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d5b9543d06d17f/Desktop/Compta Soss/"/>
    </mc:Choice>
  </mc:AlternateContent>
  <xr:revisionPtr revIDLastSave="287" documentId="13_ncr:1_{C56ECEAB-CD06-45B1-ACCA-3CACC9D08DBD}" xr6:coauthVersionLast="47" xr6:coauthVersionMax="47" xr10:uidLastSave="{73783F7E-4159-4EF8-94C1-8121FEA2E615}"/>
  <bookViews>
    <workbookView xWindow="-120" yWindow="-120" windowWidth="29040" windowHeight="15720" tabRatio="857" activeTab="2" xr2:uid="{6448FF00-AE51-47C8-A3DD-432FF4F9BC17}"/>
  </bookViews>
  <sheets>
    <sheet name="Accueil" sheetId="4" r:id="rId1"/>
    <sheet name="Postes comptables" sheetId="3" r:id="rId2"/>
    <sheet name="Dépenses" sheetId="1" r:id="rId3"/>
    <sheet name="Recettes" sheetId="2" r:id="rId4"/>
    <sheet name="Synth (détaillé)" sheetId="7" r:id="rId5"/>
    <sheet name="Analytique" sheetId="21" r:id="rId6"/>
    <sheet name="Budget général" sheetId="11" r:id="rId7"/>
    <sheet name="A payer" sheetId="18" r:id="rId8"/>
    <sheet name="A recevoir" sheetId="19" r:id="rId9"/>
    <sheet name="Virements" sheetId="22" r:id="rId10"/>
    <sheet name="Budgets actions" sheetId="20" r:id="rId11"/>
    <sheet name="Dép-Rec Réels" sheetId="5" r:id="rId12"/>
    <sheet name="Suivi Tréso. " sheetId="6" r:id="rId13"/>
    <sheet name="Synth (CERFA)" sheetId="13" r:id="rId14"/>
    <sheet name="GL Dépenses" sheetId="9" r:id="rId15"/>
    <sheet name="GL Recettes" sheetId="10" r:id="rId16"/>
    <sheet name="Mode d'emploi" sheetId="8" r:id="rId17"/>
    <sheet name="Suivi Caisse" sheetId="16" r:id="rId18"/>
    <sheet name="Immobilisations" sheetId="17" r:id="rId19"/>
    <sheet name="Emprunts" sheetId="23" r:id="rId20"/>
  </sheets>
  <definedNames>
    <definedName name="_xlnm._FilterDatabase" localSheetId="2" hidden="1">Dépenses!$A$1:$Z$574</definedName>
    <definedName name="_xlnm._FilterDatabase" localSheetId="3" hidden="1">Recettes!$A$1:$W$574</definedName>
    <definedName name="cerfa_charges">'Postes comptables'!$I$3:$I$41</definedName>
    <definedName name="cerfa_produits">'Postes comptables'!$L$3:$L$33</definedName>
    <definedName name="cvn_charges">'Postes comptables'!$I$43:$I$46</definedName>
    <definedName name="cvn_produits">'Postes comptables'!$L$35:$L$37</definedName>
    <definedName name="date_debut">Accueil!$C$8</definedName>
    <definedName name="date_fin">Accueil!$C$10</definedName>
    <definedName name="dep_deroule">'Postes comptables'!$N$2:$N$72</definedName>
    <definedName name="depenses">Analytique!$AD$10:$AD$150</definedName>
    <definedName name="_xlnm.Print_Titles" localSheetId="2">Dépenses!$1:$1</definedName>
    <definedName name="_xlnm.Print_Titles" localSheetId="11">'Dép-Rec Réels'!$3:$3</definedName>
    <definedName name="_xlnm.Print_Titles" localSheetId="14">'GL Dépenses'!$2:$5</definedName>
    <definedName name="_xlnm.Print_Titles" localSheetId="15">'GL Recettes'!$2:$5</definedName>
    <definedName name="_xlnm.Print_Titles" localSheetId="3">Recettes!$1:$1</definedName>
    <definedName name="postes_depenses">'Postes comptables'!$C$3:$C$50</definedName>
    <definedName name="postes_recettes">'Postes comptables'!$C$54:$C$96</definedName>
    <definedName name="rec_deroule">'Postes comptables'!$O$2:$O$70</definedName>
    <definedName name="recettes">Analytique!$AG$10:$AG$150</definedName>
    <definedName name="_xlnm.Print_Area" localSheetId="6">'Budget général'!$A$3:$P$106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2" l="1"/>
  <c r="U3" i="2" l="1"/>
  <c r="V3" i="2"/>
  <c r="W3" i="2"/>
  <c r="Z3" i="2"/>
  <c r="AB3" i="2"/>
  <c r="AC3" i="2"/>
  <c r="AD3" i="2"/>
  <c r="AE3" i="2"/>
  <c r="AG3" i="2"/>
  <c r="U4" i="2"/>
  <c r="V4" i="2"/>
  <c r="W4" i="2"/>
  <c r="Z4" i="2"/>
  <c r="AB4" i="2"/>
  <c r="AC4" i="2"/>
  <c r="AD4" i="2"/>
  <c r="AE4" i="2"/>
  <c r="AG4" i="2"/>
  <c r="U5" i="2"/>
  <c r="V5" i="2"/>
  <c r="W5" i="2"/>
  <c r="Z5" i="2"/>
  <c r="AB5" i="2"/>
  <c r="AC5" i="2"/>
  <c r="AD5" i="2"/>
  <c r="AE5" i="2"/>
  <c r="AG5" i="2"/>
  <c r="U6" i="2"/>
  <c r="V6" i="2"/>
  <c r="W6" i="2"/>
  <c r="Z6" i="2"/>
  <c r="AB6" i="2"/>
  <c r="AC6" i="2"/>
  <c r="AD6" i="2"/>
  <c r="AE6" i="2"/>
  <c r="AG6" i="2"/>
  <c r="U7" i="2"/>
  <c r="V7" i="2"/>
  <c r="W7" i="2"/>
  <c r="Z7" i="2"/>
  <c r="AB7" i="2"/>
  <c r="AC7" i="2"/>
  <c r="AD7" i="2"/>
  <c r="AE7" i="2"/>
  <c r="AG7" i="2"/>
  <c r="U8" i="2"/>
  <c r="V8" i="2"/>
  <c r="W8" i="2"/>
  <c r="Z8" i="2"/>
  <c r="AB8" i="2"/>
  <c r="AC8" i="2"/>
  <c r="AD8" i="2"/>
  <c r="AE8" i="2"/>
  <c r="AG8" i="2"/>
  <c r="U9" i="2"/>
  <c r="V9" i="2"/>
  <c r="W9" i="2"/>
  <c r="Z9" i="2"/>
  <c r="AB9" i="2"/>
  <c r="AC9" i="2"/>
  <c r="AD9" i="2"/>
  <c r="AE9" i="2"/>
  <c r="AG9" i="2"/>
  <c r="U10" i="2"/>
  <c r="V10" i="2"/>
  <c r="W10" i="2"/>
  <c r="Z10" i="2"/>
  <c r="AB10" i="2"/>
  <c r="AC10" i="2"/>
  <c r="AD10" i="2"/>
  <c r="AE10" i="2"/>
  <c r="AG10" i="2"/>
  <c r="U11" i="2"/>
  <c r="V11" i="2"/>
  <c r="W11" i="2"/>
  <c r="Z11" i="2"/>
  <c r="AB11" i="2"/>
  <c r="AC11" i="2"/>
  <c r="AD11" i="2"/>
  <c r="AE11" i="2"/>
  <c r="AG11" i="2"/>
  <c r="U12" i="2"/>
  <c r="V12" i="2"/>
  <c r="W12" i="2"/>
  <c r="Z12" i="2"/>
  <c r="AB12" i="2"/>
  <c r="AC12" i="2"/>
  <c r="AD12" i="2"/>
  <c r="AE12" i="2"/>
  <c r="AG12" i="2"/>
  <c r="U13" i="2"/>
  <c r="V13" i="2"/>
  <c r="W13" i="2"/>
  <c r="Z13" i="2"/>
  <c r="AB13" i="2"/>
  <c r="AC13" i="2"/>
  <c r="AD13" i="2"/>
  <c r="AE13" i="2"/>
  <c r="AG13" i="2"/>
  <c r="U14" i="2"/>
  <c r="V14" i="2"/>
  <c r="W14" i="2"/>
  <c r="Z14" i="2"/>
  <c r="AB14" i="2"/>
  <c r="AC14" i="2"/>
  <c r="AD14" i="2"/>
  <c r="AE14" i="2"/>
  <c r="AG14" i="2"/>
  <c r="U15" i="2"/>
  <c r="V15" i="2"/>
  <c r="W15" i="2"/>
  <c r="Z15" i="2"/>
  <c r="AB15" i="2"/>
  <c r="AC15" i="2"/>
  <c r="AD15" i="2"/>
  <c r="AE15" i="2"/>
  <c r="AG15" i="2"/>
  <c r="U16" i="2"/>
  <c r="V16" i="2"/>
  <c r="W16" i="2"/>
  <c r="Z16" i="2"/>
  <c r="AB16" i="2"/>
  <c r="AC16" i="2"/>
  <c r="AD16" i="2"/>
  <c r="AE16" i="2"/>
  <c r="AG16" i="2"/>
  <c r="U17" i="2"/>
  <c r="V17" i="2"/>
  <c r="W17" i="2"/>
  <c r="Z17" i="2"/>
  <c r="AB17" i="2"/>
  <c r="AC17" i="2"/>
  <c r="AD17" i="2"/>
  <c r="AE17" i="2"/>
  <c r="AG17" i="2"/>
  <c r="U18" i="2"/>
  <c r="V18" i="2"/>
  <c r="W18" i="2"/>
  <c r="Z18" i="2"/>
  <c r="AB18" i="2"/>
  <c r="AC18" i="2"/>
  <c r="AD18" i="2"/>
  <c r="AE18" i="2"/>
  <c r="AG18" i="2"/>
  <c r="U19" i="2"/>
  <c r="V19" i="2"/>
  <c r="W19" i="2"/>
  <c r="Z19" i="2"/>
  <c r="AB19" i="2"/>
  <c r="AC19" i="2"/>
  <c r="AD19" i="2"/>
  <c r="AE19" i="2"/>
  <c r="AG19" i="2"/>
  <c r="U20" i="2"/>
  <c r="V20" i="2"/>
  <c r="W20" i="2"/>
  <c r="Z20" i="2"/>
  <c r="AB20" i="2"/>
  <c r="AC20" i="2"/>
  <c r="AD20" i="2"/>
  <c r="AE20" i="2"/>
  <c r="AG20" i="2"/>
  <c r="U21" i="2"/>
  <c r="V21" i="2"/>
  <c r="W21" i="2"/>
  <c r="Z21" i="2"/>
  <c r="AB21" i="2"/>
  <c r="AC21" i="2"/>
  <c r="AD21" i="2"/>
  <c r="AE21" i="2"/>
  <c r="AG21" i="2"/>
  <c r="U22" i="2"/>
  <c r="V22" i="2"/>
  <c r="W22" i="2"/>
  <c r="Z22" i="2"/>
  <c r="AB22" i="2"/>
  <c r="AC22" i="2"/>
  <c r="AD22" i="2"/>
  <c r="AE22" i="2"/>
  <c r="AG22" i="2"/>
  <c r="U23" i="2"/>
  <c r="V23" i="2"/>
  <c r="W23" i="2"/>
  <c r="Z23" i="2"/>
  <c r="AB23" i="2"/>
  <c r="AC23" i="2"/>
  <c r="AD23" i="2"/>
  <c r="AE23" i="2"/>
  <c r="AG23" i="2"/>
  <c r="U24" i="2"/>
  <c r="V24" i="2"/>
  <c r="W24" i="2"/>
  <c r="Z24" i="2"/>
  <c r="AB24" i="2"/>
  <c r="AC24" i="2"/>
  <c r="AD24" i="2"/>
  <c r="AE24" i="2"/>
  <c r="AG24" i="2"/>
  <c r="U25" i="2"/>
  <c r="V25" i="2"/>
  <c r="W25" i="2"/>
  <c r="Z25" i="2"/>
  <c r="AB25" i="2"/>
  <c r="AC25" i="2"/>
  <c r="AD25" i="2"/>
  <c r="AE25" i="2"/>
  <c r="AG25" i="2"/>
  <c r="U26" i="2"/>
  <c r="V26" i="2"/>
  <c r="W26" i="2"/>
  <c r="Z26" i="2"/>
  <c r="AB26" i="2"/>
  <c r="AC26" i="2"/>
  <c r="AD26" i="2"/>
  <c r="AE26" i="2"/>
  <c r="AG26" i="2"/>
  <c r="U27" i="2"/>
  <c r="V27" i="2"/>
  <c r="W27" i="2"/>
  <c r="Z27" i="2"/>
  <c r="AB27" i="2"/>
  <c r="AC27" i="2"/>
  <c r="AD27" i="2"/>
  <c r="AE27" i="2"/>
  <c r="AG27" i="2"/>
  <c r="U28" i="2"/>
  <c r="V28" i="2"/>
  <c r="W28" i="2"/>
  <c r="Z28" i="2"/>
  <c r="AB28" i="2"/>
  <c r="AC28" i="2"/>
  <c r="AD28" i="2"/>
  <c r="AE28" i="2"/>
  <c r="AG28" i="2"/>
  <c r="U29" i="2"/>
  <c r="V29" i="2"/>
  <c r="W29" i="2"/>
  <c r="Z29" i="2"/>
  <c r="AB29" i="2"/>
  <c r="AC29" i="2"/>
  <c r="AD29" i="2"/>
  <c r="AE29" i="2"/>
  <c r="AG29" i="2"/>
  <c r="U30" i="2"/>
  <c r="V30" i="2"/>
  <c r="W30" i="2"/>
  <c r="Z30" i="2"/>
  <c r="AB30" i="2"/>
  <c r="AC30" i="2"/>
  <c r="AD30" i="2"/>
  <c r="AE30" i="2"/>
  <c r="AG30" i="2"/>
  <c r="U31" i="2"/>
  <c r="V31" i="2"/>
  <c r="W31" i="2"/>
  <c r="Z31" i="2"/>
  <c r="AB31" i="2"/>
  <c r="AC31" i="2"/>
  <c r="AD31" i="2"/>
  <c r="AE31" i="2"/>
  <c r="AG31" i="2"/>
  <c r="U32" i="2"/>
  <c r="V32" i="2"/>
  <c r="W32" i="2"/>
  <c r="Z32" i="2"/>
  <c r="AB32" i="2"/>
  <c r="AC32" i="2"/>
  <c r="AD32" i="2"/>
  <c r="AE32" i="2"/>
  <c r="AG32" i="2"/>
  <c r="U33" i="2"/>
  <c r="V33" i="2"/>
  <c r="W33" i="2"/>
  <c r="Z33" i="2"/>
  <c r="AB33" i="2"/>
  <c r="AC33" i="2"/>
  <c r="AD33" i="2"/>
  <c r="AE33" i="2"/>
  <c r="AG33" i="2"/>
  <c r="U34" i="2"/>
  <c r="V34" i="2"/>
  <c r="W34" i="2"/>
  <c r="Z34" i="2"/>
  <c r="AB34" i="2"/>
  <c r="AC34" i="2"/>
  <c r="AD34" i="2"/>
  <c r="AE34" i="2"/>
  <c r="AG34" i="2"/>
  <c r="U35" i="2"/>
  <c r="V35" i="2"/>
  <c r="W35" i="2"/>
  <c r="Z35" i="2"/>
  <c r="AB35" i="2"/>
  <c r="AC35" i="2"/>
  <c r="AD35" i="2"/>
  <c r="AE35" i="2"/>
  <c r="AG35" i="2"/>
  <c r="U36" i="2"/>
  <c r="V36" i="2"/>
  <c r="W36" i="2"/>
  <c r="Z36" i="2"/>
  <c r="AB36" i="2"/>
  <c r="AC36" i="2"/>
  <c r="AD36" i="2"/>
  <c r="AE36" i="2"/>
  <c r="AG36" i="2"/>
  <c r="U37" i="2"/>
  <c r="V37" i="2"/>
  <c r="W37" i="2"/>
  <c r="Z37" i="2"/>
  <c r="AB37" i="2"/>
  <c r="AC37" i="2"/>
  <c r="AD37" i="2"/>
  <c r="AE37" i="2"/>
  <c r="AG37" i="2"/>
  <c r="U38" i="2"/>
  <c r="V38" i="2"/>
  <c r="W38" i="2"/>
  <c r="Z38" i="2"/>
  <c r="AB38" i="2"/>
  <c r="AC38" i="2"/>
  <c r="AD38" i="2"/>
  <c r="AE38" i="2"/>
  <c r="AG38" i="2"/>
  <c r="U39" i="2"/>
  <c r="V39" i="2"/>
  <c r="W39" i="2"/>
  <c r="Z39" i="2"/>
  <c r="AB39" i="2"/>
  <c r="AC39" i="2"/>
  <c r="AD39" i="2"/>
  <c r="AE39" i="2"/>
  <c r="AG39" i="2"/>
  <c r="U40" i="2"/>
  <c r="V40" i="2"/>
  <c r="W40" i="2"/>
  <c r="Z40" i="2"/>
  <c r="AB40" i="2"/>
  <c r="AC40" i="2"/>
  <c r="AD40" i="2"/>
  <c r="AE40" i="2"/>
  <c r="AG40" i="2"/>
  <c r="U41" i="2"/>
  <c r="V41" i="2"/>
  <c r="W41" i="2"/>
  <c r="Z41" i="2"/>
  <c r="AB41" i="2"/>
  <c r="AC41" i="2"/>
  <c r="AD41" i="2"/>
  <c r="AE41" i="2"/>
  <c r="AG41" i="2"/>
  <c r="U42" i="2"/>
  <c r="V42" i="2"/>
  <c r="W42" i="2"/>
  <c r="Z42" i="2"/>
  <c r="AB42" i="2"/>
  <c r="AC42" i="2"/>
  <c r="AD42" i="2"/>
  <c r="AE42" i="2"/>
  <c r="AG42" i="2"/>
  <c r="U43" i="2"/>
  <c r="V43" i="2"/>
  <c r="W43" i="2"/>
  <c r="Z43" i="2"/>
  <c r="AB43" i="2"/>
  <c r="AC43" i="2"/>
  <c r="AD43" i="2"/>
  <c r="AE43" i="2"/>
  <c r="AG43" i="2"/>
  <c r="U44" i="2"/>
  <c r="V44" i="2"/>
  <c r="W44" i="2"/>
  <c r="Z44" i="2"/>
  <c r="AB44" i="2"/>
  <c r="AC44" i="2"/>
  <c r="AD44" i="2"/>
  <c r="AE44" i="2"/>
  <c r="AG44" i="2"/>
  <c r="U45" i="2"/>
  <c r="V45" i="2"/>
  <c r="W45" i="2"/>
  <c r="Z45" i="2"/>
  <c r="AB45" i="2"/>
  <c r="AC45" i="2"/>
  <c r="AD45" i="2"/>
  <c r="AE45" i="2"/>
  <c r="AG45" i="2"/>
  <c r="U46" i="2"/>
  <c r="V46" i="2"/>
  <c r="W46" i="2"/>
  <c r="Z46" i="2"/>
  <c r="AB46" i="2"/>
  <c r="AC46" i="2"/>
  <c r="AD46" i="2"/>
  <c r="AE46" i="2"/>
  <c r="AG46" i="2"/>
  <c r="U47" i="2"/>
  <c r="V47" i="2"/>
  <c r="W47" i="2"/>
  <c r="Z47" i="2"/>
  <c r="AB47" i="2"/>
  <c r="AC47" i="2"/>
  <c r="AD47" i="2"/>
  <c r="AE47" i="2"/>
  <c r="AG47" i="2"/>
  <c r="U48" i="2"/>
  <c r="V48" i="2"/>
  <c r="W48" i="2"/>
  <c r="Z48" i="2"/>
  <c r="AB48" i="2"/>
  <c r="AC48" i="2"/>
  <c r="AD48" i="2"/>
  <c r="AE48" i="2"/>
  <c r="AG48" i="2"/>
  <c r="U49" i="2"/>
  <c r="V49" i="2"/>
  <c r="W49" i="2"/>
  <c r="Z49" i="2"/>
  <c r="AB49" i="2"/>
  <c r="AC49" i="2"/>
  <c r="AD49" i="2"/>
  <c r="AE49" i="2"/>
  <c r="AG49" i="2"/>
  <c r="U50" i="2"/>
  <c r="V50" i="2"/>
  <c r="W50" i="2"/>
  <c r="Z50" i="2"/>
  <c r="AB50" i="2"/>
  <c r="AC50" i="2"/>
  <c r="AD50" i="2"/>
  <c r="AE50" i="2"/>
  <c r="AG50" i="2"/>
  <c r="U51" i="2"/>
  <c r="V51" i="2"/>
  <c r="W51" i="2"/>
  <c r="Z51" i="2"/>
  <c r="AB51" i="2"/>
  <c r="AC51" i="2"/>
  <c r="AD51" i="2"/>
  <c r="AE51" i="2"/>
  <c r="AG51" i="2"/>
  <c r="U52" i="2"/>
  <c r="V52" i="2"/>
  <c r="W52" i="2"/>
  <c r="Z52" i="2"/>
  <c r="AB52" i="2"/>
  <c r="AC52" i="2"/>
  <c r="AD52" i="2"/>
  <c r="AE52" i="2"/>
  <c r="AG52" i="2"/>
  <c r="U53" i="2"/>
  <c r="V53" i="2"/>
  <c r="W53" i="2"/>
  <c r="Z53" i="2"/>
  <c r="AB53" i="2"/>
  <c r="AC53" i="2"/>
  <c r="AD53" i="2"/>
  <c r="AE53" i="2"/>
  <c r="AG53" i="2"/>
  <c r="U54" i="2"/>
  <c r="V54" i="2"/>
  <c r="W54" i="2"/>
  <c r="Z54" i="2"/>
  <c r="AB54" i="2"/>
  <c r="AC54" i="2"/>
  <c r="AD54" i="2"/>
  <c r="AE54" i="2"/>
  <c r="AG54" i="2"/>
  <c r="U55" i="2"/>
  <c r="V55" i="2"/>
  <c r="W55" i="2"/>
  <c r="Z55" i="2"/>
  <c r="AB55" i="2"/>
  <c r="AC55" i="2"/>
  <c r="AD55" i="2"/>
  <c r="AE55" i="2"/>
  <c r="AG55" i="2"/>
  <c r="U56" i="2"/>
  <c r="V56" i="2"/>
  <c r="W56" i="2"/>
  <c r="Z56" i="2"/>
  <c r="AB56" i="2"/>
  <c r="AC56" i="2"/>
  <c r="AD56" i="2"/>
  <c r="AE56" i="2"/>
  <c r="AG56" i="2"/>
  <c r="U57" i="2"/>
  <c r="V57" i="2"/>
  <c r="W57" i="2"/>
  <c r="Z57" i="2"/>
  <c r="AB57" i="2"/>
  <c r="AC57" i="2"/>
  <c r="AD57" i="2"/>
  <c r="AE57" i="2"/>
  <c r="AG57" i="2"/>
  <c r="U58" i="2"/>
  <c r="V58" i="2"/>
  <c r="W58" i="2"/>
  <c r="Z58" i="2"/>
  <c r="AB58" i="2"/>
  <c r="AC58" i="2"/>
  <c r="AD58" i="2"/>
  <c r="AE58" i="2"/>
  <c r="AG58" i="2"/>
  <c r="U59" i="2"/>
  <c r="V59" i="2"/>
  <c r="W59" i="2"/>
  <c r="Z59" i="2"/>
  <c r="AB59" i="2"/>
  <c r="AC59" i="2"/>
  <c r="AD59" i="2"/>
  <c r="AE59" i="2"/>
  <c r="AG59" i="2"/>
  <c r="U60" i="2"/>
  <c r="V60" i="2"/>
  <c r="W60" i="2"/>
  <c r="Z60" i="2"/>
  <c r="AB60" i="2"/>
  <c r="AC60" i="2"/>
  <c r="AD60" i="2"/>
  <c r="AE60" i="2"/>
  <c r="AG60" i="2"/>
  <c r="U61" i="2"/>
  <c r="V61" i="2"/>
  <c r="W61" i="2"/>
  <c r="Z61" i="2"/>
  <c r="AB61" i="2"/>
  <c r="AC61" i="2"/>
  <c r="AD61" i="2"/>
  <c r="AE61" i="2"/>
  <c r="AG61" i="2"/>
  <c r="U62" i="2"/>
  <c r="V62" i="2"/>
  <c r="W62" i="2"/>
  <c r="Z62" i="2"/>
  <c r="AB62" i="2"/>
  <c r="AC62" i="2"/>
  <c r="AD62" i="2"/>
  <c r="AE62" i="2"/>
  <c r="AG62" i="2"/>
  <c r="U63" i="2"/>
  <c r="V63" i="2"/>
  <c r="W63" i="2"/>
  <c r="Z63" i="2"/>
  <c r="AB63" i="2"/>
  <c r="AC63" i="2"/>
  <c r="AD63" i="2"/>
  <c r="AE63" i="2"/>
  <c r="AG63" i="2"/>
  <c r="U64" i="2"/>
  <c r="V64" i="2"/>
  <c r="W64" i="2"/>
  <c r="Z64" i="2"/>
  <c r="AB64" i="2"/>
  <c r="AC64" i="2"/>
  <c r="AD64" i="2"/>
  <c r="AE64" i="2"/>
  <c r="AG64" i="2"/>
  <c r="U65" i="2"/>
  <c r="V65" i="2"/>
  <c r="W65" i="2"/>
  <c r="Z65" i="2"/>
  <c r="AB65" i="2"/>
  <c r="AC65" i="2"/>
  <c r="AD65" i="2"/>
  <c r="AE65" i="2"/>
  <c r="AG65" i="2"/>
  <c r="U66" i="2"/>
  <c r="V66" i="2"/>
  <c r="W66" i="2"/>
  <c r="Z66" i="2"/>
  <c r="AB66" i="2"/>
  <c r="AC66" i="2"/>
  <c r="AD66" i="2"/>
  <c r="AE66" i="2"/>
  <c r="AG66" i="2"/>
  <c r="U67" i="2"/>
  <c r="V67" i="2"/>
  <c r="W67" i="2"/>
  <c r="Z67" i="2"/>
  <c r="AB67" i="2"/>
  <c r="AC67" i="2"/>
  <c r="AD67" i="2"/>
  <c r="AE67" i="2"/>
  <c r="AG67" i="2"/>
  <c r="U68" i="2"/>
  <c r="V68" i="2"/>
  <c r="W68" i="2"/>
  <c r="Z68" i="2"/>
  <c r="AB68" i="2"/>
  <c r="AC68" i="2"/>
  <c r="AD68" i="2"/>
  <c r="AE68" i="2"/>
  <c r="AG68" i="2"/>
  <c r="U69" i="2"/>
  <c r="V69" i="2"/>
  <c r="W69" i="2"/>
  <c r="Z69" i="2"/>
  <c r="AB69" i="2"/>
  <c r="AC69" i="2"/>
  <c r="AD69" i="2"/>
  <c r="AE69" i="2"/>
  <c r="AG69" i="2"/>
  <c r="U70" i="2"/>
  <c r="V70" i="2"/>
  <c r="W70" i="2"/>
  <c r="Z70" i="2"/>
  <c r="AB70" i="2"/>
  <c r="AC70" i="2"/>
  <c r="AD70" i="2"/>
  <c r="AE70" i="2"/>
  <c r="AG70" i="2"/>
  <c r="U71" i="2"/>
  <c r="V71" i="2"/>
  <c r="W71" i="2"/>
  <c r="Z71" i="2"/>
  <c r="AB71" i="2"/>
  <c r="AC71" i="2"/>
  <c r="AD71" i="2"/>
  <c r="AE71" i="2"/>
  <c r="AG71" i="2"/>
  <c r="U72" i="2"/>
  <c r="V72" i="2"/>
  <c r="W72" i="2"/>
  <c r="Z72" i="2"/>
  <c r="AB72" i="2"/>
  <c r="AC72" i="2"/>
  <c r="AD72" i="2"/>
  <c r="AE72" i="2"/>
  <c r="AG72" i="2"/>
  <c r="U73" i="2"/>
  <c r="V73" i="2"/>
  <c r="W73" i="2"/>
  <c r="Z73" i="2"/>
  <c r="AB73" i="2"/>
  <c r="AC73" i="2"/>
  <c r="AD73" i="2"/>
  <c r="AE73" i="2"/>
  <c r="AG73" i="2"/>
  <c r="U74" i="2"/>
  <c r="V74" i="2"/>
  <c r="W74" i="2"/>
  <c r="Z74" i="2"/>
  <c r="AB74" i="2"/>
  <c r="AC74" i="2"/>
  <c r="AD74" i="2"/>
  <c r="AE74" i="2"/>
  <c r="AG74" i="2"/>
  <c r="U75" i="2"/>
  <c r="V75" i="2"/>
  <c r="W75" i="2"/>
  <c r="Z75" i="2"/>
  <c r="AB75" i="2"/>
  <c r="AC75" i="2"/>
  <c r="AD75" i="2"/>
  <c r="AE75" i="2"/>
  <c r="AG75" i="2"/>
  <c r="U76" i="2"/>
  <c r="V76" i="2"/>
  <c r="W76" i="2"/>
  <c r="Z76" i="2"/>
  <c r="AB76" i="2"/>
  <c r="AC76" i="2"/>
  <c r="AD76" i="2"/>
  <c r="AE76" i="2"/>
  <c r="AG76" i="2"/>
  <c r="U77" i="2"/>
  <c r="V77" i="2"/>
  <c r="W77" i="2"/>
  <c r="Z77" i="2"/>
  <c r="AB77" i="2"/>
  <c r="AC77" i="2"/>
  <c r="AD77" i="2"/>
  <c r="AE77" i="2"/>
  <c r="AG77" i="2"/>
  <c r="U78" i="2"/>
  <c r="V78" i="2"/>
  <c r="W78" i="2"/>
  <c r="Z78" i="2"/>
  <c r="AB78" i="2"/>
  <c r="AC78" i="2"/>
  <c r="AD78" i="2"/>
  <c r="AE78" i="2"/>
  <c r="AG78" i="2"/>
  <c r="U79" i="2"/>
  <c r="V79" i="2"/>
  <c r="W79" i="2"/>
  <c r="Z79" i="2"/>
  <c r="AB79" i="2"/>
  <c r="AC79" i="2"/>
  <c r="AD79" i="2"/>
  <c r="AE79" i="2"/>
  <c r="AG79" i="2"/>
  <c r="U80" i="2"/>
  <c r="V80" i="2"/>
  <c r="W80" i="2"/>
  <c r="Z80" i="2"/>
  <c r="AB80" i="2"/>
  <c r="AC80" i="2"/>
  <c r="AD80" i="2"/>
  <c r="AE80" i="2"/>
  <c r="AG80" i="2"/>
  <c r="U81" i="2"/>
  <c r="V81" i="2"/>
  <c r="W81" i="2"/>
  <c r="Z81" i="2"/>
  <c r="AB81" i="2"/>
  <c r="AC81" i="2"/>
  <c r="AD81" i="2"/>
  <c r="AE81" i="2"/>
  <c r="AG81" i="2"/>
  <c r="U82" i="2"/>
  <c r="V82" i="2"/>
  <c r="W82" i="2"/>
  <c r="Z82" i="2"/>
  <c r="AB82" i="2"/>
  <c r="AC82" i="2"/>
  <c r="AD82" i="2"/>
  <c r="AE82" i="2"/>
  <c r="AG82" i="2"/>
  <c r="U83" i="2"/>
  <c r="V83" i="2"/>
  <c r="W83" i="2"/>
  <c r="Z83" i="2"/>
  <c r="AB83" i="2"/>
  <c r="AC83" i="2"/>
  <c r="AD83" i="2"/>
  <c r="AE83" i="2"/>
  <c r="AG83" i="2"/>
  <c r="U84" i="2"/>
  <c r="V84" i="2"/>
  <c r="W84" i="2"/>
  <c r="Z84" i="2"/>
  <c r="AB84" i="2"/>
  <c r="AC84" i="2"/>
  <c r="AD84" i="2"/>
  <c r="AE84" i="2"/>
  <c r="AG84" i="2"/>
  <c r="U85" i="2"/>
  <c r="V85" i="2"/>
  <c r="W85" i="2"/>
  <c r="Z85" i="2"/>
  <c r="AB85" i="2"/>
  <c r="AC85" i="2"/>
  <c r="AD85" i="2"/>
  <c r="AE85" i="2"/>
  <c r="AG85" i="2"/>
  <c r="U86" i="2"/>
  <c r="V86" i="2"/>
  <c r="W86" i="2"/>
  <c r="Z86" i="2"/>
  <c r="AB86" i="2"/>
  <c r="AC86" i="2"/>
  <c r="AD86" i="2"/>
  <c r="AE86" i="2"/>
  <c r="AG86" i="2"/>
  <c r="U87" i="2"/>
  <c r="V87" i="2"/>
  <c r="W87" i="2"/>
  <c r="Z87" i="2"/>
  <c r="AB87" i="2"/>
  <c r="AC87" i="2"/>
  <c r="AD87" i="2"/>
  <c r="AE87" i="2"/>
  <c r="AG87" i="2"/>
  <c r="U88" i="2"/>
  <c r="V88" i="2"/>
  <c r="W88" i="2"/>
  <c r="Z88" i="2"/>
  <c r="AB88" i="2"/>
  <c r="AC88" i="2"/>
  <c r="AD88" i="2"/>
  <c r="AE88" i="2"/>
  <c r="AG88" i="2"/>
  <c r="U89" i="2"/>
  <c r="V89" i="2"/>
  <c r="W89" i="2"/>
  <c r="Z89" i="2"/>
  <c r="AB89" i="2"/>
  <c r="AC89" i="2"/>
  <c r="AD89" i="2"/>
  <c r="AE89" i="2"/>
  <c r="AG89" i="2"/>
  <c r="U90" i="2"/>
  <c r="V90" i="2"/>
  <c r="W90" i="2"/>
  <c r="Z90" i="2"/>
  <c r="AB90" i="2"/>
  <c r="AC90" i="2"/>
  <c r="AD90" i="2"/>
  <c r="AE90" i="2"/>
  <c r="AG90" i="2"/>
  <c r="U91" i="2"/>
  <c r="V91" i="2"/>
  <c r="W91" i="2"/>
  <c r="Z91" i="2"/>
  <c r="AB91" i="2"/>
  <c r="AC91" i="2"/>
  <c r="AD91" i="2"/>
  <c r="AE91" i="2"/>
  <c r="AG91" i="2"/>
  <c r="U92" i="2"/>
  <c r="V92" i="2"/>
  <c r="W92" i="2"/>
  <c r="Z92" i="2"/>
  <c r="AB92" i="2"/>
  <c r="AC92" i="2"/>
  <c r="AD92" i="2"/>
  <c r="AE92" i="2"/>
  <c r="AG92" i="2"/>
  <c r="U93" i="2"/>
  <c r="V93" i="2"/>
  <c r="W93" i="2"/>
  <c r="Z93" i="2"/>
  <c r="AB93" i="2"/>
  <c r="AC93" i="2"/>
  <c r="AD93" i="2"/>
  <c r="AE93" i="2"/>
  <c r="AG93" i="2"/>
  <c r="U94" i="2"/>
  <c r="V94" i="2"/>
  <c r="W94" i="2"/>
  <c r="Z94" i="2"/>
  <c r="AB94" i="2"/>
  <c r="AC94" i="2"/>
  <c r="AD94" i="2"/>
  <c r="AE94" i="2"/>
  <c r="AG94" i="2"/>
  <c r="U95" i="2"/>
  <c r="V95" i="2"/>
  <c r="W95" i="2"/>
  <c r="Z95" i="2"/>
  <c r="AB95" i="2"/>
  <c r="AC95" i="2"/>
  <c r="AD95" i="2"/>
  <c r="AE95" i="2"/>
  <c r="AG95" i="2"/>
  <c r="U96" i="2"/>
  <c r="V96" i="2"/>
  <c r="W96" i="2"/>
  <c r="Z96" i="2"/>
  <c r="AB96" i="2"/>
  <c r="AC96" i="2"/>
  <c r="AD96" i="2"/>
  <c r="AE96" i="2"/>
  <c r="AG96" i="2"/>
  <c r="U97" i="2"/>
  <c r="V97" i="2"/>
  <c r="W97" i="2"/>
  <c r="Z97" i="2"/>
  <c r="AB97" i="2"/>
  <c r="AC97" i="2"/>
  <c r="AD97" i="2"/>
  <c r="AE97" i="2"/>
  <c r="AG97" i="2"/>
  <c r="U98" i="2"/>
  <c r="V98" i="2"/>
  <c r="W98" i="2"/>
  <c r="Z98" i="2"/>
  <c r="AB98" i="2"/>
  <c r="AC98" i="2"/>
  <c r="AD98" i="2"/>
  <c r="AE98" i="2"/>
  <c r="AG98" i="2"/>
  <c r="U99" i="2"/>
  <c r="V99" i="2"/>
  <c r="W99" i="2"/>
  <c r="Z99" i="2"/>
  <c r="AB99" i="2"/>
  <c r="AC99" i="2"/>
  <c r="AD99" i="2"/>
  <c r="AE99" i="2"/>
  <c r="AG99" i="2"/>
  <c r="U100" i="2"/>
  <c r="V100" i="2"/>
  <c r="W100" i="2"/>
  <c r="Z100" i="2"/>
  <c r="AB100" i="2"/>
  <c r="AC100" i="2"/>
  <c r="AD100" i="2"/>
  <c r="AE100" i="2"/>
  <c r="AG100" i="2"/>
  <c r="U101" i="2"/>
  <c r="V101" i="2"/>
  <c r="W101" i="2"/>
  <c r="Z101" i="2"/>
  <c r="AB101" i="2"/>
  <c r="AC101" i="2"/>
  <c r="AD101" i="2"/>
  <c r="AE101" i="2"/>
  <c r="AG101" i="2"/>
  <c r="U102" i="2"/>
  <c r="V102" i="2"/>
  <c r="W102" i="2"/>
  <c r="Z102" i="2"/>
  <c r="AB102" i="2"/>
  <c r="AC102" i="2"/>
  <c r="AD102" i="2"/>
  <c r="AE102" i="2"/>
  <c r="AG102" i="2"/>
  <c r="U103" i="2"/>
  <c r="V103" i="2"/>
  <c r="W103" i="2"/>
  <c r="Z103" i="2"/>
  <c r="AB103" i="2"/>
  <c r="AC103" i="2"/>
  <c r="AD103" i="2"/>
  <c r="AE103" i="2"/>
  <c r="AG103" i="2"/>
  <c r="U104" i="2"/>
  <c r="V104" i="2"/>
  <c r="W104" i="2"/>
  <c r="Z104" i="2"/>
  <c r="AB104" i="2"/>
  <c r="AC104" i="2"/>
  <c r="AD104" i="2"/>
  <c r="AE104" i="2"/>
  <c r="AG104" i="2"/>
  <c r="U105" i="2"/>
  <c r="V105" i="2"/>
  <c r="W105" i="2"/>
  <c r="Z105" i="2"/>
  <c r="AB105" i="2"/>
  <c r="AC105" i="2"/>
  <c r="AD105" i="2"/>
  <c r="AE105" i="2"/>
  <c r="AG105" i="2"/>
  <c r="U106" i="2"/>
  <c r="V106" i="2"/>
  <c r="W106" i="2"/>
  <c r="Z106" i="2"/>
  <c r="AB106" i="2"/>
  <c r="AC106" i="2"/>
  <c r="AD106" i="2"/>
  <c r="AE106" i="2"/>
  <c r="AG106" i="2"/>
  <c r="U107" i="2"/>
  <c r="V107" i="2"/>
  <c r="W107" i="2"/>
  <c r="Z107" i="2"/>
  <c r="AB107" i="2"/>
  <c r="AC107" i="2"/>
  <c r="AD107" i="2"/>
  <c r="AE107" i="2"/>
  <c r="AG107" i="2"/>
  <c r="U108" i="2"/>
  <c r="V108" i="2"/>
  <c r="W108" i="2"/>
  <c r="Z108" i="2"/>
  <c r="AB108" i="2"/>
  <c r="AC108" i="2"/>
  <c r="AD108" i="2"/>
  <c r="AE108" i="2"/>
  <c r="AG108" i="2"/>
  <c r="U109" i="2"/>
  <c r="V109" i="2"/>
  <c r="W109" i="2"/>
  <c r="Z109" i="2"/>
  <c r="AB109" i="2"/>
  <c r="AC109" i="2"/>
  <c r="AD109" i="2"/>
  <c r="AE109" i="2"/>
  <c r="AG109" i="2"/>
  <c r="U110" i="2"/>
  <c r="V110" i="2"/>
  <c r="W110" i="2"/>
  <c r="Z110" i="2"/>
  <c r="AB110" i="2"/>
  <c r="AC110" i="2"/>
  <c r="AD110" i="2"/>
  <c r="AE110" i="2"/>
  <c r="AG110" i="2"/>
  <c r="U111" i="2"/>
  <c r="V111" i="2"/>
  <c r="W111" i="2"/>
  <c r="Z111" i="2"/>
  <c r="AB111" i="2"/>
  <c r="AC111" i="2"/>
  <c r="AD111" i="2"/>
  <c r="AE111" i="2"/>
  <c r="AG111" i="2"/>
  <c r="U112" i="2"/>
  <c r="V112" i="2"/>
  <c r="W112" i="2"/>
  <c r="Z112" i="2"/>
  <c r="AB112" i="2"/>
  <c r="AC112" i="2"/>
  <c r="AD112" i="2"/>
  <c r="AE112" i="2"/>
  <c r="AG112" i="2"/>
  <c r="U113" i="2"/>
  <c r="V113" i="2"/>
  <c r="W113" i="2"/>
  <c r="Z113" i="2"/>
  <c r="AB113" i="2"/>
  <c r="AC113" i="2"/>
  <c r="AD113" i="2"/>
  <c r="AE113" i="2"/>
  <c r="AG113" i="2"/>
  <c r="U114" i="2"/>
  <c r="V114" i="2"/>
  <c r="W114" i="2"/>
  <c r="Z114" i="2"/>
  <c r="AB114" i="2"/>
  <c r="AC114" i="2"/>
  <c r="AD114" i="2"/>
  <c r="AE114" i="2"/>
  <c r="AG114" i="2"/>
  <c r="U115" i="2"/>
  <c r="V115" i="2"/>
  <c r="W115" i="2"/>
  <c r="Z115" i="2"/>
  <c r="AB115" i="2"/>
  <c r="AC115" i="2"/>
  <c r="AD115" i="2"/>
  <c r="AE115" i="2"/>
  <c r="AG115" i="2"/>
  <c r="U116" i="2"/>
  <c r="V116" i="2"/>
  <c r="W116" i="2"/>
  <c r="Z116" i="2"/>
  <c r="AB116" i="2"/>
  <c r="AC116" i="2"/>
  <c r="AD116" i="2"/>
  <c r="AE116" i="2"/>
  <c r="AG116" i="2"/>
  <c r="U117" i="2"/>
  <c r="V117" i="2"/>
  <c r="W117" i="2"/>
  <c r="Z117" i="2"/>
  <c r="AB117" i="2"/>
  <c r="AC117" i="2"/>
  <c r="AD117" i="2"/>
  <c r="AE117" i="2"/>
  <c r="AG117" i="2"/>
  <c r="U118" i="2"/>
  <c r="V118" i="2"/>
  <c r="W118" i="2"/>
  <c r="Z118" i="2"/>
  <c r="AB118" i="2"/>
  <c r="AC118" i="2"/>
  <c r="AD118" i="2"/>
  <c r="AE118" i="2"/>
  <c r="AG118" i="2"/>
  <c r="U119" i="2"/>
  <c r="V119" i="2"/>
  <c r="W119" i="2"/>
  <c r="Z119" i="2"/>
  <c r="AB119" i="2"/>
  <c r="AC119" i="2"/>
  <c r="AD119" i="2"/>
  <c r="AE119" i="2"/>
  <c r="AG119" i="2"/>
  <c r="U120" i="2"/>
  <c r="V120" i="2"/>
  <c r="W120" i="2"/>
  <c r="Z120" i="2"/>
  <c r="AB120" i="2"/>
  <c r="AC120" i="2"/>
  <c r="AD120" i="2"/>
  <c r="AE120" i="2"/>
  <c r="AG120" i="2"/>
  <c r="U121" i="2"/>
  <c r="V121" i="2"/>
  <c r="W121" i="2"/>
  <c r="Z121" i="2"/>
  <c r="AB121" i="2"/>
  <c r="AC121" i="2"/>
  <c r="AD121" i="2"/>
  <c r="AE121" i="2"/>
  <c r="AG121" i="2"/>
  <c r="U122" i="2"/>
  <c r="V122" i="2"/>
  <c r="W122" i="2"/>
  <c r="Z122" i="2"/>
  <c r="AB122" i="2"/>
  <c r="AC122" i="2"/>
  <c r="AD122" i="2"/>
  <c r="AE122" i="2"/>
  <c r="AG122" i="2"/>
  <c r="U123" i="2"/>
  <c r="V123" i="2"/>
  <c r="W123" i="2"/>
  <c r="Z123" i="2"/>
  <c r="AB123" i="2"/>
  <c r="AC123" i="2"/>
  <c r="AD123" i="2"/>
  <c r="AE123" i="2"/>
  <c r="AG123" i="2"/>
  <c r="U124" i="2"/>
  <c r="V124" i="2"/>
  <c r="W124" i="2"/>
  <c r="Z124" i="2"/>
  <c r="AB124" i="2"/>
  <c r="AC124" i="2"/>
  <c r="AD124" i="2"/>
  <c r="AE124" i="2"/>
  <c r="AG124" i="2"/>
  <c r="U125" i="2"/>
  <c r="V125" i="2"/>
  <c r="W125" i="2"/>
  <c r="Z125" i="2"/>
  <c r="AB125" i="2"/>
  <c r="AC125" i="2"/>
  <c r="AD125" i="2"/>
  <c r="AE125" i="2"/>
  <c r="AG125" i="2"/>
  <c r="U126" i="2"/>
  <c r="V126" i="2"/>
  <c r="W126" i="2"/>
  <c r="Z126" i="2"/>
  <c r="AB126" i="2"/>
  <c r="AC126" i="2"/>
  <c r="AD126" i="2"/>
  <c r="AE126" i="2"/>
  <c r="AG126" i="2"/>
  <c r="U127" i="2"/>
  <c r="V127" i="2"/>
  <c r="W127" i="2"/>
  <c r="Z127" i="2"/>
  <c r="AB127" i="2"/>
  <c r="AC127" i="2"/>
  <c r="AD127" i="2"/>
  <c r="AE127" i="2"/>
  <c r="AG127" i="2"/>
  <c r="U128" i="2"/>
  <c r="V128" i="2"/>
  <c r="W128" i="2"/>
  <c r="Z128" i="2"/>
  <c r="AB128" i="2"/>
  <c r="AC128" i="2"/>
  <c r="AD128" i="2"/>
  <c r="AE128" i="2"/>
  <c r="AG128" i="2"/>
  <c r="U129" i="2"/>
  <c r="V129" i="2"/>
  <c r="W129" i="2"/>
  <c r="Z129" i="2"/>
  <c r="AB129" i="2"/>
  <c r="AC129" i="2"/>
  <c r="AD129" i="2"/>
  <c r="AE129" i="2"/>
  <c r="AG129" i="2"/>
  <c r="U130" i="2"/>
  <c r="V130" i="2"/>
  <c r="W130" i="2"/>
  <c r="Z130" i="2"/>
  <c r="AB130" i="2"/>
  <c r="AC130" i="2"/>
  <c r="AD130" i="2"/>
  <c r="AE130" i="2"/>
  <c r="AG130" i="2"/>
  <c r="U131" i="2"/>
  <c r="V131" i="2"/>
  <c r="W131" i="2"/>
  <c r="Z131" i="2"/>
  <c r="AB131" i="2"/>
  <c r="AC131" i="2"/>
  <c r="AD131" i="2"/>
  <c r="AE131" i="2"/>
  <c r="AG131" i="2"/>
  <c r="U132" i="2"/>
  <c r="V132" i="2"/>
  <c r="W132" i="2"/>
  <c r="Z132" i="2"/>
  <c r="AB132" i="2"/>
  <c r="AC132" i="2"/>
  <c r="AD132" i="2"/>
  <c r="AE132" i="2"/>
  <c r="AG132" i="2"/>
  <c r="U133" i="2"/>
  <c r="V133" i="2"/>
  <c r="W133" i="2"/>
  <c r="Z133" i="2"/>
  <c r="AB133" i="2"/>
  <c r="AC133" i="2"/>
  <c r="AD133" i="2"/>
  <c r="AE133" i="2"/>
  <c r="AG133" i="2"/>
  <c r="U134" i="2"/>
  <c r="V134" i="2"/>
  <c r="W134" i="2"/>
  <c r="Z134" i="2"/>
  <c r="AB134" i="2"/>
  <c r="AC134" i="2"/>
  <c r="AD134" i="2"/>
  <c r="AE134" i="2"/>
  <c r="AG134" i="2"/>
  <c r="U135" i="2"/>
  <c r="V135" i="2"/>
  <c r="W135" i="2"/>
  <c r="Z135" i="2"/>
  <c r="AB135" i="2"/>
  <c r="AC135" i="2"/>
  <c r="AD135" i="2"/>
  <c r="AE135" i="2"/>
  <c r="AG135" i="2"/>
  <c r="U136" i="2"/>
  <c r="V136" i="2"/>
  <c r="W136" i="2"/>
  <c r="Z136" i="2"/>
  <c r="AB136" i="2"/>
  <c r="AC136" i="2"/>
  <c r="AD136" i="2"/>
  <c r="AE136" i="2"/>
  <c r="AG136" i="2"/>
  <c r="U137" i="2"/>
  <c r="V137" i="2"/>
  <c r="W137" i="2"/>
  <c r="Z137" i="2"/>
  <c r="AB137" i="2"/>
  <c r="AC137" i="2"/>
  <c r="AD137" i="2"/>
  <c r="AE137" i="2"/>
  <c r="AG137" i="2"/>
  <c r="U138" i="2"/>
  <c r="V138" i="2"/>
  <c r="W138" i="2"/>
  <c r="Z138" i="2"/>
  <c r="AB138" i="2"/>
  <c r="AC138" i="2"/>
  <c r="AD138" i="2"/>
  <c r="AE138" i="2"/>
  <c r="AG138" i="2"/>
  <c r="U139" i="2"/>
  <c r="V139" i="2"/>
  <c r="W139" i="2"/>
  <c r="Z139" i="2"/>
  <c r="AB139" i="2"/>
  <c r="AC139" i="2"/>
  <c r="AD139" i="2"/>
  <c r="AE139" i="2"/>
  <c r="AG139" i="2"/>
  <c r="U140" i="2"/>
  <c r="V140" i="2"/>
  <c r="W140" i="2"/>
  <c r="Z140" i="2"/>
  <c r="AB140" i="2"/>
  <c r="AC140" i="2"/>
  <c r="AD140" i="2"/>
  <c r="AE140" i="2"/>
  <c r="AG140" i="2"/>
  <c r="U141" i="2"/>
  <c r="V141" i="2"/>
  <c r="W141" i="2"/>
  <c r="Z141" i="2"/>
  <c r="AB141" i="2"/>
  <c r="AC141" i="2"/>
  <c r="AD141" i="2"/>
  <c r="AE141" i="2"/>
  <c r="AG141" i="2"/>
  <c r="U142" i="2"/>
  <c r="V142" i="2"/>
  <c r="W142" i="2"/>
  <c r="Z142" i="2"/>
  <c r="AB142" i="2"/>
  <c r="AC142" i="2"/>
  <c r="AD142" i="2"/>
  <c r="AE142" i="2"/>
  <c r="AG142" i="2"/>
  <c r="U143" i="2"/>
  <c r="V143" i="2"/>
  <c r="W143" i="2"/>
  <c r="Z143" i="2"/>
  <c r="AB143" i="2"/>
  <c r="AC143" i="2"/>
  <c r="AD143" i="2"/>
  <c r="AE143" i="2"/>
  <c r="AG143" i="2"/>
  <c r="U144" i="2"/>
  <c r="V144" i="2"/>
  <c r="W144" i="2"/>
  <c r="Z144" i="2"/>
  <c r="AB144" i="2"/>
  <c r="AC144" i="2"/>
  <c r="AD144" i="2"/>
  <c r="AE144" i="2"/>
  <c r="AG144" i="2"/>
  <c r="U145" i="2"/>
  <c r="V145" i="2"/>
  <c r="W145" i="2"/>
  <c r="Z145" i="2"/>
  <c r="AB145" i="2"/>
  <c r="AC145" i="2"/>
  <c r="AD145" i="2"/>
  <c r="AE145" i="2"/>
  <c r="AG145" i="2"/>
  <c r="U146" i="2"/>
  <c r="V146" i="2"/>
  <c r="W146" i="2"/>
  <c r="Z146" i="2"/>
  <c r="AB146" i="2"/>
  <c r="AC146" i="2"/>
  <c r="AD146" i="2"/>
  <c r="AE146" i="2"/>
  <c r="AG146" i="2"/>
  <c r="U147" i="2"/>
  <c r="V147" i="2"/>
  <c r="W147" i="2"/>
  <c r="Z147" i="2"/>
  <c r="AB147" i="2"/>
  <c r="AC147" i="2"/>
  <c r="AD147" i="2"/>
  <c r="AE147" i="2"/>
  <c r="AG147" i="2"/>
  <c r="U148" i="2"/>
  <c r="V148" i="2"/>
  <c r="W148" i="2"/>
  <c r="Z148" i="2"/>
  <c r="AB148" i="2"/>
  <c r="AC148" i="2"/>
  <c r="AD148" i="2"/>
  <c r="AE148" i="2"/>
  <c r="AG148" i="2"/>
  <c r="U149" i="2"/>
  <c r="V149" i="2"/>
  <c r="W149" i="2"/>
  <c r="Z149" i="2"/>
  <c r="AB149" i="2"/>
  <c r="AC149" i="2"/>
  <c r="AD149" i="2"/>
  <c r="AE149" i="2"/>
  <c r="AG149" i="2"/>
  <c r="U150" i="2"/>
  <c r="V150" i="2"/>
  <c r="W150" i="2"/>
  <c r="Z150" i="2"/>
  <c r="AB150" i="2"/>
  <c r="AC150" i="2"/>
  <c r="AD150" i="2"/>
  <c r="AE150" i="2"/>
  <c r="AG150" i="2"/>
  <c r="U151" i="2"/>
  <c r="V151" i="2"/>
  <c r="W151" i="2"/>
  <c r="Z151" i="2"/>
  <c r="AB151" i="2"/>
  <c r="AC151" i="2"/>
  <c r="AD151" i="2"/>
  <c r="AE151" i="2"/>
  <c r="AG151" i="2"/>
  <c r="U152" i="2"/>
  <c r="V152" i="2"/>
  <c r="W152" i="2"/>
  <c r="Z152" i="2"/>
  <c r="AB152" i="2"/>
  <c r="AC152" i="2"/>
  <c r="AD152" i="2"/>
  <c r="AE152" i="2"/>
  <c r="AG152" i="2"/>
  <c r="U153" i="2"/>
  <c r="V153" i="2"/>
  <c r="W153" i="2"/>
  <c r="Z153" i="2"/>
  <c r="AB153" i="2"/>
  <c r="AC153" i="2"/>
  <c r="AD153" i="2"/>
  <c r="AE153" i="2"/>
  <c r="AG153" i="2"/>
  <c r="U154" i="2"/>
  <c r="V154" i="2"/>
  <c r="W154" i="2"/>
  <c r="Z154" i="2"/>
  <c r="AB154" i="2"/>
  <c r="AC154" i="2"/>
  <c r="AD154" i="2"/>
  <c r="AE154" i="2"/>
  <c r="AG154" i="2"/>
  <c r="U155" i="2"/>
  <c r="V155" i="2"/>
  <c r="W155" i="2"/>
  <c r="Z155" i="2"/>
  <c r="AB155" i="2"/>
  <c r="AC155" i="2"/>
  <c r="AD155" i="2"/>
  <c r="AE155" i="2"/>
  <c r="AG155" i="2"/>
  <c r="U156" i="2"/>
  <c r="V156" i="2"/>
  <c r="W156" i="2"/>
  <c r="Z156" i="2"/>
  <c r="AB156" i="2"/>
  <c r="AC156" i="2"/>
  <c r="AD156" i="2"/>
  <c r="AE156" i="2"/>
  <c r="AG156" i="2"/>
  <c r="U157" i="2"/>
  <c r="V157" i="2"/>
  <c r="W157" i="2"/>
  <c r="Z157" i="2"/>
  <c r="AB157" i="2"/>
  <c r="AC157" i="2"/>
  <c r="AD157" i="2"/>
  <c r="AE157" i="2"/>
  <c r="AG157" i="2"/>
  <c r="U158" i="2"/>
  <c r="V158" i="2"/>
  <c r="W158" i="2"/>
  <c r="Z158" i="2"/>
  <c r="AB158" i="2"/>
  <c r="AC158" i="2"/>
  <c r="AD158" i="2"/>
  <c r="AE158" i="2"/>
  <c r="AG158" i="2"/>
  <c r="U159" i="2"/>
  <c r="V159" i="2"/>
  <c r="W159" i="2"/>
  <c r="Z159" i="2"/>
  <c r="AB159" i="2"/>
  <c r="AC159" i="2"/>
  <c r="AD159" i="2"/>
  <c r="AE159" i="2"/>
  <c r="AG159" i="2"/>
  <c r="U160" i="2"/>
  <c r="V160" i="2"/>
  <c r="W160" i="2"/>
  <c r="Z160" i="2"/>
  <c r="AB160" i="2"/>
  <c r="AC160" i="2"/>
  <c r="AD160" i="2"/>
  <c r="AE160" i="2"/>
  <c r="AG160" i="2"/>
  <c r="U161" i="2"/>
  <c r="V161" i="2"/>
  <c r="W161" i="2"/>
  <c r="Z161" i="2"/>
  <c r="AB161" i="2"/>
  <c r="AC161" i="2"/>
  <c r="AD161" i="2"/>
  <c r="AE161" i="2"/>
  <c r="AG161" i="2"/>
  <c r="U162" i="2"/>
  <c r="V162" i="2"/>
  <c r="W162" i="2"/>
  <c r="Z162" i="2"/>
  <c r="AB162" i="2"/>
  <c r="AC162" i="2"/>
  <c r="AD162" i="2"/>
  <c r="AE162" i="2"/>
  <c r="AG162" i="2"/>
  <c r="U163" i="2"/>
  <c r="V163" i="2"/>
  <c r="W163" i="2"/>
  <c r="Z163" i="2"/>
  <c r="AB163" i="2"/>
  <c r="AC163" i="2"/>
  <c r="AD163" i="2"/>
  <c r="AE163" i="2"/>
  <c r="AG163" i="2"/>
  <c r="U164" i="2"/>
  <c r="V164" i="2"/>
  <c r="W164" i="2"/>
  <c r="Z164" i="2"/>
  <c r="AB164" i="2"/>
  <c r="AC164" i="2"/>
  <c r="AD164" i="2"/>
  <c r="AE164" i="2"/>
  <c r="AG164" i="2"/>
  <c r="U165" i="2"/>
  <c r="V165" i="2"/>
  <c r="W165" i="2"/>
  <c r="Z165" i="2"/>
  <c r="AB165" i="2"/>
  <c r="AC165" i="2"/>
  <c r="AD165" i="2"/>
  <c r="AE165" i="2"/>
  <c r="AG165" i="2"/>
  <c r="U166" i="2"/>
  <c r="V166" i="2"/>
  <c r="W166" i="2"/>
  <c r="Z166" i="2"/>
  <c r="AB166" i="2"/>
  <c r="AC166" i="2"/>
  <c r="AD166" i="2"/>
  <c r="AE166" i="2"/>
  <c r="AG166" i="2"/>
  <c r="U167" i="2"/>
  <c r="V167" i="2"/>
  <c r="W167" i="2"/>
  <c r="Z167" i="2"/>
  <c r="AB167" i="2"/>
  <c r="AC167" i="2"/>
  <c r="AD167" i="2"/>
  <c r="AE167" i="2"/>
  <c r="AG167" i="2"/>
  <c r="U168" i="2"/>
  <c r="V168" i="2"/>
  <c r="W168" i="2"/>
  <c r="Z168" i="2"/>
  <c r="AB168" i="2"/>
  <c r="AC168" i="2"/>
  <c r="AD168" i="2"/>
  <c r="AE168" i="2"/>
  <c r="AG168" i="2"/>
  <c r="U169" i="2"/>
  <c r="V169" i="2"/>
  <c r="W169" i="2"/>
  <c r="Z169" i="2"/>
  <c r="AB169" i="2"/>
  <c r="AC169" i="2"/>
  <c r="AD169" i="2"/>
  <c r="AE169" i="2"/>
  <c r="AG169" i="2"/>
  <c r="U170" i="2"/>
  <c r="V170" i="2"/>
  <c r="W170" i="2"/>
  <c r="Z170" i="2"/>
  <c r="AB170" i="2"/>
  <c r="AC170" i="2"/>
  <c r="AD170" i="2"/>
  <c r="AE170" i="2"/>
  <c r="AG170" i="2"/>
  <c r="U171" i="2"/>
  <c r="V171" i="2"/>
  <c r="W171" i="2"/>
  <c r="Z171" i="2"/>
  <c r="AB171" i="2"/>
  <c r="AC171" i="2"/>
  <c r="AD171" i="2"/>
  <c r="AE171" i="2"/>
  <c r="AG171" i="2"/>
  <c r="U172" i="2"/>
  <c r="V172" i="2"/>
  <c r="W172" i="2"/>
  <c r="Z172" i="2"/>
  <c r="AB172" i="2"/>
  <c r="AC172" i="2"/>
  <c r="AD172" i="2"/>
  <c r="AE172" i="2"/>
  <c r="AG172" i="2"/>
  <c r="U173" i="2"/>
  <c r="V173" i="2"/>
  <c r="W173" i="2"/>
  <c r="Z173" i="2"/>
  <c r="AB173" i="2"/>
  <c r="AC173" i="2"/>
  <c r="AD173" i="2"/>
  <c r="AE173" i="2"/>
  <c r="AG173" i="2"/>
  <c r="U174" i="2"/>
  <c r="V174" i="2"/>
  <c r="W174" i="2"/>
  <c r="Z174" i="2"/>
  <c r="AB174" i="2"/>
  <c r="AC174" i="2"/>
  <c r="AD174" i="2"/>
  <c r="AE174" i="2"/>
  <c r="AG174" i="2"/>
  <c r="U175" i="2"/>
  <c r="V175" i="2"/>
  <c r="W175" i="2"/>
  <c r="Z175" i="2"/>
  <c r="AB175" i="2"/>
  <c r="AC175" i="2"/>
  <c r="AD175" i="2"/>
  <c r="AE175" i="2"/>
  <c r="AG175" i="2"/>
  <c r="U176" i="2"/>
  <c r="V176" i="2"/>
  <c r="W176" i="2"/>
  <c r="Z176" i="2"/>
  <c r="AB176" i="2"/>
  <c r="AC176" i="2"/>
  <c r="AD176" i="2"/>
  <c r="AE176" i="2"/>
  <c r="AG176" i="2"/>
  <c r="U177" i="2"/>
  <c r="V177" i="2"/>
  <c r="W177" i="2"/>
  <c r="Z177" i="2"/>
  <c r="AB177" i="2"/>
  <c r="AC177" i="2"/>
  <c r="AD177" i="2"/>
  <c r="AE177" i="2"/>
  <c r="AG177" i="2"/>
  <c r="U178" i="2"/>
  <c r="V178" i="2"/>
  <c r="W178" i="2"/>
  <c r="Z178" i="2"/>
  <c r="AB178" i="2"/>
  <c r="AC178" i="2"/>
  <c r="AD178" i="2"/>
  <c r="AE178" i="2"/>
  <c r="AG178" i="2"/>
  <c r="U179" i="2"/>
  <c r="V179" i="2"/>
  <c r="W179" i="2"/>
  <c r="Z179" i="2"/>
  <c r="AB179" i="2"/>
  <c r="AC179" i="2"/>
  <c r="AD179" i="2"/>
  <c r="AE179" i="2"/>
  <c r="AG179" i="2"/>
  <c r="U180" i="2"/>
  <c r="V180" i="2"/>
  <c r="W180" i="2"/>
  <c r="Z180" i="2"/>
  <c r="AB180" i="2"/>
  <c r="AC180" i="2"/>
  <c r="AD180" i="2"/>
  <c r="AE180" i="2"/>
  <c r="AG180" i="2"/>
  <c r="U181" i="2"/>
  <c r="V181" i="2"/>
  <c r="W181" i="2"/>
  <c r="Z181" i="2"/>
  <c r="AB181" i="2"/>
  <c r="AC181" i="2"/>
  <c r="AD181" i="2"/>
  <c r="AE181" i="2"/>
  <c r="AG181" i="2"/>
  <c r="U182" i="2"/>
  <c r="V182" i="2"/>
  <c r="W182" i="2"/>
  <c r="Z182" i="2"/>
  <c r="AB182" i="2"/>
  <c r="AC182" i="2"/>
  <c r="AD182" i="2"/>
  <c r="AE182" i="2"/>
  <c r="AG182" i="2"/>
  <c r="U183" i="2"/>
  <c r="V183" i="2"/>
  <c r="W183" i="2"/>
  <c r="Z183" i="2"/>
  <c r="AB183" i="2"/>
  <c r="AC183" i="2"/>
  <c r="AD183" i="2"/>
  <c r="AE183" i="2"/>
  <c r="AG183" i="2"/>
  <c r="U184" i="2"/>
  <c r="V184" i="2"/>
  <c r="W184" i="2"/>
  <c r="Z184" i="2"/>
  <c r="AB184" i="2"/>
  <c r="AC184" i="2"/>
  <c r="AD184" i="2"/>
  <c r="AE184" i="2"/>
  <c r="AG184" i="2"/>
  <c r="U185" i="2"/>
  <c r="V185" i="2"/>
  <c r="W185" i="2"/>
  <c r="Z185" i="2"/>
  <c r="AB185" i="2"/>
  <c r="AC185" i="2"/>
  <c r="AD185" i="2"/>
  <c r="AE185" i="2"/>
  <c r="AG185" i="2"/>
  <c r="U186" i="2"/>
  <c r="V186" i="2"/>
  <c r="W186" i="2"/>
  <c r="Z186" i="2"/>
  <c r="AB186" i="2"/>
  <c r="AC186" i="2"/>
  <c r="AD186" i="2"/>
  <c r="AE186" i="2"/>
  <c r="AG186" i="2"/>
  <c r="U187" i="2"/>
  <c r="V187" i="2"/>
  <c r="W187" i="2"/>
  <c r="Z187" i="2"/>
  <c r="AB187" i="2"/>
  <c r="AC187" i="2"/>
  <c r="AD187" i="2"/>
  <c r="AE187" i="2"/>
  <c r="AG187" i="2"/>
  <c r="U188" i="2"/>
  <c r="V188" i="2"/>
  <c r="W188" i="2"/>
  <c r="Z188" i="2"/>
  <c r="AB188" i="2"/>
  <c r="AC188" i="2"/>
  <c r="AD188" i="2"/>
  <c r="AE188" i="2"/>
  <c r="AG188" i="2"/>
  <c r="U189" i="2"/>
  <c r="V189" i="2"/>
  <c r="W189" i="2"/>
  <c r="Z189" i="2"/>
  <c r="AB189" i="2"/>
  <c r="AC189" i="2"/>
  <c r="AD189" i="2"/>
  <c r="AE189" i="2"/>
  <c r="AG189" i="2"/>
  <c r="U190" i="2"/>
  <c r="V190" i="2"/>
  <c r="W190" i="2"/>
  <c r="Z190" i="2"/>
  <c r="AB190" i="2"/>
  <c r="AC190" i="2"/>
  <c r="AD190" i="2"/>
  <c r="AE190" i="2"/>
  <c r="AG190" i="2"/>
  <c r="U191" i="2"/>
  <c r="V191" i="2"/>
  <c r="W191" i="2"/>
  <c r="Z191" i="2"/>
  <c r="AB191" i="2"/>
  <c r="AC191" i="2"/>
  <c r="AD191" i="2"/>
  <c r="AE191" i="2"/>
  <c r="AG191" i="2"/>
  <c r="U192" i="2"/>
  <c r="V192" i="2"/>
  <c r="W192" i="2"/>
  <c r="Z192" i="2"/>
  <c r="AB192" i="2"/>
  <c r="AC192" i="2"/>
  <c r="AD192" i="2"/>
  <c r="AE192" i="2"/>
  <c r="AG192" i="2"/>
  <c r="U193" i="2"/>
  <c r="V193" i="2"/>
  <c r="W193" i="2"/>
  <c r="Z193" i="2"/>
  <c r="AB193" i="2"/>
  <c r="AC193" i="2"/>
  <c r="AD193" i="2"/>
  <c r="AE193" i="2"/>
  <c r="AG193" i="2"/>
  <c r="U194" i="2"/>
  <c r="V194" i="2"/>
  <c r="W194" i="2"/>
  <c r="Z194" i="2"/>
  <c r="AB194" i="2"/>
  <c r="AC194" i="2"/>
  <c r="AD194" i="2"/>
  <c r="AE194" i="2"/>
  <c r="AG194" i="2"/>
  <c r="U195" i="2"/>
  <c r="V195" i="2"/>
  <c r="W195" i="2"/>
  <c r="Z195" i="2"/>
  <c r="AB195" i="2"/>
  <c r="AC195" i="2"/>
  <c r="AD195" i="2"/>
  <c r="AE195" i="2"/>
  <c r="AG195" i="2"/>
  <c r="U196" i="2"/>
  <c r="V196" i="2"/>
  <c r="W196" i="2"/>
  <c r="Z196" i="2"/>
  <c r="AB196" i="2"/>
  <c r="AC196" i="2"/>
  <c r="AD196" i="2"/>
  <c r="AE196" i="2"/>
  <c r="AG196" i="2"/>
  <c r="U197" i="2"/>
  <c r="V197" i="2"/>
  <c r="W197" i="2"/>
  <c r="Z197" i="2"/>
  <c r="AB197" i="2"/>
  <c r="AC197" i="2"/>
  <c r="AD197" i="2"/>
  <c r="AE197" i="2"/>
  <c r="AG197" i="2"/>
  <c r="U198" i="2"/>
  <c r="V198" i="2"/>
  <c r="W198" i="2"/>
  <c r="Z198" i="2"/>
  <c r="AB198" i="2"/>
  <c r="AC198" i="2"/>
  <c r="AD198" i="2"/>
  <c r="AE198" i="2"/>
  <c r="AG198" i="2"/>
  <c r="U199" i="2"/>
  <c r="V199" i="2"/>
  <c r="W199" i="2"/>
  <c r="Z199" i="2"/>
  <c r="AB199" i="2"/>
  <c r="AC199" i="2"/>
  <c r="AD199" i="2"/>
  <c r="AE199" i="2"/>
  <c r="AG199" i="2"/>
  <c r="U200" i="2"/>
  <c r="V200" i="2"/>
  <c r="W200" i="2"/>
  <c r="Z200" i="2"/>
  <c r="AB200" i="2"/>
  <c r="AC200" i="2"/>
  <c r="AD200" i="2"/>
  <c r="AE200" i="2"/>
  <c r="AG200" i="2"/>
  <c r="U201" i="2"/>
  <c r="V201" i="2"/>
  <c r="W201" i="2"/>
  <c r="Z201" i="2"/>
  <c r="AB201" i="2"/>
  <c r="AC201" i="2"/>
  <c r="AD201" i="2"/>
  <c r="AE201" i="2"/>
  <c r="AG201" i="2"/>
  <c r="U202" i="2"/>
  <c r="V202" i="2"/>
  <c r="W202" i="2"/>
  <c r="Z202" i="2"/>
  <c r="AB202" i="2"/>
  <c r="AC202" i="2"/>
  <c r="AD202" i="2"/>
  <c r="AE202" i="2"/>
  <c r="AG202" i="2"/>
  <c r="U203" i="2"/>
  <c r="V203" i="2"/>
  <c r="W203" i="2"/>
  <c r="Z203" i="2"/>
  <c r="AB203" i="2"/>
  <c r="AC203" i="2"/>
  <c r="AD203" i="2"/>
  <c r="AE203" i="2"/>
  <c r="AG203" i="2"/>
  <c r="U204" i="2"/>
  <c r="V204" i="2"/>
  <c r="W204" i="2"/>
  <c r="Z204" i="2"/>
  <c r="AB204" i="2"/>
  <c r="AC204" i="2"/>
  <c r="AD204" i="2"/>
  <c r="AE204" i="2"/>
  <c r="AG204" i="2"/>
  <c r="U205" i="2"/>
  <c r="V205" i="2"/>
  <c r="W205" i="2"/>
  <c r="Z205" i="2"/>
  <c r="AB205" i="2"/>
  <c r="AC205" i="2"/>
  <c r="AD205" i="2"/>
  <c r="AE205" i="2"/>
  <c r="AG205" i="2"/>
  <c r="U206" i="2"/>
  <c r="V206" i="2"/>
  <c r="W206" i="2"/>
  <c r="Z206" i="2"/>
  <c r="AB206" i="2"/>
  <c r="AC206" i="2"/>
  <c r="AD206" i="2"/>
  <c r="AE206" i="2"/>
  <c r="AG206" i="2"/>
  <c r="U207" i="2"/>
  <c r="V207" i="2"/>
  <c r="W207" i="2"/>
  <c r="Z207" i="2"/>
  <c r="AB207" i="2"/>
  <c r="AC207" i="2"/>
  <c r="AD207" i="2"/>
  <c r="AE207" i="2"/>
  <c r="AG207" i="2"/>
  <c r="U208" i="2"/>
  <c r="V208" i="2"/>
  <c r="W208" i="2"/>
  <c r="Z208" i="2"/>
  <c r="AB208" i="2"/>
  <c r="AC208" i="2"/>
  <c r="AD208" i="2"/>
  <c r="AE208" i="2"/>
  <c r="AG208" i="2"/>
  <c r="U209" i="2"/>
  <c r="V209" i="2"/>
  <c r="W209" i="2"/>
  <c r="Z209" i="2"/>
  <c r="AB209" i="2"/>
  <c r="AC209" i="2"/>
  <c r="AD209" i="2"/>
  <c r="AE209" i="2"/>
  <c r="AG209" i="2"/>
  <c r="U210" i="2"/>
  <c r="V210" i="2"/>
  <c r="W210" i="2"/>
  <c r="Z210" i="2"/>
  <c r="AB210" i="2"/>
  <c r="AC210" i="2"/>
  <c r="AD210" i="2"/>
  <c r="AE210" i="2"/>
  <c r="AG210" i="2"/>
  <c r="U211" i="2"/>
  <c r="V211" i="2"/>
  <c r="W211" i="2"/>
  <c r="Z211" i="2"/>
  <c r="AB211" i="2"/>
  <c r="AC211" i="2"/>
  <c r="AD211" i="2"/>
  <c r="AE211" i="2"/>
  <c r="AG211" i="2"/>
  <c r="U212" i="2"/>
  <c r="V212" i="2"/>
  <c r="W212" i="2"/>
  <c r="Z212" i="2"/>
  <c r="AB212" i="2"/>
  <c r="AC212" i="2"/>
  <c r="AD212" i="2"/>
  <c r="AE212" i="2"/>
  <c r="AG212" i="2"/>
  <c r="U213" i="2"/>
  <c r="V213" i="2"/>
  <c r="W213" i="2"/>
  <c r="Z213" i="2"/>
  <c r="AB213" i="2"/>
  <c r="AC213" i="2"/>
  <c r="AD213" i="2"/>
  <c r="AE213" i="2"/>
  <c r="AG213" i="2"/>
  <c r="U214" i="2"/>
  <c r="V214" i="2"/>
  <c r="W214" i="2"/>
  <c r="Z214" i="2"/>
  <c r="AB214" i="2"/>
  <c r="AC214" i="2"/>
  <c r="AD214" i="2"/>
  <c r="AE214" i="2"/>
  <c r="AG214" i="2"/>
  <c r="U215" i="2"/>
  <c r="V215" i="2"/>
  <c r="W215" i="2"/>
  <c r="Z215" i="2"/>
  <c r="AB215" i="2"/>
  <c r="AC215" i="2"/>
  <c r="AD215" i="2"/>
  <c r="AE215" i="2"/>
  <c r="AG215" i="2"/>
  <c r="U216" i="2"/>
  <c r="V216" i="2"/>
  <c r="W216" i="2"/>
  <c r="Z216" i="2"/>
  <c r="AB216" i="2"/>
  <c r="AC216" i="2"/>
  <c r="AD216" i="2"/>
  <c r="AE216" i="2"/>
  <c r="AG216" i="2"/>
  <c r="U217" i="2"/>
  <c r="V217" i="2"/>
  <c r="W217" i="2"/>
  <c r="Z217" i="2"/>
  <c r="AB217" i="2"/>
  <c r="AC217" i="2"/>
  <c r="AD217" i="2"/>
  <c r="AE217" i="2"/>
  <c r="AG217" i="2"/>
  <c r="U218" i="2"/>
  <c r="V218" i="2"/>
  <c r="W218" i="2"/>
  <c r="Z218" i="2"/>
  <c r="AB218" i="2"/>
  <c r="AC218" i="2"/>
  <c r="AD218" i="2"/>
  <c r="AE218" i="2"/>
  <c r="AG218" i="2"/>
  <c r="U219" i="2"/>
  <c r="V219" i="2"/>
  <c r="W219" i="2"/>
  <c r="Z219" i="2"/>
  <c r="AB219" i="2"/>
  <c r="AC219" i="2"/>
  <c r="AD219" i="2"/>
  <c r="AE219" i="2"/>
  <c r="AG219" i="2"/>
  <c r="U220" i="2"/>
  <c r="V220" i="2"/>
  <c r="W220" i="2"/>
  <c r="Z220" i="2"/>
  <c r="AB220" i="2"/>
  <c r="AC220" i="2"/>
  <c r="AD220" i="2"/>
  <c r="AE220" i="2"/>
  <c r="AG220" i="2"/>
  <c r="U221" i="2"/>
  <c r="V221" i="2"/>
  <c r="W221" i="2"/>
  <c r="Z221" i="2"/>
  <c r="AB221" i="2"/>
  <c r="AC221" i="2"/>
  <c r="AD221" i="2"/>
  <c r="AE221" i="2"/>
  <c r="AG221" i="2"/>
  <c r="U222" i="2"/>
  <c r="V222" i="2"/>
  <c r="W222" i="2"/>
  <c r="Z222" i="2"/>
  <c r="AB222" i="2"/>
  <c r="AC222" i="2"/>
  <c r="AD222" i="2"/>
  <c r="AE222" i="2"/>
  <c r="AG222" i="2"/>
  <c r="U223" i="2"/>
  <c r="V223" i="2"/>
  <c r="W223" i="2"/>
  <c r="Z223" i="2"/>
  <c r="AB223" i="2"/>
  <c r="AC223" i="2"/>
  <c r="AD223" i="2"/>
  <c r="AE223" i="2"/>
  <c r="AG223" i="2"/>
  <c r="U224" i="2"/>
  <c r="V224" i="2"/>
  <c r="W224" i="2"/>
  <c r="Z224" i="2"/>
  <c r="AB224" i="2"/>
  <c r="AC224" i="2"/>
  <c r="AD224" i="2"/>
  <c r="AE224" i="2"/>
  <c r="AG224" i="2"/>
  <c r="U225" i="2"/>
  <c r="V225" i="2"/>
  <c r="W225" i="2"/>
  <c r="Z225" i="2"/>
  <c r="AB225" i="2"/>
  <c r="AC225" i="2"/>
  <c r="AD225" i="2"/>
  <c r="AE225" i="2"/>
  <c r="AG225" i="2"/>
  <c r="U226" i="2"/>
  <c r="V226" i="2"/>
  <c r="W226" i="2"/>
  <c r="Z226" i="2"/>
  <c r="AB226" i="2"/>
  <c r="AC226" i="2"/>
  <c r="AD226" i="2"/>
  <c r="AE226" i="2"/>
  <c r="AG226" i="2"/>
  <c r="U227" i="2"/>
  <c r="V227" i="2"/>
  <c r="W227" i="2"/>
  <c r="Z227" i="2"/>
  <c r="AB227" i="2"/>
  <c r="AC227" i="2"/>
  <c r="AD227" i="2"/>
  <c r="AE227" i="2"/>
  <c r="AG227" i="2"/>
  <c r="U228" i="2"/>
  <c r="V228" i="2"/>
  <c r="W228" i="2"/>
  <c r="Z228" i="2"/>
  <c r="AB228" i="2"/>
  <c r="AC228" i="2"/>
  <c r="AD228" i="2"/>
  <c r="AE228" i="2"/>
  <c r="AG228" i="2"/>
  <c r="U229" i="2"/>
  <c r="V229" i="2"/>
  <c r="W229" i="2"/>
  <c r="Z229" i="2"/>
  <c r="AB229" i="2"/>
  <c r="AC229" i="2"/>
  <c r="AD229" i="2"/>
  <c r="AE229" i="2"/>
  <c r="AG229" i="2"/>
  <c r="U230" i="2"/>
  <c r="V230" i="2"/>
  <c r="W230" i="2"/>
  <c r="Z230" i="2"/>
  <c r="AB230" i="2"/>
  <c r="AC230" i="2"/>
  <c r="AD230" i="2"/>
  <c r="AE230" i="2"/>
  <c r="AG230" i="2"/>
  <c r="U231" i="2"/>
  <c r="V231" i="2"/>
  <c r="W231" i="2"/>
  <c r="Z231" i="2"/>
  <c r="AB231" i="2"/>
  <c r="AC231" i="2"/>
  <c r="AD231" i="2"/>
  <c r="AE231" i="2"/>
  <c r="AG231" i="2"/>
  <c r="U232" i="2"/>
  <c r="V232" i="2"/>
  <c r="W232" i="2"/>
  <c r="Z232" i="2"/>
  <c r="AB232" i="2"/>
  <c r="AC232" i="2"/>
  <c r="AD232" i="2"/>
  <c r="AE232" i="2"/>
  <c r="AG232" i="2"/>
  <c r="U233" i="2"/>
  <c r="V233" i="2"/>
  <c r="W233" i="2"/>
  <c r="Z233" i="2"/>
  <c r="AB233" i="2"/>
  <c r="AC233" i="2"/>
  <c r="AD233" i="2"/>
  <c r="AE233" i="2"/>
  <c r="AG233" i="2"/>
  <c r="U234" i="2"/>
  <c r="V234" i="2"/>
  <c r="W234" i="2"/>
  <c r="Z234" i="2"/>
  <c r="AB234" i="2"/>
  <c r="AC234" i="2"/>
  <c r="AD234" i="2"/>
  <c r="AE234" i="2"/>
  <c r="AG234" i="2"/>
  <c r="U235" i="2"/>
  <c r="V235" i="2"/>
  <c r="W235" i="2"/>
  <c r="Z235" i="2"/>
  <c r="AB235" i="2"/>
  <c r="AC235" i="2"/>
  <c r="AD235" i="2"/>
  <c r="AE235" i="2"/>
  <c r="AG235" i="2"/>
  <c r="U236" i="2"/>
  <c r="V236" i="2"/>
  <c r="W236" i="2"/>
  <c r="Z236" i="2"/>
  <c r="AB236" i="2"/>
  <c r="AC236" i="2"/>
  <c r="AD236" i="2"/>
  <c r="AE236" i="2"/>
  <c r="AG236" i="2"/>
  <c r="U237" i="2"/>
  <c r="V237" i="2"/>
  <c r="W237" i="2"/>
  <c r="Z237" i="2"/>
  <c r="AB237" i="2"/>
  <c r="AC237" i="2"/>
  <c r="AD237" i="2"/>
  <c r="AE237" i="2"/>
  <c r="AG237" i="2"/>
  <c r="U238" i="2"/>
  <c r="V238" i="2"/>
  <c r="W238" i="2"/>
  <c r="Z238" i="2"/>
  <c r="AB238" i="2"/>
  <c r="AC238" i="2"/>
  <c r="AD238" i="2"/>
  <c r="AE238" i="2"/>
  <c r="AG238" i="2"/>
  <c r="U239" i="2"/>
  <c r="V239" i="2"/>
  <c r="W239" i="2"/>
  <c r="Z239" i="2"/>
  <c r="AB239" i="2"/>
  <c r="AC239" i="2"/>
  <c r="AD239" i="2"/>
  <c r="AE239" i="2"/>
  <c r="AG239" i="2"/>
  <c r="U240" i="2"/>
  <c r="V240" i="2"/>
  <c r="W240" i="2"/>
  <c r="Z240" i="2"/>
  <c r="AB240" i="2"/>
  <c r="AC240" i="2"/>
  <c r="AD240" i="2"/>
  <c r="AE240" i="2"/>
  <c r="AG240" i="2"/>
  <c r="U241" i="2"/>
  <c r="V241" i="2"/>
  <c r="W241" i="2"/>
  <c r="Z241" i="2"/>
  <c r="AB241" i="2"/>
  <c r="AC241" i="2"/>
  <c r="AD241" i="2"/>
  <c r="AE241" i="2"/>
  <c r="AG241" i="2"/>
  <c r="U242" i="2"/>
  <c r="V242" i="2"/>
  <c r="W242" i="2"/>
  <c r="Z242" i="2"/>
  <c r="AB242" i="2"/>
  <c r="AC242" i="2"/>
  <c r="AD242" i="2"/>
  <c r="AE242" i="2"/>
  <c r="AG242" i="2"/>
  <c r="U243" i="2"/>
  <c r="V243" i="2"/>
  <c r="W243" i="2"/>
  <c r="Z243" i="2"/>
  <c r="AB243" i="2"/>
  <c r="AC243" i="2"/>
  <c r="AD243" i="2"/>
  <c r="AE243" i="2"/>
  <c r="AG243" i="2"/>
  <c r="U244" i="2"/>
  <c r="V244" i="2"/>
  <c r="W244" i="2"/>
  <c r="Z244" i="2"/>
  <c r="AB244" i="2"/>
  <c r="AC244" i="2"/>
  <c r="AD244" i="2"/>
  <c r="AE244" i="2"/>
  <c r="AG244" i="2"/>
  <c r="U245" i="2"/>
  <c r="V245" i="2"/>
  <c r="W245" i="2"/>
  <c r="Z245" i="2"/>
  <c r="AB245" i="2"/>
  <c r="AC245" i="2"/>
  <c r="AD245" i="2"/>
  <c r="AE245" i="2"/>
  <c r="AG245" i="2"/>
  <c r="U246" i="2"/>
  <c r="V246" i="2"/>
  <c r="W246" i="2"/>
  <c r="Z246" i="2"/>
  <c r="AB246" i="2"/>
  <c r="AC246" i="2"/>
  <c r="AD246" i="2"/>
  <c r="AE246" i="2"/>
  <c r="AG246" i="2"/>
  <c r="U247" i="2"/>
  <c r="V247" i="2"/>
  <c r="W247" i="2"/>
  <c r="Z247" i="2"/>
  <c r="AB247" i="2"/>
  <c r="AC247" i="2"/>
  <c r="AD247" i="2"/>
  <c r="AE247" i="2"/>
  <c r="AG247" i="2"/>
  <c r="U248" i="2"/>
  <c r="V248" i="2"/>
  <c r="W248" i="2"/>
  <c r="Z248" i="2"/>
  <c r="AB248" i="2"/>
  <c r="AC248" i="2"/>
  <c r="AD248" i="2"/>
  <c r="AE248" i="2"/>
  <c r="AG248" i="2"/>
  <c r="U249" i="2"/>
  <c r="V249" i="2"/>
  <c r="W249" i="2"/>
  <c r="Z249" i="2"/>
  <c r="AB249" i="2"/>
  <c r="AC249" i="2"/>
  <c r="AD249" i="2"/>
  <c r="AE249" i="2"/>
  <c r="AG249" i="2"/>
  <c r="U250" i="2"/>
  <c r="V250" i="2"/>
  <c r="W250" i="2"/>
  <c r="Z250" i="2"/>
  <c r="AB250" i="2"/>
  <c r="AC250" i="2"/>
  <c r="AD250" i="2"/>
  <c r="AE250" i="2"/>
  <c r="AG250" i="2"/>
  <c r="U251" i="2"/>
  <c r="V251" i="2"/>
  <c r="W251" i="2"/>
  <c r="Z251" i="2"/>
  <c r="AB251" i="2"/>
  <c r="AC251" i="2"/>
  <c r="AD251" i="2"/>
  <c r="AE251" i="2"/>
  <c r="AG251" i="2"/>
  <c r="U252" i="2"/>
  <c r="V252" i="2"/>
  <c r="W252" i="2"/>
  <c r="Z252" i="2"/>
  <c r="AB252" i="2"/>
  <c r="AC252" i="2"/>
  <c r="AD252" i="2"/>
  <c r="AE252" i="2"/>
  <c r="AG252" i="2"/>
  <c r="U253" i="2"/>
  <c r="V253" i="2"/>
  <c r="W253" i="2"/>
  <c r="Z253" i="2"/>
  <c r="AB253" i="2"/>
  <c r="AC253" i="2"/>
  <c r="AD253" i="2"/>
  <c r="AE253" i="2"/>
  <c r="AG253" i="2"/>
  <c r="U254" i="2"/>
  <c r="V254" i="2"/>
  <c r="W254" i="2"/>
  <c r="Z254" i="2"/>
  <c r="AB254" i="2"/>
  <c r="AC254" i="2"/>
  <c r="AD254" i="2"/>
  <c r="AE254" i="2"/>
  <c r="AG254" i="2"/>
  <c r="U255" i="2"/>
  <c r="V255" i="2"/>
  <c r="W255" i="2"/>
  <c r="Z255" i="2"/>
  <c r="AB255" i="2"/>
  <c r="AC255" i="2"/>
  <c r="AD255" i="2"/>
  <c r="AE255" i="2"/>
  <c r="AG255" i="2"/>
  <c r="U256" i="2"/>
  <c r="V256" i="2"/>
  <c r="W256" i="2"/>
  <c r="Z256" i="2"/>
  <c r="AB256" i="2"/>
  <c r="AC256" i="2"/>
  <c r="AD256" i="2"/>
  <c r="AE256" i="2"/>
  <c r="AG256" i="2"/>
  <c r="U257" i="2"/>
  <c r="V257" i="2"/>
  <c r="W257" i="2"/>
  <c r="Z257" i="2"/>
  <c r="AB257" i="2"/>
  <c r="AC257" i="2"/>
  <c r="AD257" i="2"/>
  <c r="AE257" i="2"/>
  <c r="AG257" i="2"/>
  <c r="U258" i="2"/>
  <c r="V258" i="2"/>
  <c r="W258" i="2"/>
  <c r="Z258" i="2"/>
  <c r="AB258" i="2"/>
  <c r="AC258" i="2"/>
  <c r="AD258" i="2"/>
  <c r="AE258" i="2"/>
  <c r="AG258" i="2"/>
  <c r="U259" i="2"/>
  <c r="V259" i="2"/>
  <c r="W259" i="2"/>
  <c r="Z259" i="2"/>
  <c r="AB259" i="2"/>
  <c r="AC259" i="2"/>
  <c r="AD259" i="2"/>
  <c r="AE259" i="2"/>
  <c r="AG259" i="2"/>
  <c r="U260" i="2"/>
  <c r="V260" i="2"/>
  <c r="W260" i="2"/>
  <c r="Z260" i="2"/>
  <c r="AB260" i="2"/>
  <c r="AC260" i="2"/>
  <c r="AD260" i="2"/>
  <c r="AE260" i="2"/>
  <c r="AG260" i="2"/>
  <c r="U261" i="2"/>
  <c r="V261" i="2"/>
  <c r="W261" i="2"/>
  <c r="Z261" i="2"/>
  <c r="AB261" i="2"/>
  <c r="AC261" i="2"/>
  <c r="AD261" i="2"/>
  <c r="AE261" i="2"/>
  <c r="AG261" i="2"/>
  <c r="U262" i="2"/>
  <c r="V262" i="2"/>
  <c r="W262" i="2"/>
  <c r="Z262" i="2"/>
  <c r="AB262" i="2"/>
  <c r="AC262" i="2"/>
  <c r="AD262" i="2"/>
  <c r="AE262" i="2"/>
  <c r="AG262" i="2"/>
  <c r="U263" i="2"/>
  <c r="V263" i="2"/>
  <c r="W263" i="2"/>
  <c r="Z263" i="2"/>
  <c r="AB263" i="2"/>
  <c r="AC263" i="2"/>
  <c r="AD263" i="2"/>
  <c r="AE263" i="2"/>
  <c r="AG263" i="2"/>
  <c r="U264" i="2"/>
  <c r="V264" i="2"/>
  <c r="W264" i="2"/>
  <c r="Z264" i="2"/>
  <c r="AB264" i="2"/>
  <c r="AC264" i="2"/>
  <c r="AD264" i="2"/>
  <c r="AE264" i="2"/>
  <c r="AG264" i="2"/>
  <c r="U265" i="2"/>
  <c r="V265" i="2"/>
  <c r="W265" i="2"/>
  <c r="Z265" i="2"/>
  <c r="AB265" i="2"/>
  <c r="AC265" i="2"/>
  <c r="AD265" i="2"/>
  <c r="AE265" i="2"/>
  <c r="AG265" i="2"/>
  <c r="U266" i="2"/>
  <c r="V266" i="2"/>
  <c r="W266" i="2"/>
  <c r="Z266" i="2"/>
  <c r="AB266" i="2"/>
  <c r="AC266" i="2"/>
  <c r="AD266" i="2"/>
  <c r="AE266" i="2"/>
  <c r="AG266" i="2"/>
  <c r="U267" i="2"/>
  <c r="V267" i="2"/>
  <c r="W267" i="2"/>
  <c r="Z267" i="2"/>
  <c r="AB267" i="2"/>
  <c r="AC267" i="2"/>
  <c r="AD267" i="2"/>
  <c r="AE267" i="2"/>
  <c r="AG267" i="2"/>
  <c r="U268" i="2"/>
  <c r="V268" i="2"/>
  <c r="W268" i="2"/>
  <c r="Z268" i="2"/>
  <c r="AB268" i="2"/>
  <c r="AC268" i="2"/>
  <c r="AD268" i="2"/>
  <c r="AE268" i="2"/>
  <c r="AG268" i="2"/>
  <c r="U269" i="2"/>
  <c r="V269" i="2"/>
  <c r="W269" i="2"/>
  <c r="Z269" i="2"/>
  <c r="AB269" i="2"/>
  <c r="AC269" i="2"/>
  <c r="AD269" i="2"/>
  <c r="AE269" i="2"/>
  <c r="AG269" i="2"/>
  <c r="U270" i="2"/>
  <c r="V270" i="2"/>
  <c r="W270" i="2"/>
  <c r="Z270" i="2"/>
  <c r="AB270" i="2"/>
  <c r="AC270" i="2"/>
  <c r="AD270" i="2"/>
  <c r="AE270" i="2"/>
  <c r="AG270" i="2"/>
  <c r="U271" i="2"/>
  <c r="V271" i="2"/>
  <c r="W271" i="2"/>
  <c r="Z271" i="2"/>
  <c r="AB271" i="2"/>
  <c r="AC271" i="2"/>
  <c r="AD271" i="2"/>
  <c r="AE271" i="2"/>
  <c r="AG271" i="2"/>
  <c r="U272" i="2"/>
  <c r="V272" i="2"/>
  <c r="W272" i="2"/>
  <c r="Z272" i="2"/>
  <c r="AB272" i="2"/>
  <c r="AC272" i="2"/>
  <c r="AD272" i="2"/>
  <c r="AE272" i="2"/>
  <c r="AG272" i="2"/>
  <c r="U273" i="2"/>
  <c r="V273" i="2"/>
  <c r="W273" i="2"/>
  <c r="Z273" i="2"/>
  <c r="AB273" i="2"/>
  <c r="AC273" i="2"/>
  <c r="AD273" i="2"/>
  <c r="AE273" i="2"/>
  <c r="AG273" i="2"/>
  <c r="U274" i="2"/>
  <c r="V274" i="2"/>
  <c r="W274" i="2"/>
  <c r="Z274" i="2"/>
  <c r="AB274" i="2"/>
  <c r="AC274" i="2"/>
  <c r="AD274" i="2"/>
  <c r="AE274" i="2"/>
  <c r="AG274" i="2"/>
  <c r="U275" i="2"/>
  <c r="V275" i="2"/>
  <c r="W275" i="2"/>
  <c r="Z275" i="2"/>
  <c r="AB275" i="2"/>
  <c r="AC275" i="2"/>
  <c r="AD275" i="2"/>
  <c r="AE275" i="2"/>
  <c r="AG275" i="2"/>
  <c r="U276" i="2"/>
  <c r="V276" i="2"/>
  <c r="W276" i="2"/>
  <c r="Z276" i="2"/>
  <c r="AB276" i="2"/>
  <c r="AC276" i="2"/>
  <c r="AD276" i="2"/>
  <c r="AE276" i="2"/>
  <c r="AG276" i="2"/>
  <c r="U277" i="2"/>
  <c r="V277" i="2"/>
  <c r="W277" i="2"/>
  <c r="Z277" i="2"/>
  <c r="AB277" i="2"/>
  <c r="AC277" i="2"/>
  <c r="AD277" i="2"/>
  <c r="AE277" i="2"/>
  <c r="AG277" i="2"/>
  <c r="U278" i="2"/>
  <c r="V278" i="2"/>
  <c r="W278" i="2"/>
  <c r="Z278" i="2"/>
  <c r="AB278" i="2"/>
  <c r="AC278" i="2"/>
  <c r="AD278" i="2"/>
  <c r="AE278" i="2"/>
  <c r="AG278" i="2"/>
  <c r="U279" i="2"/>
  <c r="V279" i="2"/>
  <c r="W279" i="2"/>
  <c r="Z279" i="2"/>
  <c r="AB279" i="2"/>
  <c r="AC279" i="2"/>
  <c r="AD279" i="2"/>
  <c r="AE279" i="2"/>
  <c r="AG279" i="2"/>
  <c r="U280" i="2"/>
  <c r="V280" i="2"/>
  <c r="W280" i="2"/>
  <c r="Z280" i="2"/>
  <c r="AB280" i="2"/>
  <c r="AC280" i="2"/>
  <c r="AD280" i="2"/>
  <c r="AE280" i="2"/>
  <c r="AG280" i="2"/>
  <c r="U281" i="2"/>
  <c r="V281" i="2"/>
  <c r="W281" i="2"/>
  <c r="Z281" i="2"/>
  <c r="AB281" i="2"/>
  <c r="AC281" i="2"/>
  <c r="AD281" i="2"/>
  <c r="AE281" i="2"/>
  <c r="AG281" i="2"/>
  <c r="U282" i="2"/>
  <c r="V282" i="2"/>
  <c r="W282" i="2"/>
  <c r="Z282" i="2"/>
  <c r="AB282" i="2"/>
  <c r="AC282" i="2"/>
  <c r="AD282" i="2"/>
  <c r="AE282" i="2"/>
  <c r="AG282" i="2"/>
  <c r="U283" i="2"/>
  <c r="V283" i="2"/>
  <c r="W283" i="2"/>
  <c r="Z283" i="2"/>
  <c r="AB283" i="2"/>
  <c r="AC283" i="2"/>
  <c r="AD283" i="2"/>
  <c r="AE283" i="2"/>
  <c r="AG283" i="2"/>
  <c r="U284" i="2"/>
  <c r="V284" i="2"/>
  <c r="W284" i="2"/>
  <c r="Z284" i="2"/>
  <c r="AB284" i="2"/>
  <c r="AC284" i="2"/>
  <c r="AD284" i="2"/>
  <c r="AE284" i="2"/>
  <c r="AG284" i="2"/>
  <c r="U285" i="2"/>
  <c r="V285" i="2"/>
  <c r="W285" i="2"/>
  <c r="Z285" i="2"/>
  <c r="AB285" i="2"/>
  <c r="AC285" i="2"/>
  <c r="AD285" i="2"/>
  <c r="AE285" i="2"/>
  <c r="AG285" i="2"/>
  <c r="U286" i="2"/>
  <c r="V286" i="2"/>
  <c r="W286" i="2"/>
  <c r="Z286" i="2"/>
  <c r="AB286" i="2"/>
  <c r="AC286" i="2"/>
  <c r="AD286" i="2"/>
  <c r="AE286" i="2"/>
  <c r="AG286" i="2"/>
  <c r="U287" i="2"/>
  <c r="V287" i="2"/>
  <c r="W287" i="2"/>
  <c r="Z287" i="2"/>
  <c r="AB287" i="2"/>
  <c r="AC287" i="2"/>
  <c r="AD287" i="2"/>
  <c r="AE287" i="2"/>
  <c r="AG287" i="2"/>
  <c r="U288" i="2"/>
  <c r="V288" i="2"/>
  <c r="W288" i="2"/>
  <c r="Z288" i="2"/>
  <c r="AB288" i="2"/>
  <c r="AC288" i="2"/>
  <c r="AD288" i="2"/>
  <c r="AE288" i="2"/>
  <c r="AG288" i="2"/>
  <c r="U289" i="2"/>
  <c r="V289" i="2"/>
  <c r="W289" i="2"/>
  <c r="Z289" i="2"/>
  <c r="AB289" i="2"/>
  <c r="AC289" i="2"/>
  <c r="AD289" i="2"/>
  <c r="AE289" i="2"/>
  <c r="AG289" i="2"/>
  <c r="U290" i="2"/>
  <c r="V290" i="2"/>
  <c r="W290" i="2"/>
  <c r="Z290" i="2"/>
  <c r="AB290" i="2"/>
  <c r="AC290" i="2"/>
  <c r="AD290" i="2"/>
  <c r="AE290" i="2"/>
  <c r="AG290" i="2"/>
  <c r="U291" i="2"/>
  <c r="V291" i="2"/>
  <c r="W291" i="2"/>
  <c r="Z291" i="2"/>
  <c r="AB291" i="2"/>
  <c r="AC291" i="2"/>
  <c r="AD291" i="2"/>
  <c r="AE291" i="2"/>
  <c r="AG291" i="2"/>
  <c r="U292" i="2"/>
  <c r="V292" i="2"/>
  <c r="W292" i="2"/>
  <c r="Z292" i="2"/>
  <c r="AB292" i="2"/>
  <c r="AC292" i="2"/>
  <c r="AD292" i="2"/>
  <c r="AE292" i="2"/>
  <c r="AG292" i="2"/>
  <c r="U293" i="2"/>
  <c r="V293" i="2"/>
  <c r="W293" i="2"/>
  <c r="Z293" i="2"/>
  <c r="AB293" i="2"/>
  <c r="AC293" i="2"/>
  <c r="AD293" i="2"/>
  <c r="AE293" i="2"/>
  <c r="AG293" i="2"/>
  <c r="U294" i="2"/>
  <c r="V294" i="2"/>
  <c r="W294" i="2"/>
  <c r="Z294" i="2"/>
  <c r="AB294" i="2"/>
  <c r="AC294" i="2"/>
  <c r="AD294" i="2"/>
  <c r="AE294" i="2"/>
  <c r="AG294" i="2"/>
  <c r="U295" i="2"/>
  <c r="V295" i="2"/>
  <c r="W295" i="2"/>
  <c r="Z295" i="2"/>
  <c r="AB295" i="2"/>
  <c r="AC295" i="2"/>
  <c r="AD295" i="2"/>
  <c r="AE295" i="2"/>
  <c r="AG295" i="2"/>
  <c r="U296" i="2"/>
  <c r="V296" i="2"/>
  <c r="W296" i="2"/>
  <c r="Z296" i="2"/>
  <c r="AB296" i="2"/>
  <c r="AC296" i="2"/>
  <c r="AD296" i="2"/>
  <c r="AE296" i="2"/>
  <c r="AG296" i="2"/>
  <c r="U297" i="2"/>
  <c r="V297" i="2"/>
  <c r="W297" i="2"/>
  <c r="Z297" i="2"/>
  <c r="AB297" i="2"/>
  <c r="AC297" i="2"/>
  <c r="AD297" i="2"/>
  <c r="AE297" i="2"/>
  <c r="AG297" i="2"/>
  <c r="U298" i="2"/>
  <c r="V298" i="2"/>
  <c r="W298" i="2"/>
  <c r="Z298" i="2"/>
  <c r="AB298" i="2"/>
  <c r="AC298" i="2"/>
  <c r="AD298" i="2"/>
  <c r="AE298" i="2"/>
  <c r="AG298" i="2"/>
  <c r="U299" i="2"/>
  <c r="V299" i="2"/>
  <c r="W299" i="2"/>
  <c r="Z299" i="2"/>
  <c r="AB299" i="2"/>
  <c r="AC299" i="2"/>
  <c r="AD299" i="2"/>
  <c r="AE299" i="2"/>
  <c r="AG299" i="2"/>
  <c r="U300" i="2"/>
  <c r="V300" i="2"/>
  <c r="W300" i="2"/>
  <c r="Z300" i="2"/>
  <c r="AB300" i="2"/>
  <c r="AC300" i="2"/>
  <c r="AD300" i="2"/>
  <c r="AE300" i="2"/>
  <c r="AG300" i="2"/>
  <c r="U301" i="2"/>
  <c r="V301" i="2"/>
  <c r="W301" i="2"/>
  <c r="Z301" i="2"/>
  <c r="AB301" i="2"/>
  <c r="AC301" i="2"/>
  <c r="AD301" i="2"/>
  <c r="AE301" i="2"/>
  <c r="AG301" i="2"/>
  <c r="U302" i="2"/>
  <c r="V302" i="2"/>
  <c r="W302" i="2"/>
  <c r="Z302" i="2"/>
  <c r="AB302" i="2"/>
  <c r="AC302" i="2"/>
  <c r="AD302" i="2"/>
  <c r="AE302" i="2"/>
  <c r="AG302" i="2"/>
  <c r="U303" i="2"/>
  <c r="V303" i="2"/>
  <c r="W303" i="2"/>
  <c r="Z303" i="2"/>
  <c r="AB303" i="2"/>
  <c r="AC303" i="2"/>
  <c r="AD303" i="2"/>
  <c r="AE303" i="2"/>
  <c r="AG303" i="2"/>
  <c r="U304" i="2"/>
  <c r="V304" i="2"/>
  <c r="W304" i="2"/>
  <c r="Z304" i="2"/>
  <c r="AB304" i="2"/>
  <c r="AC304" i="2"/>
  <c r="AD304" i="2"/>
  <c r="AE304" i="2"/>
  <c r="AG304" i="2"/>
  <c r="U305" i="2"/>
  <c r="V305" i="2"/>
  <c r="W305" i="2"/>
  <c r="Z305" i="2"/>
  <c r="AB305" i="2"/>
  <c r="AC305" i="2"/>
  <c r="AD305" i="2"/>
  <c r="AE305" i="2"/>
  <c r="AG305" i="2"/>
  <c r="U306" i="2"/>
  <c r="V306" i="2"/>
  <c r="W306" i="2"/>
  <c r="Z306" i="2"/>
  <c r="AB306" i="2"/>
  <c r="AC306" i="2"/>
  <c r="AD306" i="2"/>
  <c r="AE306" i="2"/>
  <c r="AG306" i="2"/>
  <c r="U307" i="2"/>
  <c r="V307" i="2"/>
  <c r="W307" i="2"/>
  <c r="Z307" i="2"/>
  <c r="AB307" i="2"/>
  <c r="AC307" i="2"/>
  <c r="AD307" i="2"/>
  <c r="AE307" i="2"/>
  <c r="AG307" i="2"/>
  <c r="U308" i="2"/>
  <c r="V308" i="2"/>
  <c r="W308" i="2"/>
  <c r="Z308" i="2"/>
  <c r="AB308" i="2"/>
  <c r="AC308" i="2"/>
  <c r="AD308" i="2"/>
  <c r="AE308" i="2"/>
  <c r="AG308" i="2"/>
  <c r="U309" i="2"/>
  <c r="V309" i="2"/>
  <c r="W309" i="2"/>
  <c r="Z309" i="2"/>
  <c r="AB309" i="2"/>
  <c r="AC309" i="2"/>
  <c r="AD309" i="2"/>
  <c r="AE309" i="2"/>
  <c r="AG309" i="2"/>
  <c r="U310" i="2"/>
  <c r="V310" i="2"/>
  <c r="W310" i="2"/>
  <c r="Z310" i="2"/>
  <c r="AB310" i="2"/>
  <c r="AC310" i="2"/>
  <c r="AD310" i="2"/>
  <c r="AE310" i="2"/>
  <c r="AG310" i="2"/>
  <c r="U311" i="2"/>
  <c r="V311" i="2"/>
  <c r="W311" i="2"/>
  <c r="Z311" i="2"/>
  <c r="AB311" i="2"/>
  <c r="AC311" i="2"/>
  <c r="AD311" i="2"/>
  <c r="AE311" i="2"/>
  <c r="AG311" i="2"/>
  <c r="U312" i="2"/>
  <c r="V312" i="2"/>
  <c r="W312" i="2"/>
  <c r="Z312" i="2"/>
  <c r="AB312" i="2"/>
  <c r="AC312" i="2"/>
  <c r="AD312" i="2"/>
  <c r="AE312" i="2"/>
  <c r="AG312" i="2"/>
  <c r="U313" i="2"/>
  <c r="V313" i="2"/>
  <c r="W313" i="2"/>
  <c r="Z313" i="2"/>
  <c r="AB313" i="2"/>
  <c r="AC313" i="2"/>
  <c r="AD313" i="2"/>
  <c r="AE313" i="2"/>
  <c r="AG313" i="2"/>
  <c r="U314" i="2"/>
  <c r="V314" i="2"/>
  <c r="W314" i="2"/>
  <c r="Z314" i="2"/>
  <c r="AB314" i="2"/>
  <c r="AC314" i="2"/>
  <c r="AD314" i="2"/>
  <c r="AE314" i="2"/>
  <c r="AG314" i="2"/>
  <c r="U315" i="2"/>
  <c r="V315" i="2"/>
  <c r="W315" i="2"/>
  <c r="Z315" i="2"/>
  <c r="AB315" i="2"/>
  <c r="AC315" i="2"/>
  <c r="AD315" i="2"/>
  <c r="AE315" i="2"/>
  <c r="AG315" i="2"/>
  <c r="U316" i="2"/>
  <c r="V316" i="2"/>
  <c r="W316" i="2"/>
  <c r="Z316" i="2"/>
  <c r="AB316" i="2"/>
  <c r="AC316" i="2"/>
  <c r="AD316" i="2"/>
  <c r="AE316" i="2"/>
  <c r="AG316" i="2"/>
  <c r="U317" i="2"/>
  <c r="V317" i="2"/>
  <c r="W317" i="2"/>
  <c r="Z317" i="2"/>
  <c r="AB317" i="2"/>
  <c r="AC317" i="2"/>
  <c r="AD317" i="2"/>
  <c r="AE317" i="2"/>
  <c r="AG317" i="2"/>
  <c r="U318" i="2"/>
  <c r="V318" i="2"/>
  <c r="W318" i="2"/>
  <c r="Z318" i="2"/>
  <c r="AB318" i="2"/>
  <c r="AC318" i="2"/>
  <c r="AD318" i="2"/>
  <c r="AE318" i="2"/>
  <c r="AG318" i="2"/>
  <c r="U319" i="2"/>
  <c r="V319" i="2"/>
  <c r="W319" i="2"/>
  <c r="Z319" i="2"/>
  <c r="AB319" i="2"/>
  <c r="AC319" i="2"/>
  <c r="AD319" i="2"/>
  <c r="AE319" i="2"/>
  <c r="AG319" i="2"/>
  <c r="U320" i="2"/>
  <c r="V320" i="2"/>
  <c r="W320" i="2"/>
  <c r="Z320" i="2"/>
  <c r="AB320" i="2"/>
  <c r="AC320" i="2"/>
  <c r="AD320" i="2"/>
  <c r="AE320" i="2"/>
  <c r="AG320" i="2"/>
  <c r="U321" i="2"/>
  <c r="V321" i="2"/>
  <c r="W321" i="2"/>
  <c r="Z321" i="2"/>
  <c r="AB321" i="2"/>
  <c r="AC321" i="2"/>
  <c r="AD321" i="2"/>
  <c r="AE321" i="2"/>
  <c r="AG321" i="2"/>
  <c r="U322" i="2"/>
  <c r="V322" i="2"/>
  <c r="W322" i="2"/>
  <c r="Z322" i="2"/>
  <c r="AB322" i="2"/>
  <c r="AC322" i="2"/>
  <c r="AD322" i="2"/>
  <c r="AE322" i="2"/>
  <c r="AG322" i="2"/>
  <c r="U323" i="2"/>
  <c r="V323" i="2"/>
  <c r="W323" i="2"/>
  <c r="Z323" i="2"/>
  <c r="AB323" i="2"/>
  <c r="AC323" i="2"/>
  <c r="AD323" i="2"/>
  <c r="AE323" i="2"/>
  <c r="AG323" i="2"/>
  <c r="U324" i="2"/>
  <c r="V324" i="2"/>
  <c r="W324" i="2"/>
  <c r="Z324" i="2"/>
  <c r="AB324" i="2"/>
  <c r="AC324" i="2"/>
  <c r="AD324" i="2"/>
  <c r="AE324" i="2"/>
  <c r="AG324" i="2"/>
  <c r="U325" i="2"/>
  <c r="V325" i="2"/>
  <c r="W325" i="2"/>
  <c r="Z325" i="2"/>
  <c r="AB325" i="2"/>
  <c r="AC325" i="2"/>
  <c r="AD325" i="2"/>
  <c r="AE325" i="2"/>
  <c r="AG325" i="2"/>
  <c r="U326" i="2"/>
  <c r="V326" i="2"/>
  <c r="W326" i="2"/>
  <c r="Z326" i="2"/>
  <c r="AB326" i="2"/>
  <c r="AC326" i="2"/>
  <c r="AD326" i="2"/>
  <c r="AE326" i="2"/>
  <c r="AG326" i="2"/>
  <c r="U327" i="2"/>
  <c r="V327" i="2"/>
  <c r="W327" i="2"/>
  <c r="Z327" i="2"/>
  <c r="AB327" i="2"/>
  <c r="AC327" i="2"/>
  <c r="AD327" i="2"/>
  <c r="AE327" i="2"/>
  <c r="AG327" i="2"/>
  <c r="U328" i="2"/>
  <c r="V328" i="2"/>
  <c r="W328" i="2"/>
  <c r="Z328" i="2"/>
  <c r="AB328" i="2"/>
  <c r="AC328" i="2"/>
  <c r="AD328" i="2"/>
  <c r="AE328" i="2"/>
  <c r="AG328" i="2"/>
  <c r="U329" i="2"/>
  <c r="V329" i="2"/>
  <c r="W329" i="2"/>
  <c r="Z329" i="2"/>
  <c r="AB329" i="2"/>
  <c r="AC329" i="2"/>
  <c r="AD329" i="2"/>
  <c r="AE329" i="2"/>
  <c r="AG329" i="2"/>
  <c r="U330" i="2"/>
  <c r="V330" i="2"/>
  <c r="W330" i="2"/>
  <c r="Z330" i="2"/>
  <c r="AB330" i="2"/>
  <c r="AC330" i="2"/>
  <c r="AD330" i="2"/>
  <c r="AE330" i="2"/>
  <c r="AG330" i="2"/>
  <c r="U331" i="2"/>
  <c r="V331" i="2"/>
  <c r="W331" i="2"/>
  <c r="Z331" i="2"/>
  <c r="AB331" i="2"/>
  <c r="AC331" i="2"/>
  <c r="AD331" i="2"/>
  <c r="AE331" i="2"/>
  <c r="AG331" i="2"/>
  <c r="U332" i="2"/>
  <c r="V332" i="2"/>
  <c r="W332" i="2"/>
  <c r="Z332" i="2"/>
  <c r="AB332" i="2"/>
  <c r="AC332" i="2"/>
  <c r="AD332" i="2"/>
  <c r="AE332" i="2"/>
  <c r="AG332" i="2"/>
  <c r="U333" i="2"/>
  <c r="V333" i="2"/>
  <c r="W333" i="2"/>
  <c r="Z333" i="2"/>
  <c r="AB333" i="2"/>
  <c r="AC333" i="2"/>
  <c r="AD333" i="2"/>
  <c r="AE333" i="2"/>
  <c r="AG333" i="2"/>
  <c r="U334" i="2"/>
  <c r="V334" i="2"/>
  <c r="W334" i="2"/>
  <c r="Z334" i="2"/>
  <c r="AB334" i="2"/>
  <c r="AC334" i="2"/>
  <c r="AD334" i="2"/>
  <c r="AE334" i="2"/>
  <c r="AG334" i="2"/>
  <c r="U335" i="2"/>
  <c r="V335" i="2"/>
  <c r="W335" i="2"/>
  <c r="Z335" i="2"/>
  <c r="AB335" i="2"/>
  <c r="AC335" i="2"/>
  <c r="AD335" i="2"/>
  <c r="AE335" i="2"/>
  <c r="AG335" i="2"/>
  <c r="U336" i="2"/>
  <c r="V336" i="2"/>
  <c r="W336" i="2"/>
  <c r="Z336" i="2"/>
  <c r="AB336" i="2"/>
  <c r="AC336" i="2"/>
  <c r="AD336" i="2"/>
  <c r="AE336" i="2"/>
  <c r="AG336" i="2"/>
  <c r="U337" i="2"/>
  <c r="V337" i="2"/>
  <c r="W337" i="2"/>
  <c r="Z337" i="2"/>
  <c r="AB337" i="2"/>
  <c r="AC337" i="2"/>
  <c r="AD337" i="2"/>
  <c r="AE337" i="2"/>
  <c r="AG337" i="2"/>
  <c r="U338" i="2"/>
  <c r="V338" i="2"/>
  <c r="W338" i="2"/>
  <c r="Z338" i="2"/>
  <c r="AB338" i="2"/>
  <c r="AC338" i="2"/>
  <c r="AD338" i="2"/>
  <c r="AE338" i="2"/>
  <c r="AG338" i="2"/>
  <c r="U339" i="2"/>
  <c r="V339" i="2"/>
  <c r="W339" i="2"/>
  <c r="Z339" i="2"/>
  <c r="AB339" i="2"/>
  <c r="AC339" i="2"/>
  <c r="AD339" i="2"/>
  <c r="AE339" i="2"/>
  <c r="AG339" i="2"/>
  <c r="U340" i="2"/>
  <c r="V340" i="2"/>
  <c r="W340" i="2"/>
  <c r="Z340" i="2"/>
  <c r="AB340" i="2"/>
  <c r="AC340" i="2"/>
  <c r="AD340" i="2"/>
  <c r="AE340" i="2"/>
  <c r="AG340" i="2"/>
  <c r="U341" i="2"/>
  <c r="V341" i="2"/>
  <c r="W341" i="2"/>
  <c r="Z341" i="2"/>
  <c r="AB341" i="2"/>
  <c r="AC341" i="2"/>
  <c r="AD341" i="2"/>
  <c r="AE341" i="2"/>
  <c r="AG341" i="2"/>
  <c r="U342" i="2"/>
  <c r="V342" i="2"/>
  <c r="W342" i="2"/>
  <c r="Z342" i="2"/>
  <c r="AB342" i="2"/>
  <c r="AC342" i="2"/>
  <c r="AD342" i="2"/>
  <c r="AE342" i="2"/>
  <c r="AG342" i="2"/>
  <c r="U343" i="2"/>
  <c r="V343" i="2"/>
  <c r="W343" i="2"/>
  <c r="Z343" i="2"/>
  <c r="AB343" i="2"/>
  <c r="AC343" i="2"/>
  <c r="AD343" i="2"/>
  <c r="AE343" i="2"/>
  <c r="AG343" i="2"/>
  <c r="U344" i="2"/>
  <c r="V344" i="2"/>
  <c r="W344" i="2"/>
  <c r="Z344" i="2"/>
  <c r="AB344" i="2"/>
  <c r="AC344" i="2"/>
  <c r="AD344" i="2"/>
  <c r="AE344" i="2"/>
  <c r="AG344" i="2"/>
  <c r="U345" i="2"/>
  <c r="V345" i="2"/>
  <c r="W345" i="2"/>
  <c r="Z345" i="2"/>
  <c r="AB345" i="2"/>
  <c r="AC345" i="2"/>
  <c r="AD345" i="2"/>
  <c r="AE345" i="2"/>
  <c r="AG345" i="2"/>
  <c r="U346" i="2"/>
  <c r="V346" i="2"/>
  <c r="W346" i="2"/>
  <c r="Z346" i="2"/>
  <c r="AB346" i="2"/>
  <c r="AC346" i="2"/>
  <c r="AD346" i="2"/>
  <c r="AE346" i="2"/>
  <c r="AG346" i="2"/>
  <c r="U347" i="2"/>
  <c r="V347" i="2"/>
  <c r="W347" i="2"/>
  <c r="Z347" i="2"/>
  <c r="AB347" i="2"/>
  <c r="AC347" i="2"/>
  <c r="AD347" i="2"/>
  <c r="AE347" i="2"/>
  <c r="AG347" i="2"/>
  <c r="U348" i="2"/>
  <c r="V348" i="2"/>
  <c r="W348" i="2"/>
  <c r="Z348" i="2"/>
  <c r="AB348" i="2"/>
  <c r="AC348" i="2"/>
  <c r="AD348" i="2"/>
  <c r="AE348" i="2"/>
  <c r="AG348" i="2"/>
  <c r="U349" i="2"/>
  <c r="V349" i="2"/>
  <c r="W349" i="2"/>
  <c r="Z349" i="2"/>
  <c r="AB349" i="2"/>
  <c r="AC349" i="2"/>
  <c r="AD349" i="2"/>
  <c r="AE349" i="2"/>
  <c r="AG349" i="2"/>
  <c r="U350" i="2"/>
  <c r="V350" i="2"/>
  <c r="W350" i="2"/>
  <c r="Z350" i="2"/>
  <c r="AB350" i="2"/>
  <c r="AC350" i="2"/>
  <c r="AD350" i="2"/>
  <c r="AE350" i="2"/>
  <c r="AG350" i="2"/>
  <c r="U351" i="2"/>
  <c r="V351" i="2"/>
  <c r="W351" i="2"/>
  <c r="Z351" i="2"/>
  <c r="AB351" i="2"/>
  <c r="AC351" i="2"/>
  <c r="AD351" i="2"/>
  <c r="AE351" i="2"/>
  <c r="AG351" i="2"/>
  <c r="U352" i="2"/>
  <c r="V352" i="2"/>
  <c r="W352" i="2"/>
  <c r="Z352" i="2"/>
  <c r="AB352" i="2"/>
  <c r="AC352" i="2"/>
  <c r="AD352" i="2"/>
  <c r="AE352" i="2"/>
  <c r="AG352" i="2"/>
  <c r="U353" i="2"/>
  <c r="V353" i="2"/>
  <c r="W353" i="2"/>
  <c r="Z353" i="2"/>
  <c r="AB353" i="2"/>
  <c r="AC353" i="2"/>
  <c r="AD353" i="2"/>
  <c r="AE353" i="2"/>
  <c r="AG353" i="2"/>
  <c r="U354" i="2"/>
  <c r="V354" i="2"/>
  <c r="W354" i="2"/>
  <c r="Z354" i="2"/>
  <c r="AB354" i="2"/>
  <c r="AC354" i="2"/>
  <c r="AD354" i="2"/>
  <c r="AE354" i="2"/>
  <c r="AG354" i="2"/>
  <c r="U355" i="2"/>
  <c r="V355" i="2"/>
  <c r="W355" i="2"/>
  <c r="Z355" i="2"/>
  <c r="AB355" i="2"/>
  <c r="AC355" i="2"/>
  <c r="AD355" i="2"/>
  <c r="AE355" i="2"/>
  <c r="AG355" i="2"/>
  <c r="U356" i="2"/>
  <c r="V356" i="2"/>
  <c r="W356" i="2"/>
  <c r="Z356" i="2"/>
  <c r="AB356" i="2"/>
  <c r="AC356" i="2"/>
  <c r="AD356" i="2"/>
  <c r="AE356" i="2"/>
  <c r="AG356" i="2"/>
  <c r="U357" i="2"/>
  <c r="V357" i="2"/>
  <c r="W357" i="2"/>
  <c r="Z357" i="2"/>
  <c r="AB357" i="2"/>
  <c r="AC357" i="2"/>
  <c r="AD357" i="2"/>
  <c r="AE357" i="2"/>
  <c r="AG357" i="2"/>
  <c r="U358" i="2"/>
  <c r="V358" i="2"/>
  <c r="W358" i="2"/>
  <c r="Z358" i="2"/>
  <c r="AB358" i="2"/>
  <c r="AC358" i="2"/>
  <c r="AD358" i="2"/>
  <c r="AE358" i="2"/>
  <c r="AG358" i="2"/>
  <c r="U359" i="2"/>
  <c r="V359" i="2"/>
  <c r="W359" i="2"/>
  <c r="Z359" i="2"/>
  <c r="AB359" i="2"/>
  <c r="AC359" i="2"/>
  <c r="AD359" i="2"/>
  <c r="AE359" i="2"/>
  <c r="AG359" i="2"/>
  <c r="U360" i="2"/>
  <c r="V360" i="2"/>
  <c r="W360" i="2"/>
  <c r="Z360" i="2"/>
  <c r="AB360" i="2"/>
  <c r="AC360" i="2"/>
  <c r="AD360" i="2"/>
  <c r="AE360" i="2"/>
  <c r="AG360" i="2"/>
  <c r="U361" i="2"/>
  <c r="V361" i="2"/>
  <c r="W361" i="2"/>
  <c r="Z361" i="2"/>
  <c r="AB361" i="2"/>
  <c r="AC361" i="2"/>
  <c r="AD361" i="2"/>
  <c r="AE361" i="2"/>
  <c r="AG361" i="2"/>
  <c r="U362" i="2"/>
  <c r="V362" i="2"/>
  <c r="W362" i="2"/>
  <c r="Z362" i="2"/>
  <c r="AB362" i="2"/>
  <c r="AC362" i="2"/>
  <c r="AD362" i="2"/>
  <c r="AE362" i="2"/>
  <c r="AG362" i="2"/>
  <c r="U363" i="2"/>
  <c r="V363" i="2"/>
  <c r="W363" i="2"/>
  <c r="Z363" i="2"/>
  <c r="AB363" i="2"/>
  <c r="AC363" i="2"/>
  <c r="AD363" i="2"/>
  <c r="AE363" i="2"/>
  <c r="AG363" i="2"/>
  <c r="U364" i="2"/>
  <c r="V364" i="2"/>
  <c r="W364" i="2"/>
  <c r="Z364" i="2"/>
  <c r="AB364" i="2"/>
  <c r="AC364" i="2"/>
  <c r="AD364" i="2"/>
  <c r="AE364" i="2"/>
  <c r="AG364" i="2"/>
  <c r="U365" i="2"/>
  <c r="V365" i="2"/>
  <c r="W365" i="2"/>
  <c r="Z365" i="2"/>
  <c r="AB365" i="2"/>
  <c r="AC365" i="2"/>
  <c r="AD365" i="2"/>
  <c r="AE365" i="2"/>
  <c r="AG365" i="2"/>
  <c r="U366" i="2"/>
  <c r="V366" i="2"/>
  <c r="W366" i="2"/>
  <c r="Z366" i="2"/>
  <c r="AB366" i="2"/>
  <c r="AC366" i="2"/>
  <c r="AD366" i="2"/>
  <c r="AE366" i="2"/>
  <c r="AG366" i="2"/>
  <c r="U367" i="2"/>
  <c r="V367" i="2"/>
  <c r="W367" i="2"/>
  <c r="Z367" i="2"/>
  <c r="AB367" i="2"/>
  <c r="AC367" i="2"/>
  <c r="AD367" i="2"/>
  <c r="AE367" i="2"/>
  <c r="AG367" i="2"/>
  <c r="U368" i="2"/>
  <c r="V368" i="2"/>
  <c r="W368" i="2"/>
  <c r="Z368" i="2"/>
  <c r="AB368" i="2"/>
  <c r="AC368" i="2"/>
  <c r="AD368" i="2"/>
  <c r="AE368" i="2"/>
  <c r="AG368" i="2"/>
  <c r="U369" i="2"/>
  <c r="V369" i="2"/>
  <c r="W369" i="2"/>
  <c r="Z369" i="2"/>
  <c r="AB369" i="2"/>
  <c r="AC369" i="2"/>
  <c r="AD369" i="2"/>
  <c r="AE369" i="2"/>
  <c r="AG369" i="2"/>
  <c r="U370" i="2"/>
  <c r="V370" i="2"/>
  <c r="W370" i="2"/>
  <c r="Z370" i="2"/>
  <c r="AB370" i="2"/>
  <c r="AC370" i="2"/>
  <c r="AD370" i="2"/>
  <c r="AE370" i="2"/>
  <c r="AG370" i="2"/>
  <c r="U371" i="2"/>
  <c r="V371" i="2"/>
  <c r="W371" i="2"/>
  <c r="Z371" i="2"/>
  <c r="AB371" i="2"/>
  <c r="AC371" i="2"/>
  <c r="AD371" i="2"/>
  <c r="AE371" i="2"/>
  <c r="AG371" i="2"/>
  <c r="U372" i="2"/>
  <c r="V372" i="2"/>
  <c r="W372" i="2"/>
  <c r="Z372" i="2"/>
  <c r="AB372" i="2"/>
  <c r="AC372" i="2"/>
  <c r="AD372" i="2"/>
  <c r="AE372" i="2"/>
  <c r="AG372" i="2"/>
  <c r="U373" i="2"/>
  <c r="V373" i="2"/>
  <c r="W373" i="2"/>
  <c r="Z373" i="2"/>
  <c r="AB373" i="2"/>
  <c r="AC373" i="2"/>
  <c r="AD373" i="2"/>
  <c r="AE373" i="2"/>
  <c r="AG373" i="2"/>
  <c r="U374" i="2"/>
  <c r="V374" i="2"/>
  <c r="W374" i="2"/>
  <c r="Z374" i="2"/>
  <c r="AB374" i="2"/>
  <c r="AC374" i="2"/>
  <c r="AD374" i="2"/>
  <c r="AE374" i="2"/>
  <c r="AG374" i="2"/>
  <c r="U375" i="2"/>
  <c r="V375" i="2"/>
  <c r="W375" i="2"/>
  <c r="Z375" i="2"/>
  <c r="AB375" i="2"/>
  <c r="AC375" i="2"/>
  <c r="AD375" i="2"/>
  <c r="AE375" i="2"/>
  <c r="AG375" i="2"/>
  <c r="U376" i="2"/>
  <c r="V376" i="2"/>
  <c r="W376" i="2"/>
  <c r="Z376" i="2"/>
  <c r="AB376" i="2"/>
  <c r="AC376" i="2"/>
  <c r="AD376" i="2"/>
  <c r="AE376" i="2"/>
  <c r="AG376" i="2"/>
  <c r="U377" i="2"/>
  <c r="V377" i="2"/>
  <c r="W377" i="2"/>
  <c r="Z377" i="2"/>
  <c r="AB377" i="2"/>
  <c r="AC377" i="2"/>
  <c r="AD377" i="2"/>
  <c r="AE377" i="2"/>
  <c r="AG377" i="2"/>
  <c r="U378" i="2"/>
  <c r="V378" i="2"/>
  <c r="W378" i="2"/>
  <c r="Z378" i="2"/>
  <c r="AB378" i="2"/>
  <c r="AC378" i="2"/>
  <c r="AD378" i="2"/>
  <c r="AE378" i="2"/>
  <c r="AG378" i="2"/>
  <c r="U379" i="2"/>
  <c r="V379" i="2"/>
  <c r="W379" i="2"/>
  <c r="Z379" i="2"/>
  <c r="AB379" i="2"/>
  <c r="AC379" i="2"/>
  <c r="AD379" i="2"/>
  <c r="AE379" i="2"/>
  <c r="AG379" i="2"/>
  <c r="U380" i="2"/>
  <c r="V380" i="2"/>
  <c r="W380" i="2"/>
  <c r="Z380" i="2"/>
  <c r="AB380" i="2"/>
  <c r="AC380" i="2"/>
  <c r="AD380" i="2"/>
  <c r="AE380" i="2"/>
  <c r="AG380" i="2"/>
  <c r="U381" i="2"/>
  <c r="V381" i="2"/>
  <c r="W381" i="2"/>
  <c r="Z381" i="2"/>
  <c r="AB381" i="2"/>
  <c r="AC381" i="2"/>
  <c r="AD381" i="2"/>
  <c r="AE381" i="2"/>
  <c r="AG381" i="2"/>
  <c r="U382" i="2"/>
  <c r="V382" i="2"/>
  <c r="W382" i="2"/>
  <c r="Z382" i="2"/>
  <c r="AB382" i="2"/>
  <c r="AC382" i="2"/>
  <c r="AD382" i="2"/>
  <c r="AE382" i="2"/>
  <c r="AG382" i="2"/>
  <c r="U383" i="2"/>
  <c r="V383" i="2"/>
  <c r="W383" i="2"/>
  <c r="Z383" i="2"/>
  <c r="AB383" i="2"/>
  <c r="AC383" i="2"/>
  <c r="AD383" i="2"/>
  <c r="AE383" i="2"/>
  <c r="AG383" i="2"/>
  <c r="U384" i="2"/>
  <c r="V384" i="2"/>
  <c r="W384" i="2"/>
  <c r="Z384" i="2"/>
  <c r="AB384" i="2"/>
  <c r="AC384" i="2"/>
  <c r="AD384" i="2"/>
  <c r="AE384" i="2"/>
  <c r="AG384" i="2"/>
  <c r="U385" i="2"/>
  <c r="V385" i="2"/>
  <c r="W385" i="2"/>
  <c r="Z385" i="2"/>
  <c r="AB385" i="2"/>
  <c r="AC385" i="2"/>
  <c r="AD385" i="2"/>
  <c r="AE385" i="2"/>
  <c r="AG385" i="2"/>
  <c r="U386" i="2"/>
  <c r="V386" i="2"/>
  <c r="W386" i="2"/>
  <c r="Z386" i="2"/>
  <c r="AB386" i="2"/>
  <c r="AC386" i="2"/>
  <c r="AD386" i="2"/>
  <c r="AE386" i="2"/>
  <c r="AG386" i="2"/>
  <c r="U387" i="2"/>
  <c r="V387" i="2"/>
  <c r="W387" i="2"/>
  <c r="Z387" i="2"/>
  <c r="AB387" i="2"/>
  <c r="AC387" i="2"/>
  <c r="AD387" i="2"/>
  <c r="AE387" i="2"/>
  <c r="AG387" i="2"/>
  <c r="U388" i="2"/>
  <c r="V388" i="2"/>
  <c r="W388" i="2"/>
  <c r="Z388" i="2"/>
  <c r="AB388" i="2"/>
  <c r="AC388" i="2"/>
  <c r="AD388" i="2"/>
  <c r="AE388" i="2"/>
  <c r="AG388" i="2"/>
  <c r="U389" i="2"/>
  <c r="V389" i="2"/>
  <c r="W389" i="2"/>
  <c r="Z389" i="2"/>
  <c r="AB389" i="2"/>
  <c r="AC389" i="2"/>
  <c r="AD389" i="2"/>
  <c r="AE389" i="2"/>
  <c r="AG389" i="2"/>
  <c r="U390" i="2"/>
  <c r="V390" i="2"/>
  <c r="W390" i="2"/>
  <c r="Z390" i="2"/>
  <c r="AB390" i="2"/>
  <c r="AC390" i="2"/>
  <c r="AD390" i="2"/>
  <c r="AE390" i="2"/>
  <c r="AG390" i="2"/>
  <c r="U391" i="2"/>
  <c r="V391" i="2"/>
  <c r="W391" i="2"/>
  <c r="Z391" i="2"/>
  <c r="AB391" i="2"/>
  <c r="AC391" i="2"/>
  <c r="AD391" i="2"/>
  <c r="AE391" i="2"/>
  <c r="AG391" i="2"/>
  <c r="U392" i="2"/>
  <c r="V392" i="2"/>
  <c r="W392" i="2"/>
  <c r="Z392" i="2"/>
  <c r="AB392" i="2"/>
  <c r="AC392" i="2"/>
  <c r="AD392" i="2"/>
  <c r="AE392" i="2"/>
  <c r="AG392" i="2"/>
  <c r="U393" i="2"/>
  <c r="V393" i="2"/>
  <c r="W393" i="2"/>
  <c r="Z393" i="2"/>
  <c r="AB393" i="2"/>
  <c r="AC393" i="2"/>
  <c r="AD393" i="2"/>
  <c r="AE393" i="2"/>
  <c r="AG393" i="2"/>
  <c r="U394" i="2"/>
  <c r="V394" i="2"/>
  <c r="W394" i="2"/>
  <c r="Z394" i="2"/>
  <c r="AB394" i="2"/>
  <c r="AC394" i="2"/>
  <c r="AD394" i="2"/>
  <c r="AE394" i="2"/>
  <c r="AG394" i="2"/>
  <c r="U395" i="2"/>
  <c r="V395" i="2"/>
  <c r="W395" i="2"/>
  <c r="Z395" i="2"/>
  <c r="AB395" i="2"/>
  <c r="AC395" i="2"/>
  <c r="AD395" i="2"/>
  <c r="AE395" i="2"/>
  <c r="AG395" i="2"/>
  <c r="U396" i="2"/>
  <c r="V396" i="2"/>
  <c r="W396" i="2"/>
  <c r="Z396" i="2"/>
  <c r="AB396" i="2"/>
  <c r="AC396" i="2"/>
  <c r="AD396" i="2"/>
  <c r="AE396" i="2"/>
  <c r="AG396" i="2"/>
  <c r="U397" i="2"/>
  <c r="V397" i="2"/>
  <c r="W397" i="2"/>
  <c r="Z397" i="2"/>
  <c r="AB397" i="2"/>
  <c r="AC397" i="2"/>
  <c r="AD397" i="2"/>
  <c r="AE397" i="2"/>
  <c r="AG397" i="2"/>
  <c r="U398" i="2"/>
  <c r="V398" i="2"/>
  <c r="W398" i="2"/>
  <c r="Z398" i="2"/>
  <c r="AB398" i="2"/>
  <c r="AC398" i="2"/>
  <c r="AD398" i="2"/>
  <c r="AE398" i="2"/>
  <c r="AG398" i="2"/>
  <c r="U399" i="2"/>
  <c r="V399" i="2"/>
  <c r="W399" i="2"/>
  <c r="Z399" i="2"/>
  <c r="AB399" i="2"/>
  <c r="AC399" i="2"/>
  <c r="AD399" i="2"/>
  <c r="AE399" i="2"/>
  <c r="AG399" i="2"/>
  <c r="U400" i="2"/>
  <c r="V400" i="2"/>
  <c r="W400" i="2"/>
  <c r="Z400" i="2"/>
  <c r="AB400" i="2"/>
  <c r="AC400" i="2"/>
  <c r="AD400" i="2"/>
  <c r="AE400" i="2"/>
  <c r="AG400" i="2"/>
  <c r="U401" i="2"/>
  <c r="V401" i="2"/>
  <c r="W401" i="2"/>
  <c r="Z401" i="2"/>
  <c r="AB401" i="2"/>
  <c r="AC401" i="2"/>
  <c r="AD401" i="2"/>
  <c r="AE401" i="2"/>
  <c r="AG401" i="2"/>
  <c r="U402" i="2"/>
  <c r="V402" i="2"/>
  <c r="W402" i="2"/>
  <c r="Z402" i="2"/>
  <c r="AB402" i="2"/>
  <c r="AC402" i="2"/>
  <c r="AD402" i="2"/>
  <c r="AE402" i="2"/>
  <c r="AG402" i="2"/>
  <c r="U403" i="2"/>
  <c r="V403" i="2"/>
  <c r="W403" i="2"/>
  <c r="Z403" i="2"/>
  <c r="AB403" i="2"/>
  <c r="AC403" i="2"/>
  <c r="AD403" i="2"/>
  <c r="AE403" i="2"/>
  <c r="AG403" i="2"/>
  <c r="U404" i="2"/>
  <c r="V404" i="2"/>
  <c r="W404" i="2"/>
  <c r="Z404" i="2"/>
  <c r="AB404" i="2"/>
  <c r="AC404" i="2"/>
  <c r="AD404" i="2"/>
  <c r="AE404" i="2"/>
  <c r="AG404" i="2"/>
  <c r="U405" i="2"/>
  <c r="V405" i="2"/>
  <c r="W405" i="2"/>
  <c r="Z405" i="2"/>
  <c r="AB405" i="2"/>
  <c r="AC405" i="2"/>
  <c r="AD405" i="2"/>
  <c r="AE405" i="2"/>
  <c r="AG405" i="2"/>
  <c r="U406" i="2"/>
  <c r="V406" i="2"/>
  <c r="W406" i="2"/>
  <c r="Z406" i="2"/>
  <c r="AB406" i="2"/>
  <c r="AC406" i="2"/>
  <c r="AD406" i="2"/>
  <c r="AE406" i="2"/>
  <c r="AG406" i="2"/>
  <c r="U407" i="2"/>
  <c r="V407" i="2"/>
  <c r="W407" i="2"/>
  <c r="Z407" i="2"/>
  <c r="AB407" i="2"/>
  <c r="AC407" i="2"/>
  <c r="AD407" i="2"/>
  <c r="AE407" i="2"/>
  <c r="AG407" i="2"/>
  <c r="U408" i="2"/>
  <c r="V408" i="2"/>
  <c r="W408" i="2"/>
  <c r="Z408" i="2"/>
  <c r="AB408" i="2"/>
  <c r="AC408" i="2"/>
  <c r="AD408" i="2"/>
  <c r="AE408" i="2"/>
  <c r="AG408" i="2"/>
  <c r="U409" i="2"/>
  <c r="V409" i="2"/>
  <c r="W409" i="2"/>
  <c r="Z409" i="2"/>
  <c r="AB409" i="2"/>
  <c r="AC409" i="2"/>
  <c r="AD409" i="2"/>
  <c r="AE409" i="2"/>
  <c r="AG409" i="2"/>
  <c r="U410" i="2"/>
  <c r="V410" i="2"/>
  <c r="W410" i="2"/>
  <c r="Z410" i="2"/>
  <c r="AB410" i="2"/>
  <c r="AC410" i="2"/>
  <c r="AD410" i="2"/>
  <c r="AE410" i="2"/>
  <c r="AG410" i="2"/>
  <c r="U411" i="2"/>
  <c r="V411" i="2"/>
  <c r="W411" i="2"/>
  <c r="Z411" i="2"/>
  <c r="AB411" i="2"/>
  <c r="AC411" i="2"/>
  <c r="AD411" i="2"/>
  <c r="AE411" i="2"/>
  <c r="AG411" i="2"/>
  <c r="U412" i="2"/>
  <c r="V412" i="2"/>
  <c r="W412" i="2"/>
  <c r="Z412" i="2"/>
  <c r="AB412" i="2"/>
  <c r="AC412" i="2"/>
  <c r="AD412" i="2"/>
  <c r="AE412" i="2"/>
  <c r="AG412" i="2"/>
  <c r="U413" i="2"/>
  <c r="V413" i="2"/>
  <c r="W413" i="2"/>
  <c r="Z413" i="2"/>
  <c r="AB413" i="2"/>
  <c r="AC413" i="2"/>
  <c r="AD413" i="2"/>
  <c r="AE413" i="2"/>
  <c r="AG413" i="2"/>
  <c r="U414" i="2"/>
  <c r="V414" i="2"/>
  <c r="W414" i="2"/>
  <c r="Z414" i="2"/>
  <c r="AB414" i="2"/>
  <c r="AC414" i="2"/>
  <c r="AD414" i="2"/>
  <c r="AE414" i="2"/>
  <c r="AG414" i="2"/>
  <c r="U415" i="2"/>
  <c r="V415" i="2"/>
  <c r="W415" i="2"/>
  <c r="Z415" i="2"/>
  <c r="AB415" i="2"/>
  <c r="AC415" i="2"/>
  <c r="AD415" i="2"/>
  <c r="AE415" i="2"/>
  <c r="AG415" i="2"/>
  <c r="U416" i="2"/>
  <c r="V416" i="2"/>
  <c r="W416" i="2"/>
  <c r="Z416" i="2"/>
  <c r="AB416" i="2"/>
  <c r="AC416" i="2"/>
  <c r="AD416" i="2"/>
  <c r="AE416" i="2"/>
  <c r="AG416" i="2"/>
  <c r="U417" i="2"/>
  <c r="V417" i="2"/>
  <c r="W417" i="2"/>
  <c r="Z417" i="2"/>
  <c r="AB417" i="2"/>
  <c r="AC417" i="2"/>
  <c r="AD417" i="2"/>
  <c r="AE417" i="2"/>
  <c r="AG417" i="2"/>
  <c r="U418" i="2"/>
  <c r="V418" i="2"/>
  <c r="W418" i="2"/>
  <c r="Z418" i="2"/>
  <c r="AB418" i="2"/>
  <c r="AC418" i="2"/>
  <c r="AD418" i="2"/>
  <c r="AE418" i="2"/>
  <c r="AG418" i="2"/>
  <c r="U419" i="2"/>
  <c r="V419" i="2"/>
  <c r="W419" i="2"/>
  <c r="Z419" i="2"/>
  <c r="AB419" i="2"/>
  <c r="AC419" i="2"/>
  <c r="AD419" i="2"/>
  <c r="AE419" i="2"/>
  <c r="AG419" i="2"/>
  <c r="U420" i="2"/>
  <c r="V420" i="2"/>
  <c r="W420" i="2"/>
  <c r="Z420" i="2"/>
  <c r="AB420" i="2"/>
  <c r="AC420" i="2"/>
  <c r="AD420" i="2"/>
  <c r="AE420" i="2"/>
  <c r="AG420" i="2"/>
  <c r="U421" i="2"/>
  <c r="V421" i="2"/>
  <c r="W421" i="2"/>
  <c r="Z421" i="2"/>
  <c r="AB421" i="2"/>
  <c r="AC421" i="2"/>
  <c r="AD421" i="2"/>
  <c r="AE421" i="2"/>
  <c r="AG421" i="2"/>
  <c r="U422" i="2"/>
  <c r="V422" i="2"/>
  <c r="W422" i="2"/>
  <c r="Z422" i="2"/>
  <c r="AB422" i="2"/>
  <c r="AC422" i="2"/>
  <c r="AD422" i="2"/>
  <c r="AE422" i="2"/>
  <c r="AG422" i="2"/>
  <c r="U423" i="2"/>
  <c r="V423" i="2"/>
  <c r="W423" i="2"/>
  <c r="Z423" i="2"/>
  <c r="AB423" i="2"/>
  <c r="AC423" i="2"/>
  <c r="AD423" i="2"/>
  <c r="AE423" i="2"/>
  <c r="AG423" i="2"/>
  <c r="U424" i="2"/>
  <c r="V424" i="2"/>
  <c r="W424" i="2"/>
  <c r="Z424" i="2"/>
  <c r="AB424" i="2"/>
  <c r="AC424" i="2"/>
  <c r="AD424" i="2"/>
  <c r="AE424" i="2"/>
  <c r="AG424" i="2"/>
  <c r="U425" i="2"/>
  <c r="V425" i="2"/>
  <c r="W425" i="2"/>
  <c r="Z425" i="2"/>
  <c r="AB425" i="2"/>
  <c r="AC425" i="2"/>
  <c r="AD425" i="2"/>
  <c r="AE425" i="2"/>
  <c r="AG425" i="2"/>
  <c r="U426" i="2"/>
  <c r="V426" i="2"/>
  <c r="W426" i="2"/>
  <c r="Z426" i="2"/>
  <c r="AB426" i="2"/>
  <c r="AC426" i="2"/>
  <c r="AD426" i="2"/>
  <c r="AE426" i="2"/>
  <c r="AG426" i="2"/>
  <c r="U427" i="2"/>
  <c r="V427" i="2"/>
  <c r="W427" i="2"/>
  <c r="Z427" i="2"/>
  <c r="AB427" i="2"/>
  <c r="AC427" i="2"/>
  <c r="AD427" i="2"/>
  <c r="AE427" i="2"/>
  <c r="AG427" i="2"/>
  <c r="U428" i="2"/>
  <c r="V428" i="2"/>
  <c r="W428" i="2"/>
  <c r="Z428" i="2"/>
  <c r="AB428" i="2"/>
  <c r="AC428" i="2"/>
  <c r="AD428" i="2"/>
  <c r="AE428" i="2"/>
  <c r="AG428" i="2"/>
  <c r="U429" i="2"/>
  <c r="V429" i="2"/>
  <c r="W429" i="2"/>
  <c r="Z429" i="2"/>
  <c r="AB429" i="2"/>
  <c r="AC429" i="2"/>
  <c r="AD429" i="2"/>
  <c r="AE429" i="2"/>
  <c r="AG429" i="2"/>
  <c r="U430" i="2"/>
  <c r="V430" i="2"/>
  <c r="W430" i="2"/>
  <c r="Z430" i="2"/>
  <c r="AB430" i="2"/>
  <c r="AC430" i="2"/>
  <c r="AD430" i="2"/>
  <c r="AE430" i="2"/>
  <c r="AG430" i="2"/>
  <c r="U431" i="2"/>
  <c r="V431" i="2"/>
  <c r="W431" i="2"/>
  <c r="Z431" i="2"/>
  <c r="AB431" i="2"/>
  <c r="AC431" i="2"/>
  <c r="AD431" i="2"/>
  <c r="AE431" i="2"/>
  <c r="AG431" i="2"/>
  <c r="U432" i="2"/>
  <c r="V432" i="2"/>
  <c r="W432" i="2"/>
  <c r="Z432" i="2"/>
  <c r="AB432" i="2"/>
  <c r="AC432" i="2"/>
  <c r="AD432" i="2"/>
  <c r="AE432" i="2"/>
  <c r="AG432" i="2"/>
  <c r="U433" i="2"/>
  <c r="V433" i="2"/>
  <c r="W433" i="2"/>
  <c r="Z433" i="2"/>
  <c r="AB433" i="2"/>
  <c r="AC433" i="2"/>
  <c r="AD433" i="2"/>
  <c r="AE433" i="2"/>
  <c r="AG433" i="2"/>
  <c r="U434" i="2"/>
  <c r="V434" i="2"/>
  <c r="W434" i="2"/>
  <c r="Z434" i="2"/>
  <c r="AB434" i="2"/>
  <c r="AC434" i="2"/>
  <c r="AD434" i="2"/>
  <c r="AE434" i="2"/>
  <c r="AG434" i="2"/>
  <c r="U435" i="2"/>
  <c r="V435" i="2"/>
  <c r="W435" i="2"/>
  <c r="Z435" i="2"/>
  <c r="AB435" i="2"/>
  <c r="AC435" i="2"/>
  <c r="AD435" i="2"/>
  <c r="AE435" i="2"/>
  <c r="AG435" i="2"/>
  <c r="U436" i="2"/>
  <c r="V436" i="2"/>
  <c r="W436" i="2"/>
  <c r="Z436" i="2"/>
  <c r="AB436" i="2"/>
  <c r="AC436" i="2"/>
  <c r="AD436" i="2"/>
  <c r="AE436" i="2"/>
  <c r="AG436" i="2"/>
  <c r="U437" i="2"/>
  <c r="V437" i="2"/>
  <c r="W437" i="2"/>
  <c r="Z437" i="2"/>
  <c r="AB437" i="2"/>
  <c r="AC437" i="2"/>
  <c r="AD437" i="2"/>
  <c r="AE437" i="2"/>
  <c r="AG437" i="2"/>
  <c r="U438" i="2"/>
  <c r="V438" i="2"/>
  <c r="W438" i="2"/>
  <c r="Z438" i="2"/>
  <c r="AB438" i="2"/>
  <c r="AC438" i="2"/>
  <c r="AD438" i="2"/>
  <c r="AE438" i="2"/>
  <c r="AG438" i="2"/>
  <c r="U439" i="2"/>
  <c r="V439" i="2"/>
  <c r="W439" i="2"/>
  <c r="Z439" i="2"/>
  <c r="AB439" i="2"/>
  <c r="AC439" i="2"/>
  <c r="AD439" i="2"/>
  <c r="AE439" i="2"/>
  <c r="AG439" i="2"/>
  <c r="U440" i="2"/>
  <c r="V440" i="2"/>
  <c r="W440" i="2"/>
  <c r="Z440" i="2"/>
  <c r="AB440" i="2"/>
  <c r="AC440" i="2"/>
  <c r="AD440" i="2"/>
  <c r="AE440" i="2"/>
  <c r="AG440" i="2"/>
  <c r="U441" i="2"/>
  <c r="V441" i="2"/>
  <c r="W441" i="2"/>
  <c r="Z441" i="2"/>
  <c r="AB441" i="2"/>
  <c r="AC441" i="2"/>
  <c r="AD441" i="2"/>
  <c r="AE441" i="2"/>
  <c r="AG441" i="2"/>
  <c r="U442" i="2"/>
  <c r="V442" i="2"/>
  <c r="W442" i="2"/>
  <c r="Z442" i="2"/>
  <c r="AB442" i="2"/>
  <c r="AC442" i="2"/>
  <c r="AD442" i="2"/>
  <c r="AE442" i="2"/>
  <c r="AG442" i="2"/>
  <c r="U443" i="2"/>
  <c r="V443" i="2"/>
  <c r="W443" i="2"/>
  <c r="Z443" i="2"/>
  <c r="AB443" i="2"/>
  <c r="AC443" i="2"/>
  <c r="AD443" i="2"/>
  <c r="AE443" i="2"/>
  <c r="AG443" i="2"/>
  <c r="U444" i="2"/>
  <c r="V444" i="2"/>
  <c r="W444" i="2"/>
  <c r="Z444" i="2"/>
  <c r="AB444" i="2"/>
  <c r="AC444" i="2"/>
  <c r="AD444" i="2"/>
  <c r="AE444" i="2"/>
  <c r="AG444" i="2"/>
  <c r="U445" i="2"/>
  <c r="V445" i="2"/>
  <c r="W445" i="2"/>
  <c r="Z445" i="2"/>
  <c r="AB445" i="2"/>
  <c r="AC445" i="2"/>
  <c r="AD445" i="2"/>
  <c r="AE445" i="2"/>
  <c r="AG445" i="2"/>
  <c r="U446" i="2"/>
  <c r="V446" i="2"/>
  <c r="W446" i="2"/>
  <c r="Z446" i="2"/>
  <c r="AB446" i="2"/>
  <c r="AC446" i="2"/>
  <c r="AD446" i="2"/>
  <c r="AE446" i="2"/>
  <c r="AG446" i="2"/>
  <c r="U447" i="2"/>
  <c r="V447" i="2"/>
  <c r="W447" i="2"/>
  <c r="Z447" i="2"/>
  <c r="AB447" i="2"/>
  <c r="AC447" i="2"/>
  <c r="AD447" i="2"/>
  <c r="AE447" i="2"/>
  <c r="AG447" i="2"/>
  <c r="U448" i="2"/>
  <c r="V448" i="2"/>
  <c r="W448" i="2"/>
  <c r="Z448" i="2"/>
  <c r="AB448" i="2"/>
  <c r="AC448" i="2"/>
  <c r="AD448" i="2"/>
  <c r="AE448" i="2"/>
  <c r="AG448" i="2"/>
  <c r="U449" i="2"/>
  <c r="V449" i="2"/>
  <c r="W449" i="2"/>
  <c r="Z449" i="2"/>
  <c r="AB449" i="2"/>
  <c r="AC449" i="2"/>
  <c r="AD449" i="2"/>
  <c r="AE449" i="2"/>
  <c r="AG449" i="2"/>
  <c r="U450" i="2"/>
  <c r="V450" i="2"/>
  <c r="W450" i="2"/>
  <c r="Z450" i="2"/>
  <c r="AB450" i="2"/>
  <c r="AC450" i="2"/>
  <c r="AD450" i="2"/>
  <c r="AE450" i="2"/>
  <c r="AG450" i="2"/>
  <c r="U451" i="2"/>
  <c r="V451" i="2"/>
  <c r="W451" i="2"/>
  <c r="Z451" i="2"/>
  <c r="AB451" i="2"/>
  <c r="AC451" i="2"/>
  <c r="AD451" i="2"/>
  <c r="AE451" i="2"/>
  <c r="AG451" i="2"/>
  <c r="U452" i="2"/>
  <c r="V452" i="2"/>
  <c r="W452" i="2"/>
  <c r="Z452" i="2"/>
  <c r="AB452" i="2"/>
  <c r="AC452" i="2"/>
  <c r="AD452" i="2"/>
  <c r="AE452" i="2"/>
  <c r="AG452" i="2"/>
  <c r="U453" i="2"/>
  <c r="V453" i="2"/>
  <c r="W453" i="2"/>
  <c r="Z453" i="2"/>
  <c r="AB453" i="2"/>
  <c r="AC453" i="2"/>
  <c r="AD453" i="2"/>
  <c r="AE453" i="2"/>
  <c r="AG453" i="2"/>
  <c r="U454" i="2"/>
  <c r="V454" i="2"/>
  <c r="W454" i="2"/>
  <c r="Z454" i="2"/>
  <c r="AB454" i="2"/>
  <c r="AC454" i="2"/>
  <c r="AD454" i="2"/>
  <c r="AE454" i="2"/>
  <c r="AG454" i="2"/>
  <c r="U455" i="2"/>
  <c r="V455" i="2"/>
  <c r="W455" i="2"/>
  <c r="Z455" i="2"/>
  <c r="AB455" i="2"/>
  <c r="AC455" i="2"/>
  <c r="AD455" i="2"/>
  <c r="AE455" i="2"/>
  <c r="AG455" i="2"/>
  <c r="U456" i="2"/>
  <c r="V456" i="2"/>
  <c r="W456" i="2"/>
  <c r="Z456" i="2"/>
  <c r="AB456" i="2"/>
  <c r="AC456" i="2"/>
  <c r="AD456" i="2"/>
  <c r="AE456" i="2"/>
  <c r="AG456" i="2"/>
  <c r="U457" i="2"/>
  <c r="V457" i="2"/>
  <c r="W457" i="2"/>
  <c r="Z457" i="2"/>
  <c r="AB457" i="2"/>
  <c r="AC457" i="2"/>
  <c r="AD457" i="2"/>
  <c r="AE457" i="2"/>
  <c r="AG457" i="2"/>
  <c r="U458" i="2"/>
  <c r="V458" i="2"/>
  <c r="W458" i="2"/>
  <c r="Z458" i="2"/>
  <c r="AB458" i="2"/>
  <c r="AC458" i="2"/>
  <c r="AD458" i="2"/>
  <c r="AE458" i="2"/>
  <c r="AG458" i="2"/>
  <c r="U459" i="2"/>
  <c r="V459" i="2"/>
  <c r="W459" i="2"/>
  <c r="Z459" i="2"/>
  <c r="AB459" i="2"/>
  <c r="AC459" i="2"/>
  <c r="AD459" i="2"/>
  <c r="AE459" i="2"/>
  <c r="AG459" i="2"/>
  <c r="U460" i="2"/>
  <c r="V460" i="2"/>
  <c r="W460" i="2"/>
  <c r="Z460" i="2"/>
  <c r="AB460" i="2"/>
  <c r="AC460" i="2"/>
  <c r="AD460" i="2"/>
  <c r="AE460" i="2"/>
  <c r="AG460" i="2"/>
  <c r="U461" i="2"/>
  <c r="V461" i="2"/>
  <c r="W461" i="2"/>
  <c r="Z461" i="2"/>
  <c r="AB461" i="2"/>
  <c r="AC461" i="2"/>
  <c r="AD461" i="2"/>
  <c r="AE461" i="2"/>
  <c r="AG461" i="2"/>
  <c r="U462" i="2"/>
  <c r="V462" i="2"/>
  <c r="W462" i="2"/>
  <c r="Z462" i="2"/>
  <c r="AB462" i="2"/>
  <c r="AC462" i="2"/>
  <c r="AD462" i="2"/>
  <c r="AE462" i="2"/>
  <c r="AG462" i="2"/>
  <c r="U463" i="2"/>
  <c r="V463" i="2"/>
  <c r="W463" i="2"/>
  <c r="Z463" i="2"/>
  <c r="AB463" i="2"/>
  <c r="AC463" i="2"/>
  <c r="AD463" i="2"/>
  <c r="AE463" i="2"/>
  <c r="AG463" i="2"/>
  <c r="U464" i="2"/>
  <c r="V464" i="2"/>
  <c r="W464" i="2"/>
  <c r="Z464" i="2"/>
  <c r="AB464" i="2"/>
  <c r="AC464" i="2"/>
  <c r="AD464" i="2"/>
  <c r="AE464" i="2"/>
  <c r="AG464" i="2"/>
  <c r="U465" i="2"/>
  <c r="V465" i="2"/>
  <c r="W465" i="2"/>
  <c r="Z465" i="2"/>
  <c r="AB465" i="2"/>
  <c r="AC465" i="2"/>
  <c r="AD465" i="2"/>
  <c r="AE465" i="2"/>
  <c r="AG465" i="2"/>
  <c r="U466" i="2"/>
  <c r="V466" i="2"/>
  <c r="W466" i="2"/>
  <c r="Z466" i="2"/>
  <c r="AB466" i="2"/>
  <c r="AC466" i="2"/>
  <c r="AD466" i="2"/>
  <c r="AE466" i="2"/>
  <c r="AG466" i="2"/>
  <c r="U467" i="2"/>
  <c r="V467" i="2"/>
  <c r="W467" i="2"/>
  <c r="Z467" i="2"/>
  <c r="AB467" i="2"/>
  <c r="AC467" i="2"/>
  <c r="AD467" i="2"/>
  <c r="AE467" i="2"/>
  <c r="AG467" i="2"/>
  <c r="U468" i="2"/>
  <c r="V468" i="2"/>
  <c r="W468" i="2"/>
  <c r="Z468" i="2"/>
  <c r="AB468" i="2"/>
  <c r="AC468" i="2"/>
  <c r="AD468" i="2"/>
  <c r="AE468" i="2"/>
  <c r="AG468" i="2"/>
  <c r="U469" i="2"/>
  <c r="V469" i="2"/>
  <c r="W469" i="2"/>
  <c r="Z469" i="2"/>
  <c r="AB469" i="2"/>
  <c r="AC469" i="2"/>
  <c r="AD469" i="2"/>
  <c r="AE469" i="2"/>
  <c r="AG469" i="2"/>
  <c r="U470" i="2"/>
  <c r="V470" i="2"/>
  <c r="W470" i="2"/>
  <c r="Z470" i="2"/>
  <c r="AB470" i="2"/>
  <c r="AC470" i="2"/>
  <c r="AD470" i="2"/>
  <c r="AE470" i="2"/>
  <c r="AG470" i="2"/>
  <c r="U471" i="2"/>
  <c r="V471" i="2"/>
  <c r="W471" i="2"/>
  <c r="Z471" i="2"/>
  <c r="AB471" i="2"/>
  <c r="AC471" i="2"/>
  <c r="AD471" i="2"/>
  <c r="AE471" i="2"/>
  <c r="AG471" i="2"/>
  <c r="U472" i="2"/>
  <c r="V472" i="2"/>
  <c r="W472" i="2"/>
  <c r="Z472" i="2"/>
  <c r="AB472" i="2"/>
  <c r="AC472" i="2"/>
  <c r="AD472" i="2"/>
  <c r="AE472" i="2"/>
  <c r="AG472" i="2"/>
  <c r="U473" i="2"/>
  <c r="V473" i="2"/>
  <c r="W473" i="2"/>
  <c r="Z473" i="2"/>
  <c r="AB473" i="2"/>
  <c r="AC473" i="2"/>
  <c r="AD473" i="2"/>
  <c r="AE473" i="2"/>
  <c r="AG473" i="2"/>
  <c r="U474" i="2"/>
  <c r="V474" i="2"/>
  <c r="W474" i="2"/>
  <c r="Z474" i="2"/>
  <c r="AB474" i="2"/>
  <c r="AC474" i="2"/>
  <c r="AD474" i="2"/>
  <c r="AE474" i="2"/>
  <c r="AG474" i="2"/>
  <c r="U475" i="2"/>
  <c r="V475" i="2"/>
  <c r="W475" i="2"/>
  <c r="Z475" i="2"/>
  <c r="AB475" i="2"/>
  <c r="AC475" i="2"/>
  <c r="AD475" i="2"/>
  <c r="AE475" i="2"/>
  <c r="AG475" i="2"/>
  <c r="U476" i="2"/>
  <c r="V476" i="2"/>
  <c r="W476" i="2"/>
  <c r="Z476" i="2"/>
  <c r="AB476" i="2"/>
  <c r="AC476" i="2"/>
  <c r="AD476" i="2"/>
  <c r="AE476" i="2"/>
  <c r="AG476" i="2"/>
  <c r="U477" i="2"/>
  <c r="V477" i="2"/>
  <c r="W477" i="2"/>
  <c r="Z477" i="2"/>
  <c r="AB477" i="2"/>
  <c r="AC477" i="2"/>
  <c r="AD477" i="2"/>
  <c r="AE477" i="2"/>
  <c r="AG477" i="2"/>
  <c r="U478" i="2"/>
  <c r="V478" i="2"/>
  <c r="W478" i="2"/>
  <c r="Z478" i="2"/>
  <c r="AB478" i="2"/>
  <c r="AC478" i="2"/>
  <c r="AD478" i="2"/>
  <c r="AE478" i="2"/>
  <c r="AG478" i="2"/>
  <c r="U479" i="2"/>
  <c r="V479" i="2"/>
  <c r="W479" i="2"/>
  <c r="Z479" i="2"/>
  <c r="AB479" i="2"/>
  <c r="AC479" i="2"/>
  <c r="AD479" i="2"/>
  <c r="AE479" i="2"/>
  <c r="AG479" i="2"/>
  <c r="U480" i="2"/>
  <c r="V480" i="2"/>
  <c r="W480" i="2"/>
  <c r="Z480" i="2"/>
  <c r="AB480" i="2"/>
  <c r="AC480" i="2"/>
  <c r="AD480" i="2"/>
  <c r="AE480" i="2"/>
  <c r="AG480" i="2"/>
  <c r="U481" i="2"/>
  <c r="V481" i="2"/>
  <c r="W481" i="2"/>
  <c r="Z481" i="2"/>
  <c r="AB481" i="2"/>
  <c r="AC481" i="2"/>
  <c r="AD481" i="2"/>
  <c r="AE481" i="2"/>
  <c r="AG481" i="2"/>
  <c r="U482" i="2"/>
  <c r="V482" i="2"/>
  <c r="W482" i="2"/>
  <c r="Z482" i="2"/>
  <c r="AB482" i="2"/>
  <c r="AC482" i="2"/>
  <c r="AD482" i="2"/>
  <c r="AE482" i="2"/>
  <c r="AG482" i="2"/>
  <c r="U483" i="2"/>
  <c r="V483" i="2"/>
  <c r="W483" i="2"/>
  <c r="Z483" i="2"/>
  <c r="AB483" i="2"/>
  <c r="AC483" i="2"/>
  <c r="AD483" i="2"/>
  <c r="AE483" i="2"/>
  <c r="AG483" i="2"/>
  <c r="U484" i="2"/>
  <c r="V484" i="2"/>
  <c r="W484" i="2"/>
  <c r="Z484" i="2"/>
  <c r="AB484" i="2"/>
  <c r="AC484" i="2"/>
  <c r="AD484" i="2"/>
  <c r="AE484" i="2"/>
  <c r="AG484" i="2"/>
  <c r="U485" i="2"/>
  <c r="V485" i="2"/>
  <c r="W485" i="2"/>
  <c r="Z485" i="2"/>
  <c r="AB485" i="2"/>
  <c r="AC485" i="2"/>
  <c r="AD485" i="2"/>
  <c r="AE485" i="2"/>
  <c r="AG485" i="2"/>
  <c r="U486" i="2"/>
  <c r="V486" i="2"/>
  <c r="W486" i="2"/>
  <c r="Z486" i="2"/>
  <c r="AB486" i="2"/>
  <c r="AC486" i="2"/>
  <c r="AD486" i="2"/>
  <c r="AE486" i="2"/>
  <c r="AG486" i="2"/>
  <c r="U487" i="2"/>
  <c r="V487" i="2"/>
  <c r="W487" i="2"/>
  <c r="Z487" i="2"/>
  <c r="AB487" i="2"/>
  <c r="AC487" i="2"/>
  <c r="AD487" i="2"/>
  <c r="AE487" i="2"/>
  <c r="AG487" i="2"/>
  <c r="U488" i="2"/>
  <c r="V488" i="2"/>
  <c r="W488" i="2"/>
  <c r="Z488" i="2"/>
  <c r="AB488" i="2"/>
  <c r="AC488" i="2"/>
  <c r="AD488" i="2"/>
  <c r="AE488" i="2"/>
  <c r="AG488" i="2"/>
  <c r="U489" i="2"/>
  <c r="V489" i="2"/>
  <c r="W489" i="2"/>
  <c r="Z489" i="2"/>
  <c r="AB489" i="2"/>
  <c r="AC489" i="2"/>
  <c r="AD489" i="2"/>
  <c r="AE489" i="2"/>
  <c r="AG489" i="2"/>
  <c r="U490" i="2"/>
  <c r="V490" i="2"/>
  <c r="W490" i="2"/>
  <c r="Z490" i="2"/>
  <c r="AB490" i="2"/>
  <c r="AC490" i="2"/>
  <c r="AD490" i="2"/>
  <c r="AE490" i="2"/>
  <c r="AG490" i="2"/>
  <c r="U491" i="2"/>
  <c r="V491" i="2"/>
  <c r="W491" i="2"/>
  <c r="Z491" i="2"/>
  <c r="AB491" i="2"/>
  <c r="AC491" i="2"/>
  <c r="AD491" i="2"/>
  <c r="AE491" i="2"/>
  <c r="AG491" i="2"/>
  <c r="U492" i="2"/>
  <c r="V492" i="2"/>
  <c r="W492" i="2"/>
  <c r="Z492" i="2"/>
  <c r="AB492" i="2"/>
  <c r="AC492" i="2"/>
  <c r="AD492" i="2"/>
  <c r="AE492" i="2"/>
  <c r="AG492" i="2"/>
  <c r="U493" i="2"/>
  <c r="V493" i="2"/>
  <c r="W493" i="2"/>
  <c r="Z493" i="2"/>
  <c r="AB493" i="2"/>
  <c r="AC493" i="2"/>
  <c r="AD493" i="2"/>
  <c r="AE493" i="2"/>
  <c r="AG493" i="2"/>
  <c r="U494" i="2"/>
  <c r="V494" i="2"/>
  <c r="W494" i="2"/>
  <c r="Z494" i="2"/>
  <c r="AB494" i="2"/>
  <c r="AC494" i="2"/>
  <c r="AD494" i="2"/>
  <c r="AE494" i="2"/>
  <c r="AG494" i="2"/>
  <c r="U495" i="2"/>
  <c r="V495" i="2"/>
  <c r="W495" i="2"/>
  <c r="Z495" i="2"/>
  <c r="AB495" i="2"/>
  <c r="AC495" i="2"/>
  <c r="AD495" i="2"/>
  <c r="AE495" i="2"/>
  <c r="AG495" i="2"/>
  <c r="U496" i="2"/>
  <c r="V496" i="2"/>
  <c r="W496" i="2"/>
  <c r="Z496" i="2"/>
  <c r="AB496" i="2"/>
  <c r="AC496" i="2"/>
  <c r="AD496" i="2"/>
  <c r="AE496" i="2"/>
  <c r="AG496" i="2"/>
  <c r="U497" i="2"/>
  <c r="V497" i="2"/>
  <c r="W497" i="2"/>
  <c r="Z497" i="2"/>
  <c r="AB497" i="2"/>
  <c r="AC497" i="2"/>
  <c r="AD497" i="2"/>
  <c r="AE497" i="2"/>
  <c r="AG497" i="2"/>
  <c r="U498" i="2"/>
  <c r="V498" i="2"/>
  <c r="W498" i="2"/>
  <c r="Z498" i="2"/>
  <c r="AB498" i="2"/>
  <c r="AC498" i="2"/>
  <c r="AD498" i="2"/>
  <c r="AE498" i="2"/>
  <c r="AG498" i="2"/>
  <c r="U499" i="2"/>
  <c r="V499" i="2"/>
  <c r="W499" i="2"/>
  <c r="Z499" i="2"/>
  <c r="AB499" i="2"/>
  <c r="AC499" i="2"/>
  <c r="AD499" i="2"/>
  <c r="AE499" i="2"/>
  <c r="AG499" i="2"/>
  <c r="U500" i="2"/>
  <c r="V500" i="2"/>
  <c r="W500" i="2"/>
  <c r="Z500" i="2"/>
  <c r="AB500" i="2"/>
  <c r="AC500" i="2"/>
  <c r="AD500" i="2"/>
  <c r="AE500" i="2"/>
  <c r="AG500" i="2"/>
  <c r="U501" i="2"/>
  <c r="V501" i="2"/>
  <c r="W501" i="2"/>
  <c r="Z501" i="2"/>
  <c r="AB501" i="2"/>
  <c r="AC501" i="2"/>
  <c r="AD501" i="2"/>
  <c r="AE501" i="2"/>
  <c r="AG501" i="2"/>
  <c r="U502" i="2"/>
  <c r="V502" i="2"/>
  <c r="W502" i="2"/>
  <c r="Z502" i="2"/>
  <c r="AB502" i="2"/>
  <c r="AC502" i="2"/>
  <c r="AD502" i="2"/>
  <c r="AE502" i="2"/>
  <c r="AG502" i="2"/>
  <c r="U503" i="2"/>
  <c r="V503" i="2"/>
  <c r="W503" i="2"/>
  <c r="Z503" i="2"/>
  <c r="AB503" i="2"/>
  <c r="AC503" i="2"/>
  <c r="AD503" i="2"/>
  <c r="AE503" i="2"/>
  <c r="AG503" i="2"/>
  <c r="U504" i="2"/>
  <c r="V504" i="2"/>
  <c r="W504" i="2"/>
  <c r="Z504" i="2"/>
  <c r="AB504" i="2"/>
  <c r="AC504" i="2"/>
  <c r="AD504" i="2"/>
  <c r="AE504" i="2"/>
  <c r="AG504" i="2"/>
  <c r="U505" i="2"/>
  <c r="V505" i="2"/>
  <c r="W505" i="2"/>
  <c r="Z505" i="2"/>
  <c r="AB505" i="2"/>
  <c r="AC505" i="2"/>
  <c r="AD505" i="2"/>
  <c r="AE505" i="2"/>
  <c r="AG505" i="2"/>
  <c r="U506" i="2"/>
  <c r="V506" i="2"/>
  <c r="W506" i="2"/>
  <c r="Z506" i="2"/>
  <c r="AB506" i="2"/>
  <c r="AC506" i="2"/>
  <c r="AD506" i="2"/>
  <c r="AE506" i="2"/>
  <c r="AG506" i="2"/>
  <c r="U507" i="2"/>
  <c r="V507" i="2"/>
  <c r="W507" i="2"/>
  <c r="Z507" i="2"/>
  <c r="AB507" i="2"/>
  <c r="AC507" i="2"/>
  <c r="AD507" i="2"/>
  <c r="AE507" i="2"/>
  <c r="AG507" i="2"/>
  <c r="U508" i="2"/>
  <c r="V508" i="2"/>
  <c r="W508" i="2"/>
  <c r="Z508" i="2"/>
  <c r="AB508" i="2"/>
  <c r="AC508" i="2"/>
  <c r="AD508" i="2"/>
  <c r="AE508" i="2"/>
  <c r="AG508" i="2"/>
  <c r="U509" i="2"/>
  <c r="V509" i="2"/>
  <c r="W509" i="2"/>
  <c r="Z509" i="2"/>
  <c r="AB509" i="2"/>
  <c r="AC509" i="2"/>
  <c r="AD509" i="2"/>
  <c r="AE509" i="2"/>
  <c r="AG509" i="2"/>
  <c r="U510" i="2"/>
  <c r="V510" i="2"/>
  <c r="W510" i="2"/>
  <c r="Z510" i="2"/>
  <c r="AB510" i="2"/>
  <c r="AC510" i="2"/>
  <c r="AD510" i="2"/>
  <c r="AE510" i="2"/>
  <c r="AG510" i="2"/>
  <c r="U511" i="2"/>
  <c r="V511" i="2"/>
  <c r="W511" i="2"/>
  <c r="Z511" i="2"/>
  <c r="AB511" i="2"/>
  <c r="AC511" i="2"/>
  <c r="AD511" i="2"/>
  <c r="AE511" i="2"/>
  <c r="AG511" i="2"/>
  <c r="U512" i="2"/>
  <c r="V512" i="2"/>
  <c r="W512" i="2"/>
  <c r="Z512" i="2"/>
  <c r="AB512" i="2"/>
  <c r="AC512" i="2"/>
  <c r="AD512" i="2"/>
  <c r="AE512" i="2"/>
  <c r="AG512" i="2"/>
  <c r="U513" i="2"/>
  <c r="V513" i="2"/>
  <c r="W513" i="2"/>
  <c r="Z513" i="2"/>
  <c r="AB513" i="2"/>
  <c r="AC513" i="2"/>
  <c r="AD513" i="2"/>
  <c r="AE513" i="2"/>
  <c r="AG513" i="2"/>
  <c r="U514" i="2"/>
  <c r="V514" i="2"/>
  <c r="W514" i="2"/>
  <c r="Z514" i="2"/>
  <c r="AB514" i="2"/>
  <c r="AC514" i="2"/>
  <c r="AD514" i="2"/>
  <c r="AE514" i="2"/>
  <c r="AG514" i="2"/>
  <c r="U515" i="2"/>
  <c r="V515" i="2"/>
  <c r="W515" i="2"/>
  <c r="Z515" i="2"/>
  <c r="AB515" i="2"/>
  <c r="AC515" i="2"/>
  <c r="AD515" i="2"/>
  <c r="AE515" i="2"/>
  <c r="AG515" i="2"/>
  <c r="U516" i="2"/>
  <c r="V516" i="2"/>
  <c r="W516" i="2"/>
  <c r="Z516" i="2"/>
  <c r="AB516" i="2"/>
  <c r="AC516" i="2"/>
  <c r="AD516" i="2"/>
  <c r="AE516" i="2"/>
  <c r="AG516" i="2"/>
  <c r="U517" i="2"/>
  <c r="V517" i="2"/>
  <c r="W517" i="2"/>
  <c r="Z517" i="2"/>
  <c r="AB517" i="2"/>
  <c r="AC517" i="2"/>
  <c r="AD517" i="2"/>
  <c r="AE517" i="2"/>
  <c r="AG517" i="2"/>
  <c r="U518" i="2"/>
  <c r="V518" i="2"/>
  <c r="W518" i="2"/>
  <c r="Z518" i="2"/>
  <c r="AB518" i="2"/>
  <c r="AC518" i="2"/>
  <c r="AD518" i="2"/>
  <c r="AE518" i="2"/>
  <c r="AG518" i="2"/>
  <c r="U519" i="2"/>
  <c r="V519" i="2"/>
  <c r="W519" i="2"/>
  <c r="Z519" i="2"/>
  <c r="AB519" i="2"/>
  <c r="AC519" i="2"/>
  <c r="AD519" i="2"/>
  <c r="AE519" i="2"/>
  <c r="AG519" i="2"/>
  <c r="U520" i="2"/>
  <c r="V520" i="2"/>
  <c r="W520" i="2"/>
  <c r="Z520" i="2"/>
  <c r="AB520" i="2"/>
  <c r="AC520" i="2"/>
  <c r="AD520" i="2"/>
  <c r="AE520" i="2"/>
  <c r="AG520" i="2"/>
  <c r="U521" i="2"/>
  <c r="V521" i="2"/>
  <c r="W521" i="2"/>
  <c r="Z521" i="2"/>
  <c r="AB521" i="2"/>
  <c r="AC521" i="2"/>
  <c r="AD521" i="2"/>
  <c r="AE521" i="2"/>
  <c r="AG521" i="2"/>
  <c r="U522" i="2"/>
  <c r="V522" i="2"/>
  <c r="W522" i="2"/>
  <c r="Z522" i="2"/>
  <c r="AB522" i="2"/>
  <c r="AC522" i="2"/>
  <c r="AD522" i="2"/>
  <c r="AE522" i="2"/>
  <c r="AG522" i="2"/>
  <c r="U523" i="2"/>
  <c r="V523" i="2"/>
  <c r="W523" i="2"/>
  <c r="Z523" i="2"/>
  <c r="AB523" i="2"/>
  <c r="AC523" i="2"/>
  <c r="AD523" i="2"/>
  <c r="AE523" i="2"/>
  <c r="AG523" i="2"/>
  <c r="U524" i="2"/>
  <c r="V524" i="2"/>
  <c r="W524" i="2"/>
  <c r="Z524" i="2"/>
  <c r="AB524" i="2"/>
  <c r="AC524" i="2"/>
  <c r="AD524" i="2"/>
  <c r="AE524" i="2"/>
  <c r="AG524" i="2"/>
  <c r="U525" i="2"/>
  <c r="V525" i="2"/>
  <c r="W525" i="2"/>
  <c r="Z525" i="2"/>
  <c r="AB525" i="2"/>
  <c r="AC525" i="2"/>
  <c r="AD525" i="2"/>
  <c r="AE525" i="2"/>
  <c r="AG525" i="2"/>
  <c r="U526" i="2"/>
  <c r="V526" i="2"/>
  <c r="W526" i="2"/>
  <c r="Z526" i="2"/>
  <c r="AB526" i="2"/>
  <c r="AC526" i="2"/>
  <c r="AD526" i="2"/>
  <c r="AE526" i="2"/>
  <c r="AG526" i="2"/>
  <c r="U527" i="2"/>
  <c r="V527" i="2"/>
  <c r="W527" i="2"/>
  <c r="Z527" i="2"/>
  <c r="AB527" i="2"/>
  <c r="AC527" i="2"/>
  <c r="AD527" i="2"/>
  <c r="AE527" i="2"/>
  <c r="AG527" i="2"/>
  <c r="U528" i="2"/>
  <c r="V528" i="2"/>
  <c r="W528" i="2"/>
  <c r="Z528" i="2"/>
  <c r="AB528" i="2"/>
  <c r="AC528" i="2"/>
  <c r="AD528" i="2"/>
  <c r="AE528" i="2"/>
  <c r="AG528" i="2"/>
  <c r="U529" i="2"/>
  <c r="V529" i="2"/>
  <c r="W529" i="2"/>
  <c r="Z529" i="2"/>
  <c r="AB529" i="2"/>
  <c r="AC529" i="2"/>
  <c r="AD529" i="2"/>
  <c r="AE529" i="2"/>
  <c r="AG529" i="2"/>
  <c r="U530" i="2"/>
  <c r="V530" i="2"/>
  <c r="W530" i="2"/>
  <c r="Z530" i="2"/>
  <c r="AB530" i="2"/>
  <c r="AC530" i="2"/>
  <c r="AD530" i="2"/>
  <c r="AE530" i="2"/>
  <c r="AG530" i="2"/>
  <c r="U531" i="2"/>
  <c r="V531" i="2"/>
  <c r="W531" i="2"/>
  <c r="Z531" i="2"/>
  <c r="AB531" i="2"/>
  <c r="AC531" i="2"/>
  <c r="AD531" i="2"/>
  <c r="AE531" i="2"/>
  <c r="AG531" i="2"/>
  <c r="U532" i="2"/>
  <c r="V532" i="2"/>
  <c r="W532" i="2"/>
  <c r="Z532" i="2"/>
  <c r="AB532" i="2"/>
  <c r="AC532" i="2"/>
  <c r="AD532" i="2"/>
  <c r="AE532" i="2"/>
  <c r="AG532" i="2"/>
  <c r="U533" i="2"/>
  <c r="V533" i="2"/>
  <c r="W533" i="2"/>
  <c r="Z533" i="2"/>
  <c r="AB533" i="2"/>
  <c r="AC533" i="2"/>
  <c r="AD533" i="2"/>
  <c r="AE533" i="2"/>
  <c r="AG533" i="2"/>
  <c r="U534" i="2"/>
  <c r="V534" i="2"/>
  <c r="W534" i="2"/>
  <c r="Z534" i="2"/>
  <c r="AB534" i="2"/>
  <c r="AC534" i="2"/>
  <c r="AD534" i="2"/>
  <c r="AE534" i="2"/>
  <c r="AG534" i="2"/>
  <c r="U535" i="2"/>
  <c r="V535" i="2"/>
  <c r="W535" i="2"/>
  <c r="Z535" i="2"/>
  <c r="AB535" i="2"/>
  <c r="AC535" i="2"/>
  <c r="AD535" i="2"/>
  <c r="AE535" i="2"/>
  <c r="AG535" i="2"/>
  <c r="U536" i="2"/>
  <c r="V536" i="2"/>
  <c r="W536" i="2"/>
  <c r="Z536" i="2"/>
  <c r="AB536" i="2"/>
  <c r="AC536" i="2"/>
  <c r="AD536" i="2"/>
  <c r="AE536" i="2"/>
  <c r="AG536" i="2"/>
  <c r="U537" i="2"/>
  <c r="V537" i="2"/>
  <c r="W537" i="2"/>
  <c r="Z537" i="2"/>
  <c r="AB537" i="2"/>
  <c r="AC537" i="2"/>
  <c r="AD537" i="2"/>
  <c r="AE537" i="2"/>
  <c r="AG537" i="2"/>
  <c r="U538" i="2"/>
  <c r="V538" i="2"/>
  <c r="W538" i="2"/>
  <c r="Z538" i="2"/>
  <c r="AB538" i="2"/>
  <c r="AC538" i="2"/>
  <c r="AD538" i="2"/>
  <c r="AE538" i="2"/>
  <c r="AG538" i="2"/>
  <c r="U539" i="2"/>
  <c r="V539" i="2"/>
  <c r="W539" i="2"/>
  <c r="Z539" i="2"/>
  <c r="AB539" i="2"/>
  <c r="AC539" i="2"/>
  <c r="AD539" i="2"/>
  <c r="AE539" i="2"/>
  <c r="AG539" i="2"/>
  <c r="U540" i="2"/>
  <c r="V540" i="2"/>
  <c r="W540" i="2"/>
  <c r="Z540" i="2"/>
  <c r="AB540" i="2"/>
  <c r="AC540" i="2"/>
  <c r="AD540" i="2"/>
  <c r="AE540" i="2"/>
  <c r="AG540" i="2"/>
  <c r="U541" i="2"/>
  <c r="V541" i="2"/>
  <c r="W541" i="2"/>
  <c r="Z541" i="2"/>
  <c r="AB541" i="2"/>
  <c r="AC541" i="2"/>
  <c r="AD541" i="2"/>
  <c r="AE541" i="2"/>
  <c r="AG541" i="2"/>
  <c r="U542" i="2"/>
  <c r="V542" i="2"/>
  <c r="W542" i="2"/>
  <c r="Z542" i="2"/>
  <c r="AB542" i="2"/>
  <c r="AC542" i="2"/>
  <c r="AD542" i="2"/>
  <c r="AE542" i="2"/>
  <c r="AG542" i="2"/>
  <c r="U543" i="2"/>
  <c r="V543" i="2"/>
  <c r="W543" i="2"/>
  <c r="Z543" i="2"/>
  <c r="AB543" i="2"/>
  <c r="AC543" i="2"/>
  <c r="AD543" i="2"/>
  <c r="AE543" i="2"/>
  <c r="AG543" i="2"/>
  <c r="U544" i="2"/>
  <c r="V544" i="2"/>
  <c r="W544" i="2"/>
  <c r="Z544" i="2"/>
  <c r="AB544" i="2"/>
  <c r="AC544" i="2"/>
  <c r="AD544" i="2"/>
  <c r="AE544" i="2"/>
  <c r="AG544" i="2"/>
  <c r="U545" i="2"/>
  <c r="V545" i="2"/>
  <c r="W545" i="2"/>
  <c r="Z545" i="2"/>
  <c r="AB545" i="2"/>
  <c r="AC545" i="2"/>
  <c r="AD545" i="2"/>
  <c r="AE545" i="2"/>
  <c r="AG545" i="2"/>
  <c r="U546" i="2"/>
  <c r="V546" i="2"/>
  <c r="W546" i="2"/>
  <c r="Z546" i="2"/>
  <c r="AB546" i="2"/>
  <c r="AC546" i="2"/>
  <c r="AD546" i="2"/>
  <c r="AE546" i="2"/>
  <c r="AG546" i="2"/>
  <c r="U547" i="2"/>
  <c r="V547" i="2"/>
  <c r="W547" i="2"/>
  <c r="Z547" i="2"/>
  <c r="AB547" i="2"/>
  <c r="AC547" i="2"/>
  <c r="AD547" i="2"/>
  <c r="AE547" i="2"/>
  <c r="AG547" i="2"/>
  <c r="U548" i="2"/>
  <c r="V548" i="2"/>
  <c r="W548" i="2"/>
  <c r="Z548" i="2"/>
  <c r="AB548" i="2"/>
  <c r="AC548" i="2"/>
  <c r="AD548" i="2"/>
  <c r="AE548" i="2"/>
  <c r="AG548" i="2"/>
  <c r="U549" i="2"/>
  <c r="V549" i="2"/>
  <c r="W549" i="2"/>
  <c r="Z549" i="2"/>
  <c r="AB549" i="2"/>
  <c r="AC549" i="2"/>
  <c r="AD549" i="2"/>
  <c r="AE549" i="2"/>
  <c r="AG549" i="2"/>
  <c r="U550" i="2"/>
  <c r="V550" i="2"/>
  <c r="W550" i="2"/>
  <c r="Z550" i="2"/>
  <c r="AB550" i="2"/>
  <c r="AC550" i="2"/>
  <c r="AD550" i="2"/>
  <c r="AE550" i="2"/>
  <c r="AG550" i="2"/>
  <c r="U551" i="2"/>
  <c r="V551" i="2"/>
  <c r="W551" i="2"/>
  <c r="Z551" i="2"/>
  <c r="AB551" i="2"/>
  <c r="AC551" i="2"/>
  <c r="AD551" i="2"/>
  <c r="AE551" i="2"/>
  <c r="AG551" i="2"/>
  <c r="U552" i="2"/>
  <c r="V552" i="2"/>
  <c r="W552" i="2"/>
  <c r="Z552" i="2"/>
  <c r="AB552" i="2"/>
  <c r="AC552" i="2"/>
  <c r="AD552" i="2"/>
  <c r="AE552" i="2"/>
  <c r="AG552" i="2"/>
  <c r="U553" i="2"/>
  <c r="V553" i="2"/>
  <c r="W553" i="2"/>
  <c r="Z553" i="2"/>
  <c r="AB553" i="2"/>
  <c r="AC553" i="2"/>
  <c r="AD553" i="2"/>
  <c r="AE553" i="2"/>
  <c r="AG553" i="2"/>
  <c r="U554" i="2"/>
  <c r="V554" i="2"/>
  <c r="W554" i="2"/>
  <c r="Z554" i="2"/>
  <c r="AB554" i="2"/>
  <c r="AC554" i="2"/>
  <c r="AD554" i="2"/>
  <c r="AE554" i="2"/>
  <c r="AG554" i="2"/>
  <c r="U555" i="2"/>
  <c r="V555" i="2"/>
  <c r="W555" i="2"/>
  <c r="Z555" i="2"/>
  <c r="AB555" i="2"/>
  <c r="AC555" i="2"/>
  <c r="AD555" i="2"/>
  <c r="AE555" i="2"/>
  <c r="AG555" i="2"/>
  <c r="U556" i="2"/>
  <c r="V556" i="2"/>
  <c r="W556" i="2"/>
  <c r="Z556" i="2"/>
  <c r="AB556" i="2"/>
  <c r="AC556" i="2"/>
  <c r="AD556" i="2"/>
  <c r="AE556" i="2"/>
  <c r="AG556" i="2"/>
  <c r="U557" i="2"/>
  <c r="V557" i="2"/>
  <c r="W557" i="2"/>
  <c r="Z557" i="2"/>
  <c r="AB557" i="2"/>
  <c r="AC557" i="2"/>
  <c r="AD557" i="2"/>
  <c r="AE557" i="2"/>
  <c r="AG557" i="2"/>
  <c r="U558" i="2"/>
  <c r="V558" i="2"/>
  <c r="W558" i="2"/>
  <c r="Z558" i="2"/>
  <c r="AB558" i="2"/>
  <c r="AC558" i="2"/>
  <c r="AD558" i="2"/>
  <c r="AE558" i="2"/>
  <c r="AG558" i="2"/>
  <c r="U559" i="2"/>
  <c r="V559" i="2"/>
  <c r="W559" i="2"/>
  <c r="Z559" i="2"/>
  <c r="AB559" i="2"/>
  <c r="AC559" i="2"/>
  <c r="AD559" i="2"/>
  <c r="AE559" i="2"/>
  <c r="AG559" i="2"/>
  <c r="U560" i="2"/>
  <c r="V560" i="2"/>
  <c r="W560" i="2"/>
  <c r="Z560" i="2"/>
  <c r="AB560" i="2"/>
  <c r="AC560" i="2"/>
  <c r="AD560" i="2"/>
  <c r="AE560" i="2"/>
  <c r="AG560" i="2"/>
  <c r="U561" i="2"/>
  <c r="V561" i="2"/>
  <c r="W561" i="2"/>
  <c r="Z561" i="2"/>
  <c r="AB561" i="2"/>
  <c r="AC561" i="2"/>
  <c r="AD561" i="2"/>
  <c r="AE561" i="2"/>
  <c r="AG561" i="2"/>
  <c r="U562" i="2"/>
  <c r="V562" i="2"/>
  <c r="W562" i="2"/>
  <c r="Z562" i="2"/>
  <c r="AB562" i="2"/>
  <c r="AC562" i="2"/>
  <c r="AD562" i="2"/>
  <c r="AE562" i="2"/>
  <c r="AG562" i="2"/>
  <c r="U563" i="2"/>
  <c r="V563" i="2"/>
  <c r="W563" i="2"/>
  <c r="Z563" i="2"/>
  <c r="AB563" i="2"/>
  <c r="AC563" i="2"/>
  <c r="AD563" i="2"/>
  <c r="AE563" i="2"/>
  <c r="AG563" i="2"/>
  <c r="U564" i="2"/>
  <c r="V564" i="2"/>
  <c r="W564" i="2"/>
  <c r="Z564" i="2"/>
  <c r="AB564" i="2"/>
  <c r="AC564" i="2"/>
  <c r="AD564" i="2"/>
  <c r="AE564" i="2"/>
  <c r="AG564" i="2"/>
  <c r="U565" i="2"/>
  <c r="V565" i="2"/>
  <c r="W565" i="2"/>
  <c r="Z565" i="2"/>
  <c r="AB565" i="2"/>
  <c r="AC565" i="2"/>
  <c r="AD565" i="2"/>
  <c r="AE565" i="2"/>
  <c r="AG565" i="2"/>
  <c r="U566" i="2"/>
  <c r="V566" i="2"/>
  <c r="W566" i="2"/>
  <c r="Z566" i="2"/>
  <c r="AB566" i="2"/>
  <c r="AC566" i="2"/>
  <c r="AD566" i="2"/>
  <c r="AE566" i="2"/>
  <c r="AG566" i="2"/>
  <c r="U567" i="2"/>
  <c r="V567" i="2"/>
  <c r="W567" i="2"/>
  <c r="Z567" i="2"/>
  <c r="AB567" i="2"/>
  <c r="AC567" i="2"/>
  <c r="AD567" i="2"/>
  <c r="AE567" i="2"/>
  <c r="AG567" i="2"/>
  <c r="U568" i="2"/>
  <c r="V568" i="2"/>
  <c r="W568" i="2"/>
  <c r="Z568" i="2"/>
  <c r="AB568" i="2"/>
  <c r="AC568" i="2"/>
  <c r="AD568" i="2"/>
  <c r="AE568" i="2"/>
  <c r="AG568" i="2"/>
  <c r="U569" i="2"/>
  <c r="V569" i="2"/>
  <c r="W569" i="2"/>
  <c r="Z569" i="2"/>
  <c r="AB569" i="2"/>
  <c r="AC569" i="2"/>
  <c r="AD569" i="2"/>
  <c r="AE569" i="2"/>
  <c r="AG569" i="2"/>
  <c r="U570" i="2"/>
  <c r="V570" i="2"/>
  <c r="W570" i="2"/>
  <c r="Z570" i="2"/>
  <c r="AB570" i="2"/>
  <c r="AC570" i="2"/>
  <c r="AD570" i="2"/>
  <c r="AE570" i="2"/>
  <c r="AG570" i="2"/>
  <c r="U571" i="2"/>
  <c r="V571" i="2"/>
  <c r="W571" i="2"/>
  <c r="Z571" i="2"/>
  <c r="AB571" i="2"/>
  <c r="AC571" i="2"/>
  <c r="AD571" i="2"/>
  <c r="AE571" i="2"/>
  <c r="AG571" i="2"/>
  <c r="U572" i="2"/>
  <c r="V572" i="2"/>
  <c r="W572" i="2"/>
  <c r="Z572" i="2"/>
  <c r="AB572" i="2"/>
  <c r="AC572" i="2"/>
  <c r="AD572" i="2"/>
  <c r="AE572" i="2"/>
  <c r="AG572" i="2"/>
  <c r="U573" i="2"/>
  <c r="V573" i="2"/>
  <c r="W573" i="2"/>
  <c r="Z573" i="2"/>
  <c r="AB573" i="2"/>
  <c r="AC573" i="2"/>
  <c r="AD573" i="2"/>
  <c r="AE573" i="2"/>
  <c r="AG573" i="2"/>
  <c r="U574" i="2"/>
  <c r="V574" i="2"/>
  <c r="W574" i="2"/>
  <c r="Z574" i="2"/>
  <c r="AB574" i="2"/>
  <c r="AC574" i="2"/>
  <c r="AD574" i="2"/>
  <c r="AE574" i="2"/>
  <c r="AG574" i="2"/>
  <c r="U3" i="1"/>
  <c r="V3" i="1"/>
  <c r="W3" i="1"/>
  <c r="X3" i="1"/>
  <c r="Y3" i="1" s="1" a="1"/>
  <c r="Y3" i="1" s="1"/>
  <c r="Z3" i="1"/>
  <c r="AB3" i="1"/>
  <c r="AC3" i="1"/>
  <c r="AD3" i="1"/>
  <c r="AE3" i="1"/>
  <c r="AG3" i="1"/>
  <c r="U4" i="1"/>
  <c r="V4" i="1"/>
  <c r="W4" i="1"/>
  <c r="X4" i="1"/>
  <c r="Y4" i="1" s="1" a="1"/>
  <c r="Y4" i="1" s="1"/>
  <c r="Z4" i="1"/>
  <c r="AB4" i="1"/>
  <c r="AC4" i="1"/>
  <c r="AD4" i="1"/>
  <c r="AE4" i="1"/>
  <c r="AG4" i="1"/>
  <c r="U5" i="1"/>
  <c r="V5" i="1"/>
  <c r="W5" i="1"/>
  <c r="X5" i="1"/>
  <c r="Y5" i="1" s="1" a="1"/>
  <c r="Y5" i="1" s="1"/>
  <c r="Z5" i="1"/>
  <c r="AB5" i="1"/>
  <c r="AC5" i="1"/>
  <c r="AD5" i="1"/>
  <c r="AE5" i="1"/>
  <c r="AG5" i="1"/>
  <c r="U6" i="1"/>
  <c r="V6" i="1"/>
  <c r="W6" i="1"/>
  <c r="X6" i="1"/>
  <c r="Y6" i="1" s="1" a="1"/>
  <c r="Y6" i="1" s="1"/>
  <c r="Z6" i="1"/>
  <c r="AB6" i="1"/>
  <c r="AC6" i="1"/>
  <c r="AD6" i="1"/>
  <c r="AE6" i="1"/>
  <c r="AG6" i="1"/>
  <c r="U7" i="1"/>
  <c r="V7" i="1"/>
  <c r="W7" i="1"/>
  <c r="X7" i="1"/>
  <c r="Y7" i="1" s="1" a="1"/>
  <c r="Y7" i="1" s="1"/>
  <c r="Z7" i="1"/>
  <c r="AB7" i="1"/>
  <c r="AC7" i="1"/>
  <c r="AD7" i="1"/>
  <c r="AE7" i="1"/>
  <c r="AG7" i="1"/>
  <c r="U8" i="1"/>
  <c r="V8" i="1"/>
  <c r="W8" i="1"/>
  <c r="X8" i="1"/>
  <c r="Y8" i="1" s="1" a="1"/>
  <c r="Y8" i="1" s="1"/>
  <c r="Z8" i="1"/>
  <c r="AB8" i="1"/>
  <c r="AC8" i="1"/>
  <c r="AD8" i="1"/>
  <c r="AE8" i="1"/>
  <c r="AG8" i="1"/>
  <c r="U9" i="1"/>
  <c r="V9" i="1"/>
  <c r="W9" i="1"/>
  <c r="X9" i="1"/>
  <c r="Y9" i="1" s="1" a="1"/>
  <c r="Y9" i="1" s="1"/>
  <c r="Z9" i="1"/>
  <c r="AB9" i="1"/>
  <c r="AC9" i="1"/>
  <c r="AD9" i="1"/>
  <c r="AE9" i="1"/>
  <c r="AG9" i="1"/>
  <c r="U10" i="1"/>
  <c r="V10" i="1"/>
  <c r="W10" i="1"/>
  <c r="X10" i="1"/>
  <c r="Y10" i="1" s="1" a="1"/>
  <c r="Y10" i="1" s="1"/>
  <c r="Z10" i="1"/>
  <c r="AB10" i="1"/>
  <c r="AC10" i="1"/>
  <c r="AD10" i="1"/>
  <c r="AE10" i="1"/>
  <c r="AG10" i="1"/>
  <c r="U11" i="1"/>
  <c r="V11" i="1"/>
  <c r="W11" i="1"/>
  <c r="X11" i="1"/>
  <c r="Y11" i="1" s="1" a="1"/>
  <c r="Y11" i="1" s="1"/>
  <c r="Z11" i="1"/>
  <c r="AB11" i="1"/>
  <c r="AC11" i="1"/>
  <c r="AD11" i="1"/>
  <c r="AE11" i="1"/>
  <c r="AG11" i="1"/>
  <c r="U12" i="1"/>
  <c r="V12" i="1"/>
  <c r="W12" i="1"/>
  <c r="X12" i="1"/>
  <c r="Y12" i="1" s="1" a="1"/>
  <c r="Y12" i="1" s="1"/>
  <c r="Z12" i="1"/>
  <c r="AB12" i="1"/>
  <c r="AC12" i="1"/>
  <c r="AD12" i="1"/>
  <c r="AE12" i="1"/>
  <c r="AG12" i="1"/>
  <c r="U13" i="1"/>
  <c r="V13" i="1"/>
  <c r="W13" i="1"/>
  <c r="X13" i="1"/>
  <c r="Y13" i="1" s="1" a="1"/>
  <c r="Y13" i="1" s="1"/>
  <c r="Z13" i="1"/>
  <c r="AB13" i="1"/>
  <c r="AC13" i="1"/>
  <c r="AD13" i="1"/>
  <c r="AE13" i="1"/>
  <c r="AG13" i="1"/>
  <c r="U14" i="1"/>
  <c r="V14" i="1"/>
  <c r="W14" i="1"/>
  <c r="X14" i="1"/>
  <c r="Y14" i="1" s="1" a="1"/>
  <c r="Y14" i="1" s="1"/>
  <c r="Z14" i="1"/>
  <c r="AB14" i="1"/>
  <c r="AC14" i="1"/>
  <c r="AD14" i="1"/>
  <c r="AE14" i="1"/>
  <c r="AG14" i="1"/>
  <c r="U15" i="1"/>
  <c r="V15" i="1"/>
  <c r="W15" i="1"/>
  <c r="X15" i="1"/>
  <c r="Y15" i="1" s="1" a="1"/>
  <c r="Y15" i="1" s="1"/>
  <c r="Z15" i="1"/>
  <c r="AB15" i="1"/>
  <c r="AC15" i="1"/>
  <c r="AD15" i="1"/>
  <c r="AE15" i="1"/>
  <c r="AG15" i="1"/>
  <c r="U16" i="1"/>
  <c r="V16" i="1"/>
  <c r="W16" i="1"/>
  <c r="X16" i="1"/>
  <c r="Y16" i="1" s="1" a="1"/>
  <c r="Y16" i="1" s="1"/>
  <c r="Z16" i="1"/>
  <c r="AB16" i="1"/>
  <c r="AC16" i="1"/>
  <c r="AD16" i="1"/>
  <c r="AE16" i="1"/>
  <c r="AG16" i="1"/>
  <c r="U17" i="1"/>
  <c r="V17" i="1"/>
  <c r="W17" i="1"/>
  <c r="X17" i="1"/>
  <c r="Y17" i="1" s="1" a="1"/>
  <c r="Y17" i="1" s="1"/>
  <c r="Z17" i="1"/>
  <c r="AB17" i="1"/>
  <c r="AC17" i="1"/>
  <c r="AD17" i="1"/>
  <c r="AE17" i="1"/>
  <c r="AG17" i="1"/>
  <c r="U18" i="1"/>
  <c r="V18" i="1"/>
  <c r="W18" i="1"/>
  <c r="X18" i="1"/>
  <c r="Y18" i="1" s="1" a="1"/>
  <c r="Y18" i="1" s="1"/>
  <c r="Z18" i="1"/>
  <c r="AB18" i="1"/>
  <c r="AC18" i="1"/>
  <c r="AD18" i="1"/>
  <c r="AE18" i="1"/>
  <c r="AG18" i="1"/>
  <c r="U19" i="1"/>
  <c r="V19" i="1"/>
  <c r="W19" i="1"/>
  <c r="X19" i="1"/>
  <c r="Y19" i="1" s="1" a="1"/>
  <c r="Y19" i="1" s="1"/>
  <c r="Z19" i="1"/>
  <c r="AB19" i="1"/>
  <c r="AC19" i="1"/>
  <c r="AD19" i="1"/>
  <c r="AE19" i="1"/>
  <c r="AG19" i="1"/>
  <c r="U20" i="1"/>
  <c r="V20" i="1"/>
  <c r="W20" i="1"/>
  <c r="X20" i="1"/>
  <c r="Y20" i="1" s="1" a="1"/>
  <c r="Y20" i="1" s="1"/>
  <c r="Z20" i="1"/>
  <c r="AB20" i="1"/>
  <c r="AC20" i="1"/>
  <c r="AD20" i="1"/>
  <c r="AE20" i="1"/>
  <c r="AG20" i="1"/>
  <c r="U21" i="1"/>
  <c r="V21" i="1"/>
  <c r="W21" i="1"/>
  <c r="X21" i="1"/>
  <c r="Y21" i="1" s="1" a="1"/>
  <c r="Y21" i="1" s="1"/>
  <c r="Z21" i="1"/>
  <c r="AB21" i="1"/>
  <c r="AC21" i="1"/>
  <c r="AD21" i="1"/>
  <c r="AE21" i="1"/>
  <c r="AG21" i="1"/>
  <c r="U22" i="1"/>
  <c r="V22" i="1"/>
  <c r="W22" i="1"/>
  <c r="X22" i="1"/>
  <c r="Y22" i="1" s="1" a="1"/>
  <c r="Y22" i="1" s="1"/>
  <c r="Z22" i="1"/>
  <c r="AB22" i="1"/>
  <c r="AC22" i="1"/>
  <c r="AD22" i="1"/>
  <c r="AE22" i="1"/>
  <c r="AG22" i="1"/>
  <c r="U23" i="1"/>
  <c r="V23" i="1"/>
  <c r="W23" i="1"/>
  <c r="X23" i="1"/>
  <c r="Y23" i="1" s="1" a="1"/>
  <c r="Y23" i="1" s="1"/>
  <c r="Z23" i="1"/>
  <c r="AB23" i="1"/>
  <c r="AC23" i="1"/>
  <c r="AD23" i="1"/>
  <c r="AE23" i="1"/>
  <c r="AG23" i="1"/>
  <c r="U24" i="1"/>
  <c r="V24" i="1"/>
  <c r="W24" i="1"/>
  <c r="X24" i="1"/>
  <c r="Y24" i="1" s="1" a="1"/>
  <c r="Y24" i="1" s="1"/>
  <c r="Z24" i="1"/>
  <c r="AB24" i="1"/>
  <c r="AC24" i="1"/>
  <c r="AD24" i="1"/>
  <c r="AE24" i="1"/>
  <c r="AG24" i="1"/>
  <c r="U25" i="1"/>
  <c r="V25" i="1"/>
  <c r="W25" i="1"/>
  <c r="X25" i="1"/>
  <c r="Y25" i="1" s="1" a="1"/>
  <c r="Y25" i="1" s="1"/>
  <c r="Z25" i="1"/>
  <c r="AB25" i="1"/>
  <c r="AC25" i="1"/>
  <c r="AD25" i="1"/>
  <c r="AE25" i="1"/>
  <c r="AG25" i="1"/>
  <c r="U26" i="1"/>
  <c r="V26" i="1"/>
  <c r="W26" i="1"/>
  <c r="X26" i="1"/>
  <c r="Y26" i="1" s="1" a="1"/>
  <c r="Y26" i="1" s="1"/>
  <c r="Z26" i="1"/>
  <c r="AB26" i="1"/>
  <c r="AC26" i="1"/>
  <c r="AD26" i="1"/>
  <c r="AE26" i="1"/>
  <c r="AG26" i="1"/>
  <c r="U27" i="1"/>
  <c r="V27" i="1"/>
  <c r="W27" i="1"/>
  <c r="X27" i="1"/>
  <c r="Y27" i="1" s="1" a="1"/>
  <c r="Y27" i="1" s="1"/>
  <c r="Z27" i="1"/>
  <c r="AB27" i="1"/>
  <c r="AC27" i="1"/>
  <c r="AD27" i="1"/>
  <c r="AE27" i="1"/>
  <c r="AG27" i="1"/>
  <c r="U28" i="1"/>
  <c r="V28" i="1"/>
  <c r="W28" i="1"/>
  <c r="X28" i="1"/>
  <c r="Y28" i="1" s="1" a="1"/>
  <c r="Y28" i="1" s="1"/>
  <c r="Z28" i="1"/>
  <c r="AB28" i="1"/>
  <c r="AC28" i="1"/>
  <c r="AD28" i="1"/>
  <c r="AE28" i="1"/>
  <c r="AG28" i="1"/>
  <c r="U29" i="1"/>
  <c r="V29" i="1"/>
  <c r="W29" i="1"/>
  <c r="X29" i="1"/>
  <c r="Y29" i="1" s="1" a="1"/>
  <c r="Y29" i="1" s="1"/>
  <c r="Z29" i="1"/>
  <c r="AB29" i="1"/>
  <c r="AC29" i="1"/>
  <c r="AD29" i="1"/>
  <c r="AE29" i="1"/>
  <c r="AG29" i="1"/>
  <c r="U30" i="1"/>
  <c r="V30" i="1"/>
  <c r="W30" i="1"/>
  <c r="X30" i="1"/>
  <c r="Y30" i="1" s="1" a="1"/>
  <c r="Y30" i="1" s="1"/>
  <c r="Z30" i="1"/>
  <c r="AB30" i="1"/>
  <c r="AC30" i="1"/>
  <c r="AD30" i="1"/>
  <c r="AE30" i="1"/>
  <c r="AG30" i="1"/>
  <c r="U31" i="1"/>
  <c r="V31" i="1"/>
  <c r="W31" i="1"/>
  <c r="X31" i="1"/>
  <c r="Y31" i="1" s="1" a="1"/>
  <c r="Y31" i="1" s="1"/>
  <c r="Z31" i="1"/>
  <c r="AB31" i="1"/>
  <c r="AC31" i="1"/>
  <c r="AD31" i="1"/>
  <c r="AE31" i="1"/>
  <c r="AG31" i="1"/>
  <c r="U32" i="1"/>
  <c r="V32" i="1"/>
  <c r="W32" i="1"/>
  <c r="X32" i="1"/>
  <c r="Y32" i="1" s="1" a="1"/>
  <c r="Y32" i="1" s="1"/>
  <c r="Z32" i="1"/>
  <c r="AB32" i="1"/>
  <c r="AC32" i="1"/>
  <c r="AD32" i="1"/>
  <c r="AE32" i="1"/>
  <c r="AG32" i="1"/>
  <c r="U33" i="1"/>
  <c r="V33" i="1"/>
  <c r="W33" i="1"/>
  <c r="X33" i="1"/>
  <c r="Y33" i="1" s="1" a="1"/>
  <c r="Y33" i="1" s="1"/>
  <c r="Z33" i="1"/>
  <c r="AB33" i="1"/>
  <c r="AC33" i="1"/>
  <c r="AD33" i="1"/>
  <c r="AE33" i="1"/>
  <c r="AG33" i="1"/>
  <c r="U34" i="1"/>
  <c r="V34" i="1"/>
  <c r="W34" i="1"/>
  <c r="X34" i="1"/>
  <c r="Y34" i="1" s="1" a="1"/>
  <c r="Y34" i="1" s="1"/>
  <c r="Z34" i="1"/>
  <c r="AB34" i="1"/>
  <c r="AC34" i="1"/>
  <c r="AD34" i="1"/>
  <c r="AE34" i="1"/>
  <c r="AG34" i="1"/>
  <c r="U35" i="1"/>
  <c r="V35" i="1"/>
  <c r="W35" i="1"/>
  <c r="X35" i="1"/>
  <c r="Y35" i="1" s="1" a="1"/>
  <c r="Y35" i="1" s="1"/>
  <c r="Z35" i="1"/>
  <c r="AB35" i="1"/>
  <c r="AC35" i="1"/>
  <c r="AD35" i="1"/>
  <c r="AE35" i="1"/>
  <c r="AG35" i="1"/>
  <c r="U36" i="1"/>
  <c r="V36" i="1"/>
  <c r="W36" i="1"/>
  <c r="X36" i="1"/>
  <c r="Y36" i="1" s="1" a="1"/>
  <c r="Y36" i="1" s="1"/>
  <c r="Z36" i="1"/>
  <c r="AB36" i="1"/>
  <c r="AC36" i="1"/>
  <c r="AD36" i="1"/>
  <c r="AE36" i="1"/>
  <c r="AG36" i="1"/>
  <c r="U37" i="1"/>
  <c r="V37" i="1"/>
  <c r="W37" i="1"/>
  <c r="X37" i="1"/>
  <c r="Y37" i="1" s="1" a="1"/>
  <c r="Y37" i="1" s="1"/>
  <c r="Z37" i="1"/>
  <c r="AB37" i="1"/>
  <c r="AC37" i="1"/>
  <c r="AD37" i="1"/>
  <c r="AE37" i="1"/>
  <c r="AG37" i="1"/>
  <c r="U38" i="1"/>
  <c r="V38" i="1"/>
  <c r="W38" i="1"/>
  <c r="X38" i="1"/>
  <c r="Y38" i="1" s="1" a="1"/>
  <c r="Y38" i="1" s="1"/>
  <c r="Z38" i="1"/>
  <c r="AB38" i="1"/>
  <c r="AC38" i="1"/>
  <c r="AD38" i="1"/>
  <c r="AE38" i="1"/>
  <c r="AG38" i="1"/>
  <c r="U39" i="1"/>
  <c r="V39" i="1"/>
  <c r="W39" i="1"/>
  <c r="X39" i="1"/>
  <c r="Y39" i="1" s="1" a="1"/>
  <c r="Y39" i="1" s="1"/>
  <c r="Z39" i="1"/>
  <c r="AB39" i="1"/>
  <c r="AC39" i="1"/>
  <c r="AD39" i="1"/>
  <c r="AE39" i="1"/>
  <c r="AG39" i="1"/>
  <c r="U40" i="1"/>
  <c r="V40" i="1"/>
  <c r="W40" i="1"/>
  <c r="X40" i="1"/>
  <c r="Y40" i="1" s="1" a="1"/>
  <c r="Y40" i="1" s="1"/>
  <c r="Z40" i="1"/>
  <c r="AB40" i="1"/>
  <c r="AC40" i="1"/>
  <c r="AD40" i="1"/>
  <c r="AE40" i="1"/>
  <c r="AG40" i="1"/>
  <c r="U41" i="1"/>
  <c r="V41" i="1"/>
  <c r="W41" i="1"/>
  <c r="X41" i="1"/>
  <c r="Y41" i="1" s="1" a="1"/>
  <c r="Y41" i="1" s="1"/>
  <c r="Z41" i="1"/>
  <c r="AB41" i="1"/>
  <c r="AC41" i="1"/>
  <c r="AD41" i="1"/>
  <c r="AE41" i="1"/>
  <c r="AG41" i="1"/>
  <c r="U42" i="1"/>
  <c r="V42" i="1"/>
  <c r="W42" i="1"/>
  <c r="X42" i="1"/>
  <c r="Y42" i="1" s="1" a="1"/>
  <c r="Y42" i="1" s="1"/>
  <c r="Z42" i="1"/>
  <c r="AB42" i="1"/>
  <c r="AC42" i="1"/>
  <c r="AD42" i="1"/>
  <c r="AE42" i="1"/>
  <c r="AG42" i="1"/>
  <c r="U43" i="1"/>
  <c r="V43" i="1"/>
  <c r="W43" i="1"/>
  <c r="X43" i="1"/>
  <c r="Y43" i="1" s="1" a="1"/>
  <c r="Y43" i="1" s="1"/>
  <c r="Z43" i="1"/>
  <c r="AB43" i="1"/>
  <c r="AC43" i="1"/>
  <c r="AD43" i="1"/>
  <c r="AE43" i="1"/>
  <c r="AG43" i="1"/>
  <c r="U44" i="1"/>
  <c r="V44" i="1"/>
  <c r="W44" i="1"/>
  <c r="X44" i="1"/>
  <c r="Y44" i="1" s="1" a="1"/>
  <c r="Y44" i="1" s="1"/>
  <c r="Z44" i="1"/>
  <c r="AB44" i="1"/>
  <c r="AC44" i="1"/>
  <c r="AD44" i="1"/>
  <c r="AE44" i="1"/>
  <c r="AG44" i="1"/>
  <c r="U45" i="1"/>
  <c r="V45" i="1"/>
  <c r="W45" i="1"/>
  <c r="X45" i="1"/>
  <c r="Y45" i="1" s="1" a="1"/>
  <c r="Y45" i="1" s="1"/>
  <c r="Z45" i="1"/>
  <c r="AB45" i="1"/>
  <c r="AC45" i="1"/>
  <c r="AD45" i="1"/>
  <c r="AE45" i="1"/>
  <c r="AG45" i="1"/>
  <c r="U46" i="1"/>
  <c r="V46" i="1"/>
  <c r="W46" i="1"/>
  <c r="X46" i="1"/>
  <c r="Y46" i="1" s="1" a="1"/>
  <c r="Y46" i="1" s="1"/>
  <c r="Z46" i="1"/>
  <c r="AB46" i="1"/>
  <c r="AC46" i="1"/>
  <c r="AD46" i="1"/>
  <c r="AE46" i="1"/>
  <c r="AG46" i="1"/>
  <c r="U47" i="1"/>
  <c r="V47" i="1"/>
  <c r="W47" i="1"/>
  <c r="X47" i="1"/>
  <c r="Y47" i="1" s="1" a="1"/>
  <c r="Y47" i="1" s="1"/>
  <c r="Z47" i="1"/>
  <c r="AB47" i="1"/>
  <c r="AC47" i="1"/>
  <c r="AD47" i="1"/>
  <c r="AE47" i="1"/>
  <c r="AG47" i="1"/>
  <c r="U48" i="1"/>
  <c r="V48" i="1"/>
  <c r="W48" i="1"/>
  <c r="X48" i="1"/>
  <c r="Y48" i="1" s="1" a="1"/>
  <c r="Y48" i="1" s="1"/>
  <c r="Z48" i="1"/>
  <c r="AB48" i="1"/>
  <c r="AC48" i="1"/>
  <c r="AD48" i="1"/>
  <c r="AE48" i="1"/>
  <c r="AG48" i="1"/>
  <c r="U49" i="1"/>
  <c r="V49" i="1"/>
  <c r="W49" i="1"/>
  <c r="X49" i="1"/>
  <c r="Y49" i="1" s="1" a="1"/>
  <c r="Y49" i="1" s="1"/>
  <c r="Z49" i="1"/>
  <c r="AB49" i="1"/>
  <c r="AC49" i="1"/>
  <c r="AD49" i="1"/>
  <c r="AE49" i="1"/>
  <c r="AG49" i="1"/>
  <c r="U50" i="1"/>
  <c r="V50" i="1"/>
  <c r="W50" i="1"/>
  <c r="X50" i="1"/>
  <c r="Y50" i="1" s="1" a="1"/>
  <c r="Y50" i="1" s="1"/>
  <c r="Z50" i="1"/>
  <c r="AB50" i="1"/>
  <c r="AC50" i="1"/>
  <c r="AD50" i="1"/>
  <c r="AE50" i="1"/>
  <c r="AG50" i="1"/>
  <c r="U51" i="1"/>
  <c r="V51" i="1"/>
  <c r="W51" i="1"/>
  <c r="X51" i="1"/>
  <c r="Y51" i="1" s="1" a="1"/>
  <c r="Y51" i="1" s="1"/>
  <c r="Z51" i="1"/>
  <c r="AB51" i="1"/>
  <c r="AC51" i="1"/>
  <c r="AD51" i="1"/>
  <c r="AE51" i="1"/>
  <c r="AG51" i="1"/>
  <c r="U52" i="1"/>
  <c r="V52" i="1"/>
  <c r="W52" i="1"/>
  <c r="X52" i="1"/>
  <c r="Y52" i="1" s="1" a="1"/>
  <c r="Y52" i="1" s="1"/>
  <c r="Z52" i="1"/>
  <c r="AB52" i="1"/>
  <c r="AC52" i="1"/>
  <c r="AD52" i="1"/>
  <c r="AE52" i="1"/>
  <c r="AG52" i="1"/>
  <c r="U53" i="1"/>
  <c r="V53" i="1"/>
  <c r="W53" i="1"/>
  <c r="X53" i="1"/>
  <c r="Y53" i="1" s="1" a="1"/>
  <c r="Y53" i="1" s="1"/>
  <c r="Z53" i="1"/>
  <c r="AB53" i="1"/>
  <c r="AC53" i="1"/>
  <c r="AD53" i="1"/>
  <c r="AE53" i="1"/>
  <c r="AG53" i="1"/>
  <c r="U54" i="1"/>
  <c r="V54" i="1"/>
  <c r="W54" i="1"/>
  <c r="X54" i="1"/>
  <c r="Y54" i="1" s="1" a="1"/>
  <c r="Y54" i="1" s="1"/>
  <c r="Z54" i="1"/>
  <c r="AB54" i="1"/>
  <c r="AC54" i="1"/>
  <c r="AD54" i="1"/>
  <c r="AE54" i="1"/>
  <c r="AG54" i="1"/>
  <c r="U55" i="1"/>
  <c r="V55" i="1"/>
  <c r="W55" i="1"/>
  <c r="X55" i="1"/>
  <c r="Y55" i="1" s="1" a="1"/>
  <c r="Y55" i="1" s="1"/>
  <c r="Z55" i="1"/>
  <c r="AB55" i="1"/>
  <c r="AC55" i="1"/>
  <c r="AD55" i="1"/>
  <c r="AE55" i="1"/>
  <c r="AG55" i="1"/>
  <c r="U56" i="1"/>
  <c r="V56" i="1"/>
  <c r="W56" i="1"/>
  <c r="X56" i="1"/>
  <c r="Y56" i="1" s="1" a="1"/>
  <c r="Y56" i="1" s="1"/>
  <c r="Z56" i="1"/>
  <c r="AB56" i="1"/>
  <c r="AC56" i="1"/>
  <c r="AD56" i="1"/>
  <c r="AE56" i="1"/>
  <c r="AG56" i="1"/>
  <c r="U57" i="1"/>
  <c r="V57" i="1"/>
  <c r="W57" i="1"/>
  <c r="X57" i="1"/>
  <c r="Y57" i="1" s="1" a="1"/>
  <c r="Y57" i="1" s="1"/>
  <c r="Z57" i="1"/>
  <c r="AB57" i="1"/>
  <c r="AC57" i="1"/>
  <c r="AD57" i="1"/>
  <c r="AE57" i="1"/>
  <c r="AG57" i="1"/>
  <c r="U58" i="1"/>
  <c r="V58" i="1"/>
  <c r="W58" i="1"/>
  <c r="X58" i="1"/>
  <c r="Y58" i="1" s="1" a="1"/>
  <c r="Y58" i="1" s="1"/>
  <c r="Z58" i="1"/>
  <c r="AB58" i="1"/>
  <c r="AC58" i="1"/>
  <c r="AD58" i="1"/>
  <c r="AE58" i="1"/>
  <c r="AG58" i="1"/>
  <c r="U59" i="1"/>
  <c r="V59" i="1"/>
  <c r="W59" i="1"/>
  <c r="X59" i="1"/>
  <c r="Y59" i="1" s="1" a="1"/>
  <c r="Y59" i="1" s="1"/>
  <c r="Z59" i="1"/>
  <c r="AB59" i="1"/>
  <c r="AC59" i="1"/>
  <c r="AD59" i="1"/>
  <c r="AE59" i="1"/>
  <c r="AG59" i="1"/>
  <c r="U60" i="1"/>
  <c r="V60" i="1"/>
  <c r="W60" i="1"/>
  <c r="X60" i="1"/>
  <c r="Y60" i="1" s="1" a="1"/>
  <c r="Y60" i="1" s="1"/>
  <c r="Z60" i="1"/>
  <c r="AB60" i="1"/>
  <c r="AC60" i="1"/>
  <c r="AD60" i="1"/>
  <c r="AE60" i="1"/>
  <c r="AG60" i="1"/>
  <c r="U61" i="1"/>
  <c r="V61" i="1"/>
  <c r="W61" i="1"/>
  <c r="X61" i="1"/>
  <c r="Y61" i="1" s="1" a="1"/>
  <c r="Y61" i="1" s="1"/>
  <c r="Z61" i="1"/>
  <c r="AB61" i="1"/>
  <c r="AC61" i="1"/>
  <c r="AD61" i="1"/>
  <c r="AE61" i="1"/>
  <c r="AG61" i="1"/>
  <c r="U62" i="1"/>
  <c r="V62" i="1"/>
  <c r="W62" i="1"/>
  <c r="X62" i="1"/>
  <c r="Y62" i="1" s="1" a="1"/>
  <c r="Y62" i="1" s="1"/>
  <c r="Z62" i="1"/>
  <c r="AB62" i="1"/>
  <c r="AC62" i="1"/>
  <c r="AD62" i="1"/>
  <c r="AE62" i="1"/>
  <c r="AG62" i="1"/>
  <c r="U63" i="1"/>
  <c r="V63" i="1"/>
  <c r="W63" i="1"/>
  <c r="X63" i="1"/>
  <c r="Y63" i="1" s="1" a="1"/>
  <c r="Y63" i="1" s="1"/>
  <c r="Z63" i="1"/>
  <c r="AB63" i="1"/>
  <c r="AC63" i="1"/>
  <c r="AD63" i="1"/>
  <c r="AE63" i="1"/>
  <c r="AG63" i="1"/>
  <c r="U64" i="1"/>
  <c r="V64" i="1"/>
  <c r="W64" i="1"/>
  <c r="X64" i="1"/>
  <c r="Y64" i="1" s="1" a="1"/>
  <c r="Y64" i="1" s="1"/>
  <c r="Z64" i="1"/>
  <c r="AB64" i="1"/>
  <c r="AC64" i="1"/>
  <c r="AD64" i="1"/>
  <c r="AE64" i="1"/>
  <c r="AG64" i="1"/>
  <c r="U65" i="1"/>
  <c r="V65" i="1"/>
  <c r="W65" i="1"/>
  <c r="X65" i="1"/>
  <c r="Y65" i="1" s="1" a="1"/>
  <c r="Y65" i="1" s="1"/>
  <c r="Z65" i="1"/>
  <c r="AB65" i="1"/>
  <c r="AC65" i="1"/>
  <c r="AD65" i="1"/>
  <c r="AE65" i="1"/>
  <c r="AG65" i="1"/>
  <c r="U66" i="1"/>
  <c r="V66" i="1"/>
  <c r="W66" i="1"/>
  <c r="X66" i="1"/>
  <c r="Y66" i="1" s="1" a="1"/>
  <c r="Y66" i="1" s="1"/>
  <c r="Z66" i="1"/>
  <c r="AB66" i="1"/>
  <c r="AC66" i="1"/>
  <c r="AD66" i="1"/>
  <c r="AE66" i="1"/>
  <c r="AG66" i="1"/>
  <c r="U67" i="1"/>
  <c r="V67" i="1"/>
  <c r="W67" i="1"/>
  <c r="X67" i="1"/>
  <c r="Y67" i="1" s="1" a="1"/>
  <c r="Y67" i="1" s="1"/>
  <c r="Z67" i="1"/>
  <c r="AB67" i="1"/>
  <c r="AC67" i="1"/>
  <c r="AD67" i="1"/>
  <c r="AE67" i="1"/>
  <c r="AG67" i="1"/>
  <c r="U68" i="1"/>
  <c r="V68" i="1"/>
  <c r="W68" i="1"/>
  <c r="X68" i="1"/>
  <c r="Y68" i="1" s="1" a="1"/>
  <c r="Y68" i="1" s="1"/>
  <c r="Z68" i="1"/>
  <c r="AB68" i="1"/>
  <c r="AC68" i="1"/>
  <c r="AD68" i="1"/>
  <c r="AE68" i="1"/>
  <c r="AG68" i="1"/>
  <c r="U69" i="1"/>
  <c r="V69" i="1"/>
  <c r="W69" i="1"/>
  <c r="X69" i="1"/>
  <c r="Y69" i="1" s="1" a="1"/>
  <c r="Y69" i="1" s="1"/>
  <c r="Z69" i="1"/>
  <c r="AB69" i="1"/>
  <c r="AC69" i="1"/>
  <c r="AD69" i="1"/>
  <c r="AE69" i="1"/>
  <c r="AG69" i="1"/>
  <c r="U70" i="1"/>
  <c r="V70" i="1"/>
  <c r="W70" i="1"/>
  <c r="X70" i="1"/>
  <c r="Y70" i="1" s="1" a="1"/>
  <c r="Y70" i="1" s="1"/>
  <c r="Z70" i="1"/>
  <c r="AB70" i="1"/>
  <c r="AC70" i="1"/>
  <c r="AD70" i="1"/>
  <c r="AE70" i="1"/>
  <c r="AG70" i="1"/>
  <c r="U71" i="1"/>
  <c r="V71" i="1"/>
  <c r="W71" i="1"/>
  <c r="X71" i="1"/>
  <c r="Y71" i="1" s="1" a="1"/>
  <c r="Y71" i="1" s="1"/>
  <c r="Z71" i="1"/>
  <c r="AB71" i="1"/>
  <c r="AC71" i="1"/>
  <c r="AD71" i="1"/>
  <c r="AE71" i="1"/>
  <c r="AG71" i="1"/>
  <c r="U72" i="1"/>
  <c r="V72" i="1"/>
  <c r="W72" i="1"/>
  <c r="X72" i="1"/>
  <c r="Y72" i="1" s="1" a="1"/>
  <c r="Y72" i="1" s="1"/>
  <c r="Z72" i="1"/>
  <c r="AB72" i="1"/>
  <c r="AC72" i="1"/>
  <c r="AD72" i="1"/>
  <c r="AE72" i="1"/>
  <c r="AG72" i="1"/>
  <c r="U73" i="1"/>
  <c r="V73" i="1"/>
  <c r="W73" i="1"/>
  <c r="X73" i="1"/>
  <c r="Y73" i="1" s="1" a="1"/>
  <c r="Y73" i="1" s="1"/>
  <c r="Z73" i="1"/>
  <c r="AB73" i="1"/>
  <c r="AC73" i="1"/>
  <c r="AD73" i="1"/>
  <c r="AE73" i="1"/>
  <c r="AG73" i="1"/>
  <c r="U74" i="1"/>
  <c r="V74" i="1"/>
  <c r="W74" i="1"/>
  <c r="X74" i="1"/>
  <c r="Y74" i="1" s="1" a="1"/>
  <c r="Y74" i="1" s="1"/>
  <c r="Z74" i="1"/>
  <c r="AB74" i="1"/>
  <c r="AC74" i="1"/>
  <c r="AD74" i="1"/>
  <c r="AE74" i="1"/>
  <c r="AG74" i="1"/>
  <c r="U75" i="1"/>
  <c r="V75" i="1"/>
  <c r="W75" i="1"/>
  <c r="X75" i="1"/>
  <c r="Y75" i="1" s="1" a="1"/>
  <c r="Y75" i="1" s="1"/>
  <c r="Z75" i="1"/>
  <c r="AB75" i="1"/>
  <c r="AC75" i="1"/>
  <c r="AD75" i="1"/>
  <c r="AE75" i="1"/>
  <c r="AG75" i="1"/>
  <c r="U76" i="1"/>
  <c r="V76" i="1"/>
  <c r="W76" i="1"/>
  <c r="X76" i="1"/>
  <c r="Y76" i="1" s="1" a="1"/>
  <c r="Y76" i="1" s="1"/>
  <c r="Z76" i="1"/>
  <c r="AB76" i="1"/>
  <c r="AC76" i="1"/>
  <c r="AD76" i="1"/>
  <c r="AE76" i="1"/>
  <c r="AG76" i="1"/>
  <c r="U77" i="1"/>
  <c r="V77" i="1"/>
  <c r="W77" i="1"/>
  <c r="X77" i="1"/>
  <c r="Y77" i="1" s="1" a="1"/>
  <c r="Y77" i="1" s="1"/>
  <c r="Z77" i="1"/>
  <c r="AB77" i="1"/>
  <c r="AC77" i="1"/>
  <c r="AD77" i="1"/>
  <c r="AE77" i="1"/>
  <c r="AG77" i="1"/>
  <c r="U78" i="1"/>
  <c r="V78" i="1"/>
  <c r="W78" i="1"/>
  <c r="X78" i="1"/>
  <c r="Y78" i="1" s="1" a="1"/>
  <c r="Y78" i="1" s="1"/>
  <c r="Z78" i="1"/>
  <c r="AB78" i="1"/>
  <c r="AC78" i="1"/>
  <c r="AD78" i="1"/>
  <c r="AE78" i="1"/>
  <c r="AG78" i="1"/>
  <c r="U79" i="1"/>
  <c r="V79" i="1"/>
  <c r="W79" i="1"/>
  <c r="X79" i="1"/>
  <c r="Y79" i="1" s="1" a="1"/>
  <c r="Y79" i="1" s="1"/>
  <c r="Z79" i="1"/>
  <c r="AB79" i="1"/>
  <c r="AC79" i="1"/>
  <c r="AD79" i="1"/>
  <c r="AE79" i="1"/>
  <c r="AG79" i="1"/>
  <c r="U80" i="1"/>
  <c r="V80" i="1"/>
  <c r="W80" i="1"/>
  <c r="X80" i="1"/>
  <c r="Y80" i="1" s="1" a="1"/>
  <c r="Y80" i="1" s="1"/>
  <c r="Z80" i="1"/>
  <c r="AB80" i="1"/>
  <c r="AC80" i="1"/>
  <c r="AD80" i="1"/>
  <c r="AE80" i="1"/>
  <c r="AG80" i="1"/>
  <c r="U81" i="1"/>
  <c r="V81" i="1"/>
  <c r="W81" i="1"/>
  <c r="X81" i="1"/>
  <c r="Y81" i="1" s="1" a="1"/>
  <c r="Y81" i="1" s="1"/>
  <c r="Z81" i="1"/>
  <c r="AB81" i="1"/>
  <c r="AC81" i="1"/>
  <c r="AD81" i="1"/>
  <c r="AE81" i="1"/>
  <c r="AG81" i="1"/>
  <c r="U82" i="1"/>
  <c r="V82" i="1"/>
  <c r="W82" i="1"/>
  <c r="X82" i="1"/>
  <c r="Y82" i="1" s="1" a="1"/>
  <c r="Y82" i="1" s="1"/>
  <c r="Z82" i="1"/>
  <c r="AB82" i="1"/>
  <c r="AC82" i="1"/>
  <c r="AD82" i="1"/>
  <c r="AE82" i="1"/>
  <c r="AG82" i="1"/>
  <c r="U83" i="1"/>
  <c r="V83" i="1"/>
  <c r="W83" i="1"/>
  <c r="X83" i="1"/>
  <c r="Y83" i="1" s="1" a="1"/>
  <c r="Y83" i="1" s="1"/>
  <c r="Z83" i="1"/>
  <c r="AB83" i="1"/>
  <c r="AC83" i="1"/>
  <c r="AD83" i="1"/>
  <c r="AE83" i="1"/>
  <c r="AG83" i="1"/>
  <c r="U84" i="1"/>
  <c r="V84" i="1"/>
  <c r="W84" i="1"/>
  <c r="X84" i="1"/>
  <c r="Y84" i="1" s="1" a="1"/>
  <c r="Y84" i="1" s="1"/>
  <c r="Z84" i="1"/>
  <c r="AB84" i="1"/>
  <c r="AC84" i="1"/>
  <c r="AD84" i="1"/>
  <c r="AE84" i="1"/>
  <c r="AG84" i="1"/>
  <c r="U85" i="1"/>
  <c r="V85" i="1"/>
  <c r="W85" i="1"/>
  <c r="X85" i="1"/>
  <c r="Y85" i="1" s="1" a="1"/>
  <c r="Y85" i="1" s="1"/>
  <c r="Z85" i="1"/>
  <c r="AB85" i="1"/>
  <c r="AC85" i="1"/>
  <c r="AD85" i="1"/>
  <c r="AE85" i="1"/>
  <c r="AG85" i="1"/>
  <c r="U86" i="1"/>
  <c r="V86" i="1"/>
  <c r="W86" i="1"/>
  <c r="X86" i="1"/>
  <c r="Y86" i="1" s="1" a="1"/>
  <c r="Y86" i="1" s="1"/>
  <c r="Z86" i="1"/>
  <c r="AB86" i="1"/>
  <c r="AC86" i="1"/>
  <c r="AD86" i="1"/>
  <c r="AE86" i="1"/>
  <c r="AG86" i="1"/>
  <c r="U87" i="1"/>
  <c r="V87" i="1"/>
  <c r="W87" i="1"/>
  <c r="X87" i="1"/>
  <c r="Y87" i="1" s="1" a="1"/>
  <c r="Y87" i="1" s="1"/>
  <c r="Z87" i="1"/>
  <c r="AB87" i="1"/>
  <c r="AC87" i="1"/>
  <c r="AD87" i="1"/>
  <c r="AE87" i="1"/>
  <c r="AG87" i="1"/>
  <c r="U88" i="1"/>
  <c r="V88" i="1"/>
  <c r="W88" i="1"/>
  <c r="X88" i="1"/>
  <c r="Y88" i="1" s="1" a="1"/>
  <c r="Y88" i="1" s="1"/>
  <c r="Z88" i="1"/>
  <c r="AB88" i="1"/>
  <c r="AC88" i="1"/>
  <c r="AD88" i="1"/>
  <c r="AE88" i="1"/>
  <c r="AG88" i="1"/>
  <c r="U89" i="1"/>
  <c r="V89" i="1"/>
  <c r="W89" i="1"/>
  <c r="X89" i="1"/>
  <c r="Y89" i="1" s="1" a="1"/>
  <c r="Y89" i="1" s="1"/>
  <c r="Z89" i="1"/>
  <c r="AB89" i="1"/>
  <c r="AC89" i="1"/>
  <c r="AD89" i="1"/>
  <c r="AE89" i="1"/>
  <c r="AG89" i="1"/>
  <c r="U90" i="1"/>
  <c r="V90" i="1"/>
  <c r="W90" i="1"/>
  <c r="X90" i="1"/>
  <c r="Y90" i="1" s="1" a="1"/>
  <c r="Y90" i="1" s="1"/>
  <c r="Z90" i="1"/>
  <c r="AB90" i="1"/>
  <c r="AC90" i="1"/>
  <c r="AD90" i="1"/>
  <c r="AE90" i="1"/>
  <c r="AG90" i="1"/>
  <c r="U91" i="1"/>
  <c r="V91" i="1"/>
  <c r="W91" i="1"/>
  <c r="X91" i="1"/>
  <c r="Y91" i="1" s="1" a="1"/>
  <c r="Y91" i="1" s="1"/>
  <c r="Z91" i="1"/>
  <c r="AB91" i="1"/>
  <c r="AC91" i="1"/>
  <c r="AD91" i="1"/>
  <c r="AE91" i="1"/>
  <c r="AG91" i="1"/>
  <c r="U92" i="1"/>
  <c r="V92" i="1"/>
  <c r="W92" i="1"/>
  <c r="X92" i="1"/>
  <c r="Y92" i="1" s="1" a="1"/>
  <c r="Y92" i="1" s="1"/>
  <c r="Z92" i="1"/>
  <c r="AB92" i="1"/>
  <c r="AC92" i="1"/>
  <c r="AD92" i="1"/>
  <c r="AE92" i="1"/>
  <c r="AG92" i="1"/>
  <c r="U93" i="1"/>
  <c r="V93" i="1"/>
  <c r="W93" i="1"/>
  <c r="X93" i="1"/>
  <c r="Y93" i="1" s="1" a="1"/>
  <c r="Y93" i="1" s="1"/>
  <c r="Z93" i="1"/>
  <c r="AB93" i="1"/>
  <c r="AC93" i="1"/>
  <c r="AD93" i="1"/>
  <c r="AE93" i="1"/>
  <c r="AG93" i="1"/>
  <c r="U94" i="1"/>
  <c r="V94" i="1"/>
  <c r="W94" i="1"/>
  <c r="X94" i="1"/>
  <c r="Y94" i="1" s="1" a="1"/>
  <c r="Y94" i="1" s="1"/>
  <c r="Z94" i="1"/>
  <c r="AB94" i="1"/>
  <c r="AC94" i="1"/>
  <c r="AD94" i="1"/>
  <c r="AE94" i="1"/>
  <c r="AG94" i="1"/>
  <c r="U95" i="1"/>
  <c r="V95" i="1"/>
  <c r="W95" i="1"/>
  <c r="X95" i="1"/>
  <c r="Y95" i="1" s="1" a="1"/>
  <c r="Y95" i="1" s="1"/>
  <c r="Z95" i="1"/>
  <c r="AB95" i="1"/>
  <c r="AC95" i="1"/>
  <c r="AD95" i="1"/>
  <c r="AE95" i="1"/>
  <c r="AG95" i="1"/>
  <c r="U96" i="1"/>
  <c r="V96" i="1"/>
  <c r="W96" i="1"/>
  <c r="X96" i="1"/>
  <c r="Y96" i="1" s="1" a="1"/>
  <c r="Y96" i="1" s="1"/>
  <c r="Z96" i="1"/>
  <c r="AB96" i="1"/>
  <c r="AC96" i="1"/>
  <c r="AD96" i="1"/>
  <c r="AE96" i="1"/>
  <c r="AG96" i="1"/>
  <c r="U97" i="1"/>
  <c r="V97" i="1"/>
  <c r="W97" i="1"/>
  <c r="X97" i="1"/>
  <c r="Y97" i="1" s="1" a="1"/>
  <c r="Y97" i="1" s="1"/>
  <c r="Z97" i="1"/>
  <c r="AB97" i="1"/>
  <c r="AC97" i="1"/>
  <c r="AD97" i="1"/>
  <c r="AE97" i="1"/>
  <c r="AG97" i="1"/>
  <c r="U98" i="1"/>
  <c r="V98" i="1"/>
  <c r="W98" i="1"/>
  <c r="X98" i="1"/>
  <c r="Y98" i="1" s="1" a="1"/>
  <c r="Y98" i="1" s="1"/>
  <c r="Z98" i="1"/>
  <c r="AB98" i="1"/>
  <c r="AC98" i="1"/>
  <c r="AD98" i="1"/>
  <c r="AE98" i="1"/>
  <c r="AG98" i="1"/>
  <c r="U99" i="1"/>
  <c r="V99" i="1"/>
  <c r="W99" i="1"/>
  <c r="X99" i="1"/>
  <c r="Y99" i="1" s="1" a="1"/>
  <c r="Y99" i="1" s="1"/>
  <c r="Z99" i="1"/>
  <c r="AB99" i="1"/>
  <c r="AC99" i="1"/>
  <c r="AD99" i="1"/>
  <c r="AE99" i="1"/>
  <c r="AG99" i="1"/>
  <c r="U100" i="1"/>
  <c r="V100" i="1"/>
  <c r="W100" i="1"/>
  <c r="X100" i="1"/>
  <c r="Y100" i="1" s="1" a="1"/>
  <c r="Y100" i="1" s="1"/>
  <c r="Z100" i="1"/>
  <c r="AB100" i="1"/>
  <c r="AC100" i="1"/>
  <c r="AD100" i="1"/>
  <c r="AE100" i="1"/>
  <c r="AG100" i="1"/>
  <c r="U101" i="1"/>
  <c r="V101" i="1"/>
  <c r="W101" i="1"/>
  <c r="X101" i="1"/>
  <c r="Y101" i="1" s="1" a="1"/>
  <c r="Y101" i="1" s="1"/>
  <c r="Z101" i="1"/>
  <c r="AB101" i="1"/>
  <c r="AC101" i="1"/>
  <c r="AD101" i="1"/>
  <c r="AE101" i="1"/>
  <c r="AG101" i="1"/>
  <c r="U102" i="1"/>
  <c r="V102" i="1"/>
  <c r="W102" i="1"/>
  <c r="X102" i="1"/>
  <c r="Y102" i="1" s="1" a="1"/>
  <c r="Y102" i="1" s="1"/>
  <c r="Z102" i="1"/>
  <c r="AB102" i="1"/>
  <c r="AC102" i="1"/>
  <c r="AD102" i="1"/>
  <c r="AE102" i="1"/>
  <c r="AG102" i="1"/>
  <c r="U103" i="1"/>
  <c r="V103" i="1"/>
  <c r="W103" i="1"/>
  <c r="X103" i="1"/>
  <c r="Y103" i="1" s="1" a="1"/>
  <c r="Y103" i="1" s="1"/>
  <c r="Z103" i="1"/>
  <c r="AB103" i="1"/>
  <c r="AC103" i="1"/>
  <c r="AD103" i="1"/>
  <c r="AE103" i="1"/>
  <c r="AG103" i="1"/>
  <c r="U104" i="1"/>
  <c r="V104" i="1"/>
  <c r="W104" i="1"/>
  <c r="X104" i="1"/>
  <c r="Y104" i="1" s="1" a="1"/>
  <c r="Y104" i="1" s="1"/>
  <c r="Z104" i="1"/>
  <c r="AB104" i="1"/>
  <c r="AC104" i="1"/>
  <c r="AD104" i="1"/>
  <c r="AE104" i="1"/>
  <c r="AG104" i="1"/>
  <c r="U105" i="1"/>
  <c r="V105" i="1"/>
  <c r="W105" i="1"/>
  <c r="X105" i="1"/>
  <c r="Y105" i="1" s="1" a="1"/>
  <c r="Y105" i="1" s="1"/>
  <c r="Z105" i="1"/>
  <c r="AB105" i="1"/>
  <c r="AC105" i="1"/>
  <c r="AD105" i="1"/>
  <c r="AE105" i="1"/>
  <c r="AG105" i="1"/>
  <c r="U106" i="1"/>
  <c r="V106" i="1"/>
  <c r="W106" i="1"/>
  <c r="X106" i="1"/>
  <c r="Y106" i="1" s="1" a="1"/>
  <c r="Y106" i="1" s="1"/>
  <c r="Z106" i="1"/>
  <c r="AB106" i="1"/>
  <c r="AC106" i="1"/>
  <c r="AD106" i="1"/>
  <c r="AE106" i="1"/>
  <c r="AG106" i="1"/>
  <c r="U107" i="1"/>
  <c r="V107" i="1"/>
  <c r="W107" i="1"/>
  <c r="X107" i="1"/>
  <c r="Y107" i="1" s="1" a="1"/>
  <c r="Y107" i="1" s="1"/>
  <c r="Z107" i="1"/>
  <c r="AB107" i="1"/>
  <c r="AC107" i="1"/>
  <c r="AD107" i="1"/>
  <c r="AE107" i="1"/>
  <c r="AG107" i="1"/>
  <c r="U108" i="1"/>
  <c r="V108" i="1"/>
  <c r="W108" i="1"/>
  <c r="X108" i="1"/>
  <c r="Y108" i="1" s="1" a="1"/>
  <c r="Y108" i="1" s="1"/>
  <c r="Z108" i="1"/>
  <c r="AB108" i="1"/>
  <c r="AC108" i="1"/>
  <c r="AD108" i="1"/>
  <c r="AE108" i="1"/>
  <c r="AG108" i="1"/>
  <c r="U109" i="1"/>
  <c r="V109" i="1"/>
  <c r="W109" i="1"/>
  <c r="X109" i="1"/>
  <c r="Y109" i="1" s="1" a="1"/>
  <c r="Y109" i="1" s="1"/>
  <c r="Z109" i="1"/>
  <c r="AB109" i="1"/>
  <c r="AC109" i="1"/>
  <c r="AD109" i="1"/>
  <c r="AE109" i="1"/>
  <c r="AG109" i="1"/>
  <c r="U110" i="1"/>
  <c r="V110" i="1"/>
  <c r="W110" i="1"/>
  <c r="X110" i="1"/>
  <c r="Y110" i="1" s="1" a="1"/>
  <c r="Y110" i="1" s="1"/>
  <c r="Z110" i="1"/>
  <c r="AB110" i="1"/>
  <c r="AC110" i="1"/>
  <c r="AD110" i="1"/>
  <c r="AE110" i="1"/>
  <c r="AG110" i="1"/>
  <c r="U111" i="1"/>
  <c r="V111" i="1"/>
  <c r="W111" i="1"/>
  <c r="X111" i="1"/>
  <c r="Y111" i="1" s="1" a="1"/>
  <c r="Y111" i="1" s="1"/>
  <c r="Z111" i="1"/>
  <c r="AB111" i="1"/>
  <c r="AC111" i="1"/>
  <c r="AD111" i="1"/>
  <c r="AE111" i="1"/>
  <c r="AG111" i="1"/>
  <c r="U112" i="1"/>
  <c r="V112" i="1"/>
  <c r="W112" i="1"/>
  <c r="X112" i="1"/>
  <c r="Y112" i="1" s="1" a="1"/>
  <c r="Y112" i="1" s="1"/>
  <c r="Z112" i="1"/>
  <c r="AB112" i="1"/>
  <c r="AC112" i="1"/>
  <c r="AD112" i="1"/>
  <c r="AE112" i="1"/>
  <c r="AG112" i="1"/>
  <c r="U113" i="1"/>
  <c r="V113" i="1"/>
  <c r="W113" i="1"/>
  <c r="X113" i="1"/>
  <c r="Y113" i="1" s="1" a="1"/>
  <c r="Y113" i="1" s="1"/>
  <c r="Z113" i="1"/>
  <c r="AB113" i="1"/>
  <c r="AC113" i="1"/>
  <c r="AD113" i="1"/>
  <c r="AE113" i="1"/>
  <c r="AG113" i="1"/>
  <c r="U114" i="1"/>
  <c r="V114" i="1"/>
  <c r="W114" i="1"/>
  <c r="X114" i="1"/>
  <c r="Y114" i="1" s="1" a="1"/>
  <c r="Y114" i="1" s="1"/>
  <c r="Z114" i="1"/>
  <c r="AB114" i="1"/>
  <c r="AC114" i="1"/>
  <c r="AD114" i="1"/>
  <c r="AE114" i="1"/>
  <c r="AG114" i="1"/>
  <c r="U115" i="1"/>
  <c r="V115" i="1"/>
  <c r="W115" i="1"/>
  <c r="X115" i="1"/>
  <c r="Y115" i="1" s="1" a="1"/>
  <c r="Y115" i="1" s="1"/>
  <c r="Z115" i="1"/>
  <c r="AB115" i="1"/>
  <c r="AC115" i="1"/>
  <c r="AD115" i="1"/>
  <c r="AE115" i="1"/>
  <c r="AG115" i="1"/>
  <c r="U116" i="1"/>
  <c r="V116" i="1"/>
  <c r="W116" i="1"/>
  <c r="X116" i="1"/>
  <c r="Y116" i="1" s="1" a="1"/>
  <c r="Y116" i="1" s="1"/>
  <c r="Z116" i="1"/>
  <c r="AB116" i="1"/>
  <c r="AC116" i="1"/>
  <c r="AD116" i="1"/>
  <c r="AE116" i="1"/>
  <c r="AG116" i="1"/>
  <c r="U117" i="1"/>
  <c r="V117" i="1"/>
  <c r="W117" i="1"/>
  <c r="X117" i="1"/>
  <c r="Y117" i="1" s="1" a="1"/>
  <c r="Y117" i="1" s="1"/>
  <c r="Z117" i="1"/>
  <c r="AB117" i="1"/>
  <c r="AC117" i="1"/>
  <c r="AD117" i="1"/>
  <c r="AE117" i="1"/>
  <c r="AG117" i="1"/>
  <c r="U118" i="1"/>
  <c r="V118" i="1"/>
  <c r="W118" i="1"/>
  <c r="X118" i="1"/>
  <c r="Y118" i="1" s="1" a="1"/>
  <c r="Y118" i="1" s="1"/>
  <c r="Z118" i="1"/>
  <c r="AB118" i="1"/>
  <c r="AC118" i="1"/>
  <c r="AD118" i="1"/>
  <c r="AE118" i="1"/>
  <c r="AG118" i="1"/>
  <c r="U119" i="1"/>
  <c r="V119" i="1"/>
  <c r="W119" i="1"/>
  <c r="X119" i="1"/>
  <c r="Y119" i="1" s="1" a="1"/>
  <c r="Y119" i="1" s="1"/>
  <c r="Z119" i="1"/>
  <c r="AB119" i="1"/>
  <c r="AC119" i="1"/>
  <c r="AD119" i="1"/>
  <c r="AE119" i="1"/>
  <c r="AG119" i="1"/>
  <c r="U120" i="1"/>
  <c r="V120" i="1"/>
  <c r="W120" i="1"/>
  <c r="X120" i="1"/>
  <c r="Y120" i="1" s="1" a="1"/>
  <c r="Y120" i="1" s="1"/>
  <c r="Z120" i="1"/>
  <c r="AB120" i="1"/>
  <c r="AC120" i="1"/>
  <c r="AD120" i="1"/>
  <c r="AE120" i="1"/>
  <c r="AG120" i="1"/>
  <c r="U121" i="1"/>
  <c r="V121" i="1"/>
  <c r="W121" i="1"/>
  <c r="X121" i="1"/>
  <c r="Y121" i="1" s="1" a="1"/>
  <c r="Y121" i="1" s="1"/>
  <c r="Z121" i="1"/>
  <c r="AB121" i="1"/>
  <c r="AC121" i="1"/>
  <c r="AD121" i="1"/>
  <c r="AE121" i="1"/>
  <c r="AG121" i="1"/>
  <c r="U122" i="1"/>
  <c r="V122" i="1"/>
  <c r="W122" i="1"/>
  <c r="X122" i="1"/>
  <c r="Y122" i="1" s="1" a="1"/>
  <c r="Y122" i="1" s="1"/>
  <c r="Z122" i="1"/>
  <c r="AB122" i="1"/>
  <c r="AC122" i="1"/>
  <c r="AD122" i="1"/>
  <c r="AE122" i="1"/>
  <c r="AG122" i="1"/>
  <c r="U123" i="1"/>
  <c r="V123" i="1"/>
  <c r="W123" i="1"/>
  <c r="X123" i="1"/>
  <c r="Y123" i="1" s="1" a="1"/>
  <c r="Y123" i="1" s="1"/>
  <c r="Z123" i="1"/>
  <c r="AB123" i="1"/>
  <c r="AC123" i="1"/>
  <c r="AD123" i="1"/>
  <c r="AE123" i="1"/>
  <c r="AG123" i="1"/>
  <c r="U124" i="1"/>
  <c r="V124" i="1"/>
  <c r="W124" i="1"/>
  <c r="X124" i="1"/>
  <c r="Y124" i="1" s="1" a="1"/>
  <c r="Y124" i="1" s="1"/>
  <c r="Z124" i="1"/>
  <c r="AB124" i="1"/>
  <c r="AC124" i="1"/>
  <c r="AD124" i="1"/>
  <c r="AE124" i="1"/>
  <c r="AG124" i="1"/>
  <c r="U125" i="1"/>
  <c r="V125" i="1"/>
  <c r="W125" i="1"/>
  <c r="X125" i="1"/>
  <c r="Y125" i="1" s="1" a="1"/>
  <c r="Y125" i="1" s="1"/>
  <c r="Z125" i="1"/>
  <c r="AB125" i="1"/>
  <c r="AC125" i="1"/>
  <c r="AD125" i="1"/>
  <c r="AE125" i="1"/>
  <c r="AG125" i="1"/>
  <c r="U126" i="1"/>
  <c r="V126" i="1"/>
  <c r="W126" i="1"/>
  <c r="X126" i="1"/>
  <c r="Y126" i="1" s="1" a="1"/>
  <c r="Y126" i="1" s="1"/>
  <c r="Z126" i="1"/>
  <c r="AB126" i="1"/>
  <c r="AC126" i="1"/>
  <c r="AD126" i="1"/>
  <c r="AE126" i="1"/>
  <c r="AG126" i="1"/>
  <c r="U127" i="1"/>
  <c r="V127" i="1"/>
  <c r="W127" i="1"/>
  <c r="X127" i="1"/>
  <c r="Y127" i="1" s="1" a="1"/>
  <c r="Y127" i="1" s="1"/>
  <c r="Z127" i="1"/>
  <c r="AB127" i="1"/>
  <c r="AC127" i="1"/>
  <c r="AD127" i="1"/>
  <c r="AE127" i="1"/>
  <c r="AG127" i="1"/>
  <c r="U128" i="1"/>
  <c r="V128" i="1"/>
  <c r="W128" i="1"/>
  <c r="X128" i="1"/>
  <c r="Y128" i="1" s="1" a="1"/>
  <c r="Y128" i="1" s="1"/>
  <c r="Z128" i="1"/>
  <c r="AB128" i="1"/>
  <c r="AC128" i="1"/>
  <c r="AD128" i="1"/>
  <c r="AE128" i="1"/>
  <c r="AG128" i="1"/>
  <c r="U129" i="1"/>
  <c r="V129" i="1"/>
  <c r="W129" i="1"/>
  <c r="X129" i="1"/>
  <c r="Y129" i="1" s="1" a="1"/>
  <c r="Y129" i="1" s="1"/>
  <c r="Z129" i="1"/>
  <c r="AB129" i="1"/>
  <c r="AC129" i="1"/>
  <c r="AD129" i="1"/>
  <c r="AE129" i="1"/>
  <c r="AG129" i="1"/>
  <c r="U130" i="1"/>
  <c r="V130" i="1"/>
  <c r="W130" i="1"/>
  <c r="X130" i="1"/>
  <c r="Y130" i="1" s="1" a="1"/>
  <c r="Y130" i="1" s="1"/>
  <c r="Z130" i="1"/>
  <c r="AB130" i="1"/>
  <c r="AC130" i="1"/>
  <c r="AD130" i="1"/>
  <c r="AE130" i="1"/>
  <c r="AG130" i="1"/>
  <c r="U131" i="1"/>
  <c r="V131" i="1"/>
  <c r="W131" i="1"/>
  <c r="X131" i="1"/>
  <c r="Y131" i="1" s="1" a="1"/>
  <c r="Y131" i="1" s="1"/>
  <c r="Z131" i="1"/>
  <c r="AB131" i="1"/>
  <c r="AC131" i="1"/>
  <c r="AD131" i="1"/>
  <c r="AE131" i="1"/>
  <c r="AG131" i="1"/>
  <c r="U132" i="1"/>
  <c r="V132" i="1"/>
  <c r="W132" i="1"/>
  <c r="X132" i="1"/>
  <c r="Y132" i="1" s="1" a="1"/>
  <c r="Y132" i="1" s="1"/>
  <c r="Z132" i="1"/>
  <c r="AB132" i="1"/>
  <c r="AC132" i="1"/>
  <c r="AD132" i="1"/>
  <c r="AE132" i="1"/>
  <c r="AG132" i="1"/>
  <c r="U133" i="1"/>
  <c r="V133" i="1"/>
  <c r="W133" i="1"/>
  <c r="X133" i="1"/>
  <c r="Y133" i="1" s="1" a="1"/>
  <c r="Y133" i="1" s="1"/>
  <c r="Z133" i="1"/>
  <c r="AB133" i="1"/>
  <c r="AC133" i="1"/>
  <c r="AD133" i="1"/>
  <c r="AE133" i="1"/>
  <c r="AG133" i="1"/>
  <c r="U134" i="1"/>
  <c r="V134" i="1"/>
  <c r="W134" i="1"/>
  <c r="X134" i="1"/>
  <c r="Y134" i="1" s="1" a="1"/>
  <c r="Y134" i="1" s="1"/>
  <c r="Z134" i="1"/>
  <c r="AB134" i="1"/>
  <c r="AC134" i="1"/>
  <c r="AD134" i="1"/>
  <c r="AE134" i="1"/>
  <c r="AG134" i="1"/>
  <c r="U135" i="1"/>
  <c r="V135" i="1"/>
  <c r="W135" i="1"/>
  <c r="X135" i="1"/>
  <c r="Y135" i="1" s="1" a="1"/>
  <c r="Y135" i="1" s="1"/>
  <c r="Z135" i="1"/>
  <c r="AB135" i="1"/>
  <c r="AC135" i="1"/>
  <c r="AD135" i="1"/>
  <c r="AE135" i="1"/>
  <c r="AG135" i="1"/>
  <c r="U136" i="1"/>
  <c r="V136" i="1"/>
  <c r="W136" i="1"/>
  <c r="X136" i="1"/>
  <c r="Y136" i="1" s="1" a="1"/>
  <c r="Y136" i="1" s="1"/>
  <c r="Z136" i="1"/>
  <c r="AB136" i="1"/>
  <c r="AC136" i="1"/>
  <c r="AD136" i="1"/>
  <c r="AE136" i="1"/>
  <c r="AG136" i="1"/>
  <c r="U137" i="1"/>
  <c r="V137" i="1"/>
  <c r="W137" i="1"/>
  <c r="X137" i="1"/>
  <c r="Y137" i="1" s="1" a="1"/>
  <c r="Y137" i="1" s="1"/>
  <c r="Z137" i="1"/>
  <c r="AB137" i="1"/>
  <c r="AC137" i="1"/>
  <c r="AD137" i="1"/>
  <c r="AE137" i="1"/>
  <c r="AG137" i="1"/>
  <c r="U138" i="1"/>
  <c r="V138" i="1"/>
  <c r="W138" i="1"/>
  <c r="X138" i="1"/>
  <c r="Y138" i="1" s="1" a="1"/>
  <c r="Y138" i="1" s="1"/>
  <c r="Z138" i="1"/>
  <c r="AB138" i="1"/>
  <c r="AC138" i="1"/>
  <c r="AD138" i="1"/>
  <c r="AE138" i="1"/>
  <c r="AG138" i="1"/>
  <c r="U139" i="1"/>
  <c r="V139" i="1"/>
  <c r="W139" i="1"/>
  <c r="X139" i="1"/>
  <c r="Y139" i="1" s="1" a="1"/>
  <c r="Y139" i="1" s="1"/>
  <c r="Z139" i="1"/>
  <c r="AB139" i="1"/>
  <c r="AC139" i="1"/>
  <c r="AD139" i="1"/>
  <c r="AE139" i="1"/>
  <c r="AG139" i="1"/>
  <c r="U140" i="1"/>
  <c r="V140" i="1"/>
  <c r="W140" i="1"/>
  <c r="X140" i="1"/>
  <c r="Y140" i="1" s="1" a="1"/>
  <c r="Y140" i="1" s="1"/>
  <c r="Z140" i="1"/>
  <c r="AB140" i="1"/>
  <c r="AC140" i="1"/>
  <c r="AD140" i="1"/>
  <c r="AE140" i="1"/>
  <c r="AG140" i="1"/>
  <c r="U141" i="1"/>
  <c r="V141" i="1"/>
  <c r="W141" i="1"/>
  <c r="X141" i="1"/>
  <c r="Y141" i="1" s="1" a="1"/>
  <c r="Y141" i="1" s="1"/>
  <c r="Z141" i="1"/>
  <c r="AB141" i="1"/>
  <c r="AC141" i="1"/>
  <c r="AD141" i="1"/>
  <c r="AE141" i="1"/>
  <c r="AG141" i="1"/>
  <c r="U142" i="1"/>
  <c r="V142" i="1"/>
  <c r="W142" i="1"/>
  <c r="X142" i="1"/>
  <c r="Y142" i="1" s="1" a="1"/>
  <c r="Y142" i="1" s="1"/>
  <c r="Z142" i="1"/>
  <c r="AB142" i="1"/>
  <c r="AC142" i="1"/>
  <c r="AD142" i="1"/>
  <c r="AE142" i="1"/>
  <c r="AG142" i="1"/>
  <c r="U143" i="1"/>
  <c r="V143" i="1"/>
  <c r="W143" i="1"/>
  <c r="X143" i="1"/>
  <c r="Y143" i="1" s="1" a="1"/>
  <c r="Y143" i="1" s="1"/>
  <c r="Z143" i="1"/>
  <c r="AB143" i="1"/>
  <c r="AC143" i="1"/>
  <c r="AD143" i="1"/>
  <c r="AE143" i="1"/>
  <c r="AG143" i="1"/>
  <c r="U144" i="1"/>
  <c r="V144" i="1"/>
  <c r="W144" i="1"/>
  <c r="X144" i="1"/>
  <c r="Y144" i="1" s="1" a="1"/>
  <c r="Y144" i="1" s="1"/>
  <c r="Z144" i="1"/>
  <c r="AB144" i="1"/>
  <c r="AC144" i="1"/>
  <c r="AD144" i="1"/>
  <c r="AE144" i="1"/>
  <c r="AG144" i="1"/>
  <c r="U145" i="1"/>
  <c r="V145" i="1"/>
  <c r="W145" i="1"/>
  <c r="X145" i="1"/>
  <c r="Y145" i="1" s="1" a="1"/>
  <c r="Y145" i="1" s="1"/>
  <c r="Z145" i="1"/>
  <c r="AB145" i="1"/>
  <c r="AC145" i="1"/>
  <c r="AD145" i="1"/>
  <c r="AE145" i="1"/>
  <c r="AG145" i="1"/>
  <c r="U146" i="1"/>
  <c r="V146" i="1"/>
  <c r="W146" i="1"/>
  <c r="X146" i="1"/>
  <c r="Y146" i="1" s="1" a="1"/>
  <c r="Y146" i="1" s="1"/>
  <c r="Z146" i="1"/>
  <c r="AB146" i="1"/>
  <c r="AC146" i="1"/>
  <c r="AD146" i="1"/>
  <c r="AE146" i="1"/>
  <c r="AG146" i="1"/>
  <c r="U147" i="1"/>
  <c r="V147" i="1"/>
  <c r="W147" i="1"/>
  <c r="X147" i="1"/>
  <c r="Y147" i="1" s="1" a="1"/>
  <c r="Y147" i="1" s="1"/>
  <c r="Z147" i="1"/>
  <c r="AB147" i="1"/>
  <c r="AC147" i="1"/>
  <c r="AD147" i="1"/>
  <c r="AE147" i="1"/>
  <c r="AG147" i="1"/>
  <c r="U148" i="1"/>
  <c r="V148" i="1"/>
  <c r="W148" i="1"/>
  <c r="X148" i="1"/>
  <c r="Y148" i="1" s="1" a="1"/>
  <c r="Y148" i="1" s="1"/>
  <c r="Z148" i="1"/>
  <c r="AB148" i="1"/>
  <c r="AC148" i="1"/>
  <c r="AD148" i="1"/>
  <c r="AE148" i="1"/>
  <c r="AG148" i="1"/>
  <c r="U149" i="1"/>
  <c r="V149" i="1"/>
  <c r="W149" i="1"/>
  <c r="X149" i="1"/>
  <c r="Y149" i="1" s="1" a="1"/>
  <c r="Y149" i="1" s="1"/>
  <c r="Z149" i="1"/>
  <c r="AB149" i="1"/>
  <c r="AC149" i="1"/>
  <c r="AD149" i="1"/>
  <c r="AE149" i="1"/>
  <c r="AG149" i="1"/>
  <c r="U150" i="1"/>
  <c r="V150" i="1"/>
  <c r="W150" i="1"/>
  <c r="X150" i="1"/>
  <c r="Y150" i="1" s="1" a="1"/>
  <c r="Y150" i="1" s="1"/>
  <c r="Z150" i="1"/>
  <c r="AB150" i="1"/>
  <c r="AC150" i="1"/>
  <c r="AD150" i="1"/>
  <c r="AE150" i="1"/>
  <c r="AG150" i="1"/>
  <c r="U151" i="1"/>
  <c r="V151" i="1"/>
  <c r="W151" i="1"/>
  <c r="X151" i="1"/>
  <c r="Y151" i="1" s="1" a="1"/>
  <c r="Y151" i="1" s="1"/>
  <c r="Z151" i="1"/>
  <c r="AB151" i="1"/>
  <c r="AC151" i="1"/>
  <c r="AD151" i="1"/>
  <c r="AE151" i="1"/>
  <c r="AG151" i="1"/>
  <c r="U152" i="1"/>
  <c r="V152" i="1"/>
  <c r="W152" i="1"/>
  <c r="X152" i="1"/>
  <c r="Y152" i="1" s="1" a="1"/>
  <c r="Y152" i="1" s="1"/>
  <c r="Z152" i="1"/>
  <c r="AB152" i="1"/>
  <c r="AC152" i="1"/>
  <c r="AD152" i="1"/>
  <c r="AE152" i="1"/>
  <c r="AG152" i="1"/>
  <c r="U153" i="1"/>
  <c r="V153" i="1"/>
  <c r="W153" i="1"/>
  <c r="X153" i="1"/>
  <c r="Y153" i="1" s="1" a="1"/>
  <c r="Y153" i="1" s="1"/>
  <c r="Z153" i="1"/>
  <c r="AB153" i="1"/>
  <c r="AC153" i="1"/>
  <c r="AD153" i="1"/>
  <c r="AE153" i="1"/>
  <c r="AG153" i="1"/>
  <c r="U154" i="1"/>
  <c r="V154" i="1"/>
  <c r="W154" i="1"/>
  <c r="X154" i="1"/>
  <c r="Y154" i="1" s="1" a="1"/>
  <c r="Y154" i="1" s="1"/>
  <c r="Z154" i="1"/>
  <c r="AB154" i="1"/>
  <c r="AC154" i="1"/>
  <c r="AD154" i="1"/>
  <c r="AE154" i="1"/>
  <c r="AG154" i="1"/>
  <c r="U155" i="1"/>
  <c r="V155" i="1"/>
  <c r="W155" i="1"/>
  <c r="X155" i="1"/>
  <c r="Y155" i="1" s="1" a="1"/>
  <c r="Y155" i="1" s="1"/>
  <c r="Z155" i="1"/>
  <c r="AB155" i="1"/>
  <c r="AC155" i="1"/>
  <c r="AD155" i="1"/>
  <c r="AE155" i="1"/>
  <c r="AG155" i="1"/>
  <c r="U156" i="1"/>
  <c r="V156" i="1"/>
  <c r="W156" i="1"/>
  <c r="X156" i="1"/>
  <c r="Y156" i="1" s="1" a="1"/>
  <c r="Y156" i="1" s="1"/>
  <c r="Z156" i="1"/>
  <c r="AB156" i="1"/>
  <c r="AC156" i="1"/>
  <c r="AD156" i="1"/>
  <c r="AE156" i="1"/>
  <c r="AG156" i="1"/>
  <c r="U157" i="1"/>
  <c r="V157" i="1"/>
  <c r="W157" i="1"/>
  <c r="X157" i="1"/>
  <c r="Y157" i="1" s="1" a="1"/>
  <c r="Y157" i="1" s="1"/>
  <c r="Z157" i="1"/>
  <c r="AB157" i="1"/>
  <c r="AC157" i="1"/>
  <c r="AD157" i="1"/>
  <c r="AE157" i="1"/>
  <c r="AG157" i="1"/>
  <c r="U158" i="1"/>
  <c r="V158" i="1"/>
  <c r="W158" i="1"/>
  <c r="X158" i="1"/>
  <c r="Y158" i="1" s="1" a="1"/>
  <c r="Y158" i="1" s="1"/>
  <c r="Z158" i="1"/>
  <c r="AB158" i="1"/>
  <c r="AC158" i="1"/>
  <c r="AD158" i="1"/>
  <c r="AE158" i="1"/>
  <c r="AG158" i="1"/>
  <c r="U159" i="1"/>
  <c r="V159" i="1"/>
  <c r="W159" i="1"/>
  <c r="X159" i="1"/>
  <c r="Y159" i="1" s="1" a="1"/>
  <c r="Y159" i="1" s="1"/>
  <c r="Z159" i="1"/>
  <c r="AB159" i="1"/>
  <c r="AC159" i="1"/>
  <c r="AD159" i="1"/>
  <c r="AE159" i="1"/>
  <c r="AG159" i="1"/>
  <c r="U160" i="1"/>
  <c r="V160" i="1"/>
  <c r="W160" i="1"/>
  <c r="X160" i="1"/>
  <c r="Y160" i="1" s="1" a="1"/>
  <c r="Y160" i="1" s="1"/>
  <c r="Z160" i="1"/>
  <c r="AB160" i="1"/>
  <c r="AC160" i="1"/>
  <c r="AD160" i="1"/>
  <c r="AE160" i="1"/>
  <c r="AG160" i="1"/>
  <c r="U161" i="1"/>
  <c r="V161" i="1"/>
  <c r="W161" i="1"/>
  <c r="X161" i="1"/>
  <c r="Y161" i="1" s="1" a="1"/>
  <c r="Y161" i="1" s="1"/>
  <c r="Z161" i="1"/>
  <c r="AB161" i="1"/>
  <c r="AC161" i="1"/>
  <c r="AD161" i="1"/>
  <c r="AE161" i="1"/>
  <c r="AG161" i="1"/>
  <c r="U162" i="1"/>
  <c r="V162" i="1"/>
  <c r="W162" i="1"/>
  <c r="X162" i="1"/>
  <c r="Y162" i="1" s="1" a="1"/>
  <c r="Y162" i="1" s="1"/>
  <c r="Z162" i="1"/>
  <c r="AB162" i="1"/>
  <c r="AC162" i="1"/>
  <c r="AD162" i="1"/>
  <c r="AE162" i="1"/>
  <c r="AG162" i="1"/>
  <c r="U163" i="1"/>
  <c r="V163" i="1"/>
  <c r="W163" i="1"/>
  <c r="X163" i="1"/>
  <c r="Y163" i="1" s="1" a="1"/>
  <c r="Y163" i="1" s="1"/>
  <c r="Z163" i="1"/>
  <c r="AB163" i="1"/>
  <c r="AC163" i="1"/>
  <c r="AD163" i="1"/>
  <c r="AE163" i="1"/>
  <c r="AG163" i="1"/>
  <c r="U164" i="1"/>
  <c r="V164" i="1"/>
  <c r="W164" i="1"/>
  <c r="X164" i="1"/>
  <c r="Y164" i="1" s="1" a="1"/>
  <c r="Y164" i="1" s="1"/>
  <c r="Z164" i="1"/>
  <c r="AB164" i="1"/>
  <c r="AC164" i="1"/>
  <c r="AD164" i="1"/>
  <c r="AE164" i="1"/>
  <c r="AG164" i="1"/>
  <c r="U165" i="1"/>
  <c r="V165" i="1"/>
  <c r="W165" i="1"/>
  <c r="X165" i="1"/>
  <c r="Y165" i="1" s="1" a="1"/>
  <c r="Y165" i="1" s="1"/>
  <c r="Z165" i="1"/>
  <c r="AB165" i="1"/>
  <c r="AC165" i="1"/>
  <c r="AD165" i="1"/>
  <c r="AE165" i="1"/>
  <c r="AG165" i="1"/>
  <c r="U166" i="1"/>
  <c r="V166" i="1"/>
  <c r="W166" i="1"/>
  <c r="X166" i="1"/>
  <c r="Y166" i="1" s="1" a="1"/>
  <c r="Y166" i="1" s="1"/>
  <c r="Z166" i="1"/>
  <c r="AB166" i="1"/>
  <c r="AC166" i="1"/>
  <c r="AD166" i="1"/>
  <c r="AE166" i="1"/>
  <c r="AG166" i="1"/>
  <c r="U167" i="1"/>
  <c r="V167" i="1"/>
  <c r="W167" i="1"/>
  <c r="X167" i="1"/>
  <c r="Y167" i="1" s="1" a="1"/>
  <c r="Y167" i="1" s="1"/>
  <c r="Z167" i="1"/>
  <c r="AB167" i="1"/>
  <c r="AC167" i="1"/>
  <c r="AD167" i="1"/>
  <c r="AE167" i="1"/>
  <c r="AG167" i="1"/>
  <c r="U168" i="1"/>
  <c r="V168" i="1"/>
  <c r="W168" i="1"/>
  <c r="X168" i="1"/>
  <c r="Y168" i="1" s="1" a="1"/>
  <c r="Y168" i="1" s="1"/>
  <c r="Z168" i="1"/>
  <c r="AB168" i="1"/>
  <c r="AC168" i="1"/>
  <c r="AD168" i="1"/>
  <c r="AE168" i="1"/>
  <c r="AG168" i="1"/>
  <c r="U169" i="1"/>
  <c r="V169" i="1"/>
  <c r="W169" i="1"/>
  <c r="X169" i="1"/>
  <c r="Y169" i="1" s="1" a="1"/>
  <c r="Y169" i="1" s="1"/>
  <c r="Z169" i="1"/>
  <c r="AB169" i="1"/>
  <c r="AC169" i="1"/>
  <c r="AD169" i="1"/>
  <c r="AE169" i="1"/>
  <c r="AG169" i="1"/>
  <c r="U170" i="1"/>
  <c r="V170" i="1"/>
  <c r="W170" i="1"/>
  <c r="X170" i="1"/>
  <c r="Y170" i="1" s="1" a="1"/>
  <c r="Y170" i="1" s="1"/>
  <c r="Z170" i="1"/>
  <c r="AB170" i="1"/>
  <c r="AC170" i="1"/>
  <c r="AD170" i="1"/>
  <c r="AE170" i="1"/>
  <c r="AG170" i="1"/>
  <c r="U171" i="1"/>
  <c r="V171" i="1"/>
  <c r="W171" i="1"/>
  <c r="X171" i="1"/>
  <c r="Y171" i="1" s="1" a="1"/>
  <c r="Y171" i="1" s="1"/>
  <c r="Z171" i="1"/>
  <c r="AB171" i="1"/>
  <c r="AC171" i="1"/>
  <c r="AD171" i="1"/>
  <c r="AE171" i="1"/>
  <c r="AG171" i="1"/>
  <c r="U172" i="1"/>
  <c r="V172" i="1"/>
  <c r="W172" i="1"/>
  <c r="X172" i="1"/>
  <c r="Y172" i="1" s="1" a="1"/>
  <c r="Y172" i="1" s="1"/>
  <c r="Z172" i="1"/>
  <c r="AB172" i="1"/>
  <c r="AC172" i="1"/>
  <c r="AD172" i="1"/>
  <c r="AE172" i="1"/>
  <c r="AG172" i="1"/>
  <c r="U173" i="1"/>
  <c r="V173" i="1"/>
  <c r="W173" i="1"/>
  <c r="X173" i="1"/>
  <c r="Y173" i="1" s="1" a="1"/>
  <c r="Y173" i="1" s="1"/>
  <c r="Z173" i="1"/>
  <c r="AB173" i="1"/>
  <c r="AC173" i="1"/>
  <c r="AD173" i="1"/>
  <c r="AE173" i="1"/>
  <c r="AG173" i="1"/>
  <c r="U174" i="1"/>
  <c r="V174" i="1"/>
  <c r="W174" i="1"/>
  <c r="X174" i="1"/>
  <c r="Y174" i="1" s="1" a="1"/>
  <c r="Y174" i="1" s="1"/>
  <c r="Z174" i="1"/>
  <c r="AB174" i="1"/>
  <c r="AC174" i="1"/>
  <c r="AD174" i="1"/>
  <c r="AE174" i="1"/>
  <c r="AG174" i="1"/>
  <c r="U175" i="1"/>
  <c r="V175" i="1"/>
  <c r="W175" i="1"/>
  <c r="X175" i="1"/>
  <c r="Y175" i="1" s="1" a="1"/>
  <c r="Y175" i="1" s="1"/>
  <c r="Z175" i="1"/>
  <c r="AB175" i="1"/>
  <c r="AC175" i="1"/>
  <c r="AD175" i="1"/>
  <c r="AE175" i="1"/>
  <c r="AG175" i="1"/>
  <c r="U176" i="1"/>
  <c r="V176" i="1"/>
  <c r="W176" i="1"/>
  <c r="X176" i="1"/>
  <c r="Y176" i="1" s="1" a="1"/>
  <c r="Y176" i="1" s="1"/>
  <c r="Z176" i="1"/>
  <c r="AB176" i="1"/>
  <c r="AC176" i="1"/>
  <c r="AD176" i="1"/>
  <c r="AE176" i="1"/>
  <c r="AG176" i="1"/>
  <c r="U177" i="1"/>
  <c r="V177" i="1"/>
  <c r="W177" i="1"/>
  <c r="X177" i="1"/>
  <c r="Y177" i="1" s="1" a="1"/>
  <c r="Y177" i="1" s="1"/>
  <c r="Z177" i="1"/>
  <c r="AB177" i="1"/>
  <c r="AC177" i="1"/>
  <c r="AD177" i="1"/>
  <c r="AE177" i="1"/>
  <c r="AG177" i="1"/>
  <c r="U178" i="1"/>
  <c r="V178" i="1"/>
  <c r="W178" i="1"/>
  <c r="X178" i="1"/>
  <c r="Y178" i="1" s="1" a="1"/>
  <c r="Y178" i="1" s="1"/>
  <c r="Z178" i="1"/>
  <c r="AB178" i="1"/>
  <c r="AC178" i="1"/>
  <c r="AD178" i="1"/>
  <c r="AE178" i="1"/>
  <c r="AG178" i="1"/>
  <c r="U179" i="1"/>
  <c r="V179" i="1"/>
  <c r="W179" i="1"/>
  <c r="X179" i="1"/>
  <c r="Y179" i="1" s="1" a="1"/>
  <c r="Y179" i="1" s="1"/>
  <c r="Z179" i="1"/>
  <c r="AB179" i="1"/>
  <c r="AC179" i="1"/>
  <c r="AD179" i="1"/>
  <c r="AE179" i="1"/>
  <c r="AG179" i="1"/>
  <c r="U180" i="1"/>
  <c r="V180" i="1"/>
  <c r="W180" i="1"/>
  <c r="X180" i="1"/>
  <c r="Y180" i="1" s="1" a="1"/>
  <c r="Y180" i="1" s="1"/>
  <c r="Z180" i="1"/>
  <c r="AB180" i="1"/>
  <c r="AC180" i="1"/>
  <c r="AD180" i="1"/>
  <c r="AE180" i="1"/>
  <c r="AG180" i="1"/>
  <c r="U181" i="1"/>
  <c r="V181" i="1"/>
  <c r="W181" i="1"/>
  <c r="X181" i="1"/>
  <c r="Y181" i="1" s="1" a="1"/>
  <c r="Y181" i="1" s="1"/>
  <c r="Z181" i="1"/>
  <c r="AB181" i="1"/>
  <c r="AC181" i="1"/>
  <c r="AD181" i="1"/>
  <c r="AE181" i="1"/>
  <c r="AG181" i="1"/>
  <c r="U182" i="1"/>
  <c r="V182" i="1"/>
  <c r="W182" i="1"/>
  <c r="X182" i="1"/>
  <c r="Y182" i="1" s="1" a="1"/>
  <c r="Y182" i="1" s="1"/>
  <c r="Z182" i="1"/>
  <c r="AB182" i="1"/>
  <c r="AC182" i="1"/>
  <c r="AD182" i="1"/>
  <c r="AE182" i="1"/>
  <c r="AG182" i="1"/>
  <c r="U183" i="1"/>
  <c r="V183" i="1"/>
  <c r="W183" i="1"/>
  <c r="X183" i="1"/>
  <c r="Y183" i="1" s="1" a="1"/>
  <c r="Y183" i="1" s="1"/>
  <c r="Z183" i="1"/>
  <c r="AB183" i="1"/>
  <c r="AC183" i="1"/>
  <c r="AD183" i="1"/>
  <c r="AE183" i="1"/>
  <c r="AG183" i="1"/>
  <c r="U184" i="1"/>
  <c r="V184" i="1"/>
  <c r="W184" i="1"/>
  <c r="X184" i="1"/>
  <c r="Y184" i="1" a="1"/>
  <c r="Y184" i="1" s="1"/>
  <c r="Z184" i="1"/>
  <c r="AB184" i="1"/>
  <c r="AC184" i="1"/>
  <c r="AD184" i="1"/>
  <c r="AE184" i="1"/>
  <c r="AG184" i="1"/>
  <c r="U185" i="1"/>
  <c r="V185" i="1"/>
  <c r="W185" i="1"/>
  <c r="X185" i="1"/>
  <c r="Y185" i="1" s="1" a="1"/>
  <c r="Y185" i="1" s="1"/>
  <c r="Z185" i="1"/>
  <c r="AB185" i="1"/>
  <c r="AC185" i="1"/>
  <c r="AD185" i="1"/>
  <c r="AE185" i="1"/>
  <c r="AG185" i="1"/>
  <c r="U186" i="1"/>
  <c r="V186" i="1"/>
  <c r="W186" i="1"/>
  <c r="X186" i="1"/>
  <c r="Y186" i="1" s="1" a="1"/>
  <c r="Y186" i="1" s="1"/>
  <c r="Z186" i="1"/>
  <c r="AB186" i="1"/>
  <c r="AC186" i="1"/>
  <c r="AD186" i="1"/>
  <c r="AE186" i="1"/>
  <c r="AG186" i="1"/>
  <c r="U187" i="1"/>
  <c r="V187" i="1"/>
  <c r="W187" i="1"/>
  <c r="X187" i="1"/>
  <c r="Y187" i="1" s="1" a="1"/>
  <c r="Y187" i="1" s="1"/>
  <c r="Z187" i="1"/>
  <c r="AB187" i="1"/>
  <c r="AC187" i="1"/>
  <c r="AD187" i="1"/>
  <c r="AE187" i="1"/>
  <c r="AG187" i="1"/>
  <c r="U188" i="1"/>
  <c r="V188" i="1"/>
  <c r="W188" i="1"/>
  <c r="X188" i="1"/>
  <c r="Y188" i="1" s="1" a="1"/>
  <c r="Y188" i="1" s="1"/>
  <c r="Z188" i="1"/>
  <c r="AB188" i="1"/>
  <c r="AC188" i="1"/>
  <c r="AD188" i="1"/>
  <c r="AE188" i="1"/>
  <c r="AG188" i="1"/>
  <c r="U189" i="1"/>
  <c r="V189" i="1"/>
  <c r="W189" i="1"/>
  <c r="X189" i="1"/>
  <c r="Y189" i="1" s="1" a="1"/>
  <c r="Y189" i="1" s="1"/>
  <c r="Z189" i="1"/>
  <c r="AB189" i="1"/>
  <c r="AC189" i="1"/>
  <c r="AD189" i="1"/>
  <c r="AE189" i="1"/>
  <c r="AG189" i="1"/>
  <c r="U190" i="1"/>
  <c r="V190" i="1"/>
  <c r="W190" i="1"/>
  <c r="X190" i="1"/>
  <c r="Y190" i="1" s="1" a="1"/>
  <c r="Y190" i="1" s="1"/>
  <c r="Z190" i="1"/>
  <c r="AB190" i="1"/>
  <c r="AC190" i="1"/>
  <c r="AD190" i="1"/>
  <c r="AE190" i="1"/>
  <c r="AG190" i="1"/>
  <c r="U191" i="1"/>
  <c r="V191" i="1"/>
  <c r="W191" i="1"/>
  <c r="X191" i="1"/>
  <c r="Y191" i="1" s="1" a="1"/>
  <c r="Y191" i="1" s="1"/>
  <c r="Z191" i="1"/>
  <c r="AB191" i="1"/>
  <c r="AC191" i="1"/>
  <c r="AD191" i="1"/>
  <c r="AE191" i="1"/>
  <c r="AG191" i="1"/>
  <c r="U192" i="1"/>
  <c r="V192" i="1"/>
  <c r="W192" i="1"/>
  <c r="X192" i="1"/>
  <c r="Y192" i="1" s="1" a="1"/>
  <c r="Y192" i="1" s="1"/>
  <c r="Z192" i="1"/>
  <c r="AB192" i="1"/>
  <c r="AC192" i="1"/>
  <c r="AD192" i="1"/>
  <c r="AE192" i="1"/>
  <c r="AG192" i="1"/>
  <c r="U193" i="1"/>
  <c r="V193" i="1"/>
  <c r="W193" i="1"/>
  <c r="X193" i="1"/>
  <c r="Y193" i="1" s="1" a="1"/>
  <c r="Y193" i="1" s="1"/>
  <c r="Z193" i="1"/>
  <c r="AB193" i="1"/>
  <c r="AC193" i="1"/>
  <c r="AD193" i="1"/>
  <c r="AE193" i="1"/>
  <c r="AG193" i="1"/>
  <c r="U194" i="1"/>
  <c r="V194" i="1"/>
  <c r="W194" i="1"/>
  <c r="X194" i="1"/>
  <c r="Y194" i="1" s="1" a="1"/>
  <c r="Y194" i="1" s="1"/>
  <c r="Z194" i="1"/>
  <c r="AB194" i="1"/>
  <c r="AC194" i="1"/>
  <c r="AD194" i="1"/>
  <c r="AE194" i="1"/>
  <c r="AG194" i="1"/>
  <c r="U195" i="1"/>
  <c r="V195" i="1"/>
  <c r="W195" i="1"/>
  <c r="X195" i="1"/>
  <c r="Y195" i="1" s="1" a="1"/>
  <c r="Y195" i="1" s="1"/>
  <c r="Z195" i="1"/>
  <c r="AB195" i="1"/>
  <c r="AC195" i="1"/>
  <c r="AD195" i="1"/>
  <c r="AE195" i="1"/>
  <c r="AG195" i="1"/>
  <c r="U196" i="1"/>
  <c r="V196" i="1"/>
  <c r="W196" i="1"/>
  <c r="X196" i="1"/>
  <c r="Y196" i="1" s="1" a="1"/>
  <c r="Y196" i="1" s="1"/>
  <c r="Z196" i="1"/>
  <c r="AB196" i="1"/>
  <c r="AC196" i="1"/>
  <c r="AD196" i="1"/>
  <c r="AE196" i="1"/>
  <c r="AG196" i="1"/>
  <c r="U197" i="1"/>
  <c r="V197" i="1"/>
  <c r="W197" i="1"/>
  <c r="X197" i="1"/>
  <c r="Y197" i="1" s="1" a="1"/>
  <c r="Y197" i="1" s="1"/>
  <c r="Z197" i="1"/>
  <c r="AB197" i="1"/>
  <c r="AC197" i="1"/>
  <c r="AD197" i="1"/>
  <c r="AE197" i="1"/>
  <c r="AG197" i="1"/>
  <c r="U198" i="1"/>
  <c r="V198" i="1"/>
  <c r="W198" i="1"/>
  <c r="X198" i="1"/>
  <c r="Y198" i="1" s="1" a="1"/>
  <c r="Y198" i="1" s="1"/>
  <c r="Z198" i="1"/>
  <c r="AB198" i="1"/>
  <c r="AC198" i="1"/>
  <c r="AD198" i="1"/>
  <c r="AE198" i="1"/>
  <c r="AG198" i="1"/>
  <c r="U199" i="1"/>
  <c r="V199" i="1"/>
  <c r="W199" i="1"/>
  <c r="X199" i="1"/>
  <c r="Y199" i="1" s="1" a="1"/>
  <c r="Y199" i="1" s="1"/>
  <c r="Z199" i="1"/>
  <c r="AB199" i="1"/>
  <c r="AC199" i="1"/>
  <c r="AD199" i="1"/>
  <c r="AE199" i="1"/>
  <c r="AG199" i="1"/>
  <c r="U200" i="1"/>
  <c r="V200" i="1"/>
  <c r="W200" i="1"/>
  <c r="X200" i="1"/>
  <c r="Y200" i="1" s="1" a="1"/>
  <c r="Y200" i="1" s="1"/>
  <c r="Z200" i="1"/>
  <c r="AB200" i="1"/>
  <c r="AC200" i="1"/>
  <c r="AD200" i="1"/>
  <c r="AE200" i="1"/>
  <c r="AG200" i="1"/>
  <c r="U201" i="1"/>
  <c r="V201" i="1"/>
  <c r="W201" i="1"/>
  <c r="X201" i="1"/>
  <c r="Y201" i="1" s="1" a="1"/>
  <c r="Y201" i="1" s="1"/>
  <c r="Z201" i="1"/>
  <c r="AB201" i="1"/>
  <c r="AC201" i="1"/>
  <c r="AD201" i="1"/>
  <c r="AE201" i="1"/>
  <c r="AG201" i="1"/>
  <c r="U202" i="1"/>
  <c r="V202" i="1"/>
  <c r="W202" i="1"/>
  <c r="X202" i="1"/>
  <c r="Y202" i="1" s="1" a="1"/>
  <c r="Y202" i="1" s="1"/>
  <c r="Z202" i="1"/>
  <c r="AB202" i="1"/>
  <c r="AC202" i="1"/>
  <c r="AD202" i="1"/>
  <c r="AE202" i="1"/>
  <c r="AG202" i="1"/>
  <c r="U203" i="1"/>
  <c r="V203" i="1"/>
  <c r="W203" i="1"/>
  <c r="X203" i="1"/>
  <c r="Y203" i="1" s="1" a="1"/>
  <c r="Y203" i="1" s="1"/>
  <c r="Z203" i="1"/>
  <c r="AB203" i="1"/>
  <c r="AC203" i="1"/>
  <c r="AD203" i="1"/>
  <c r="AE203" i="1"/>
  <c r="AG203" i="1"/>
  <c r="U204" i="1"/>
  <c r="V204" i="1"/>
  <c r="W204" i="1"/>
  <c r="X204" i="1"/>
  <c r="Y204" i="1" s="1" a="1"/>
  <c r="Y204" i="1" s="1"/>
  <c r="Z204" i="1"/>
  <c r="AB204" i="1"/>
  <c r="AC204" i="1"/>
  <c r="AD204" i="1"/>
  <c r="AE204" i="1"/>
  <c r="AG204" i="1"/>
  <c r="U205" i="1"/>
  <c r="V205" i="1"/>
  <c r="W205" i="1"/>
  <c r="X205" i="1"/>
  <c r="Y205" i="1" s="1" a="1"/>
  <c r="Y205" i="1" s="1"/>
  <c r="Z205" i="1"/>
  <c r="AB205" i="1"/>
  <c r="AC205" i="1"/>
  <c r="AD205" i="1"/>
  <c r="AE205" i="1"/>
  <c r="AG205" i="1"/>
  <c r="U206" i="1"/>
  <c r="V206" i="1"/>
  <c r="W206" i="1"/>
  <c r="X206" i="1"/>
  <c r="Y206" i="1" s="1" a="1"/>
  <c r="Y206" i="1" s="1"/>
  <c r="Z206" i="1"/>
  <c r="AB206" i="1"/>
  <c r="AC206" i="1"/>
  <c r="AD206" i="1"/>
  <c r="AE206" i="1"/>
  <c r="AG206" i="1"/>
  <c r="U207" i="1"/>
  <c r="V207" i="1"/>
  <c r="W207" i="1"/>
  <c r="X207" i="1"/>
  <c r="Y207" i="1" s="1" a="1"/>
  <c r="Y207" i="1" s="1"/>
  <c r="Z207" i="1"/>
  <c r="AB207" i="1"/>
  <c r="AC207" i="1"/>
  <c r="AD207" i="1"/>
  <c r="AE207" i="1"/>
  <c r="AG207" i="1"/>
  <c r="U208" i="1"/>
  <c r="V208" i="1"/>
  <c r="W208" i="1"/>
  <c r="X208" i="1"/>
  <c r="Y208" i="1" s="1" a="1"/>
  <c r="Y208" i="1" s="1"/>
  <c r="Z208" i="1"/>
  <c r="AB208" i="1"/>
  <c r="AC208" i="1"/>
  <c r="AD208" i="1"/>
  <c r="AE208" i="1"/>
  <c r="AG208" i="1"/>
  <c r="U209" i="1"/>
  <c r="V209" i="1"/>
  <c r="W209" i="1"/>
  <c r="X209" i="1"/>
  <c r="Y209" i="1" s="1" a="1"/>
  <c r="Y209" i="1" s="1"/>
  <c r="Z209" i="1"/>
  <c r="AB209" i="1"/>
  <c r="AC209" i="1"/>
  <c r="AD209" i="1"/>
  <c r="AE209" i="1"/>
  <c r="AG209" i="1"/>
  <c r="U210" i="1"/>
  <c r="V210" i="1"/>
  <c r="W210" i="1"/>
  <c r="X210" i="1"/>
  <c r="Y210" i="1" s="1" a="1"/>
  <c r="Y210" i="1" s="1"/>
  <c r="Z210" i="1"/>
  <c r="AB210" i="1"/>
  <c r="AC210" i="1"/>
  <c r="AD210" i="1"/>
  <c r="AE210" i="1"/>
  <c r="AG210" i="1"/>
  <c r="U211" i="1"/>
  <c r="V211" i="1"/>
  <c r="W211" i="1"/>
  <c r="X211" i="1"/>
  <c r="Y211" i="1" s="1" a="1"/>
  <c r="Y211" i="1" s="1"/>
  <c r="Z211" i="1"/>
  <c r="AB211" i="1"/>
  <c r="AC211" i="1"/>
  <c r="AD211" i="1"/>
  <c r="AE211" i="1"/>
  <c r="AG211" i="1"/>
  <c r="U212" i="1"/>
  <c r="V212" i="1"/>
  <c r="W212" i="1"/>
  <c r="X212" i="1"/>
  <c r="Y212" i="1" s="1" a="1"/>
  <c r="Y212" i="1" s="1"/>
  <c r="Z212" i="1"/>
  <c r="AB212" i="1"/>
  <c r="AC212" i="1"/>
  <c r="AD212" i="1"/>
  <c r="AE212" i="1"/>
  <c r="AG212" i="1"/>
  <c r="U213" i="1"/>
  <c r="V213" i="1"/>
  <c r="W213" i="1"/>
  <c r="X213" i="1"/>
  <c r="Y213" i="1" s="1" a="1"/>
  <c r="Y213" i="1" s="1"/>
  <c r="Z213" i="1"/>
  <c r="AB213" i="1"/>
  <c r="AC213" i="1"/>
  <c r="AD213" i="1"/>
  <c r="AE213" i="1"/>
  <c r="AG213" i="1"/>
  <c r="U214" i="1"/>
  <c r="V214" i="1"/>
  <c r="W214" i="1"/>
  <c r="X214" i="1"/>
  <c r="Y214" i="1" s="1" a="1"/>
  <c r="Y214" i="1" s="1"/>
  <c r="Z214" i="1"/>
  <c r="AB214" i="1"/>
  <c r="AC214" i="1"/>
  <c r="AD214" i="1"/>
  <c r="AE214" i="1"/>
  <c r="AG214" i="1"/>
  <c r="U215" i="1"/>
  <c r="V215" i="1"/>
  <c r="W215" i="1"/>
  <c r="X215" i="1"/>
  <c r="Y215" i="1" s="1" a="1"/>
  <c r="Y215" i="1" s="1"/>
  <c r="Z215" i="1"/>
  <c r="AB215" i="1"/>
  <c r="AC215" i="1"/>
  <c r="AD215" i="1"/>
  <c r="AE215" i="1"/>
  <c r="AG215" i="1"/>
  <c r="U216" i="1"/>
  <c r="V216" i="1"/>
  <c r="W216" i="1"/>
  <c r="X216" i="1"/>
  <c r="Y216" i="1" s="1" a="1"/>
  <c r="Y216" i="1" s="1"/>
  <c r="Z216" i="1"/>
  <c r="AB216" i="1"/>
  <c r="AC216" i="1"/>
  <c r="AD216" i="1"/>
  <c r="AE216" i="1"/>
  <c r="AG216" i="1"/>
  <c r="U217" i="1"/>
  <c r="V217" i="1"/>
  <c r="W217" i="1"/>
  <c r="X217" i="1"/>
  <c r="Y217" i="1" s="1" a="1"/>
  <c r="Y217" i="1" s="1"/>
  <c r="Z217" i="1"/>
  <c r="AB217" i="1"/>
  <c r="AC217" i="1"/>
  <c r="AD217" i="1"/>
  <c r="AE217" i="1"/>
  <c r="AG217" i="1"/>
  <c r="U218" i="1"/>
  <c r="V218" i="1"/>
  <c r="W218" i="1"/>
  <c r="X218" i="1"/>
  <c r="Y218" i="1" s="1" a="1"/>
  <c r="Y218" i="1" s="1"/>
  <c r="Z218" i="1"/>
  <c r="AB218" i="1"/>
  <c r="AC218" i="1"/>
  <c r="AD218" i="1"/>
  <c r="AE218" i="1"/>
  <c r="AG218" i="1"/>
  <c r="U219" i="1"/>
  <c r="V219" i="1"/>
  <c r="W219" i="1"/>
  <c r="X219" i="1"/>
  <c r="Y219" i="1" s="1" a="1"/>
  <c r="Y219" i="1" s="1"/>
  <c r="Z219" i="1"/>
  <c r="AB219" i="1"/>
  <c r="AC219" i="1"/>
  <c r="AD219" i="1"/>
  <c r="AE219" i="1"/>
  <c r="AG219" i="1"/>
  <c r="U220" i="1"/>
  <c r="V220" i="1"/>
  <c r="W220" i="1"/>
  <c r="X220" i="1"/>
  <c r="Y220" i="1" s="1" a="1"/>
  <c r="Y220" i="1" s="1"/>
  <c r="Z220" i="1"/>
  <c r="AB220" i="1"/>
  <c r="AC220" i="1"/>
  <c r="AD220" i="1"/>
  <c r="AE220" i="1"/>
  <c r="AG220" i="1"/>
  <c r="U221" i="1"/>
  <c r="V221" i="1"/>
  <c r="W221" i="1"/>
  <c r="X221" i="1"/>
  <c r="Y221" i="1" a="1"/>
  <c r="Y221" i="1" s="1"/>
  <c r="Z221" i="1"/>
  <c r="AB221" i="1"/>
  <c r="AC221" i="1"/>
  <c r="AD221" i="1"/>
  <c r="AE221" i="1"/>
  <c r="AG221" i="1"/>
  <c r="U222" i="1"/>
  <c r="V222" i="1"/>
  <c r="W222" i="1"/>
  <c r="X222" i="1"/>
  <c r="Y222" i="1" s="1" a="1"/>
  <c r="Y222" i="1" s="1"/>
  <c r="Z222" i="1"/>
  <c r="AB222" i="1"/>
  <c r="AC222" i="1"/>
  <c r="AD222" i="1"/>
  <c r="AE222" i="1"/>
  <c r="AG222" i="1"/>
  <c r="U223" i="1"/>
  <c r="V223" i="1"/>
  <c r="W223" i="1"/>
  <c r="X223" i="1"/>
  <c r="Y223" i="1" s="1" a="1"/>
  <c r="Y223" i="1" s="1"/>
  <c r="Z223" i="1"/>
  <c r="AB223" i="1"/>
  <c r="AC223" i="1"/>
  <c r="AD223" i="1"/>
  <c r="AE223" i="1"/>
  <c r="AG223" i="1"/>
  <c r="U224" i="1"/>
  <c r="V224" i="1"/>
  <c r="W224" i="1"/>
  <c r="X224" i="1"/>
  <c r="Y224" i="1" s="1" a="1"/>
  <c r="Y224" i="1" s="1"/>
  <c r="Z224" i="1"/>
  <c r="AB224" i="1"/>
  <c r="AC224" i="1"/>
  <c r="AD224" i="1"/>
  <c r="AE224" i="1"/>
  <c r="AG224" i="1"/>
  <c r="U225" i="1"/>
  <c r="V225" i="1"/>
  <c r="W225" i="1"/>
  <c r="X225" i="1"/>
  <c r="Y225" i="1" s="1" a="1"/>
  <c r="Y225" i="1" s="1"/>
  <c r="Z225" i="1"/>
  <c r="AB225" i="1"/>
  <c r="AC225" i="1"/>
  <c r="AD225" i="1"/>
  <c r="AE225" i="1"/>
  <c r="AG225" i="1"/>
  <c r="U226" i="1"/>
  <c r="V226" i="1"/>
  <c r="W226" i="1"/>
  <c r="X226" i="1"/>
  <c r="Y226" i="1" s="1" a="1"/>
  <c r="Y226" i="1" s="1"/>
  <c r="Z226" i="1"/>
  <c r="AB226" i="1"/>
  <c r="AC226" i="1"/>
  <c r="AD226" i="1"/>
  <c r="AE226" i="1"/>
  <c r="AG226" i="1"/>
  <c r="U227" i="1"/>
  <c r="V227" i="1"/>
  <c r="W227" i="1"/>
  <c r="X227" i="1"/>
  <c r="Y227" i="1" s="1" a="1"/>
  <c r="Y227" i="1" s="1"/>
  <c r="Z227" i="1"/>
  <c r="AB227" i="1"/>
  <c r="AC227" i="1"/>
  <c r="AD227" i="1"/>
  <c r="AE227" i="1"/>
  <c r="AG227" i="1"/>
  <c r="U228" i="1"/>
  <c r="V228" i="1"/>
  <c r="W228" i="1"/>
  <c r="X228" i="1"/>
  <c r="Y228" i="1" s="1" a="1"/>
  <c r="Y228" i="1" s="1"/>
  <c r="Z228" i="1"/>
  <c r="AB228" i="1"/>
  <c r="AC228" i="1"/>
  <c r="AD228" i="1"/>
  <c r="AE228" i="1"/>
  <c r="AG228" i="1"/>
  <c r="U229" i="1"/>
  <c r="V229" i="1"/>
  <c r="W229" i="1"/>
  <c r="X229" i="1"/>
  <c r="Y229" i="1" s="1" a="1"/>
  <c r="Y229" i="1" s="1"/>
  <c r="Z229" i="1"/>
  <c r="AB229" i="1"/>
  <c r="AC229" i="1"/>
  <c r="AD229" i="1"/>
  <c r="AE229" i="1"/>
  <c r="AG229" i="1"/>
  <c r="U230" i="1"/>
  <c r="V230" i="1"/>
  <c r="W230" i="1"/>
  <c r="X230" i="1"/>
  <c r="Y230" i="1" s="1" a="1"/>
  <c r="Y230" i="1" s="1"/>
  <c r="Z230" i="1"/>
  <c r="AB230" i="1"/>
  <c r="AC230" i="1"/>
  <c r="AD230" i="1"/>
  <c r="AE230" i="1"/>
  <c r="AG230" i="1"/>
  <c r="U231" i="1"/>
  <c r="V231" i="1"/>
  <c r="W231" i="1"/>
  <c r="X231" i="1"/>
  <c r="Y231" i="1" s="1" a="1"/>
  <c r="Y231" i="1" s="1"/>
  <c r="Z231" i="1"/>
  <c r="AB231" i="1"/>
  <c r="AC231" i="1"/>
  <c r="AD231" i="1"/>
  <c r="AE231" i="1"/>
  <c r="AG231" i="1"/>
  <c r="U232" i="1"/>
  <c r="V232" i="1"/>
  <c r="W232" i="1"/>
  <c r="X232" i="1"/>
  <c r="Y232" i="1" s="1" a="1"/>
  <c r="Y232" i="1" s="1"/>
  <c r="Z232" i="1"/>
  <c r="AB232" i="1"/>
  <c r="AC232" i="1"/>
  <c r="AD232" i="1"/>
  <c r="AE232" i="1"/>
  <c r="AG232" i="1"/>
  <c r="U233" i="1"/>
  <c r="V233" i="1"/>
  <c r="W233" i="1"/>
  <c r="X233" i="1"/>
  <c r="Y233" i="1" s="1" a="1"/>
  <c r="Y233" i="1" s="1"/>
  <c r="Z233" i="1"/>
  <c r="AB233" i="1"/>
  <c r="AC233" i="1"/>
  <c r="AD233" i="1"/>
  <c r="AE233" i="1"/>
  <c r="AG233" i="1"/>
  <c r="U234" i="1"/>
  <c r="V234" i="1"/>
  <c r="W234" i="1"/>
  <c r="X234" i="1"/>
  <c r="Y234" i="1" s="1" a="1"/>
  <c r="Y234" i="1" s="1"/>
  <c r="Z234" i="1"/>
  <c r="AB234" i="1"/>
  <c r="AC234" i="1"/>
  <c r="AD234" i="1"/>
  <c r="AE234" i="1"/>
  <c r="AG234" i="1"/>
  <c r="U235" i="1"/>
  <c r="V235" i="1"/>
  <c r="W235" i="1"/>
  <c r="X235" i="1"/>
  <c r="Y235" i="1" s="1" a="1"/>
  <c r="Y235" i="1" s="1"/>
  <c r="Z235" i="1"/>
  <c r="AB235" i="1"/>
  <c r="AC235" i="1"/>
  <c r="AD235" i="1"/>
  <c r="AE235" i="1"/>
  <c r="AG235" i="1"/>
  <c r="U236" i="1"/>
  <c r="V236" i="1"/>
  <c r="W236" i="1"/>
  <c r="X236" i="1"/>
  <c r="Y236" i="1" s="1" a="1"/>
  <c r="Y236" i="1" s="1"/>
  <c r="Z236" i="1"/>
  <c r="AB236" i="1"/>
  <c r="AC236" i="1"/>
  <c r="AD236" i="1"/>
  <c r="AE236" i="1"/>
  <c r="AG236" i="1"/>
  <c r="U237" i="1"/>
  <c r="V237" i="1"/>
  <c r="W237" i="1"/>
  <c r="X237" i="1"/>
  <c r="Y237" i="1" s="1" a="1"/>
  <c r="Y237" i="1" s="1"/>
  <c r="Z237" i="1"/>
  <c r="AB237" i="1"/>
  <c r="AC237" i="1"/>
  <c r="AD237" i="1"/>
  <c r="AE237" i="1"/>
  <c r="AG237" i="1"/>
  <c r="U238" i="1"/>
  <c r="V238" i="1"/>
  <c r="W238" i="1"/>
  <c r="X238" i="1"/>
  <c r="Y238" i="1" s="1" a="1"/>
  <c r="Y238" i="1" s="1"/>
  <c r="Z238" i="1"/>
  <c r="AB238" i="1"/>
  <c r="AC238" i="1"/>
  <c r="AD238" i="1"/>
  <c r="AE238" i="1"/>
  <c r="AG238" i="1"/>
  <c r="U239" i="1"/>
  <c r="V239" i="1"/>
  <c r="W239" i="1"/>
  <c r="X239" i="1"/>
  <c r="Y239" i="1" s="1" a="1"/>
  <c r="Y239" i="1" s="1"/>
  <c r="Z239" i="1"/>
  <c r="AB239" i="1"/>
  <c r="AC239" i="1"/>
  <c r="AD239" i="1"/>
  <c r="AE239" i="1"/>
  <c r="AG239" i="1"/>
  <c r="U240" i="1"/>
  <c r="V240" i="1"/>
  <c r="W240" i="1"/>
  <c r="X240" i="1"/>
  <c r="Y240" i="1" s="1" a="1"/>
  <c r="Y240" i="1" s="1"/>
  <c r="Z240" i="1"/>
  <c r="AB240" i="1"/>
  <c r="AC240" i="1"/>
  <c r="AD240" i="1"/>
  <c r="AE240" i="1"/>
  <c r="AG240" i="1"/>
  <c r="U241" i="1"/>
  <c r="V241" i="1"/>
  <c r="W241" i="1"/>
  <c r="X241" i="1"/>
  <c r="Y241" i="1" s="1" a="1"/>
  <c r="Y241" i="1" s="1"/>
  <c r="Z241" i="1"/>
  <c r="AB241" i="1"/>
  <c r="AC241" i="1"/>
  <c r="AD241" i="1"/>
  <c r="AE241" i="1"/>
  <c r="AG241" i="1"/>
  <c r="U242" i="1"/>
  <c r="V242" i="1"/>
  <c r="W242" i="1"/>
  <c r="X242" i="1"/>
  <c r="Y242" i="1" s="1" a="1"/>
  <c r="Y242" i="1" s="1"/>
  <c r="Z242" i="1"/>
  <c r="AB242" i="1"/>
  <c r="AC242" i="1"/>
  <c r="AD242" i="1"/>
  <c r="AE242" i="1"/>
  <c r="AG242" i="1"/>
  <c r="U243" i="1"/>
  <c r="V243" i="1"/>
  <c r="W243" i="1"/>
  <c r="X243" i="1"/>
  <c r="Y243" i="1" s="1" a="1"/>
  <c r="Y243" i="1" s="1"/>
  <c r="Z243" i="1"/>
  <c r="AB243" i="1"/>
  <c r="AC243" i="1"/>
  <c r="AD243" i="1"/>
  <c r="AE243" i="1"/>
  <c r="AG243" i="1"/>
  <c r="U244" i="1"/>
  <c r="V244" i="1"/>
  <c r="W244" i="1"/>
  <c r="X244" i="1"/>
  <c r="Y244" i="1" s="1" a="1"/>
  <c r="Y244" i="1" s="1"/>
  <c r="Z244" i="1"/>
  <c r="AB244" i="1"/>
  <c r="AC244" i="1"/>
  <c r="AD244" i="1"/>
  <c r="AE244" i="1"/>
  <c r="AG244" i="1"/>
  <c r="U245" i="1"/>
  <c r="V245" i="1"/>
  <c r="W245" i="1"/>
  <c r="X245" i="1"/>
  <c r="Y245" i="1" s="1" a="1"/>
  <c r="Y245" i="1" s="1"/>
  <c r="Z245" i="1"/>
  <c r="AB245" i="1"/>
  <c r="AC245" i="1"/>
  <c r="AD245" i="1"/>
  <c r="AE245" i="1"/>
  <c r="AG245" i="1"/>
  <c r="U246" i="1"/>
  <c r="V246" i="1"/>
  <c r="W246" i="1"/>
  <c r="X246" i="1"/>
  <c r="Y246" i="1" s="1" a="1"/>
  <c r="Y246" i="1" s="1"/>
  <c r="Z246" i="1"/>
  <c r="AB246" i="1"/>
  <c r="AC246" i="1"/>
  <c r="AD246" i="1"/>
  <c r="AE246" i="1"/>
  <c r="AG246" i="1"/>
  <c r="U247" i="1"/>
  <c r="V247" i="1"/>
  <c r="W247" i="1"/>
  <c r="X247" i="1"/>
  <c r="Y247" i="1" s="1" a="1"/>
  <c r="Y247" i="1" s="1"/>
  <c r="Z247" i="1"/>
  <c r="AB247" i="1"/>
  <c r="AC247" i="1"/>
  <c r="AD247" i="1"/>
  <c r="AE247" i="1"/>
  <c r="AG247" i="1"/>
  <c r="U248" i="1"/>
  <c r="V248" i="1"/>
  <c r="W248" i="1"/>
  <c r="X248" i="1"/>
  <c r="Y248" i="1" s="1" a="1"/>
  <c r="Y248" i="1" s="1"/>
  <c r="Z248" i="1"/>
  <c r="AB248" i="1"/>
  <c r="AC248" i="1"/>
  <c r="AD248" i="1"/>
  <c r="AE248" i="1"/>
  <c r="AG248" i="1"/>
  <c r="U249" i="1"/>
  <c r="V249" i="1"/>
  <c r="W249" i="1"/>
  <c r="X249" i="1"/>
  <c r="Y249" i="1" s="1" a="1"/>
  <c r="Y249" i="1" s="1"/>
  <c r="Z249" i="1"/>
  <c r="AB249" i="1"/>
  <c r="AC249" i="1"/>
  <c r="AD249" i="1"/>
  <c r="AE249" i="1"/>
  <c r="AG249" i="1"/>
  <c r="U250" i="1"/>
  <c r="V250" i="1"/>
  <c r="W250" i="1"/>
  <c r="X250" i="1"/>
  <c r="Y250" i="1" s="1" a="1"/>
  <c r="Y250" i="1" s="1"/>
  <c r="Z250" i="1"/>
  <c r="AB250" i="1"/>
  <c r="AC250" i="1"/>
  <c r="AD250" i="1"/>
  <c r="AE250" i="1"/>
  <c r="AG250" i="1"/>
  <c r="U251" i="1"/>
  <c r="V251" i="1"/>
  <c r="W251" i="1"/>
  <c r="X251" i="1"/>
  <c r="Y251" i="1" s="1" a="1"/>
  <c r="Y251" i="1" s="1"/>
  <c r="Z251" i="1"/>
  <c r="AB251" i="1"/>
  <c r="AC251" i="1"/>
  <c r="AD251" i="1"/>
  <c r="AE251" i="1"/>
  <c r="AG251" i="1"/>
  <c r="U252" i="1"/>
  <c r="V252" i="1"/>
  <c r="W252" i="1"/>
  <c r="X252" i="1"/>
  <c r="Y252" i="1" s="1" a="1"/>
  <c r="Y252" i="1" s="1"/>
  <c r="Z252" i="1"/>
  <c r="AB252" i="1"/>
  <c r="AC252" i="1"/>
  <c r="AD252" i="1"/>
  <c r="AE252" i="1"/>
  <c r="AG252" i="1"/>
  <c r="U253" i="1"/>
  <c r="V253" i="1"/>
  <c r="W253" i="1"/>
  <c r="X253" i="1"/>
  <c r="Y253" i="1" s="1" a="1"/>
  <c r="Y253" i="1" s="1"/>
  <c r="Z253" i="1"/>
  <c r="AB253" i="1"/>
  <c r="AC253" i="1"/>
  <c r="AD253" i="1"/>
  <c r="AE253" i="1"/>
  <c r="AG253" i="1"/>
  <c r="U254" i="1"/>
  <c r="V254" i="1"/>
  <c r="W254" i="1"/>
  <c r="X254" i="1"/>
  <c r="Y254" i="1" s="1" a="1"/>
  <c r="Y254" i="1" s="1"/>
  <c r="Z254" i="1"/>
  <c r="AB254" i="1"/>
  <c r="AC254" i="1"/>
  <c r="AD254" i="1"/>
  <c r="AE254" i="1"/>
  <c r="AG254" i="1"/>
  <c r="U255" i="1"/>
  <c r="V255" i="1"/>
  <c r="W255" i="1"/>
  <c r="X255" i="1"/>
  <c r="Y255" i="1" s="1" a="1"/>
  <c r="Y255" i="1" s="1"/>
  <c r="Z255" i="1"/>
  <c r="AB255" i="1"/>
  <c r="AC255" i="1"/>
  <c r="AD255" i="1"/>
  <c r="AE255" i="1"/>
  <c r="AG255" i="1"/>
  <c r="U256" i="1"/>
  <c r="V256" i="1"/>
  <c r="W256" i="1"/>
  <c r="X256" i="1"/>
  <c r="Y256" i="1" s="1" a="1"/>
  <c r="Y256" i="1" s="1"/>
  <c r="Z256" i="1"/>
  <c r="AB256" i="1"/>
  <c r="AC256" i="1"/>
  <c r="AD256" i="1"/>
  <c r="AE256" i="1"/>
  <c r="AG256" i="1"/>
  <c r="U257" i="1"/>
  <c r="V257" i="1"/>
  <c r="W257" i="1"/>
  <c r="X257" i="1"/>
  <c r="Y257" i="1" s="1" a="1"/>
  <c r="Y257" i="1" s="1"/>
  <c r="Z257" i="1"/>
  <c r="AB257" i="1"/>
  <c r="AC257" i="1"/>
  <c r="AD257" i="1"/>
  <c r="AE257" i="1"/>
  <c r="AG257" i="1"/>
  <c r="U258" i="1"/>
  <c r="V258" i="1"/>
  <c r="W258" i="1"/>
  <c r="X258" i="1"/>
  <c r="Y258" i="1" s="1" a="1"/>
  <c r="Y258" i="1" s="1"/>
  <c r="Z258" i="1"/>
  <c r="AB258" i="1"/>
  <c r="AC258" i="1"/>
  <c r="AD258" i="1"/>
  <c r="AE258" i="1"/>
  <c r="AG258" i="1"/>
  <c r="U259" i="1"/>
  <c r="V259" i="1"/>
  <c r="W259" i="1"/>
  <c r="X259" i="1"/>
  <c r="Y259" i="1" s="1" a="1"/>
  <c r="Y259" i="1" s="1"/>
  <c r="Z259" i="1"/>
  <c r="AB259" i="1"/>
  <c r="AC259" i="1"/>
  <c r="AD259" i="1"/>
  <c r="AE259" i="1"/>
  <c r="AG259" i="1"/>
  <c r="U260" i="1"/>
  <c r="V260" i="1"/>
  <c r="W260" i="1"/>
  <c r="X260" i="1"/>
  <c r="Y260" i="1" s="1" a="1"/>
  <c r="Y260" i="1" s="1"/>
  <c r="Z260" i="1"/>
  <c r="AB260" i="1"/>
  <c r="AC260" i="1"/>
  <c r="AD260" i="1"/>
  <c r="AE260" i="1"/>
  <c r="AG260" i="1"/>
  <c r="U261" i="1"/>
  <c r="V261" i="1"/>
  <c r="W261" i="1"/>
  <c r="X261" i="1"/>
  <c r="Y261" i="1" s="1" a="1"/>
  <c r="Y261" i="1" s="1"/>
  <c r="Z261" i="1"/>
  <c r="AB261" i="1"/>
  <c r="AC261" i="1"/>
  <c r="AD261" i="1"/>
  <c r="AE261" i="1"/>
  <c r="AG261" i="1"/>
  <c r="U262" i="1"/>
  <c r="V262" i="1"/>
  <c r="W262" i="1"/>
  <c r="X262" i="1"/>
  <c r="Y262" i="1" s="1" a="1"/>
  <c r="Y262" i="1" s="1"/>
  <c r="Z262" i="1"/>
  <c r="AB262" i="1"/>
  <c r="AC262" i="1"/>
  <c r="AD262" i="1"/>
  <c r="AE262" i="1"/>
  <c r="AG262" i="1"/>
  <c r="U263" i="1"/>
  <c r="V263" i="1"/>
  <c r="W263" i="1"/>
  <c r="X263" i="1"/>
  <c r="Y263" i="1" s="1" a="1"/>
  <c r="Y263" i="1" s="1"/>
  <c r="Z263" i="1"/>
  <c r="AB263" i="1"/>
  <c r="AC263" i="1"/>
  <c r="AD263" i="1"/>
  <c r="AE263" i="1"/>
  <c r="AG263" i="1"/>
  <c r="U264" i="1"/>
  <c r="V264" i="1"/>
  <c r="W264" i="1"/>
  <c r="X264" i="1"/>
  <c r="Y264" i="1" s="1" a="1"/>
  <c r="Y264" i="1" s="1"/>
  <c r="Z264" i="1"/>
  <c r="AB264" i="1"/>
  <c r="AC264" i="1"/>
  <c r="AD264" i="1"/>
  <c r="AE264" i="1"/>
  <c r="AG264" i="1"/>
  <c r="U265" i="1"/>
  <c r="V265" i="1"/>
  <c r="W265" i="1"/>
  <c r="X265" i="1"/>
  <c r="Y265" i="1" s="1" a="1"/>
  <c r="Y265" i="1" s="1"/>
  <c r="Z265" i="1"/>
  <c r="AB265" i="1"/>
  <c r="AC265" i="1"/>
  <c r="AD265" i="1"/>
  <c r="AE265" i="1"/>
  <c r="AG265" i="1"/>
  <c r="U266" i="1"/>
  <c r="V266" i="1"/>
  <c r="W266" i="1"/>
  <c r="X266" i="1"/>
  <c r="Y266" i="1" s="1" a="1"/>
  <c r="Y266" i="1" s="1"/>
  <c r="Z266" i="1"/>
  <c r="AB266" i="1"/>
  <c r="AC266" i="1"/>
  <c r="AD266" i="1"/>
  <c r="AE266" i="1"/>
  <c r="AG266" i="1"/>
  <c r="U267" i="1"/>
  <c r="V267" i="1"/>
  <c r="W267" i="1"/>
  <c r="X267" i="1"/>
  <c r="Y267" i="1" s="1" a="1"/>
  <c r="Y267" i="1" s="1"/>
  <c r="Z267" i="1"/>
  <c r="AB267" i="1"/>
  <c r="AC267" i="1"/>
  <c r="AD267" i="1"/>
  <c r="AE267" i="1"/>
  <c r="AG267" i="1"/>
  <c r="U268" i="1"/>
  <c r="V268" i="1"/>
  <c r="W268" i="1"/>
  <c r="X268" i="1"/>
  <c r="Y268" i="1" s="1" a="1"/>
  <c r="Y268" i="1" s="1"/>
  <c r="Z268" i="1"/>
  <c r="AB268" i="1"/>
  <c r="AC268" i="1"/>
  <c r="AD268" i="1"/>
  <c r="AE268" i="1"/>
  <c r="AG268" i="1"/>
  <c r="U269" i="1"/>
  <c r="V269" i="1"/>
  <c r="W269" i="1"/>
  <c r="X269" i="1"/>
  <c r="Y269" i="1" s="1" a="1"/>
  <c r="Y269" i="1" s="1"/>
  <c r="Z269" i="1"/>
  <c r="AB269" i="1"/>
  <c r="AC269" i="1"/>
  <c r="AD269" i="1"/>
  <c r="AE269" i="1"/>
  <c r="AG269" i="1"/>
  <c r="U270" i="1"/>
  <c r="V270" i="1"/>
  <c r="W270" i="1"/>
  <c r="X270" i="1"/>
  <c r="Y270" i="1" s="1" a="1"/>
  <c r="Y270" i="1" s="1"/>
  <c r="Z270" i="1"/>
  <c r="AB270" i="1"/>
  <c r="AC270" i="1"/>
  <c r="AD270" i="1"/>
  <c r="AE270" i="1"/>
  <c r="AG270" i="1"/>
  <c r="U271" i="1"/>
  <c r="V271" i="1"/>
  <c r="W271" i="1"/>
  <c r="X271" i="1"/>
  <c r="Y271" i="1" s="1" a="1"/>
  <c r="Y271" i="1" s="1"/>
  <c r="Z271" i="1"/>
  <c r="AB271" i="1"/>
  <c r="AC271" i="1"/>
  <c r="AD271" i="1"/>
  <c r="AE271" i="1"/>
  <c r="AG271" i="1"/>
  <c r="U272" i="1"/>
  <c r="V272" i="1"/>
  <c r="W272" i="1"/>
  <c r="X272" i="1"/>
  <c r="Y272" i="1" s="1" a="1"/>
  <c r="Y272" i="1" s="1"/>
  <c r="Z272" i="1"/>
  <c r="AB272" i="1"/>
  <c r="AC272" i="1"/>
  <c r="AD272" i="1"/>
  <c r="AE272" i="1"/>
  <c r="AG272" i="1"/>
  <c r="U273" i="1"/>
  <c r="V273" i="1"/>
  <c r="W273" i="1"/>
  <c r="X273" i="1"/>
  <c r="Y273" i="1" s="1" a="1"/>
  <c r="Y273" i="1" s="1"/>
  <c r="Z273" i="1"/>
  <c r="AB273" i="1"/>
  <c r="AC273" i="1"/>
  <c r="AD273" i="1"/>
  <c r="AE273" i="1"/>
  <c r="AG273" i="1"/>
  <c r="U274" i="1"/>
  <c r="V274" i="1"/>
  <c r="W274" i="1"/>
  <c r="X274" i="1"/>
  <c r="Y274" i="1" s="1" a="1"/>
  <c r="Y274" i="1" s="1"/>
  <c r="Z274" i="1"/>
  <c r="AB274" i="1"/>
  <c r="AC274" i="1"/>
  <c r="AD274" i="1"/>
  <c r="AE274" i="1"/>
  <c r="AG274" i="1"/>
  <c r="U275" i="1"/>
  <c r="V275" i="1"/>
  <c r="W275" i="1"/>
  <c r="X275" i="1"/>
  <c r="Y275" i="1" s="1" a="1"/>
  <c r="Y275" i="1" s="1"/>
  <c r="Z275" i="1"/>
  <c r="AB275" i="1"/>
  <c r="AC275" i="1"/>
  <c r="AD275" i="1"/>
  <c r="AE275" i="1"/>
  <c r="AG275" i="1"/>
  <c r="U276" i="1"/>
  <c r="V276" i="1"/>
  <c r="W276" i="1"/>
  <c r="X276" i="1"/>
  <c r="Y276" i="1" s="1" a="1"/>
  <c r="Y276" i="1" s="1"/>
  <c r="Z276" i="1"/>
  <c r="AB276" i="1"/>
  <c r="AC276" i="1"/>
  <c r="AD276" i="1"/>
  <c r="AE276" i="1"/>
  <c r="AG276" i="1"/>
  <c r="U277" i="1"/>
  <c r="V277" i="1"/>
  <c r="W277" i="1"/>
  <c r="X277" i="1"/>
  <c r="Y277" i="1" s="1" a="1"/>
  <c r="Y277" i="1" s="1"/>
  <c r="Z277" i="1"/>
  <c r="AB277" i="1"/>
  <c r="AC277" i="1"/>
  <c r="AD277" i="1"/>
  <c r="AE277" i="1"/>
  <c r="AG277" i="1"/>
  <c r="U278" i="1"/>
  <c r="V278" i="1"/>
  <c r="W278" i="1"/>
  <c r="X278" i="1"/>
  <c r="Y278" i="1" s="1" a="1"/>
  <c r="Y278" i="1" s="1"/>
  <c r="Z278" i="1"/>
  <c r="AB278" i="1"/>
  <c r="AC278" i="1"/>
  <c r="AD278" i="1"/>
  <c r="AE278" i="1"/>
  <c r="AG278" i="1"/>
  <c r="U279" i="1"/>
  <c r="V279" i="1"/>
  <c r="W279" i="1"/>
  <c r="X279" i="1"/>
  <c r="Y279" i="1" s="1" a="1"/>
  <c r="Y279" i="1" s="1"/>
  <c r="Z279" i="1"/>
  <c r="AB279" i="1"/>
  <c r="AC279" i="1"/>
  <c r="AD279" i="1"/>
  <c r="AE279" i="1"/>
  <c r="AG279" i="1"/>
  <c r="U280" i="1"/>
  <c r="V280" i="1"/>
  <c r="W280" i="1"/>
  <c r="X280" i="1"/>
  <c r="Y280" i="1" s="1" a="1"/>
  <c r="Y280" i="1" s="1"/>
  <c r="Z280" i="1"/>
  <c r="AB280" i="1"/>
  <c r="AC280" i="1"/>
  <c r="AD280" i="1"/>
  <c r="AE280" i="1"/>
  <c r="AG280" i="1"/>
  <c r="U281" i="1"/>
  <c r="V281" i="1"/>
  <c r="W281" i="1"/>
  <c r="X281" i="1"/>
  <c r="Y281" i="1" s="1" a="1"/>
  <c r="Y281" i="1" s="1"/>
  <c r="Z281" i="1"/>
  <c r="AB281" i="1"/>
  <c r="AC281" i="1"/>
  <c r="AD281" i="1"/>
  <c r="AE281" i="1"/>
  <c r="AG281" i="1"/>
  <c r="U282" i="1"/>
  <c r="V282" i="1"/>
  <c r="W282" i="1"/>
  <c r="X282" i="1"/>
  <c r="Y282" i="1" s="1" a="1"/>
  <c r="Y282" i="1" s="1"/>
  <c r="Z282" i="1"/>
  <c r="AB282" i="1"/>
  <c r="AC282" i="1"/>
  <c r="AD282" i="1"/>
  <c r="AE282" i="1"/>
  <c r="AG282" i="1"/>
  <c r="U283" i="1"/>
  <c r="V283" i="1"/>
  <c r="W283" i="1"/>
  <c r="X283" i="1"/>
  <c r="Y283" i="1" s="1" a="1"/>
  <c r="Y283" i="1" s="1"/>
  <c r="Z283" i="1"/>
  <c r="AB283" i="1"/>
  <c r="AC283" i="1"/>
  <c r="AD283" i="1"/>
  <c r="AE283" i="1"/>
  <c r="AG283" i="1"/>
  <c r="U284" i="1"/>
  <c r="V284" i="1"/>
  <c r="W284" i="1"/>
  <c r="X284" i="1"/>
  <c r="Y284" i="1" s="1" a="1"/>
  <c r="Y284" i="1" s="1"/>
  <c r="Z284" i="1"/>
  <c r="AB284" i="1"/>
  <c r="AC284" i="1"/>
  <c r="AD284" i="1"/>
  <c r="AE284" i="1"/>
  <c r="AG284" i="1"/>
  <c r="U285" i="1"/>
  <c r="V285" i="1"/>
  <c r="W285" i="1"/>
  <c r="X285" i="1"/>
  <c r="Y285" i="1" s="1" a="1"/>
  <c r="Y285" i="1" s="1"/>
  <c r="Z285" i="1"/>
  <c r="AB285" i="1"/>
  <c r="AC285" i="1"/>
  <c r="AD285" i="1"/>
  <c r="AE285" i="1"/>
  <c r="AG285" i="1"/>
  <c r="U286" i="1"/>
  <c r="V286" i="1"/>
  <c r="W286" i="1"/>
  <c r="X286" i="1"/>
  <c r="Y286" i="1" s="1" a="1"/>
  <c r="Y286" i="1" s="1"/>
  <c r="Z286" i="1"/>
  <c r="AB286" i="1"/>
  <c r="AC286" i="1"/>
  <c r="AD286" i="1"/>
  <c r="AE286" i="1"/>
  <c r="AG286" i="1"/>
  <c r="U287" i="1"/>
  <c r="V287" i="1"/>
  <c r="W287" i="1"/>
  <c r="X287" i="1"/>
  <c r="Y287" i="1" s="1" a="1"/>
  <c r="Y287" i="1" s="1"/>
  <c r="Z287" i="1"/>
  <c r="AB287" i="1"/>
  <c r="AC287" i="1"/>
  <c r="AD287" i="1"/>
  <c r="AE287" i="1"/>
  <c r="AG287" i="1"/>
  <c r="U288" i="1"/>
  <c r="V288" i="1"/>
  <c r="W288" i="1"/>
  <c r="X288" i="1"/>
  <c r="Y288" i="1" s="1" a="1"/>
  <c r="Y288" i="1" s="1"/>
  <c r="Z288" i="1"/>
  <c r="AB288" i="1"/>
  <c r="AC288" i="1"/>
  <c r="AD288" i="1"/>
  <c r="AE288" i="1"/>
  <c r="AG288" i="1"/>
  <c r="U289" i="1"/>
  <c r="V289" i="1"/>
  <c r="W289" i="1"/>
  <c r="X289" i="1"/>
  <c r="Y289" i="1" s="1" a="1"/>
  <c r="Y289" i="1" s="1"/>
  <c r="Z289" i="1"/>
  <c r="AB289" i="1"/>
  <c r="AC289" i="1"/>
  <c r="AD289" i="1"/>
  <c r="AE289" i="1"/>
  <c r="AG289" i="1"/>
  <c r="U290" i="1"/>
  <c r="V290" i="1"/>
  <c r="W290" i="1"/>
  <c r="X290" i="1"/>
  <c r="Y290" i="1" s="1" a="1"/>
  <c r="Y290" i="1" s="1"/>
  <c r="Z290" i="1"/>
  <c r="AB290" i="1"/>
  <c r="AC290" i="1"/>
  <c r="AD290" i="1"/>
  <c r="AE290" i="1"/>
  <c r="AG290" i="1"/>
  <c r="U291" i="1"/>
  <c r="V291" i="1"/>
  <c r="W291" i="1"/>
  <c r="X291" i="1"/>
  <c r="Y291" i="1" s="1" a="1"/>
  <c r="Y291" i="1" s="1"/>
  <c r="Z291" i="1"/>
  <c r="AB291" i="1"/>
  <c r="AC291" i="1"/>
  <c r="AD291" i="1"/>
  <c r="AE291" i="1"/>
  <c r="AG291" i="1"/>
  <c r="U292" i="1"/>
  <c r="V292" i="1"/>
  <c r="W292" i="1"/>
  <c r="X292" i="1"/>
  <c r="Y292" i="1" s="1" a="1"/>
  <c r="Y292" i="1" s="1"/>
  <c r="Z292" i="1"/>
  <c r="AB292" i="1"/>
  <c r="AC292" i="1"/>
  <c r="AD292" i="1"/>
  <c r="AE292" i="1"/>
  <c r="AG292" i="1"/>
  <c r="U293" i="1"/>
  <c r="V293" i="1"/>
  <c r="W293" i="1"/>
  <c r="X293" i="1"/>
  <c r="Y293" i="1" s="1" a="1"/>
  <c r="Y293" i="1" s="1"/>
  <c r="Z293" i="1"/>
  <c r="AB293" i="1"/>
  <c r="AC293" i="1"/>
  <c r="AD293" i="1"/>
  <c r="AE293" i="1"/>
  <c r="AG293" i="1"/>
  <c r="U294" i="1"/>
  <c r="V294" i="1"/>
  <c r="W294" i="1"/>
  <c r="X294" i="1"/>
  <c r="Y294" i="1" s="1" a="1"/>
  <c r="Y294" i="1" s="1"/>
  <c r="Z294" i="1"/>
  <c r="AB294" i="1"/>
  <c r="AC294" i="1"/>
  <c r="AD294" i="1"/>
  <c r="AE294" i="1"/>
  <c r="AG294" i="1"/>
  <c r="U295" i="1"/>
  <c r="V295" i="1"/>
  <c r="W295" i="1"/>
  <c r="X295" i="1"/>
  <c r="Y295" i="1" s="1" a="1"/>
  <c r="Y295" i="1" s="1"/>
  <c r="Z295" i="1"/>
  <c r="AB295" i="1"/>
  <c r="AC295" i="1"/>
  <c r="AD295" i="1"/>
  <c r="AE295" i="1"/>
  <c r="AG295" i="1"/>
  <c r="U296" i="1"/>
  <c r="V296" i="1"/>
  <c r="W296" i="1"/>
  <c r="X296" i="1"/>
  <c r="Y296" i="1" s="1" a="1"/>
  <c r="Y296" i="1" s="1"/>
  <c r="Z296" i="1"/>
  <c r="AB296" i="1"/>
  <c r="AC296" i="1"/>
  <c r="AD296" i="1"/>
  <c r="AE296" i="1"/>
  <c r="AG296" i="1"/>
  <c r="U297" i="1"/>
  <c r="V297" i="1"/>
  <c r="W297" i="1"/>
  <c r="X297" i="1"/>
  <c r="Y297" i="1" s="1" a="1"/>
  <c r="Y297" i="1" s="1"/>
  <c r="Z297" i="1"/>
  <c r="AB297" i="1"/>
  <c r="AC297" i="1"/>
  <c r="AD297" i="1"/>
  <c r="AE297" i="1"/>
  <c r="AG297" i="1"/>
  <c r="U298" i="1"/>
  <c r="V298" i="1"/>
  <c r="W298" i="1"/>
  <c r="X298" i="1"/>
  <c r="Y298" i="1" s="1" a="1"/>
  <c r="Y298" i="1" s="1"/>
  <c r="Z298" i="1"/>
  <c r="AB298" i="1"/>
  <c r="AC298" i="1"/>
  <c r="AD298" i="1"/>
  <c r="AE298" i="1"/>
  <c r="AG298" i="1"/>
  <c r="U299" i="1"/>
  <c r="V299" i="1"/>
  <c r="W299" i="1"/>
  <c r="X299" i="1"/>
  <c r="Y299" i="1" s="1" a="1"/>
  <c r="Y299" i="1" s="1"/>
  <c r="Z299" i="1"/>
  <c r="AB299" i="1"/>
  <c r="AC299" i="1"/>
  <c r="AD299" i="1"/>
  <c r="AE299" i="1"/>
  <c r="AG299" i="1"/>
  <c r="U300" i="1"/>
  <c r="V300" i="1"/>
  <c r="W300" i="1"/>
  <c r="X300" i="1"/>
  <c r="Y300" i="1" s="1" a="1"/>
  <c r="Y300" i="1" s="1"/>
  <c r="Z300" i="1"/>
  <c r="AB300" i="1"/>
  <c r="AC300" i="1"/>
  <c r="AD300" i="1"/>
  <c r="AE300" i="1"/>
  <c r="AG300" i="1"/>
  <c r="U301" i="1"/>
  <c r="V301" i="1"/>
  <c r="W301" i="1"/>
  <c r="X301" i="1"/>
  <c r="Y301" i="1" s="1" a="1"/>
  <c r="Y301" i="1" s="1"/>
  <c r="Z301" i="1"/>
  <c r="AB301" i="1"/>
  <c r="AC301" i="1"/>
  <c r="AD301" i="1"/>
  <c r="AE301" i="1"/>
  <c r="AG301" i="1"/>
  <c r="U302" i="1"/>
  <c r="V302" i="1"/>
  <c r="W302" i="1"/>
  <c r="X302" i="1"/>
  <c r="Y302" i="1" s="1" a="1"/>
  <c r="Y302" i="1" s="1"/>
  <c r="Z302" i="1"/>
  <c r="AB302" i="1"/>
  <c r="AC302" i="1"/>
  <c r="AD302" i="1"/>
  <c r="AE302" i="1"/>
  <c r="AG302" i="1"/>
  <c r="U303" i="1"/>
  <c r="V303" i="1"/>
  <c r="W303" i="1"/>
  <c r="X303" i="1"/>
  <c r="Y303" i="1" s="1" a="1"/>
  <c r="Y303" i="1" s="1"/>
  <c r="Z303" i="1"/>
  <c r="AB303" i="1"/>
  <c r="AC303" i="1"/>
  <c r="AD303" i="1"/>
  <c r="AE303" i="1"/>
  <c r="AG303" i="1"/>
  <c r="U304" i="1"/>
  <c r="V304" i="1"/>
  <c r="W304" i="1"/>
  <c r="X304" i="1"/>
  <c r="Y304" i="1" s="1" a="1"/>
  <c r="Y304" i="1" s="1"/>
  <c r="Z304" i="1"/>
  <c r="AB304" i="1"/>
  <c r="AC304" i="1"/>
  <c r="AD304" i="1"/>
  <c r="AE304" i="1"/>
  <c r="AG304" i="1"/>
  <c r="U305" i="1"/>
  <c r="V305" i="1"/>
  <c r="W305" i="1"/>
  <c r="X305" i="1"/>
  <c r="Y305" i="1" s="1" a="1"/>
  <c r="Y305" i="1" s="1"/>
  <c r="Z305" i="1"/>
  <c r="AB305" i="1"/>
  <c r="AC305" i="1"/>
  <c r="AD305" i="1"/>
  <c r="AE305" i="1"/>
  <c r="AG305" i="1"/>
  <c r="U306" i="1"/>
  <c r="V306" i="1"/>
  <c r="W306" i="1"/>
  <c r="X306" i="1"/>
  <c r="Y306" i="1" s="1" a="1"/>
  <c r="Y306" i="1" s="1"/>
  <c r="Z306" i="1"/>
  <c r="AB306" i="1"/>
  <c r="AC306" i="1"/>
  <c r="AD306" i="1"/>
  <c r="AE306" i="1"/>
  <c r="AG306" i="1"/>
  <c r="U307" i="1"/>
  <c r="V307" i="1"/>
  <c r="W307" i="1"/>
  <c r="X307" i="1"/>
  <c r="Y307" i="1" s="1" a="1"/>
  <c r="Y307" i="1" s="1"/>
  <c r="Z307" i="1"/>
  <c r="AB307" i="1"/>
  <c r="AC307" i="1"/>
  <c r="AD307" i="1"/>
  <c r="AE307" i="1"/>
  <c r="AG307" i="1"/>
  <c r="U308" i="1"/>
  <c r="V308" i="1"/>
  <c r="W308" i="1"/>
  <c r="X308" i="1"/>
  <c r="Y308" i="1" s="1" a="1"/>
  <c r="Y308" i="1" s="1"/>
  <c r="Z308" i="1"/>
  <c r="AB308" i="1"/>
  <c r="AC308" i="1"/>
  <c r="AD308" i="1"/>
  <c r="AE308" i="1"/>
  <c r="AG308" i="1"/>
  <c r="U309" i="1"/>
  <c r="V309" i="1"/>
  <c r="W309" i="1"/>
  <c r="X309" i="1"/>
  <c r="Y309" i="1" s="1" a="1"/>
  <c r="Y309" i="1" s="1"/>
  <c r="Z309" i="1"/>
  <c r="AB309" i="1"/>
  <c r="AC309" i="1"/>
  <c r="AD309" i="1"/>
  <c r="AE309" i="1"/>
  <c r="AG309" i="1"/>
  <c r="U310" i="1"/>
  <c r="V310" i="1"/>
  <c r="W310" i="1"/>
  <c r="X310" i="1"/>
  <c r="Y310" i="1" s="1" a="1"/>
  <c r="Y310" i="1" s="1"/>
  <c r="Z310" i="1"/>
  <c r="AB310" i="1"/>
  <c r="AC310" i="1"/>
  <c r="AD310" i="1"/>
  <c r="AE310" i="1"/>
  <c r="AG310" i="1"/>
  <c r="U311" i="1"/>
  <c r="V311" i="1"/>
  <c r="W311" i="1"/>
  <c r="X311" i="1"/>
  <c r="Y311" i="1" s="1" a="1"/>
  <c r="Y311" i="1" s="1"/>
  <c r="Z311" i="1"/>
  <c r="AB311" i="1"/>
  <c r="AC311" i="1"/>
  <c r="AD311" i="1"/>
  <c r="AE311" i="1"/>
  <c r="AG311" i="1"/>
  <c r="U312" i="1"/>
  <c r="V312" i="1"/>
  <c r="W312" i="1"/>
  <c r="X312" i="1"/>
  <c r="Y312" i="1" s="1" a="1"/>
  <c r="Y312" i="1" s="1"/>
  <c r="Z312" i="1"/>
  <c r="AB312" i="1"/>
  <c r="AC312" i="1"/>
  <c r="AD312" i="1"/>
  <c r="AE312" i="1"/>
  <c r="AG312" i="1"/>
  <c r="U313" i="1"/>
  <c r="V313" i="1"/>
  <c r="W313" i="1"/>
  <c r="X313" i="1"/>
  <c r="Y313" i="1" s="1" a="1"/>
  <c r="Y313" i="1" s="1"/>
  <c r="Z313" i="1"/>
  <c r="AB313" i="1"/>
  <c r="AC313" i="1"/>
  <c r="AD313" i="1"/>
  <c r="AE313" i="1"/>
  <c r="AG313" i="1"/>
  <c r="U314" i="1"/>
  <c r="V314" i="1"/>
  <c r="W314" i="1"/>
  <c r="X314" i="1"/>
  <c r="Y314" i="1" s="1" a="1"/>
  <c r="Y314" i="1" s="1"/>
  <c r="Z314" i="1"/>
  <c r="AB314" i="1"/>
  <c r="AC314" i="1"/>
  <c r="AD314" i="1"/>
  <c r="AE314" i="1"/>
  <c r="AG314" i="1"/>
  <c r="U315" i="1"/>
  <c r="V315" i="1"/>
  <c r="W315" i="1"/>
  <c r="X315" i="1"/>
  <c r="Y315" i="1" s="1" a="1"/>
  <c r="Y315" i="1" s="1"/>
  <c r="Z315" i="1"/>
  <c r="AB315" i="1"/>
  <c r="AC315" i="1"/>
  <c r="AD315" i="1"/>
  <c r="AE315" i="1"/>
  <c r="AG315" i="1"/>
  <c r="U316" i="1"/>
  <c r="V316" i="1"/>
  <c r="W316" i="1"/>
  <c r="X316" i="1"/>
  <c r="Y316" i="1" s="1" a="1"/>
  <c r="Y316" i="1" s="1"/>
  <c r="Z316" i="1"/>
  <c r="AB316" i="1"/>
  <c r="AC316" i="1"/>
  <c r="AD316" i="1"/>
  <c r="AE316" i="1"/>
  <c r="AG316" i="1"/>
  <c r="U317" i="1"/>
  <c r="V317" i="1"/>
  <c r="W317" i="1"/>
  <c r="X317" i="1"/>
  <c r="Y317" i="1" s="1" a="1"/>
  <c r="Y317" i="1" s="1"/>
  <c r="Z317" i="1"/>
  <c r="AB317" i="1"/>
  <c r="AC317" i="1"/>
  <c r="AD317" i="1"/>
  <c r="AE317" i="1"/>
  <c r="AG317" i="1"/>
  <c r="U318" i="1"/>
  <c r="V318" i="1"/>
  <c r="W318" i="1"/>
  <c r="X318" i="1"/>
  <c r="Y318" i="1" s="1" a="1"/>
  <c r="Y318" i="1" s="1"/>
  <c r="Z318" i="1"/>
  <c r="AB318" i="1"/>
  <c r="AC318" i="1"/>
  <c r="AD318" i="1"/>
  <c r="AE318" i="1"/>
  <c r="AG318" i="1"/>
  <c r="U319" i="1"/>
  <c r="V319" i="1"/>
  <c r="W319" i="1"/>
  <c r="X319" i="1"/>
  <c r="Y319" i="1" s="1" a="1"/>
  <c r="Y319" i="1" s="1"/>
  <c r="Z319" i="1"/>
  <c r="AB319" i="1"/>
  <c r="AC319" i="1"/>
  <c r="AD319" i="1"/>
  <c r="AE319" i="1"/>
  <c r="AG319" i="1"/>
  <c r="U320" i="1"/>
  <c r="V320" i="1"/>
  <c r="W320" i="1"/>
  <c r="X320" i="1"/>
  <c r="Y320" i="1" s="1" a="1"/>
  <c r="Y320" i="1" s="1"/>
  <c r="Z320" i="1"/>
  <c r="AB320" i="1"/>
  <c r="AC320" i="1"/>
  <c r="AD320" i="1"/>
  <c r="AE320" i="1"/>
  <c r="AG320" i="1"/>
  <c r="U321" i="1"/>
  <c r="V321" i="1"/>
  <c r="W321" i="1"/>
  <c r="X321" i="1"/>
  <c r="Y321" i="1" s="1" a="1"/>
  <c r="Y321" i="1" s="1"/>
  <c r="Z321" i="1"/>
  <c r="AB321" i="1"/>
  <c r="AC321" i="1"/>
  <c r="AD321" i="1"/>
  <c r="AE321" i="1"/>
  <c r="AG321" i="1"/>
  <c r="U322" i="1"/>
  <c r="V322" i="1"/>
  <c r="W322" i="1"/>
  <c r="X322" i="1"/>
  <c r="Y322" i="1" s="1" a="1"/>
  <c r="Y322" i="1" s="1"/>
  <c r="Z322" i="1"/>
  <c r="AB322" i="1"/>
  <c r="AC322" i="1"/>
  <c r="AD322" i="1"/>
  <c r="AE322" i="1"/>
  <c r="AG322" i="1"/>
  <c r="U323" i="1"/>
  <c r="V323" i="1"/>
  <c r="W323" i="1"/>
  <c r="X323" i="1"/>
  <c r="Y323" i="1" s="1" a="1"/>
  <c r="Y323" i="1" s="1"/>
  <c r="Z323" i="1"/>
  <c r="AB323" i="1"/>
  <c r="AC323" i="1"/>
  <c r="AD323" i="1"/>
  <c r="AE323" i="1"/>
  <c r="AG323" i="1"/>
  <c r="U324" i="1"/>
  <c r="V324" i="1"/>
  <c r="W324" i="1"/>
  <c r="X324" i="1"/>
  <c r="Y324" i="1" s="1" a="1"/>
  <c r="Y324" i="1" s="1"/>
  <c r="Z324" i="1"/>
  <c r="AB324" i="1"/>
  <c r="AC324" i="1"/>
  <c r="AD324" i="1"/>
  <c r="AE324" i="1"/>
  <c r="AG324" i="1"/>
  <c r="U325" i="1"/>
  <c r="V325" i="1"/>
  <c r="W325" i="1"/>
  <c r="X325" i="1"/>
  <c r="Y325" i="1" s="1" a="1"/>
  <c r="Y325" i="1" s="1"/>
  <c r="Z325" i="1"/>
  <c r="AB325" i="1"/>
  <c r="AC325" i="1"/>
  <c r="AD325" i="1"/>
  <c r="AE325" i="1"/>
  <c r="AG325" i="1"/>
  <c r="U326" i="1"/>
  <c r="V326" i="1"/>
  <c r="W326" i="1"/>
  <c r="X326" i="1"/>
  <c r="Y326" i="1" s="1" a="1"/>
  <c r="Y326" i="1" s="1"/>
  <c r="Z326" i="1"/>
  <c r="AB326" i="1"/>
  <c r="AC326" i="1"/>
  <c r="AD326" i="1"/>
  <c r="AE326" i="1"/>
  <c r="AG326" i="1"/>
  <c r="U327" i="1"/>
  <c r="V327" i="1"/>
  <c r="W327" i="1"/>
  <c r="X327" i="1"/>
  <c r="Y327" i="1" s="1" a="1"/>
  <c r="Y327" i="1" s="1"/>
  <c r="Z327" i="1"/>
  <c r="AB327" i="1"/>
  <c r="AC327" i="1"/>
  <c r="AD327" i="1"/>
  <c r="AE327" i="1"/>
  <c r="AG327" i="1"/>
  <c r="U328" i="1"/>
  <c r="V328" i="1"/>
  <c r="W328" i="1"/>
  <c r="X328" i="1"/>
  <c r="Y328" i="1" s="1" a="1"/>
  <c r="Y328" i="1" s="1"/>
  <c r="Z328" i="1"/>
  <c r="AB328" i="1"/>
  <c r="AC328" i="1"/>
  <c r="AD328" i="1"/>
  <c r="AE328" i="1"/>
  <c r="AG328" i="1"/>
  <c r="U329" i="1"/>
  <c r="V329" i="1"/>
  <c r="W329" i="1"/>
  <c r="X329" i="1"/>
  <c r="Y329" i="1" s="1" a="1"/>
  <c r="Y329" i="1" s="1"/>
  <c r="Z329" i="1"/>
  <c r="AB329" i="1"/>
  <c r="AC329" i="1"/>
  <c r="AD329" i="1"/>
  <c r="AE329" i="1"/>
  <c r="AG329" i="1"/>
  <c r="U330" i="1"/>
  <c r="V330" i="1"/>
  <c r="W330" i="1"/>
  <c r="X330" i="1"/>
  <c r="Y330" i="1" s="1" a="1"/>
  <c r="Y330" i="1" s="1"/>
  <c r="Z330" i="1"/>
  <c r="AB330" i="1"/>
  <c r="AC330" i="1"/>
  <c r="AD330" i="1"/>
  <c r="AE330" i="1"/>
  <c r="AG330" i="1"/>
  <c r="U331" i="1"/>
  <c r="V331" i="1"/>
  <c r="W331" i="1"/>
  <c r="X331" i="1"/>
  <c r="Y331" i="1" s="1" a="1"/>
  <c r="Y331" i="1" s="1"/>
  <c r="Z331" i="1"/>
  <c r="AB331" i="1"/>
  <c r="AC331" i="1"/>
  <c r="AD331" i="1"/>
  <c r="AE331" i="1"/>
  <c r="AG331" i="1"/>
  <c r="U332" i="1"/>
  <c r="V332" i="1"/>
  <c r="W332" i="1"/>
  <c r="X332" i="1"/>
  <c r="Y332" i="1" s="1" a="1"/>
  <c r="Y332" i="1" s="1"/>
  <c r="Z332" i="1"/>
  <c r="AB332" i="1"/>
  <c r="AC332" i="1"/>
  <c r="AD332" i="1"/>
  <c r="AE332" i="1"/>
  <c r="AG332" i="1"/>
  <c r="U333" i="1"/>
  <c r="V333" i="1"/>
  <c r="W333" i="1"/>
  <c r="X333" i="1"/>
  <c r="Y333" i="1" s="1" a="1"/>
  <c r="Y333" i="1" s="1"/>
  <c r="Z333" i="1"/>
  <c r="AB333" i="1"/>
  <c r="AC333" i="1"/>
  <c r="AD333" i="1"/>
  <c r="AE333" i="1"/>
  <c r="AG333" i="1"/>
  <c r="U334" i="1"/>
  <c r="V334" i="1"/>
  <c r="W334" i="1"/>
  <c r="X334" i="1"/>
  <c r="Y334" i="1" s="1" a="1"/>
  <c r="Y334" i="1" s="1"/>
  <c r="Z334" i="1"/>
  <c r="AB334" i="1"/>
  <c r="AC334" i="1"/>
  <c r="AD334" i="1"/>
  <c r="AE334" i="1"/>
  <c r="AG334" i="1"/>
  <c r="U335" i="1"/>
  <c r="V335" i="1"/>
  <c r="W335" i="1"/>
  <c r="X335" i="1"/>
  <c r="Y335" i="1" s="1" a="1"/>
  <c r="Y335" i="1" s="1"/>
  <c r="Z335" i="1"/>
  <c r="AB335" i="1"/>
  <c r="AC335" i="1"/>
  <c r="AD335" i="1"/>
  <c r="AE335" i="1"/>
  <c r="AG335" i="1"/>
  <c r="U336" i="1"/>
  <c r="V336" i="1"/>
  <c r="W336" i="1"/>
  <c r="X336" i="1"/>
  <c r="Y336" i="1" s="1" a="1"/>
  <c r="Y336" i="1" s="1"/>
  <c r="Z336" i="1"/>
  <c r="AB336" i="1"/>
  <c r="AC336" i="1"/>
  <c r="AD336" i="1"/>
  <c r="AE336" i="1"/>
  <c r="AG336" i="1"/>
  <c r="U337" i="1"/>
  <c r="V337" i="1"/>
  <c r="W337" i="1"/>
  <c r="X337" i="1"/>
  <c r="Y337" i="1" s="1" a="1"/>
  <c r="Y337" i="1" s="1"/>
  <c r="Z337" i="1"/>
  <c r="AB337" i="1"/>
  <c r="AC337" i="1"/>
  <c r="AD337" i="1"/>
  <c r="AE337" i="1"/>
  <c r="AG337" i="1"/>
  <c r="U338" i="1"/>
  <c r="V338" i="1"/>
  <c r="W338" i="1"/>
  <c r="X338" i="1"/>
  <c r="Y338" i="1" s="1" a="1"/>
  <c r="Y338" i="1" s="1"/>
  <c r="Z338" i="1"/>
  <c r="AB338" i="1"/>
  <c r="AC338" i="1"/>
  <c r="AD338" i="1"/>
  <c r="AE338" i="1"/>
  <c r="AG338" i="1"/>
  <c r="U339" i="1"/>
  <c r="V339" i="1"/>
  <c r="W339" i="1"/>
  <c r="X339" i="1"/>
  <c r="Y339" i="1" s="1" a="1"/>
  <c r="Y339" i="1" s="1"/>
  <c r="Z339" i="1"/>
  <c r="AB339" i="1"/>
  <c r="AC339" i="1"/>
  <c r="AD339" i="1"/>
  <c r="AE339" i="1"/>
  <c r="AG339" i="1"/>
  <c r="U340" i="1"/>
  <c r="V340" i="1"/>
  <c r="W340" i="1"/>
  <c r="X340" i="1"/>
  <c r="Y340" i="1" s="1" a="1"/>
  <c r="Y340" i="1" s="1"/>
  <c r="Z340" i="1"/>
  <c r="AB340" i="1"/>
  <c r="AC340" i="1"/>
  <c r="AD340" i="1"/>
  <c r="AE340" i="1"/>
  <c r="AG340" i="1"/>
  <c r="U341" i="1"/>
  <c r="V341" i="1"/>
  <c r="W341" i="1"/>
  <c r="X341" i="1"/>
  <c r="Y341" i="1" s="1" a="1"/>
  <c r="Y341" i="1" s="1"/>
  <c r="Z341" i="1"/>
  <c r="AB341" i="1"/>
  <c r="AC341" i="1"/>
  <c r="AD341" i="1"/>
  <c r="AE341" i="1"/>
  <c r="AG341" i="1"/>
  <c r="U342" i="1"/>
  <c r="V342" i="1"/>
  <c r="W342" i="1"/>
  <c r="X342" i="1"/>
  <c r="Y342" i="1" s="1" a="1"/>
  <c r="Y342" i="1" s="1"/>
  <c r="Z342" i="1"/>
  <c r="AB342" i="1"/>
  <c r="AC342" i="1"/>
  <c r="AD342" i="1"/>
  <c r="AE342" i="1"/>
  <c r="AG342" i="1"/>
  <c r="U343" i="1"/>
  <c r="V343" i="1"/>
  <c r="W343" i="1"/>
  <c r="X343" i="1"/>
  <c r="Y343" i="1" s="1" a="1"/>
  <c r="Y343" i="1" s="1"/>
  <c r="Z343" i="1"/>
  <c r="AB343" i="1"/>
  <c r="AC343" i="1"/>
  <c r="AD343" i="1"/>
  <c r="AE343" i="1"/>
  <c r="AG343" i="1"/>
  <c r="U344" i="1"/>
  <c r="V344" i="1"/>
  <c r="W344" i="1"/>
  <c r="X344" i="1"/>
  <c r="Y344" i="1" s="1" a="1"/>
  <c r="Y344" i="1" s="1"/>
  <c r="Z344" i="1"/>
  <c r="AB344" i="1"/>
  <c r="AC344" i="1"/>
  <c r="AD344" i="1"/>
  <c r="AE344" i="1"/>
  <c r="AG344" i="1"/>
  <c r="U345" i="1"/>
  <c r="V345" i="1"/>
  <c r="W345" i="1"/>
  <c r="X345" i="1"/>
  <c r="Y345" i="1" s="1" a="1"/>
  <c r="Y345" i="1" s="1"/>
  <c r="Z345" i="1"/>
  <c r="AB345" i="1"/>
  <c r="AC345" i="1"/>
  <c r="AD345" i="1"/>
  <c r="AE345" i="1"/>
  <c r="AG345" i="1"/>
  <c r="U346" i="1"/>
  <c r="V346" i="1"/>
  <c r="W346" i="1"/>
  <c r="X346" i="1"/>
  <c r="Y346" i="1" s="1" a="1"/>
  <c r="Y346" i="1" s="1"/>
  <c r="Z346" i="1"/>
  <c r="AB346" i="1"/>
  <c r="AC346" i="1"/>
  <c r="AD346" i="1"/>
  <c r="AE346" i="1"/>
  <c r="AG346" i="1"/>
  <c r="U347" i="1"/>
  <c r="V347" i="1"/>
  <c r="W347" i="1"/>
  <c r="X347" i="1"/>
  <c r="Y347" i="1" s="1" a="1"/>
  <c r="Y347" i="1" s="1"/>
  <c r="Z347" i="1"/>
  <c r="AB347" i="1"/>
  <c r="AC347" i="1"/>
  <c r="AD347" i="1"/>
  <c r="AE347" i="1"/>
  <c r="AG347" i="1"/>
  <c r="U348" i="1"/>
  <c r="V348" i="1"/>
  <c r="W348" i="1"/>
  <c r="X348" i="1"/>
  <c r="Y348" i="1" s="1" a="1"/>
  <c r="Y348" i="1" s="1"/>
  <c r="Z348" i="1"/>
  <c r="AB348" i="1"/>
  <c r="AC348" i="1"/>
  <c r="AD348" i="1"/>
  <c r="AE348" i="1"/>
  <c r="AG348" i="1"/>
  <c r="U349" i="1"/>
  <c r="V349" i="1"/>
  <c r="W349" i="1"/>
  <c r="X349" i="1"/>
  <c r="Y349" i="1" s="1" a="1"/>
  <c r="Y349" i="1" s="1"/>
  <c r="Z349" i="1"/>
  <c r="AB349" i="1"/>
  <c r="AC349" i="1"/>
  <c r="AD349" i="1"/>
  <c r="AE349" i="1"/>
  <c r="AG349" i="1"/>
  <c r="U350" i="1"/>
  <c r="V350" i="1"/>
  <c r="W350" i="1"/>
  <c r="X350" i="1"/>
  <c r="Y350" i="1" s="1" a="1"/>
  <c r="Y350" i="1" s="1"/>
  <c r="Z350" i="1"/>
  <c r="AB350" i="1"/>
  <c r="AC350" i="1"/>
  <c r="AD350" i="1"/>
  <c r="AE350" i="1"/>
  <c r="AG350" i="1"/>
  <c r="U351" i="1"/>
  <c r="V351" i="1"/>
  <c r="W351" i="1"/>
  <c r="X351" i="1"/>
  <c r="Y351" i="1" s="1" a="1"/>
  <c r="Y351" i="1" s="1"/>
  <c r="Z351" i="1"/>
  <c r="AB351" i="1"/>
  <c r="AC351" i="1"/>
  <c r="AD351" i="1"/>
  <c r="AE351" i="1"/>
  <c r="AG351" i="1"/>
  <c r="U352" i="1"/>
  <c r="V352" i="1"/>
  <c r="W352" i="1"/>
  <c r="X352" i="1"/>
  <c r="Y352" i="1" s="1" a="1"/>
  <c r="Y352" i="1" s="1"/>
  <c r="Z352" i="1"/>
  <c r="AB352" i="1"/>
  <c r="AC352" i="1"/>
  <c r="AD352" i="1"/>
  <c r="AE352" i="1"/>
  <c r="AG352" i="1"/>
  <c r="U353" i="1"/>
  <c r="V353" i="1"/>
  <c r="W353" i="1"/>
  <c r="X353" i="1"/>
  <c r="Y353" i="1" s="1" a="1"/>
  <c r="Y353" i="1" s="1"/>
  <c r="Z353" i="1"/>
  <c r="AB353" i="1"/>
  <c r="AC353" i="1"/>
  <c r="AD353" i="1"/>
  <c r="AE353" i="1"/>
  <c r="AG353" i="1"/>
  <c r="U354" i="1"/>
  <c r="V354" i="1"/>
  <c r="W354" i="1"/>
  <c r="X354" i="1"/>
  <c r="Y354" i="1" s="1" a="1"/>
  <c r="Y354" i="1" s="1"/>
  <c r="Z354" i="1"/>
  <c r="AB354" i="1"/>
  <c r="AC354" i="1"/>
  <c r="AD354" i="1"/>
  <c r="AE354" i="1"/>
  <c r="AG354" i="1"/>
  <c r="U355" i="1"/>
  <c r="V355" i="1"/>
  <c r="W355" i="1"/>
  <c r="X355" i="1"/>
  <c r="Y355" i="1" s="1" a="1"/>
  <c r="Y355" i="1" s="1"/>
  <c r="Z355" i="1"/>
  <c r="AB355" i="1"/>
  <c r="AC355" i="1"/>
  <c r="AD355" i="1"/>
  <c r="AE355" i="1"/>
  <c r="AG355" i="1"/>
  <c r="U356" i="1"/>
  <c r="V356" i="1"/>
  <c r="W356" i="1"/>
  <c r="X356" i="1"/>
  <c r="Y356" i="1" s="1" a="1"/>
  <c r="Y356" i="1" s="1"/>
  <c r="Z356" i="1"/>
  <c r="AB356" i="1"/>
  <c r="AC356" i="1"/>
  <c r="AD356" i="1"/>
  <c r="AE356" i="1"/>
  <c r="AG356" i="1"/>
  <c r="U357" i="1"/>
  <c r="V357" i="1"/>
  <c r="W357" i="1"/>
  <c r="X357" i="1"/>
  <c r="Y357" i="1" s="1" a="1"/>
  <c r="Y357" i="1" s="1"/>
  <c r="Z357" i="1"/>
  <c r="AB357" i="1"/>
  <c r="AC357" i="1"/>
  <c r="AD357" i="1"/>
  <c r="AE357" i="1"/>
  <c r="AG357" i="1"/>
  <c r="U358" i="1"/>
  <c r="V358" i="1"/>
  <c r="W358" i="1"/>
  <c r="X358" i="1"/>
  <c r="Y358" i="1" s="1" a="1"/>
  <c r="Y358" i="1" s="1"/>
  <c r="Z358" i="1"/>
  <c r="AB358" i="1"/>
  <c r="AC358" i="1"/>
  <c r="AD358" i="1"/>
  <c r="AE358" i="1"/>
  <c r="AG358" i="1"/>
  <c r="U359" i="1"/>
  <c r="V359" i="1"/>
  <c r="W359" i="1"/>
  <c r="X359" i="1"/>
  <c r="Y359" i="1" s="1" a="1"/>
  <c r="Y359" i="1" s="1"/>
  <c r="Z359" i="1"/>
  <c r="AB359" i="1"/>
  <c r="AC359" i="1"/>
  <c r="AD359" i="1"/>
  <c r="AE359" i="1"/>
  <c r="AG359" i="1"/>
  <c r="U360" i="1"/>
  <c r="V360" i="1"/>
  <c r="W360" i="1"/>
  <c r="X360" i="1"/>
  <c r="Y360" i="1" s="1" a="1"/>
  <c r="Y360" i="1" s="1"/>
  <c r="Z360" i="1"/>
  <c r="AB360" i="1"/>
  <c r="AC360" i="1"/>
  <c r="AD360" i="1"/>
  <c r="AE360" i="1"/>
  <c r="AG360" i="1"/>
  <c r="U361" i="1"/>
  <c r="V361" i="1"/>
  <c r="W361" i="1"/>
  <c r="X361" i="1"/>
  <c r="Y361" i="1" s="1" a="1"/>
  <c r="Y361" i="1" s="1"/>
  <c r="Z361" i="1"/>
  <c r="AB361" i="1"/>
  <c r="AC361" i="1"/>
  <c r="AD361" i="1"/>
  <c r="AE361" i="1"/>
  <c r="AG361" i="1"/>
  <c r="U362" i="1"/>
  <c r="V362" i="1"/>
  <c r="W362" i="1"/>
  <c r="X362" i="1"/>
  <c r="Y362" i="1" s="1" a="1"/>
  <c r="Y362" i="1" s="1"/>
  <c r="Z362" i="1"/>
  <c r="AB362" i="1"/>
  <c r="AC362" i="1"/>
  <c r="AD362" i="1"/>
  <c r="AE362" i="1"/>
  <c r="AG362" i="1"/>
  <c r="U363" i="1"/>
  <c r="V363" i="1"/>
  <c r="W363" i="1"/>
  <c r="X363" i="1"/>
  <c r="Y363" i="1" s="1" a="1"/>
  <c r="Y363" i="1" s="1"/>
  <c r="Z363" i="1"/>
  <c r="AB363" i="1"/>
  <c r="AC363" i="1"/>
  <c r="AD363" i="1"/>
  <c r="AE363" i="1"/>
  <c r="AG363" i="1"/>
  <c r="U364" i="1"/>
  <c r="V364" i="1"/>
  <c r="W364" i="1"/>
  <c r="X364" i="1"/>
  <c r="Y364" i="1" s="1" a="1"/>
  <c r="Y364" i="1" s="1"/>
  <c r="Z364" i="1"/>
  <c r="AB364" i="1"/>
  <c r="AC364" i="1"/>
  <c r="AD364" i="1"/>
  <c r="AE364" i="1"/>
  <c r="AG364" i="1"/>
  <c r="U365" i="1"/>
  <c r="V365" i="1"/>
  <c r="W365" i="1"/>
  <c r="X365" i="1"/>
  <c r="Y365" i="1" s="1" a="1"/>
  <c r="Y365" i="1" s="1"/>
  <c r="Z365" i="1"/>
  <c r="AB365" i="1"/>
  <c r="AC365" i="1"/>
  <c r="AD365" i="1"/>
  <c r="AE365" i="1"/>
  <c r="AG365" i="1"/>
  <c r="U366" i="1"/>
  <c r="V366" i="1"/>
  <c r="W366" i="1"/>
  <c r="X366" i="1"/>
  <c r="Y366" i="1" s="1" a="1"/>
  <c r="Y366" i="1" s="1"/>
  <c r="Z366" i="1"/>
  <c r="AB366" i="1"/>
  <c r="AC366" i="1"/>
  <c r="AD366" i="1"/>
  <c r="AE366" i="1"/>
  <c r="AG366" i="1"/>
  <c r="U367" i="1"/>
  <c r="V367" i="1"/>
  <c r="W367" i="1"/>
  <c r="X367" i="1"/>
  <c r="Y367" i="1" s="1" a="1"/>
  <c r="Y367" i="1" s="1"/>
  <c r="Z367" i="1"/>
  <c r="AB367" i="1"/>
  <c r="AC367" i="1"/>
  <c r="AD367" i="1"/>
  <c r="AE367" i="1"/>
  <c r="AG367" i="1"/>
  <c r="U368" i="1"/>
  <c r="V368" i="1"/>
  <c r="W368" i="1"/>
  <c r="X368" i="1"/>
  <c r="Y368" i="1" s="1" a="1"/>
  <c r="Y368" i="1" s="1"/>
  <c r="Z368" i="1"/>
  <c r="AB368" i="1"/>
  <c r="AC368" i="1"/>
  <c r="AD368" i="1"/>
  <c r="AE368" i="1"/>
  <c r="AG368" i="1"/>
  <c r="U369" i="1"/>
  <c r="V369" i="1"/>
  <c r="W369" i="1"/>
  <c r="X369" i="1"/>
  <c r="Y369" i="1" s="1" a="1"/>
  <c r="Y369" i="1" s="1"/>
  <c r="Z369" i="1"/>
  <c r="AB369" i="1"/>
  <c r="AC369" i="1"/>
  <c r="AD369" i="1"/>
  <c r="AE369" i="1"/>
  <c r="AG369" i="1"/>
  <c r="U370" i="1"/>
  <c r="V370" i="1"/>
  <c r="W370" i="1"/>
  <c r="X370" i="1"/>
  <c r="Y370" i="1" s="1" a="1"/>
  <c r="Y370" i="1" s="1"/>
  <c r="Z370" i="1"/>
  <c r="AB370" i="1"/>
  <c r="AC370" i="1"/>
  <c r="AD370" i="1"/>
  <c r="AE370" i="1"/>
  <c r="AG370" i="1"/>
  <c r="U371" i="1"/>
  <c r="V371" i="1"/>
  <c r="W371" i="1"/>
  <c r="X371" i="1"/>
  <c r="Y371" i="1" s="1" a="1"/>
  <c r="Y371" i="1" s="1"/>
  <c r="Z371" i="1"/>
  <c r="AB371" i="1"/>
  <c r="AC371" i="1"/>
  <c r="AD371" i="1"/>
  <c r="AE371" i="1"/>
  <c r="AG371" i="1"/>
  <c r="U372" i="1"/>
  <c r="V372" i="1"/>
  <c r="W372" i="1"/>
  <c r="X372" i="1"/>
  <c r="Y372" i="1" s="1" a="1"/>
  <c r="Y372" i="1" s="1"/>
  <c r="Z372" i="1"/>
  <c r="AB372" i="1"/>
  <c r="AC372" i="1"/>
  <c r="AD372" i="1"/>
  <c r="AE372" i="1"/>
  <c r="AG372" i="1"/>
  <c r="U373" i="1"/>
  <c r="V373" i="1"/>
  <c r="W373" i="1"/>
  <c r="X373" i="1"/>
  <c r="Y373" i="1" s="1" a="1"/>
  <c r="Y373" i="1" s="1"/>
  <c r="Z373" i="1"/>
  <c r="AB373" i="1"/>
  <c r="AC373" i="1"/>
  <c r="AD373" i="1"/>
  <c r="AE373" i="1"/>
  <c r="AG373" i="1"/>
  <c r="U374" i="1"/>
  <c r="V374" i="1"/>
  <c r="W374" i="1"/>
  <c r="X374" i="1"/>
  <c r="Y374" i="1" s="1" a="1"/>
  <c r="Y374" i="1" s="1"/>
  <c r="Z374" i="1"/>
  <c r="AB374" i="1"/>
  <c r="AC374" i="1"/>
  <c r="AD374" i="1"/>
  <c r="AE374" i="1"/>
  <c r="AG374" i="1"/>
  <c r="U375" i="1"/>
  <c r="V375" i="1"/>
  <c r="W375" i="1"/>
  <c r="X375" i="1"/>
  <c r="Y375" i="1" s="1" a="1"/>
  <c r="Y375" i="1" s="1"/>
  <c r="Z375" i="1"/>
  <c r="AB375" i="1"/>
  <c r="AC375" i="1"/>
  <c r="AD375" i="1"/>
  <c r="AE375" i="1"/>
  <c r="AG375" i="1"/>
  <c r="U376" i="1"/>
  <c r="V376" i="1"/>
  <c r="W376" i="1"/>
  <c r="X376" i="1"/>
  <c r="Y376" i="1" s="1" a="1"/>
  <c r="Y376" i="1" s="1"/>
  <c r="Z376" i="1"/>
  <c r="AB376" i="1"/>
  <c r="AC376" i="1"/>
  <c r="AD376" i="1"/>
  <c r="AE376" i="1"/>
  <c r="AG376" i="1"/>
  <c r="U377" i="1"/>
  <c r="V377" i="1"/>
  <c r="W377" i="1"/>
  <c r="X377" i="1"/>
  <c r="Y377" i="1" s="1" a="1"/>
  <c r="Y377" i="1" s="1"/>
  <c r="Z377" i="1"/>
  <c r="AB377" i="1"/>
  <c r="AC377" i="1"/>
  <c r="AD377" i="1"/>
  <c r="AE377" i="1"/>
  <c r="AG377" i="1"/>
  <c r="U378" i="1"/>
  <c r="V378" i="1"/>
  <c r="W378" i="1"/>
  <c r="X378" i="1"/>
  <c r="Y378" i="1" s="1" a="1"/>
  <c r="Y378" i="1" s="1"/>
  <c r="Z378" i="1"/>
  <c r="AB378" i="1"/>
  <c r="AC378" i="1"/>
  <c r="AD378" i="1"/>
  <c r="AE378" i="1"/>
  <c r="AG378" i="1"/>
  <c r="U379" i="1"/>
  <c r="V379" i="1"/>
  <c r="W379" i="1"/>
  <c r="X379" i="1"/>
  <c r="Y379" i="1" s="1" a="1"/>
  <c r="Y379" i="1" s="1"/>
  <c r="Z379" i="1"/>
  <c r="AB379" i="1"/>
  <c r="AC379" i="1"/>
  <c r="AD379" i="1"/>
  <c r="AE379" i="1"/>
  <c r="AG379" i="1"/>
  <c r="U380" i="1"/>
  <c r="V380" i="1"/>
  <c r="W380" i="1"/>
  <c r="X380" i="1"/>
  <c r="Y380" i="1" s="1" a="1"/>
  <c r="Y380" i="1" s="1"/>
  <c r="Z380" i="1"/>
  <c r="AB380" i="1"/>
  <c r="AC380" i="1"/>
  <c r="AD380" i="1"/>
  <c r="AE380" i="1"/>
  <c r="AG380" i="1"/>
  <c r="U381" i="1"/>
  <c r="V381" i="1"/>
  <c r="W381" i="1"/>
  <c r="X381" i="1"/>
  <c r="Y381" i="1" s="1" a="1"/>
  <c r="Y381" i="1" s="1"/>
  <c r="Z381" i="1"/>
  <c r="AB381" i="1"/>
  <c r="AC381" i="1"/>
  <c r="AD381" i="1"/>
  <c r="AE381" i="1"/>
  <c r="AG381" i="1"/>
  <c r="U382" i="1"/>
  <c r="V382" i="1"/>
  <c r="W382" i="1"/>
  <c r="X382" i="1"/>
  <c r="Y382" i="1" s="1" a="1"/>
  <c r="Y382" i="1" s="1"/>
  <c r="Z382" i="1"/>
  <c r="AB382" i="1"/>
  <c r="AC382" i="1"/>
  <c r="AD382" i="1"/>
  <c r="AE382" i="1"/>
  <c r="AG382" i="1"/>
  <c r="U383" i="1"/>
  <c r="V383" i="1"/>
  <c r="W383" i="1"/>
  <c r="X383" i="1"/>
  <c r="Y383" i="1" s="1" a="1"/>
  <c r="Y383" i="1" s="1"/>
  <c r="Z383" i="1"/>
  <c r="AB383" i="1"/>
  <c r="AC383" i="1"/>
  <c r="AD383" i="1"/>
  <c r="AE383" i="1"/>
  <c r="AG383" i="1"/>
  <c r="U384" i="1"/>
  <c r="V384" i="1"/>
  <c r="W384" i="1"/>
  <c r="X384" i="1"/>
  <c r="Y384" i="1" s="1" a="1"/>
  <c r="Y384" i="1" s="1"/>
  <c r="Z384" i="1"/>
  <c r="AB384" i="1"/>
  <c r="AC384" i="1"/>
  <c r="AD384" i="1"/>
  <c r="AE384" i="1"/>
  <c r="AG384" i="1"/>
  <c r="U385" i="1"/>
  <c r="V385" i="1"/>
  <c r="W385" i="1"/>
  <c r="X385" i="1"/>
  <c r="Y385" i="1" s="1" a="1"/>
  <c r="Y385" i="1" s="1"/>
  <c r="Z385" i="1"/>
  <c r="AB385" i="1"/>
  <c r="AC385" i="1"/>
  <c r="AD385" i="1"/>
  <c r="AE385" i="1"/>
  <c r="AG385" i="1"/>
  <c r="U386" i="1"/>
  <c r="V386" i="1"/>
  <c r="W386" i="1"/>
  <c r="X386" i="1"/>
  <c r="Y386" i="1" s="1" a="1"/>
  <c r="Y386" i="1" s="1"/>
  <c r="Z386" i="1"/>
  <c r="AB386" i="1"/>
  <c r="AC386" i="1"/>
  <c r="AD386" i="1"/>
  <c r="AE386" i="1"/>
  <c r="AG386" i="1"/>
  <c r="U387" i="1"/>
  <c r="V387" i="1"/>
  <c r="W387" i="1"/>
  <c r="X387" i="1"/>
  <c r="Y387" i="1" s="1" a="1"/>
  <c r="Y387" i="1" s="1"/>
  <c r="Z387" i="1"/>
  <c r="AB387" i="1"/>
  <c r="AC387" i="1"/>
  <c r="AD387" i="1"/>
  <c r="AE387" i="1"/>
  <c r="AG387" i="1"/>
  <c r="U388" i="1"/>
  <c r="V388" i="1"/>
  <c r="W388" i="1"/>
  <c r="X388" i="1"/>
  <c r="Y388" i="1" s="1" a="1"/>
  <c r="Y388" i="1" s="1"/>
  <c r="Z388" i="1"/>
  <c r="AB388" i="1"/>
  <c r="AC388" i="1"/>
  <c r="AD388" i="1"/>
  <c r="AE388" i="1"/>
  <c r="AG388" i="1"/>
  <c r="U389" i="1"/>
  <c r="V389" i="1"/>
  <c r="W389" i="1"/>
  <c r="X389" i="1"/>
  <c r="Y389" i="1" s="1" a="1"/>
  <c r="Y389" i="1" s="1"/>
  <c r="Z389" i="1"/>
  <c r="AB389" i="1"/>
  <c r="AC389" i="1"/>
  <c r="AD389" i="1"/>
  <c r="AE389" i="1"/>
  <c r="AG389" i="1"/>
  <c r="U390" i="1"/>
  <c r="V390" i="1"/>
  <c r="W390" i="1"/>
  <c r="X390" i="1"/>
  <c r="Y390" i="1" s="1" a="1"/>
  <c r="Y390" i="1" s="1"/>
  <c r="Z390" i="1"/>
  <c r="AB390" i="1"/>
  <c r="AC390" i="1"/>
  <c r="AD390" i="1"/>
  <c r="AE390" i="1"/>
  <c r="AG390" i="1"/>
  <c r="U391" i="1"/>
  <c r="V391" i="1"/>
  <c r="W391" i="1"/>
  <c r="X391" i="1"/>
  <c r="Y391" i="1" s="1" a="1"/>
  <c r="Y391" i="1" s="1"/>
  <c r="Z391" i="1"/>
  <c r="AB391" i="1"/>
  <c r="AC391" i="1"/>
  <c r="AD391" i="1"/>
  <c r="AE391" i="1"/>
  <c r="AG391" i="1"/>
  <c r="U392" i="1"/>
  <c r="V392" i="1"/>
  <c r="W392" i="1"/>
  <c r="X392" i="1"/>
  <c r="Y392" i="1" s="1" a="1"/>
  <c r="Y392" i="1" s="1"/>
  <c r="Z392" i="1"/>
  <c r="AB392" i="1"/>
  <c r="AC392" i="1"/>
  <c r="AD392" i="1"/>
  <c r="AE392" i="1"/>
  <c r="AG392" i="1"/>
  <c r="U393" i="1"/>
  <c r="V393" i="1"/>
  <c r="W393" i="1"/>
  <c r="X393" i="1"/>
  <c r="Y393" i="1" s="1" a="1"/>
  <c r="Y393" i="1" s="1"/>
  <c r="Z393" i="1"/>
  <c r="AB393" i="1"/>
  <c r="AC393" i="1"/>
  <c r="AD393" i="1"/>
  <c r="AE393" i="1"/>
  <c r="AG393" i="1"/>
  <c r="U394" i="1"/>
  <c r="V394" i="1"/>
  <c r="W394" i="1"/>
  <c r="X394" i="1"/>
  <c r="Y394" i="1" s="1" a="1"/>
  <c r="Y394" i="1" s="1"/>
  <c r="Z394" i="1"/>
  <c r="AB394" i="1"/>
  <c r="AC394" i="1"/>
  <c r="AD394" i="1"/>
  <c r="AE394" i="1"/>
  <c r="AG394" i="1"/>
  <c r="U395" i="1"/>
  <c r="V395" i="1"/>
  <c r="W395" i="1"/>
  <c r="X395" i="1"/>
  <c r="Y395" i="1" s="1" a="1"/>
  <c r="Y395" i="1" s="1"/>
  <c r="Z395" i="1"/>
  <c r="AB395" i="1"/>
  <c r="AC395" i="1"/>
  <c r="AD395" i="1"/>
  <c r="AE395" i="1"/>
  <c r="AG395" i="1"/>
  <c r="U396" i="1"/>
  <c r="V396" i="1"/>
  <c r="W396" i="1"/>
  <c r="X396" i="1"/>
  <c r="Y396" i="1" s="1" a="1"/>
  <c r="Y396" i="1" s="1"/>
  <c r="Z396" i="1"/>
  <c r="AB396" i="1"/>
  <c r="AC396" i="1"/>
  <c r="AD396" i="1"/>
  <c r="AE396" i="1"/>
  <c r="AG396" i="1"/>
  <c r="U397" i="1"/>
  <c r="V397" i="1"/>
  <c r="W397" i="1"/>
  <c r="X397" i="1"/>
  <c r="Y397" i="1" s="1" a="1"/>
  <c r="Y397" i="1" s="1"/>
  <c r="Z397" i="1"/>
  <c r="AB397" i="1"/>
  <c r="AC397" i="1"/>
  <c r="AD397" i="1"/>
  <c r="AE397" i="1"/>
  <c r="AG397" i="1"/>
  <c r="U398" i="1"/>
  <c r="V398" i="1"/>
  <c r="W398" i="1"/>
  <c r="X398" i="1"/>
  <c r="Y398" i="1" s="1" a="1"/>
  <c r="Y398" i="1" s="1"/>
  <c r="Z398" i="1"/>
  <c r="AB398" i="1"/>
  <c r="AC398" i="1"/>
  <c r="AD398" i="1"/>
  <c r="AE398" i="1"/>
  <c r="AG398" i="1"/>
  <c r="U399" i="1"/>
  <c r="V399" i="1"/>
  <c r="W399" i="1"/>
  <c r="X399" i="1"/>
  <c r="Y399" i="1" s="1" a="1"/>
  <c r="Y399" i="1" s="1"/>
  <c r="Z399" i="1"/>
  <c r="AB399" i="1"/>
  <c r="AC399" i="1"/>
  <c r="AD399" i="1"/>
  <c r="AE399" i="1"/>
  <c r="AG399" i="1"/>
  <c r="U400" i="1"/>
  <c r="V400" i="1"/>
  <c r="W400" i="1"/>
  <c r="X400" i="1"/>
  <c r="Y400" i="1" s="1" a="1"/>
  <c r="Y400" i="1" s="1"/>
  <c r="Z400" i="1"/>
  <c r="AB400" i="1"/>
  <c r="AC400" i="1"/>
  <c r="AD400" i="1"/>
  <c r="AE400" i="1"/>
  <c r="AG400" i="1"/>
  <c r="U401" i="1"/>
  <c r="V401" i="1"/>
  <c r="W401" i="1"/>
  <c r="X401" i="1"/>
  <c r="Y401" i="1" s="1" a="1"/>
  <c r="Y401" i="1" s="1"/>
  <c r="Z401" i="1"/>
  <c r="AB401" i="1"/>
  <c r="AC401" i="1"/>
  <c r="AD401" i="1"/>
  <c r="AE401" i="1"/>
  <c r="AG401" i="1"/>
  <c r="U402" i="1"/>
  <c r="V402" i="1"/>
  <c r="W402" i="1"/>
  <c r="X402" i="1"/>
  <c r="Y402" i="1" s="1" a="1"/>
  <c r="Y402" i="1" s="1"/>
  <c r="Z402" i="1"/>
  <c r="AB402" i="1"/>
  <c r="AC402" i="1"/>
  <c r="AD402" i="1"/>
  <c r="AE402" i="1"/>
  <c r="AG402" i="1"/>
  <c r="U403" i="1"/>
  <c r="V403" i="1"/>
  <c r="W403" i="1"/>
  <c r="X403" i="1"/>
  <c r="Y403" i="1" s="1" a="1"/>
  <c r="Y403" i="1" s="1"/>
  <c r="Z403" i="1"/>
  <c r="AB403" i="1"/>
  <c r="AC403" i="1"/>
  <c r="AD403" i="1"/>
  <c r="AE403" i="1"/>
  <c r="AG403" i="1"/>
  <c r="U404" i="1"/>
  <c r="V404" i="1"/>
  <c r="W404" i="1"/>
  <c r="X404" i="1"/>
  <c r="Y404" i="1" s="1" a="1"/>
  <c r="Y404" i="1" s="1"/>
  <c r="Z404" i="1"/>
  <c r="AB404" i="1"/>
  <c r="AC404" i="1"/>
  <c r="AD404" i="1"/>
  <c r="AE404" i="1"/>
  <c r="AG404" i="1"/>
  <c r="U405" i="1"/>
  <c r="V405" i="1"/>
  <c r="W405" i="1"/>
  <c r="X405" i="1"/>
  <c r="Y405" i="1" s="1" a="1"/>
  <c r="Y405" i="1" s="1"/>
  <c r="Z405" i="1"/>
  <c r="AB405" i="1"/>
  <c r="AC405" i="1"/>
  <c r="AD405" i="1"/>
  <c r="AE405" i="1"/>
  <c r="AG405" i="1"/>
  <c r="U406" i="1"/>
  <c r="V406" i="1"/>
  <c r="W406" i="1"/>
  <c r="X406" i="1"/>
  <c r="Y406" i="1" s="1" a="1"/>
  <c r="Y406" i="1" s="1"/>
  <c r="Z406" i="1"/>
  <c r="AB406" i="1"/>
  <c r="AC406" i="1"/>
  <c r="AD406" i="1"/>
  <c r="AE406" i="1"/>
  <c r="AG406" i="1"/>
  <c r="U407" i="1"/>
  <c r="V407" i="1"/>
  <c r="W407" i="1"/>
  <c r="X407" i="1"/>
  <c r="Y407" i="1" s="1" a="1"/>
  <c r="Y407" i="1" s="1"/>
  <c r="Z407" i="1"/>
  <c r="AB407" i="1"/>
  <c r="AC407" i="1"/>
  <c r="AD407" i="1"/>
  <c r="AE407" i="1"/>
  <c r="AG407" i="1"/>
  <c r="U408" i="1"/>
  <c r="V408" i="1"/>
  <c r="W408" i="1"/>
  <c r="X408" i="1"/>
  <c r="Y408" i="1" s="1" a="1"/>
  <c r="Y408" i="1" s="1"/>
  <c r="Z408" i="1"/>
  <c r="AB408" i="1"/>
  <c r="AC408" i="1"/>
  <c r="AD408" i="1"/>
  <c r="AE408" i="1"/>
  <c r="AG408" i="1"/>
  <c r="U409" i="1"/>
  <c r="V409" i="1"/>
  <c r="W409" i="1"/>
  <c r="X409" i="1"/>
  <c r="Y409" i="1" s="1" a="1"/>
  <c r="Y409" i="1" s="1"/>
  <c r="Z409" i="1"/>
  <c r="AB409" i="1"/>
  <c r="AC409" i="1"/>
  <c r="AD409" i="1"/>
  <c r="AE409" i="1"/>
  <c r="AG409" i="1"/>
  <c r="U410" i="1"/>
  <c r="V410" i="1"/>
  <c r="W410" i="1"/>
  <c r="X410" i="1"/>
  <c r="Y410" i="1" s="1" a="1"/>
  <c r="Y410" i="1" s="1"/>
  <c r="Z410" i="1"/>
  <c r="AB410" i="1"/>
  <c r="AC410" i="1"/>
  <c r="AD410" i="1"/>
  <c r="AE410" i="1"/>
  <c r="AG410" i="1"/>
  <c r="U411" i="1"/>
  <c r="V411" i="1"/>
  <c r="W411" i="1"/>
  <c r="X411" i="1"/>
  <c r="Y411" i="1" s="1" a="1"/>
  <c r="Y411" i="1" s="1"/>
  <c r="Z411" i="1"/>
  <c r="AB411" i="1"/>
  <c r="AC411" i="1"/>
  <c r="AD411" i="1"/>
  <c r="AE411" i="1"/>
  <c r="AG411" i="1"/>
  <c r="U412" i="1"/>
  <c r="V412" i="1"/>
  <c r="W412" i="1"/>
  <c r="X412" i="1"/>
  <c r="Y412" i="1" s="1" a="1"/>
  <c r="Y412" i="1" s="1"/>
  <c r="Z412" i="1"/>
  <c r="AB412" i="1"/>
  <c r="AC412" i="1"/>
  <c r="AD412" i="1"/>
  <c r="AE412" i="1"/>
  <c r="AG412" i="1"/>
  <c r="U413" i="1"/>
  <c r="V413" i="1"/>
  <c r="W413" i="1"/>
  <c r="X413" i="1"/>
  <c r="Y413" i="1" s="1" a="1"/>
  <c r="Y413" i="1" s="1"/>
  <c r="Z413" i="1"/>
  <c r="AB413" i="1"/>
  <c r="AC413" i="1"/>
  <c r="AD413" i="1"/>
  <c r="AE413" i="1"/>
  <c r="AG413" i="1"/>
  <c r="U414" i="1"/>
  <c r="V414" i="1"/>
  <c r="W414" i="1"/>
  <c r="X414" i="1"/>
  <c r="Y414" i="1" s="1" a="1"/>
  <c r="Y414" i="1" s="1"/>
  <c r="Z414" i="1"/>
  <c r="AB414" i="1"/>
  <c r="AC414" i="1"/>
  <c r="AD414" i="1"/>
  <c r="AE414" i="1"/>
  <c r="AG414" i="1"/>
  <c r="U415" i="1"/>
  <c r="V415" i="1"/>
  <c r="W415" i="1"/>
  <c r="X415" i="1"/>
  <c r="Y415" i="1" s="1" a="1"/>
  <c r="Y415" i="1" s="1"/>
  <c r="Z415" i="1"/>
  <c r="AB415" i="1"/>
  <c r="AC415" i="1"/>
  <c r="AD415" i="1"/>
  <c r="AE415" i="1"/>
  <c r="AG415" i="1"/>
  <c r="U416" i="1"/>
  <c r="V416" i="1"/>
  <c r="W416" i="1"/>
  <c r="X416" i="1"/>
  <c r="Y416" i="1" s="1" a="1"/>
  <c r="Y416" i="1" s="1"/>
  <c r="Z416" i="1"/>
  <c r="AB416" i="1"/>
  <c r="AC416" i="1"/>
  <c r="AD416" i="1"/>
  <c r="AE416" i="1"/>
  <c r="AG416" i="1"/>
  <c r="U417" i="1"/>
  <c r="V417" i="1"/>
  <c r="W417" i="1"/>
  <c r="X417" i="1"/>
  <c r="Y417" i="1" s="1" a="1"/>
  <c r="Y417" i="1" s="1"/>
  <c r="Z417" i="1"/>
  <c r="AB417" i="1"/>
  <c r="AC417" i="1"/>
  <c r="AD417" i="1"/>
  <c r="AE417" i="1"/>
  <c r="AG417" i="1"/>
  <c r="U418" i="1"/>
  <c r="V418" i="1"/>
  <c r="W418" i="1"/>
  <c r="X418" i="1"/>
  <c r="Y418" i="1" s="1" a="1"/>
  <c r="Y418" i="1" s="1"/>
  <c r="Z418" i="1"/>
  <c r="AB418" i="1"/>
  <c r="AC418" i="1"/>
  <c r="AD418" i="1"/>
  <c r="AE418" i="1"/>
  <c r="AG418" i="1"/>
  <c r="U419" i="1"/>
  <c r="V419" i="1"/>
  <c r="W419" i="1"/>
  <c r="X419" i="1"/>
  <c r="Y419" i="1" s="1" a="1"/>
  <c r="Y419" i="1" s="1"/>
  <c r="Z419" i="1"/>
  <c r="AB419" i="1"/>
  <c r="AC419" i="1"/>
  <c r="AD419" i="1"/>
  <c r="AE419" i="1"/>
  <c r="AG419" i="1"/>
  <c r="U420" i="1"/>
  <c r="V420" i="1"/>
  <c r="W420" i="1"/>
  <c r="X420" i="1"/>
  <c r="Y420" i="1" s="1" a="1"/>
  <c r="Y420" i="1" s="1"/>
  <c r="Z420" i="1"/>
  <c r="AB420" i="1"/>
  <c r="AC420" i="1"/>
  <c r="AD420" i="1"/>
  <c r="AE420" i="1"/>
  <c r="AG420" i="1"/>
  <c r="U421" i="1"/>
  <c r="V421" i="1"/>
  <c r="W421" i="1"/>
  <c r="X421" i="1"/>
  <c r="Y421" i="1" s="1" a="1"/>
  <c r="Y421" i="1" s="1"/>
  <c r="Z421" i="1"/>
  <c r="AB421" i="1"/>
  <c r="AC421" i="1"/>
  <c r="AD421" i="1"/>
  <c r="AE421" i="1"/>
  <c r="AG421" i="1"/>
  <c r="U422" i="1"/>
  <c r="V422" i="1"/>
  <c r="W422" i="1"/>
  <c r="X422" i="1"/>
  <c r="Y422" i="1" s="1" a="1"/>
  <c r="Y422" i="1" s="1"/>
  <c r="Z422" i="1"/>
  <c r="AB422" i="1"/>
  <c r="AC422" i="1"/>
  <c r="AD422" i="1"/>
  <c r="AE422" i="1"/>
  <c r="AG422" i="1"/>
  <c r="U423" i="1"/>
  <c r="V423" i="1"/>
  <c r="W423" i="1"/>
  <c r="X423" i="1"/>
  <c r="Y423" i="1" s="1" a="1"/>
  <c r="Y423" i="1" s="1"/>
  <c r="Z423" i="1"/>
  <c r="AB423" i="1"/>
  <c r="AC423" i="1"/>
  <c r="AD423" i="1"/>
  <c r="AE423" i="1"/>
  <c r="AG423" i="1"/>
  <c r="U424" i="1"/>
  <c r="V424" i="1"/>
  <c r="W424" i="1"/>
  <c r="X424" i="1"/>
  <c r="Y424" i="1" s="1" a="1"/>
  <c r="Y424" i="1" s="1"/>
  <c r="Z424" i="1"/>
  <c r="AB424" i="1"/>
  <c r="AC424" i="1"/>
  <c r="AD424" i="1"/>
  <c r="AE424" i="1"/>
  <c r="AG424" i="1"/>
  <c r="U425" i="1"/>
  <c r="V425" i="1"/>
  <c r="W425" i="1"/>
  <c r="X425" i="1"/>
  <c r="Y425" i="1" s="1" a="1"/>
  <c r="Y425" i="1" s="1"/>
  <c r="Z425" i="1"/>
  <c r="AB425" i="1"/>
  <c r="AC425" i="1"/>
  <c r="AD425" i="1"/>
  <c r="AE425" i="1"/>
  <c r="AG425" i="1"/>
  <c r="U426" i="1"/>
  <c r="V426" i="1"/>
  <c r="W426" i="1"/>
  <c r="X426" i="1"/>
  <c r="Y426" i="1" s="1" a="1"/>
  <c r="Y426" i="1" s="1"/>
  <c r="Z426" i="1"/>
  <c r="AB426" i="1"/>
  <c r="AC426" i="1"/>
  <c r="AD426" i="1"/>
  <c r="AE426" i="1"/>
  <c r="AG426" i="1"/>
  <c r="U427" i="1"/>
  <c r="V427" i="1"/>
  <c r="W427" i="1"/>
  <c r="X427" i="1"/>
  <c r="Y427" i="1" s="1" a="1"/>
  <c r="Y427" i="1" s="1"/>
  <c r="Z427" i="1"/>
  <c r="AB427" i="1"/>
  <c r="AC427" i="1"/>
  <c r="AD427" i="1"/>
  <c r="AE427" i="1"/>
  <c r="AG427" i="1"/>
  <c r="U428" i="1"/>
  <c r="V428" i="1"/>
  <c r="W428" i="1"/>
  <c r="X428" i="1"/>
  <c r="Y428" i="1" s="1" a="1"/>
  <c r="Y428" i="1" s="1"/>
  <c r="Z428" i="1"/>
  <c r="AB428" i="1"/>
  <c r="AC428" i="1"/>
  <c r="AD428" i="1"/>
  <c r="AE428" i="1"/>
  <c r="AG428" i="1"/>
  <c r="U429" i="1"/>
  <c r="V429" i="1"/>
  <c r="W429" i="1"/>
  <c r="X429" i="1"/>
  <c r="Y429" i="1" s="1" a="1"/>
  <c r="Y429" i="1" s="1"/>
  <c r="Z429" i="1"/>
  <c r="AB429" i="1"/>
  <c r="AC429" i="1"/>
  <c r="AD429" i="1"/>
  <c r="AE429" i="1"/>
  <c r="AG429" i="1"/>
  <c r="U430" i="1"/>
  <c r="V430" i="1"/>
  <c r="W430" i="1"/>
  <c r="X430" i="1"/>
  <c r="Y430" i="1" s="1" a="1"/>
  <c r="Y430" i="1" s="1"/>
  <c r="Z430" i="1"/>
  <c r="AB430" i="1"/>
  <c r="AC430" i="1"/>
  <c r="AD430" i="1"/>
  <c r="AE430" i="1"/>
  <c r="AG430" i="1"/>
  <c r="U431" i="1"/>
  <c r="V431" i="1"/>
  <c r="W431" i="1"/>
  <c r="X431" i="1"/>
  <c r="Y431" i="1" s="1" a="1"/>
  <c r="Y431" i="1" s="1"/>
  <c r="Z431" i="1"/>
  <c r="AB431" i="1"/>
  <c r="AC431" i="1"/>
  <c r="AD431" i="1"/>
  <c r="AE431" i="1"/>
  <c r="AG431" i="1"/>
  <c r="U432" i="1"/>
  <c r="V432" i="1"/>
  <c r="W432" i="1"/>
  <c r="X432" i="1"/>
  <c r="Y432" i="1" s="1" a="1"/>
  <c r="Y432" i="1" s="1"/>
  <c r="Z432" i="1"/>
  <c r="AB432" i="1"/>
  <c r="AC432" i="1"/>
  <c r="AD432" i="1"/>
  <c r="AE432" i="1"/>
  <c r="AG432" i="1"/>
  <c r="U433" i="1"/>
  <c r="V433" i="1"/>
  <c r="W433" i="1"/>
  <c r="X433" i="1"/>
  <c r="Y433" i="1" s="1" a="1"/>
  <c r="Y433" i="1" s="1"/>
  <c r="Z433" i="1"/>
  <c r="AB433" i="1"/>
  <c r="AC433" i="1"/>
  <c r="AD433" i="1"/>
  <c r="AE433" i="1"/>
  <c r="AG433" i="1"/>
  <c r="U434" i="1"/>
  <c r="V434" i="1"/>
  <c r="W434" i="1"/>
  <c r="X434" i="1"/>
  <c r="Y434" i="1" s="1" a="1"/>
  <c r="Y434" i="1" s="1"/>
  <c r="Z434" i="1"/>
  <c r="AB434" i="1"/>
  <c r="AC434" i="1"/>
  <c r="AD434" i="1"/>
  <c r="AE434" i="1"/>
  <c r="AG434" i="1"/>
  <c r="U435" i="1"/>
  <c r="V435" i="1"/>
  <c r="W435" i="1"/>
  <c r="X435" i="1"/>
  <c r="Y435" i="1" s="1" a="1"/>
  <c r="Y435" i="1" s="1"/>
  <c r="Z435" i="1"/>
  <c r="AB435" i="1"/>
  <c r="AC435" i="1"/>
  <c r="AD435" i="1"/>
  <c r="AE435" i="1"/>
  <c r="AG435" i="1"/>
  <c r="U436" i="1"/>
  <c r="V436" i="1"/>
  <c r="W436" i="1"/>
  <c r="X436" i="1"/>
  <c r="Y436" i="1" s="1" a="1"/>
  <c r="Y436" i="1" s="1"/>
  <c r="Z436" i="1"/>
  <c r="AB436" i="1"/>
  <c r="AC436" i="1"/>
  <c r="AD436" i="1"/>
  <c r="AE436" i="1"/>
  <c r="AG436" i="1"/>
  <c r="U437" i="1"/>
  <c r="V437" i="1"/>
  <c r="W437" i="1"/>
  <c r="X437" i="1"/>
  <c r="Y437" i="1" s="1" a="1"/>
  <c r="Y437" i="1" s="1"/>
  <c r="Z437" i="1"/>
  <c r="AB437" i="1"/>
  <c r="AC437" i="1"/>
  <c r="AD437" i="1"/>
  <c r="AE437" i="1"/>
  <c r="AG437" i="1"/>
  <c r="U438" i="1"/>
  <c r="V438" i="1"/>
  <c r="W438" i="1"/>
  <c r="X438" i="1"/>
  <c r="Y438" i="1" s="1" a="1"/>
  <c r="Y438" i="1" s="1"/>
  <c r="Z438" i="1"/>
  <c r="AB438" i="1"/>
  <c r="AC438" i="1"/>
  <c r="AD438" i="1"/>
  <c r="AE438" i="1"/>
  <c r="AG438" i="1"/>
  <c r="U439" i="1"/>
  <c r="V439" i="1"/>
  <c r="W439" i="1"/>
  <c r="X439" i="1"/>
  <c r="Y439" i="1" s="1" a="1"/>
  <c r="Y439" i="1" s="1"/>
  <c r="Z439" i="1"/>
  <c r="AB439" i="1"/>
  <c r="AC439" i="1"/>
  <c r="AD439" i="1"/>
  <c r="AE439" i="1"/>
  <c r="AG439" i="1"/>
  <c r="U440" i="1"/>
  <c r="V440" i="1"/>
  <c r="W440" i="1"/>
  <c r="X440" i="1"/>
  <c r="Y440" i="1" s="1" a="1"/>
  <c r="Y440" i="1" s="1"/>
  <c r="Z440" i="1"/>
  <c r="AB440" i="1"/>
  <c r="AC440" i="1"/>
  <c r="AD440" i="1"/>
  <c r="AE440" i="1"/>
  <c r="AG440" i="1"/>
  <c r="U441" i="1"/>
  <c r="V441" i="1"/>
  <c r="W441" i="1"/>
  <c r="X441" i="1"/>
  <c r="Y441" i="1" s="1" a="1"/>
  <c r="Y441" i="1" s="1"/>
  <c r="Z441" i="1"/>
  <c r="AB441" i="1"/>
  <c r="AC441" i="1"/>
  <c r="AD441" i="1"/>
  <c r="AE441" i="1"/>
  <c r="AG441" i="1"/>
  <c r="U442" i="1"/>
  <c r="V442" i="1"/>
  <c r="W442" i="1"/>
  <c r="X442" i="1"/>
  <c r="Y442" i="1" s="1" a="1"/>
  <c r="Y442" i="1" s="1"/>
  <c r="Z442" i="1"/>
  <c r="AB442" i="1"/>
  <c r="AC442" i="1"/>
  <c r="AD442" i="1"/>
  <c r="AE442" i="1"/>
  <c r="AG442" i="1"/>
  <c r="U443" i="1"/>
  <c r="V443" i="1"/>
  <c r="W443" i="1"/>
  <c r="X443" i="1"/>
  <c r="Y443" i="1" s="1" a="1"/>
  <c r="Y443" i="1" s="1"/>
  <c r="Z443" i="1"/>
  <c r="AB443" i="1"/>
  <c r="AC443" i="1"/>
  <c r="AD443" i="1"/>
  <c r="AE443" i="1"/>
  <c r="AG443" i="1"/>
  <c r="U444" i="1"/>
  <c r="V444" i="1"/>
  <c r="W444" i="1"/>
  <c r="X444" i="1"/>
  <c r="Y444" i="1" s="1" a="1"/>
  <c r="Y444" i="1" s="1"/>
  <c r="Z444" i="1"/>
  <c r="AB444" i="1"/>
  <c r="AC444" i="1"/>
  <c r="AD444" i="1"/>
  <c r="AE444" i="1"/>
  <c r="AG444" i="1"/>
  <c r="U445" i="1"/>
  <c r="V445" i="1"/>
  <c r="W445" i="1"/>
  <c r="X445" i="1"/>
  <c r="Y445" i="1" s="1" a="1"/>
  <c r="Y445" i="1" s="1"/>
  <c r="Z445" i="1"/>
  <c r="AB445" i="1"/>
  <c r="AC445" i="1"/>
  <c r="AD445" i="1"/>
  <c r="AE445" i="1"/>
  <c r="AG445" i="1"/>
  <c r="U446" i="1"/>
  <c r="V446" i="1"/>
  <c r="W446" i="1"/>
  <c r="X446" i="1"/>
  <c r="Y446" i="1" s="1" a="1"/>
  <c r="Y446" i="1" s="1"/>
  <c r="Z446" i="1"/>
  <c r="AB446" i="1"/>
  <c r="AC446" i="1"/>
  <c r="AD446" i="1"/>
  <c r="AE446" i="1"/>
  <c r="AG446" i="1"/>
  <c r="U447" i="1"/>
  <c r="V447" i="1"/>
  <c r="W447" i="1"/>
  <c r="X447" i="1"/>
  <c r="Y447" i="1" s="1" a="1"/>
  <c r="Y447" i="1" s="1"/>
  <c r="Z447" i="1"/>
  <c r="AB447" i="1"/>
  <c r="AC447" i="1"/>
  <c r="AD447" i="1"/>
  <c r="AE447" i="1"/>
  <c r="AG447" i="1"/>
  <c r="U448" i="1"/>
  <c r="V448" i="1"/>
  <c r="W448" i="1"/>
  <c r="X448" i="1"/>
  <c r="Y448" i="1" s="1" a="1"/>
  <c r="Y448" i="1" s="1"/>
  <c r="Z448" i="1"/>
  <c r="AB448" i="1"/>
  <c r="AC448" i="1"/>
  <c r="AD448" i="1"/>
  <c r="AE448" i="1"/>
  <c r="AG448" i="1"/>
  <c r="U449" i="1"/>
  <c r="V449" i="1"/>
  <c r="W449" i="1"/>
  <c r="X449" i="1"/>
  <c r="Y449" i="1" s="1" a="1"/>
  <c r="Y449" i="1" s="1"/>
  <c r="Z449" i="1"/>
  <c r="AB449" i="1"/>
  <c r="AC449" i="1"/>
  <c r="AD449" i="1"/>
  <c r="AE449" i="1"/>
  <c r="AG449" i="1"/>
  <c r="U450" i="1"/>
  <c r="V450" i="1"/>
  <c r="W450" i="1"/>
  <c r="X450" i="1"/>
  <c r="Y450" i="1" s="1" a="1"/>
  <c r="Y450" i="1" s="1"/>
  <c r="Z450" i="1"/>
  <c r="AB450" i="1"/>
  <c r="AC450" i="1"/>
  <c r="AD450" i="1"/>
  <c r="AE450" i="1"/>
  <c r="AG450" i="1"/>
  <c r="U451" i="1"/>
  <c r="V451" i="1"/>
  <c r="W451" i="1"/>
  <c r="X451" i="1"/>
  <c r="Y451" i="1" s="1" a="1"/>
  <c r="Y451" i="1" s="1"/>
  <c r="Z451" i="1"/>
  <c r="AB451" i="1"/>
  <c r="AC451" i="1"/>
  <c r="AD451" i="1"/>
  <c r="AE451" i="1"/>
  <c r="AG451" i="1"/>
  <c r="U452" i="1"/>
  <c r="V452" i="1"/>
  <c r="W452" i="1"/>
  <c r="X452" i="1"/>
  <c r="Y452" i="1" s="1" a="1"/>
  <c r="Y452" i="1" s="1"/>
  <c r="Z452" i="1"/>
  <c r="AB452" i="1"/>
  <c r="AC452" i="1"/>
  <c r="AD452" i="1"/>
  <c r="AE452" i="1"/>
  <c r="AG452" i="1"/>
  <c r="U453" i="1"/>
  <c r="V453" i="1"/>
  <c r="W453" i="1"/>
  <c r="X453" i="1"/>
  <c r="Y453" i="1" s="1" a="1"/>
  <c r="Y453" i="1" s="1"/>
  <c r="Z453" i="1"/>
  <c r="AB453" i="1"/>
  <c r="AC453" i="1"/>
  <c r="AD453" i="1"/>
  <c r="AE453" i="1"/>
  <c r="AG453" i="1"/>
  <c r="U454" i="1"/>
  <c r="V454" i="1"/>
  <c r="W454" i="1"/>
  <c r="X454" i="1"/>
  <c r="Y454" i="1" s="1" a="1"/>
  <c r="Y454" i="1" s="1"/>
  <c r="Z454" i="1"/>
  <c r="AB454" i="1"/>
  <c r="AC454" i="1"/>
  <c r="AD454" i="1"/>
  <c r="AE454" i="1"/>
  <c r="AG454" i="1"/>
  <c r="U455" i="1"/>
  <c r="V455" i="1"/>
  <c r="W455" i="1"/>
  <c r="X455" i="1"/>
  <c r="Y455" i="1" s="1" a="1"/>
  <c r="Y455" i="1" s="1"/>
  <c r="Z455" i="1"/>
  <c r="AB455" i="1"/>
  <c r="AC455" i="1"/>
  <c r="AD455" i="1"/>
  <c r="AE455" i="1"/>
  <c r="AG455" i="1"/>
  <c r="U456" i="1"/>
  <c r="V456" i="1"/>
  <c r="W456" i="1"/>
  <c r="X456" i="1"/>
  <c r="Y456" i="1" s="1" a="1"/>
  <c r="Y456" i="1" s="1"/>
  <c r="Z456" i="1"/>
  <c r="AB456" i="1"/>
  <c r="AC456" i="1"/>
  <c r="AD456" i="1"/>
  <c r="AE456" i="1"/>
  <c r="AG456" i="1"/>
  <c r="U457" i="1"/>
  <c r="V457" i="1"/>
  <c r="W457" i="1"/>
  <c r="X457" i="1"/>
  <c r="Y457" i="1" s="1" a="1"/>
  <c r="Y457" i="1" s="1"/>
  <c r="Z457" i="1"/>
  <c r="AB457" i="1"/>
  <c r="AC457" i="1"/>
  <c r="AD457" i="1"/>
  <c r="AE457" i="1"/>
  <c r="AG457" i="1"/>
  <c r="U458" i="1"/>
  <c r="V458" i="1"/>
  <c r="W458" i="1"/>
  <c r="X458" i="1"/>
  <c r="Y458" i="1" s="1" a="1"/>
  <c r="Y458" i="1" s="1"/>
  <c r="Z458" i="1"/>
  <c r="AB458" i="1"/>
  <c r="AC458" i="1"/>
  <c r="AD458" i="1"/>
  <c r="AE458" i="1"/>
  <c r="AG458" i="1"/>
  <c r="U459" i="1"/>
  <c r="V459" i="1"/>
  <c r="W459" i="1"/>
  <c r="X459" i="1"/>
  <c r="Y459" i="1" s="1" a="1"/>
  <c r="Y459" i="1" s="1"/>
  <c r="Z459" i="1"/>
  <c r="AB459" i="1"/>
  <c r="AC459" i="1"/>
  <c r="AD459" i="1"/>
  <c r="AE459" i="1"/>
  <c r="AG459" i="1"/>
  <c r="U460" i="1"/>
  <c r="V460" i="1"/>
  <c r="W460" i="1"/>
  <c r="X460" i="1"/>
  <c r="Y460" i="1" s="1" a="1"/>
  <c r="Y460" i="1" s="1"/>
  <c r="Z460" i="1"/>
  <c r="AB460" i="1"/>
  <c r="AC460" i="1"/>
  <c r="AD460" i="1"/>
  <c r="AE460" i="1"/>
  <c r="AG460" i="1"/>
  <c r="U461" i="1"/>
  <c r="V461" i="1"/>
  <c r="W461" i="1"/>
  <c r="X461" i="1"/>
  <c r="Y461" i="1" s="1" a="1"/>
  <c r="Y461" i="1" s="1"/>
  <c r="Z461" i="1"/>
  <c r="AB461" i="1"/>
  <c r="AC461" i="1"/>
  <c r="AD461" i="1"/>
  <c r="AE461" i="1"/>
  <c r="AG461" i="1"/>
  <c r="U462" i="1"/>
  <c r="V462" i="1"/>
  <c r="W462" i="1"/>
  <c r="X462" i="1"/>
  <c r="Y462" i="1" s="1" a="1"/>
  <c r="Y462" i="1" s="1"/>
  <c r="Z462" i="1"/>
  <c r="AB462" i="1"/>
  <c r="AC462" i="1"/>
  <c r="AD462" i="1"/>
  <c r="AE462" i="1"/>
  <c r="AG462" i="1"/>
  <c r="U463" i="1"/>
  <c r="V463" i="1"/>
  <c r="W463" i="1"/>
  <c r="X463" i="1"/>
  <c r="Y463" i="1" s="1" a="1"/>
  <c r="Y463" i="1" s="1"/>
  <c r="Z463" i="1"/>
  <c r="AB463" i="1"/>
  <c r="AC463" i="1"/>
  <c r="AD463" i="1"/>
  <c r="AE463" i="1"/>
  <c r="AG463" i="1"/>
  <c r="U464" i="1"/>
  <c r="V464" i="1"/>
  <c r="W464" i="1"/>
  <c r="X464" i="1"/>
  <c r="Y464" i="1" s="1" a="1"/>
  <c r="Y464" i="1" s="1"/>
  <c r="Z464" i="1"/>
  <c r="AB464" i="1"/>
  <c r="AC464" i="1"/>
  <c r="AD464" i="1"/>
  <c r="AE464" i="1"/>
  <c r="AG464" i="1"/>
  <c r="U465" i="1"/>
  <c r="V465" i="1"/>
  <c r="W465" i="1"/>
  <c r="X465" i="1"/>
  <c r="Y465" i="1" s="1" a="1"/>
  <c r="Y465" i="1" s="1"/>
  <c r="Z465" i="1"/>
  <c r="AB465" i="1"/>
  <c r="AC465" i="1"/>
  <c r="AD465" i="1"/>
  <c r="AE465" i="1"/>
  <c r="AG465" i="1"/>
  <c r="U466" i="1"/>
  <c r="V466" i="1"/>
  <c r="W466" i="1"/>
  <c r="X466" i="1"/>
  <c r="Y466" i="1" s="1" a="1"/>
  <c r="Y466" i="1" s="1"/>
  <c r="Z466" i="1"/>
  <c r="AB466" i="1"/>
  <c r="AC466" i="1"/>
  <c r="AD466" i="1"/>
  <c r="AE466" i="1"/>
  <c r="AG466" i="1"/>
  <c r="U467" i="1"/>
  <c r="V467" i="1"/>
  <c r="W467" i="1"/>
  <c r="X467" i="1"/>
  <c r="Y467" i="1" s="1" a="1"/>
  <c r="Y467" i="1" s="1"/>
  <c r="Z467" i="1"/>
  <c r="AB467" i="1"/>
  <c r="AC467" i="1"/>
  <c r="AD467" i="1"/>
  <c r="AE467" i="1"/>
  <c r="AG467" i="1"/>
  <c r="U468" i="1"/>
  <c r="V468" i="1"/>
  <c r="W468" i="1"/>
  <c r="X468" i="1"/>
  <c r="Y468" i="1" s="1" a="1"/>
  <c r="Y468" i="1" s="1"/>
  <c r="Z468" i="1"/>
  <c r="AB468" i="1"/>
  <c r="AC468" i="1"/>
  <c r="AD468" i="1"/>
  <c r="AE468" i="1"/>
  <c r="AG468" i="1"/>
  <c r="U469" i="1"/>
  <c r="V469" i="1"/>
  <c r="W469" i="1"/>
  <c r="X469" i="1"/>
  <c r="Y469" i="1" s="1" a="1"/>
  <c r="Y469" i="1" s="1"/>
  <c r="Z469" i="1"/>
  <c r="AB469" i="1"/>
  <c r="AC469" i="1"/>
  <c r="AD469" i="1"/>
  <c r="AE469" i="1"/>
  <c r="AG469" i="1"/>
  <c r="U470" i="1"/>
  <c r="V470" i="1"/>
  <c r="W470" i="1"/>
  <c r="X470" i="1"/>
  <c r="Y470" i="1" s="1" a="1"/>
  <c r="Y470" i="1" s="1"/>
  <c r="Z470" i="1"/>
  <c r="AB470" i="1"/>
  <c r="AC470" i="1"/>
  <c r="AD470" i="1"/>
  <c r="AE470" i="1"/>
  <c r="AG470" i="1"/>
  <c r="U471" i="1"/>
  <c r="V471" i="1"/>
  <c r="W471" i="1"/>
  <c r="X471" i="1"/>
  <c r="Y471" i="1" s="1" a="1"/>
  <c r="Y471" i="1" s="1"/>
  <c r="Z471" i="1"/>
  <c r="AB471" i="1"/>
  <c r="AC471" i="1"/>
  <c r="AD471" i="1"/>
  <c r="AE471" i="1"/>
  <c r="AG471" i="1"/>
  <c r="U472" i="1"/>
  <c r="V472" i="1"/>
  <c r="W472" i="1"/>
  <c r="X472" i="1"/>
  <c r="Y472" i="1" s="1" a="1"/>
  <c r="Y472" i="1" s="1"/>
  <c r="Z472" i="1"/>
  <c r="AB472" i="1"/>
  <c r="AC472" i="1"/>
  <c r="AD472" i="1"/>
  <c r="AE472" i="1"/>
  <c r="AG472" i="1"/>
  <c r="U473" i="1"/>
  <c r="V473" i="1"/>
  <c r="W473" i="1"/>
  <c r="X473" i="1"/>
  <c r="Y473" i="1" s="1" a="1"/>
  <c r="Y473" i="1" s="1"/>
  <c r="Z473" i="1"/>
  <c r="AB473" i="1"/>
  <c r="AC473" i="1"/>
  <c r="AD473" i="1"/>
  <c r="AE473" i="1"/>
  <c r="AG473" i="1"/>
  <c r="U474" i="1"/>
  <c r="V474" i="1"/>
  <c r="W474" i="1"/>
  <c r="X474" i="1"/>
  <c r="Y474" i="1" s="1" a="1"/>
  <c r="Y474" i="1" s="1"/>
  <c r="Z474" i="1"/>
  <c r="AB474" i="1"/>
  <c r="AC474" i="1"/>
  <c r="AD474" i="1"/>
  <c r="AE474" i="1"/>
  <c r="AG474" i="1"/>
  <c r="U475" i="1"/>
  <c r="V475" i="1"/>
  <c r="W475" i="1"/>
  <c r="X475" i="1"/>
  <c r="Y475" i="1" s="1" a="1"/>
  <c r="Y475" i="1" s="1"/>
  <c r="Z475" i="1"/>
  <c r="AB475" i="1"/>
  <c r="AC475" i="1"/>
  <c r="AD475" i="1"/>
  <c r="AE475" i="1"/>
  <c r="AG475" i="1"/>
  <c r="U476" i="1"/>
  <c r="V476" i="1"/>
  <c r="W476" i="1"/>
  <c r="X476" i="1"/>
  <c r="Y476" i="1" s="1" a="1"/>
  <c r="Y476" i="1" s="1"/>
  <c r="Z476" i="1"/>
  <c r="AB476" i="1"/>
  <c r="AC476" i="1"/>
  <c r="AD476" i="1"/>
  <c r="AE476" i="1"/>
  <c r="AG476" i="1"/>
  <c r="U477" i="1"/>
  <c r="V477" i="1"/>
  <c r="W477" i="1"/>
  <c r="X477" i="1"/>
  <c r="Y477" i="1" s="1" a="1"/>
  <c r="Y477" i="1" s="1"/>
  <c r="Z477" i="1"/>
  <c r="AB477" i="1"/>
  <c r="AC477" i="1"/>
  <c r="AD477" i="1"/>
  <c r="AE477" i="1"/>
  <c r="AG477" i="1"/>
  <c r="U478" i="1"/>
  <c r="V478" i="1"/>
  <c r="W478" i="1"/>
  <c r="X478" i="1"/>
  <c r="Y478" i="1" s="1" a="1"/>
  <c r="Y478" i="1" s="1"/>
  <c r="Z478" i="1"/>
  <c r="AB478" i="1"/>
  <c r="AC478" i="1"/>
  <c r="AD478" i="1"/>
  <c r="AE478" i="1"/>
  <c r="AG478" i="1"/>
  <c r="U479" i="1"/>
  <c r="V479" i="1"/>
  <c r="W479" i="1"/>
  <c r="X479" i="1"/>
  <c r="Y479" i="1" s="1" a="1"/>
  <c r="Y479" i="1" s="1"/>
  <c r="Z479" i="1"/>
  <c r="AB479" i="1"/>
  <c r="AC479" i="1"/>
  <c r="AD479" i="1"/>
  <c r="AE479" i="1"/>
  <c r="AG479" i="1"/>
  <c r="U480" i="1"/>
  <c r="V480" i="1"/>
  <c r="W480" i="1"/>
  <c r="X480" i="1"/>
  <c r="Y480" i="1" s="1" a="1"/>
  <c r="Y480" i="1" s="1"/>
  <c r="Z480" i="1"/>
  <c r="AB480" i="1"/>
  <c r="AC480" i="1"/>
  <c r="AD480" i="1"/>
  <c r="AE480" i="1"/>
  <c r="AG480" i="1"/>
  <c r="U481" i="1"/>
  <c r="V481" i="1"/>
  <c r="W481" i="1"/>
  <c r="X481" i="1"/>
  <c r="Y481" i="1" s="1" a="1"/>
  <c r="Y481" i="1" s="1"/>
  <c r="Z481" i="1"/>
  <c r="AB481" i="1"/>
  <c r="AC481" i="1"/>
  <c r="AD481" i="1"/>
  <c r="AE481" i="1"/>
  <c r="AG481" i="1"/>
  <c r="U482" i="1"/>
  <c r="V482" i="1"/>
  <c r="W482" i="1"/>
  <c r="X482" i="1"/>
  <c r="Y482" i="1" s="1" a="1"/>
  <c r="Y482" i="1" s="1"/>
  <c r="Z482" i="1"/>
  <c r="AB482" i="1"/>
  <c r="AC482" i="1"/>
  <c r="AD482" i="1"/>
  <c r="AE482" i="1"/>
  <c r="AG482" i="1"/>
  <c r="U483" i="1"/>
  <c r="V483" i="1"/>
  <c r="W483" i="1"/>
  <c r="X483" i="1"/>
  <c r="Y483" i="1" s="1" a="1"/>
  <c r="Y483" i="1" s="1"/>
  <c r="Z483" i="1"/>
  <c r="AB483" i="1"/>
  <c r="AC483" i="1"/>
  <c r="AD483" i="1"/>
  <c r="AE483" i="1"/>
  <c r="AG483" i="1"/>
  <c r="U484" i="1"/>
  <c r="V484" i="1"/>
  <c r="W484" i="1"/>
  <c r="X484" i="1"/>
  <c r="Y484" i="1" s="1" a="1"/>
  <c r="Y484" i="1" s="1"/>
  <c r="Z484" i="1"/>
  <c r="AB484" i="1"/>
  <c r="AC484" i="1"/>
  <c r="AD484" i="1"/>
  <c r="AE484" i="1"/>
  <c r="AG484" i="1"/>
  <c r="U485" i="1"/>
  <c r="V485" i="1"/>
  <c r="W485" i="1"/>
  <c r="X485" i="1"/>
  <c r="Y485" i="1" s="1" a="1"/>
  <c r="Y485" i="1" s="1"/>
  <c r="Z485" i="1"/>
  <c r="AB485" i="1"/>
  <c r="AC485" i="1"/>
  <c r="AD485" i="1"/>
  <c r="AE485" i="1"/>
  <c r="AG485" i="1"/>
  <c r="U486" i="1"/>
  <c r="V486" i="1"/>
  <c r="W486" i="1"/>
  <c r="X486" i="1"/>
  <c r="Y486" i="1" s="1" a="1"/>
  <c r="Y486" i="1" s="1"/>
  <c r="Z486" i="1"/>
  <c r="AB486" i="1"/>
  <c r="AC486" i="1"/>
  <c r="AD486" i="1"/>
  <c r="AE486" i="1"/>
  <c r="AG486" i="1"/>
  <c r="U487" i="1"/>
  <c r="V487" i="1"/>
  <c r="W487" i="1"/>
  <c r="X487" i="1"/>
  <c r="Y487" i="1" s="1" a="1"/>
  <c r="Y487" i="1" s="1"/>
  <c r="Z487" i="1"/>
  <c r="AB487" i="1"/>
  <c r="AC487" i="1"/>
  <c r="AD487" i="1"/>
  <c r="AE487" i="1"/>
  <c r="AG487" i="1"/>
  <c r="U488" i="1"/>
  <c r="V488" i="1"/>
  <c r="W488" i="1"/>
  <c r="X488" i="1"/>
  <c r="Y488" i="1" s="1" a="1"/>
  <c r="Y488" i="1" s="1"/>
  <c r="Z488" i="1"/>
  <c r="AB488" i="1"/>
  <c r="AC488" i="1"/>
  <c r="AD488" i="1"/>
  <c r="AE488" i="1"/>
  <c r="AG488" i="1"/>
  <c r="U489" i="1"/>
  <c r="V489" i="1"/>
  <c r="W489" i="1"/>
  <c r="X489" i="1"/>
  <c r="Y489" i="1" s="1" a="1"/>
  <c r="Y489" i="1" s="1"/>
  <c r="Z489" i="1"/>
  <c r="AB489" i="1"/>
  <c r="AC489" i="1"/>
  <c r="AD489" i="1"/>
  <c r="AE489" i="1"/>
  <c r="AG489" i="1"/>
  <c r="U490" i="1"/>
  <c r="V490" i="1"/>
  <c r="W490" i="1"/>
  <c r="X490" i="1"/>
  <c r="Y490" i="1" s="1" a="1"/>
  <c r="Y490" i="1" s="1"/>
  <c r="Z490" i="1"/>
  <c r="AB490" i="1"/>
  <c r="AC490" i="1"/>
  <c r="AD490" i="1"/>
  <c r="AE490" i="1"/>
  <c r="AG490" i="1"/>
  <c r="U491" i="1"/>
  <c r="V491" i="1"/>
  <c r="W491" i="1"/>
  <c r="X491" i="1"/>
  <c r="Y491" i="1" s="1" a="1"/>
  <c r="Y491" i="1" s="1"/>
  <c r="Z491" i="1"/>
  <c r="AB491" i="1"/>
  <c r="AC491" i="1"/>
  <c r="AD491" i="1"/>
  <c r="AE491" i="1"/>
  <c r="AG491" i="1"/>
  <c r="U492" i="1"/>
  <c r="V492" i="1"/>
  <c r="W492" i="1"/>
  <c r="X492" i="1"/>
  <c r="Y492" i="1" s="1" a="1"/>
  <c r="Y492" i="1" s="1"/>
  <c r="Z492" i="1"/>
  <c r="AB492" i="1"/>
  <c r="AC492" i="1"/>
  <c r="AD492" i="1"/>
  <c r="AE492" i="1"/>
  <c r="AG492" i="1"/>
  <c r="U493" i="1"/>
  <c r="V493" i="1"/>
  <c r="W493" i="1"/>
  <c r="X493" i="1"/>
  <c r="Y493" i="1" s="1" a="1"/>
  <c r="Y493" i="1" s="1"/>
  <c r="Z493" i="1"/>
  <c r="AB493" i="1"/>
  <c r="AC493" i="1"/>
  <c r="AD493" i="1"/>
  <c r="AE493" i="1"/>
  <c r="AG493" i="1"/>
  <c r="U494" i="1"/>
  <c r="V494" i="1"/>
  <c r="W494" i="1"/>
  <c r="X494" i="1"/>
  <c r="Y494" i="1" s="1" a="1"/>
  <c r="Y494" i="1" s="1"/>
  <c r="Z494" i="1"/>
  <c r="AB494" i="1"/>
  <c r="AC494" i="1"/>
  <c r="AD494" i="1"/>
  <c r="AE494" i="1"/>
  <c r="AG494" i="1"/>
  <c r="U495" i="1"/>
  <c r="V495" i="1"/>
  <c r="W495" i="1"/>
  <c r="X495" i="1"/>
  <c r="Y495" i="1" s="1" a="1"/>
  <c r="Y495" i="1" s="1"/>
  <c r="Z495" i="1"/>
  <c r="AB495" i="1"/>
  <c r="AC495" i="1"/>
  <c r="AD495" i="1"/>
  <c r="AE495" i="1"/>
  <c r="AG495" i="1"/>
  <c r="U496" i="1"/>
  <c r="V496" i="1"/>
  <c r="W496" i="1"/>
  <c r="X496" i="1"/>
  <c r="Y496" i="1" s="1" a="1"/>
  <c r="Y496" i="1" s="1"/>
  <c r="Z496" i="1"/>
  <c r="AB496" i="1"/>
  <c r="AC496" i="1"/>
  <c r="AD496" i="1"/>
  <c r="AE496" i="1"/>
  <c r="AG496" i="1"/>
  <c r="U497" i="1"/>
  <c r="V497" i="1"/>
  <c r="W497" i="1"/>
  <c r="X497" i="1"/>
  <c r="Y497" i="1" s="1" a="1"/>
  <c r="Y497" i="1" s="1"/>
  <c r="Z497" i="1"/>
  <c r="AB497" i="1"/>
  <c r="AC497" i="1"/>
  <c r="AD497" i="1"/>
  <c r="AE497" i="1"/>
  <c r="AG497" i="1"/>
  <c r="U498" i="1"/>
  <c r="V498" i="1"/>
  <c r="W498" i="1"/>
  <c r="X498" i="1"/>
  <c r="Y498" i="1" s="1" a="1"/>
  <c r="Y498" i="1" s="1"/>
  <c r="Z498" i="1"/>
  <c r="AB498" i="1"/>
  <c r="AC498" i="1"/>
  <c r="AD498" i="1"/>
  <c r="AE498" i="1"/>
  <c r="AG498" i="1"/>
  <c r="U499" i="1"/>
  <c r="V499" i="1"/>
  <c r="W499" i="1"/>
  <c r="X499" i="1"/>
  <c r="Y499" i="1" s="1" a="1"/>
  <c r="Y499" i="1" s="1"/>
  <c r="Z499" i="1"/>
  <c r="AB499" i="1"/>
  <c r="AC499" i="1"/>
  <c r="AD499" i="1"/>
  <c r="AE499" i="1"/>
  <c r="AG499" i="1"/>
  <c r="U500" i="1"/>
  <c r="V500" i="1"/>
  <c r="W500" i="1"/>
  <c r="X500" i="1"/>
  <c r="Y500" i="1" s="1" a="1"/>
  <c r="Y500" i="1" s="1"/>
  <c r="Z500" i="1"/>
  <c r="AB500" i="1"/>
  <c r="AC500" i="1"/>
  <c r="AD500" i="1"/>
  <c r="AE500" i="1"/>
  <c r="AG500" i="1"/>
  <c r="U501" i="1"/>
  <c r="V501" i="1"/>
  <c r="W501" i="1"/>
  <c r="X501" i="1"/>
  <c r="Y501" i="1" s="1" a="1"/>
  <c r="Y501" i="1" s="1"/>
  <c r="Z501" i="1"/>
  <c r="AB501" i="1"/>
  <c r="AC501" i="1"/>
  <c r="AD501" i="1"/>
  <c r="AE501" i="1"/>
  <c r="AG501" i="1"/>
  <c r="U502" i="1"/>
  <c r="V502" i="1"/>
  <c r="W502" i="1"/>
  <c r="X502" i="1"/>
  <c r="Y502" i="1" s="1" a="1"/>
  <c r="Y502" i="1" s="1"/>
  <c r="Z502" i="1"/>
  <c r="AB502" i="1"/>
  <c r="AC502" i="1"/>
  <c r="AD502" i="1"/>
  <c r="AE502" i="1"/>
  <c r="AG502" i="1"/>
  <c r="U503" i="1"/>
  <c r="V503" i="1"/>
  <c r="W503" i="1"/>
  <c r="X503" i="1"/>
  <c r="Y503" i="1" s="1" a="1"/>
  <c r="Y503" i="1" s="1"/>
  <c r="Z503" i="1"/>
  <c r="AB503" i="1"/>
  <c r="AC503" i="1"/>
  <c r="AD503" i="1"/>
  <c r="AE503" i="1"/>
  <c r="AG503" i="1"/>
  <c r="U504" i="1"/>
  <c r="V504" i="1"/>
  <c r="W504" i="1"/>
  <c r="X504" i="1"/>
  <c r="Y504" i="1" s="1" a="1"/>
  <c r="Y504" i="1" s="1"/>
  <c r="Z504" i="1"/>
  <c r="AB504" i="1"/>
  <c r="AC504" i="1"/>
  <c r="AD504" i="1"/>
  <c r="AE504" i="1"/>
  <c r="AG504" i="1"/>
  <c r="U505" i="1"/>
  <c r="V505" i="1"/>
  <c r="W505" i="1"/>
  <c r="X505" i="1"/>
  <c r="Y505" i="1" s="1" a="1"/>
  <c r="Y505" i="1" s="1"/>
  <c r="Z505" i="1"/>
  <c r="AB505" i="1"/>
  <c r="AC505" i="1"/>
  <c r="AD505" i="1"/>
  <c r="AE505" i="1"/>
  <c r="AG505" i="1"/>
  <c r="U506" i="1"/>
  <c r="V506" i="1"/>
  <c r="W506" i="1"/>
  <c r="X506" i="1"/>
  <c r="Y506" i="1" s="1" a="1"/>
  <c r="Y506" i="1" s="1"/>
  <c r="Z506" i="1"/>
  <c r="AB506" i="1"/>
  <c r="AC506" i="1"/>
  <c r="AD506" i="1"/>
  <c r="AE506" i="1"/>
  <c r="AG506" i="1"/>
  <c r="U507" i="1"/>
  <c r="V507" i="1"/>
  <c r="W507" i="1"/>
  <c r="X507" i="1"/>
  <c r="Y507" i="1" s="1" a="1"/>
  <c r="Y507" i="1" s="1"/>
  <c r="Z507" i="1"/>
  <c r="AB507" i="1"/>
  <c r="AC507" i="1"/>
  <c r="AD507" i="1"/>
  <c r="AE507" i="1"/>
  <c r="AG507" i="1"/>
  <c r="U508" i="1"/>
  <c r="V508" i="1"/>
  <c r="W508" i="1"/>
  <c r="X508" i="1"/>
  <c r="Y508" i="1" s="1" a="1"/>
  <c r="Y508" i="1" s="1"/>
  <c r="Z508" i="1"/>
  <c r="AB508" i="1"/>
  <c r="AC508" i="1"/>
  <c r="AD508" i="1"/>
  <c r="AE508" i="1"/>
  <c r="AG508" i="1"/>
  <c r="U509" i="1"/>
  <c r="V509" i="1"/>
  <c r="W509" i="1"/>
  <c r="X509" i="1"/>
  <c r="Y509" i="1" s="1" a="1"/>
  <c r="Y509" i="1" s="1"/>
  <c r="Z509" i="1"/>
  <c r="AB509" i="1"/>
  <c r="AC509" i="1"/>
  <c r="AD509" i="1"/>
  <c r="AE509" i="1"/>
  <c r="AG509" i="1"/>
  <c r="U510" i="1"/>
  <c r="V510" i="1"/>
  <c r="W510" i="1"/>
  <c r="X510" i="1"/>
  <c r="Y510" i="1" s="1" a="1"/>
  <c r="Y510" i="1" s="1"/>
  <c r="Z510" i="1"/>
  <c r="AB510" i="1"/>
  <c r="AC510" i="1"/>
  <c r="AD510" i="1"/>
  <c r="AE510" i="1"/>
  <c r="AG510" i="1"/>
  <c r="U511" i="1"/>
  <c r="V511" i="1"/>
  <c r="W511" i="1"/>
  <c r="X511" i="1"/>
  <c r="Y511" i="1" s="1" a="1"/>
  <c r="Y511" i="1" s="1"/>
  <c r="Z511" i="1"/>
  <c r="AB511" i="1"/>
  <c r="AC511" i="1"/>
  <c r="AD511" i="1"/>
  <c r="AE511" i="1"/>
  <c r="AG511" i="1"/>
  <c r="U512" i="1"/>
  <c r="V512" i="1"/>
  <c r="W512" i="1"/>
  <c r="X512" i="1"/>
  <c r="Y512" i="1" s="1" a="1"/>
  <c r="Y512" i="1" s="1"/>
  <c r="Z512" i="1"/>
  <c r="AB512" i="1"/>
  <c r="AC512" i="1"/>
  <c r="AD512" i="1"/>
  <c r="AE512" i="1"/>
  <c r="AG512" i="1"/>
  <c r="U513" i="1"/>
  <c r="V513" i="1"/>
  <c r="W513" i="1"/>
  <c r="X513" i="1"/>
  <c r="Y513" i="1" s="1" a="1"/>
  <c r="Y513" i="1" s="1"/>
  <c r="Z513" i="1"/>
  <c r="AB513" i="1"/>
  <c r="AC513" i="1"/>
  <c r="AD513" i="1"/>
  <c r="AE513" i="1"/>
  <c r="AG513" i="1"/>
  <c r="U514" i="1"/>
  <c r="V514" i="1"/>
  <c r="W514" i="1"/>
  <c r="X514" i="1"/>
  <c r="Y514" i="1" s="1" a="1"/>
  <c r="Y514" i="1" s="1"/>
  <c r="Z514" i="1"/>
  <c r="AB514" i="1"/>
  <c r="AC514" i="1"/>
  <c r="AD514" i="1"/>
  <c r="AE514" i="1"/>
  <c r="AG514" i="1"/>
  <c r="U515" i="1"/>
  <c r="V515" i="1"/>
  <c r="W515" i="1"/>
  <c r="X515" i="1"/>
  <c r="Y515" i="1" s="1" a="1"/>
  <c r="Y515" i="1" s="1"/>
  <c r="Z515" i="1"/>
  <c r="AB515" i="1"/>
  <c r="AC515" i="1"/>
  <c r="AD515" i="1"/>
  <c r="AE515" i="1"/>
  <c r="AG515" i="1"/>
  <c r="U516" i="1"/>
  <c r="V516" i="1"/>
  <c r="W516" i="1"/>
  <c r="X516" i="1"/>
  <c r="Y516" i="1" s="1" a="1"/>
  <c r="Y516" i="1" s="1"/>
  <c r="Z516" i="1"/>
  <c r="AB516" i="1"/>
  <c r="AC516" i="1"/>
  <c r="AD516" i="1"/>
  <c r="AE516" i="1"/>
  <c r="AG516" i="1"/>
  <c r="U517" i="1"/>
  <c r="V517" i="1"/>
  <c r="W517" i="1"/>
  <c r="X517" i="1"/>
  <c r="Y517" i="1" s="1" a="1"/>
  <c r="Y517" i="1" s="1"/>
  <c r="Z517" i="1"/>
  <c r="AB517" i="1"/>
  <c r="AC517" i="1"/>
  <c r="AD517" i="1"/>
  <c r="AE517" i="1"/>
  <c r="AG517" i="1"/>
  <c r="U518" i="1"/>
  <c r="V518" i="1"/>
  <c r="W518" i="1"/>
  <c r="X518" i="1"/>
  <c r="Y518" i="1" s="1" a="1"/>
  <c r="Y518" i="1" s="1"/>
  <c r="Z518" i="1"/>
  <c r="AB518" i="1"/>
  <c r="AC518" i="1"/>
  <c r="AD518" i="1"/>
  <c r="AE518" i="1"/>
  <c r="AG518" i="1"/>
  <c r="U519" i="1"/>
  <c r="V519" i="1"/>
  <c r="W519" i="1"/>
  <c r="X519" i="1"/>
  <c r="Y519" i="1" s="1" a="1"/>
  <c r="Y519" i="1" s="1"/>
  <c r="Z519" i="1"/>
  <c r="AB519" i="1"/>
  <c r="AC519" i="1"/>
  <c r="AD519" i="1"/>
  <c r="AE519" i="1"/>
  <c r="AG519" i="1"/>
  <c r="U520" i="1"/>
  <c r="V520" i="1"/>
  <c r="W520" i="1"/>
  <c r="X520" i="1"/>
  <c r="Y520" i="1" s="1" a="1"/>
  <c r="Y520" i="1" s="1"/>
  <c r="Z520" i="1"/>
  <c r="AB520" i="1"/>
  <c r="AC520" i="1"/>
  <c r="AD520" i="1"/>
  <c r="AE520" i="1"/>
  <c r="AG520" i="1"/>
  <c r="U521" i="1"/>
  <c r="V521" i="1"/>
  <c r="W521" i="1"/>
  <c r="X521" i="1"/>
  <c r="Y521" i="1" s="1" a="1"/>
  <c r="Y521" i="1" s="1"/>
  <c r="Z521" i="1"/>
  <c r="AB521" i="1"/>
  <c r="AC521" i="1"/>
  <c r="AD521" i="1"/>
  <c r="AE521" i="1"/>
  <c r="AG521" i="1"/>
  <c r="U522" i="1"/>
  <c r="V522" i="1"/>
  <c r="W522" i="1"/>
  <c r="X522" i="1"/>
  <c r="Y522" i="1" s="1" a="1"/>
  <c r="Y522" i="1" s="1"/>
  <c r="Z522" i="1"/>
  <c r="AB522" i="1"/>
  <c r="AC522" i="1"/>
  <c r="AD522" i="1"/>
  <c r="AE522" i="1"/>
  <c r="AG522" i="1"/>
  <c r="U523" i="1"/>
  <c r="V523" i="1"/>
  <c r="W523" i="1"/>
  <c r="X523" i="1"/>
  <c r="Y523" i="1" s="1" a="1"/>
  <c r="Y523" i="1" s="1"/>
  <c r="Z523" i="1"/>
  <c r="AB523" i="1"/>
  <c r="AC523" i="1"/>
  <c r="AD523" i="1"/>
  <c r="AE523" i="1"/>
  <c r="AG523" i="1"/>
  <c r="U524" i="1"/>
  <c r="V524" i="1"/>
  <c r="W524" i="1"/>
  <c r="X524" i="1"/>
  <c r="Y524" i="1" s="1" a="1"/>
  <c r="Y524" i="1" s="1"/>
  <c r="Z524" i="1"/>
  <c r="AB524" i="1"/>
  <c r="AC524" i="1"/>
  <c r="AD524" i="1"/>
  <c r="AE524" i="1"/>
  <c r="AG524" i="1"/>
  <c r="U525" i="1"/>
  <c r="V525" i="1"/>
  <c r="W525" i="1"/>
  <c r="X525" i="1"/>
  <c r="Y525" i="1" s="1" a="1"/>
  <c r="Y525" i="1" s="1"/>
  <c r="Z525" i="1"/>
  <c r="AB525" i="1"/>
  <c r="AC525" i="1"/>
  <c r="AD525" i="1"/>
  <c r="AE525" i="1"/>
  <c r="AG525" i="1"/>
  <c r="U526" i="1"/>
  <c r="V526" i="1"/>
  <c r="W526" i="1"/>
  <c r="X526" i="1"/>
  <c r="Y526" i="1" s="1" a="1"/>
  <c r="Y526" i="1" s="1"/>
  <c r="Z526" i="1"/>
  <c r="AB526" i="1"/>
  <c r="AC526" i="1"/>
  <c r="AD526" i="1"/>
  <c r="AE526" i="1"/>
  <c r="AG526" i="1"/>
  <c r="U527" i="1"/>
  <c r="V527" i="1"/>
  <c r="W527" i="1"/>
  <c r="X527" i="1"/>
  <c r="Y527" i="1" s="1" a="1"/>
  <c r="Y527" i="1" s="1"/>
  <c r="Z527" i="1"/>
  <c r="AB527" i="1"/>
  <c r="AC527" i="1"/>
  <c r="AD527" i="1"/>
  <c r="AE527" i="1"/>
  <c r="AG527" i="1"/>
  <c r="U528" i="1"/>
  <c r="V528" i="1"/>
  <c r="W528" i="1"/>
  <c r="X528" i="1"/>
  <c r="Y528" i="1" s="1" a="1"/>
  <c r="Y528" i="1" s="1"/>
  <c r="Z528" i="1"/>
  <c r="AB528" i="1"/>
  <c r="AC528" i="1"/>
  <c r="AD528" i="1"/>
  <c r="AE528" i="1"/>
  <c r="AG528" i="1"/>
  <c r="U529" i="1"/>
  <c r="V529" i="1"/>
  <c r="W529" i="1"/>
  <c r="X529" i="1"/>
  <c r="Y529" i="1" s="1" a="1"/>
  <c r="Y529" i="1" s="1"/>
  <c r="Z529" i="1"/>
  <c r="AB529" i="1"/>
  <c r="AC529" i="1"/>
  <c r="AD529" i="1"/>
  <c r="AE529" i="1"/>
  <c r="AG529" i="1"/>
  <c r="U530" i="1"/>
  <c r="V530" i="1"/>
  <c r="W530" i="1"/>
  <c r="X530" i="1"/>
  <c r="Y530" i="1" s="1" a="1"/>
  <c r="Y530" i="1" s="1"/>
  <c r="Z530" i="1"/>
  <c r="AB530" i="1"/>
  <c r="AC530" i="1"/>
  <c r="AD530" i="1"/>
  <c r="AE530" i="1"/>
  <c r="AG530" i="1"/>
  <c r="U531" i="1"/>
  <c r="V531" i="1"/>
  <c r="W531" i="1"/>
  <c r="X531" i="1"/>
  <c r="Y531" i="1" s="1" a="1"/>
  <c r="Y531" i="1" s="1"/>
  <c r="Z531" i="1"/>
  <c r="AB531" i="1"/>
  <c r="AC531" i="1"/>
  <c r="AD531" i="1"/>
  <c r="AE531" i="1"/>
  <c r="AG531" i="1"/>
  <c r="U532" i="1"/>
  <c r="V532" i="1"/>
  <c r="W532" i="1"/>
  <c r="X532" i="1"/>
  <c r="Y532" i="1" s="1" a="1"/>
  <c r="Y532" i="1" s="1"/>
  <c r="Z532" i="1"/>
  <c r="AB532" i="1"/>
  <c r="AC532" i="1"/>
  <c r="AD532" i="1"/>
  <c r="AE532" i="1"/>
  <c r="AG532" i="1"/>
  <c r="U533" i="1"/>
  <c r="V533" i="1"/>
  <c r="W533" i="1"/>
  <c r="X533" i="1"/>
  <c r="Y533" i="1" s="1" a="1"/>
  <c r="Y533" i="1" s="1"/>
  <c r="Z533" i="1"/>
  <c r="AB533" i="1"/>
  <c r="AC533" i="1"/>
  <c r="AD533" i="1"/>
  <c r="AE533" i="1"/>
  <c r="AG533" i="1"/>
  <c r="U534" i="1"/>
  <c r="V534" i="1"/>
  <c r="W534" i="1"/>
  <c r="X534" i="1"/>
  <c r="Y534" i="1" s="1" a="1"/>
  <c r="Y534" i="1" s="1"/>
  <c r="Z534" i="1"/>
  <c r="AB534" i="1"/>
  <c r="AC534" i="1"/>
  <c r="AD534" i="1"/>
  <c r="AE534" i="1"/>
  <c r="AG534" i="1"/>
  <c r="U535" i="1"/>
  <c r="V535" i="1"/>
  <c r="W535" i="1"/>
  <c r="X535" i="1"/>
  <c r="Y535" i="1" s="1" a="1"/>
  <c r="Y535" i="1" s="1"/>
  <c r="Z535" i="1"/>
  <c r="AB535" i="1"/>
  <c r="AC535" i="1"/>
  <c r="AD535" i="1"/>
  <c r="AE535" i="1"/>
  <c r="AG535" i="1"/>
  <c r="U536" i="1"/>
  <c r="V536" i="1"/>
  <c r="W536" i="1"/>
  <c r="X536" i="1"/>
  <c r="Y536" i="1" s="1" a="1"/>
  <c r="Y536" i="1" s="1"/>
  <c r="Z536" i="1"/>
  <c r="AB536" i="1"/>
  <c r="AC536" i="1"/>
  <c r="AD536" i="1"/>
  <c r="AE536" i="1"/>
  <c r="AG536" i="1"/>
  <c r="U537" i="1"/>
  <c r="V537" i="1"/>
  <c r="W537" i="1"/>
  <c r="X537" i="1"/>
  <c r="Y537" i="1" s="1" a="1"/>
  <c r="Y537" i="1" s="1"/>
  <c r="Z537" i="1"/>
  <c r="AB537" i="1"/>
  <c r="AC537" i="1"/>
  <c r="AD537" i="1"/>
  <c r="AE537" i="1"/>
  <c r="AG537" i="1"/>
  <c r="U538" i="1"/>
  <c r="V538" i="1"/>
  <c r="W538" i="1"/>
  <c r="X538" i="1"/>
  <c r="Y538" i="1" s="1" a="1"/>
  <c r="Y538" i="1" s="1"/>
  <c r="Z538" i="1"/>
  <c r="AB538" i="1"/>
  <c r="AC538" i="1"/>
  <c r="AD538" i="1"/>
  <c r="AE538" i="1"/>
  <c r="AG538" i="1"/>
  <c r="U539" i="1"/>
  <c r="V539" i="1"/>
  <c r="W539" i="1"/>
  <c r="X539" i="1"/>
  <c r="Y539" i="1" s="1" a="1"/>
  <c r="Y539" i="1" s="1"/>
  <c r="Z539" i="1"/>
  <c r="AB539" i="1"/>
  <c r="AC539" i="1"/>
  <c r="AD539" i="1"/>
  <c r="AE539" i="1"/>
  <c r="AG539" i="1"/>
  <c r="U540" i="1"/>
  <c r="V540" i="1"/>
  <c r="W540" i="1"/>
  <c r="X540" i="1"/>
  <c r="Y540" i="1" s="1" a="1"/>
  <c r="Y540" i="1" s="1"/>
  <c r="Z540" i="1"/>
  <c r="AB540" i="1"/>
  <c r="AC540" i="1"/>
  <c r="AD540" i="1"/>
  <c r="AE540" i="1"/>
  <c r="AG540" i="1"/>
  <c r="U541" i="1"/>
  <c r="V541" i="1"/>
  <c r="W541" i="1"/>
  <c r="X541" i="1"/>
  <c r="Y541" i="1" s="1" a="1"/>
  <c r="Y541" i="1" s="1"/>
  <c r="Z541" i="1"/>
  <c r="AB541" i="1"/>
  <c r="AC541" i="1"/>
  <c r="AD541" i="1"/>
  <c r="AE541" i="1"/>
  <c r="AG541" i="1"/>
  <c r="U542" i="1"/>
  <c r="V542" i="1"/>
  <c r="W542" i="1"/>
  <c r="X542" i="1"/>
  <c r="Y542" i="1" s="1" a="1"/>
  <c r="Y542" i="1" s="1"/>
  <c r="Z542" i="1"/>
  <c r="AB542" i="1"/>
  <c r="AC542" i="1"/>
  <c r="AD542" i="1"/>
  <c r="AE542" i="1"/>
  <c r="AG542" i="1"/>
  <c r="U543" i="1"/>
  <c r="V543" i="1"/>
  <c r="W543" i="1"/>
  <c r="X543" i="1"/>
  <c r="Y543" i="1" s="1" a="1"/>
  <c r="Y543" i="1" s="1"/>
  <c r="Z543" i="1"/>
  <c r="AB543" i="1"/>
  <c r="AC543" i="1"/>
  <c r="AD543" i="1"/>
  <c r="AE543" i="1"/>
  <c r="AG543" i="1"/>
  <c r="U544" i="1"/>
  <c r="V544" i="1"/>
  <c r="W544" i="1"/>
  <c r="X544" i="1"/>
  <c r="Y544" i="1" s="1" a="1"/>
  <c r="Y544" i="1" s="1"/>
  <c r="Z544" i="1"/>
  <c r="AB544" i="1"/>
  <c r="AC544" i="1"/>
  <c r="AD544" i="1"/>
  <c r="AE544" i="1"/>
  <c r="AG544" i="1"/>
  <c r="U545" i="1"/>
  <c r="V545" i="1"/>
  <c r="W545" i="1"/>
  <c r="X545" i="1"/>
  <c r="Y545" i="1" s="1" a="1"/>
  <c r="Y545" i="1" s="1"/>
  <c r="Z545" i="1"/>
  <c r="AB545" i="1"/>
  <c r="AC545" i="1"/>
  <c r="AD545" i="1"/>
  <c r="AE545" i="1"/>
  <c r="AG545" i="1"/>
  <c r="U546" i="1"/>
  <c r="V546" i="1"/>
  <c r="W546" i="1"/>
  <c r="X546" i="1"/>
  <c r="Y546" i="1" s="1" a="1"/>
  <c r="Y546" i="1" s="1"/>
  <c r="Z546" i="1"/>
  <c r="AB546" i="1"/>
  <c r="AC546" i="1"/>
  <c r="AD546" i="1"/>
  <c r="AE546" i="1"/>
  <c r="AG546" i="1"/>
  <c r="U547" i="1"/>
  <c r="V547" i="1"/>
  <c r="W547" i="1"/>
  <c r="X547" i="1"/>
  <c r="Y547" i="1" s="1" a="1"/>
  <c r="Y547" i="1" s="1"/>
  <c r="Z547" i="1"/>
  <c r="AB547" i="1"/>
  <c r="AC547" i="1"/>
  <c r="AD547" i="1"/>
  <c r="AE547" i="1"/>
  <c r="AG547" i="1"/>
  <c r="U548" i="1"/>
  <c r="V548" i="1"/>
  <c r="W548" i="1"/>
  <c r="X548" i="1"/>
  <c r="Y548" i="1" s="1" a="1"/>
  <c r="Y548" i="1" s="1"/>
  <c r="Z548" i="1"/>
  <c r="AB548" i="1"/>
  <c r="AC548" i="1"/>
  <c r="AD548" i="1"/>
  <c r="AE548" i="1"/>
  <c r="AG548" i="1"/>
  <c r="U549" i="1"/>
  <c r="V549" i="1"/>
  <c r="W549" i="1"/>
  <c r="X549" i="1"/>
  <c r="Y549" i="1" s="1" a="1"/>
  <c r="Y549" i="1" s="1"/>
  <c r="Z549" i="1"/>
  <c r="AB549" i="1"/>
  <c r="AC549" i="1"/>
  <c r="AD549" i="1"/>
  <c r="AE549" i="1"/>
  <c r="AG549" i="1"/>
  <c r="U550" i="1"/>
  <c r="V550" i="1"/>
  <c r="W550" i="1"/>
  <c r="X550" i="1"/>
  <c r="Y550" i="1" s="1" a="1"/>
  <c r="Y550" i="1" s="1"/>
  <c r="Z550" i="1"/>
  <c r="AB550" i="1"/>
  <c r="AC550" i="1"/>
  <c r="AD550" i="1"/>
  <c r="AE550" i="1"/>
  <c r="AG550" i="1"/>
  <c r="U551" i="1"/>
  <c r="V551" i="1"/>
  <c r="W551" i="1"/>
  <c r="X551" i="1"/>
  <c r="Y551" i="1" s="1" a="1"/>
  <c r="Y551" i="1" s="1"/>
  <c r="Z551" i="1"/>
  <c r="AB551" i="1"/>
  <c r="AC551" i="1"/>
  <c r="AD551" i="1"/>
  <c r="AE551" i="1"/>
  <c r="AG551" i="1"/>
  <c r="U552" i="1"/>
  <c r="V552" i="1"/>
  <c r="W552" i="1"/>
  <c r="X552" i="1"/>
  <c r="Y552" i="1" s="1" a="1"/>
  <c r="Y552" i="1" s="1"/>
  <c r="Z552" i="1"/>
  <c r="AB552" i="1"/>
  <c r="AC552" i="1"/>
  <c r="AD552" i="1"/>
  <c r="AE552" i="1"/>
  <c r="AG552" i="1"/>
  <c r="U553" i="1"/>
  <c r="V553" i="1"/>
  <c r="W553" i="1"/>
  <c r="X553" i="1"/>
  <c r="Y553" i="1" s="1" a="1"/>
  <c r="Y553" i="1" s="1"/>
  <c r="Z553" i="1"/>
  <c r="AB553" i="1"/>
  <c r="AC553" i="1"/>
  <c r="AD553" i="1"/>
  <c r="AE553" i="1"/>
  <c r="AG553" i="1"/>
  <c r="U554" i="1"/>
  <c r="V554" i="1"/>
  <c r="W554" i="1"/>
  <c r="X554" i="1"/>
  <c r="Y554" i="1" s="1" a="1"/>
  <c r="Y554" i="1" s="1"/>
  <c r="Z554" i="1"/>
  <c r="AB554" i="1"/>
  <c r="AC554" i="1"/>
  <c r="AD554" i="1"/>
  <c r="AE554" i="1"/>
  <c r="AG554" i="1"/>
  <c r="U555" i="1"/>
  <c r="V555" i="1"/>
  <c r="W555" i="1"/>
  <c r="X555" i="1"/>
  <c r="Y555" i="1" s="1" a="1"/>
  <c r="Y555" i="1" s="1"/>
  <c r="Z555" i="1"/>
  <c r="AB555" i="1"/>
  <c r="AC555" i="1"/>
  <c r="AD555" i="1"/>
  <c r="AE555" i="1"/>
  <c r="AG555" i="1"/>
  <c r="U556" i="1"/>
  <c r="V556" i="1"/>
  <c r="W556" i="1"/>
  <c r="X556" i="1"/>
  <c r="Y556" i="1" s="1" a="1"/>
  <c r="Y556" i="1" s="1"/>
  <c r="Z556" i="1"/>
  <c r="AB556" i="1"/>
  <c r="AC556" i="1"/>
  <c r="AD556" i="1"/>
  <c r="AE556" i="1"/>
  <c r="AG556" i="1"/>
  <c r="U557" i="1"/>
  <c r="V557" i="1"/>
  <c r="W557" i="1"/>
  <c r="X557" i="1"/>
  <c r="Y557" i="1" s="1" a="1"/>
  <c r="Y557" i="1" s="1"/>
  <c r="Z557" i="1"/>
  <c r="AB557" i="1"/>
  <c r="AC557" i="1"/>
  <c r="AD557" i="1"/>
  <c r="AE557" i="1"/>
  <c r="AG557" i="1"/>
  <c r="U558" i="1"/>
  <c r="V558" i="1"/>
  <c r="W558" i="1"/>
  <c r="X558" i="1"/>
  <c r="Y558" i="1" s="1" a="1"/>
  <c r="Y558" i="1" s="1"/>
  <c r="Z558" i="1"/>
  <c r="AB558" i="1"/>
  <c r="AC558" i="1"/>
  <c r="AD558" i="1"/>
  <c r="AE558" i="1"/>
  <c r="AG558" i="1"/>
  <c r="U559" i="1"/>
  <c r="V559" i="1"/>
  <c r="W559" i="1"/>
  <c r="X559" i="1"/>
  <c r="Y559" i="1" s="1" a="1"/>
  <c r="Y559" i="1" s="1"/>
  <c r="Z559" i="1"/>
  <c r="AB559" i="1"/>
  <c r="AC559" i="1"/>
  <c r="AD559" i="1"/>
  <c r="AE559" i="1"/>
  <c r="AG559" i="1"/>
  <c r="U560" i="1"/>
  <c r="V560" i="1"/>
  <c r="W560" i="1"/>
  <c r="X560" i="1"/>
  <c r="Y560" i="1" s="1" a="1"/>
  <c r="Y560" i="1" s="1"/>
  <c r="Z560" i="1"/>
  <c r="AB560" i="1"/>
  <c r="AC560" i="1"/>
  <c r="AD560" i="1"/>
  <c r="AE560" i="1"/>
  <c r="AG560" i="1"/>
  <c r="U561" i="1"/>
  <c r="V561" i="1"/>
  <c r="W561" i="1"/>
  <c r="X561" i="1"/>
  <c r="Y561" i="1" s="1" a="1"/>
  <c r="Y561" i="1" s="1"/>
  <c r="Z561" i="1"/>
  <c r="AB561" i="1"/>
  <c r="AC561" i="1"/>
  <c r="AD561" i="1"/>
  <c r="AE561" i="1"/>
  <c r="AG561" i="1"/>
  <c r="U562" i="1"/>
  <c r="V562" i="1"/>
  <c r="W562" i="1"/>
  <c r="X562" i="1"/>
  <c r="Y562" i="1" s="1" a="1"/>
  <c r="Y562" i="1" s="1"/>
  <c r="Z562" i="1"/>
  <c r="AB562" i="1"/>
  <c r="AC562" i="1"/>
  <c r="AD562" i="1"/>
  <c r="AE562" i="1"/>
  <c r="AG562" i="1"/>
  <c r="U563" i="1"/>
  <c r="V563" i="1"/>
  <c r="W563" i="1"/>
  <c r="X563" i="1"/>
  <c r="Y563" i="1" s="1" a="1"/>
  <c r="Y563" i="1" s="1"/>
  <c r="Z563" i="1"/>
  <c r="AB563" i="1"/>
  <c r="AC563" i="1"/>
  <c r="AD563" i="1"/>
  <c r="AE563" i="1"/>
  <c r="AG563" i="1"/>
  <c r="U564" i="1"/>
  <c r="V564" i="1"/>
  <c r="W564" i="1"/>
  <c r="X564" i="1"/>
  <c r="Y564" i="1" s="1" a="1"/>
  <c r="Y564" i="1" s="1"/>
  <c r="Z564" i="1"/>
  <c r="AB564" i="1"/>
  <c r="AC564" i="1"/>
  <c r="AD564" i="1"/>
  <c r="AE564" i="1"/>
  <c r="AG564" i="1"/>
  <c r="U565" i="1"/>
  <c r="V565" i="1"/>
  <c r="W565" i="1"/>
  <c r="X565" i="1"/>
  <c r="Y565" i="1" s="1" a="1"/>
  <c r="Y565" i="1" s="1"/>
  <c r="Z565" i="1"/>
  <c r="AB565" i="1"/>
  <c r="AC565" i="1"/>
  <c r="AD565" i="1"/>
  <c r="AE565" i="1"/>
  <c r="AG565" i="1"/>
  <c r="U566" i="1"/>
  <c r="V566" i="1"/>
  <c r="W566" i="1"/>
  <c r="X566" i="1"/>
  <c r="Y566" i="1" s="1" a="1"/>
  <c r="Y566" i="1" s="1"/>
  <c r="Z566" i="1"/>
  <c r="AB566" i="1"/>
  <c r="AC566" i="1"/>
  <c r="AD566" i="1"/>
  <c r="AE566" i="1"/>
  <c r="AG566" i="1"/>
  <c r="U567" i="1"/>
  <c r="V567" i="1"/>
  <c r="W567" i="1"/>
  <c r="X567" i="1"/>
  <c r="Y567" i="1" s="1" a="1"/>
  <c r="Y567" i="1" s="1"/>
  <c r="Z567" i="1"/>
  <c r="AB567" i="1"/>
  <c r="AC567" i="1"/>
  <c r="AD567" i="1"/>
  <c r="AE567" i="1"/>
  <c r="AG567" i="1"/>
  <c r="U568" i="1"/>
  <c r="V568" i="1"/>
  <c r="W568" i="1"/>
  <c r="X568" i="1"/>
  <c r="Y568" i="1" s="1" a="1"/>
  <c r="Y568" i="1" s="1"/>
  <c r="Z568" i="1"/>
  <c r="AB568" i="1"/>
  <c r="AC568" i="1"/>
  <c r="AD568" i="1"/>
  <c r="AE568" i="1"/>
  <c r="AG568" i="1"/>
  <c r="U569" i="1"/>
  <c r="V569" i="1"/>
  <c r="W569" i="1"/>
  <c r="X569" i="1"/>
  <c r="Y569" i="1" s="1" a="1"/>
  <c r="Y569" i="1" s="1"/>
  <c r="Z569" i="1"/>
  <c r="AB569" i="1"/>
  <c r="AC569" i="1"/>
  <c r="AD569" i="1"/>
  <c r="AE569" i="1"/>
  <c r="AG569" i="1"/>
  <c r="U570" i="1"/>
  <c r="V570" i="1"/>
  <c r="W570" i="1"/>
  <c r="X570" i="1"/>
  <c r="Y570" i="1" s="1" a="1"/>
  <c r="Y570" i="1" s="1"/>
  <c r="Z570" i="1"/>
  <c r="AB570" i="1"/>
  <c r="AC570" i="1"/>
  <c r="AD570" i="1"/>
  <c r="AE570" i="1"/>
  <c r="AG570" i="1"/>
  <c r="U571" i="1"/>
  <c r="V571" i="1"/>
  <c r="W571" i="1"/>
  <c r="X571" i="1"/>
  <c r="Y571" i="1" s="1" a="1"/>
  <c r="Y571" i="1" s="1"/>
  <c r="Z571" i="1"/>
  <c r="AB571" i="1"/>
  <c r="AC571" i="1"/>
  <c r="AD571" i="1"/>
  <c r="AE571" i="1"/>
  <c r="AG571" i="1"/>
  <c r="U572" i="1"/>
  <c r="V572" i="1"/>
  <c r="W572" i="1"/>
  <c r="X572" i="1"/>
  <c r="Y572" i="1" s="1" a="1"/>
  <c r="Y572" i="1" s="1"/>
  <c r="Z572" i="1"/>
  <c r="AB572" i="1"/>
  <c r="AC572" i="1"/>
  <c r="AD572" i="1"/>
  <c r="AE572" i="1"/>
  <c r="AG572" i="1"/>
  <c r="U573" i="1"/>
  <c r="V573" i="1"/>
  <c r="W573" i="1"/>
  <c r="X573" i="1"/>
  <c r="Y573" i="1" s="1" a="1"/>
  <c r="Y573" i="1" s="1"/>
  <c r="Z573" i="1"/>
  <c r="AB573" i="1"/>
  <c r="AC573" i="1"/>
  <c r="AD573" i="1"/>
  <c r="AE573" i="1"/>
  <c r="AG573" i="1"/>
  <c r="U574" i="1"/>
  <c r="V574" i="1"/>
  <c r="W574" i="1"/>
  <c r="X574" i="1"/>
  <c r="Y574" i="1" s="1" a="1"/>
  <c r="Y574" i="1" s="1"/>
  <c r="Z574" i="1"/>
  <c r="AB574" i="1"/>
  <c r="AC574" i="1"/>
  <c r="AD574" i="1"/>
  <c r="AE574" i="1"/>
  <c r="AG574" i="1"/>
  <c r="V2" i="2"/>
  <c r="V2" i="1"/>
  <c r="F4" i="23"/>
  <c r="E4" i="23"/>
  <c r="M1" i="2"/>
  <c r="L1" i="2"/>
  <c r="K1" i="2"/>
  <c r="T1" i="1"/>
  <c r="N1" i="1"/>
  <c r="M1" i="1"/>
  <c r="L1" i="1"/>
  <c r="K1" i="1"/>
  <c r="K8" i="4"/>
  <c r="K10" i="4"/>
  <c r="K12" i="4"/>
  <c r="N1" i="2" s="1"/>
  <c r="K14" i="4"/>
  <c r="O1" i="2" s="1"/>
  <c r="K16" i="4"/>
  <c r="P1" i="1" s="1"/>
  <c r="K18" i="4"/>
  <c r="Q1" i="1" s="1"/>
  <c r="K20" i="4"/>
  <c r="R1" i="2" s="1"/>
  <c r="K22" i="4"/>
  <c r="S1" i="2" s="1"/>
  <c r="K24" i="4"/>
  <c r="T1" i="2" s="1"/>
  <c r="K6" i="4"/>
  <c r="AI4" i="21"/>
  <c r="O1" i="1" l="1"/>
  <c r="Q1" i="2"/>
  <c r="P1" i="2"/>
  <c r="H4" i="23"/>
  <c r="J2" i="23" s="1"/>
  <c r="S1" i="1"/>
  <c r="R1" i="1"/>
  <c r="F4" i="19"/>
  <c r="E4" i="19"/>
  <c r="F4" i="18"/>
  <c r="E4" i="18"/>
  <c r="H4" i="19" l="1"/>
  <c r="H4" i="18"/>
  <c r="AC2" i="2"/>
  <c r="AB2" i="2"/>
  <c r="AK1" i="2"/>
  <c r="AJ1" i="2"/>
  <c r="AI1" i="2"/>
  <c r="AH1" i="2"/>
  <c r="AG1" i="2"/>
  <c r="AF1" i="2"/>
  <c r="AE1" i="2"/>
  <c r="AD1" i="2"/>
  <c r="AC1" i="2"/>
  <c r="AB1" i="2"/>
  <c r="AK1" i="1"/>
  <c r="AJ1" i="1"/>
  <c r="AI1" i="1"/>
  <c r="AH1" i="1"/>
  <c r="AG1" i="1"/>
  <c r="AF1" i="1"/>
  <c r="AE1" i="1"/>
  <c r="AD1" i="1"/>
  <c r="AC1" i="1"/>
  <c r="AB1" i="1"/>
  <c r="AI2" i="1"/>
  <c r="H55" i="7"/>
  <c r="H52" i="7"/>
  <c r="H51" i="7"/>
  <c r="H50" i="7"/>
  <c r="H49" i="7"/>
  <c r="G57" i="7"/>
  <c r="G56" i="7"/>
  <c r="G55" i="7"/>
  <c r="G54" i="7"/>
  <c r="G53" i="7"/>
  <c r="G52" i="7"/>
  <c r="G51" i="7"/>
  <c r="G50" i="7"/>
  <c r="G49" i="7"/>
  <c r="G43" i="7"/>
  <c r="G42" i="7"/>
  <c r="G41" i="7"/>
  <c r="G40" i="7"/>
  <c r="G39" i="7"/>
  <c r="G38" i="7"/>
  <c r="G37" i="7"/>
  <c r="G36" i="7"/>
  <c r="G35" i="7"/>
  <c r="G34" i="7"/>
  <c r="G31" i="7"/>
  <c r="AF3" i="1" l="1"/>
  <c r="AF9" i="1"/>
  <c r="AF7" i="1"/>
  <c r="AF5" i="1"/>
  <c r="AF16" i="1"/>
  <c r="AF24" i="1"/>
  <c r="AF32" i="1"/>
  <c r="AF45" i="1"/>
  <c r="AF53" i="1"/>
  <c r="AF61" i="1"/>
  <c r="AF74" i="1"/>
  <c r="AF82" i="1"/>
  <c r="AF90" i="1"/>
  <c r="AF98" i="1"/>
  <c r="AF106" i="1"/>
  <c r="AF114" i="1"/>
  <c r="AF122" i="1"/>
  <c r="AF130" i="1"/>
  <c r="AF138" i="1"/>
  <c r="AF146" i="1"/>
  <c r="AF154" i="1"/>
  <c r="AF162" i="1"/>
  <c r="AF170" i="1"/>
  <c r="AF178" i="1"/>
  <c r="AF183" i="1"/>
  <c r="AF188" i="1"/>
  <c r="AF196" i="1"/>
  <c r="AF204" i="1"/>
  <c r="AF212" i="1"/>
  <c r="AF227" i="1"/>
  <c r="AF235" i="1"/>
  <c r="AF8" i="1"/>
  <c r="AF11" i="1"/>
  <c r="AF19" i="1"/>
  <c r="AF27" i="1"/>
  <c r="AF35" i="1"/>
  <c r="AF40" i="1"/>
  <c r="AF48" i="1"/>
  <c r="AF56" i="1"/>
  <c r="AF64" i="1"/>
  <c r="AF69" i="1"/>
  <c r="AF77" i="1"/>
  <c r="AF85" i="1"/>
  <c r="AF93" i="1"/>
  <c r="AF101" i="1"/>
  <c r="AF109" i="1"/>
  <c r="AF117" i="1"/>
  <c r="AF125" i="1"/>
  <c r="AF133" i="1"/>
  <c r="AF141" i="1"/>
  <c r="AF149" i="1"/>
  <c r="AF157" i="1"/>
  <c r="AF165" i="1"/>
  <c r="AF173" i="1"/>
  <c r="AF181" i="1"/>
  <c r="AF191" i="1"/>
  <c r="AF199" i="1"/>
  <c r="AF207" i="1"/>
  <c r="AF215" i="1"/>
  <c r="AF220" i="1"/>
  <c r="AF222" i="1"/>
  <c r="AF230" i="1"/>
  <c r="AF238" i="1"/>
  <c r="AF14" i="1"/>
  <c r="AF22" i="1"/>
  <c r="AF30" i="1"/>
  <c r="AF38" i="1"/>
  <c r="AF43" i="1"/>
  <c r="AF51" i="1"/>
  <c r="AF59" i="1"/>
  <c r="AF67" i="1"/>
  <c r="AF72" i="1"/>
  <c r="AF80" i="1"/>
  <c r="AF88" i="1"/>
  <c r="AF96" i="1"/>
  <c r="AF104" i="1"/>
  <c r="AF112" i="1"/>
  <c r="AF120" i="1"/>
  <c r="AF17" i="1"/>
  <c r="AF25" i="1"/>
  <c r="AF33" i="1"/>
  <c r="AF46" i="1"/>
  <c r="AF54" i="1"/>
  <c r="AF62" i="1"/>
  <c r="AF75" i="1"/>
  <c r="AF83" i="1"/>
  <c r="AF91" i="1"/>
  <c r="AF99" i="1"/>
  <c r="AF107" i="1"/>
  <c r="AF115" i="1"/>
  <c r="AF123" i="1"/>
  <c r="AF131" i="1"/>
  <c r="AF139" i="1"/>
  <c r="AF147" i="1"/>
  <c r="AF155" i="1"/>
  <c r="AF163" i="1"/>
  <c r="AF171" i="1"/>
  <c r="AF179" i="1"/>
  <c r="AF189" i="1"/>
  <c r="AF197" i="1"/>
  <c r="AF205" i="1"/>
  <c r="AF213" i="1"/>
  <c r="AF6" i="1"/>
  <c r="AF12" i="1"/>
  <c r="AF20" i="1"/>
  <c r="AF28" i="1"/>
  <c r="AF36" i="1"/>
  <c r="AF41" i="1"/>
  <c r="AF49" i="1"/>
  <c r="AF57" i="1"/>
  <c r="AF65" i="1"/>
  <c r="AF70" i="1"/>
  <c r="AF78" i="1"/>
  <c r="AF86" i="1"/>
  <c r="AF94" i="1"/>
  <c r="AF102" i="1"/>
  <c r="AF110" i="1"/>
  <c r="AF118" i="1"/>
  <c r="AF126" i="1"/>
  <c r="AF4" i="1"/>
  <c r="AF18" i="1"/>
  <c r="AF58" i="1"/>
  <c r="AF71" i="1"/>
  <c r="AF81" i="1"/>
  <c r="AF108" i="1"/>
  <c r="AF128" i="1"/>
  <c r="AF137" i="1"/>
  <c r="AF174" i="1"/>
  <c r="AF180" i="1"/>
  <c r="AF216" i="1"/>
  <c r="AF221" i="1"/>
  <c r="AF241" i="1"/>
  <c r="AF249" i="1"/>
  <c r="AF257" i="1"/>
  <c r="AF265" i="1"/>
  <c r="AF273" i="1"/>
  <c r="AF281" i="1"/>
  <c r="AF289" i="1"/>
  <c r="AF297" i="1"/>
  <c r="AF305" i="1"/>
  <c r="AF313" i="1"/>
  <c r="AF321" i="1"/>
  <c r="AF329" i="1"/>
  <c r="AF337" i="1"/>
  <c r="AF345" i="1"/>
  <c r="AF353" i="1"/>
  <c r="AF361" i="1"/>
  <c r="AF369" i="1"/>
  <c r="AF377" i="1"/>
  <c r="AF385" i="1"/>
  <c r="AF393" i="1"/>
  <c r="AF401" i="1"/>
  <c r="AF409" i="1"/>
  <c r="AF417" i="1"/>
  <c r="AF425" i="1"/>
  <c r="AF433" i="1"/>
  <c r="AF441" i="1"/>
  <c r="AF449" i="1"/>
  <c r="AF457" i="1"/>
  <c r="AF465" i="1"/>
  <c r="AF473" i="1"/>
  <c r="AF481" i="1"/>
  <c r="AF489" i="1"/>
  <c r="AF497" i="1"/>
  <c r="AF505" i="1"/>
  <c r="AF513" i="1"/>
  <c r="AF521" i="1"/>
  <c r="AF529" i="1"/>
  <c r="AF537" i="1"/>
  <c r="AF545" i="1"/>
  <c r="AF553" i="1"/>
  <c r="AF561" i="1"/>
  <c r="AF569" i="1"/>
  <c r="AF15" i="1"/>
  <c r="AF55" i="1"/>
  <c r="AF68" i="1"/>
  <c r="AF95" i="1"/>
  <c r="AF105" i="1"/>
  <c r="AF150" i="1"/>
  <c r="AF156" i="1"/>
  <c r="AF159" i="1"/>
  <c r="AF168" i="1"/>
  <c r="AF177" i="1"/>
  <c r="AF192" i="1"/>
  <c r="AF198" i="1"/>
  <c r="AF201" i="1"/>
  <c r="AF210" i="1"/>
  <c r="AF219" i="1"/>
  <c r="AF224" i="1"/>
  <c r="AF244" i="1"/>
  <c r="AF252" i="1"/>
  <c r="AF260" i="1"/>
  <c r="AF268" i="1"/>
  <c r="AF276" i="1"/>
  <c r="AF284" i="1"/>
  <c r="AF292" i="1"/>
  <c r="AF300" i="1"/>
  <c r="AF308" i="1"/>
  <c r="AF316" i="1"/>
  <c r="AF324" i="1"/>
  <c r="AF332" i="1"/>
  <c r="AF340" i="1"/>
  <c r="AF348" i="1"/>
  <c r="AF356" i="1"/>
  <c r="AF364" i="1"/>
  <c r="AF372" i="1"/>
  <c r="AF380" i="1"/>
  <c r="AF388" i="1"/>
  <c r="AF396" i="1"/>
  <c r="AF404" i="1"/>
  <c r="AF412" i="1"/>
  <c r="AF420" i="1"/>
  <c r="AF428" i="1"/>
  <c r="AF436" i="1"/>
  <c r="AF444" i="1"/>
  <c r="AF452" i="1"/>
  <c r="AF460" i="1"/>
  <c r="AF468" i="1"/>
  <c r="AF476" i="1"/>
  <c r="AF484" i="1"/>
  <c r="AF492" i="1"/>
  <c r="AF500" i="1"/>
  <c r="AF508" i="1"/>
  <c r="AF516" i="1"/>
  <c r="AF524" i="1"/>
  <c r="AF532" i="1"/>
  <c r="AF540" i="1"/>
  <c r="AF548" i="1"/>
  <c r="AF556" i="1"/>
  <c r="AF564" i="1"/>
  <c r="AF572" i="1"/>
  <c r="AF29" i="1"/>
  <c r="AF39" i="1"/>
  <c r="AF42" i="1"/>
  <c r="AF52" i="1"/>
  <c r="AF92" i="1"/>
  <c r="AF119" i="1"/>
  <c r="AF132" i="1"/>
  <c r="AF135" i="1"/>
  <c r="AF144" i="1"/>
  <c r="AF153" i="1"/>
  <c r="AF186" i="1"/>
  <c r="AF195" i="1"/>
  <c r="AF233" i="1"/>
  <c r="AF236" i="1"/>
  <c r="AF239" i="1"/>
  <c r="AF247" i="1"/>
  <c r="AF255" i="1"/>
  <c r="AF263" i="1"/>
  <c r="AF271" i="1"/>
  <c r="AF279" i="1"/>
  <c r="AF287" i="1"/>
  <c r="AF295" i="1"/>
  <c r="AF303" i="1"/>
  <c r="AF311" i="1"/>
  <c r="AF319" i="1"/>
  <c r="AF327" i="1"/>
  <c r="AF335" i="1"/>
  <c r="AF343" i="1"/>
  <c r="AF351" i="1"/>
  <c r="AF359" i="1"/>
  <c r="AF367" i="1"/>
  <c r="AF375" i="1"/>
  <c r="AF383" i="1"/>
  <c r="AF391" i="1"/>
  <c r="AF399" i="1"/>
  <c r="AF407" i="1"/>
  <c r="AF415" i="1"/>
  <c r="AF423" i="1"/>
  <c r="AF431" i="1"/>
  <c r="AF439" i="1"/>
  <c r="AF447" i="1"/>
  <c r="AF455" i="1"/>
  <c r="AF463" i="1"/>
  <c r="AF471" i="1"/>
  <c r="AF479" i="1"/>
  <c r="AF487" i="1"/>
  <c r="AF495" i="1"/>
  <c r="AF503" i="1"/>
  <c r="AF511" i="1"/>
  <c r="AF519" i="1"/>
  <c r="AF527" i="1"/>
  <c r="AF535" i="1"/>
  <c r="AF543" i="1"/>
  <c r="AF551" i="1"/>
  <c r="AF559" i="1"/>
  <c r="AF567" i="1"/>
  <c r="AF26" i="1"/>
  <c r="AF66" i="1"/>
  <c r="AF79" i="1"/>
  <c r="AF89" i="1"/>
  <c r="AF116" i="1"/>
  <c r="AF129" i="1"/>
  <c r="AF166" i="1"/>
  <c r="AF10" i="1"/>
  <c r="AF37" i="1"/>
  <c r="AF50" i="1"/>
  <c r="AF60" i="1"/>
  <c r="AF73" i="1"/>
  <c r="AF100" i="1"/>
  <c r="AF127" i="1"/>
  <c r="AF136" i="1"/>
  <c r="AF145" i="1"/>
  <c r="AF182" i="1"/>
  <c r="AF187" i="1"/>
  <c r="AF234" i="1"/>
  <c r="AF237" i="1"/>
  <c r="AF240" i="1"/>
  <c r="AF248" i="1"/>
  <c r="AF256" i="1"/>
  <c r="AF264" i="1"/>
  <c r="AF272" i="1"/>
  <c r="AF280" i="1"/>
  <c r="AF288" i="1"/>
  <c r="AF296" i="1"/>
  <c r="AF304" i="1"/>
  <c r="AF312" i="1"/>
  <c r="AF320" i="1"/>
  <c r="AF328" i="1"/>
  <c r="AF336" i="1"/>
  <c r="AF344" i="1"/>
  <c r="AF352" i="1"/>
  <c r="AF360" i="1"/>
  <c r="AF368" i="1"/>
  <c r="AF376" i="1"/>
  <c r="AF384" i="1"/>
  <c r="AF392" i="1"/>
  <c r="AF400" i="1"/>
  <c r="AF408" i="1"/>
  <c r="AF416" i="1"/>
  <c r="AF424" i="1"/>
  <c r="AF432" i="1"/>
  <c r="AF440" i="1"/>
  <c r="AF448" i="1"/>
  <c r="AF456" i="1"/>
  <c r="AF464" i="1"/>
  <c r="AF472" i="1"/>
  <c r="AF480" i="1"/>
  <c r="AF488" i="1"/>
  <c r="AF496" i="1"/>
  <c r="AF504" i="1"/>
  <c r="AF512" i="1"/>
  <c r="AF520" i="1"/>
  <c r="AF528" i="1"/>
  <c r="AF536" i="1"/>
  <c r="AF544" i="1"/>
  <c r="AF552" i="1"/>
  <c r="AF560" i="1"/>
  <c r="AF568" i="1"/>
  <c r="AF21" i="1"/>
  <c r="AF44" i="1"/>
  <c r="AF84" i="1"/>
  <c r="AF121" i="1"/>
  <c r="AF140" i="1"/>
  <c r="AF34" i="1"/>
  <c r="AF47" i="1"/>
  <c r="AF87" i="1"/>
  <c r="AF97" i="1"/>
  <c r="AF124" i="1"/>
  <c r="AF158" i="1"/>
  <c r="AF164" i="1"/>
  <c r="AF167" i="1"/>
  <c r="AF176" i="1"/>
  <c r="AF200" i="1"/>
  <c r="AF206" i="1"/>
  <c r="AF209" i="1"/>
  <c r="AF218" i="1"/>
  <c r="AF223" i="1"/>
  <c r="AF243" i="1"/>
  <c r="AF251" i="1"/>
  <c r="AF259" i="1"/>
  <c r="AF267" i="1"/>
  <c r="AF275" i="1"/>
  <c r="AF283" i="1"/>
  <c r="AF291" i="1"/>
  <c r="AF299" i="1"/>
  <c r="AF307" i="1"/>
  <c r="AF315" i="1"/>
  <c r="AF323" i="1"/>
  <c r="AF331" i="1"/>
  <c r="AF339" i="1"/>
  <c r="AF347" i="1"/>
  <c r="AF355" i="1"/>
  <c r="AF363" i="1"/>
  <c r="AF371" i="1"/>
  <c r="AF379" i="1"/>
  <c r="AF387" i="1"/>
  <c r="AF395" i="1"/>
  <c r="AF403" i="1"/>
  <c r="AF411" i="1"/>
  <c r="AF419" i="1"/>
  <c r="AF427" i="1"/>
  <c r="AF435" i="1"/>
  <c r="AF443" i="1"/>
  <c r="AF451" i="1"/>
  <c r="AF459" i="1"/>
  <c r="AF467" i="1"/>
  <c r="AF475" i="1"/>
  <c r="AF483" i="1"/>
  <c r="AF491" i="1"/>
  <c r="AF499" i="1"/>
  <c r="AF507" i="1"/>
  <c r="AF515" i="1"/>
  <c r="AF523" i="1"/>
  <c r="AF531" i="1"/>
  <c r="AF539" i="1"/>
  <c r="AF547" i="1"/>
  <c r="AF555" i="1"/>
  <c r="AF563" i="1"/>
  <c r="AF571" i="1"/>
  <c r="AF31" i="1"/>
  <c r="AF111" i="1"/>
  <c r="AF134" i="1"/>
  <c r="AF23" i="1"/>
  <c r="AF143" i="1"/>
  <c r="AF175" i="1"/>
  <c r="AF185" i="1"/>
  <c r="AF226" i="1"/>
  <c r="AF229" i="1"/>
  <c r="AF232" i="1"/>
  <c r="AF250" i="1"/>
  <c r="AF270" i="1"/>
  <c r="AF277" i="1"/>
  <c r="AF314" i="1"/>
  <c r="AF334" i="1"/>
  <c r="AF341" i="1"/>
  <c r="AF378" i="1"/>
  <c r="AF398" i="1"/>
  <c r="AF405" i="1"/>
  <c r="AF442" i="1"/>
  <c r="AF462" i="1"/>
  <c r="AF469" i="1"/>
  <c r="AF506" i="1"/>
  <c r="AF526" i="1"/>
  <c r="AF533" i="1"/>
  <c r="AF570" i="1"/>
  <c r="AF554" i="1"/>
  <c r="AF245" i="1"/>
  <c r="AF302" i="1"/>
  <c r="AF366" i="1"/>
  <c r="AF410" i="1"/>
  <c r="AF474" i="1"/>
  <c r="AF565" i="1"/>
  <c r="AF231" i="1"/>
  <c r="AF262" i="1"/>
  <c r="AF333" i="1"/>
  <c r="AF370" i="1"/>
  <c r="AF397" i="1"/>
  <c r="AF461" i="1"/>
  <c r="AF525" i="1"/>
  <c r="AF562" i="1"/>
  <c r="AF76" i="1"/>
  <c r="AF160" i="1"/>
  <c r="AF202" i="1"/>
  <c r="AF266" i="1"/>
  <c r="AF286" i="1"/>
  <c r="AF293" i="1"/>
  <c r="AF330" i="1"/>
  <c r="AF350" i="1"/>
  <c r="AF357" i="1"/>
  <c r="AF394" i="1"/>
  <c r="AF421" i="1"/>
  <c r="AF458" i="1"/>
  <c r="AF478" i="1"/>
  <c r="AF522" i="1"/>
  <c r="AF542" i="1"/>
  <c r="AF549" i="1"/>
  <c r="AF246" i="1"/>
  <c r="AF161" i="1"/>
  <c r="AF172" i="1"/>
  <c r="AF203" i="1"/>
  <c r="AF217" i="1"/>
  <c r="AF274" i="1"/>
  <c r="AF294" i="1"/>
  <c r="AF301" i="1"/>
  <c r="AF338" i="1"/>
  <c r="AF358" i="1"/>
  <c r="AF365" i="1"/>
  <c r="AF402" i="1"/>
  <c r="AF422" i="1"/>
  <c r="AF429" i="1"/>
  <c r="AF466" i="1"/>
  <c r="AF486" i="1"/>
  <c r="AF493" i="1"/>
  <c r="AF530" i="1"/>
  <c r="AF550" i="1"/>
  <c r="AF557" i="1"/>
  <c r="AF574" i="1"/>
  <c r="AF282" i="1"/>
  <c r="AF346" i="1"/>
  <c r="AF430" i="1"/>
  <c r="AF437" i="1"/>
  <c r="AF494" i="1"/>
  <c r="AF558" i="1"/>
  <c r="AF414" i="1"/>
  <c r="AF485" i="1"/>
  <c r="AF253" i="1"/>
  <c r="AF290" i="1"/>
  <c r="AF310" i="1"/>
  <c r="AF317" i="1"/>
  <c r="AF354" i="1"/>
  <c r="AF374" i="1"/>
  <c r="AF381" i="1"/>
  <c r="AF418" i="1"/>
  <c r="AF438" i="1"/>
  <c r="AF445" i="1"/>
  <c r="AF482" i="1"/>
  <c r="AF502" i="1"/>
  <c r="AF509" i="1"/>
  <c r="AF546" i="1"/>
  <c r="AF566" i="1"/>
  <c r="AF573" i="1"/>
  <c r="AF63" i="1"/>
  <c r="AF113" i="1"/>
  <c r="AF151" i="1"/>
  <c r="AF169" i="1"/>
  <c r="AF193" i="1"/>
  <c r="AF214" i="1"/>
  <c r="AF254" i="1"/>
  <c r="AF261" i="1"/>
  <c r="AF298" i="1"/>
  <c r="AF318" i="1"/>
  <c r="AF325" i="1"/>
  <c r="AF362" i="1"/>
  <c r="AF382" i="1"/>
  <c r="AF389" i="1"/>
  <c r="AF426" i="1"/>
  <c r="AF446" i="1"/>
  <c r="AF453" i="1"/>
  <c r="AF490" i="1"/>
  <c r="AF510" i="1"/>
  <c r="AF517" i="1"/>
  <c r="AF13" i="1"/>
  <c r="AF148" i="1"/>
  <c r="AF190" i="1"/>
  <c r="AF211" i="1"/>
  <c r="AF258" i="1"/>
  <c r="AF278" i="1"/>
  <c r="AF285" i="1"/>
  <c r="AF322" i="1"/>
  <c r="AF342" i="1"/>
  <c r="AF349" i="1"/>
  <c r="AF386" i="1"/>
  <c r="AF406" i="1"/>
  <c r="AF413" i="1"/>
  <c r="AF450" i="1"/>
  <c r="AF470" i="1"/>
  <c r="AF477" i="1"/>
  <c r="AF514" i="1"/>
  <c r="AF534" i="1"/>
  <c r="AF541" i="1"/>
  <c r="AF208" i="1"/>
  <c r="AF309" i="1"/>
  <c r="AF373" i="1"/>
  <c r="AF501" i="1"/>
  <c r="AF538" i="1"/>
  <c r="AF103" i="1"/>
  <c r="AF142" i="1"/>
  <c r="AF152" i="1"/>
  <c r="AF184" i="1"/>
  <c r="AF194" i="1"/>
  <c r="AF225" i="1"/>
  <c r="AF228" i="1"/>
  <c r="AF242" i="1"/>
  <c r="AF269" i="1"/>
  <c r="AF306" i="1"/>
  <c r="AF326" i="1"/>
  <c r="AF390" i="1"/>
  <c r="AF434" i="1"/>
  <c r="AF454" i="1"/>
  <c r="AF498" i="1"/>
  <c r="AF518" i="1"/>
  <c r="AF3" i="2"/>
  <c r="AF7" i="2"/>
  <c r="AF11" i="2"/>
  <c r="AF15" i="2"/>
  <c r="AF19" i="2"/>
  <c r="AF23" i="2"/>
  <c r="AF27" i="2"/>
  <c r="AF31" i="2"/>
  <c r="AF35" i="2"/>
  <c r="AF39" i="2"/>
  <c r="AF43" i="2"/>
  <c r="AF47" i="2"/>
  <c r="AF51" i="2"/>
  <c r="AF55" i="2"/>
  <c r="AF59" i="2"/>
  <c r="AF63" i="2"/>
  <c r="AF67" i="2"/>
  <c r="AF71" i="2"/>
  <c r="AF75" i="2"/>
  <c r="AF79" i="2"/>
  <c r="AF83" i="2"/>
  <c r="AF87" i="2"/>
  <c r="AF91" i="2"/>
  <c r="AF95" i="2"/>
  <c r="AF99" i="2"/>
  <c r="AF103" i="2"/>
  <c r="AF107" i="2"/>
  <c r="AF111" i="2"/>
  <c r="AF115" i="2"/>
  <c r="AF119" i="2"/>
  <c r="AF123" i="2"/>
  <c r="AF127" i="2"/>
  <c r="AF131" i="2"/>
  <c r="AF135" i="2"/>
  <c r="AF139" i="2"/>
  <c r="AF143" i="2"/>
  <c r="AF147" i="2"/>
  <c r="AF151" i="2"/>
  <c r="AF155" i="2"/>
  <c r="AF159" i="2"/>
  <c r="AF163" i="2"/>
  <c r="AF167" i="2"/>
  <c r="AF171" i="2"/>
  <c r="AF175" i="2"/>
  <c r="AF179" i="2"/>
  <c r="AF183" i="2"/>
  <c r="AF187" i="2"/>
  <c r="AF191" i="2"/>
  <c r="AF195" i="2"/>
  <c r="AF199" i="2"/>
  <c r="AF203" i="2"/>
  <c r="AF207" i="2"/>
  <c r="AF211" i="2"/>
  <c r="AF215" i="2"/>
  <c r="AF219" i="2"/>
  <c r="AF223" i="2"/>
  <c r="AF227" i="2"/>
  <c r="AF231" i="2"/>
  <c r="AF235" i="2"/>
  <c r="AF239" i="2"/>
  <c r="AF243" i="2"/>
  <c r="AF247" i="2"/>
  <c r="AF251" i="2"/>
  <c r="AF255" i="2"/>
  <c r="AF259" i="2"/>
  <c r="AF263" i="2"/>
  <c r="AF267" i="2"/>
  <c r="AF271" i="2"/>
  <c r="AF275" i="2"/>
  <c r="AF279" i="2"/>
  <c r="AF283" i="2"/>
  <c r="AF287" i="2"/>
  <c r="AF291" i="2"/>
  <c r="AF295" i="2"/>
  <c r="AF299" i="2"/>
  <c r="AF303" i="2"/>
  <c r="AF307" i="2"/>
  <c r="AF311" i="2"/>
  <c r="AF315" i="2"/>
  <c r="AF319" i="2"/>
  <c r="AF323" i="2"/>
  <c r="AF327" i="2"/>
  <c r="AF331" i="2"/>
  <c r="AF335" i="2"/>
  <c r="AF339" i="2"/>
  <c r="AF4" i="2"/>
  <c r="AF8" i="2"/>
  <c r="AF12" i="2"/>
  <c r="AF16" i="2"/>
  <c r="AF20" i="2"/>
  <c r="AF24" i="2"/>
  <c r="AF28" i="2"/>
  <c r="AF32" i="2"/>
  <c r="AF36" i="2"/>
  <c r="AF40" i="2"/>
  <c r="AF44" i="2"/>
  <c r="AF48" i="2"/>
  <c r="AF52" i="2"/>
  <c r="AF56" i="2"/>
  <c r="AF60" i="2"/>
  <c r="AF64" i="2"/>
  <c r="AF68" i="2"/>
  <c r="AF72" i="2"/>
  <c r="AF76" i="2"/>
  <c r="AF80" i="2"/>
  <c r="AF84" i="2"/>
  <c r="AF88" i="2"/>
  <c r="AF92" i="2"/>
  <c r="AF96" i="2"/>
  <c r="AF100" i="2"/>
  <c r="AF104" i="2"/>
  <c r="AF108" i="2"/>
  <c r="AF112" i="2"/>
  <c r="AF116" i="2"/>
  <c r="AF120" i="2"/>
  <c r="AF124" i="2"/>
  <c r="AF128" i="2"/>
  <c r="AF132" i="2"/>
  <c r="AF136" i="2"/>
  <c r="AF140" i="2"/>
  <c r="AF144" i="2"/>
  <c r="AF148" i="2"/>
  <c r="AF152" i="2"/>
  <c r="AF156" i="2"/>
  <c r="AF160" i="2"/>
  <c r="AF164" i="2"/>
  <c r="AF168" i="2"/>
  <c r="AF172" i="2"/>
  <c r="AF176" i="2"/>
  <c r="AF180" i="2"/>
  <c r="AF184" i="2"/>
  <c r="AF188" i="2"/>
  <c r="AF192" i="2"/>
  <c r="AF196" i="2"/>
  <c r="AF200" i="2"/>
  <c r="AF204" i="2"/>
  <c r="AF208" i="2"/>
  <c r="AF212" i="2"/>
  <c r="AF216" i="2"/>
  <c r="AF220" i="2"/>
  <c r="AF224" i="2"/>
  <c r="AF228" i="2"/>
  <c r="AF232" i="2"/>
  <c r="AF236" i="2"/>
  <c r="AF240" i="2"/>
  <c r="AF244" i="2"/>
  <c r="AF248" i="2"/>
  <c r="AF252" i="2"/>
  <c r="AF256" i="2"/>
  <c r="AF260" i="2"/>
  <c r="AF264" i="2"/>
  <c r="AF268" i="2"/>
  <c r="AF272" i="2"/>
  <c r="AF276" i="2"/>
  <c r="AF280" i="2"/>
  <c r="AF284" i="2"/>
  <c r="AF288" i="2"/>
  <c r="AF292" i="2"/>
  <c r="AF296" i="2"/>
  <c r="AF300" i="2"/>
  <c r="AF304" i="2"/>
  <c r="AF308" i="2"/>
  <c r="AF312" i="2"/>
  <c r="AF316" i="2"/>
  <c r="AF320" i="2"/>
  <c r="AF324" i="2"/>
  <c r="AF328" i="2"/>
  <c r="AF332" i="2"/>
  <c r="AF336" i="2"/>
  <c r="AF5" i="2"/>
  <c r="AF9" i="2"/>
  <c r="AF13" i="2"/>
  <c r="AF17" i="2"/>
  <c r="AF21" i="2"/>
  <c r="AF25" i="2"/>
  <c r="AF29" i="2"/>
  <c r="AF33" i="2"/>
  <c r="AF37" i="2"/>
  <c r="AF41" i="2"/>
  <c r="AF45" i="2"/>
  <c r="AF49" i="2"/>
  <c r="AF53" i="2"/>
  <c r="AF57" i="2"/>
  <c r="AF61" i="2"/>
  <c r="AF65" i="2"/>
  <c r="AF69" i="2"/>
  <c r="AF73" i="2"/>
  <c r="AF77" i="2"/>
  <c r="AF81" i="2"/>
  <c r="AF85" i="2"/>
  <c r="AF89" i="2"/>
  <c r="AF93" i="2"/>
  <c r="AF97" i="2"/>
  <c r="AF101" i="2"/>
  <c r="AF105" i="2"/>
  <c r="AF109" i="2"/>
  <c r="AF113" i="2"/>
  <c r="AF117" i="2"/>
  <c r="AF121" i="2"/>
  <c r="AF125" i="2"/>
  <c r="AF129" i="2"/>
  <c r="AF133" i="2"/>
  <c r="AF137" i="2"/>
  <c r="AF141" i="2"/>
  <c r="AF145" i="2"/>
  <c r="AF149" i="2"/>
  <c r="AF153" i="2"/>
  <c r="AF157" i="2"/>
  <c r="AF161" i="2"/>
  <c r="AF165" i="2"/>
  <c r="AF169" i="2"/>
  <c r="AF173" i="2"/>
  <c r="AF177" i="2"/>
  <c r="AF181" i="2"/>
  <c r="AF185" i="2"/>
  <c r="AF189" i="2"/>
  <c r="AF193" i="2"/>
  <c r="AF197" i="2"/>
  <c r="AF201" i="2"/>
  <c r="AF205" i="2"/>
  <c r="AF209" i="2"/>
  <c r="AF213" i="2"/>
  <c r="AF217" i="2"/>
  <c r="AF221" i="2"/>
  <c r="AF225" i="2"/>
  <c r="AF229" i="2"/>
  <c r="AF233" i="2"/>
  <c r="AF237" i="2"/>
  <c r="AF241" i="2"/>
  <c r="AF245" i="2"/>
  <c r="AF249" i="2"/>
  <c r="AF253" i="2"/>
  <c r="AF257" i="2"/>
  <c r="AF261" i="2"/>
  <c r="AF265" i="2"/>
  <c r="AF269" i="2"/>
  <c r="AF273" i="2"/>
  <c r="AF277" i="2"/>
  <c r="AF281" i="2"/>
  <c r="AF285" i="2"/>
  <c r="AF289" i="2"/>
  <c r="AF293" i="2"/>
  <c r="AF297" i="2"/>
  <c r="AF301" i="2"/>
  <c r="AF305" i="2"/>
  <c r="AF309" i="2"/>
  <c r="AF313" i="2"/>
  <c r="AF317" i="2"/>
  <c r="AF321" i="2"/>
  <c r="AF325" i="2"/>
  <c r="AF329" i="2"/>
  <c r="AF333" i="2"/>
  <c r="AF10" i="2"/>
  <c r="AF42" i="2"/>
  <c r="AF74" i="2"/>
  <c r="AF106" i="2"/>
  <c r="AF138" i="2"/>
  <c r="AF170" i="2"/>
  <c r="AF202" i="2"/>
  <c r="AF234" i="2"/>
  <c r="AF266" i="2"/>
  <c r="AF298" i="2"/>
  <c r="AF330" i="2"/>
  <c r="AF341" i="2"/>
  <c r="AF345" i="2"/>
  <c r="AF349" i="2"/>
  <c r="AF353" i="2"/>
  <c r="AF357" i="2"/>
  <c r="AF361" i="2"/>
  <c r="AF365" i="2"/>
  <c r="AF369" i="2"/>
  <c r="AF373" i="2"/>
  <c r="AF377" i="2"/>
  <c r="AF381" i="2"/>
  <c r="AF385" i="2"/>
  <c r="AF389" i="2"/>
  <c r="AF393" i="2"/>
  <c r="AF397" i="2"/>
  <c r="AF401" i="2"/>
  <c r="AF405" i="2"/>
  <c r="AF409" i="2"/>
  <c r="AF413" i="2"/>
  <c r="AF417" i="2"/>
  <c r="AF421" i="2"/>
  <c r="AF425" i="2"/>
  <c r="AF429" i="2"/>
  <c r="AF433" i="2"/>
  <c r="AF437" i="2"/>
  <c r="AF441" i="2"/>
  <c r="AF445" i="2"/>
  <c r="AF449" i="2"/>
  <c r="AF453" i="2"/>
  <c r="AF457" i="2"/>
  <c r="AF461" i="2"/>
  <c r="AF465" i="2"/>
  <c r="AF469" i="2"/>
  <c r="AF473" i="2"/>
  <c r="AF477" i="2"/>
  <c r="AF481" i="2"/>
  <c r="AF485" i="2"/>
  <c r="AF489" i="2"/>
  <c r="AF493" i="2"/>
  <c r="AF497" i="2"/>
  <c r="AF501" i="2"/>
  <c r="AF505" i="2"/>
  <c r="AF509" i="2"/>
  <c r="AF513" i="2"/>
  <c r="AF517" i="2"/>
  <c r="AF521" i="2"/>
  <c r="AF525" i="2"/>
  <c r="AF529" i="2"/>
  <c r="AF533" i="2"/>
  <c r="AF537" i="2"/>
  <c r="AF541" i="2"/>
  <c r="AF545" i="2"/>
  <c r="AF549" i="2"/>
  <c r="AF553" i="2"/>
  <c r="AF557" i="2"/>
  <c r="AF561" i="2"/>
  <c r="AF565" i="2"/>
  <c r="AF569" i="2"/>
  <c r="AF573" i="2"/>
  <c r="AF30" i="2"/>
  <c r="AF62" i="2"/>
  <c r="AF94" i="2"/>
  <c r="AF126" i="2"/>
  <c r="AF158" i="2"/>
  <c r="AF190" i="2"/>
  <c r="AF222" i="2"/>
  <c r="AF254" i="2"/>
  <c r="AF286" i="2"/>
  <c r="AF318" i="2"/>
  <c r="AF337" i="2"/>
  <c r="AF18" i="2"/>
  <c r="AF50" i="2"/>
  <c r="AF82" i="2"/>
  <c r="AF114" i="2"/>
  <c r="AF146" i="2"/>
  <c r="AF178" i="2"/>
  <c r="AF210" i="2"/>
  <c r="AF242" i="2"/>
  <c r="AF274" i="2"/>
  <c r="AF306" i="2"/>
  <c r="AF342" i="2"/>
  <c r="AF346" i="2"/>
  <c r="AF350" i="2"/>
  <c r="AF354" i="2"/>
  <c r="AF358" i="2"/>
  <c r="AF362" i="2"/>
  <c r="AF366" i="2"/>
  <c r="AF370" i="2"/>
  <c r="AF374" i="2"/>
  <c r="AF378" i="2"/>
  <c r="AF382" i="2"/>
  <c r="AF386" i="2"/>
  <c r="AF390" i="2"/>
  <c r="AF394" i="2"/>
  <c r="AF398" i="2"/>
  <c r="AF402" i="2"/>
  <c r="AF406" i="2"/>
  <c r="AF410" i="2"/>
  <c r="AF414" i="2"/>
  <c r="AF418" i="2"/>
  <c r="AF422" i="2"/>
  <c r="AF426" i="2"/>
  <c r="AF430" i="2"/>
  <c r="AF434" i="2"/>
  <c r="AF438" i="2"/>
  <c r="AF442" i="2"/>
  <c r="AF446" i="2"/>
  <c r="AF450" i="2"/>
  <c r="AF454" i="2"/>
  <c r="AF458" i="2"/>
  <c r="AF462" i="2"/>
  <c r="AF466" i="2"/>
  <c r="AF470" i="2"/>
  <c r="AF474" i="2"/>
  <c r="AF478" i="2"/>
  <c r="AF482" i="2"/>
  <c r="AF486" i="2"/>
  <c r="AF490" i="2"/>
  <c r="AF494" i="2"/>
  <c r="AF498" i="2"/>
  <c r="AF502" i="2"/>
  <c r="AF506" i="2"/>
  <c r="AF510" i="2"/>
  <c r="AF514" i="2"/>
  <c r="AF518" i="2"/>
  <c r="AF522" i="2"/>
  <c r="AF526" i="2"/>
  <c r="AF530" i="2"/>
  <c r="AF534" i="2"/>
  <c r="AF538" i="2"/>
  <c r="AF542" i="2"/>
  <c r="AF546" i="2"/>
  <c r="AF550" i="2"/>
  <c r="AF554" i="2"/>
  <c r="AF558" i="2"/>
  <c r="AF562" i="2"/>
  <c r="AF566" i="2"/>
  <c r="AF570" i="2"/>
  <c r="AF574" i="2"/>
  <c r="AF6" i="2"/>
  <c r="AF38" i="2"/>
  <c r="AF70" i="2"/>
  <c r="AF102" i="2"/>
  <c r="AF134" i="2"/>
  <c r="AF166" i="2"/>
  <c r="AF198" i="2"/>
  <c r="AF230" i="2"/>
  <c r="AF262" i="2"/>
  <c r="AF294" i="2"/>
  <c r="AF326" i="2"/>
  <c r="AF338" i="2"/>
  <c r="AF26" i="2"/>
  <c r="AF58" i="2"/>
  <c r="AF90" i="2"/>
  <c r="AF122" i="2"/>
  <c r="AF154" i="2"/>
  <c r="AF186" i="2"/>
  <c r="AF218" i="2"/>
  <c r="AF250" i="2"/>
  <c r="AF282" i="2"/>
  <c r="AF314" i="2"/>
  <c r="AF343" i="2"/>
  <c r="AF347" i="2"/>
  <c r="AF351" i="2"/>
  <c r="AF355" i="2"/>
  <c r="AF359" i="2"/>
  <c r="AF363" i="2"/>
  <c r="AF367" i="2"/>
  <c r="AF371" i="2"/>
  <c r="AF375" i="2"/>
  <c r="AF379" i="2"/>
  <c r="AF383" i="2"/>
  <c r="AF387" i="2"/>
  <c r="AF391" i="2"/>
  <c r="AF395" i="2"/>
  <c r="AF399" i="2"/>
  <c r="AF403" i="2"/>
  <c r="AF407" i="2"/>
  <c r="AF411" i="2"/>
  <c r="AF415" i="2"/>
  <c r="AF419" i="2"/>
  <c r="AF423" i="2"/>
  <c r="AF427" i="2"/>
  <c r="AF431" i="2"/>
  <c r="AF435" i="2"/>
  <c r="AF439" i="2"/>
  <c r="AF443" i="2"/>
  <c r="AF447" i="2"/>
  <c r="AF451" i="2"/>
  <c r="AF455" i="2"/>
  <c r="AF459" i="2"/>
  <c r="AF463" i="2"/>
  <c r="AF467" i="2"/>
  <c r="AF471" i="2"/>
  <c r="AF475" i="2"/>
  <c r="AF479" i="2"/>
  <c r="AF483" i="2"/>
  <c r="AF487" i="2"/>
  <c r="AF491" i="2"/>
  <c r="AF495" i="2"/>
  <c r="AF499" i="2"/>
  <c r="AF503" i="2"/>
  <c r="AF507" i="2"/>
  <c r="AF511" i="2"/>
  <c r="AF515" i="2"/>
  <c r="AF519" i="2"/>
  <c r="AF523" i="2"/>
  <c r="AF527" i="2"/>
  <c r="AF531" i="2"/>
  <c r="AF535" i="2"/>
  <c r="AF539" i="2"/>
  <c r="AF543" i="2"/>
  <c r="AF547" i="2"/>
  <c r="AF551" i="2"/>
  <c r="AF555" i="2"/>
  <c r="AF559" i="2"/>
  <c r="AF563" i="2"/>
  <c r="AF567" i="2"/>
  <c r="AF571" i="2"/>
  <c r="AF22" i="2"/>
  <c r="AF34" i="2"/>
  <c r="AF78" i="2"/>
  <c r="AF246" i="2"/>
  <c r="AF290" i="2"/>
  <c r="AF334" i="2"/>
  <c r="AF360" i="2"/>
  <c r="AF392" i="2"/>
  <c r="AF424" i="2"/>
  <c r="AF456" i="2"/>
  <c r="AF488" i="2"/>
  <c r="AF520" i="2"/>
  <c r="AF552" i="2"/>
  <c r="AF86" i="2"/>
  <c r="AF130" i="2"/>
  <c r="AF174" i="2"/>
  <c r="AF348" i="2"/>
  <c r="AF380" i="2"/>
  <c r="AF412" i="2"/>
  <c r="AF444" i="2"/>
  <c r="AF476" i="2"/>
  <c r="AF508" i="2"/>
  <c r="AF540" i="2"/>
  <c r="AF572" i="2"/>
  <c r="AF182" i="2"/>
  <c r="AF226" i="2"/>
  <c r="AF270" i="2"/>
  <c r="AF368" i="2"/>
  <c r="AF400" i="2"/>
  <c r="AF432" i="2"/>
  <c r="AF464" i="2"/>
  <c r="AF496" i="2"/>
  <c r="AF528" i="2"/>
  <c r="AF560" i="2"/>
  <c r="AF14" i="2"/>
  <c r="AF66" i="2"/>
  <c r="AF110" i="2"/>
  <c r="AF278" i="2"/>
  <c r="AF322" i="2"/>
  <c r="AF356" i="2"/>
  <c r="AF388" i="2"/>
  <c r="AF420" i="2"/>
  <c r="AF452" i="2"/>
  <c r="AF484" i="2"/>
  <c r="AF516" i="2"/>
  <c r="AF548" i="2"/>
  <c r="AF46" i="2"/>
  <c r="AF214" i="2"/>
  <c r="AF258" i="2"/>
  <c r="AF302" i="2"/>
  <c r="AF364" i="2"/>
  <c r="AF396" i="2"/>
  <c r="AF428" i="2"/>
  <c r="AF460" i="2"/>
  <c r="AF492" i="2"/>
  <c r="AF524" i="2"/>
  <c r="AF556" i="2"/>
  <c r="AF238" i="2"/>
  <c r="AF372" i="2"/>
  <c r="AF532" i="2"/>
  <c r="AF54" i="2"/>
  <c r="AF98" i="2"/>
  <c r="AF142" i="2"/>
  <c r="AF310" i="2"/>
  <c r="AF352" i="2"/>
  <c r="AF384" i="2"/>
  <c r="AF416" i="2"/>
  <c r="AF448" i="2"/>
  <c r="AF480" i="2"/>
  <c r="AF512" i="2"/>
  <c r="AF544" i="2"/>
  <c r="AF150" i="2"/>
  <c r="AF194" i="2"/>
  <c r="AF340" i="2"/>
  <c r="AF404" i="2"/>
  <c r="AF436" i="2"/>
  <c r="AF468" i="2"/>
  <c r="AF500" i="2"/>
  <c r="AF564" i="2"/>
  <c r="AF376" i="2"/>
  <c r="AF504" i="2"/>
  <c r="AF568" i="2"/>
  <c r="AF162" i="2"/>
  <c r="AF344" i="2"/>
  <c r="AF408" i="2"/>
  <c r="AF118" i="2"/>
  <c r="AF440" i="2"/>
  <c r="AF472" i="2"/>
  <c r="AF206" i="2"/>
  <c r="AF536" i="2"/>
  <c r="AK41" i="1"/>
  <c r="AK43" i="1"/>
  <c r="AK45" i="1"/>
  <c r="AK47" i="1"/>
  <c r="AK49" i="1"/>
  <c r="AK51" i="1"/>
  <c r="AK53" i="1"/>
  <c r="AK55" i="1"/>
  <c r="AK57" i="1"/>
  <c r="AK59" i="1"/>
  <c r="AK61" i="1"/>
  <c r="AK63" i="1"/>
  <c r="AK65" i="1"/>
  <c r="AK69" i="1"/>
  <c r="AK71" i="1"/>
  <c r="AK73" i="1"/>
  <c r="AK75" i="1"/>
  <c r="AK77" i="1"/>
  <c r="AK79" i="1"/>
  <c r="AK46" i="1"/>
  <c r="AK62" i="1"/>
  <c r="AK44" i="1"/>
  <c r="AK60" i="1"/>
  <c r="AK80" i="1"/>
  <c r="AK82" i="1"/>
  <c r="AK84" i="1"/>
  <c r="AK86" i="1"/>
  <c r="AK88" i="1"/>
  <c r="AK90" i="1"/>
  <c r="AK92" i="1"/>
  <c r="AK94" i="1"/>
  <c r="AK96" i="1"/>
  <c r="AK98" i="1"/>
  <c r="AK100" i="1"/>
  <c r="AK102" i="1"/>
  <c r="AK104" i="1"/>
  <c r="AK106" i="1"/>
  <c r="AK108" i="1"/>
  <c r="AK110" i="1"/>
  <c r="AK112" i="1"/>
  <c r="AK114" i="1"/>
  <c r="AK116" i="1"/>
  <c r="AK118" i="1"/>
  <c r="AK120" i="1"/>
  <c r="AK122" i="1"/>
  <c r="AK124" i="1"/>
  <c r="AK126" i="1"/>
  <c r="AK128" i="1"/>
  <c r="AK130" i="1"/>
  <c r="AK132" i="1"/>
  <c r="AK134" i="1"/>
  <c r="AK136" i="1"/>
  <c r="AK138" i="1"/>
  <c r="AK140" i="1"/>
  <c r="AK142" i="1"/>
  <c r="AK144" i="1"/>
  <c r="AK146" i="1"/>
  <c r="AK148" i="1"/>
  <c r="AK150" i="1"/>
  <c r="AK152" i="1"/>
  <c r="AK4" i="1"/>
  <c r="AK6" i="1"/>
  <c r="AK8" i="1"/>
  <c r="AK10" i="1"/>
  <c r="AK12" i="1"/>
  <c r="AK14" i="1"/>
  <c r="AK16" i="1"/>
  <c r="AK18" i="1"/>
  <c r="AK20" i="1"/>
  <c r="AK22" i="1"/>
  <c r="AK24" i="1"/>
  <c r="AK26" i="1"/>
  <c r="AK28" i="1"/>
  <c r="AK30" i="1"/>
  <c r="AK32" i="1"/>
  <c r="AK34" i="1"/>
  <c r="AK36" i="1"/>
  <c r="AK38" i="1"/>
  <c r="AK42" i="1"/>
  <c r="AK58" i="1"/>
  <c r="AK67" i="1"/>
  <c r="AK78" i="1"/>
  <c r="AK223" i="1"/>
  <c r="AK225" i="1"/>
  <c r="AK227" i="1"/>
  <c r="AK229" i="1"/>
  <c r="AK231" i="1"/>
  <c r="AK233" i="1"/>
  <c r="AK235" i="1"/>
  <c r="AK237" i="1"/>
  <c r="AK239" i="1"/>
  <c r="AK241" i="1"/>
  <c r="AK243" i="1"/>
  <c r="AK245" i="1"/>
  <c r="AK247" i="1"/>
  <c r="AK249" i="1"/>
  <c r="AK251" i="1"/>
  <c r="AK253" i="1"/>
  <c r="AK255" i="1"/>
  <c r="AK257" i="1"/>
  <c r="AK259" i="1"/>
  <c r="AK261" i="1"/>
  <c r="AK263" i="1"/>
  <c r="AK265" i="1"/>
  <c r="AK267" i="1"/>
  <c r="AK269" i="1"/>
  <c r="AK271" i="1"/>
  <c r="AK273" i="1"/>
  <c r="AK275" i="1"/>
  <c r="AK277" i="1"/>
  <c r="AK279" i="1"/>
  <c r="AK281" i="1"/>
  <c r="AK283" i="1"/>
  <c r="AK285" i="1"/>
  <c r="AK52" i="1"/>
  <c r="AK72" i="1"/>
  <c r="AK81" i="1"/>
  <c r="AK83" i="1"/>
  <c r="AK85" i="1"/>
  <c r="AK87" i="1"/>
  <c r="AK9" i="1"/>
  <c r="AK25" i="1"/>
  <c r="AK99" i="1"/>
  <c r="AK115" i="1"/>
  <c r="AK131" i="1"/>
  <c r="AK147" i="1"/>
  <c r="AK234" i="1"/>
  <c r="AK250" i="1"/>
  <c r="AK266" i="1"/>
  <c r="AK282" i="1"/>
  <c r="AK21" i="1"/>
  <c r="AK56" i="1"/>
  <c r="AK66" i="1"/>
  <c r="AK246" i="1"/>
  <c r="AK262" i="1"/>
  <c r="AK287" i="1"/>
  <c r="AK295" i="1"/>
  <c r="AK309" i="1"/>
  <c r="AK311" i="1"/>
  <c r="AK321" i="1"/>
  <c r="AK325" i="1"/>
  <c r="AK343" i="1"/>
  <c r="AK345" i="1"/>
  <c r="AK353" i="1"/>
  <c r="AK355" i="1"/>
  <c r="AK367" i="1"/>
  <c r="AK369" i="1"/>
  <c r="AK373" i="1"/>
  <c r="AK379" i="1"/>
  <c r="AK383" i="1"/>
  <c r="AK391" i="1"/>
  <c r="AK395" i="1"/>
  <c r="AK405" i="1"/>
  <c r="AK415" i="1"/>
  <c r="AK419" i="1"/>
  <c r="AK423" i="1"/>
  <c r="AK427" i="1"/>
  <c r="AK7" i="1"/>
  <c r="AK23" i="1"/>
  <c r="AK39" i="1"/>
  <c r="AK70" i="1"/>
  <c r="AK97" i="1"/>
  <c r="AK113" i="1"/>
  <c r="AK129" i="1"/>
  <c r="AK145" i="1"/>
  <c r="AK154" i="1"/>
  <c r="AK156" i="1"/>
  <c r="AK158" i="1"/>
  <c r="AK160" i="1"/>
  <c r="AK162" i="1"/>
  <c r="AK164" i="1"/>
  <c r="AK166" i="1"/>
  <c r="AK168" i="1"/>
  <c r="AK170" i="1"/>
  <c r="AK172" i="1"/>
  <c r="AK174" i="1"/>
  <c r="AK176" i="1"/>
  <c r="AK178" i="1"/>
  <c r="AK180" i="1"/>
  <c r="AK182" i="1"/>
  <c r="AK221" i="1"/>
  <c r="AK232" i="1"/>
  <c r="AK248" i="1"/>
  <c r="AK264" i="1"/>
  <c r="AK280" i="1"/>
  <c r="AK5" i="1"/>
  <c r="AK68" i="1"/>
  <c r="AK111" i="1"/>
  <c r="AK127" i="1"/>
  <c r="AK230" i="1"/>
  <c r="AK289" i="1"/>
  <c r="AK293" i="1"/>
  <c r="AK297" i="1"/>
  <c r="AK301" i="1"/>
  <c r="AK305" i="1"/>
  <c r="AK313" i="1"/>
  <c r="AK319" i="1"/>
  <c r="AK329" i="1"/>
  <c r="AK333" i="1"/>
  <c r="AK337" i="1"/>
  <c r="AK341" i="1"/>
  <c r="AK347" i="1"/>
  <c r="AK351" i="1"/>
  <c r="AK357" i="1"/>
  <c r="AK361" i="1"/>
  <c r="AK365" i="1"/>
  <c r="AK371" i="1"/>
  <c r="AK377" i="1"/>
  <c r="AK381" i="1"/>
  <c r="AK385" i="1"/>
  <c r="AK389" i="1"/>
  <c r="AK397" i="1"/>
  <c r="AK401" i="1"/>
  <c r="AK407" i="1"/>
  <c r="AK413" i="1"/>
  <c r="AK425" i="1"/>
  <c r="AK37" i="1"/>
  <c r="AK95" i="1"/>
  <c r="AK143" i="1"/>
  <c r="AK278" i="1"/>
  <c r="AK291" i="1"/>
  <c r="AK299" i="1"/>
  <c r="AK303" i="1"/>
  <c r="AK307" i="1"/>
  <c r="AK315" i="1"/>
  <c r="AK317" i="1"/>
  <c r="AK323" i="1"/>
  <c r="AK327" i="1"/>
  <c r="AK331" i="1"/>
  <c r="AK335" i="1"/>
  <c r="AK339" i="1"/>
  <c r="AK349" i="1"/>
  <c r="AK359" i="1"/>
  <c r="AK363" i="1"/>
  <c r="AK375" i="1"/>
  <c r="AK387" i="1"/>
  <c r="AK393" i="1"/>
  <c r="AK399" i="1"/>
  <c r="AK403" i="1"/>
  <c r="AK409" i="1"/>
  <c r="AK411" i="1"/>
  <c r="AK417" i="1"/>
  <c r="AK421" i="1"/>
  <c r="AK429" i="1"/>
  <c r="AK3" i="1"/>
  <c r="AK19" i="1"/>
  <c r="AK35" i="1"/>
  <c r="AK54" i="1"/>
  <c r="AK64" i="1"/>
  <c r="AK93" i="1"/>
  <c r="AK109" i="1"/>
  <c r="AK125" i="1"/>
  <c r="AK141" i="1"/>
  <c r="AK184" i="1"/>
  <c r="AK186" i="1"/>
  <c r="AK188" i="1"/>
  <c r="AK190" i="1"/>
  <c r="AK192" i="1"/>
  <c r="AK194" i="1"/>
  <c r="AK196" i="1"/>
  <c r="AK198" i="1"/>
  <c r="AK200" i="1"/>
  <c r="AK202" i="1"/>
  <c r="AK204" i="1"/>
  <c r="AK206" i="1"/>
  <c r="AK208" i="1"/>
  <c r="AK210" i="1"/>
  <c r="AK212" i="1"/>
  <c r="AK214" i="1"/>
  <c r="AK216" i="1"/>
  <c r="AK218" i="1"/>
  <c r="AK228" i="1"/>
  <c r="AK244" i="1"/>
  <c r="AK260" i="1"/>
  <c r="AK276" i="1"/>
  <c r="AK17" i="1"/>
  <c r="AK33" i="1"/>
  <c r="AK91" i="1"/>
  <c r="AK107" i="1"/>
  <c r="AK123" i="1"/>
  <c r="AK139" i="1"/>
  <c r="AK220" i="1"/>
  <c r="AK226" i="1"/>
  <c r="AK242" i="1"/>
  <c r="AK258" i="1"/>
  <c r="AK274" i="1"/>
  <c r="AK15" i="1"/>
  <c r="AK31" i="1"/>
  <c r="AK76" i="1"/>
  <c r="AK89" i="1"/>
  <c r="AK105" i="1"/>
  <c r="AK121" i="1"/>
  <c r="AK137" i="1"/>
  <c r="AK153" i="1"/>
  <c r="AK155" i="1"/>
  <c r="AK11" i="1"/>
  <c r="AK27" i="1"/>
  <c r="AK29" i="1"/>
  <c r="AK119" i="1"/>
  <c r="AK171" i="1"/>
  <c r="AK191" i="1"/>
  <c r="AK207" i="1"/>
  <c r="AK270" i="1"/>
  <c r="AK292" i="1"/>
  <c r="AK308" i="1"/>
  <c r="AK324" i="1"/>
  <c r="AK340" i="1"/>
  <c r="AK356" i="1"/>
  <c r="AK372" i="1"/>
  <c r="AK388" i="1"/>
  <c r="AK404" i="1"/>
  <c r="AK420" i="1"/>
  <c r="AK312" i="1"/>
  <c r="AK328" i="1"/>
  <c r="AK344" i="1"/>
  <c r="AK376" i="1"/>
  <c r="AK392" i="1"/>
  <c r="AK408" i="1"/>
  <c r="AK424" i="1"/>
  <c r="AK117" i="1"/>
  <c r="AK169" i="1"/>
  <c r="AK189" i="1"/>
  <c r="AK205" i="1"/>
  <c r="AK240" i="1"/>
  <c r="AK268" i="1"/>
  <c r="AK290" i="1"/>
  <c r="AK306" i="1"/>
  <c r="AK322" i="1"/>
  <c r="AK338" i="1"/>
  <c r="AK354" i="1"/>
  <c r="AK370" i="1"/>
  <c r="AK386" i="1"/>
  <c r="AK402" i="1"/>
  <c r="AK418" i="1"/>
  <c r="AK432" i="1"/>
  <c r="AK434" i="1"/>
  <c r="AK436" i="1"/>
  <c r="AK440" i="1"/>
  <c r="AK442" i="1"/>
  <c r="AK444" i="1"/>
  <c r="AK448" i="1"/>
  <c r="AK452" i="1"/>
  <c r="AK456" i="1"/>
  <c r="AK458" i="1"/>
  <c r="AK464" i="1"/>
  <c r="AK466" i="1"/>
  <c r="AK472" i="1"/>
  <c r="AK476" i="1"/>
  <c r="AK480" i="1"/>
  <c r="AK484" i="1"/>
  <c r="AK486" i="1"/>
  <c r="AK492" i="1"/>
  <c r="AK496" i="1"/>
  <c r="AK500" i="1"/>
  <c r="AK502" i="1"/>
  <c r="AK506" i="1"/>
  <c r="AK512" i="1"/>
  <c r="AK514" i="1"/>
  <c r="AK518" i="1"/>
  <c r="AK522" i="1"/>
  <c r="AK524" i="1"/>
  <c r="AK532" i="1"/>
  <c r="AK536" i="1"/>
  <c r="AK540" i="1"/>
  <c r="AK544" i="1"/>
  <c r="AK546" i="1"/>
  <c r="AK550" i="1"/>
  <c r="AK556" i="1"/>
  <c r="AK558" i="1"/>
  <c r="AK564" i="1"/>
  <c r="AK568" i="1"/>
  <c r="AK572" i="1"/>
  <c r="AK215" i="1"/>
  <c r="AK300" i="1"/>
  <c r="AK316" i="1"/>
  <c r="AK332" i="1"/>
  <c r="AK348" i="1"/>
  <c r="AK364" i="1"/>
  <c r="AK380" i="1"/>
  <c r="AK396" i="1"/>
  <c r="AK412" i="1"/>
  <c r="AK428" i="1"/>
  <c r="AK13" i="1"/>
  <c r="AK101" i="1"/>
  <c r="AK157" i="1"/>
  <c r="AK173" i="1"/>
  <c r="AK193" i="1"/>
  <c r="AK209" i="1"/>
  <c r="AK222" i="1"/>
  <c r="AK294" i="1"/>
  <c r="AK310" i="1"/>
  <c r="AK326" i="1"/>
  <c r="AK358" i="1"/>
  <c r="AK374" i="1"/>
  <c r="AK431" i="1"/>
  <c r="AK437" i="1"/>
  <c r="AK443" i="1"/>
  <c r="AK449" i="1"/>
  <c r="AK451" i="1"/>
  <c r="AK455" i="1"/>
  <c r="AK459" i="1"/>
  <c r="AK461" i="1"/>
  <c r="AK467" i="1"/>
  <c r="AK495" i="1"/>
  <c r="AK499" i="1"/>
  <c r="AK503" i="1"/>
  <c r="AK509" i="1"/>
  <c r="AK511" i="1"/>
  <c r="AK515" i="1"/>
  <c r="AK519" i="1"/>
  <c r="AK523" i="1"/>
  <c r="AK527" i="1"/>
  <c r="AK531" i="1"/>
  <c r="AK537" i="1"/>
  <c r="AK545" i="1"/>
  <c r="AK557" i="1"/>
  <c r="AK561" i="1"/>
  <c r="AK569" i="1"/>
  <c r="AK571" i="1"/>
  <c r="AK135" i="1"/>
  <c r="AK167" i="1"/>
  <c r="AK187" i="1"/>
  <c r="AK203" i="1"/>
  <c r="AK219" i="1"/>
  <c r="AK238" i="1"/>
  <c r="AK288" i="1"/>
  <c r="AK304" i="1"/>
  <c r="AK320" i="1"/>
  <c r="AK336" i="1"/>
  <c r="AK352" i="1"/>
  <c r="AK368" i="1"/>
  <c r="AK384" i="1"/>
  <c r="AK400" i="1"/>
  <c r="AK416" i="1"/>
  <c r="AK438" i="1"/>
  <c r="AK446" i="1"/>
  <c r="AK450" i="1"/>
  <c r="AK454" i="1"/>
  <c r="AK460" i="1"/>
  <c r="AK462" i="1"/>
  <c r="AK468" i="1"/>
  <c r="AK470" i="1"/>
  <c r="AK474" i="1"/>
  <c r="AK478" i="1"/>
  <c r="AK482" i="1"/>
  <c r="AK488" i="1"/>
  <c r="AK490" i="1"/>
  <c r="AK494" i="1"/>
  <c r="AK498" i="1"/>
  <c r="AK504" i="1"/>
  <c r="AK508" i="1"/>
  <c r="AK510" i="1"/>
  <c r="AK516" i="1"/>
  <c r="AK520" i="1"/>
  <c r="AK526" i="1"/>
  <c r="AK528" i="1"/>
  <c r="AK530" i="1"/>
  <c r="AK534" i="1"/>
  <c r="AK538" i="1"/>
  <c r="AK542" i="1"/>
  <c r="AK548" i="1"/>
  <c r="AK552" i="1"/>
  <c r="AK554" i="1"/>
  <c r="AK560" i="1"/>
  <c r="AK562" i="1"/>
  <c r="AK566" i="1"/>
  <c r="AK570" i="1"/>
  <c r="AK574" i="1"/>
  <c r="AK48" i="1"/>
  <c r="AK151" i="1"/>
  <c r="AK163" i="1"/>
  <c r="AK179" i="1"/>
  <c r="AK199" i="1"/>
  <c r="AK256" i="1"/>
  <c r="AK284" i="1"/>
  <c r="AK40" i="1"/>
  <c r="AK50" i="1"/>
  <c r="AK133" i="1"/>
  <c r="AK165" i="1"/>
  <c r="AK181" i="1"/>
  <c r="AK183" i="1"/>
  <c r="AK185" i="1"/>
  <c r="AK201" i="1"/>
  <c r="AK217" i="1"/>
  <c r="AK236" i="1"/>
  <c r="AK286" i="1"/>
  <c r="AK302" i="1"/>
  <c r="AK318" i="1"/>
  <c r="AK334" i="1"/>
  <c r="AK350" i="1"/>
  <c r="AK366" i="1"/>
  <c r="AK382" i="1"/>
  <c r="AK398" i="1"/>
  <c r="AK414" i="1"/>
  <c r="AK430" i="1"/>
  <c r="AK272" i="1"/>
  <c r="AK342" i="1"/>
  <c r="AK390" i="1"/>
  <c r="AK406" i="1"/>
  <c r="AK422" i="1"/>
  <c r="AK433" i="1"/>
  <c r="AK435" i="1"/>
  <c r="AK439" i="1"/>
  <c r="AK441" i="1"/>
  <c r="AK445" i="1"/>
  <c r="AK447" i="1"/>
  <c r="AK453" i="1"/>
  <c r="AK457" i="1"/>
  <c r="AK463" i="1"/>
  <c r="AK465" i="1"/>
  <c r="AK469" i="1"/>
  <c r="AK471" i="1"/>
  <c r="AK473" i="1"/>
  <c r="AK475" i="1"/>
  <c r="AK477" i="1"/>
  <c r="AK479" i="1"/>
  <c r="AK481" i="1"/>
  <c r="AK483" i="1"/>
  <c r="AK485" i="1"/>
  <c r="AK487" i="1"/>
  <c r="AK489" i="1"/>
  <c r="AK491" i="1"/>
  <c r="AK493" i="1"/>
  <c r="AK497" i="1"/>
  <c r="AK501" i="1"/>
  <c r="AK505" i="1"/>
  <c r="AK507" i="1"/>
  <c r="AK513" i="1"/>
  <c r="AK517" i="1"/>
  <c r="AK521" i="1"/>
  <c r="AK525" i="1"/>
  <c r="AK529" i="1"/>
  <c r="AK533" i="1"/>
  <c r="AK535" i="1"/>
  <c r="AK539" i="1"/>
  <c r="AK541" i="1"/>
  <c r="AK543" i="1"/>
  <c r="AK547" i="1"/>
  <c r="AK549" i="1"/>
  <c r="AK551" i="1"/>
  <c r="AK553" i="1"/>
  <c r="AK555" i="1"/>
  <c r="AK559" i="1"/>
  <c r="AK563" i="1"/>
  <c r="AK565" i="1"/>
  <c r="AK567" i="1"/>
  <c r="AK573" i="1"/>
  <c r="AK74" i="1"/>
  <c r="AK149" i="1"/>
  <c r="AK161" i="1"/>
  <c r="AK177" i="1"/>
  <c r="AK197" i="1"/>
  <c r="AK213" i="1"/>
  <c r="AK254" i="1"/>
  <c r="AK298" i="1"/>
  <c r="AK314" i="1"/>
  <c r="AK330" i="1"/>
  <c r="AK346" i="1"/>
  <c r="AK362" i="1"/>
  <c r="AK378" i="1"/>
  <c r="AK394" i="1"/>
  <c r="AK410" i="1"/>
  <c r="AK426" i="1"/>
  <c r="AK103" i="1"/>
  <c r="AK159" i="1"/>
  <c r="AK175" i="1"/>
  <c r="AK195" i="1"/>
  <c r="AK211" i="1"/>
  <c r="AK224" i="1"/>
  <c r="AK252" i="1"/>
  <c r="AK296" i="1"/>
  <c r="AK360" i="1"/>
  <c r="AK5" i="2"/>
  <c r="AK13" i="2"/>
  <c r="AK21" i="2"/>
  <c r="AK29" i="2"/>
  <c r="AK37" i="2"/>
  <c r="AK45" i="2"/>
  <c r="AK53" i="2"/>
  <c r="AK61" i="2"/>
  <c r="AK69" i="2"/>
  <c r="AK77" i="2"/>
  <c r="AK85" i="2"/>
  <c r="AK93" i="2"/>
  <c r="AK101" i="2"/>
  <c r="AK109" i="2"/>
  <c r="AK117" i="2"/>
  <c r="AK125" i="2"/>
  <c r="AK133" i="2"/>
  <c r="AK141" i="2"/>
  <c r="AK149" i="2"/>
  <c r="AK157" i="2"/>
  <c r="AK165" i="2"/>
  <c r="AK173" i="2"/>
  <c r="AK181" i="2"/>
  <c r="AK189" i="2"/>
  <c r="AK197" i="2"/>
  <c r="AK205" i="2"/>
  <c r="AK213" i="2"/>
  <c r="AK221" i="2"/>
  <c r="AK229" i="2"/>
  <c r="AK237" i="2"/>
  <c r="AK245" i="2"/>
  <c r="AK253" i="2"/>
  <c r="AK261" i="2"/>
  <c r="AK269" i="2"/>
  <c r="AK277" i="2"/>
  <c r="AK285" i="2"/>
  <c r="AK293" i="2"/>
  <c r="AK301" i="2"/>
  <c r="AK309" i="2"/>
  <c r="AK317" i="2"/>
  <c r="AK325" i="2"/>
  <c r="AK333" i="2"/>
  <c r="AK341" i="2"/>
  <c r="AK349" i="2"/>
  <c r="AK357" i="2"/>
  <c r="AK365" i="2"/>
  <c r="AK373" i="2"/>
  <c r="AK381" i="2"/>
  <c r="AK389" i="2"/>
  <c r="AK397" i="2"/>
  <c r="AK405" i="2"/>
  <c r="AK413" i="2"/>
  <c r="AK421" i="2"/>
  <c r="AK429" i="2"/>
  <c r="AK437" i="2"/>
  <c r="AK445" i="2"/>
  <c r="AK453" i="2"/>
  <c r="AK461" i="2"/>
  <c r="AK469" i="2"/>
  <c r="AK477" i="2"/>
  <c r="AK485" i="2"/>
  <c r="AK493" i="2"/>
  <c r="AK501" i="2"/>
  <c r="AK509" i="2"/>
  <c r="AK517" i="2"/>
  <c r="AK525" i="2"/>
  <c r="AK533" i="2"/>
  <c r="AK541" i="2"/>
  <c r="AK549" i="2"/>
  <c r="AK557" i="2"/>
  <c r="AK565" i="2"/>
  <c r="AK573" i="2"/>
  <c r="AK8" i="2"/>
  <c r="AK16" i="2"/>
  <c r="AK24" i="2"/>
  <c r="AK32" i="2"/>
  <c r="AK40" i="2"/>
  <c r="AK48" i="2"/>
  <c r="AK56" i="2"/>
  <c r="AK64" i="2"/>
  <c r="AK72" i="2"/>
  <c r="AK80" i="2"/>
  <c r="AK88" i="2"/>
  <c r="AK96" i="2"/>
  <c r="AK104" i="2"/>
  <c r="AK112" i="2"/>
  <c r="AK120" i="2"/>
  <c r="AK128" i="2"/>
  <c r="AK136" i="2"/>
  <c r="AK144" i="2"/>
  <c r="AK152" i="2"/>
  <c r="AK160" i="2"/>
  <c r="AK168" i="2"/>
  <c r="AK176" i="2"/>
  <c r="AK184" i="2"/>
  <c r="AK192" i="2"/>
  <c r="AK200" i="2"/>
  <c r="AK208" i="2"/>
  <c r="AK216" i="2"/>
  <c r="AK224" i="2"/>
  <c r="AK232" i="2"/>
  <c r="AK240" i="2"/>
  <c r="AK248" i="2"/>
  <c r="AK256" i="2"/>
  <c r="AK264" i="2"/>
  <c r="AK272" i="2"/>
  <c r="AK280" i="2"/>
  <c r="AK288" i="2"/>
  <c r="AK296" i="2"/>
  <c r="AK304" i="2"/>
  <c r="AK312" i="2"/>
  <c r="AK320" i="2"/>
  <c r="AK328" i="2"/>
  <c r="AK336" i="2"/>
  <c r="AK344" i="2"/>
  <c r="AK352" i="2"/>
  <c r="AK360" i="2"/>
  <c r="AK368" i="2"/>
  <c r="AK376" i="2"/>
  <c r="AK384" i="2"/>
  <c r="AK392" i="2"/>
  <c r="AK400" i="2"/>
  <c r="AK408" i="2"/>
  <c r="AK416" i="2"/>
  <c r="AK424" i="2"/>
  <c r="AK432" i="2"/>
  <c r="AK440" i="2"/>
  <c r="AK448" i="2"/>
  <c r="AK456" i="2"/>
  <c r="AK464" i="2"/>
  <c r="AK472" i="2"/>
  <c r="AK480" i="2"/>
  <c r="AK488" i="2"/>
  <c r="AK496" i="2"/>
  <c r="AK504" i="2"/>
  <c r="AK512" i="2"/>
  <c r="AK520" i="2"/>
  <c r="AK528" i="2"/>
  <c r="AK536" i="2"/>
  <c r="AK544" i="2"/>
  <c r="AK552" i="2"/>
  <c r="AK560" i="2"/>
  <c r="AK568" i="2"/>
  <c r="AK3" i="2"/>
  <c r="AK11" i="2"/>
  <c r="AK19" i="2"/>
  <c r="AK27" i="2"/>
  <c r="AK35" i="2"/>
  <c r="AK43" i="2"/>
  <c r="AK51" i="2"/>
  <c r="AK59" i="2"/>
  <c r="AK67" i="2"/>
  <c r="AK75" i="2"/>
  <c r="AK83" i="2"/>
  <c r="AK91" i="2"/>
  <c r="AK99" i="2"/>
  <c r="AK107" i="2"/>
  <c r="AK115" i="2"/>
  <c r="AK123" i="2"/>
  <c r="AK131" i="2"/>
  <c r="AK139" i="2"/>
  <c r="AK147" i="2"/>
  <c r="AK155" i="2"/>
  <c r="AK163" i="2"/>
  <c r="AK171" i="2"/>
  <c r="AK179" i="2"/>
  <c r="AK187" i="2"/>
  <c r="AK195" i="2"/>
  <c r="AK203" i="2"/>
  <c r="AK211" i="2"/>
  <c r="AK219" i="2"/>
  <c r="AK227" i="2"/>
  <c r="AK235" i="2"/>
  <c r="AK243" i="2"/>
  <c r="AK251" i="2"/>
  <c r="AK259" i="2"/>
  <c r="AK267" i="2"/>
  <c r="AK275" i="2"/>
  <c r="AK283" i="2"/>
  <c r="AK291" i="2"/>
  <c r="AK299" i="2"/>
  <c r="AK307" i="2"/>
  <c r="AK315" i="2"/>
  <c r="AK323" i="2"/>
  <c r="AK331" i="2"/>
  <c r="AK339" i="2"/>
  <c r="AK347" i="2"/>
  <c r="AK355" i="2"/>
  <c r="AK363" i="2"/>
  <c r="AK371" i="2"/>
  <c r="AK379" i="2"/>
  <c r="AK387" i="2"/>
  <c r="AK395" i="2"/>
  <c r="AK403" i="2"/>
  <c r="AK411" i="2"/>
  <c r="AK419" i="2"/>
  <c r="AK427" i="2"/>
  <c r="AK435" i="2"/>
  <c r="AK443" i="2"/>
  <c r="AK451" i="2"/>
  <c r="AK459" i="2"/>
  <c r="AK467" i="2"/>
  <c r="AK475" i="2"/>
  <c r="AK483" i="2"/>
  <c r="AK491" i="2"/>
  <c r="AK499" i="2"/>
  <c r="AK507" i="2"/>
  <c r="AK515" i="2"/>
  <c r="AK523" i="2"/>
  <c r="AK531" i="2"/>
  <c r="AK539" i="2"/>
  <c r="AK547" i="2"/>
  <c r="AK555" i="2"/>
  <c r="AK563" i="2"/>
  <c r="AK571" i="2"/>
  <c r="AK6" i="2"/>
  <c r="AK14" i="2"/>
  <c r="AK22" i="2"/>
  <c r="AK30" i="2"/>
  <c r="AK38" i="2"/>
  <c r="AK46" i="2"/>
  <c r="AK54" i="2"/>
  <c r="AK62" i="2"/>
  <c r="AK70" i="2"/>
  <c r="AK78" i="2"/>
  <c r="AK86" i="2"/>
  <c r="AK94" i="2"/>
  <c r="AK102" i="2"/>
  <c r="AK110" i="2"/>
  <c r="AK118" i="2"/>
  <c r="AK126" i="2"/>
  <c r="AK134" i="2"/>
  <c r="AK142" i="2"/>
  <c r="AK150" i="2"/>
  <c r="AK158" i="2"/>
  <c r="AK166" i="2"/>
  <c r="AK174" i="2"/>
  <c r="AK182" i="2"/>
  <c r="AK190" i="2"/>
  <c r="AK198" i="2"/>
  <c r="AK206" i="2"/>
  <c r="AK214" i="2"/>
  <c r="AK222" i="2"/>
  <c r="AK230" i="2"/>
  <c r="AK238" i="2"/>
  <c r="AK246" i="2"/>
  <c r="AK254" i="2"/>
  <c r="AK262" i="2"/>
  <c r="AK270" i="2"/>
  <c r="AK278" i="2"/>
  <c r="AK9" i="2"/>
  <c r="AK17" i="2"/>
  <c r="AK25" i="2"/>
  <c r="AK33" i="2"/>
  <c r="AK4" i="2"/>
  <c r="AK12" i="2"/>
  <c r="AK20" i="2"/>
  <c r="AK28" i="2"/>
  <c r="AK36" i="2"/>
  <c r="AK44" i="2"/>
  <c r="AK52" i="2"/>
  <c r="AK60" i="2"/>
  <c r="AK68" i="2"/>
  <c r="AK76" i="2"/>
  <c r="AK84" i="2"/>
  <c r="AK92" i="2"/>
  <c r="AK100" i="2"/>
  <c r="AK108" i="2"/>
  <c r="AK116" i="2"/>
  <c r="AK124" i="2"/>
  <c r="AK132" i="2"/>
  <c r="AK140" i="2"/>
  <c r="AK148" i="2"/>
  <c r="AK156" i="2"/>
  <c r="AK164" i="2"/>
  <c r="AK172" i="2"/>
  <c r="AK180" i="2"/>
  <c r="AK188" i="2"/>
  <c r="AK196" i="2"/>
  <c r="AK204" i="2"/>
  <c r="AK212" i="2"/>
  <c r="AK31" i="2"/>
  <c r="AK55" i="2"/>
  <c r="AK58" i="2"/>
  <c r="AK65" i="2"/>
  <c r="AK119" i="2"/>
  <c r="AK122" i="2"/>
  <c r="AK129" i="2"/>
  <c r="AK183" i="2"/>
  <c r="AK186" i="2"/>
  <c r="AK193" i="2"/>
  <c r="AK223" i="2"/>
  <c r="AK226" i="2"/>
  <c r="AK239" i="2"/>
  <c r="AK242" i="2"/>
  <c r="AK255" i="2"/>
  <c r="AK258" i="2"/>
  <c r="AK271" i="2"/>
  <c r="AK274" i="2"/>
  <c r="AK302" i="2"/>
  <c r="AK305" i="2"/>
  <c r="AK308" i="2"/>
  <c r="AK311" i="2"/>
  <c r="AK314" i="2"/>
  <c r="AK366" i="2"/>
  <c r="AK369" i="2"/>
  <c r="AK372" i="2"/>
  <c r="AK375" i="2"/>
  <c r="AK378" i="2"/>
  <c r="AK430" i="2"/>
  <c r="AK433" i="2"/>
  <c r="AK436" i="2"/>
  <c r="AK439" i="2"/>
  <c r="AK442" i="2"/>
  <c r="AK494" i="2"/>
  <c r="AK497" i="2"/>
  <c r="AK500" i="2"/>
  <c r="AK503" i="2"/>
  <c r="AK506" i="2"/>
  <c r="AK558" i="2"/>
  <c r="AK561" i="2"/>
  <c r="AK564" i="2"/>
  <c r="AK567" i="2"/>
  <c r="AK570" i="2"/>
  <c r="AK10" i="2"/>
  <c r="AK79" i="2"/>
  <c r="AK82" i="2"/>
  <c r="AK89" i="2"/>
  <c r="AK143" i="2"/>
  <c r="AK146" i="2"/>
  <c r="AK153" i="2"/>
  <c r="AK207" i="2"/>
  <c r="AK210" i="2"/>
  <c r="AK217" i="2"/>
  <c r="AK220" i="2"/>
  <c r="AK233" i="2"/>
  <c r="AK236" i="2"/>
  <c r="AK249" i="2"/>
  <c r="AK252" i="2"/>
  <c r="AK265" i="2"/>
  <c r="AK268" i="2"/>
  <c r="AK281" i="2"/>
  <c r="AK284" i="2"/>
  <c r="AK287" i="2"/>
  <c r="AK290" i="2"/>
  <c r="AK342" i="2"/>
  <c r="AK345" i="2"/>
  <c r="AK348" i="2"/>
  <c r="AK351" i="2"/>
  <c r="AK354" i="2"/>
  <c r="AK406" i="2"/>
  <c r="AK409" i="2"/>
  <c r="AK412" i="2"/>
  <c r="AK415" i="2"/>
  <c r="AK418" i="2"/>
  <c r="AK470" i="2"/>
  <c r="AK473" i="2"/>
  <c r="AK476" i="2"/>
  <c r="AK479" i="2"/>
  <c r="AK482" i="2"/>
  <c r="AK534" i="2"/>
  <c r="AK537" i="2"/>
  <c r="AK540" i="2"/>
  <c r="AK543" i="2"/>
  <c r="AK546" i="2"/>
  <c r="AK7" i="2"/>
  <c r="AK39" i="2"/>
  <c r="AK42" i="2"/>
  <c r="AK49" i="2"/>
  <c r="AK103" i="2"/>
  <c r="AK106" i="2"/>
  <c r="AK113" i="2"/>
  <c r="AK167" i="2"/>
  <c r="AK170" i="2"/>
  <c r="AK177" i="2"/>
  <c r="AK318" i="2"/>
  <c r="AK321" i="2"/>
  <c r="AK324" i="2"/>
  <c r="AK327" i="2"/>
  <c r="AK330" i="2"/>
  <c r="AK382" i="2"/>
  <c r="AK385" i="2"/>
  <c r="AK388" i="2"/>
  <c r="AK391" i="2"/>
  <c r="AK394" i="2"/>
  <c r="AK446" i="2"/>
  <c r="AK449" i="2"/>
  <c r="AK452" i="2"/>
  <c r="AK455" i="2"/>
  <c r="AK458" i="2"/>
  <c r="AK510" i="2"/>
  <c r="AK513" i="2"/>
  <c r="AK516" i="2"/>
  <c r="AK519" i="2"/>
  <c r="AK522" i="2"/>
  <c r="AK574" i="2"/>
  <c r="AK18" i="2"/>
  <c r="AK63" i="2"/>
  <c r="AK66" i="2"/>
  <c r="AK73" i="2"/>
  <c r="AK127" i="2"/>
  <c r="AK15" i="2"/>
  <c r="AK87" i="2"/>
  <c r="AK90" i="2"/>
  <c r="AK97" i="2"/>
  <c r="AK151" i="2"/>
  <c r="AK154" i="2"/>
  <c r="AK161" i="2"/>
  <c r="AK215" i="2"/>
  <c r="AK218" i="2"/>
  <c r="AK231" i="2"/>
  <c r="AK26" i="2"/>
  <c r="AK47" i="2"/>
  <c r="AK50" i="2"/>
  <c r="AK57" i="2"/>
  <c r="AK111" i="2"/>
  <c r="AK114" i="2"/>
  <c r="AK121" i="2"/>
  <c r="AK175" i="2"/>
  <c r="AK178" i="2"/>
  <c r="AK185" i="2"/>
  <c r="AK225" i="2"/>
  <c r="AK228" i="2"/>
  <c r="AK241" i="2"/>
  <c r="AK244" i="2"/>
  <c r="AK257" i="2"/>
  <c r="AK260" i="2"/>
  <c r="AK273" i="2"/>
  <c r="AK276" i="2"/>
  <c r="AK310" i="2"/>
  <c r="AK313" i="2"/>
  <c r="AK316" i="2"/>
  <c r="AK319" i="2"/>
  <c r="AK322" i="2"/>
  <c r="AK374" i="2"/>
  <c r="AK377" i="2"/>
  <c r="AK380" i="2"/>
  <c r="AK383" i="2"/>
  <c r="AK386" i="2"/>
  <c r="AK438" i="2"/>
  <c r="AK441" i="2"/>
  <c r="AK444" i="2"/>
  <c r="AK447" i="2"/>
  <c r="AK450" i="2"/>
  <c r="AK502" i="2"/>
  <c r="AK505" i="2"/>
  <c r="AK508" i="2"/>
  <c r="AK511" i="2"/>
  <c r="AK514" i="2"/>
  <c r="AK566" i="2"/>
  <c r="AK569" i="2"/>
  <c r="AK572" i="2"/>
  <c r="AK41" i="2"/>
  <c r="AK95" i="2"/>
  <c r="AK159" i="2"/>
  <c r="AK303" i="2"/>
  <c r="AK326" i="2"/>
  <c r="AK356" i="2"/>
  <c r="AK359" i="2"/>
  <c r="AK362" i="2"/>
  <c r="AK431" i="2"/>
  <c r="AK454" i="2"/>
  <c r="AK484" i="2"/>
  <c r="AK487" i="2"/>
  <c r="AK490" i="2"/>
  <c r="AK559" i="2"/>
  <c r="AK201" i="2"/>
  <c r="AK343" i="2"/>
  <c r="AK399" i="2"/>
  <c r="AK402" i="2"/>
  <c r="AK527" i="2"/>
  <c r="AK34" i="2"/>
  <c r="AK130" i="2"/>
  <c r="AK137" i="2"/>
  <c r="AK250" i="2"/>
  <c r="AK294" i="2"/>
  <c r="AK297" i="2"/>
  <c r="AK300" i="2"/>
  <c r="AK346" i="2"/>
  <c r="AK353" i="2"/>
  <c r="AK422" i="2"/>
  <c r="AK425" i="2"/>
  <c r="AK428" i="2"/>
  <c r="AK474" i="2"/>
  <c r="AK481" i="2"/>
  <c r="AK550" i="2"/>
  <c r="AK553" i="2"/>
  <c r="AK556" i="2"/>
  <c r="AK23" i="2"/>
  <c r="AK194" i="2"/>
  <c r="AK247" i="2"/>
  <c r="AK350" i="2"/>
  <c r="AK396" i="2"/>
  <c r="AK471" i="2"/>
  <c r="AK478" i="2"/>
  <c r="AK524" i="2"/>
  <c r="AK530" i="2"/>
  <c r="AK81" i="2"/>
  <c r="AK145" i="2"/>
  <c r="AK191" i="2"/>
  <c r="AK266" i="2"/>
  <c r="AK334" i="2"/>
  <c r="AK337" i="2"/>
  <c r="AK340" i="2"/>
  <c r="AK370" i="2"/>
  <c r="AK393" i="2"/>
  <c r="AK462" i="2"/>
  <c r="AK465" i="2"/>
  <c r="AK468" i="2"/>
  <c r="AK498" i="2"/>
  <c r="AK521" i="2"/>
  <c r="AK74" i="2"/>
  <c r="AK135" i="2"/>
  <c r="AK138" i="2"/>
  <c r="AK209" i="2"/>
  <c r="AK263" i="2"/>
  <c r="AK292" i="2"/>
  <c r="AK295" i="2"/>
  <c r="AK298" i="2"/>
  <c r="AK367" i="2"/>
  <c r="AK390" i="2"/>
  <c r="AK420" i="2"/>
  <c r="AK423" i="2"/>
  <c r="AK426" i="2"/>
  <c r="AK495" i="2"/>
  <c r="AK518" i="2"/>
  <c r="AK548" i="2"/>
  <c r="AK551" i="2"/>
  <c r="AK554" i="2"/>
  <c r="AK71" i="2"/>
  <c r="AK199" i="2"/>
  <c r="AK202" i="2"/>
  <c r="AK282" i="2"/>
  <c r="AK289" i="2"/>
  <c r="AK358" i="2"/>
  <c r="AK361" i="2"/>
  <c r="AK364" i="2"/>
  <c r="AK410" i="2"/>
  <c r="AK417" i="2"/>
  <c r="AK486" i="2"/>
  <c r="AK489" i="2"/>
  <c r="AK492" i="2"/>
  <c r="AK538" i="2"/>
  <c r="AK545" i="2"/>
  <c r="AK98" i="2"/>
  <c r="AK162" i="2"/>
  <c r="AK234" i="2"/>
  <c r="AK306" i="2"/>
  <c r="AK329" i="2"/>
  <c r="AK398" i="2"/>
  <c r="AK401" i="2"/>
  <c r="AK404" i="2"/>
  <c r="AK434" i="2"/>
  <c r="AK457" i="2"/>
  <c r="AK526" i="2"/>
  <c r="AK529" i="2"/>
  <c r="AK532" i="2"/>
  <c r="AK562" i="2"/>
  <c r="AK332" i="2"/>
  <c r="AK414" i="2"/>
  <c r="AK169" i="2"/>
  <c r="AK407" i="2"/>
  <c r="AK335" i="2"/>
  <c r="AK279" i="2"/>
  <c r="AK463" i="2"/>
  <c r="AK286" i="2"/>
  <c r="AK466" i="2"/>
  <c r="AK460" i="2"/>
  <c r="AK542" i="2"/>
  <c r="AK105" i="2"/>
  <c r="AK338" i="2"/>
  <c r="AK535" i="2"/>
  <c r="AK2" i="2"/>
  <c r="AJ3" i="2"/>
  <c r="AJ5" i="2"/>
  <c r="AJ7" i="2"/>
  <c r="AJ9" i="2"/>
  <c r="AJ11" i="2"/>
  <c r="AJ13" i="2"/>
  <c r="AJ15" i="2"/>
  <c r="AJ17" i="2"/>
  <c r="AJ19" i="2"/>
  <c r="AJ21" i="2"/>
  <c r="AJ23" i="2"/>
  <c r="AJ25" i="2"/>
  <c r="AJ27" i="2"/>
  <c r="AJ29" i="2"/>
  <c r="AJ31" i="2"/>
  <c r="AJ33" i="2"/>
  <c r="AJ35" i="2"/>
  <c r="AJ37" i="2"/>
  <c r="AJ39" i="2"/>
  <c r="AJ41" i="2"/>
  <c r="AJ43" i="2"/>
  <c r="AJ45" i="2"/>
  <c r="AJ47" i="2"/>
  <c r="AJ49" i="2"/>
  <c r="AJ51" i="2"/>
  <c r="AJ53" i="2"/>
  <c r="AJ55" i="2"/>
  <c r="AJ57" i="2"/>
  <c r="AJ59" i="2"/>
  <c r="AJ61" i="2"/>
  <c r="AJ63" i="2"/>
  <c r="AJ65" i="2"/>
  <c r="AJ67" i="2"/>
  <c r="AJ69" i="2"/>
  <c r="AJ71" i="2"/>
  <c r="AJ73" i="2"/>
  <c r="AJ75" i="2"/>
  <c r="AJ77" i="2"/>
  <c r="AJ79" i="2"/>
  <c r="AJ81" i="2"/>
  <c r="AJ83" i="2"/>
  <c r="AJ85" i="2"/>
  <c r="AJ87" i="2"/>
  <c r="AJ89" i="2"/>
  <c r="AJ91" i="2"/>
  <c r="AJ93" i="2"/>
  <c r="AJ95" i="2"/>
  <c r="AJ97" i="2"/>
  <c r="AJ99" i="2"/>
  <c r="AJ101" i="2"/>
  <c r="AJ103" i="2"/>
  <c r="AJ105" i="2"/>
  <c r="AJ107" i="2"/>
  <c r="AJ109" i="2"/>
  <c r="AJ111" i="2"/>
  <c r="AJ113" i="2"/>
  <c r="AJ115" i="2"/>
  <c r="AJ117" i="2"/>
  <c r="AJ119" i="2"/>
  <c r="AJ121" i="2"/>
  <c r="AJ123" i="2"/>
  <c r="AJ125" i="2"/>
  <c r="AJ127" i="2"/>
  <c r="AJ129" i="2"/>
  <c r="AJ131" i="2"/>
  <c r="AJ133" i="2"/>
  <c r="AJ135" i="2"/>
  <c r="AJ137" i="2"/>
  <c r="AJ139" i="2"/>
  <c r="AJ141" i="2"/>
  <c r="AJ143" i="2"/>
  <c r="AJ145" i="2"/>
  <c r="AJ147" i="2"/>
  <c r="AJ149" i="2"/>
  <c r="AJ151" i="2"/>
  <c r="AJ153" i="2"/>
  <c r="AJ155" i="2"/>
  <c r="AJ157" i="2"/>
  <c r="AJ159" i="2"/>
  <c r="AJ161" i="2"/>
  <c r="AJ163" i="2"/>
  <c r="AJ165" i="2"/>
  <c r="AJ167" i="2"/>
  <c r="AJ169" i="2"/>
  <c r="AJ171" i="2"/>
  <c r="AJ14" i="2"/>
  <c r="AJ30" i="2"/>
  <c r="AJ46" i="2"/>
  <c r="AJ62" i="2"/>
  <c r="AJ78" i="2"/>
  <c r="AJ94" i="2"/>
  <c r="AJ110" i="2"/>
  <c r="AJ126" i="2"/>
  <c r="AJ142" i="2"/>
  <c r="AJ158" i="2"/>
  <c r="AJ12" i="2"/>
  <c r="AJ28" i="2"/>
  <c r="AJ44" i="2"/>
  <c r="AJ60" i="2"/>
  <c r="AJ76" i="2"/>
  <c r="AJ92" i="2"/>
  <c r="AJ108" i="2"/>
  <c r="AJ124" i="2"/>
  <c r="AJ140" i="2"/>
  <c r="AJ156" i="2"/>
  <c r="AJ172" i="2"/>
  <c r="AJ174" i="2"/>
  <c r="AJ176" i="2"/>
  <c r="AJ178" i="2"/>
  <c r="AJ180" i="2"/>
  <c r="AJ182" i="2"/>
  <c r="AJ184" i="2"/>
  <c r="AJ186" i="2"/>
  <c r="AJ188" i="2"/>
  <c r="AJ190" i="2"/>
  <c r="AJ192" i="2"/>
  <c r="AJ194" i="2"/>
  <c r="AJ196" i="2"/>
  <c r="AJ198" i="2"/>
  <c r="AJ200" i="2"/>
  <c r="AJ202" i="2"/>
  <c r="AJ204" i="2"/>
  <c r="AJ206" i="2"/>
  <c r="AJ208" i="2"/>
  <c r="AJ210" i="2"/>
  <c r="AJ212" i="2"/>
  <c r="AJ214" i="2"/>
  <c r="AJ216" i="2"/>
  <c r="AJ218" i="2"/>
  <c r="AJ220" i="2"/>
  <c r="AJ222" i="2"/>
  <c r="AJ224" i="2"/>
  <c r="AJ226" i="2"/>
  <c r="AJ228" i="2"/>
  <c r="AJ230" i="2"/>
  <c r="AJ232" i="2"/>
  <c r="AJ234" i="2"/>
  <c r="AJ236" i="2"/>
  <c r="AJ238" i="2"/>
  <c r="AJ240" i="2"/>
  <c r="AJ242" i="2"/>
  <c r="AJ244" i="2"/>
  <c r="AJ246" i="2"/>
  <c r="AJ248" i="2"/>
  <c r="AJ250" i="2"/>
  <c r="AJ252" i="2"/>
  <c r="AJ254" i="2"/>
  <c r="AJ256" i="2"/>
  <c r="AJ258" i="2"/>
  <c r="AJ260" i="2"/>
  <c r="AJ262" i="2"/>
  <c r="AJ264" i="2"/>
  <c r="AJ266" i="2"/>
  <c r="AJ268" i="2"/>
  <c r="AJ270" i="2"/>
  <c r="AJ272" i="2"/>
  <c r="AJ274" i="2"/>
  <c r="AJ276" i="2"/>
  <c r="AJ278" i="2"/>
  <c r="AJ280" i="2"/>
  <c r="AJ282" i="2"/>
  <c r="AJ284" i="2"/>
  <c r="AJ286" i="2"/>
  <c r="AJ288" i="2"/>
  <c r="AJ290" i="2"/>
  <c r="AJ292" i="2"/>
  <c r="AJ294" i="2"/>
  <c r="AJ296" i="2"/>
  <c r="AJ298" i="2"/>
  <c r="AJ300" i="2"/>
  <c r="AJ302" i="2"/>
  <c r="AJ304" i="2"/>
  <c r="AJ306" i="2"/>
  <c r="AJ308" i="2"/>
  <c r="AJ310" i="2"/>
  <c r="AJ312" i="2"/>
  <c r="AJ314" i="2"/>
  <c r="AJ316" i="2"/>
  <c r="AJ318" i="2"/>
  <c r="AJ320" i="2"/>
  <c r="AJ10" i="2"/>
  <c r="AJ26" i="2"/>
  <c r="AJ42" i="2"/>
  <c r="AJ58" i="2"/>
  <c r="AJ74" i="2"/>
  <c r="AJ90" i="2"/>
  <c r="AJ106" i="2"/>
  <c r="AJ122" i="2"/>
  <c r="AJ138" i="2"/>
  <c r="AJ154" i="2"/>
  <c r="AJ170" i="2"/>
  <c r="AJ8" i="2"/>
  <c r="AJ24" i="2"/>
  <c r="AJ40" i="2"/>
  <c r="AJ56" i="2"/>
  <c r="AJ72" i="2"/>
  <c r="AJ88" i="2"/>
  <c r="AJ104" i="2"/>
  <c r="AJ120" i="2"/>
  <c r="AJ136" i="2"/>
  <c r="AJ152" i="2"/>
  <c r="AJ168" i="2"/>
  <c r="AJ6" i="2"/>
  <c r="AJ22" i="2"/>
  <c r="AJ38" i="2"/>
  <c r="AJ54" i="2"/>
  <c r="AJ70" i="2"/>
  <c r="AJ86" i="2"/>
  <c r="AJ102" i="2"/>
  <c r="AJ118" i="2"/>
  <c r="AJ134" i="2"/>
  <c r="AJ150" i="2"/>
  <c r="AJ166" i="2"/>
  <c r="AJ4" i="2"/>
  <c r="AJ20" i="2"/>
  <c r="AJ36" i="2"/>
  <c r="AJ52" i="2"/>
  <c r="AJ68" i="2"/>
  <c r="AJ84" i="2"/>
  <c r="AJ100" i="2"/>
  <c r="AJ18" i="2"/>
  <c r="AJ82" i="2"/>
  <c r="AJ128" i="2"/>
  <c r="AJ173" i="2"/>
  <c r="AJ189" i="2"/>
  <c r="AJ205" i="2"/>
  <c r="AJ221" i="2"/>
  <c r="AJ237" i="2"/>
  <c r="AJ253" i="2"/>
  <c r="AJ269" i="2"/>
  <c r="AJ285" i="2"/>
  <c r="AJ301" i="2"/>
  <c r="AJ317" i="2"/>
  <c r="AJ16" i="2"/>
  <c r="AJ80" i="2"/>
  <c r="AJ148" i="2"/>
  <c r="AJ187" i="2"/>
  <c r="AJ203" i="2"/>
  <c r="AJ219" i="2"/>
  <c r="AJ235" i="2"/>
  <c r="AJ251" i="2"/>
  <c r="AJ267" i="2"/>
  <c r="AJ283" i="2"/>
  <c r="AJ299" i="2"/>
  <c r="AJ315" i="2"/>
  <c r="AJ34" i="2"/>
  <c r="AJ98" i="2"/>
  <c r="AJ146" i="2"/>
  <c r="AJ185" i="2"/>
  <c r="AJ201" i="2"/>
  <c r="AJ217" i="2"/>
  <c r="AJ233" i="2"/>
  <c r="AJ249" i="2"/>
  <c r="AJ265" i="2"/>
  <c r="AJ281" i="2"/>
  <c r="AJ297" i="2"/>
  <c r="AJ313" i="2"/>
  <c r="AJ322" i="2"/>
  <c r="AJ324" i="2"/>
  <c r="AJ326" i="2"/>
  <c r="AJ328" i="2"/>
  <c r="AJ330" i="2"/>
  <c r="AJ332" i="2"/>
  <c r="AJ334" i="2"/>
  <c r="AJ336" i="2"/>
  <c r="AJ338" i="2"/>
  <c r="AJ340" i="2"/>
  <c r="AJ342" i="2"/>
  <c r="AJ344" i="2"/>
  <c r="AJ346" i="2"/>
  <c r="AJ348" i="2"/>
  <c r="AJ350" i="2"/>
  <c r="AJ352" i="2"/>
  <c r="AJ354" i="2"/>
  <c r="AJ356" i="2"/>
  <c r="AJ358" i="2"/>
  <c r="AJ360" i="2"/>
  <c r="AJ362" i="2"/>
  <c r="AJ364" i="2"/>
  <c r="AJ366" i="2"/>
  <c r="AJ368" i="2"/>
  <c r="AJ370" i="2"/>
  <c r="AJ372" i="2"/>
  <c r="AJ374" i="2"/>
  <c r="AJ376" i="2"/>
  <c r="AJ378" i="2"/>
  <c r="AJ380" i="2"/>
  <c r="AJ382" i="2"/>
  <c r="AJ384" i="2"/>
  <c r="AJ386" i="2"/>
  <c r="AJ388" i="2"/>
  <c r="AJ390" i="2"/>
  <c r="AJ392" i="2"/>
  <c r="AJ394" i="2"/>
  <c r="AJ396" i="2"/>
  <c r="AJ398" i="2"/>
  <c r="AJ400" i="2"/>
  <c r="AJ402" i="2"/>
  <c r="AJ404" i="2"/>
  <c r="AJ406" i="2"/>
  <c r="AJ408" i="2"/>
  <c r="AJ410" i="2"/>
  <c r="AJ412" i="2"/>
  <c r="AJ414" i="2"/>
  <c r="AJ416" i="2"/>
  <c r="AJ418" i="2"/>
  <c r="AJ420" i="2"/>
  <c r="AJ422" i="2"/>
  <c r="AJ424" i="2"/>
  <c r="AJ426" i="2"/>
  <c r="AJ428" i="2"/>
  <c r="AJ430" i="2"/>
  <c r="AJ432" i="2"/>
  <c r="AJ434" i="2"/>
  <c r="AJ436" i="2"/>
  <c r="AJ438" i="2"/>
  <c r="AJ440" i="2"/>
  <c r="AJ442" i="2"/>
  <c r="AJ444" i="2"/>
  <c r="AJ446" i="2"/>
  <c r="AJ448" i="2"/>
  <c r="AJ450" i="2"/>
  <c r="AJ452" i="2"/>
  <c r="AJ454" i="2"/>
  <c r="AJ456" i="2"/>
  <c r="AJ458" i="2"/>
  <c r="AJ460" i="2"/>
  <c r="AJ462" i="2"/>
  <c r="AJ464" i="2"/>
  <c r="AJ466" i="2"/>
  <c r="AJ468" i="2"/>
  <c r="AJ470" i="2"/>
  <c r="AJ472" i="2"/>
  <c r="AJ474" i="2"/>
  <c r="AJ476" i="2"/>
  <c r="AJ478" i="2"/>
  <c r="AJ480" i="2"/>
  <c r="AJ482" i="2"/>
  <c r="AJ484" i="2"/>
  <c r="AJ486" i="2"/>
  <c r="AJ488" i="2"/>
  <c r="AJ490" i="2"/>
  <c r="AJ492" i="2"/>
  <c r="AJ494" i="2"/>
  <c r="AJ496" i="2"/>
  <c r="AJ498" i="2"/>
  <c r="AJ500" i="2"/>
  <c r="AJ502" i="2"/>
  <c r="AJ504" i="2"/>
  <c r="AJ506" i="2"/>
  <c r="AJ508" i="2"/>
  <c r="AJ510" i="2"/>
  <c r="AJ512" i="2"/>
  <c r="AJ514" i="2"/>
  <c r="AJ516" i="2"/>
  <c r="AJ518" i="2"/>
  <c r="AJ520" i="2"/>
  <c r="AJ522" i="2"/>
  <c r="AJ524" i="2"/>
  <c r="AJ526" i="2"/>
  <c r="AJ528" i="2"/>
  <c r="AJ530" i="2"/>
  <c r="AJ532" i="2"/>
  <c r="AJ534" i="2"/>
  <c r="AJ536" i="2"/>
  <c r="AJ538" i="2"/>
  <c r="AJ540" i="2"/>
  <c r="AJ542" i="2"/>
  <c r="AJ544" i="2"/>
  <c r="AJ546" i="2"/>
  <c r="AJ548" i="2"/>
  <c r="AJ550" i="2"/>
  <c r="AJ552" i="2"/>
  <c r="AJ554" i="2"/>
  <c r="AJ556" i="2"/>
  <c r="AJ558" i="2"/>
  <c r="AJ560" i="2"/>
  <c r="AJ562" i="2"/>
  <c r="AJ564" i="2"/>
  <c r="AJ566" i="2"/>
  <c r="AJ568" i="2"/>
  <c r="AJ570" i="2"/>
  <c r="AJ572" i="2"/>
  <c r="AJ574" i="2"/>
  <c r="AJ32" i="2"/>
  <c r="AJ96" i="2"/>
  <c r="AJ116" i="2"/>
  <c r="AJ144" i="2"/>
  <c r="AJ183" i="2"/>
  <c r="AJ199" i="2"/>
  <c r="AJ215" i="2"/>
  <c r="AJ231" i="2"/>
  <c r="AJ247" i="2"/>
  <c r="AJ263" i="2"/>
  <c r="AJ279" i="2"/>
  <c r="AJ295" i="2"/>
  <c r="AJ311" i="2"/>
  <c r="AJ50" i="2"/>
  <c r="AJ114" i="2"/>
  <c r="AJ164" i="2"/>
  <c r="AJ181" i="2"/>
  <c r="AJ197" i="2"/>
  <c r="AJ213" i="2"/>
  <c r="AJ229" i="2"/>
  <c r="AJ245" i="2"/>
  <c r="AJ261" i="2"/>
  <c r="AJ277" i="2"/>
  <c r="AJ293" i="2"/>
  <c r="AJ309" i="2"/>
  <c r="AJ193" i="2"/>
  <c r="AJ243" i="2"/>
  <c r="AJ271" i="2"/>
  <c r="AJ321" i="2"/>
  <c r="AJ337" i="2"/>
  <c r="AJ353" i="2"/>
  <c r="AJ369" i="2"/>
  <c r="AJ385" i="2"/>
  <c r="AJ401" i="2"/>
  <c r="AJ417" i="2"/>
  <c r="AJ433" i="2"/>
  <c r="AJ449" i="2"/>
  <c r="AJ465" i="2"/>
  <c r="AJ481" i="2"/>
  <c r="AJ497" i="2"/>
  <c r="AJ513" i="2"/>
  <c r="AJ529" i="2"/>
  <c r="AJ545" i="2"/>
  <c r="AJ561" i="2"/>
  <c r="AJ489" i="2"/>
  <c r="AJ48" i="2"/>
  <c r="AJ66" i="2"/>
  <c r="AJ191" i="2"/>
  <c r="AJ241" i="2"/>
  <c r="AJ291" i="2"/>
  <c r="AJ319" i="2"/>
  <c r="AJ335" i="2"/>
  <c r="AJ351" i="2"/>
  <c r="AJ367" i="2"/>
  <c r="AJ383" i="2"/>
  <c r="AJ399" i="2"/>
  <c r="AJ415" i="2"/>
  <c r="AJ431" i="2"/>
  <c r="AJ447" i="2"/>
  <c r="AJ463" i="2"/>
  <c r="AJ479" i="2"/>
  <c r="AJ495" i="2"/>
  <c r="AJ511" i="2"/>
  <c r="AJ527" i="2"/>
  <c r="AJ543" i="2"/>
  <c r="AJ559" i="2"/>
  <c r="AJ112" i="2"/>
  <c r="AJ179" i="2"/>
  <c r="AJ207" i="2"/>
  <c r="AJ257" i="2"/>
  <c r="AJ307" i="2"/>
  <c r="AJ329" i="2"/>
  <c r="AJ345" i="2"/>
  <c r="AJ361" i="2"/>
  <c r="AJ393" i="2"/>
  <c r="AJ409" i="2"/>
  <c r="AJ425" i="2"/>
  <c r="AJ441" i="2"/>
  <c r="AJ457" i="2"/>
  <c r="AJ473" i="2"/>
  <c r="AJ505" i="2"/>
  <c r="AJ521" i="2"/>
  <c r="AJ553" i="2"/>
  <c r="AJ569" i="2"/>
  <c r="AJ64" i="2"/>
  <c r="AJ132" i="2"/>
  <c r="AJ211" i="2"/>
  <c r="AJ239" i="2"/>
  <c r="AJ289" i="2"/>
  <c r="AJ333" i="2"/>
  <c r="AJ349" i="2"/>
  <c r="AJ365" i="2"/>
  <c r="AJ381" i="2"/>
  <c r="AJ397" i="2"/>
  <c r="AJ413" i="2"/>
  <c r="AJ429" i="2"/>
  <c r="AJ445" i="2"/>
  <c r="AJ461" i="2"/>
  <c r="AJ477" i="2"/>
  <c r="AJ493" i="2"/>
  <c r="AJ509" i="2"/>
  <c r="AJ525" i="2"/>
  <c r="AJ541" i="2"/>
  <c r="AJ557" i="2"/>
  <c r="AJ573" i="2"/>
  <c r="AJ537" i="2"/>
  <c r="AJ130" i="2"/>
  <c r="AJ209" i="2"/>
  <c r="AJ259" i="2"/>
  <c r="AJ287" i="2"/>
  <c r="AJ331" i="2"/>
  <c r="AJ347" i="2"/>
  <c r="AJ363" i="2"/>
  <c r="AJ379" i="2"/>
  <c r="AJ395" i="2"/>
  <c r="AJ411" i="2"/>
  <c r="AJ427" i="2"/>
  <c r="AJ443" i="2"/>
  <c r="AJ459" i="2"/>
  <c r="AJ475" i="2"/>
  <c r="AJ491" i="2"/>
  <c r="AJ507" i="2"/>
  <c r="AJ523" i="2"/>
  <c r="AJ539" i="2"/>
  <c r="AJ555" i="2"/>
  <c r="AJ571" i="2"/>
  <c r="AJ377" i="2"/>
  <c r="AJ177" i="2"/>
  <c r="AJ227" i="2"/>
  <c r="AJ255" i="2"/>
  <c r="AJ305" i="2"/>
  <c r="AJ327" i="2"/>
  <c r="AJ343" i="2"/>
  <c r="AJ359" i="2"/>
  <c r="AJ375" i="2"/>
  <c r="AJ391" i="2"/>
  <c r="AJ407" i="2"/>
  <c r="AJ423" i="2"/>
  <c r="AJ439" i="2"/>
  <c r="AJ455" i="2"/>
  <c r="AJ471" i="2"/>
  <c r="AJ487" i="2"/>
  <c r="AJ503" i="2"/>
  <c r="AJ519" i="2"/>
  <c r="AJ535" i="2"/>
  <c r="AJ551" i="2"/>
  <c r="AJ567" i="2"/>
  <c r="AJ162" i="2"/>
  <c r="AJ175" i="2"/>
  <c r="AJ225" i="2"/>
  <c r="AJ275" i="2"/>
  <c r="AJ303" i="2"/>
  <c r="AJ325" i="2"/>
  <c r="AJ341" i="2"/>
  <c r="AJ357" i="2"/>
  <c r="AJ373" i="2"/>
  <c r="AJ389" i="2"/>
  <c r="AJ405" i="2"/>
  <c r="AJ421" i="2"/>
  <c r="AJ437" i="2"/>
  <c r="AJ453" i="2"/>
  <c r="AJ469" i="2"/>
  <c r="AJ485" i="2"/>
  <c r="AJ501" i="2"/>
  <c r="AJ517" i="2"/>
  <c r="AJ533" i="2"/>
  <c r="AJ549" i="2"/>
  <c r="AJ565" i="2"/>
  <c r="AJ223" i="2"/>
  <c r="AJ355" i="2"/>
  <c r="AJ483" i="2"/>
  <c r="AJ563" i="2"/>
  <c r="AJ323" i="2"/>
  <c r="AJ451" i="2"/>
  <c r="AJ273" i="2"/>
  <c r="AJ160" i="2"/>
  <c r="AJ371" i="2"/>
  <c r="AJ499" i="2"/>
  <c r="AJ435" i="2"/>
  <c r="AJ339" i="2"/>
  <c r="AJ467" i="2"/>
  <c r="AJ387" i="2"/>
  <c r="AJ515" i="2"/>
  <c r="AJ195" i="2"/>
  <c r="AJ403" i="2"/>
  <c r="AJ531" i="2"/>
  <c r="AJ419" i="2"/>
  <c r="AJ547" i="2"/>
  <c r="AJ4" i="1"/>
  <c r="AJ12" i="1"/>
  <c r="AJ20" i="1"/>
  <c r="AJ28" i="1"/>
  <c r="AJ36" i="1"/>
  <c r="AJ47" i="1"/>
  <c r="AJ55" i="1"/>
  <c r="AJ9" i="1"/>
  <c r="AJ17" i="1"/>
  <c r="AJ25" i="1"/>
  <c r="AJ33" i="1"/>
  <c r="AJ44" i="1"/>
  <c r="AJ52" i="1"/>
  <c r="AJ3" i="1"/>
  <c r="AJ8" i="1"/>
  <c r="AJ7" i="1"/>
  <c r="AJ14" i="1"/>
  <c r="AJ19" i="1"/>
  <c r="AJ24" i="1"/>
  <c r="AJ49" i="1"/>
  <c r="AJ54" i="1"/>
  <c r="AJ59" i="1"/>
  <c r="AJ67" i="1"/>
  <c r="AJ70" i="1"/>
  <c r="AJ48" i="1"/>
  <c r="AJ65" i="1"/>
  <c r="AJ78" i="1"/>
  <c r="AJ86" i="1"/>
  <c r="AJ94" i="1"/>
  <c r="AJ102" i="1"/>
  <c r="AJ110" i="1"/>
  <c r="AJ118" i="1"/>
  <c r="AJ126" i="1"/>
  <c r="AJ134" i="1"/>
  <c r="AJ142" i="1"/>
  <c r="AJ150" i="1"/>
  <c r="AJ158" i="1"/>
  <c r="AJ166" i="1"/>
  <c r="AJ174" i="1"/>
  <c r="AJ182" i="1"/>
  <c r="AJ188" i="1"/>
  <c r="AJ196" i="1"/>
  <c r="AJ204" i="1"/>
  <c r="AJ212" i="1"/>
  <c r="AJ229" i="1"/>
  <c r="AJ237" i="1"/>
  <c r="AJ245" i="1"/>
  <c r="AJ253" i="1"/>
  <c r="AJ261" i="1"/>
  <c r="AJ269" i="1"/>
  <c r="AJ277" i="1"/>
  <c r="AJ285" i="1"/>
  <c r="AJ293" i="1"/>
  <c r="AJ301" i="1"/>
  <c r="AJ309" i="1"/>
  <c r="AJ317" i="1"/>
  <c r="AJ325" i="1"/>
  <c r="AJ333" i="1"/>
  <c r="AJ341" i="1"/>
  <c r="AJ349" i="1"/>
  <c r="AJ357" i="1"/>
  <c r="AJ365" i="1"/>
  <c r="AJ373" i="1"/>
  <c r="AJ381" i="1"/>
  <c r="AJ389" i="1"/>
  <c r="AJ397" i="1"/>
  <c r="AJ405" i="1"/>
  <c r="AJ413" i="1"/>
  <c r="AJ421" i="1"/>
  <c r="AJ429" i="1"/>
  <c r="AJ437" i="1"/>
  <c r="AJ445" i="1"/>
  <c r="AJ453" i="1"/>
  <c r="AJ461" i="1"/>
  <c r="AJ469" i="1"/>
  <c r="AJ477" i="1"/>
  <c r="AJ485" i="1"/>
  <c r="AJ493" i="1"/>
  <c r="AJ501" i="1"/>
  <c r="AJ509" i="1"/>
  <c r="AJ517" i="1"/>
  <c r="AJ525" i="1"/>
  <c r="AJ533" i="1"/>
  <c r="AJ541" i="1"/>
  <c r="AJ549" i="1"/>
  <c r="AJ557" i="1"/>
  <c r="AJ565" i="1"/>
  <c r="AJ573" i="1"/>
  <c r="AJ16" i="1"/>
  <c r="AJ23" i="1"/>
  <c r="AJ30" i="1"/>
  <c r="AJ35" i="1"/>
  <c r="AJ43" i="1"/>
  <c r="AJ50" i="1"/>
  <c r="AJ57" i="1"/>
  <c r="AJ62" i="1"/>
  <c r="AJ75" i="1"/>
  <c r="AJ83" i="1"/>
  <c r="AJ91" i="1"/>
  <c r="AJ99" i="1"/>
  <c r="AJ107" i="1"/>
  <c r="AJ115" i="1"/>
  <c r="AJ123" i="1"/>
  <c r="AJ131" i="1"/>
  <c r="AJ139" i="1"/>
  <c r="AJ147" i="1"/>
  <c r="AJ155" i="1"/>
  <c r="AJ163" i="1"/>
  <c r="AJ171" i="1"/>
  <c r="AJ179" i="1"/>
  <c r="AJ185" i="1"/>
  <c r="AJ193" i="1"/>
  <c r="AJ201" i="1"/>
  <c r="AJ209" i="1"/>
  <c r="AJ217" i="1"/>
  <c r="AJ220" i="1"/>
  <c r="AJ226" i="1"/>
  <c r="AJ234" i="1"/>
  <c r="AJ242" i="1"/>
  <c r="AJ250" i="1"/>
  <c r="AJ258" i="1"/>
  <c r="AJ266" i="1"/>
  <c r="AJ274" i="1"/>
  <c r="AJ282" i="1"/>
  <c r="AJ290" i="1"/>
  <c r="AJ298" i="1"/>
  <c r="AJ306" i="1"/>
  <c r="AJ314" i="1"/>
  <c r="AJ322" i="1"/>
  <c r="AJ330" i="1"/>
  <c r="AJ338" i="1"/>
  <c r="AJ346" i="1"/>
  <c r="AJ354" i="1"/>
  <c r="AJ362" i="1"/>
  <c r="AJ370" i="1"/>
  <c r="AJ378" i="1"/>
  <c r="AJ386" i="1"/>
  <c r="AJ394" i="1"/>
  <c r="AJ402" i="1"/>
  <c r="AJ410" i="1"/>
  <c r="AJ418" i="1"/>
  <c r="AJ426" i="1"/>
  <c r="AJ434" i="1"/>
  <c r="AJ442" i="1"/>
  <c r="AJ450" i="1"/>
  <c r="AJ458" i="1"/>
  <c r="AJ466" i="1"/>
  <c r="AJ474" i="1"/>
  <c r="AJ482" i="1"/>
  <c r="AJ490" i="1"/>
  <c r="AJ498" i="1"/>
  <c r="AJ506" i="1"/>
  <c r="AJ514" i="1"/>
  <c r="AJ522" i="1"/>
  <c r="AJ530" i="1"/>
  <c r="AJ538" i="1"/>
  <c r="AJ546" i="1"/>
  <c r="AJ554" i="1"/>
  <c r="AJ562" i="1"/>
  <c r="AJ570" i="1"/>
  <c r="AJ11" i="1"/>
  <c r="AJ18" i="1"/>
  <c r="AJ37" i="1"/>
  <c r="AJ40" i="1"/>
  <c r="AJ45" i="1"/>
  <c r="AJ72" i="1"/>
  <c r="AJ80" i="1"/>
  <c r="AJ88" i="1"/>
  <c r="AJ96" i="1"/>
  <c r="AJ104" i="1"/>
  <c r="AJ112" i="1"/>
  <c r="AJ120" i="1"/>
  <c r="AJ128" i="1"/>
  <c r="AJ136" i="1"/>
  <c r="AJ144" i="1"/>
  <c r="AJ152" i="1"/>
  <c r="AJ160" i="1"/>
  <c r="AJ168" i="1"/>
  <c r="AJ176" i="1"/>
  <c r="AJ190" i="1"/>
  <c r="AJ198" i="1"/>
  <c r="AJ206" i="1"/>
  <c r="AJ214" i="1"/>
  <c r="AJ223" i="1"/>
  <c r="AJ231" i="1"/>
  <c r="AJ239" i="1"/>
  <c r="AJ247" i="1"/>
  <c r="AJ255" i="1"/>
  <c r="AJ263" i="1"/>
  <c r="AJ271" i="1"/>
  <c r="AJ279" i="1"/>
  <c r="AJ13" i="1"/>
  <c r="AJ27" i="1"/>
  <c r="AJ32" i="1"/>
  <c r="AJ64" i="1"/>
  <c r="AJ77" i="1"/>
  <c r="AJ85" i="1"/>
  <c r="AJ93" i="1"/>
  <c r="AJ101" i="1"/>
  <c r="AJ109" i="1"/>
  <c r="AJ117" i="1"/>
  <c r="AJ125" i="1"/>
  <c r="AJ133" i="1"/>
  <c r="AJ141" i="1"/>
  <c r="AJ149" i="1"/>
  <c r="AJ157" i="1"/>
  <c r="AJ165" i="1"/>
  <c r="AJ173" i="1"/>
  <c r="AJ181" i="1"/>
  <c r="AJ187" i="1"/>
  <c r="AJ195" i="1"/>
  <c r="AJ203" i="1"/>
  <c r="AJ211" i="1"/>
  <c r="AJ219" i="1"/>
  <c r="AJ228" i="1"/>
  <c r="AJ236" i="1"/>
  <c r="AJ244" i="1"/>
  <c r="AJ252" i="1"/>
  <c r="AJ260" i="1"/>
  <c r="AJ268" i="1"/>
  <c r="AJ276" i="1"/>
  <c r="AJ284" i="1"/>
  <c r="AJ292" i="1"/>
  <c r="AJ300" i="1"/>
  <c r="AJ308" i="1"/>
  <c r="AJ316" i="1"/>
  <c r="AJ324" i="1"/>
  <c r="AJ332" i="1"/>
  <c r="AJ340" i="1"/>
  <c r="AJ348" i="1"/>
  <c r="AJ356" i="1"/>
  <c r="AJ364" i="1"/>
  <c r="AJ372" i="1"/>
  <c r="AJ380" i="1"/>
  <c r="AJ388" i="1"/>
  <c r="AJ396" i="1"/>
  <c r="AJ404" i="1"/>
  <c r="AJ412" i="1"/>
  <c r="AJ420" i="1"/>
  <c r="AJ428" i="1"/>
  <c r="AJ436" i="1"/>
  <c r="AJ444" i="1"/>
  <c r="AJ452" i="1"/>
  <c r="AJ460" i="1"/>
  <c r="AJ468" i="1"/>
  <c r="AJ476" i="1"/>
  <c r="AJ484" i="1"/>
  <c r="AJ492" i="1"/>
  <c r="AJ500" i="1"/>
  <c r="AJ508" i="1"/>
  <c r="AJ516" i="1"/>
  <c r="AJ6" i="1"/>
  <c r="AJ15" i="1"/>
  <c r="AJ22" i="1"/>
  <c r="AJ29" i="1"/>
  <c r="AJ34" i="1"/>
  <c r="AJ39" i="1"/>
  <c r="AJ42" i="1"/>
  <c r="AJ56" i="1"/>
  <c r="AJ61" i="1"/>
  <c r="AJ69" i="1"/>
  <c r="AJ74" i="1"/>
  <c r="AJ82" i="1"/>
  <c r="AJ90" i="1"/>
  <c r="AJ98" i="1"/>
  <c r="AJ106" i="1"/>
  <c r="AJ114" i="1"/>
  <c r="AJ122" i="1"/>
  <c r="AJ130" i="1"/>
  <c r="AJ138" i="1"/>
  <c r="AJ146" i="1"/>
  <c r="AJ154" i="1"/>
  <c r="AJ162" i="1"/>
  <c r="AJ170" i="1"/>
  <c r="AJ178" i="1"/>
  <c r="AJ184" i="1"/>
  <c r="AJ192" i="1"/>
  <c r="AJ200" i="1"/>
  <c r="AJ208" i="1"/>
  <c r="AJ216" i="1"/>
  <c r="AJ225" i="1"/>
  <c r="AJ233" i="1"/>
  <c r="AJ241" i="1"/>
  <c r="AJ249" i="1"/>
  <c r="AJ257" i="1"/>
  <c r="AJ265" i="1"/>
  <c r="AJ273" i="1"/>
  <c r="AJ281" i="1"/>
  <c r="AJ289" i="1"/>
  <c r="AJ297" i="1"/>
  <c r="AJ305" i="1"/>
  <c r="AJ313" i="1"/>
  <c r="AJ321" i="1"/>
  <c r="AJ329" i="1"/>
  <c r="AJ337" i="1"/>
  <c r="AJ345" i="1"/>
  <c r="AJ353" i="1"/>
  <c r="AJ361" i="1"/>
  <c r="AJ369" i="1"/>
  <c r="AJ377" i="1"/>
  <c r="AJ385" i="1"/>
  <c r="AJ393" i="1"/>
  <c r="AJ401" i="1"/>
  <c r="AJ409" i="1"/>
  <c r="AJ417" i="1"/>
  <c r="AJ425" i="1"/>
  <c r="AJ433" i="1"/>
  <c r="AJ441" i="1"/>
  <c r="AJ449" i="1"/>
  <c r="AJ457" i="1"/>
  <c r="AJ465" i="1"/>
  <c r="AJ105" i="1"/>
  <c r="AJ116" i="1"/>
  <c r="AJ127" i="1"/>
  <c r="AJ169" i="1"/>
  <c r="AJ180" i="1"/>
  <c r="AJ207" i="1"/>
  <c r="AJ218" i="1"/>
  <c r="AJ230" i="1"/>
  <c r="AJ272" i="1"/>
  <c r="AJ283" i="1"/>
  <c r="AJ299" i="1"/>
  <c r="AJ315" i="1"/>
  <c r="AJ331" i="1"/>
  <c r="AJ347" i="1"/>
  <c r="AJ363" i="1"/>
  <c r="AJ379" i="1"/>
  <c r="AJ395" i="1"/>
  <c r="AJ411" i="1"/>
  <c r="AJ427" i="1"/>
  <c r="AJ443" i="1"/>
  <c r="AJ459" i="1"/>
  <c r="AJ473" i="1"/>
  <c r="AJ480" i="1"/>
  <c r="AJ487" i="1"/>
  <c r="AJ494" i="1"/>
  <c r="AJ499" i="1"/>
  <c r="AJ535" i="1"/>
  <c r="AJ540" i="1"/>
  <c r="AJ545" i="1"/>
  <c r="AJ567" i="1"/>
  <c r="AJ572" i="1"/>
  <c r="AJ537" i="1"/>
  <c r="AJ564" i="1"/>
  <c r="AJ456" i="1"/>
  <c r="AJ539" i="1"/>
  <c r="AJ566" i="1"/>
  <c r="AJ571" i="1"/>
  <c r="AJ66" i="1"/>
  <c r="AJ84" i="1"/>
  <c r="AJ137" i="1"/>
  <c r="AJ26" i="1"/>
  <c r="AJ41" i="1"/>
  <c r="AJ58" i="1"/>
  <c r="AJ76" i="1"/>
  <c r="AJ87" i="1"/>
  <c r="AJ129" i="1"/>
  <c r="AJ140" i="1"/>
  <c r="AJ151" i="1"/>
  <c r="AJ189" i="1"/>
  <c r="AJ232" i="1"/>
  <c r="AJ243" i="1"/>
  <c r="AJ254" i="1"/>
  <c r="AJ294" i="1"/>
  <c r="AJ310" i="1"/>
  <c r="AJ326" i="1"/>
  <c r="AJ342" i="1"/>
  <c r="AJ358" i="1"/>
  <c r="AJ374" i="1"/>
  <c r="AJ390" i="1"/>
  <c r="AJ406" i="1"/>
  <c r="AJ422" i="1"/>
  <c r="AJ438" i="1"/>
  <c r="AJ454" i="1"/>
  <c r="AJ470" i="1"/>
  <c r="AJ475" i="1"/>
  <c r="AJ513" i="1"/>
  <c r="AJ520" i="1"/>
  <c r="AJ542" i="1"/>
  <c r="AJ547" i="1"/>
  <c r="AJ552" i="1"/>
  <c r="AJ574" i="1"/>
  <c r="AJ376" i="1"/>
  <c r="AJ392" i="1"/>
  <c r="AJ424" i="1"/>
  <c r="AJ440" i="1"/>
  <c r="AJ472" i="1"/>
  <c r="AJ479" i="1"/>
  <c r="AJ486" i="1"/>
  <c r="AJ544" i="1"/>
  <c r="AJ21" i="1"/>
  <c r="AJ73" i="1"/>
  <c r="AJ95" i="1"/>
  <c r="AJ5" i="1"/>
  <c r="AJ60" i="1"/>
  <c r="AJ89" i="1"/>
  <c r="AJ100" i="1"/>
  <c r="AJ111" i="1"/>
  <c r="AJ153" i="1"/>
  <c r="AJ164" i="1"/>
  <c r="AJ175" i="1"/>
  <c r="AJ191" i="1"/>
  <c r="AJ202" i="1"/>
  <c r="AJ213" i="1"/>
  <c r="AJ256" i="1"/>
  <c r="AJ267" i="1"/>
  <c r="AJ278" i="1"/>
  <c r="AJ287" i="1"/>
  <c r="AJ303" i="1"/>
  <c r="AJ319" i="1"/>
  <c r="AJ335" i="1"/>
  <c r="AJ351" i="1"/>
  <c r="AJ367" i="1"/>
  <c r="AJ383" i="1"/>
  <c r="AJ399" i="1"/>
  <c r="AJ415" i="1"/>
  <c r="AJ431" i="1"/>
  <c r="AJ447" i="1"/>
  <c r="AJ463" i="1"/>
  <c r="AJ489" i="1"/>
  <c r="AJ496" i="1"/>
  <c r="AJ503" i="1"/>
  <c r="AJ510" i="1"/>
  <c r="AJ515" i="1"/>
  <c r="AJ527" i="1"/>
  <c r="AJ532" i="1"/>
  <c r="AJ559" i="1"/>
  <c r="AJ569" i="1"/>
  <c r="AJ491" i="1"/>
  <c r="AJ148" i="1"/>
  <c r="AJ38" i="1"/>
  <c r="AJ51" i="1"/>
  <c r="AJ71" i="1"/>
  <c r="AJ113" i="1"/>
  <c r="AJ124" i="1"/>
  <c r="AJ135" i="1"/>
  <c r="AJ177" i="1"/>
  <c r="AJ215" i="1"/>
  <c r="AJ227" i="1"/>
  <c r="AJ238" i="1"/>
  <c r="AJ280" i="1"/>
  <c r="AJ296" i="1"/>
  <c r="AJ312" i="1"/>
  <c r="AJ328" i="1"/>
  <c r="AJ344" i="1"/>
  <c r="AJ360" i="1"/>
  <c r="AJ408" i="1"/>
  <c r="AJ534" i="1"/>
  <c r="AJ53" i="1"/>
  <c r="AJ97" i="1"/>
  <c r="AJ108" i="1"/>
  <c r="AJ119" i="1"/>
  <c r="AJ161" i="1"/>
  <c r="AJ172" i="1"/>
  <c r="AJ199" i="1"/>
  <c r="AJ210" i="1"/>
  <c r="AJ222" i="1"/>
  <c r="AJ264" i="1"/>
  <c r="AJ275" i="1"/>
  <c r="AJ286" i="1"/>
  <c r="AJ302" i="1"/>
  <c r="AJ318" i="1"/>
  <c r="AJ334" i="1"/>
  <c r="AJ350" i="1"/>
  <c r="AJ366" i="1"/>
  <c r="AJ382" i="1"/>
  <c r="AJ398" i="1"/>
  <c r="AJ414" i="1"/>
  <c r="AJ430" i="1"/>
  <c r="AJ446" i="1"/>
  <c r="AJ462" i="1"/>
  <c r="AJ481" i="1"/>
  <c r="AJ488" i="1"/>
  <c r="AJ495" i="1"/>
  <c r="AJ502" i="1"/>
  <c r="AJ507" i="1"/>
  <c r="AJ526" i="1"/>
  <c r="AJ531" i="1"/>
  <c r="AJ536" i="1"/>
  <c r="AJ558" i="1"/>
  <c r="AJ563" i="1"/>
  <c r="AJ568" i="1"/>
  <c r="AJ31" i="1"/>
  <c r="AJ46" i="1"/>
  <c r="AJ68" i="1"/>
  <c r="AJ79" i="1"/>
  <c r="AJ121" i="1"/>
  <c r="AJ132" i="1"/>
  <c r="AJ143" i="1"/>
  <c r="AJ183" i="1"/>
  <c r="AJ224" i="1"/>
  <c r="AJ235" i="1"/>
  <c r="AJ246" i="1"/>
  <c r="AJ262" i="1"/>
  <c r="AJ295" i="1"/>
  <c r="AJ320" i="1"/>
  <c r="AJ339" i="1"/>
  <c r="AJ423" i="1"/>
  <c r="AJ448" i="1"/>
  <c r="AJ467" i="1"/>
  <c r="AJ543" i="1"/>
  <c r="AJ561" i="1"/>
  <c r="AJ307" i="1"/>
  <c r="AJ528" i="1"/>
  <c r="AJ521" i="1"/>
  <c r="AJ497" i="1"/>
  <c r="AJ512" i="1"/>
  <c r="AJ194" i="1"/>
  <c r="AJ451" i="1"/>
  <c r="AJ555" i="1"/>
  <c r="AJ221" i="1"/>
  <c r="AJ327" i="1"/>
  <c r="AJ478" i="1"/>
  <c r="AJ375" i="1"/>
  <c r="AJ400" i="1"/>
  <c r="AJ529" i="1"/>
  <c r="AJ103" i="1"/>
  <c r="AJ270" i="1"/>
  <c r="AJ343" i="1"/>
  <c r="AJ368" i="1"/>
  <c r="AJ387" i="1"/>
  <c r="AJ471" i="1"/>
  <c r="AJ504" i="1"/>
  <c r="AJ524" i="1"/>
  <c r="AJ519" i="1"/>
  <c r="AJ556" i="1"/>
  <c r="AJ259" i="1"/>
  <c r="AJ355" i="1"/>
  <c r="AJ439" i="1"/>
  <c r="AJ551" i="1"/>
  <c r="AJ523" i="1"/>
  <c r="AJ167" i="1"/>
  <c r="AJ304" i="1"/>
  <c r="AJ407" i="1"/>
  <c r="AJ518" i="1"/>
  <c r="AJ352" i="1"/>
  <c r="AJ10" i="1"/>
  <c r="AJ81" i="1"/>
  <c r="AJ156" i="1"/>
  <c r="AJ145" i="1"/>
  <c r="AJ197" i="1"/>
  <c r="AJ251" i="1"/>
  <c r="AJ288" i="1"/>
  <c r="AJ391" i="1"/>
  <c r="AJ416" i="1"/>
  <c r="AJ435" i="1"/>
  <c r="AJ464" i="1"/>
  <c r="AJ483" i="1"/>
  <c r="AJ560" i="1"/>
  <c r="AJ553" i="1"/>
  <c r="AJ63" i="1"/>
  <c r="AJ248" i="1"/>
  <c r="AJ323" i="1"/>
  <c r="AJ432" i="1"/>
  <c r="AJ548" i="1"/>
  <c r="AJ371" i="1"/>
  <c r="AJ455" i="1"/>
  <c r="AJ505" i="1"/>
  <c r="AJ550" i="1"/>
  <c r="AJ291" i="1"/>
  <c r="AJ419" i="1"/>
  <c r="AJ511" i="1"/>
  <c r="AJ205" i="1"/>
  <c r="AJ311" i="1"/>
  <c r="AJ336" i="1"/>
  <c r="AJ92" i="1"/>
  <c r="AJ159" i="1"/>
  <c r="AJ186" i="1"/>
  <c r="AJ240" i="1"/>
  <c r="AJ359" i="1"/>
  <c r="AJ384" i="1"/>
  <c r="AJ403" i="1"/>
  <c r="AI9" i="2"/>
  <c r="AI17" i="2"/>
  <c r="AI25" i="2"/>
  <c r="AI33" i="2"/>
  <c r="AI41" i="2"/>
  <c r="AI49" i="2"/>
  <c r="AI57" i="2"/>
  <c r="AI65" i="2"/>
  <c r="AI73" i="2"/>
  <c r="AI81" i="2"/>
  <c r="AI89" i="2"/>
  <c r="AI97" i="2"/>
  <c r="AI105" i="2"/>
  <c r="AI113" i="2"/>
  <c r="AI121" i="2"/>
  <c r="AI129" i="2"/>
  <c r="AI137" i="2"/>
  <c r="AI145" i="2"/>
  <c r="AI153" i="2"/>
  <c r="AI161" i="2"/>
  <c r="AI169" i="2"/>
  <c r="AI177" i="2"/>
  <c r="AI185" i="2"/>
  <c r="AI193" i="2"/>
  <c r="AI201" i="2"/>
  <c r="AI209" i="2"/>
  <c r="AI217" i="2"/>
  <c r="AI225" i="2"/>
  <c r="AI233" i="2"/>
  <c r="AI241" i="2"/>
  <c r="AI249" i="2"/>
  <c r="AI257" i="2"/>
  <c r="AI265" i="2"/>
  <c r="AI273" i="2"/>
  <c r="AI281" i="2"/>
  <c r="AI289" i="2"/>
  <c r="AI297" i="2"/>
  <c r="AI305" i="2"/>
  <c r="AI313" i="2"/>
  <c r="AI321" i="2"/>
  <c r="AI329" i="2"/>
  <c r="AI337" i="2"/>
  <c r="AI345" i="2"/>
  <c r="AI353" i="2"/>
  <c r="AI361" i="2"/>
  <c r="AI369" i="2"/>
  <c r="AI377" i="2"/>
  <c r="AI385" i="2"/>
  <c r="AI393" i="2"/>
  <c r="AI401" i="2"/>
  <c r="AI409" i="2"/>
  <c r="AI417" i="2"/>
  <c r="AI425" i="2"/>
  <c r="AI433" i="2"/>
  <c r="AI441" i="2"/>
  <c r="AI449" i="2"/>
  <c r="AI457" i="2"/>
  <c r="AI465" i="2"/>
  <c r="AI473" i="2"/>
  <c r="AI481" i="2"/>
  <c r="AI489" i="2"/>
  <c r="AI497" i="2"/>
  <c r="AI505" i="2"/>
  <c r="AI513" i="2"/>
  <c r="AI521" i="2"/>
  <c r="AI529" i="2"/>
  <c r="AI537" i="2"/>
  <c r="AI545" i="2"/>
  <c r="AI553" i="2"/>
  <c r="AI561" i="2"/>
  <c r="AI569" i="2"/>
  <c r="AI6" i="2"/>
  <c r="AI14" i="2"/>
  <c r="AI22" i="2"/>
  <c r="AI30" i="2"/>
  <c r="AI38" i="2"/>
  <c r="AI46" i="2"/>
  <c r="AI54" i="2"/>
  <c r="AI62" i="2"/>
  <c r="AI70" i="2"/>
  <c r="AI78" i="2"/>
  <c r="AI86" i="2"/>
  <c r="AI94" i="2"/>
  <c r="AI102" i="2"/>
  <c r="AI110" i="2"/>
  <c r="AI118" i="2"/>
  <c r="AI126" i="2"/>
  <c r="AI134" i="2"/>
  <c r="AI142" i="2"/>
  <c r="AI150" i="2"/>
  <c r="AI158" i="2"/>
  <c r="AI166" i="2"/>
  <c r="AI174" i="2"/>
  <c r="AI182" i="2"/>
  <c r="AI190" i="2"/>
  <c r="AI198" i="2"/>
  <c r="AI206" i="2"/>
  <c r="AI214" i="2"/>
  <c r="AI222" i="2"/>
  <c r="AI230" i="2"/>
  <c r="AI238" i="2"/>
  <c r="AI246" i="2"/>
  <c r="AI254" i="2"/>
  <c r="AI262" i="2"/>
  <c r="AI270" i="2"/>
  <c r="AI278" i="2"/>
  <c r="AI286" i="2"/>
  <c r="AI294" i="2"/>
  <c r="AI302" i="2"/>
  <c r="AI310" i="2"/>
  <c r="AI318" i="2"/>
  <c r="AI326" i="2"/>
  <c r="AI334" i="2"/>
  <c r="AI342" i="2"/>
  <c r="AI350" i="2"/>
  <c r="AI358" i="2"/>
  <c r="AI366" i="2"/>
  <c r="AI374" i="2"/>
  <c r="AI382" i="2"/>
  <c r="AI390" i="2"/>
  <c r="AI398" i="2"/>
  <c r="AI406" i="2"/>
  <c r="AI414" i="2"/>
  <c r="AI422" i="2"/>
  <c r="AI430" i="2"/>
  <c r="AI438" i="2"/>
  <c r="AI446" i="2"/>
  <c r="AI454" i="2"/>
  <c r="AI462" i="2"/>
  <c r="AI470" i="2"/>
  <c r="AI478" i="2"/>
  <c r="AI486" i="2"/>
  <c r="AI494" i="2"/>
  <c r="AI502" i="2"/>
  <c r="AI510" i="2"/>
  <c r="AI518" i="2"/>
  <c r="AI526" i="2"/>
  <c r="AI534" i="2"/>
  <c r="AI542" i="2"/>
  <c r="AI550" i="2"/>
  <c r="AI558" i="2"/>
  <c r="AI566" i="2"/>
  <c r="AI574" i="2"/>
  <c r="AI3" i="2"/>
  <c r="AI11" i="2"/>
  <c r="AI19" i="2"/>
  <c r="AI27" i="2"/>
  <c r="AI35" i="2"/>
  <c r="AI43" i="2"/>
  <c r="AI51" i="2"/>
  <c r="AI59" i="2"/>
  <c r="AI67" i="2"/>
  <c r="AI75" i="2"/>
  <c r="AI83" i="2"/>
  <c r="AI91" i="2"/>
  <c r="AI99" i="2"/>
  <c r="AI107" i="2"/>
  <c r="AI115" i="2"/>
  <c r="AI123" i="2"/>
  <c r="AI131" i="2"/>
  <c r="AI139" i="2"/>
  <c r="AI147" i="2"/>
  <c r="AI155" i="2"/>
  <c r="AI163" i="2"/>
  <c r="AI171" i="2"/>
  <c r="AI179" i="2"/>
  <c r="AI187" i="2"/>
  <c r="AI195" i="2"/>
  <c r="AI203" i="2"/>
  <c r="AI211" i="2"/>
  <c r="AI219" i="2"/>
  <c r="AI227" i="2"/>
  <c r="AI235" i="2"/>
  <c r="AI243" i="2"/>
  <c r="AI251" i="2"/>
  <c r="AI259" i="2"/>
  <c r="AI267" i="2"/>
  <c r="AI275" i="2"/>
  <c r="AI283" i="2"/>
  <c r="AI291" i="2"/>
  <c r="AI299" i="2"/>
  <c r="AI307" i="2"/>
  <c r="AI315" i="2"/>
  <c r="AI323" i="2"/>
  <c r="AI331" i="2"/>
  <c r="AI339" i="2"/>
  <c r="AI347" i="2"/>
  <c r="AI355" i="2"/>
  <c r="AI363" i="2"/>
  <c r="AI371" i="2"/>
  <c r="AI379" i="2"/>
  <c r="AI387" i="2"/>
  <c r="AI395" i="2"/>
  <c r="AI403" i="2"/>
  <c r="AI411" i="2"/>
  <c r="AI419" i="2"/>
  <c r="AI427" i="2"/>
  <c r="AI435" i="2"/>
  <c r="AI443" i="2"/>
  <c r="AI451" i="2"/>
  <c r="AI459" i="2"/>
  <c r="AI467" i="2"/>
  <c r="AI475" i="2"/>
  <c r="AI483" i="2"/>
  <c r="AI491" i="2"/>
  <c r="AI499" i="2"/>
  <c r="AI507" i="2"/>
  <c r="AI515" i="2"/>
  <c r="AI523" i="2"/>
  <c r="AI531" i="2"/>
  <c r="AI539" i="2"/>
  <c r="AI547" i="2"/>
  <c r="AI555" i="2"/>
  <c r="AI563" i="2"/>
  <c r="AI571" i="2"/>
  <c r="AI8" i="2"/>
  <c r="AI16" i="2"/>
  <c r="AI24" i="2"/>
  <c r="AI32" i="2"/>
  <c r="AI40" i="2"/>
  <c r="AI48" i="2"/>
  <c r="AI56" i="2"/>
  <c r="AI64" i="2"/>
  <c r="AI72" i="2"/>
  <c r="AI80" i="2"/>
  <c r="AI88" i="2"/>
  <c r="AI96" i="2"/>
  <c r="AI104" i="2"/>
  <c r="AI112" i="2"/>
  <c r="AI120" i="2"/>
  <c r="AI128" i="2"/>
  <c r="AI136" i="2"/>
  <c r="AI144" i="2"/>
  <c r="AI152" i="2"/>
  <c r="AI160" i="2"/>
  <c r="AI168" i="2"/>
  <c r="AI176" i="2"/>
  <c r="AI184" i="2"/>
  <c r="AI192" i="2"/>
  <c r="AI200" i="2"/>
  <c r="AI208" i="2"/>
  <c r="AI216" i="2"/>
  <c r="AI224" i="2"/>
  <c r="AI232" i="2"/>
  <c r="AI240" i="2"/>
  <c r="AI248" i="2"/>
  <c r="AI256" i="2"/>
  <c r="AI264" i="2"/>
  <c r="AI272" i="2"/>
  <c r="AI280" i="2"/>
  <c r="AI288" i="2"/>
  <c r="AI296" i="2"/>
  <c r="AI304" i="2"/>
  <c r="AI312" i="2"/>
  <c r="AI320" i="2"/>
  <c r="AI328" i="2"/>
  <c r="AI336" i="2"/>
  <c r="AI344" i="2"/>
  <c r="AI352" i="2"/>
  <c r="AI360" i="2"/>
  <c r="AI368" i="2"/>
  <c r="AI376" i="2"/>
  <c r="AI384" i="2"/>
  <c r="AI392" i="2"/>
  <c r="AI400" i="2"/>
  <c r="AI408" i="2"/>
  <c r="AI416" i="2"/>
  <c r="AI424" i="2"/>
  <c r="AI432" i="2"/>
  <c r="AI440" i="2"/>
  <c r="AI448" i="2"/>
  <c r="AI456" i="2"/>
  <c r="AI464" i="2"/>
  <c r="AI472" i="2"/>
  <c r="AI480" i="2"/>
  <c r="AI488" i="2"/>
  <c r="AI496" i="2"/>
  <c r="AI504" i="2"/>
  <c r="AI512" i="2"/>
  <c r="AI520" i="2"/>
  <c r="AI528" i="2"/>
  <c r="AI536" i="2"/>
  <c r="AI544" i="2"/>
  <c r="AI552" i="2"/>
  <c r="AI560" i="2"/>
  <c r="AI568" i="2"/>
  <c r="AI5" i="2"/>
  <c r="AI13" i="2"/>
  <c r="AI21" i="2"/>
  <c r="AI29" i="2"/>
  <c r="AI37" i="2"/>
  <c r="AI45" i="2"/>
  <c r="AI53" i="2"/>
  <c r="AI61" i="2"/>
  <c r="AI69" i="2"/>
  <c r="AI77" i="2"/>
  <c r="AI85" i="2"/>
  <c r="AI93" i="2"/>
  <c r="AI101" i="2"/>
  <c r="AI109" i="2"/>
  <c r="AI117" i="2"/>
  <c r="AI125" i="2"/>
  <c r="AI133" i="2"/>
  <c r="AI141" i="2"/>
  <c r="AI149" i="2"/>
  <c r="AI157" i="2"/>
  <c r="AI165" i="2"/>
  <c r="AI173" i="2"/>
  <c r="AI181" i="2"/>
  <c r="AI189" i="2"/>
  <c r="AI197" i="2"/>
  <c r="AI205" i="2"/>
  <c r="AI213" i="2"/>
  <c r="AI221" i="2"/>
  <c r="AI229" i="2"/>
  <c r="AI237" i="2"/>
  <c r="AI245" i="2"/>
  <c r="AI253" i="2"/>
  <c r="AI261" i="2"/>
  <c r="AI269" i="2"/>
  <c r="AI277" i="2"/>
  <c r="AI285" i="2"/>
  <c r="AI293" i="2"/>
  <c r="AI301" i="2"/>
  <c r="AI309" i="2"/>
  <c r="AI317" i="2"/>
  <c r="AI325" i="2"/>
  <c r="AI333" i="2"/>
  <c r="AI341" i="2"/>
  <c r="AI349" i="2"/>
  <c r="AI357" i="2"/>
  <c r="AI365" i="2"/>
  <c r="AI373" i="2"/>
  <c r="AI381" i="2"/>
  <c r="AI389" i="2"/>
  <c r="AI397" i="2"/>
  <c r="AI405" i="2"/>
  <c r="AI413" i="2"/>
  <c r="AI421" i="2"/>
  <c r="AI429" i="2"/>
  <c r="AI437" i="2"/>
  <c r="AI445" i="2"/>
  <c r="AI453" i="2"/>
  <c r="AI461" i="2"/>
  <c r="AI469" i="2"/>
  <c r="AI477" i="2"/>
  <c r="AI485" i="2"/>
  <c r="AI493" i="2"/>
  <c r="AI501" i="2"/>
  <c r="AI509" i="2"/>
  <c r="AI517" i="2"/>
  <c r="AI525" i="2"/>
  <c r="AI533" i="2"/>
  <c r="AI541" i="2"/>
  <c r="AI549" i="2"/>
  <c r="AI557" i="2"/>
  <c r="AI565" i="2"/>
  <c r="AI573" i="2"/>
  <c r="AI10" i="2"/>
  <c r="AI18" i="2"/>
  <c r="AI26" i="2"/>
  <c r="AI34" i="2"/>
  <c r="AI42" i="2"/>
  <c r="AI50" i="2"/>
  <c r="AI58" i="2"/>
  <c r="AI66" i="2"/>
  <c r="AI74" i="2"/>
  <c r="AI82" i="2"/>
  <c r="AI90" i="2"/>
  <c r="AI98" i="2"/>
  <c r="AI106" i="2"/>
  <c r="AI114" i="2"/>
  <c r="AI122" i="2"/>
  <c r="AI130" i="2"/>
  <c r="AI138" i="2"/>
  <c r="AI146" i="2"/>
  <c r="AI154" i="2"/>
  <c r="AI162" i="2"/>
  <c r="AI170" i="2"/>
  <c r="AI178" i="2"/>
  <c r="AI186" i="2"/>
  <c r="AI194" i="2"/>
  <c r="AI202" i="2"/>
  <c r="AI210" i="2"/>
  <c r="AI218" i="2"/>
  <c r="AI226" i="2"/>
  <c r="AI234" i="2"/>
  <c r="AI242" i="2"/>
  <c r="AI250" i="2"/>
  <c r="AI258" i="2"/>
  <c r="AI266" i="2"/>
  <c r="AI274" i="2"/>
  <c r="AI282" i="2"/>
  <c r="AI290" i="2"/>
  <c r="AI298" i="2"/>
  <c r="AI306" i="2"/>
  <c r="AI314" i="2"/>
  <c r="AI322" i="2"/>
  <c r="AI330" i="2"/>
  <c r="AI338" i="2"/>
  <c r="AI346" i="2"/>
  <c r="AI354" i="2"/>
  <c r="AI362" i="2"/>
  <c r="AI370" i="2"/>
  <c r="AI378" i="2"/>
  <c r="AI386" i="2"/>
  <c r="AI394" i="2"/>
  <c r="AI402" i="2"/>
  <c r="AI410" i="2"/>
  <c r="AI418" i="2"/>
  <c r="AI426" i="2"/>
  <c r="AI434" i="2"/>
  <c r="AI442" i="2"/>
  <c r="AI450" i="2"/>
  <c r="AI458" i="2"/>
  <c r="AI466" i="2"/>
  <c r="AI474" i="2"/>
  <c r="AI482" i="2"/>
  <c r="AI490" i="2"/>
  <c r="AI498" i="2"/>
  <c r="AI506" i="2"/>
  <c r="AI514" i="2"/>
  <c r="AI522" i="2"/>
  <c r="AI530" i="2"/>
  <c r="AI538" i="2"/>
  <c r="AI546" i="2"/>
  <c r="AI554" i="2"/>
  <c r="AI562" i="2"/>
  <c r="AI570" i="2"/>
  <c r="AI7" i="2"/>
  <c r="AI15" i="2"/>
  <c r="AI23" i="2"/>
  <c r="AI31" i="2"/>
  <c r="AI39" i="2"/>
  <c r="AI47" i="2"/>
  <c r="AI55" i="2"/>
  <c r="AI63" i="2"/>
  <c r="AI71" i="2"/>
  <c r="AI79" i="2"/>
  <c r="AI87" i="2"/>
  <c r="AI95" i="2"/>
  <c r="AI103" i="2"/>
  <c r="AI111" i="2"/>
  <c r="AI119" i="2"/>
  <c r="AI127" i="2"/>
  <c r="AI135" i="2"/>
  <c r="AI143" i="2"/>
  <c r="AI151" i="2"/>
  <c r="AI159" i="2"/>
  <c r="AI167" i="2"/>
  <c r="AI175" i="2"/>
  <c r="AI183" i="2"/>
  <c r="AI191" i="2"/>
  <c r="AI199" i="2"/>
  <c r="AI207" i="2"/>
  <c r="AI215" i="2"/>
  <c r="AI223" i="2"/>
  <c r="AI231" i="2"/>
  <c r="AI239" i="2"/>
  <c r="AI247" i="2"/>
  <c r="AI255" i="2"/>
  <c r="AI263" i="2"/>
  <c r="AI271" i="2"/>
  <c r="AI279" i="2"/>
  <c r="AI287" i="2"/>
  <c r="AI295" i="2"/>
  <c r="AI303" i="2"/>
  <c r="AI311" i="2"/>
  <c r="AI319" i="2"/>
  <c r="AI327" i="2"/>
  <c r="AI335" i="2"/>
  <c r="AI343" i="2"/>
  <c r="AI351" i="2"/>
  <c r="AI359" i="2"/>
  <c r="AI367" i="2"/>
  <c r="AI375" i="2"/>
  <c r="AI383" i="2"/>
  <c r="AI391" i="2"/>
  <c r="AI399" i="2"/>
  <c r="AI407" i="2"/>
  <c r="AI415" i="2"/>
  <c r="AI423" i="2"/>
  <c r="AI431" i="2"/>
  <c r="AI439" i="2"/>
  <c r="AI447" i="2"/>
  <c r="AI455" i="2"/>
  <c r="AI463" i="2"/>
  <c r="AI471" i="2"/>
  <c r="AI479" i="2"/>
  <c r="AI487" i="2"/>
  <c r="AI495" i="2"/>
  <c r="AI503" i="2"/>
  <c r="AI511" i="2"/>
  <c r="AI519" i="2"/>
  <c r="AI527" i="2"/>
  <c r="AI535" i="2"/>
  <c r="AI543" i="2"/>
  <c r="AI551" i="2"/>
  <c r="AI559" i="2"/>
  <c r="AI567" i="2"/>
  <c r="AI4" i="2"/>
  <c r="AI12" i="2"/>
  <c r="AI20" i="2"/>
  <c r="AI28" i="2"/>
  <c r="AI36" i="2"/>
  <c r="AI44" i="2"/>
  <c r="AI52" i="2"/>
  <c r="AI60" i="2"/>
  <c r="AI68" i="2"/>
  <c r="AI76" i="2"/>
  <c r="AI84" i="2"/>
  <c r="AI92" i="2"/>
  <c r="AI100" i="2"/>
  <c r="AI108" i="2"/>
  <c r="AI116" i="2"/>
  <c r="AI124" i="2"/>
  <c r="AI132" i="2"/>
  <c r="AI140" i="2"/>
  <c r="AI148" i="2"/>
  <c r="AI156" i="2"/>
  <c r="AI164" i="2"/>
  <c r="AI172" i="2"/>
  <c r="AI180" i="2"/>
  <c r="AI188" i="2"/>
  <c r="AI196" i="2"/>
  <c r="AI204" i="2"/>
  <c r="AI212" i="2"/>
  <c r="AI220" i="2"/>
  <c r="AI228" i="2"/>
  <c r="AI236" i="2"/>
  <c r="AI244" i="2"/>
  <c r="AI252" i="2"/>
  <c r="AI260" i="2"/>
  <c r="AI268" i="2"/>
  <c r="AI276" i="2"/>
  <c r="AI284" i="2"/>
  <c r="AI292" i="2"/>
  <c r="AI300" i="2"/>
  <c r="AI308" i="2"/>
  <c r="AI316" i="2"/>
  <c r="AI324" i="2"/>
  <c r="AI332" i="2"/>
  <c r="AI340" i="2"/>
  <c r="AI348" i="2"/>
  <c r="AI356" i="2"/>
  <c r="AI364" i="2"/>
  <c r="AI372" i="2"/>
  <c r="AI380" i="2"/>
  <c r="AI388" i="2"/>
  <c r="AI396" i="2"/>
  <c r="AI404" i="2"/>
  <c r="AI412" i="2"/>
  <c r="AI420" i="2"/>
  <c r="AI428" i="2"/>
  <c r="AI436" i="2"/>
  <c r="AI444" i="2"/>
  <c r="AI452" i="2"/>
  <c r="AI460" i="2"/>
  <c r="AI468" i="2"/>
  <c r="AI476" i="2"/>
  <c r="AI484" i="2"/>
  <c r="AI492" i="2"/>
  <c r="AI500" i="2"/>
  <c r="AI508" i="2"/>
  <c r="AI516" i="2"/>
  <c r="AI524" i="2"/>
  <c r="AI532" i="2"/>
  <c r="AI540" i="2"/>
  <c r="AI548" i="2"/>
  <c r="AI556" i="2"/>
  <c r="AI564" i="2"/>
  <c r="AI572" i="2"/>
  <c r="AI43" i="1"/>
  <c r="AI47" i="1"/>
  <c r="AI51" i="1"/>
  <c r="AI55" i="1"/>
  <c r="AI59" i="1"/>
  <c r="AI63" i="1"/>
  <c r="AI67" i="1"/>
  <c r="AI222" i="1"/>
  <c r="AI226" i="1"/>
  <c r="AI230" i="1"/>
  <c r="AI234" i="1"/>
  <c r="AI238" i="1"/>
  <c r="AI242" i="1"/>
  <c r="AI246" i="1"/>
  <c r="AI6" i="1"/>
  <c r="AI10" i="1"/>
  <c r="AI14" i="1"/>
  <c r="AI18" i="1"/>
  <c r="AI22" i="1"/>
  <c r="AI26" i="1"/>
  <c r="AI30" i="1"/>
  <c r="AI34" i="1"/>
  <c r="AI38" i="1"/>
  <c r="AI71" i="1"/>
  <c r="AI75" i="1"/>
  <c r="AI79" i="1"/>
  <c r="AI83" i="1"/>
  <c r="AI42" i="1"/>
  <c r="AI46" i="1"/>
  <c r="AI50" i="1"/>
  <c r="AI54" i="1"/>
  <c r="AI58" i="1"/>
  <c r="AI62" i="1"/>
  <c r="AI66" i="1"/>
  <c r="AI183" i="1"/>
  <c r="AI220" i="1"/>
  <c r="AI225" i="1"/>
  <c r="AI229" i="1"/>
  <c r="AI233" i="1"/>
  <c r="AI237" i="1"/>
  <c r="AI5" i="1"/>
  <c r="AI9" i="1"/>
  <c r="AI13" i="1"/>
  <c r="AI17" i="1"/>
  <c r="AI21" i="1"/>
  <c r="AI25" i="1"/>
  <c r="AI29" i="1"/>
  <c r="AI33" i="1"/>
  <c r="AI37" i="1"/>
  <c r="AI70" i="1"/>
  <c r="AI74" i="1"/>
  <c r="AI78" i="1"/>
  <c r="AI82" i="1"/>
  <c r="AI86" i="1"/>
  <c r="AI41" i="1"/>
  <c r="AI45" i="1"/>
  <c r="AI49" i="1"/>
  <c r="AI53" i="1"/>
  <c r="AI57" i="1"/>
  <c r="AI61" i="1"/>
  <c r="AI65" i="1"/>
  <c r="AI224" i="1"/>
  <c r="AI228" i="1"/>
  <c r="AI232" i="1"/>
  <c r="AI236" i="1"/>
  <c r="AI240" i="1"/>
  <c r="AI244" i="1"/>
  <c r="AI4" i="1"/>
  <c r="AI8" i="1"/>
  <c r="AI12" i="1"/>
  <c r="AI16" i="1"/>
  <c r="AI20" i="1"/>
  <c r="AI24" i="1"/>
  <c r="AI28" i="1"/>
  <c r="AI32" i="1"/>
  <c r="AI36" i="1"/>
  <c r="AI69" i="1"/>
  <c r="AI73" i="1"/>
  <c r="AI77" i="1"/>
  <c r="AI81" i="1"/>
  <c r="AI85" i="1"/>
  <c r="AI40" i="1"/>
  <c r="AI44" i="1"/>
  <c r="AI48" i="1"/>
  <c r="AI52" i="1"/>
  <c r="AI56" i="1"/>
  <c r="AI60" i="1"/>
  <c r="AI64" i="1"/>
  <c r="AI223" i="1"/>
  <c r="AI227" i="1"/>
  <c r="AI231" i="1"/>
  <c r="AI235" i="1"/>
  <c r="AI239" i="1"/>
  <c r="AI243" i="1"/>
  <c r="AI247" i="1"/>
  <c r="AI3" i="1"/>
  <c r="AI7" i="1"/>
  <c r="AI11" i="1"/>
  <c r="AI15" i="1"/>
  <c r="AI19" i="1"/>
  <c r="AI23" i="1"/>
  <c r="AI27" i="1"/>
  <c r="AI31" i="1"/>
  <c r="AI35" i="1"/>
  <c r="AI39" i="1"/>
  <c r="AI68" i="1"/>
  <c r="AI72" i="1"/>
  <c r="AI76" i="1"/>
  <c r="AI88" i="1"/>
  <c r="AI92" i="1"/>
  <c r="AI96" i="1"/>
  <c r="AI100" i="1"/>
  <c r="AI104" i="1"/>
  <c r="AI108" i="1"/>
  <c r="AI112" i="1"/>
  <c r="AI116" i="1"/>
  <c r="AI120" i="1"/>
  <c r="AI124" i="1"/>
  <c r="AI128" i="1"/>
  <c r="AI132" i="1"/>
  <c r="AI136" i="1"/>
  <c r="AI140" i="1"/>
  <c r="AI144" i="1"/>
  <c r="AI148" i="1"/>
  <c r="AI152" i="1"/>
  <c r="AI156" i="1"/>
  <c r="AI160" i="1"/>
  <c r="AI164" i="1"/>
  <c r="AI168" i="1"/>
  <c r="AI172" i="1"/>
  <c r="AI176" i="1"/>
  <c r="AI180" i="1"/>
  <c r="AI221" i="1"/>
  <c r="AI188" i="1"/>
  <c r="AI192" i="1"/>
  <c r="AI196" i="1"/>
  <c r="AI200" i="1"/>
  <c r="AI204" i="1"/>
  <c r="AI208" i="1"/>
  <c r="AI212" i="1"/>
  <c r="AI216" i="1"/>
  <c r="AI249" i="1"/>
  <c r="AI253" i="1"/>
  <c r="AI257" i="1"/>
  <c r="AI261" i="1"/>
  <c r="AI265" i="1"/>
  <c r="AI269" i="1"/>
  <c r="AI273" i="1"/>
  <c r="AI277" i="1"/>
  <c r="AI281" i="1"/>
  <c r="AI285" i="1"/>
  <c r="AI289" i="1"/>
  <c r="AI293" i="1"/>
  <c r="AI297" i="1"/>
  <c r="AI301" i="1"/>
  <c r="AI305" i="1"/>
  <c r="AI309" i="1"/>
  <c r="AI313" i="1"/>
  <c r="AI317" i="1"/>
  <c r="AI321" i="1"/>
  <c r="AI325" i="1"/>
  <c r="AI329" i="1"/>
  <c r="AI214" i="1"/>
  <c r="AI431" i="1"/>
  <c r="AI93" i="1"/>
  <c r="AI97" i="1"/>
  <c r="AI101" i="1"/>
  <c r="AI117" i="1"/>
  <c r="AI133" i="1"/>
  <c r="AI137" i="1"/>
  <c r="AI145" i="1"/>
  <c r="AI149" i="1"/>
  <c r="AI153" i="1"/>
  <c r="AI161" i="1"/>
  <c r="AI169" i="1"/>
  <c r="AI173" i="1"/>
  <c r="AI177" i="1"/>
  <c r="AI241" i="1"/>
  <c r="AI185" i="1"/>
  <c r="AI201" i="1"/>
  <c r="AI213" i="1"/>
  <c r="AI217" i="1"/>
  <c r="AI258" i="1"/>
  <c r="AI262" i="1"/>
  <c r="AI266" i="1"/>
  <c r="AI278" i="1"/>
  <c r="AI282" i="1"/>
  <c r="AI286" i="1"/>
  <c r="AI294" i="1"/>
  <c r="AI310" i="1"/>
  <c r="AI314" i="1"/>
  <c r="AI326" i="1"/>
  <c r="AI334" i="1"/>
  <c r="AI338" i="1"/>
  <c r="AI342" i="1"/>
  <c r="AI358" i="1"/>
  <c r="AI374" i="1"/>
  <c r="AI394" i="1"/>
  <c r="AI398" i="1"/>
  <c r="AI402" i="1"/>
  <c r="AI422" i="1"/>
  <c r="AI434" i="1"/>
  <c r="AI442" i="1"/>
  <c r="AI458" i="1"/>
  <c r="AI184" i="1"/>
  <c r="AI333" i="1"/>
  <c r="AI337" i="1"/>
  <c r="AI341" i="1"/>
  <c r="AI345" i="1"/>
  <c r="AI349" i="1"/>
  <c r="AI353" i="1"/>
  <c r="AI357" i="1"/>
  <c r="AI361" i="1"/>
  <c r="AI365" i="1"/>
  <c r="AI369" i="1"/>
  <c r="AI373" i="1"/>
  <c r="AI377" i="1"/>
  <c r="AI381" i="1"/>
  <c r="AI385" i="1"/>
  <c r="AI389" i="1"/>
  <c r="AI393" i="1"/>
  <c r="AI397" i="1"/>
  <c r="AI401" i="1"/>
  <c r="AI405" i="1"/>
  <c r="AI409" i="1"/>
  <c r="AI413" i="1"/>
  <c r="AI417" i="1"/>
  <c r="AI421" i="1"/>
  <c r="AI425" i="1"/>
  <c r="AI429" i="1"/>
  <c r="AI433" i="1"/>
  <c r="AI437" i="1"/>
  <c r="AI441" i="1"/>
  <c r="AI445" i="1"/>
  <c r="AI449" i="1"/>
  <c r="AI453" i="1"/>
  <c r="AI457" i="1"/>
  <c r="AI461" i="1"/>
  <c r="AI465" i="1"/>
  <c r="AI469" i="1"/>
  <c r="AI473" i="1"/>
  <c r="AI477" i="1"/>
  <c r="AI481" i="1"/>
  <c r="AI485" i="1"/>
  <c r="AI489" i="1"/>
  <c r="AI493" i="1"/>
  <c r="AI497" i="1"/>
  <c r="AI501" i="1"/>
  <c r="AI505" i="1"/>
  <c r="AI509" i="1"/>
  <c r="AI513" i="1"/>
  <c r="AI517" i="1"/>
  <c r="AI521" i="1"/>
  <c r="AI525" i="1"/>
  <c r="AI529" i="1"/>
  <c r="AI533" i="1"/>
  <c r="AI537" i="1"/>
  <c r="AI541" i="1"/>
  <c r="AI545" i="1"/>
  <c r="AI549" i="1"/>
  <c r="AI553" i="1"/>
  <c r="AI557" i="1"/>
  <c r="AI561" i="1"/>
  <c r="AI565" i="1"/>
  <c r="AI569" i="1"/>
  <c r="AI573" i="1"/>
  <c r="AI548" i="1"/>
  <c r="AI90" i="1"/>
  <c r="AI94" i="1"/>
  <c r="AI102" i="1"/>
  <c r="AI110" i="1"/>
  <c r="AI118" i="1"/>
  <c r="AI122" i="1"/>
  <c r="AI130" i="1"/>
  <c r="AI134" i="1"/>
  <c r="AI138" i="1"/>
  <c r="AI150" i="1"/>
  <c r="AI154" i="1"/>
  <c r="AI158" i="1"/>
  <c r="AI162" i="1"/>
  <c r="AI174" i="1"/>
  <c r="AI182" i="1"/>
  <c r="AI80" i="1"/>
  <c r="AI186" i="1"/>
  <c r="AI190" i="1"/>
  <c r="AI194" i="1"/>
  <c r="AI202" i="1"/>
  <c r="AI206" i="1"/>
  <c r="AI210" i="1"/>
  <c r="AI251" i="1"/>
  <c r="AI259" i="1"/>
  <c r="AI267" i="1"/>
  <c r="AI271" i="1"/>
  <c r="AI275" i="1"/>
  <c r="AI283" i="1"/>
  <c r="AI295" i="1"/>
  <c r="AI299" i="1"/>
  <c r="AI303" i="1"/>
  <c r="AI311" i="1"/>
  <c r="AI315" i="1"/>
  <c r="AI327" i="1"/>
  <c r="AI339" i="1"/>
  <c r="AI343" i="1"/>
  <c r="AI347" i="1"/>
  <c r="AI363" i="1"/>
  <c r="AI379" i="1"/>
  <c r="AI383" i="1"/>
  <c r="AI387" i="1"/>
  <c r="AI395" i="1"/>
  <c r="AI407" i="1"/>
  <c r="AI411" i="1"/>
  <c r="AI423" i="1"/>
  <c r="AI435" i="1"/>
  <c r="AI439" i="1"/>
  <c r="AI459" i="1"/>
  <c r="AI463" i="1"/>
  <c r="AI483" i="1"/>
  <c r="AI487" i="1"/>
  <c r="AI491" i="1"/>
  <c r="AI499" i="1"/>
  <c r="AI511" i="1"/>
  <c r="AI519" i="1"/>
  <c r="AI523" i="1"/>
  <c r="AI539" i="1"/>
  <c r="AI543" i="1"/>
  <c r="AI547" i="1"/>
  <c r="AI551" i="1"/>
  <c r="AI559" i="1"/>
  <c r="AI567" i="1"/>
  <c r="AI89" i="1"/>
  <c r="AI105" i="1"/>
  <c r="AI109" i="1"/>
  <c r="AI113" i="1"/>
  <c r="AI121" i="1"/>
  <c r="AI125" i="1"/>
  <c r="AI129" i="1"/>
  <c r="AI141" i="1"/>
  <c r="AI157" i="1"/>
  <c r="AI165" i="1"/>
  <c r="AI181" i="1"/>
  <c r="AI189" i="1"/>
  <c r="AI193" i="1"/>
  <c r="AI197" i="1"/>
  <c r="AI205" i="1"/>
  <c r="AI209" i="1"/>
  <c r="AI250" i="1"/>
  <c r="AI254" i="1"/>
  <c r="AI270" i="1"/>
  <c r="AI274" i="1"/>
  <c r="AI290" i="1"/>
  <c r="AI298" i="1"/>
  <c r="AI302" i="1"/>
  <c r="AI306" i="1"/>
  <c r="AI318" i="1"/>
  <c r="AI322" i="1"/>
  <c r="AI330" i="1"/>
  <c r="AI346" i="1"/>
  <c r="AI350" i="1"/>
  <c r="AI354" i="1"/>
  <c r="AI362" i="1"/>
  <c r="AI366" i="1"/>
  <c r="AI370" i="1"/>
  <c r="AI378" i="1"/>
  <c r="AI382" i="1"/>
  <c r="AI386" i="1"/>
  <c r="AI406" i="1"/>
  <c r="AI410" i="1"/>
  <c r="AI414" i="1"/>
  <c r="AI418" i="1"/>
  <c r="AI426" i="1"/>
  <c r="AI430" i="1"/>
  <c r="AI438" i="1"/>
  <c r="AI446" i="1"/>
  <c r="AI450" i="1"/>
  <c r="AI84" i="1"/>
  <c r="AI87" i="1"/>
  <c r="AI91" i="1"/>
  <c r="AI95" i="1"/>
  <c r="AI99" i="1"/>
  <c r="AI103" i="1"/>
  <c r="AI107" i="1"/>
  <c r="AI111" i="1"/>
  <c r="AI115" i="1"/>
  <c r="AI119" i="1"/>
  <c r="AI123" i="1"/>
  <c r="AI127" i="1"/>
  <c r="AI131" i="1"/>
  <c r="AI135" i="1"/>
  <c r="AI139" i="1"/>
  <c r="AI143" i="1"/>
  <c r="AI147" i="1"/>
  <c r="AI151" i="1"/>
  <c r="AI155" i="1"/>
  <c r="AI159" i="1"/>
  <c r="AI163" i="1"/>
  <c r="AI167" i="1"/>
  <c r="AI171" i="1"/>
  <c r="AI175" i="1"/>
  <c r="AI179" i="1"/>
  <c r="AI316" i="1"/>
  <c r="AI320" i="1"/>
  <c r="AI324" i="1"/>
  <c r="AI328" i="1"/>
  <c r="AI332" i="1"/>
  <c r="AI336" i="1"/>
  <c r="AI340" i="1"/>
  <c r="AI344" i="1"/>
  <c r="AI348" i="1"/>
  <c r="AI352" i="1"/>
  <c r="AI356" i="1"/>
  <c r="AI360" i="1"/>
  <c r="AI364" i="1"/>
  <c r="AI368" i="1"/>
  <c r="AI372" i="1"/>
  <c r="AI376" i="1"/>
  <c r="AI380" i="1"/>
  <c r="AI384" i="1"/>
  <c r="AI388" i="1"/>
  <c r="AI392" i="1"/>
  <c r="AI396" i="1"/>
  <c r="AI400" i="1"/>
  <c r="AI404" i="1"/>
  <c r="AI408" i="1"/>
  <c r="AI412" i="1"/>
  <c r="AI416" i="1"/>
  <c r="AI420" i="1"/>
  <c r="AI424" i="1"/>
  <c r="AI428" i="1"/>
  <c r="AI432" i="1"/>
  <c r="AI436" i="1"/>
  <c r="AI440" i="1"/>
  <c r="AI444" i="1"/>
  <c r="AI448" i="1"/>
  <c r="AI452" i="1"/>
  <c r="AI456" i="1"/>
  <c r="AI460" i="1"/>
  <c r="AI464" i="1"/>
  <c r="AI468" i="1"/>
  <c r="AI472" i="1"/>
  <c r="AI476" i="1"/>
  <c r="AI480" i="1"/>
  <c r="AI484" i="1"/>
  <c r="AI488" i="1"/>
  <c r="AI492" i="1"/>
  <c r="AI496" i="1"/>
  <c r="AI500" i="1"/>
  <c r="AI504" i="1"/>
  <c r="AI508" i="1"/>
  <c r="AI512" i="1"/>
  <c r="AI516" i="1"/>
  <c r="AI520" i="1"/>
  <c r="AI524" i="1"/>
  <c r="AI528" i="1"/>
  <c r="AI532" i="1"/>
  <c r="AI536" i="1"/>
  <c r="AI540" i="1"/>
  <c r="AI544" i="1"/>
  <c r="AI552" i="1"/>
  <c r="AI556" i="1"/>
  <c r="AI560" i="1"/>
  <c r="AI564" i="1"/>
  <c r="AI568" i="1"/>
  <c r="AI572" i="1"/>
  <c r="AI98" i="1"/>
  <c r="AI106" i="1"/>
  <c r="AI114" i="1"/>
  <c r="AI126" i="1"/>
  <c r="AI142" i="1"/>
  <c r="AI146" i="1"/>
  <c r="AI166" i="1"/>
  <c r="AI170" i="1"/>
  <c r="AI178" i="1"/>
  <c r="AI198" i="1"/>
  <c r="AI218" i="1"/>
  <c r="AI255" i="1"/>
  <c r="AI263" i="1"/>
  <c r="AI279" i="1"/>
  <c r="AI287" i="1"/>
  <c r="AI291" i="1"/>
  <c r="AI307" i="1"/>
  <c r="AI319" i="1"/>
  <c r="AI323" i="1"/>
  <c r="AI331" i="1"/>
  <c r="AI335" i="1"/>
  <c r="AI351" i="1"/>
  <c r="AI355" i="1"/>
  <c r="AI359" i="1"/>
  <c r="AI367" i="1"/>
  <c r="AI371" i="1"/>
  <c r="AI375" i="1"/>
  <c r="AI391" i="1"/>
  <c r="AI399" i="1"/>
  <c r="AI403" i="1"/>
  <c r="AI415" i="1"/>
  <c r="AI419" i="1"/>
  <c r="AI427" i="1"/>
  <c r="AI443" i="1"/>
  <c r="AI447" i="1"/>
  <c r="AI451" i="1"/>
  <c r="AI455" i="1"/>
  <c r="AI467" i="1"/>
  <c r="AI471" i="1"/>
  <c r="AI475" i="1"/>
  <c r="AI479" i="1"/>
  <c r="AI495" i="1"/>
  <c r="AI503" i="1"/>
  <c r="AI507" i="1"/>
  <c r="AI515" i="1"/>
  <c r="AI527" i="1"/>
  <c r="AI531" i="1"/>
  <c r="AI535" i="1"/>
  <c r="AI555" i="1"/>
  <c r="AI563" i="1"/>
  <c r="AI571" i="1"/>
  <c r="AI187" i="1"/>
  <c r="AI191" i="1"/>
  <c r="AI195" i="1"/>
  <c r="AI199" i="1"/>
  <c r="AI203" i="1"/>
  <c r="AI207" i="1"/>
  <c r="AI211" i="1"/>
  <c r="AI215" i="1"/>
  <c r="AI219" i="1"/>
  <c r="AI245" i="1"/>
  <c r="AI248" i="1"/>
  <c r="AI252" i="1"/>
  <c r="AI256" i="1"/>
  <c r="AI260" i="1"/>
  <c r="AI264" i="1"/>
  <c r="AI268" i="1"/>
  <c r="AI272" i="1"/>
  <c r="AI276" i="1"/>
  <c r="AI280" i="1"/>
  <c r="AI284" i="1"/>
  <c r="AI288" i="1"/>
  <c r="AI292" i="1"/>
  <c r="AI296" i="1"/>
  <c r="AI300" i="1"/>
  <c r="AI304" i="1"/>
  <c r="AI308" i="1"/>
  <c r="AI312" i="1"/>
  <c r="AI466" i="1"/>
  <c r="AI498" i="1"/>
  <c r="AI530" i="1"/>
  <c r="AI562" i="1"/>
  <c r="AI486" i="1"/>
  <c r="AI454" i="1"/>
  <c r="AI474" i="1"/>
  <c r="AI506" i="1"/>
  <c r="AI538" i="1"/>
  <c r="AI570" i="1"/>
  <c r="AI462" i="1"/>
  <c r="AI494" i="1"/>
  <c r="AI526" i="1"/>
  <c r="AI482" i="1"/>
  <c r="AI514" i="1"/>
  <c r="AI546" i="1"/>
  <c r="AI390" i="1"/>
  <c r="AI518" i="1"/>
  <c r="AI550" i="1"/>
  <c r="AI558" i="1"/>
  <c r="AI574" i="1"/>
  <c r="AI470" i="1"/>
  <c r="AI502" i="1"/>
  <c r="AI534" i="1"/>
  <c r="AI566" i="1"/>
  <c r="AI490" i="1"/>
  <c r="AI522" i="1"/>
  <c r="AI554" i="1"/>
  <c r="AI478" i="1"/>
  <c r="AI510" i="1"/>
  <c r="AI542" i="1"/>
  <c r="AH8" i="1"/>
  <c r="AH16" i="1"/>
  <c r="AH24" i="1"/>
  <c r="AH32" i="1"/>
  <c r="AH41" i="1"/>
  <c r="AH49" i="1"/>
  <c r="AH7" i="1"/>
  <c r="AA7" i="1" s="1"/>
  <c r="AH15" i="1"/>
  <c r="AH23" i="1"/>
  <c r="AH31" i="1"/>
  <c r="AH39" i="1"/>
  <c r="AH40" i="1"/>
  <c r="AH48" i="1"/>
  <c r="AH56" i="1"/>
  <c r="AH64" i="1"/>
  <c r="AA64" i="1" s="1"/>
  <c r="AH73" i="1"/>
  <c r="AH81" i="1"/>
  <c r="AH89" i="1"/>
  <c r="AH97" i="1"/>
  <c r="AH105" i="1"/>
  <c r="AH113" i="1"/>
  <c r="AH121" i="1"/>
  <c r="AH129" i="1"/>
  <c r="AH137" i="1"/>
  <c r="AH145" i="1"/>
  <c r="AH6" i="1"/>
  <c r="AH14" i="1"/>
  <c r="AH22" i="1"/>
  <c r="AH30" i="1"/>
  <c r="AH38" i="1"/>
  <c r="AA38" i="1" s="1"/>
  <c r="AH47" i="1"/>
  <c r="AA47" i="1" s="1"/>
  <c r="AH55" i="1"/>
  <c r="AH63" i="1"/>
  <c r="AH72" i="1"/>
  <c r="AH80" i="1"/>
  <c r="AH88" i="1"/>
  <c r="AA88" i="1" s="1"/>
  <c r="AH96" i="1"/>
  <c r="AH104" i="1"/>
  <c r="AH112" i="1"/>
  <c r="AH120" i="1"/>
  <c r="AA120" i="1" s="1"/>
  <c r="AH128" i="1"/>
  <c r="AH136" i="1"/>
  <c r="AA136" i="1" s="1"/>
  <c r="AH144" i="1"/>
  <c r="AH152" i="1"/>
  <c r="AA152" i="1" s="1"/>
  <c r="AH160" i="1"/>
  <c r="AH5" i="1"/>
  <c r="AH13" i="1"/>
  <c r="AH21" i="1"/>
  <c r="AH29" i="1"/>
  <c r="AH37" i="1"/>
  <c r="AH46" i="1"/>
  <c r="AA46" i="1" s="1"/>
  <c r="AH54" i="1"/>
  <c r="AH62" i="1"/>
  <c r="AH71" i="1"/>
  <c r="AA71" i="1" s="1"/>
  <c r="AH79" i="1"/>
  <c r="AA79" i="1" s="1"/>
  <c r="AH87" i="1"/>
  <c r="AH95" i="1"/>
  <c r="AH103" i="1"/>
  <c r="AH111" i="1"/>
  <c r="AA111" i="1" s="1"/>
  <c r="AH119" i="1"/>
  <c r="AA119" i="1" s="1"/>
  <c r="AH4" i="1"/>
  <c r="AH12" i="1"/>
  <c r="AH20" i="1"/>
  <c r="AA20" i="1" s="1"/>
  <c r="AH28" i="1"/>
  <c r="AA28" i="1" s="1"/>
  <c r="AH36" i="1"/>
  <c r="AH45" i="1"/>
  <c r="AH53" i="1"/>
  <c r="AH61" i="1"/>
  <c r="AH70" i="1"/>
  <c r="AH78" i="1"/>
  <c r="AH86" i="1"/>
  <c r="AA86" i="1" s="1"/>
  <c r="AH94" i="1"/>
  <c r="AH102" i="1"/>
  <c r="AH110" i="1"/>
  <c r="AH118" i="1"/>
  <c r="AA118" i="1" s="1"/>
  <c r="AH3" i="1"/>
  <c r="AA3" i="1" s="1"/>
  <c r="AH11" i="1"/>
  <c r="AH19" i="1"/>
  <c r="AH27" i="1"/>
  <c r="AA27" i="1" s="1"/>
  <c r="AH35" i="1"/>
  <c r="AH44" i="1"/>
  <c r="AH52" i="1"/>
  <c r="AH60" i="1"/>
  <c r="AH69" i="1"/>
  <c r="AH77" i="1"/>
  <c r="AA77" i="1" s="1"/>
  <c r="AH85" i="1"/>
  <c r="AA85" i="1" s="1"/>
  <c r="AH93" i="1"/>
  <c r="AA93" i="1" s="1"/>
  <c r="AH101" i="1"/>
  <c r="AH109" i="1"/>
  <c r="AH10" i="1"/>
  <c r="AH42" i="1"/>
  <c r="AH66" i="1"/>
  <c r="AH92" i="1"/>
  <c r="AH106" i="1"/>
  <c r="AA106" i="1" s="1"/>
  <c r="AH117" i="1"/>
  <c r="AA117" i="1" s="1"/>
  <c r="AH135" i="1"/>
  <c r="AA135" i="1" s="1"/>
  <c r="AH141" i="1"/>
  <c r="AA141" i="1" s="1"/>
  <c r="AH147" i="1"/>
  <c r="AH154" i="1"/>
  <c r="AH161" i="1"/>
  <c r="AH169" i="1"/>
  <c r="AH177" i="1"/>
  <c r="AA177" i="1" s="1"/>
  <c r="AH187" i="1"/>
  <c r="AA187" i="1" s="1"/>
  <c r="AH195" i="1"/>
  <c r="AH203" i="1"/>
  <c r="AH211" i="1"/>
  <c r="AH219" i="1"/>
  <c r="AH220" i="1"/>
  <c r="AH221" i="1"/>
  <c r="AH222" i="1"/>
  <c r="AH230" i="1"/>
  <c r="AA230" i="1" s="1"/>
  <c r="AH238" i="1"/>
  <c r="AA238" i="1" s="1"/>
  <c r="AH246" i="1"/>
  <c r="AH254" i="1"/>
  <c r="AH262" i="1"/>
  <c r="AH270" i="1"/>
  <c r="AH278" i="1"/>
  <c r="AH286" i="1"/>
  <c r="AH294" i="1"/>
  <c r="AA294" i="1" s="1"/>
  <c r="AH302" i="1"/>
  <c r="AH310" i="1"/>
  <c r="AH318" i="1"/>
  <c r="AH326" i="1"/>
  <c r="AH334" i="1"/>
  <c r="AH342" i="1"/>
  <c r="AH350" i="1"/>
  <c r="AA350" i="1" s="1"/>
  <c r="AH359" i="1"/>
  <c r="AH367" i="1"/>
  <c r="AH376" i="1"/>
  <c r="AH384" i="1"/>
  <c r="AH392" i="1"/>
  <c r="AH400" i="1"/>
  <c r="AH408" i="1"/>
  <c r="AH416" i="1"/>
  <c r="AA416" i="1" s="1"/>
  <c r="AH424" i="1"/>
  <c r="AA424" i="1" s="1"/>
  <c r="AH432" i="1"/>
  <c r="AH440" i="1"/>
  <c r="AH448" i="1"/>
  <c r="AH457" i="1"/>
  <c r="AA457" i="1" s="1"/>
  <c r="AH466" i="1"/>
  <c r="AH474" i="1"/>
  <c r="AH482" i="1"/>
  <c r="AH9" i="1"/>
  <c r="AA9" i="1" s="1"/>
  <c r="AH51" i="1"/>
  <c r="AH65" i="1"/>
  <c r="AH91" i="1"/>
  <c r="AH116" i="1"/>
  <c r="AH134" i="1"/>
  <c r="AH140" i="1"/>
  <c r="AH146" i="1"/>
  <c r="AH153" i="1"/>
  <c r="AA153" i="1" s="1"/>
  <c r="AH168" i="1"/>
  <c r="AH176" i="1"/>
  <c r="AH186" i="1"/>
  <c r="AH194" i="1"/>
  <c r="AA194" i="1" s="1"/>
  <c r="AH202" i="1"/>
  <c r="AH210" i="1"/>
  <c r="AA210" i="1" s="1"/>
  <c r="AH218" i="1"/>
  <c r="AA218" i="1" s="1"/>
  <c r="AH229" i="1"/>
  <c r="AA229" i="1" s="1"/>
  <c r="AH237" i="1"/>
  <c r="AA237" i="1" s="1"/>
  <c r="AH245" i="1"/>
  <c r="AH253" i="1"/>
  <c r="AA253" i="1" s="1"/>
  <c r="AH261" i="1"/>
  <c r="AH269" i="1"/>
  <c r="AH277" i="1"/>
  <c r="AH285" i="1"/>
  <c r="AA285" i="1" s="1"/>
  <c r="AH293" i="1"/>
  <c r="AA293" i="1" s="1"/>
  <c r="AH301" i="1"/>
  <c r="AA301" i="1" s="1"/>
  <c r="AH309" i="1"/>
  <c r="AH317" i="1"/>
  <c r="AH325" i="1"/>
  <c r="AA325" i="1" s="1"/>
  <c r="AH333" i="1"/>
  <c r="AH341" i="1"/>
  <c r="AH349" i="1"/>
  <c r="AH357" i="1"/>
  <c r="AH358" i="1"/>
  <c r="AH366" i="1"/>
  <c r="AH375" i="1"/>
  <c r="AH383" i="1"/>
  <c r="AH391" i="1"/>
  <c r="AH399" i="1"/>
  <c r="AH407" i="1"/>
  <c r="AA407" i="1" s="1"/>
  <c r="AH415" i="1"/>
  <c r="AA415" i="1" s="1"/>
  <c r="AH423" i="1"/>
  <c r="AH431" i="1"/>
  <c r="AH439" i="1"/>
  <c r="AH447" i="1"/>
  <c r="AH456" i="1"/>
  <c r="AH465" i="1"/>
  <c r="AH473" i="1"/>
  <c r="AA473" i="1" s="1"/>
  <c r="AH481" i="1"/>
  <c r="AA481" i="1" s="1"/>
  <c r="AH490" i="1"/>
  <c r="AH491" i="1"/>
  <c r="AH499" i="1"/>
  <c r="AA499" i="1" s="1"/>
  <c r="AH507" i="1"/>
  <c r="AH18" i="1"/>
  <c r="AH50" i="1"/>
  <c r="AH76" i="1"/>
  <c r="AH90" i="1"/>
  <c r="AH115" i="1"/>
  <c r="AA115" i="1" s="1"/>
  <c r="AH127" i="1"/>
  <c r="AH133" i="1"/>
  <c r="AH139" i="1"/>
  <c r="AH167" i="1"/>
  <c r="AH175" i="1"/>
  <c r="AH185" i="1"/>
  <c r="AH193" i="1"/>
  <c r="AH201" i="1"/>
  <c r="AA201" i="1" s="1"/>
  <c r="AH209" i="1"/>
  <c r="AH217" i="1"/>
  <c r="AH228" i="1"/>
  <c r="AH236" i="1"/>
  <c r="AA236" i="1" s="1"/>
  <c r="AH244" i="1"/>
  <c r="AH252" i="1"/>
  <c r="AA252" i="1" s="1"/>
  <c r="AH260" i="1"/>
  <c r="AA260" i="1" s="1"/>
  <c r="AH268" i="1"/>
  <c r="AA268" i="1" s="1"/>
  <c r="AH276" i="1"/>
  <c r="AH284" i="1"/>
  <c r="AA284" i="1" s="1"/>
  <c r="AH292" i="1"/>
  <c r="AH300" i="1"/>
  <c r="AH308" i="1"/>
  <c r="AH316" i="1"/>
  <c r="AA316" i="1" s="1"/>
  <c r="AH324" i="1"/>
  <c r="AA324" i="1" s="1"/>
  <c r="AH332" i="1"/>
  <c r="AH340" i="1"/>
  <c r="AA340" i="1" s="1"/>
  <c r="AH348" i="1"/>
  <c r="AA348" i="1" s="1"/>
  <c r="AH17" i="1"/>
  <c r="AH75" i="1"/>
  <c r="AA75" i="1" s="1"/>
  <c r="AH100" i="1"/>
  <c r="AH114" i="1"/>
  <c r="AH126" i="1"/>
  <c r="AA126" i="1" s="1"/>
  <c r="AH132" i="1"/>
  <c r="AA132" i="1" s="1"/>
  <c r="AH138" i="1"/>
  <c r="AH159" i="1"/>
  <c r="AH166" i="1"/>
  <c r="AA166" i="1" s="1"/>
  <c r="AH174" i="1"/>
  <c r="AH182" i="1"/>
  <c r="AH183" i="1"/>
  <c r="AH184" i="1"/>
  <c r="AA184" i="1" s="1"/>
  <c r="AH192" i="1"/>
  <c r="AH200" i="1"/>
  <c r="AH208" i="1"/>
  <c r="AH216" i="1"/>
  <c r="AH227" i="1"/>
  <c r="AH235" i="1"/>
  <c r="AH243" i="1"/>
  <c r="AA243" i="1" s="1"/>
  <c r="AH251" i="1"/>
  <c r="AA251" i="1" s="1"/>
  <c r="AH259" i="1"/>
  <c r="AH267" i="1"/>
  <c r="AH275" i="1"/>
  <c r="AH283" i="1"/>
  <c r="AA283" i="1" s="1"/>
  <c r="AH291" i="1"/>
  <c r="AA291" i="1" s="1"/>
  <c r="AH299" i="1"/>
  <c r="AH307" i="1"/>
  <c r="AH315" i="1"/>
  <c r="AH323" i="1"/>
  <c r="AA323" i="1" s="1"/>
  <c r="AH331" i="1"/>
  <c r="AH339" i="1"/>
  <c r="AH347" i="1"/>
  <c r="AA347" i="1" s="1"/>
  <c r="AH355" i="1"/>
  <c r="AA355" i="1" s="1"/>
  <c r="AH364" i="1"/>
  <c r="AH372" i="1"/>
  <c r="AA372" i="1" s="1"/>
  <c r="AH381" i="1"/>
  <c r="AA381" i="1" s="1"/>
  <c r="AH389" i="1"/>
  <c r="AA389" i="1" s="1"/>
  <c r="AH397" i="1"/>
  <c r="AH405" i="1"/>
  <c r="AH413" i="1"/>
  <c r="AH421" i="1"/>
  <c r="AH429" i="1"/>
  <c r="AH26" i="1"/>
  <c r="AH59" i="1"/>
  <c r="AA59" i="1" s="1"/>
  <c r="AH74" i="1"/>
  <c r="AA74" i="1" s="1"/>
  <c r="AH99" i="1"/>
  <c r="AH125" i="1"/>
  <c r="AH131" i="1"/>
  <c r="AH151" i="1"/>
  <c r="AH158" i="1"/>
  <c r="AH165" i="1"/>
  <c r="AH173" i="1"/>
  <c r="AA173" i="1" s="1"/>
  <c r="AH181" i="1"/>
  <c r="AH191" i="1"/>
  <c r="AH199" i="1"/>
  <c r="AH207" i="1"/>
  <c r="AH215" i="1"/>
  <c r="AH226" i="1"/>
  <c r="AH234" i="1"/>
  <c r="AH242" i="1"/>
  <c r="AA242" i="1" s="1"/>
  <c r="AH250" i="1"/>
  <c r="AH258" i="1"/>
  <c r="AH266" i="1"/>
  <c r="AH274" i="1"/>
  <c r="AH282" i="1"/>
  <c r="AH290" i="1"/>
  <c r="AH298" i="1"/>
  <c r="AA298" i="1" s="1"/>
  <c r="AH306" i="1"/>
  <c r="AA306" i="1" s="1"/>
  <c r="AH314" i="1"/>
  <c r="AH322" i="1"/>
  <c r="AH330" i="1"/>
  <c r="AH338" i="1"/>
  <c r="AH346" i="1"/>
  <c r="AH354" i="1"/>
  <c r="AH363" i="1"/>
  <c r="AH371" i="1"/>
  <c r="AA371" i="1" s="1"/>
  <c r="AH380" i="1"/>
  <c r="AH388" i="1"/>
  <c r="AH396" i="1"/>
  <c r="AH33" i="1"/>
  <c r="AH43" i="1"/>
  <c r="AH67" i="1"/>
  <c r="AH68" i="1"/>
  <c r="AH82" i="1"/>
  <c r="AA82" i="1" s="1"/>
  <c r="AH107" i="1"/>
  <c r="AH122" i="1"/>
  <c r="AA122" i="1" s="1"/>
  <c r="AH142" i="1"/>
  <c r="AH148" i="1"/>
  <c r="AH155" i="1"/>
  <c r="AH162" i="1"/>
  <c r="AA162" i="1" s="1"/>
  <c r="AH170" i="1"/>
  <c r="AA170" i="1" s="1"/>
  <c r="AH178" i="1"/>
  <c r="AA178" i="1" s="1"/>
  <c r="AH188" i="1"/>
  <c r="AH196" i="1"/>
  <c r="AH204" i="1"/>
  <c r="AH212" i="1"/>
  <c r="AH223" i="1"/>
  <c r="AA223" i="1" s="1"/>
  <c r="AH231" i="1"/>
  <c r="AH239" i="1"/>
  <c r="AA239" i="1" s="1"/>
  <c r="AH247" i="1"/>
  <c r="AA247" i="1" s="1"/>
  <c r="AH255" i="1"/>
  <c r="AH263" i="1"/>
  <c r="AH271" i="1"/>
  <c r="AA271" i="1" s="1"/>
  <c r="AH279" i="1"/>
  <c r="AH287" i="1"/>
  <c r="AH295" i="1"/>
  <c r="AH303" i="1"/>
  <c r="AA303" i="1" s="1"/>
  <c r="AH311" i="1"/>
  <c r="AA311" i="1" s="1"/>
  <c r="AH319" i="1"/>
  <c r="AH327" i="1"/>
  <c r="AA327" i="1" s="1"/>
  <c r="AH335" i="1"/>
  <c r="AH343" i="1"/>
  <c r="AH351" i="1"/>
  <c r="AA351" i="1" s="1"/>
  <c r="AH360" i="1"/>
  <c r="AH368" i="1"/>
  <c r="AH377" i="1"/>
  <c r="AH385" i="1"/>
  <c r="AA385" i="1" s="1"/>
  <c r="AH393" i="1"/>
  <c r="AA393" i="1" s="1"/>
  <c r="AH401" i="1"/>
  <c r="AH409" i="1"/>
  <c r="AH417" i="1"/>
  <c r="AH425" i="1"/>
  <c r="AH433" i="1"/>
  <c r="AH441" i="1"/>
  <c r="AH449" i="1"/>
  <c r="AH458" i="1"/>
  <c r="AH459" i="1"/>
  <c r="AH467" i="1"/>
  <c r="AH475" i="1"/>
  <c r="AA475" i="1" s="1"/>
  <c r="AH483" i="1"/>
  <c r="AA483" i="1" s="1"/>
  <c r="AH493" i="1"/>
  <c r="AH501" i="1"/>
  <c r="AA501" i="1" s="1"/>
  <c r="AH509" i="1"/>
  <c r="AH517" i="1"/>
  <c r="AH525" i="1"/>
  <c r="AH533" i="1"/>
  <c r="AH124" i="1"/>
  <c r="AH150" i="1"/>
  <c r="AA150" i="1" s="1"/>
  <c r="AH164" i="1"/>
  <c r="AA164" i="1" s="1"/>
  <c r="AH206" i="1"/>
  <c r="AH248" i="1"/>
  <c r="AH280" i="1"/>
  <c r="AA280" i="1" s="1"/>
  <c r="AH312" i="1"/>
  <c r="AH344" i="1"/>
  <c r="AA344" i="1" s="1"/>
  <c r="AH374" i="1"/>
  <c r="AA374" i="1" s="1"/>
  <c r="AH379" i="1"/>
  <c r="AH404" i="1"/>
  <c r="AA404" i="1" s="1"/>
  <c r="AH420" i="1"/>
  <c r="AA420" i="1" s="1"/>
  <c r="AH436" i="1"/>
  <c r="AA436" i="1" s="1"/>
  <c r="AH454" i="1"/>
  <c r="AH455" i="1"/>
  <c r="AH472" i="1"/>
  <c r="AH477" i="1"/>
  <c r="AH497" i="1"/>
  <c r="AH503" i="1"/>
  <c r="AA503" i="1" s="1"/>
  <c r="AH524" i="1"/>
  <c r="AH531" i="1"/>
  <c r="AH538" i="1"/>
  <c r="AH539" i="1"/>
  <c r="AH547" i="1"/>
  <c r="AA547" i="1" s="1"/>
  <c r="AH555" i="1"/>
  <c r="AH564" i="1"/>
  <c r="AA564" i="1" s="1"/>
  <c r="AH574" i="1"/>
  <c r="AH453" i="1"/>
  <c r="AH523" i="1"/>
  <c r="AH530" i="1"/>
  <c r="AH554" i="1"/>
  <c r="AH536" i="1"/>
  <c r="AA536" i="1" s="1"/>
  <c r="AH545" i="1"/>
  <c r="AH572" i="1"/>
  <c r="AA572" i="1" s="1"/>
  <c r="AH569" i="1"/>
  <c r="AH189" i="1"/>
  <c r="AA189" i="1" s="1"/>
  <c r="AH273" i="1"/>
  <c r="AH422" i="1"/>
  <c r="AH542" i="1"/>
  <c r="AH550" i="1"/>
  <c r="AH558" i="1"/>
  <c r="AA558" i="1" s="1"/>
  <c r="AH57" i="1"/>
  <c r="AH108" i="1"/>
  <c r="AH438" i="1"/>
  <c r="AH443" i="1"/>
  <c r="AH479" i="1"/>
  <c r="AH484" i="1"/>
  <c r="AH518" i="1"/>
  <c r="AH541" i="1"/>
  <c r="AH549" i="1"/>
  <c r="AH557" i="1"/>
  <c r="AH197" i="1"/>
  <c r="AA197" i="1" s="1"/>
  <c r="AH281" i="1"/>
  <c r="AH345" i="1"/>
  <c r="AH548" i="1"/>
  <c r="AH98" i="1"/>
  <c r="AA98" i="1" s="1"/>
  <c r="AH123" i="1"/>
  <c r="AH149" i="1"/>
  <c r="AH163" i="1"/>
  <c r="AH205" i="1"/>
  <c r="AH225" i="1"/>
  <c r="AA225" i="1" s="1"/>
  <c r="AH257" i="1"/>
  <c r="AA257" i="1" s="1"/>
  <c r="AH289" i="1"/>
  <c r="AH321" i="1"/>
  <c r="AA321" i="1" s="1"/>
  <c r="AH353" i="1"/>
  <c r="AH373" i="1"/>
  <c r="AA373" i="1" s="1"/>
  <c r="AH378" i="1"/>
  <c r="AH398" i="1"/>
  <c r="AA398" i="1" s="1"/>
  <c r="AH403" i="1"/>
  <c r="AH414" i="1"/>
  <c r="AH419" i="1"/>
  <c r="AA419" i="1" s="1"/>
  <c r="AH430" i="1"/>
  <c r="AH435" i="1"/>
  <c r="AH471" i="1"/>
  <c r="AH476" i="1"/>
  <c r="AA476" i="1" s="1"/>
  <c r="AH496" i="1"/>
  <c r="AA496" i="1" s="1"/>
  <c r="AH502" i="1"/>
  <c r="AH516" i="1"/>
  <c r="AH537" i="1"/>
  <c r="AH546" i="1"/>
  <c r="AH563" i="1"/>
  <c r="AH573" i="1"/>
  <c r="AH561" i="1"/>
  <c r="AH179" i="1"/>
  <c r="AA179" i="1" s="1"/>
  <c r="AH305" i="1"/>
  <c r="AH337" i="1"/>
  <c r="AH406" i="1"/>
  <c r="AH427" i="1"/>
  <c r="AH444" i="1"/>
  <c r="AH480" i="1"/>
  <c r="AA480" i="1" s="1"/>
  <c r="AH568" i="1"/>
  <c r="AH390" i="1"/>
  <c r="AA390" i="1" s="1"/>
  <c r="AH492" i="1"/>
  <c r="AH249" i="1"/>
  <c r="AH313" i="1"/>
  <c r="AH510" i="1"/>
  <c r="AH532" i="1"/>
  <c r="AH540" i="1"/>
  <c r="AH556" i="1"/>
  <c r="AH566" i="1"/>
  <c r="AA566" i="1" s="1"/>
  <c r="AH34" i="1"/>
  <c r="AA34" i="1" s="1"/>
  <c r="AH172" i="1"/>
  <c r="AH214" i="1"/>
  <c r="AH224" i="1"/>
  <c r="AH256" i="1"/>
  <c r="AH288" i="1"/>
  <c r="AH320" i="1"/>
  <c r="AA320" i="1" s="1"/>
  <c r="AH352" i="1"/>
  <c r="AA352" i="1" s="1"/>
  <c r="AH402" i="1"/>
  <c r="AH418" i="1"/>
  <c r="AH434" i="1"/>
  <c r="AH452" i="1"/>
  <c r="AH470" i="1"/>
  <c r="AH489" i="1"/>
  <c r="AA489" i="1" s="1"/>
  <c r="AH495" i="1"/>
  <c r="AA495" i="1" s="1"/>
  <c r="AH508" i="1"/>
  <c r="AA508" i="1" s="1"/>
  <c r="AH515" i="1"/>
  <c r="AA515" i="1" s="1"/>
  <c r="AH522" i="1"/>
  <c r="AH529" i="1"/>
  <c r="AH553" i="1"/>
  <c r="AA553" i="1" s="1"/>
  <c r="AH562" i="1"/>
  <c r="AA562" i="1" s="1"/>
  <c r="AH551" i="1"/>
  <c r="AH240" i="1"/>
  <c r="AH505" i="1"/>
  <c r="AH567" i="1"/>
  <c r="AA567" i="1" s="1"/>
  <c r="AH442" i="1"/>
  <c r="AH25" i="1"/>
  <c r="AH171" i="1"/>
  <c r="AA171" i="1" s="1"/>
  <c r="AH213" i="1"/>
  <c r="AA213" i="1" s="1"/>
  <c r="AH233" i="1"/>
  <c r="AH265" i="1"/>
  <c r="AH297" i="1"/>
  <c r="AA297" i="1" s="1"/>
  <c r="AH329" i="1"/>
  <c r="AH362" i="1"/>
  <c r="AH382" i="1"/>
  <c r="AH387" i="1"/>
  <c r="AH446" i="1"/>
  <c r="AA446" i="1" s="1"/>
  <c r="AH451" i="1"/>
  <c r="AH464" i="1"/>
  <c r="AH469" i="1"/>
  <c r="AA469" i="1" s="1"/>
  <c r="AH488" i="1"/>
  <c r="AH494" i="1"/>
  <c r="AH514" i="1"/>
  <c r="AH521" i="1"/>
  <c r="AA521" i="1" s="1"/>
  <c r="AH528" i="1"/>
  <c r="AH535" i="1"/>
  <c r="AH544" i="1"/>
  <c r="AA544" i="1" s="1"/>
  <c r="AH552" i="1"/>
  <c r="AA552" i="1" s="1"/>
  <c r="AH560" i="1"/>
  <c r="AH570" i="1"/>
  <c r="AH571" i="1"/>
  <c r="AH559" i="1"/>
  <c r="AH241" i="1"/>
  <c r="AH411" i="1"/>
  <c r="AA411" i="1" s="1"/>
  <c r="AH462" i="1"/>
  <c r="AH485" i="1"/>
  <c r="AH512" i="1"/>
  <c r="AH519" i="1"/>
  <c r="AH84" i="1"/>
  <c r="AH143" i="1"/>
  <c r="AA143" i="1" s="1"/>
  <c r="AH157" i="1"/>
  <c r="AH180" i="1"/>
  <c r="AH190" i="1"/>
  <c r="AA190" i="1" s="1"/>
  <c r="AH232" i="1"/>
  <c r="AA232" i="1" s="1"/>
  <c r="AH264" i="1"/>
  <c r="AH296" i="1"/>
  <c r="AH328" i="1"/>
  <c r="AH356" i="1"/>
  <c r="AH361" i="1"/>
  <c r="AH386" i="1"/>
  <c r="AA386" i="1" s="1"/>
  <c r="AH412" i="1"/>
  <c r="AA412" i="1" s="1"/>
  <c r="AH428" i="1"/>
  <c r="AH445" i="1"/>
  <c r="AA445" i="1" s="1"/>
  <c r="AH450" i="1"/>
  <c r="AA450" i="1" s="1"/>
  <c r="AH463" i="1"/>
  <c r="AH468" i="1"/>
  <c r="AA468" i="1" s="1"/>
  <c r="AH486" i="1"/>
  <c r="AH487" i="1"/>
  <c r="AH500" i="1"/>
  <c r="AA500" i="1" s="1"/>
  <c r="AH513" i="1"/>
  <c r="AA513" i="1" s="1"/>
  <c r="AH520" i="1"/>
  <c r="AH527" i="1"/>
  <c r="AA527" i="1" s="1"/>
  <c r="AH534" i="1"/>
  <c r="AA534" i="1" s="1"/>
  <c r="AH543" i="1"/>
  <c r="AA543" i="1" s="1"/>
  <c r="AH506" i="1"/>
  <c r="AA506" i="1" s="1"/>
  <c r="AH526" i="1"/>
  <c r="AH198" i="1"/>
  <c r="AA198" i="1" s="1"/>
  <c r="AH272" i="1"/>
  <c r="AA272" i="1" s="1"/>
  <c r="AH304" i="1"/>
  <c r="AA304" i="1" s="1"/>
  <c r="AH336" i="1"/>
  <c r="AH365" i="1"/>
  <c r="AH370" i="1"/>
  <c r="AH395" i="1"/>
  <c r="AH410" i="1"/>
  <c r="AA410" i="1" s="1"/>
  <c r="AH426" i="1"/>
  <c r="AA426" i="1" s="1"/>
  <c r="AH461" i="1"/>
  <c r="AA461" i="1" s="1"/>
  <c r="AH511" i="1"/>
  <c r="AH369" i="1"/>
  <c r="AH394" i="1"/>
  <c r="AH460" i="1"/>
  <c r="AH498" i="1"/>
  <c r="AA498" i="1" s="1"/>
  <c r="AH504" i="1"/>
  <c r="AH58" i="1"/>
  <c r="AH83" i="1"/>
  <c r="AA83" i="1" s="1"/>
  <c r="AH130" i="1"/>
  <c r="AA130" i="1" s="1"/>
  <c r="AH156" i="1"/>
  <c r="AH437" i="1"/>
  <c r="AH478" i="1"/>
  <c r="AH565" i="1"/>
  <c r="AA565" i="1" s="1"/>
  <c r="AH4" i="2"/>
  <c r="AH8" i="2"/>
  <c r="AH12" i="2"/>
  <c r="AH25" i="2"/>
  <c r="AA25" i="2" s="1"/>
  <c r="AH29" i="2"/>
  <c r="AH42" i="2"/>
  <c r="AH46" i="2"/>
  <c r="AH115" i="2"/>
  <c r="AH119" i="2"/>
  <c r="AA119" i="2" s="1"/>
  <c r="AH123" i="2"/>
  <c r="AH127" i="2"/>
  <c r="AA127" i="2" s="1"/>
  <c r="AH131" i="2"/>
  <c r="AH135" i="2"/>
  <c r="AH139" i="2"/>
  <c r="AA139" i="2" s="1"/>
  <c r="AH143" i="2"/>
  <c r="AH147" i="2"/>
  <c r="AH151" i="2"/>
  <c r="AH155" i="2"/>
  <c r="AA155" i="2" s="1"/>
  <c r="AH159" i="2"/>
  <c r="AA159" i="2" s="1"/>
  <c r="AH163" i="2"/>
  <c r="AH167" i="2"/>
  <c r="AA167" i="2" s="1"/>
  <c r="AH171" i="2"/>
  <c r="AA171" i="2" s="1"/>
  <c r="AH175" i="2"/>
  <c r="AH240" i="2"/>
  <c r="AA240" i="2" s="1"/>
  <c r="AH244" i="2"/>
  <c r="AH248" i="2"/>
  <c r="AA248" i="2" s="1"/>
  <c r="AH252" i="2"/>
  <c r="AA252" i="2" s="1"/>
  <c r="AH256" i="2"/>
  <c r="AA256" i="2" s="1"/>
  <c r="AH260" i="2"/>
  <c r="AH264" i="2"/>
  <c r="AH268" i="2"/>
  <c r="AH272" i="2"/>
  <c r="AH276" i="2"/>
  <c r="AH280" i="2"/>
  <c r="AA280" i="2" s="1"/>
  <c r="AH284" i="2"/>
  <c r="AH288" i="2"/>
  <c r="AH292" i="2"/>
  <c r="AH296" i="2"/>
  <c r="AA296" i="2" s="1"/>
  <c r="AH300" i="2"/>
  <c r="AA300" i="2" s="1"/>
  <c r="AH369" i="2"/>
  <c r="AH373" i="2"/>
  <c r="AH377" i="2"/>
  <c r="AH381" i="2"/>
  <c r="AA381" i="2" s="1"/>
  <c r="AH385" i="2"/>
  <c r="AA385" i="2" s="1"/>
  <c r="AH389" i="2"/>
  <c r="AH393" i="2"/>
  <c r="AH397" i="2"/>
  <c r="AH401" i="2"/>
  <c r="AA401" i="2" s="1"/>
  <c r="AH16" i="2"/>
  <c r="AH20" i="2"/>
  <c r="AH33" i="2"/>
  <c r="AH37" i="2"/>
  <c r="AA37" i="2" s="1"/>
  <c r="AH50" i="2"/>
  <c r="AH54" i="2"/>
  <c r="AH58" i="2"/>
  <c r="AH62" i="2"/>
  <c r="AH66" i="2"/>
  <c r="AH70" i="2"/>
  <c r="AH74" i="2"/>
  <c r="AA74" i="2" s="1"/>
  <c r="AH78" i="2"/>
  <c r="AA78" i="2" s="1"/>
  <c r="AH82" i="2"/>
  <c r="AH86" i="2"/>
  <c r="AH90" i="2"/>
  <c r="AH94" i="2"/>
  <c r="AH98" i="2"/>
  <c r="AH102" i="2"/>
  <c r="AH106" i="2"/>
  <c r="AA106" i="2" s="1"/>
  <c r="AH110" i="2"/>
  <c r="AA110" i="2" s="1"/>
  <c r="AH179" i="2"/>
  <c r="AH183" i="2"/>
  <c r="AA183" i="2" s="1"/>
  <c r="AH187" i="2"/>
  <c r="AH191" i="2"/>
  <c r="AH195" i="2"/>
  <c r="AH199" i="2"/>
  <c r="AA199" i="2" s="1"/>
  <c r="AH203" i="2"/>
  <c r="AA203" i="2" s="1"/>
  <c r="AH207" i="2"/>
  <c r="AH211" i="2"/>
  <c r="AH215" i="2"/>
  <c r="AH219" i="2"/>
  <c r="AH223" i="2"/>
  <c r="AH227" i="2"/>
  <c r="AH231" i="2"/>
  <c r="AA231" i="2" s="1"/>
  <c r="AH235" i="2"/>
  <c r="AA235" i="2" s="1"/>
  <c r="AH239" i="2"/>
  <c r="AH304" i="2"/>
  <c r="AH308" i="2"/>
  <c r="AH312" i="2"/>
  <c r="AA312" i="2" s="1"/>
  <c r="AH316" i="2"/>
  <c r="AA316" i="2" s="1"/>
  <c r="AH320" i="2"/>
  <c r="AH324" i="2"/>
  <c r="AA324" i="2" s="1"/>
  <c r="AH328" i="2"/>
  <c r="AH332" i="2"/>
  <c r="AH336" i="2"/>
  <c r="AH340" i="2"/>
  <c r="AH344" i="2"/>
  <c r="AH348" i="2"/>
  <c r="AH352" i="2"/>
  <c r="AH356" i="2"/>
  <c r="AA356" i="2" s="1"/>
  <c r="AH360" i="2"/>
  <c r="AH364" i="2"/>
  <c r="AH3" i="2"/>
  <c r="AH7" i="2"/>
  <c r="AH11" i="2"/>
  <c r="AH15" i="2"/>
  <c r="AH24" i="2"/>
  <c r="AH28" i="2"/>
  <c r="AH41" i="2"/>
  <c r="AH45" i="2"/>
  <c r="AH114" i="2"/>
  <c r="AH118" i="2"/>
  <c r="AH122" i="2"/>
  <c r="AA122" i="2" s="1"/>
  <c r="AH126" i="2"/>
  <c r="AH130" i="2"/>
  <c r="AH134" i="2"/>
  <c r="AH138" i="2"/>
  <c r="AH142" i="2"/>
  <c r="AH146" i="2"/>
  <c r="AH150" i="2"/>
  <c r="AH154" i="2"/>
  <c r="AA154" i="2" s="1"/>
  <c r="AH158" i="2"/>
  <c r="AH162" i="2"/>
  <c r="AH166" i="2"/>
  <c r="AH170" i="2"/>
  <c r="AA170" i="2" s="1"/>
  <c r="AH174" i="2"/>
  <c r="AA174" i="2" s="1"/>
  <c r="AH243" i="2"/>
  <c r="AH247" i="2"/>
  <c r="AH251" i="2"/>
  <c r="AH255" i="2"/>
  <c r="AA255" i="2" s="1"/>
  <c r="AH259" i="2"/>
  <c r="AH263" i="2"/>
  <c r="AH267" i="2"/>
  <c r="AA267" i="2" s="1"/>
  <c r="AH271" i="2"/>
  <c r="AH275" i="2"/>
  <c r="AH279" i="2"/>
  <c r="AH283" i="2"/>
  <c r="AH287" i="2"/>
  <c r="AH291" i="2"/>
  <c r="AH295" i="2"/>
  <c r="AA295" i="2" s="1"/>
  <c r="AH299" i="2"/>
  <c r="AA299" i="2" s="1"/>
  <c r="AH303" i="2"/>
  <c r="AA303" i="2" s="1"/>
  <c r="AH368" i="2"/>
  <c r="AA368" i="2" s="1"/>
  <c r="AH372" i="2"/>
  <c r="AH376" i="2"/>
  <c r="AA376" i="2" s="1"/>
  <c r="AH380" i="2"/>
  <c r="AH384" i="2"/>
  <c r="AH388" i="2"/>
  <c r="AA388" i="2" s="1"/>
  <c r="AH19" i="2"/>
  <c r="AA19" i="2" s="1"/>
  <c r="AH23" i="2"/>
  <c r="AA23" i="2" s="1"/>
  <c r="AH32" i="2"/>
  <c r="AH36" i="2"/>
  <c r="AH49" i="2"/>
  <c r="AH53" i="2"/>
  <c r="AA53" i="2" s="1"/>
  <c r="AH57" i="2"/>
  <c r="AH61" i="2"/>
  <c r="AH65" i="2"/>
  <c r="AH69" i="2"/>
  <c r="AA69" i="2" s="1"/>
  <c r="AH73" i="2"/>
  <c r="AA73" i="2" s="1"/>
  <c r="AH77" i="2"/>
  <c r="AH81" i="2"/>
  <c r="AH85" i="2"/>
  <c r="AH89" i="2"/>
  <c r="AA89" i="2" s="1"/>
  <c r="AH93" i="2"/>
  <c r="AH97" i="2"/>
  <c r="AH101" i="2"/>
  <c r="AA101" i="2" s="1"/>
  <c r="AH105" i="2"/>
  <c r="AH109" i="2"/>
  <c r="AH178" i="2"/>
  <c r="AH182" i="2"/>
  <c r="AH186" i="2"/>
  <c r="AH190" i="2"/>
  <c r="AH194" i="2"/>
  <c r="AA194" i="2" s="1"/>
  <c r="AH198" i="2"/>
  <c r="AH202" i="2"/>
  <c r="AH206" i="2"/>
  <c r="AA206" i="2" s="1"/>
  <c r="AH210" i="2"/>
  <c r="AH214" i="2"/>
  <c r="AH218" i="2"/>
  <c r="AH222" i="2"/>
  <c r="AH226" i="2"/>
  <c r="AA226" i="2" s="1"/>
  <c r="AH230" i="2"/>
  <c r="AH234" i="2"/>
  <c r="AH238" i="2"/>
  <c r="AH307" i="2"/>
  <c r="AH311" i="2"/>
  <c r="AA311" i="2" s="1"/>
  <c r="AH315" i="2"/>
  <c r="AH319" i="2"/>
  <c r="AH323" i="2"/>
  <c r="AH327" i="2"/>
  <c r="AH6" i="2"/>
  <c r="AH10" i="2"/>
  <c r="AH14" i="2"/>
  <c r="AH27" i="2"/>
  <c r="AH31" i="2"/>
  <c r="AH40" i="2"/>
  <c r="AA40" i="2" s="1"/>
  <c r="AH44" i="2"/>
  <c r="AA44" i="2" s="1"/>
  <c r="AH113" i="2"/>
  <c r="AH117" i="2"/>
  <c r="AA117" i="2" s="1"/>
  <c r="AH121" i="2"/>
  <c r="AH125" i="2"/>
  <c r="AA125" i="2" s="1"/>
  <c r="AH129" i="2"/>
  <c r="AH133" i="2"/>
  <c r="AH137" i="2"/>
  <c r="AA137" i="2" s="1"/>
  <c r="AH141" i="2"/>
  <c r="AH145" i="2"/>
  <c r="AH149" i="2"/>
  <c r="AH153" i="2"/>
  <c r="AH157" i="2"/>
  <c r="AH161" i="2"/>
  <c r="AA161" i="2" s="1"/>
  <c r="AH165" i="2"/>
  <c r="AA165" i="2" s="1"/>
  <c r="AH169" i="2"/>
  <c r="AA169" i="2" s="1"/>
  <c r="AH173" i="2"/>
  <c r="AA173" i="2" s="1"/>
  <c r="AH242" i="2"/>
  <c r="AA242" i="2" s="1"/>
  <c r="AH246" i="2"/>
  <c r="AH250" i="2"/>
  <c r="AH254" i="2"/>
  <c r="AH258" i="2"/>
  <c r="AH262" i="2"/>
  <c r="AH266" i="2"/>
  <c r="AH270" i="2"/>
  <c r="AA270" i="2" s="1"/>
  <c r="AH274" i="2"/>
  <c r="AH278" i="2"/>
  <c r="AH282" i="2"/>
  <c r="AA282" i="2" s="1"/>
  <c r="AH286" i="2"/>
  <c r="AA286" i="2" s="1"/>
  <c r="AH290" i="2"/>
  <c r="AA290" i="2" s="1"/>
  <c r="AH294" i="2"/>
  <c r="AH298" i="2"/>
  <c r="AA298" i="2" s="1"/>
  <c r="AH302" i="2"/>
  <c r="AA302" i="2" s="1"/>
  <c r="AH18" i="2"/>
  <c r="AA18" i="2" s="1"/>
  <c r="AH22" i="2"/>
  <c r="AH35" i="2"/>
  <c r="AH39" i="2"/>
  <c r="AA39" i="2" s="1"/>
  <c r="AH48" i="2"/>
  <c r="AH52" i="2"/>
  <c r="AA52" i="2" s="1"/>
  <c r="AH56" i="2"/>
  <c r="AA56" i="2" s="1"/>
  <c r="AH60" i="2"/>
  <c r="AA60" i="2" s="1"/>
  <c r="AH64" i="2"/>
  <c r="AA64" i="2" s="1"/>
  <c r="AH68" i="2"/>
  <c r="AA68" i="2" s="1"/>
  <c r="AH72" i="2"/>
  <c r="AH76" i="2"/>
  <c r="AA76" i="2" s="1"/>
  <c r="AH80" i="2"/>
  <c r="AH84" i="2"/>
  <c r="AH88" i="2"/>
  <c r="AA88" i="2" s="1"/>
  <c r="AH92" i="2"/>
  <c r="AH96" i="2"/>
  <c r="AH100" i="2"/>
  <c r="AH104" i="2"/>
  <c r="AH108" i="2"/>
  <c r="AH177" i="2"/>
  <c r="AH181" i="2"/>
  <c r="AA181" i="2" s="1"/>
  <c r="AH185" i="2"/>
  <c r="AH189" i="2"/>
  <c r="AA189" i="2" s="1"/>
  <c r="AH193" i="2"/>
  <c r="AH197" i="2"/>
  <c r="AH201" i="2"/>
  <c r="AH205" i="2"/>
  <c r="AH209" i="2"/>
  <c r="AH213" i="2"/>
  <c r="AH217" i="2"/>
  <c r="AA217" i="2" s="1"/>
  <c r="AH221" i="2"/>
  <c r="AA221" i="2" s="1"/>
  <c r="AH225" i="2"/>
  <c r="AH229" i="2"/>
  <c r="AA229" i="2" s="1"/>
  <c r="AH233" i="2"/>
  <c r="AA233" i="2" s="1"/>
  <c r="AH237" i="2"/>
  <c r="AA237" i="2" s="1"/>
  <c r="AH306" i="2"/>
  <c r="AH310" i="2"/>
  <c r="AH314" i="2"/>
  <c r="AH318" i="2"/>
  <c r="AA318" i="2" s="1"/>
  <c r="AH17" i="2"/>
  <c r="AH21" i="2"/>
  <c r="AH34" i="2"/>
  <c r="AH38" i="2"/>
  <c r="AH51" i="2"/>
  <c r="AH55" i="2"/>
  <c r="AH59" i="2"/>
  <c r="AH63" i="2"/>
  <c r="AA63" i="2" s="1"/>
  <c r="AH67" i="2"/>
  <c r="AH71" i="2"/>
  <c r="AH75" i="2"/>
  <c r="AA75" i="2" s="1"/>
  <c r="AH79" i="2"/>
  <c r="AH83" i="2"/>
  <c r="AH87" i="2"/>
  <c r="AH91" i="2"/>
  <c r="AA91" i="2" s="1"/>
  <c r="AH95" i="2"/>
  <c r="AA95" i="2" s="1"/>
  <c r="AH99" i="2"/>
  <c r="AH103" i="2"/>
  <c r="AH107" i="2"/>
  <c r="AA107" i="2" s="1"/>
  <c r="AH111" i="2"/>
  <c r="AH176" i="2"/>
  <c r="AA176" i="2" s="1"/>
  <c r="AH180" i="2"/>
  <c r="AH184" i="2"/>
  <c r="AA184" i="2" s="1"/>
  <c r="AH188" i="2"/>
  <c r="AA188" i="2" s="1"/>
  <c r="AH192" i="2"/>
  <c r="AA192" i="2" s="1"/>
  <c r="AH196" i="2"/>
  <c r="AA196" i="2" s="1"/>
  <c r="AH200" i="2"/>
  <c r="AH204" i="2"/>
  <c r="AA204" i="2" s="1"/>
  <c r="AH208" i="2"/>
  <c r="AH212" i="2"/>
  <c r="AH216" i="2"/>
  <c r="AA216" i="2" s="1"/>
  <c r="AH220" i="2"/>
  <c r="AH224" i="2"/>
  <c r="AH228" i="2"/>
  <c r="AA228" i="2" s="1"/>
  <c r="AH232" i="2"/>
  <c r="AA232" i="2" s="1"/>
  <c r="AH236" i="2"/>
  <c r="AA236" i="2" s="1"/>
  <c r="AH305" i="2"/>
  <c r="AH309" i="2"/>
  <c r="AA309" i="2" s="1"/>
  <c r="AH313" i="2"/>
  <c r="AH317" i="2"/>
  <c r="AA317" i="2" s="1"/>
  <c r="AH321" i="2"/>
  <c r="AH325" i="2"/>
  <c r="AH329" i="2"/>
  <c r="AA329" i="2" s="1"/>
  <c r="AH333" i="2"/>
  <c r="AH337" i="2"/>
  <c r="AH341" i="2"/>
  <c r="AH345" i="2"/>
  <c r="AH349" i="2"/>
  <c r="AA349" i="2" s="1"/>
  <c r="AH353" i="2"/>
  <c r="AH357" i="2"/>
  <c r="AH361" i="2"/>
  <c r="AA361" i="2" s="1"/>
  <c r="AH365" i="2"/>
  <c r="AA365" i="2" s="1"/>
  <c r="AH26" i="2"/>
  <c r="AH116" i="2"/>
  <c r="AA116" i="2" s="1"/>
  <c r="AH148" i="2"/>
  <c r="AH241" i="2"/>
  <c r="AA241" i="2" s="1"/>
  <c r="AH273" i="2"/>
  <c r="AH375" i="2"/>
  <c r="AH378" i="2"/>
  <c r="AH391" i="2"/>
  <c r="AA391" i="2" s="1"/>
  <c r="AH398" i="2"/>
  <c r="AA398" i="2" s="1"/>
  <c r="AH434" i="2"/>
  <c r="AA434" i="2" s="1"/>
  <c r="AH438" i="2"/>
  <c r="AH442" i="2"/>
  <c r="AH446" i="2"/>
  <c r="AH483" i="2"/>
  <c r="AH487" i="2"/>
  <c r="AH491" i="2"/>
  <c r="AA491" i="2" s="1"/>
  <c r="AH495" i="2"/>
  <c r="AH499" i="2"/>
  <c r="AH503" i="2"/>
  <c r="AH507" i="2"/>
  <c r="AA507" i="2" s="1"/>
  <c r="AH511" i="2"/>
  <c r="AH544" i="2"/>
  <c r="AH548" i="2"/>
  <c r="AH552" i="2"/>
  <c r="AA552" i="2" s="1"/>
  <c r="AH556" i="2"/>
  <c r="AH569" i="2"/>
  <c r="AH573" i="2"/>
  <c r="AA573" i="2" s="1"/>
  <c r="AH9" i="2"/>
  <c r="AH136" i="2"/>
  <c r="AA136" i="2" s="1"/>
  <c r="AH168" i="2"/>
  <c r="AA168" i="2" s="1"/>
  <c r="AH261" i="2"/>
  <c r="AH293" i="2"/>
  <c r="AA293" i="2" s="1"/>
  <c r="AH339" i="2"/>
  <c r="AH342" i="2"/>
  <c r="AH355" i="2"/>
  <c r="AH358" i="2"/>
  <c r="AA358" i="2" s="1"/>
  <c r="AH394" i="2"/>
  <c r="AA394" i="2" s="1"/>
  <c r="AH405" i="2"/>
  <c r="AH409" i="2"/>
  <c r="AH413" i="2"/>
  <c r="AH417" i="2"/>
  <c r="AH421" i="2"/>
  <c r="AH425" i="2"/>
  <c r="AA425" i="2" s="1"/>
  <c r="AH429" i="2"/>
  <c r="AA429" i="2" s="1"/>
  <c r="AH450" i="2"/>
  <c r="AH454" i="2"/>
  <c r="AH458" i="2"/>
  <c r="AH462" i="2"/>
  <c r="AH466" i="2"/>
  <c r="AH470" i="2"/>
  <c r="AH474" i="2"/>
  <c r="AH478" i="2"/>
  <c r="AA478" i="2" s="1"/>
  <c r="AH515" i="2"/>
  <c r="AH519" i="2"/>
  <c r="AH523" i="2"/>
  <c r="AA523" i="2" s="1"/>
  <c r="AH527" i="2"/>
  <c r="AH531" i="2"/>
  <c r="AH535" i="2"/>
  <c r="AH539" i="2"/>
  <c r="AA539" i="2" s="1"/>
  <c r="AH543" i="2"/>
  <c r="AA543" i="2" s="1"/>
  <c r="AH560" i="2"/>
  <c r="AA560" i="2" s="1"/>
  <c r="AH564" i="2"/>
  <c r="AH124" i="2"/>
  <c r="AH156" i="2"/>
  <c r="AH249" i="2"/>
  <c r="AH281" i="2"/>
  <c r="AH326" i="2"/>
  <c r="AH371" i="2"/>
  <c r="AA371" i="2" s="1"/>
  <c r="AH374" i="2"/>
  <c r="AH387" i="2"/>
  <c r="AH390" i="2"/>
  <c r="AH433" i="2"/>
  <c r="AA433" i="2" s="1"/>
  <c r="AH437" i="2"/>
  <c r="AA437" i="2" s="1"/>
  <c r="AH441" i="2"/>
  <c r="AH445" i="2"/>
  <c r="AA445" i="2" s="1"/>
  <c r="AH482" i="2"/>
  <c r="AA482" i="2" s="1"/>
  <c r="AH486" i="2"/>
  <c r="AH490" i="2"/>
  <c r="AA490" i="2" s="1"/>
  <c r="AH494" i="2"/>
  <c r="AH498" i="2"/>
  <c r="AA498" i="2" s="1"/>
  <c r="AH502" i="2"/>
  <c r="AH506" i="2"/>
  <c r="AH510" i="2"/>
  <c r="AH547" i="2"/>
  <c r="AA547" i="2" s="1"/>
  <c r="AH551" i="2"/>
  <c r="AA551" i="2" s="1"/>
  <c r="AH555" i="2"/>
  <c r="AA555" i="2" s="1"/>
  <c r="AH568" i="2"/>
  <c r="AH572" i="2"/>
  <c r="AH112" i="2"/>
  <c r="AA112" i="2" s="1"/>
  <c r="AH144" i="2"/>
  <c r="AH269" i="2"/>
  <c r="AH301" i="2"/>
  <c r="AA301" i="2" s="1"/>
  <c r="AH335" i="2"/>
  <c r="AH338" i="2"/>
  <c r="AH351" i="2"/>
  <c r="AA351" i="2" s="1"/>
  <c r="AH354" i="2"/>
  <c r="AA354" i="2" s="1"/>
  <c r="AH367" i="2"/>
  <c r="AH404" i="2"/>
  <c r="AH408" i="2"/>
  <c r="AA408" i="2" s="1"/>
  <c r="AH412" i="2"/>
  <c r="AH416" i="2"/>
  <c r="AH420" i="2"/>
  <c r="AH424" i="2"/>
  <c r="AA424" i="2" s="1"/>
  <c r="AH428" i="2"/>
  <c r="AH449" i="2"/>
  <c r="AH453" i="2"/>
  <c r="AH457" i="2"/>
  <c r="AH461" i="2"/>
  <c r="AH465" i="2"/>
  <c r="AH469" i="2"/>
  <c r="AH473" i="2"/>
  <c r="AH477" i="2"/>
  <c r="AH514" i="2"/>
  <c r="AH518" i="2"/>
  <c r="AH522" i="2"/>
  <c r="AH526" i="2"/>
  <c r="AA526" i="2" s="1"/>
  <c r="AH530" i="2"/>
  <c r="AA530" i="2" s="1"/>
  <c r="AH534" i="2"/>
  <c r="AH538" i="2"/>
  <c r="AH542" i="2"/>
  <c r="AA542" i="2" s="1"/>
  <c r="AH559" i="2"/>
  <c r="AH563" i="2"/>
  <c r="AH567" i="2"/>
  <c r="AH5" i="2"/>
  <c r="AA5" i="2" s="1"/>
  <c r="AH47" i="2"/>
  <c r="AH132" i="2"/>
  <c r="AA132" i="2" s="1"/>
  <c r="AH164" i="2"/>
  <c r="AH257" i="2"/>
  <c r="AH289" i="2"/>
  <c r="AA289" i="2" s="1"/>
  <c r="AH370" i="2"/>
  <c r="AA370" i="2" s="1"/>
  <c r="AH383" i="2"/>
  <c r="AH386" i="2"/>
  <c r="AA386" i="2" s="1"/>
  <c r="AH400" i="2"/>
  <c r="AH432" i="2"/>
  <c r="AH436" i="2"/>
  <c r="AA436" i="2" s="1"/>
  <c r="AH440" i="2"/>
  <c r="AH444" i="2"/>
  <c r="AH481" i="2"/>
  <c r="AH485" i="2"/>
  <c r="AH489" i="2"/>
  <c r="AA489" i="2" s="1"/>
  <c r="AH493" i="2"/>
  <c r="AA493" i="2" s="1"/>
  <c r="AH497" i="2"/>
  <c r="AH501" i="2"/>
  <c r="AH505" i="2"/>
  <c r="AH509" i="2"/>
  <c r="AH546" i="2"/>
  <c r="AA546" i="2" s="1"/>
  <c r="AH550" i="2"/>
  <c r="AH554" i="2"/>
  <c r="AA554" i="2" s="1"/>
  <c r="AH571" i="2"/>
  <c r="AA571" i="2" s="1"/>
  <c r="AH30" i="2"/>
  <c r="AH120" i="2"/>
  <c r="AH152" i="2"/>
  <c r="AH245" i="2"/>
  <c r="AA245" i="2" s="1"/>
  <c r="AH277" i="2"/>
  <c r="AH322" i="2"/>
  <c r="AH331" i="2"/>
  <c r="AA331" i="2" s="1"/>
  <c r="AH334" i="2"/>
  <c r="AA334" i="2" s="1"/>
  <c r="AH347" i="2"/>
  <c r="AH350" i="2"/>
  <c r="AH363" i="2"/>
  <c r="AA363" i="2" s="1"/>
  <c r="AH366" i="2"/>
  <c r="AA366" i="2" s="1"/>
  <c r="AH396" i="2"/>
  <c r="AH403" i="2"/>
  <c r="AH407" i="2"/>
  <c r="AH411" i="2"/>
  <c r="AH415" i="2"/>
  <c r="AH419" i="2"/>
  <c r="AH423" i="2"/>
  <c r="AH427" i="2"/>
  <c r="AA427" i="2" s="1"/>
  <c r="AH431" i="2"/>
  <c r="AA431" i="2" s="1"/>
  <c r="AH448" i="2"/>
  <c r="AH452" i="2"/>
  <c r="AA452" i="2" s="1"/>
  <c r="AH456" i="2"/>
  <c r="AA456" i="2" s="1"/>
  <c r="AH460" i="2"/>
  <c r="AH464" i="2"/>
  <c r="AH468" i="2"/>
  <c r="AH472" i="2"/>
  <c r="AH476" i="2"/>
  <c r="AH513" i="2"/>
  <c r="AH517" i="2"/>
  <c r="AA517" i="2" s="1"/>
  <c r="AH521" i="2"/>
  <c r="AA521" i="2" s="1"/>
  <c r="AH525" i="2"/>
  <c r="AH529" i="2"/>
  <c r="AH533" i="2"/>
  <c r="AH537" i="2"/>
  <c r="AH541" i="2"/>
  <c r="AH558" i="2"/>
  <c r="AA558" i="2" s="1"/>
  <c r="AH562" i="2"/>
  <c r="AA562" i="2" s="1"/>
  <c r="AH566" i="2"/>
  <c r="AH43" i="2"/>
  <c r="AH128" i="2"/>
  <c r="AH160" i="2"/>
  <c r="AH253" i="2"/>
  <c r="AH285" i="2"/>
  <c r="AH330" i="2"/>
  <c r="AH343" i="2"/>
  <c r="AH346" i="2"/>
  <c r="AH359" i="2"/>
  <c r="AH362" i="2"/>
  <c r="AH395" i="2"/>
  <c r="AA395" i="2" s="1"/>
  <c r="AH402" i="2"/>
  <c r="AH406" i="2"/>
  <c r="AH410" i="2"/>
  <c r="AH414" i="2"/>
  <c r="AA414" i="2" s="1"/>
  <c r="AH418" i="2"/>
  <c r="AH422" i="2"/>
  <c r="AH426" i="2"/>
  <c r="AH430" i="2"/>
  <c r="AA430" i="2" s="1"/>
  <c r="AH451" i="2"/>
  <c r="AH455" i="2"/>
  <c r="AH459" i="2"/>
  <c r="AH463" i="2"/>
  <c r="AA463" i="2" s="1"/>
  <c r="AH467" i="2"/>
  <c r="AH471" i="2"/>
  <c r="AH475" i="2"/>
  <c r="AH479" i="2"/>
  <c r="AA479" i="2" s="1"/>
  <c r="AH512" i="2"/>
  <c r="AH140" i="2"/>
  <c r="AH439" i="2"/>
  <c r="AH492" i="2"/>
  <c r="AH172" i="2"/>
  <c r="AH480" i="2"/>
  <c r="AH532" i="2"/>
  <c r="AH570" i="2"/>
  <c r="AH392" i="2"/>
  <c r="AH447" i="2"/>
  <c r="AH500" i="2"/>
  <c r="AH520" i="2"/>
  <c r="AH549" i="2"/>
  <c r="AH561" i="2"/>
  <c r="AH265" i="2"/>
  <c r="AH435" i="2"/>
  <c r="AA435" i="2" s="1"/>
  <c r="AH488" i="2"/>
  <c r="AA488" i="2" s="1"/>
  <c r="AH540" i="2"/>
  <c r="AH13" i="2"/>
  <c r="AH297" i="2"/>
  <c r="AA297" i="2" s="1"/>
  <c r="AH508" i="2"/>
  <c r="AH528" i="2"/>
  <c r="AH557" i="2"/>
  <c r="AA557" i="2" s="1"/>
  <c r="AH379" i="2"/>
  <c r="AH382" i="2"/>
  <c r="AH504" i="2"/>
  <c r="AH524" i="2"/>
  <c r="AH553" i="2"/>
  <c r="AA553" i="2" s="1"/>
  <c r="AH565" i="2"/>
  <c r="AA565" i="2" s="1"/>
  <c r="AH536" i="2"/>
  <c r="AH574" i="2"/>
  <c r="AH496" i="2"/>
  <c r="AA496" i="2" s="1"/>
  <c r="AH545" i="2"/>
  <c r="AA545" i="2" s="1"/>
  <c r="AH484" i="2"/>
  <c r="AA484" i="2" s="1"/>
  <c r="AH443" i="2"/>
  <c r="AH516" i="2"/>
  <c r="AA516" i="2" s="1"/>
  <c r="AH399" i="2"/>
  <c r="AA399" i="2" s="1"/>
  <c r="AH2" i="1"/>
  <c r="AG2" i="1"/>
  <c r="AJ2" i="2"/>
  <c r="AD2" i="2"/>
  <c r="AF2" i="2"/>
  <c r="AH2" i="2"/>
  <c r="AE2" i="2"/>
  <c r="AG2" i="2"/>
  <c r="AI2" i="2"/>
  <c r="AB2" i="1"/>
  <c r="AC2" i="1"/>
  <c r="AJ2" i="1"/>
  <c r="AK2" i="1"/>
  <c r="AD2" i="1"/>
  <c r="AE2" i="1"/>
  <c r="AF2" i="1"/>
  <c r="G26" i="7"/>
  <c r="G25" i="7"/>
  <c r="T5" i="10"/>
  <c r="S5" i="10"/>
  <c r="T5" i="9"/>
  <c r="S5" i="9"/>
  <c r="F47" i="6"/>
  <c r="H47" i="6" s="1"/>
  <c r="F43" i="6"/>
  <c r="C47" i="6"/>
  <c r="C43" i="6"/>
  <c r="A43" i="6"/>
  <c r="A47" i="6"/>
  <c r="B47" i="6"/>
  <c r="B43" i="6"/>
  <c r="M24" i="4"/>
  <c r="L24" i="4"/>
  <c r="M22" i="4"/>
  <c r="L22" i="4"/>
  <c r="J26" i="4"/>
  <c r="AA9" i="2" l="1"/>
  <c r="AA41" i="2"/>
  <c r="AA12" i="2"/>
  <c r="AA49" i="2"/>
  <c r="AA11" i="2"/>
  <c r="AA14" i="2"/>
  <c r="AA43" i="2"/>
  <c r="AA14" i="1"/>
  <c r="AA138" i="2"/>
  <c r="AA360" i="2"/>
  <c r="AA205" i="1"/>
  <c r="AA359" i="1"/>
  <c r="AA112" i="1"/>
  <c r="AA129" i="1"/>
  <c r="AA439" i="2"/>
  <c r="AA322" i="2"/>
  <c r="AA485" i="2"/>
  <c r="AA314" i="2"/>
  <c r="AA222" i="2"/>
  <c r="AA240" i="1"/>
  <c r="AA568" i="1"/>
  <c r="AA561" i="1"/>
  <c r="AA569" i="1"/>
  <c r="AA574" i="1"/>
  <c r="AA493" i="1"/>
  <c r="AA368" i="1"/>
  <c r="AA68" i="1"/>
  <c r="AA363" i="1"/>
  <c r="AA146" i="1"/>
  <c r="AA222" i="1"/>
  <c r="AA12" i="1"/>
  <c r="AA5" i="1"/>
  <c r="AA104" i="1"/>
  <c r="AA121" i="1"/>
  <c r="AA49" i="1"/>
  <c r="AA492" i="2"/>
  <c r="AA442" i="2"/>
  <c r="AA97" i="2"/>
  <c r="AA33" i="2"/>
  <c r="AA505" i="1"/>
  <c r="AA206" i="1"/>
  <c r="AA441" i="1"/>
  <c r="AA377" i="1"/>
  <c r="AA193" i="1"/>
  <c r="AA13" i="1"/>
  <c r="AA500" i="2"/>
  <c r="AA410" i="2"/>
  <c r="AA403" i="2"/>
  <c r="AA550" i="2"/>
  <c r="AA567" i="2"/>
  <c r="AA438" i="2"/>
  <c r="AA345" i="2"/>
  <c r="AA319" i="2"/>
  <c r="AA61" i="2"/>
  <c r="AA406" i="2"/>
  <c r="AA144" i="2"/>
  <c r="AA342" i="2"/>
  <c r="AA218" i="2"/>
  <c r="AA186" i="2"/>
  <c r="AA162" i="2"/>
  <c r="AA16" i="2"/>
  <c r="AA373" i="2"/>
  <c r="AA429" i="1"/>
  <c r="AA175" i="1"/>
  <c r="AA50" i="1"/>
  <c r="AA92" i="1"/>
  <c r="AA62" i="1"/>
  <c r="AA160" i="1"/>
  <c r="AA41" i="1"/>
  <c r="AA501" i="2"/>
  <c r="AA548" i="2"/>
  <c r="AA238" i="2"/>
  <c r="AA437" i="1"/>
  <c r="AA84" i="1"/>
  <c r="AA529" i="1"/>
  <c r="AA313" i="1"/>
  <c r="AA317" i="1"/>
  <c r="AA16" i="1"/>
  <c r="AA440" i="2"/>
  <c r="AA139" i="1"/>
  <c r="AA473" i="2"/>
  <c r="AA409" i="2"/>
  <c r="AA422" i="2"/>
  <c r="AA432" i="2"/>
  <c r="AA534" i="2"/>
  <c r="AA357" i="2"/>
  <c r="AA304" i="2"/>
  <c r="AA336" i="1"/>
  <c r="AA570" i="1"/>
  <c r="AA479" i="1"/>
  <c r="AA422" i="1"/>
  <c r="AA538" i="1"/>
  <c r="AA258" i="1"/>
  <c r="AA491" i="1"/>
  <c r="AA366" i="1"/>
  <c r="AA309" i="1"/>
  <c r="AA376" i="1"/>
  <c r="AA102" i="1"/>
  <c r="AA29" i="1"/>
  <c r="AA63" i="1"/>
  <c r="AA46" i="2"/>
  <c r="AA467" i="1"/>
  <c r="AA346" i="2"/>
  <c r="AA321" i="2"/>
  <c r="AA67" i="2"/>
  <c r="AA239" i="2"/>
  <c r="AA131" i="2"/>
  <c r="AA273" i="1"/>
  <c r="AA531" i="1"/>
  <c r="AA255" i="1"/>
  <c r="AA314" i="1"/>
  <c r="AA192" i="1"/>
  <c r="AA358" i="1"/>
  <c r="AA355" i="2"/>
  <c r="AA307" i="1"/>
  <c r="AA55" i="2"/>
  <c r="AA291" i="2"/>
  <c r="AA227" i="2"/>
  <c r="AA93" i="2"/>
  <c r="AA58" i="1"/>
  <c r="AA306" i="2"/>
  <c r="AA85" i="2"/>
  <c r="AA462" i="1"/>
  <c r="AA447" i="2"/>
  <c r="AA341" i="2"/>
  <c r="AA213" i="2"/>
  <c r="AA24" i="2"/>
  <c r="AA531" i="2"/>
  <c r="AA339" i="2"/>
  <c r="AA80" i="2"/>
  <c r="AA27" i="2"/>
  <c r="AA223" i="2"/>
  <c r="AA528" i="1"/>
  <c r="AA563" i="1"/>
  <c r="AA555" i="1"/>
  <c r="AA346" i="1"/>
  <c r="AA160" i="2"/>
  <c r="AA152" i="2"/>
  <c r="AA477" i="2"/>
  <c r="AA462" i="2"/>
  <c r="AA38" i="2"/>
  <c r="AA108" i="2"/>
  <c r="AA157" i="2"/>
  <c r="AA178" i="2"/>
  <c r="AA81" i="2"/>
  <c r="AA283" i="2"/>
  <c r="AA344" i="2"/>
  <c r="AA90" i="2"/>
  <c r="AA58" i="2"/>
  <c r="AA175" i="2"/>
  <c r="AA546" i="1"/>
  <c r="AA518" i="1"/>
  <c r="AA550" i="1"/>
  <c r="AA409" i="1"/>
  <c r="AA343" i="1"/>
  <c r="AA279" i="1"/>
  <c r="AA207" i="1"/>
  <c r="AA216" i="1"/>
  <c r="AA292" i="1"/>
  <c r="AA228" i="1"/>
  <c r="AA261" i="1"/>
  <c r="AA326" i="1"/>
  <c r="AA262" i="1"/>
  <c r="AA154" i="1"/>
  <c r="AA39" i="1"/>
  <c r="AA557" i="1"/>
  <c r="AA537" i="2"/>
  <c r="AA472" i="2"/>
  <c r="AA417" i="2"/>
  <c r="AA208" i="2"/>
  <c r="AA209" i="2"/>
  <c r="AA191" i="2"/>
  <c r="AA147" i="2"/>
  <c r="AA395" i="1"/>
  <c r="AA423" i="2"/>
  <c r="AA475" i="2"/>
  <c r="AA529" i="2"/>
  <c r="AA464" i="2"/>
  <c r="AA419" i="2"/>
  <c r="AA350" i="2"/>
  <c r="AA164" i="2"/>
  <c r="AA494" i="2"/>
  <c r="AA201" i="2"/>
  <c r="AA35" i="2"/>
  <c r="AA250" i="2"/>
  <c r="AA153" i="2"/>
  <c r="AA36" i="2"/>
  <c r="AA372" i="2"/>
  <c r="AA247" i="2"/>
  <c r="AA150" i="2"/>
  <c r="AA86" i="2"/>
  <c r="AA393" i="2"/>
  <c r="AA365" i="1"/>
  <c r="AA289" i="1"/>
  <c r="AA554" i="1"/>
  <c r="AA339" i="1"/>
  <c r="AA10" i="1"/>
  <c r="AA6" i="1"/>
  <c r="AA263" i="2"/>
  <c r="AA102" i="2"/>
  <c r="AA265" i="1"/>
  <c r="AA352" i="2"/>
  <c r="AA96" i="1"/>
  <c r="AA559" i="2"/>
  <c r="AA83" i="2"/>
  <c r="AA94" i="2"/>
  <c r="AA272" i="2"/>
  <c r="AA123" i="1"/>
  <c r="AA287" i="1"/>
  <c r="AA570" i="2"/>
  <c r="AA533" i="2"/>
  <c r="AA536" i="2"/>
  <c r="AA528" i="2"/>
  <c r="AA480" i="2"/>
  <c r="AA359" i="2"/>
  <c r="AA415" i="2"/>
  <c r="AA347" i="2"/>
  <c r="AA469" i="2"/>
  <c r="AA420" i="2"/>
  <c r="AA564" i="2"/>
  <c r="AA405" i="2"/>
  <c r="AA544" i="2"/>
  <c r="AA483" i="2"/>
  <c r="AA103" i="2"/>
  <c r="AA21" i="2"/>
  <c r="AA100" i="2"/>
  <c r="AA22" i="2"/>
  <c r="AA149" i="2"/>
  <c r="AA234" i="2"/>
  <c r="AA105" i="2"/>
  <c r="AA32" i="2"/>
  <c r="AA336" i="2"/>
  <c r="AA494" i="1"/>
  <c r="AA362" i="1"/>
  <c r="AA418" i="1"/>
  <c r="AA249" i="1"/>
  <c r="AA337" i="1"/>
  <c r="AA414" i="1"/>
  <c r="AA345" i="1"/>
  <c r="AA200" i="1"/>
  <c r="AA310" i="1"/>
  <c r="AA246" i="1"/>
  <c r="AA203" i="1"/>
  <c r="AA128" i="1"/>
  <c r="AA8" i="1"/>
  <c r="AA474" i="2"/>
  <c r="AA166" i="2"/>
  <c r="AA349" i="1"/>
  <c r="AA470" i="2"/>
  <c r="AA487" i="1"/>
  <c r="AA172" i="2"/>
  <c r="AA467" i="2"/>
  <c r="AA418" i="2"/>
  <c r="AA566" i="2"/>
  <c r="AA411" i="2"/>
  <c r="AA400" i="2"/>
  <c r="AA465" i="2"/>
  <c r="AA416" i="2"/>
  <c r="AA335" i="2"/>
  <c r="AA486" i="2"/>
  <c r="AA374" i="2"/>
  <c r="AA450" i="2"/>
  <c r="AA446" i="2"/>
  <c r="AA224" i="2"/>
  <c r="AA99" i="2"/>
  <c r="AA17" i="2"/>
  <c r="AA193" i="2"/>
  <c r="AA96" i="2"/>
  <c r="AA274" i="2"/>
  <c r="AA145" i="2"/>
  <c r="AA113" i="2"/>
  <c r="AA327" i="2"/>
  <c r="AA271" i="2"/>
  <c r="AA207" i="2"/>
  <c r="AA288" i="2"/>
  <c r="AA163" i="2"/>
  <c r="AA560" i="1"/>
  <c r="AA488" i="1"/>
  <c r="AA329" i="1"/>
  <c r="AA492" i="1"/>
  <c r="AA403" i="1"/>
  <c r="AA281" i="1"/>
  <c r="AA248" i="1"/>
  <c r="AA509" i="1"/>
  <c r="AA449" i="1"/>
  <c r="AA188" i="1"/>
  <c r="AA107" i="1"/>
  <c r="AA250" i="1"/>
  <c r="AA181" i="1"/>
  <c r="AA332" i="1"/>
  <c r="AA490" i="1"/>
  <c r="AA51" i="1"/>
  <c r="AA35" i="1"/>
  <c r="AA87" i="1"/>
  <c r="AA73" i="1"/>
  <c r="AA503" i="2"/>
  <c r="AA433" i="1"/>
  <c r="AA508" i="2"/>
  <c r="AA549" i="2"/>
  <c r="AA47" i="2"/>
  <c r="AA515" i="2"/>
  <c r="AA511" i="2"/>
  <c r="AA273" i="2"/>
  <c r="AA353" i="2"/>
  <c r="AA225" i="2"/>
  <c r="AA230" i="2"/>
  <c r="AA198" i="2"/>
  <c r="AA142" i="2"/>
  <c r="AA45" i="2"/>
  <c r="AA364" i="2"/>
  <c r="AA332" i="2"/>
  <c r="AA511" i="1"/>
  <c r="AA520" i="1"/>
  <c r="AA264" i="1"/>
  <c r="AA512" i="1"/>
  <c r="AA402" i="1"/>
  <c r="AA305" i="1"/>
  <c r="AA502" i="1"/>
  <c r="AA443" i="1"/>
  <c r="AA523" i="1"/>
  <c r="AA319" i="1"/>
  <c r="AA380" i="1"/>
  <c r="AA259" i="1"/>
  <c r="AA423" i="1"/>
  <c r="AA168" i="1"/>
  <c r="AA432" i="1"/>
  <c r="AA367" i="1"/>
  <c r="AA302" i="1"/>
  <c r="AA195" i="1"/>
  <c r="AA101" i="1"/>
  <c r="AA94" i="1"/>
  <c r="AA21" i="1"/>
  <c r="AA55" i="1"/>
  <c r="AA137" i="1"/>
  <c r="AA15" i="1"/>
  <c r="AA383" i="2"/>
  <c r="AA285" i="2"/>
  <c r="AA541" i="2"/>
  <c r="AA277" i="2"/>
  <c r="AA481" i="2"/>
  <c r="AA506" i="2"/>
  <c r="AA281" i="2"/>
  <c r="AA421" i="2"/>
  <c r="AA180" i="2"/>
  <c r="AA294" i="2"/>
  <c r="AA31" i="2"/>
  <c r="AA98" i="2"/>
  <c r="AA244" i="2"/>
  <c r="AA4" i="2"/>
  <c r="AA504" i="1"/>
  <c r="AA535" i="1"/>
  <c r="AA233" i="1"/>
  <c r="AA551" i="1"/>
  <c r="AA288" i="1"/>
  <c r="AA540" i="1"/>
  <c r="AA471" i="1"/>
  <c r="AA497" i="1"/>
  <c r="AA425" i="1"/>
  <c r="AA295" i="1"/>
  <c r="AA67" i="1"/>
  <c r="AA354" i="1"/>
  <c r="AA290" i="1"/>
  <c r="AA226" i="1"/>
  <c r="AA158" i="1"/>
  <c r="AA299" i="1"/>
  <c r="AA100" i="1"/>
  <c r="AA465" i="1"/>
  <c r="AA341" i="1"/>
  <c r="AA277" i="1"/>
  <c r="AA408" i="1"/>
  <c r="AA221" i="1"/>
  <c r="AA169" i="1"/>
  <c r="AA30" i="1"/>
  <c r="AA113" i="1"/>
  <c r="AA524" i="2"/>
  <c r="AA459" i="2"/>
  <c r="AA464" i="1"/>
  <c r="AA114" i="1"/>
  <c r="AA56" i="1"/>
  <c r="AA444" i="2"/>
  <c r="AA367" i="2"/>
  <c r="AA556" i="2"/>
  <c r="AA495" i="2"/>
  <c r="AA26" i="2"/>
  <c r="AA337" i="2"/>
  <c r="AA48" i="2"/>
  <c r="AA214" i="2"/>
  <c r="AA380" i="2"/>
  <c r="AA287" i="2"/>
  <c r="AA158" i="2"/>
  <c r="AA361" i="1"/>
  <c r="AA256" i="1"/>
  <c r="AA532" i="1"/>
  <c r="AA444" i="1"/>
  <c r="AA435" i="1"/>
  <c r="AA124" i="1"/>
  <c r="AA155" i="1"/>
  <c r="AA43" i="1"/>
  <c r="AA151" i="1"/>
  <c r="AA174" i="1"/>
  <c r="AA333" i="1"/>
  <c r="AA202" i="1"/>
  <c r="AA466" i="1"/>
  <c r="AA400" i="1"/>
  <c r="AA334" i="1"/>
  <c r="AA161" i="1"/>
  <c r="AA69" i="1"/>
  <c r="AA54" i="1"/>
  <c r="AA428" i="2"/>
  <c r="AA572" i="2"/>
  <c r="AA219" i="2"/>
  <c r="AA559" i="1"/>
  <c r="AA224" i="1"/>
  <c r="AA427" i="1"/>
  <c r="AA472" i="1"/>
  <c r="AA533" i="1"/>
  <c r="AA33" i="1"/>
  <c r="AA274" i="1"/>
  <c r="AA60" i="1"/>
  <c r="AA97" i="1"/>
  <c r="AA24" i="1"/>
  <c r="AA457" i="2"/>
  <c r="AA108" i="1"/>
  <c r="AA413" i="2"/>
  <c r="AA111" i="2"/>
  <c r="AA307" i="2"/>
  <c r="AA265" i="2"/>
  <c r="AA426" i="2"/>
  <c r="AA362" i="2"/>
  <c r="AA538" i="2"/>
  <c r="AA124" i="2"/>
  <c r="AA487" i="2"/>
  <c r="AA378" i="2"/>
  <c r="AA34" i="2"/>
  <c r="AA104" i="2"/>
  <c r="AA109" i="2"/>
  <c r="AA308" i="2"/>
  <c r="AA42" i="2"/>
  <c r="AA394" i="1"/>
  <c r="AA25" i="1"/>
  <c r="AA406" i="1"/>
  <c r="AA537" i="1"/>
  <c r="AA312" i="1"/>
  <c r="AA525" i="1"/>
  <c r="AA401" i="1"/>
  <c r="AA266" i="1"/>
  <c r="AA199" i="1"/>
  <c r="AA125" i="1"/>
  <c r="AA405" i="1"/>
  <c r="AA275" i="1"/>
  <c r="AA217" i="1"/>
  <c r="AA133" i="1"/>
  <c r="AA91" i="1"/>
  <c r="AA448" i="1"/>
  <c r="AA384" i="1"/>
  <c r="AA211" i="1"/>
  <c r="AA147" i="1"/>
  <c r="AA52" i="1"/>
  <c r="AA110" i="1"/>
  <c r="AA45" i="1"/>
  <c r="AA37" i="1"/>
  <c r="AA31" i="1"/>
  <c r="AA30" i="2"/>
  <c r="AA375" i="2"/>
  <c r="AA278" i="2"/>
  <c r="AA275" i="2"/>
  <c r="AA114" i="2"/>
  <c r="AA211" i="2"/>
  <c r="AA50" i="2"/>
  <c r="AA292" i="2"/>
  <c r="AA260" i="2"/>
  <c r="AA29" i="2"/>
  <c r="AA156" i="1"/>
  <c r="AA369" i="1"/>
  <c r="AA296" i="1"/>
  <c r="AA522" i="1"/>
  <c r="AA530" i="1"/>
  <c r="AA196" i="1"/>
  <c r="AA397" i="1"/>
  <c r="AA209" i="1"/>
  <c r="AA65" i="1"/>
  <c r="AA440" i="1"/>
  <c r="AA81" i="1"/>
  <c r="AA23" i="1"/>
  <c r="AA65" i="2"/>
  <c r="AA485" i="1"/>
  <c r="AA326" i="2"/>
  <c r="AA266" i="2"/>
  <c r="AA190" i="2"/>
  <c r="AA70" i="2"/>
  <c r="AA123" i="2"/>
  <c r="AA78" i="1"/>
  <c r="AA504" i="2"/>
  <c r="AA540" i="2"/>
  <c r="AA140" i="2"/>
  <c r="AA455" i="2"/>
  <c r="AA476" i="2"/>
  <c r="AA396" i="2"/>
  <c r="AA563" i="2"/>
  <c r="AA518" i="2"/>
  <c r="AA453" i="2"/>
  <c r="AA404" i="2"/>
  <c r="AA441" i="2"/>
  <c r="AA535" i="2"/>
  <c r="AA569" i="2"/>
  <c r="AA499" i="2"/>
  <c r="AA212" i="2"/>
  <c r="AA87" i="2"/>
  <c r="AA310" i="2"/>
  <c r="AA84" i="2"/>
  <c r="AA262" i="2"/>
  <c r="AA133" i="2"/>
  <c r="AA315" i="2"/>
  <c r="AA57" i="2"/>
  <c r="AA384" i="2"/>
  <c r="AA259" i="2"/>
  <c r="AA130" i="2"/>
  <c r="AA320" i="2"/>
  <c r="AA195" i="2"/>
  <c r="AA66" i="2"/>
  <c r="AA276" i="2"/>
  <c r="AA151" i="2"/>
  <c r="AA526" i="1"/>
  <c r="AA180" i="1"/>
  <c r="AA451" i="1"/>
  <c r="AA573" i="1"/>
  <c r="AA149" i="1"/>
  <c r="AA549" i="1"/>
  <c r="AA57" i="1"/>
  <c r="AA379" i="1"/>
  <c r="AA360" i="1"/>
  <c r="AA231" i="1"/>
  <c r="AA364" i="1"/>
  <c r="AA235" i="1"/>
  <c r="AA182" i="1"/>
  <c r="AA308" i="1"/>
  <c r="AA244" i="1"/>
  <c r="AA399" i="1"/>
  <c r="AA140" i="1"/>
  <c r="AA474" i="1"/>
  <c r="AA342" i="1"/>
  <c r="AA278" i="1"/>
  <c r="AA11" i="1"/>
  <c r="AA70" i="1"/>
  <c r="AA4" i="1"/>
  <c r="AA48" i="1"/>
  <c r="AA412" i="2"/>
  <c r="AA220" i="2"/>
  <c r="AA323" i="2"/>
  <c r="AA284" i="2"/>
  <c r="AA524" i="1"/>
  <c r="AA513" i="2"/>
  <c r="AA313" i="2"/>
  <c r="AA20" i="2"/>
  <c r="AA378" i="1"/>
  <c r="AA26" i="1"/>
  <c r="AA482" i="1"/>
  <c r="AA286" i="1"/>
  <c r="AA19" i="1"/>
  <c r="AA382" i="2"/>
  <c r="AA392" i="2"/>
  <c r="AA512" i="2"/>
  <c r="AA451" i="2"/>
  <c r="AA402" i="2"/>
  <c r="AA253" i="2"/>
  <c r="AA509" i="2"/>
  <c r="AA514" i="2"/>
  <c r="AA449" i="2"/>
  <c r="AA502" i="2"/>
  <c r="AA249" i="2"/>
  <c r="AA466" i="2"/>
  <c r="AA305" i="2"/>
  <c r="AA51" i="2"/>
  <c r="AA177" i="2"/>
  <c r="AA258" i="2"/>
  <c r="AA129" i="2"/>
  <c r="AA182" i="2"/>
  <c r="AA126" i="2"/>
  <c r="AA15" i="2"/>
  <c r="AA348" i="2"/>
  <c r="AA62" i="2"/>
  <c r="AA369" i="2"/>
  <c r="AA115" i="2"/>
  <c r="AA486" i="1"/>
  <c r="AA157" i="1"/>
  <c r="AA241" i="1"/>
  <c r="AA470" i="1"/>
  <c r="AA353" i="1"/>
  <c r="AA541" i="1"/>
  <c r="AA545" i="1"/>
  <c r="AA477" i="1"/>
  <c r="AA417" i="1"/>
  <c r="AA282" i="1"/>
  <c r="AA215" i="1"/>
  <c r="AA421" i="1"/>
  <c r="AA227" i="1"/>
  <c r="AA300" i="1"/>
  <c r="AA167" i="1"/>
  <c r="AA18" i="1"/>
  <c r="AA456" i="1"/>
  <c r="AA391" i="1"/>
  <c r="AA269" i="1"/>
  <c r="AA134" i="1"/>
  <c r="AA270" i="1"/>
  <c r="AA220" i="1"/>
  <c r="AA66" i="1"/>
  <c r="AA61" i="1"/>
  <c r="AA22" i="1"/>
  <c r="AA105" i="1"/>
  <c r="AA40" i="1"/>
  <c r="AA32" i="1"/>
  <c r="AA407" i="2"/>
  <c r="AA438" i="1"/>
  <c r="AA90" i="1"/>
  <c r="AA443" i="2"/>
  <c r="AA269" i="2"/>
  <c r="AA185" i="2"/>
  <c r="AA28" i="2"/>
  <c r="AA377" i="2"/>
  <c r="AA8" i="2"/>
  <c r="AA165" i="1"/>
  <c r="AA183" i="1"/>
  <c r="AA76" i="1"/>
  <c r="AA505" i="2"/>
  <c r="AA333" i="2"/>
  <c r="AA478" i="1"/>
  <c r="AA510" i="1"/>
  <c r="AA430" i="1"/>
  <c r="AA212" i="1"/>
  <c r="AA148" i="1"/>
  <c r="AA338" i="1"/>
  <c r="AA131" i="1"/>
  <c r="AA413" i="1"/>
  <c r="AA17" i="1"/>
  <c r="AA507" i="1"/>
  <c r="AA447" i="1"/>
  <c r="AA383" i="1"/>
  <c r="AA116" i="1"/>
  <c r="AA392" i="1"/>
  <c r="AA219" i="1"/>
  <c r="AA42" i="1"/>
  <c r="AA53" i="1"/>
  <c r="AA144" i="1"/>
  <c r="AA80" i="1"/>
  <c r="AA520" i="2"/>
  <c r="AA428" i="1"/>
  <c r="AA13" i="2"/>
  <c r="AA330" i="2"/>
  <c r="AA448" i="2"/>
  <c r="AA510" i="2"/>
  <c r="AA59" i="2"/>
  <c r="AA134" i="2"/>
  <c r="AA163" i="1"/>
  <c r="AA234" i="1"/>
  <c r="AA185" i="1"/>
  <c r="AA156" i="2"/>
  <c r="AA254" i="2"/>
  <c r="AA210" i="2"/>
  <c r="AA251" i="2"/>
  <c r="AA370" i="1"/>
  <c r="AA356" i="1"/>
  <c r="AA452" i="1"/>
  <c r="AA574" i="2"/>
  <c r="AA532" i="2"/>
  <c r="AA128" i="2"/>
  <c r="AA120" i="2"/>
  <c r="AA568" i="2"/>
  <c r="AA390" i="2"/>
  <c r="AA458" i="2"/>
  <c r="AA261" i="2"/>
  <c r="AA200" i="2"/>
  <c r="AA72" i="2"/>
  <c r="AA121" i="2"/>
  <c r="AA10" i="2"/>
  <c r="AA77" i="2"/>
  <c r="AA279" i="2"/>
  <c r="AA118" i="2"/>
  <c r="AA7" i="2"/>
  <c r="AA340" i="2"/>
  <c r="AA215" i="2"/>
  <c r="AA54" i="2"/>
  <c r="AA264" i="2"/>
  <c r="AA463" i="1"/>
  <c r="AA328" i="1"/>
  <c r="AA571" i="1"/>
  <c r="AA514" i="1"/>
  <c r="AA382" i="1"/>
  <c r="AA434" i="1"/>
  <c r="AA214" i="1"/>
  <c r="AA548" i="1"/>
  <c r="AA484" i="1"/>
  <c r="AA542" i="1"/>
  <c r="AA539" i="1"/>
  <c r="AA455" i="1"/>
  <c r="AA459" i="1"/>
  <c r="AA335" i="1"/>
  <c r="AA204" i="1"/>
  <c r="AA142" i="1"/>
  <c r="AA396" i="1"/>
  <c r="AA330" i="1"/>
  <c r="AA208" i="1"/>
  <c r="AA159" i="1"/>
  <c r="AA439" i="1"/>
  <c r="AA375" i="1"/>
  <c r="AA186" i="1"/>
  <c r="AA318" i="1"/>
  <c r="AA254" i="1"/>
  <c r="AA103" i="1"/>
  <c r="AA72" i="1"/>
  <c r="AA89" i="1"/>
  <c r="AA343" i="2"/>
  <c r="AA461" i="2"/>
  <c r="AA92" i="2"/>
  <c r="AA141" i="2"/>
  <c r="AA328" i="2"/>
  <c r="AA453" i="1"/>
  <c r="AA315" i="1"/>
  <c r="AA357" i="1"/>
  <c r="AA522" i="2"/>
  <c r="AA148" i="2"/>
  <c r="AA556" i="1"/>
  <c r="AA379" i="2"/>
  <c r="AA468" i="2"/>
  <c r="AA257" i="2"/>
  <c r="AA527" i="2"/>
  <c r="AA79" i="2"/>
  <c r="AA205" i="2"/>
  <c r="AA187" i="2"/>
  <c r="AA397" i="2"/>
  <c r="AA268" i="2"/>
  <c r="AA143" i="2"/>
  <c r="AA460" i="1"/>
  <c r="AA387" i="1"/>
  <c r="AA561" i="2"/>
  <c r="AA471" i="2"/>
  <c r="AA525" i="2"/>
  <c r="AA460" i="2"/>
  <c r="AA497" i="2"/>
  <c r="AA338" i="2"/>
  <c r="AA387" i="2"/>
  <c r="AA519" i="2"/>
  <c r="AA454" i="2"/>
  <c r="AA325" i="2"/>
  <c r="AA71" i="2"/>
  <c r="AA197" i="2"/>
  <c r="AA246" i="2"/>
  <c r="AA6" i="2"/>
  <c r="AA202" i="2"/>
  <c r="AA243" i="2"/>
  <c r="AA146" i="2"/>
  <c r="AA3" i="2"/>
  <c r="AA179" i="2"/>
  <c r="AA82" i="2"/>
  <c r="AA389" i="2"/>
  <c r="AA135" i="2"/>
  <c r="AA519" i="1"/>
  <c r="AA442" i="1"/>
  <c r="AA172" i="1"/>
  <c r="AA516" i="1"/>
  <c r="AA454" i="1"/>
  <c r="AA517" i="1"/>
  <c r="AA458" i="1"/>
  <c r="AA263" i="1"/>
  <c r="AA388" i="1"/>
  <c r="AA322" i="1"/>
  <c r="AA191" i="1"/>
  <c r="AA99" i="1"/>
  <c r="AA331" i="1"/>
  <c r="AA267" i="1"/>
  <c r="AA138" i="1"/>
  <c r="AA276" i="1"/>
  <c r="AA127" i="1"/>
  <c r="AA431" i="1"/>
  <c r="AA245" i="1"/>
  <c r="AA176" i="1"/>
  <c r="AA109" i="1"/>
  <c r="AA44" i="1"/>
  <c r="AA36" i="1"/>
  <c r="AA95" i="1"/>
  <c r="AA145" i="1"/>
  <c r="AA2" i="2"/>
  <c r="AA2" i="1"/>
  <c r="H44" i="6"/>
  <c r="H43" i="6"/>
  <c r="H48" i="6"/>
  <c r="M8" i="22" l="1"/>
  <c r="N8" i="22" s="1"/>
  <c r="P8" i="22" s="1"/>
  <c r="D8" i="22"/>
  <c r="E8" i="22" s="1"/>
  <c r="D9" i="22" s="1"/>
  <c r="E9" i="22" l="1"/>
  <c r="J9" i="22" s="1"/>
  <c r="S8" i="22"/>
  <c r="T8" i="22"/>
  <c r="R8" i="22"/>
  <c r="O8" i="22"/>
  <c r="M9" i="22"/>
  <c r="Q8" i="22"/>
  <c r="J8" i="22"/>
  <c r="K8" i="22"/>
  <c r="G8" i="22"/>
  <c r="I8" i="22"/>
  <c r="H8" i="22"/>
  <c r="F8" i="22"/>
  <c r="F9" i="22"/>
  <c r="H9" i="22"/>
  <c r="O54" i="3"/>
  <c r="L14" i="4"/>
  <c r="M14" i="4"/>
  <c r="L16" i="4"/>
  <c r="M16" i="4"/>
  <c r="L18" i="4"/>
  <c r="M18" i="4"/>
  <c r="L20" i="4"/>
  <c r="M20" i="4"/>
  <c r="T10" i="21"/>
  <c r="R5" i="10"/>
  <c r="Q5" i="10"/>
  <c r="P5" i="10"/>
  <c r="O5" i="10"/>
  <c r="N5" i="10"/>
  <c r="M5" i="10"/>
  <c r="L5" i="10"/>
  <c r="K5" i="10"/>
  <c r="K5" i="9"/>
  <c r="L5" i="9"/>
  <c r="M5" i="9"/>
  <c r="N5" i="9"/>
  <c r="R5" i="9"/>
  <c r="J10" i="21"/>
  <c r="Z2" i="1"/>
  <c r="Z2" i="2"/>
  <c r="AL68" i="7"/>
  <c r="AL66" i="7"/>
  <c r="AL67" i="7"/>
  <c r="AL65" i="7"/>
  <c r="AL58" i="7"/>
  <c r="AL57" i="7"/>
  <c r="AL55" i="7"/>
  <c r="AL54" i="7"/>
  <c r="AL52" i="7"/>
  <c r="AL51" i="7"/>
  <c r="AL49" i="7"/>
  <c r="AL48" i="7"/>
  <c r="AL47" i="7" s="1"/>
  <c r="AL45" i="7"/>
  <c r="AL46" i="7"/>
  <c r="AL44" i="7"/>
  <c r="AL18" i="7"/>
  <c r="AL19" i="7"/>
  <c r="AL20" i="7"/>
  <c r="AL21" i="7"/>
  <c r="AL22" i="7"/>
  <c r="AL23" i="7"/>
  <c r="AL24" i="7"/>
  <c r="AL25" i="7"/>
  <c r="AL26" i="7"/>
  <c r="AL27" i="7"/>
  <c r="AL28" i="7"/>
  <c r="AL29" i="7"/>
  <c r="AL30" i="7"/>
  <c r="AL31" i="7"/>
  <c r="AL32" i="7"/>
  <c r="AL33" i="7"/>
  <c r="AL34" i="7"/>
  <c r="AL35" i="7"/>
  <c r="AL36" i="7"/>
  <c r="AL37" i="7"/>
  <c r="AL38" i="7"/>
  <c r="AL39" i="7"/>
  <c r="AL40" i="7"/>
  <c r="AL41" i="7"/>
  <c r="AL42" i="7"/>
  <c r="AL17" i="7"/>
  <c r="AL15" i="7"/>
  <c r="AL14" i="7"/>
  <c r="AL9" i="7"/>
  <c r="AL10" i="7"/>
  <c r="AL11" i="7"/>
  <c r="AL12" i="7"/>
  <c r="AL8" i="7"/>
  <c r="AJ66" i="7"/>
  <c r="AJ67" i="7"/>
  <c r="AJ68" i="7"/>
  <c r="AJ65" i="7"/>
  <c r="AJ58" i="7"/>
  <c r="AJ59" i="7"/>
  <c r="AJ57" i="7"/>
  <c r="AJ55" i="7"/>
  <c r="AJ54" i="7"/>
  <c r="AJ52" i="7"/>
  <c r="AJ51" i="7"/>
  <c r="AJ50" i="7" s="1"/>
  <c r="AJ49" i="7"/>
  <c r="AJ48" i="7"/>
  <c r="AJ45" i="7"/>
  <c r="AJ46" i="7"/>
  <c r="AJ44" i="7"/>
  <c r="AJ40" i="7"/>
  <c r="AJ41" i="7"/>
  <c r="AJ42" i="7"/>
  <c r="AJ39" i="7"/>
  <c r="AJ35" i="7"/>
  <c r="AJ36" i="7"/>
  <c r="AJ37" i="7"/>
  <c r="AJ34" i="7"/>
  <c r="AJ32" i="7"/>
  <c r="AJ31" i="7"/>
  <c r="AJ30" i="7"/>
  <c r="AJ29" i="7"/>
  <c r="AJ28" i="7"/>
  <c r="AJ27" i="7"/>
  <c r="AJ26" i="7"/>
  <c r="AJ25" i="7"/>
  <c r="AJ24" i="7"/>
  <c r="AJ22" i="7"/>
  <c r="AJ21" i="7"/>
  <c r="AJ20" i="7"/>
  <c r="AJ19" i="7"/>
  <c r="AJ18" i="7"/>
  <c r="AJ17" i="7"/>
  <c r="AJ16" i="7"/>
  <c r="AJ14" i="7"/>
  <c r="AJ13" i="7"/>
  <c r="AJ12" i="7"/>
  <c r="AJ11" i="7"/>
  <c r="AJ10" i="7"/>
  <c r="AJ9" i="7"/>
  <c r="AJ8" i="7"/>
  <c r="AI2" i="7"/>
  <c r="AL50" i="7"/>
  <c r="AL13" i="7"/>
  <c r="AL4" i="7"/>
  <c r="AJ4" i="7"/>
  <c r="AG68" i="7"/>
  <c r="AG67" i="7"/>
  <c r="AG66" i="7"/>
  <c r="AG65" i="7"/>
  <c r="AG58" i="7"/>
  <c r="AG57" i="7"/>
  <c r="AG55" i="7"/>
  <c r="AG54" i="7"/>
  <c r="AG52" i="7"/>
  <c r="AG51" i="7"/>
  <c r="AG49" i="7"/>
  <c r="AG48" i="7"/>
  <c r="AG46" i="7"/>
  <c r="AG45" i="7"/>
  <c r="AG44" i="7"/>
  <c r="AG42" i="7"/>
  <c r="AG41" i="7"/>
  <c r="AG40" i="7"/>
  <c r="AG39" i="7"/>
  <c r="AG38" i="7"/>
  <c r="AG37" i="7"/>
  <c r="AG36" i="7"/>
  <c r="AG35" i="7"/>
  <c r="AG34" i="7"/>
  <c r="AG33" i="7"/>
  <c r="AG32" i="7"/>
  <c r="AG31" i="7"/>
  <c r="AG30" i="7"/>
  <c r="AG29" i="7"/>
  <c r="AG28" i="7"/>
  <c r="AG27" i="7"/>
  <c r="AG26" i="7"/>
  <c r="AG25" i="7"/>
  <c r="AG24" i="7"/>
  <c r="AG23" i="7"/>
  <c r="AG22" i="7"/>
  <c r="AG21" i="7"/>
  <c r="AG20" i="7"/>
  <c r="AG19" i="7"/>
  <c r="AG18" i="7"/>
  <c r="AG17" i="7"/>
  <c r="AG15" i="7"/>
  <c r="AG13" i="7" s="1"/>
  <c r="AG14" i="7"/>
  <c r="AG12" i="7"/>
  <c r="AG11" i="7"/>
  <c r="AG10" i="7"/>
  <c r="AG9" i="7"/>
  <c r="AG8" i="7"/>
  <c r="AE68" i="7"/>
  <c r="AE67" i="7"/>
  <c r="AE66" i="7"/>
  <c r="AE65" i="7"/>
  <c r="AE59" i="7"/>
  <c r="AE58" i="7"/>
  <c r="AE57" i="7"/>
  <c r="AE55" i="7"/>
  <c r="AE54" i="7"/>
  <c r="AE52" i="7"/>
  <c r="AE51" i="7"/>
  <c r="AE49" i="7"/>
  <c r="AE48" i="7"/>
  <c r="AE46" i="7"/>
  <c r="AE45" i="7"/>
  <c r="AE44" i="7"/>
  <c r="AE42" i="7"/>
  <c r="AE41" i="7"/>
  <c r="AE40" i="7"/>
  <c r="AE39" i="7"/>
  <c r="AE37" i="7"/>
  <c r="AE36" i="7"/>
  <c r="AE35" i="7"/>
  <c r="AE34" i="7"/>
  <c r="AE32" i="7"/>
  <c r="AE31" i="7"/>
  <c r="AE30" i="7"/>
  <c r="AE29" i="7"/>
  <c r="AE28" i="7"/>
  <c r="AE27" i="7"/>
  <c r="AE26" i="7"/>
  <c r="AE25" i="7"/>
  <c r="AE24" i="7"/>
  <c r="AE22" i="7"/>
  <c r="AE21" i="7"/>
  <c r="AE20" i="7"/>
  <c r="AE19" i="7"/>
  <c r="AE18" i="7"/>
  <c r="AE17" i="7"/>
  <c r="AE16" i="7"/>
  <c r="AE14" i="7"/>
  <c r="AE13" i="7"/>
  <c r="AE12" i="7"/>
  <c r="AE11" i="7"/>
  <c r="AE10" i="7"/>
  <c r="AE9" i="7"/>
  <c r="AE8" i="7"/>
  <c r="AD2" i="7"/>
  <c r="AG4" i="7"/>
  <c r="AE4" i="7"/>
  <c r="AB68" i="7"/>
  <c r="AB67" i="7"/>
  <c r="AB66" i="7"/>
  <c r="AB65" i="7"/>
  <c r="AB58" i="7"/>
  <c r="AB57" i="7"/>
  <c r="AB55" i="7"/>
  <c r="AB54" i="7"/>
  <c r="AB52" i="7"/>
  <c r="AB51" i="7"/>
  <c r="AB49" i="7"/>
  <c r="AB48" i="7"/>
  <c r="AB46" i="7"/>
  <c r="AB45" i="7"/>
  <c r="AB44" i="7"/>
  <c r="AB42" i="7"/>
  <c r="AB41" i="7"/>
  <c r="AB40" i="7"/>
  <c r="AB39" i="7"/>
  <c r="AB38" i="7"/>
  <c r="AB37" i="7"/>
  <c r="AB36" i="7"/>
  <c r="AB35" i="7"/>
  <c r="AB34" i="7"/>
  <c r="AB33" i="7"/>
  <c r="AB32" i="7"/>
  <c r="AB31" i="7"/>
  <c r="AB30" i="7"/>
  <c r="AB29" i="7"/>
  <c r="AB28" i="7"/>
  <c r="AB27" i="7"/>
  <c r="AB26" i="7"/>
  <c r="AB25" i="7"/>
  <c r="AB24" i="7"/>
  <c r="AB23" i="7"/>
  <c r="AB22" i="7"/>
  <c r="AB21" i="7"/>
  <c r="AB20" i="7"/>
  <c r="AB19" i="7"/>
  <c r="AB18" i="7"/>
  <c r="AB17" i="7"/>
  <c r="AB15" i="7"/>
  <c r="AB14" i="7"/>
  <c r="AB12" i="7"/>
  <c r="AB11" i="7"/>
  <c r="AB10" i="7"/>
  <c r="AB9" i="7"/>
  <c r="AB8" i="7"/>
  <c r="Z68" i="7"/>
  <c r="Z67" i="7"/>
  <c r="Z66" i="7"/>
  <c r="Z65" i="7"/>
  <c r="Z59" i="7"/>
  <c r="Z58" i="7"/>
  <c r="Z57" i="7"/>
  <c r="Z55" i="7"/>
  <c r="Z54" i="7"/>
  <c r="Z52" i="7"/>
  <c r="Z51" i="7"/>
  <c r="Z49" i="7"/>
  <c r="Z48" i="7"/>
  <c r="Z46" i="7"/>
  <c r="Z45" i="7"/>
  <c r="Z44" i="7"/>
  <c r="Z42" i="7"/>
  <c r="Z41" i="7"/>
  <c r="Z40" i="7"/>
  <c r="Z39" i="7"/>
  <c r="Z37" i="7"/>
  <c r="Z36" i="7"/>
  <c r="Z35" i="7"/>
  <c r="Z34" i="7"/>
  <c r="Z32" i="7"/>
  <c r="Z31" i="7"/>
  <c r="Z30" i="7"/>
  <c r="Z29" i="7"/>
  <c r="Z28" i="7"/>
  <c r="Z27" i="7"/>
  <c r="Z26" i="7"/>
  <c r="Z25" i="7"/>
  <c r="Z24" i="7"/>
  <c r="Z22" i="7"/>
  <c r="Z21" i="7"/>
  <c r="Z20" i="7"/>
  <c r="Z19" i="7"/>
  <c r="Z18" i="7"/>
  <c r="Z17" i="7"/>
  <c r="Z16" i="7"/>
  <c r="Z14" i="7"/>
  <c r="Z13" i="7"/>
  <c r="Z12" i="7"/>
  <c r="Z11" i="7"/>
  <c r="Z10" i="7"/>
  <c r="Z9" i="7"/>
  <c r="Z8" i="7"/>
  <c r="Y2" i="7"/>
  <c r="O1" i="7"/>
  <c r="T1" i="7" s="1"/>
  <c r="Y1" i="7" s="1"/>
  <c r="AD1" i="7" s="1"/>
  <c r="AI1" i="7" s="1"/>
  <c r="AB13" i="7"/>
  <c r="AB4" i="7"/>
  <c r="Z4" i="7"/>
  <c r="W68" i="7"/>
  <c r="W67" i="7"/>
  <c r="W66" i="7"/>
  <c r="W65" i="7"/>
  <c r="W58" i="7"/>
  <c r="W57" i="7"/>
  <c r="W55" i="7"/>
  <c r="W54" i="7"/>
  <c r="W52" i="7"/>
  <c r="W51" i="7"/>
  <c r="W49" i="7"/>
  <c r="W48" i="7"/>
  <c r="W46" i="7"/>
  <c r="W45" i="7"/>
  <c r="W44" i="7"/>
  <c r="W42" i="7"/>
  <c r="W41" i="7"/>
  <c r="W40" i="7"/>
  <c r="W39" i="7"/>
  <c r="W38" i="7"/>
  <c r="W37" i="7"/>
  <c r="W36" i="7"/>
  <c r="W35" i="7"/>
  <c r="W34" i="7"/>
  <c r="W33" i="7"/>
  <c r="W32" i="7"/>
  <c r="W31" i="7"/>
  <c r="W30" i="7"/>
  <c r="W29" i="7"/>
  <c r="W28" i="7"/>
  <c r="W27" i="7"/>
  <c r="W26" i="7"/>
  <c r="W25" i="7"/>
  <c r="W24" i="7"/>
  <c r="W23" i="7"/>
  <c r="W22" i="7"/>
  <c r="W21" i="7"/>
  <c r="W20" i="7"/>
  <c r="W19" i="7"/>
  <c r="W18" i="7"/>
  <c r="W17" i="7"/>
  <c r="W15" i="7"/>
  <c r="W13" i="7" s="1"/>
  <c r="W14" i="7"/>
  <c r="W12" i="7"/>
  <c r="W11" i="7"/>
  <c r="W10" i="7"/>
  <c r="W9" i="7"/>
  <c r="W8" i="7"/>
  <c r="U68" i="7"/>
  <c r="U67" i="7"/>
  <c r="U66" i="7"/>
  <c r="U65" i="7"/>
  <c r="U59" i="7"/>
  <c r="U58" i="7"/>
  <c r="U57" i="7"/>
  <c r="U55" i="7"/>
  <c r="U54" i="7"/>
  <c r="U52" i="7"/>
  <c r="U51" i="7"/>
  <c r="U49" i="7"/>
  <c r="U48" i="7"/>
  <c r="U46" i="7"/>
  <c r="U45" i="7"/>
  <c r="U44" i="7"/>
  <c r="U42" i="7"/>
  <c r="U41" i="7"/>
  <c r="U40" i="7"/>
  <c r="U39" i="7"/>
  <c r="U37" i="7"/>
  <c r="U36" i="7"/>
  <c r="U35" i="7"/>
  <c r="U34" i="7"/>
  <c r="U32" i="7"/>
  <c r="U31" i="7"/>
  <c r="U30" i="7"/>
  <c r="U29" i="7"/>
  <c r="U28" i="7"/>
  <c r="U27" i="7"/>
  <c r="U26" i="7"/>
  <c r="U25" i="7"/>
  <c r="U24" i="7"/>
  <c r="U22" i="7"/>
  <c r="U21" i="7"/>
  <c r="U20" i="7"/>
  <c r="U19" i="7"/>
  <c r="U18" i="7"/>
  <c r="U17" i="7"/>
  <c r="U16" i="7"/>
  <c r="U8" i="7"/>
  <c r="U14" i="7"/>
  <c r="U13" i="7"/>
  <c r="U12" i="7"/>
  <c r="U11" i="7"/>
  <c r="U10" i="7"/>
  <c r="U9" i="7"/>
  <c r="T2" i="7"/>
  <c r="W4" i="7"/>
  <c r="U4" i="7"/>
  <c r="R68" i="7"/>
  <c r="R67" i="7"/>
  <c r="R66" i="7"/>
  <c r="R65" i="7"/>
  <c r="R58" i="7"/>
  <c r="R57" i="7"/>
  <c r="R55" i="7"/>
  <c r="R54" i="7"/>
  <c r="R52" i="7"/>
  <c r="R51" i="7"/>
  <c r="R49" i="7"/>
  <c r="R48" i="7"/>
  <c r="R45" i="7"/>
  <c r="R46" i="7"/>
  <c r="R44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17" i="7"/>
  <c r="R15" i="7"/>
  <c r="R13" i="7" s="1"/>
  <c r="R14" i="7"/>
  <c r="R9" i="7"/>
  <c r="R10" i="7"/>
  <c r="R11" i="7"/>
  <c r="R12" i="7"/>
  <c r="R8" i="7"/>
  <c r="P68" i="7"/>
  <c r="P67" i="7"/>
  <c r="P66" i="7"/>
  <c r="P65" i="7"/>
  <c r="P59" i="7"/>
  <c r="P58" i="7"/>
  <c r="P57" i="7"/>
  <c r="P55" i="7"/>
  <c r="P54" i="7"/>
  <c r="P52" i="7"/>
  <c r="P51" i="7"/>
  <c r="P49" i="7"/>
  <c r="P48" i="7"/>
  <c r="P45" i="7"/>
  <c r="P46" i="7"/>
  <c r="P44" i="7"/>
  <c r="P42" i="7"/>
  <c r="P41" i="7"/>
  <c r="P40" i="7"/>
  <c r="P39" i="7"/>
  <c r="P37" i="7"/>
  <c r="P36" i="7"/>
  <c r="P35" i="7"/>
  <c r="P34" i="7"/>
  <c r="P32" i="7"/>
  <c r="P31" i="7"/>
  <c r="P30" i="7"/>
  <c r="P29" i="7"/>
  <c r="P28" i="7"/>
  <c r="P27" i="7"/>
  <c r="P26" i="7"/>
  <c r="P25" i="7"/>
  <c r="P24" i="7"/>
  <c r="P22" i="7"/>
  <c r="P21" i="7"/>
  <c r="P20" i="7"/>
  <c r="P19" i="7"/>
  <c r="P18" i="7"/>
  <c r="P17" i="7"/>
  <c r="P16" i="7"/>
  <c r="P14" i="7"/>
  <c r="P13" i="7"/>
  <c r="P12" i="7"/>
  <c r="P11" i="7"/>
  <c r="P10" i="7"/>
  <c r="P9" i="7"/>
  <c r="P8" i="7"/>
  <c r="O2" i="7"/>
  <c r="Q63" i="7"/>
  <c r="V63" i="7" s="1"/>
  <c r="AA63" i="7" s="1"/>
  <c r="AF63" i="7" s="1"/>
  <c r="AK63" i="7" s="1"/>
  <c r="Q62" i="7"/>
  <c r="V62" i="7" s="1"/>
  <c r="AA62" i="7" s="1"/>
  <c r="AF62" i="7" s="1"/>
  <c r="AK62" i="7" s="1"/>
  <c r="Q61" i="7"/>
  <c r="V61" i="7" s="1"/>
  <c r="AA61" i="7" s="1"/>
  <c r="AF61" i="7" s="1"/>
  <c r="AK61" i="7" s="1"/>
  <c r="Q60" i="7"/>
  <c r="V60" i="7" s="1"/>
  <c r="AA60" i="7" s="1"/>
  <c r="AF60" i="7" s="1"/>
  <c r="AK60" i="7" s="1"/>
  <c r="O63" i="7"/>
  <c r="T63" i="7" s="1"/>
  <c r="Y63" i="7" s="1"/>
  <c r="AD63" i="7" s="1"/>
  <c r="AI63" i="7" s="1"/>
  <c r="O62" i="7"/>
  <c r="T62" i="7" s="1"/>
  <c r="Y62" i="7" s="1"/>
  <c r="AD62" i="7" s="1"/>
  <c r="AI62" i="7" s="1"/>
  <c r="O61" i="7"/>
  <c r="T61" i="7" s="1"/>
  <c r="Y61" i="7" s="1"/>
  <c r="AD61" i="7" s="1"/>
  <c r="AI61" i="7" s="1"/>
  <c r="O60" i="7"/>
  <c r="T60" i="7" s="1"/>
  <c r="Y60" i="7" s="1"/>
  <c r="AD60" i="7" s="1"/>
  <c r="AI60" i="7" s="1"/>
  <c r="R4" i="7"/>
  <c r="P4" i="7"/>
  <c r="G6" i="7"/>
  <c r="C15" i="21" a="1"/>
  <c r="C38" i="21" a="1"/>
  <c r="C25" i="21" a="1"/>
  <c r="C36" i="21" a="1"/>
  <c r="C46" i="21" a="1"/>
  <c r="C24" i="21" a="1"/>
  <c r="C45" i="21" a="1"/>
  <c r="C56" i="21" a="1"/>
  <c r="C20" i="21" a="1"/>
  <c r="C11" i="21" a="1"/>
  <c r="C53" i="21" a="1"/>
  <c r="C8" i="21" a="1"/>
  <c r="C26" i="21" a="1"/>
  <c r="C40" i="21" a="1"/>
  <c r="C16" i="21" a="1"/>
  <c r="C48" i="21" a="1"/>
  <c r="C37" i="21" a="1"/>
  <c r="C50" i="21" a="1"/>
  <c r="C10" i="21" a="1"/>
  <c r="C52" i="21" a="1"/>
  <c r="C31" i="21" a="1"/>
  <c r="C21" i="21" a="1"/>
  <c r="C35" i="21" a="1"/>
  <c r="C47" i="21" a="1"/>
  <c r="C49" i="21" a="1"/>
  <c r="C14" i="21" a="1"/>
  <c r="C55" i="21" a="1"/>
  <c r="C42" i="21" a="1"/>
  <c r="C9" i="21" a="1"/>
  <c r="C23" i="21" a="1"/>
  <c r="C13" i="21" a="1"/>
  <c r="C19" i="21" a="1"/>
  <c r="C32" i="21" a="1"/>
  <c r="C22" i="21" a="1"/>
  <c r="C54" i="21" a="1"/>
  <c r="C17" i="21" a="1"/>
  <c r="C30" i="21" a="1"/>
  <c r="C18" i="21" a="1"/>
  <c r="C33" i="21" a="1"/>
  <c r="C28" i="21" a="1"/>
  <c r="C29" i="21" a="1"/>
  <c r="C41" i="21" a="1"/>
  <c r="C57" i="21" a="1"/>
  <c r="C43" i="21" a="1"/>
  <c r="C44" i="21" a="1"/>
  <c r="C27" i="21" a="1"/>
  <c r="C51" i="21" a="1"/>
  <c r="C39" i="21" a="1"/>
  <c r="C34" i="21" a="1"/>
  <c r="C12" i="21" a="1"/>
  <c r="K10" i="21" l="1"/>
  <c r="O10" i="21" s="1"/>
  <c r="K9" i="22"/>
  <c r="G9" i="22"/>
  <c r="I9" i="22"/>
  <c r="D10" i="22"/>
  <c r="E10" i="22" s="1"/>
  <c r="D11" i="22" s="1"/>
  <c r="N9" i="22"/>
  <c r="Q9" i="22" s="1"/>
  <c r="AJ53" i="7"/>
  <c r="AL64" i="7"/>
  <c r="U10" i="21"/>
  <c r="W10" i="21" s="1"/>
  <c r="C56" i="21"/>
  <c r="C52" i="21"/>
  <c r="C48" i="21"/>
  <c r="C44" i="21"/>
  <c r="C40" i="21"/>
  <c r="C36" i="21"/>
  <c r="C32" i="21"/>
  <c r="C28" i="21"/>
  <c r="C24" i="21"/>
  <c r="C20" i="21"/>
  <c r="C16" i="21"/>
  <c r="C12" i="21"/>
  <c r="C55" i="21"/>
  <c r="C51" i="21"/>
  <c r="C47" i="21"/>
  <c r="C43" i="21"/>
  <c r="C39" i="21"/>
  <c r="C35" i="21"/>
  <c r="C31" i="21"/>
  <c r="C27" i="21"/>
  <c r="C23" i="21"/>
  <c r="C19" i="21"/>
  <c r="C15" i="21"/>
  <c r="C11" i="21"/>
  <c r="C54" i="21"/>
  <c r="C50" i="21"/>
  <c r="C46" i="21"/>
  <c r="C42" i="21"/>
  <c r="C38" i="21"/>
  <c r="C34" i="21"/>
  <c r="C30" i="21"/>
  <c r="C26" i="21"/>
  <c r="C22" i="21"/>
  <c r="C18" i="21"/>
  <c r="C14" i="21"/>
  <c r="C10" i="21"/>
  <c r="C57" i="21"/>
  <c r="C53" i="21"/>
  <c r="C49" i="21"/>
  <c r="C45" i="21"/>
  <c r="C41" i="21"/>
  <c r="C37" i="21"/>
  <c r="C33" i="21"/>
  <c r="C29" i="21"/>
  <c r="C25" i="21"/>
  <c r="C21" i="21"/>
  <c r="C17" i="21"/>
  <c r="C13" i="21"/>
  <c r="C9" i="21"/>
  <c r="C8" i="21"/>
  <c r="AL53" i="7"/>
  <c r="AL7" i="7"/>
  <c r="AG53" i="7"/>
  <c r="AJ38" i="7"/>
  <c r="AJ64" i="7"/>
  <c r="AE33" i="7"/>
  <c r="AE43" i="7"/>
  <c r="AG7" i="7"/>
  <c r="AE38" i="7"/>
  <c r="AG47" i="7"/>
  <c r="AG64" i="7"/>
  <c r="AJ15" i="7"/>
  <c r="AJ23" i="7"/>
  <c r="AJ43" i="7"/>
  <c r="Z53" i="7"/>
  <c r="AE50" i="7"/>
  <c r="AL43" i="7"/>
  <c r="AL56" i="7"/>
  <c r="AE23" i="7"/>
  <c r="AE53" i="7"/>
  <c r="AG16" i="7"/>
  <c r="AJ7" i="7"/>
  <c r="AJ56" i="7"/>
  <c r="AG56" i="7"/>
  <c r="AJ47" i="7"/>
  <c r="AL16" i="7"/>
  <c r="AJ33" i="7"/>
  <c r="AB50" i="7"/>
  <c r="AE7" i="7"/>
  <c r="AE56" i="7"/>
  <c r="AG43" i="7"/>
  <c r="AE47" i="7"/>
  <c r="AB47" i="7"/>
  <c r="Z50" i="7"/>
  <c r="Z15" i="7"/>
  <c r="Z33" i="7"/>
  <c r="Z43" i="7"/>
  <c r="AB7" i="7"/>
  <c r="AB53" i="7"/>
  <c r="AE64" i="7"/>
  <c r="Z47" i="7"/>
  <c r="AG50" i="7"/>
  <c r="AE15" i="7"/>
  <c r="AB16" i="7"/>
  <c r="Z7" i="7"/>
  <c r="Z56" i="7"/>
  <c r="AB43" i="7"/>
  <c r="Z64" i="7"/>
  <c r="AB56" i="7"/>
  <c r="W50" i="7"/>
  <c r="Z23" i="7"/>
  <c r="W7" i="7"/>
  <c r="W16" i="7"/>
  <c r="W53" i="7"/>
  <c r="AB64" i="7"/>
  <c r="Z38" i="7"/>
  <c r="W56" i="7"/>
  <c r="U64" i="7"/>
  <c r="W47" i="7"/>
  <c r="W64" i="7"/>
  <c r="W43" i="7"/>
  <c r="P43" i="7"/>
  <c r="R7" i="7"/>
  <c r="R64" i="7"/>
  <c r="R47" i="7"/>
  <c r="U7" i="7"/>
  <c r="R43" i="7"/>
  <c r="R53" i="7"/>
  <c r="R50" i="7"/>
  <c r="R56" i="7"/>
  <c r="P38" i="7"/>
  <c r="P64" i="7"/>
  <c r="P56" i="7"/>
  <c r="P7" i="7"/>
  <c r="P47" i="7"/>
  <c r="P33" i="7"/>
  <c r="P23" i="7"/>
  <c r="P50" i="7"/>
  <c r="P15" i="7"/>
  <c r="P53" i="7"/>
  <c r="R16" i="7"/>
  <c r="L10" i="21" l="1"/>
  <c r="AD10" i="21" s="1"/>
  <c r="M10" i="21"/>
  <c r="N10" i="21"/>
  <c r="P10" i="21"/>
  <c r="Q10" i="21"/>
  <c r="R10" i="21"/>
  <c r="J11" i="21"/>
  <c r="K11" i="21" s="1"/>
  <c r="L11" i="21" s="1"/>
  <c r="Y10" i="21"/>
  <c r="M10" i="22"/>
  <c r="E11" i="22"/>
  <c r="D12" i="22" s="1"/>
  <c r="S9" i="22"/>
  <c r="R9" i="22"/>
  <c r="T9" i="22"/>
  <c r="O9" i="22"/>
  <c r="P9" i="22"/>
  <c r="D13" i="21"/>
  <c r="E13" i="21"/>
  <c r="G13" i="21" s="1"/>
  <c r="D45" i="21"/>
  <c r="E45" i="21"/>
  <c r="G45" i="21" s="1"/>
  <c r="D26" i="21"/>
  <c r="E26" i="21"/>
  <c r="G26" i="21" s="1"/>
  <c r="D11" i="21"/>
  <c r="E11" i="21"/>
  <c r="G11" i="21" s="1"/>
  <c r="D43" i="21"/>
  <c r="E43" i="21"/>
  <c r="G43" i="21" s="1"/>
  <c r="E28" i="21"/>
  <c r="G28" i="21" s="1"/>
  <c r="D28" i="21"/>
  <c r="D17" i="21"/>
  <c r="E17" i="21"/>
  <c r="G17" i="21" s="1"/>
  <c r="E32" i="21"/>
  <c r="G32" i="21" s="1"/>
  <c r="D32" i="21"/>
  <c r="D21" i="21"/>
  <c r="E21" i="21"/>
  <c r="G21" i="21" s="1"/>
  <c r="D34" i="21"/>
  <c r="E34" i="21"/>
  <c r="G34" i="21" s="1"/>
  <c r="D19" i="21"/>
  <c r="E19" i="21"/>
  <c r="G19" i="21" s="1"/>
  <c r="D51" i="21"/>
  <c r="E51" i="21"/>
  <c r="G51" i="21" s="1"/>
  <c r="E36" i="21"/>
  <c r="G36" i="21" s="1"/>
  <c r="D36" i="21"/>
  <c r="D23" i="21"/>
  <c r="E23" i="21"/>
  <c r="G23" i="21" s="1"/>
  <c r="E12" i="21"/>
  <c r="G12" i="21" s="1"/>
  <c r="D12" i="21"/>
  <c r="D37" i="21"/>
  <c r="E37" i="21"/>
  <c r="G37" i="21" s="1"/>
  <c r="D18" i="21"/>
  <c r="E18" i="21"/>
  <c r="G18" i="21" s="1"/>
  <c r="D50" i="21"/>
  <c r="E50" i="21"/>
  <c r="G50" i="21" s="1"/>
  <c r="D35" i="21"/>
  <c r="E35" i="21"/>
  <c r="G35" i="21" s="1"/>
  <c r="E20" i="21"/>
  <c r="G20" i="21" s="1"/>
  <c r="D20" i="21"/>
  <c r="D52" i="21"/>
  <c r="E52" i="21"/>
  <c r="G52" i="21" s="1"/>
  <c r="D49" i="21"/>
  <c r="E49" i="21"/>
  <c r="G49" i="21" s="1"/>
  <c r="D30" i="21"/>
  <c r="E30" i="21"/>
  <c r="G30" i="21" s="1"/>
  <c r="D15" i="21"/>
  <c r="E15" i="21"/>
  <c r="G15" i="21" s="1"/>
  <c r="D47" i="21"/>
  <c r="E47" i="21"/>
  <c r="G47" i="21" s="1"/>
  <c r="D53" i="21"/>
  <c r="E53" i="21"/>
  <c r="G53" i="21" s="1"/>
  <c r="D25" i="21"/>
  <c r="E25" i="21"/>
  <c r="G25" i="21" s="1"/>
  <c r="D57" i="21"/>
  <c r="E57" i="21"/>
  <c r="G57" i="21" s="1"/>
  <c r="D38" i="21"/>
  <c r="E38" i="21"/>
  <c r="G38" i="21" s="1"/>
  <c r="D55" i="21"/>
  <c r="E55" i="21"/>
  <c r="G55" i="21" s="1"/>
  <c r="D40" i="21"/>
  <c r="E40" i="21"/>
  <c r="G40" i="21" s="1"/>
  <c r="D29" i="21"/>
  <c r="E29" i="21"/>
  <c r="G29" i="21" s="1"/>
  <c r="D10" i="21"/>
  <c r="E10" i="21"/>
  <c r="G10" i="21" s="1"/>
  <c r="D42" i="21"/>
  <c r="E42" i="21"/>
  <c r="G42" i="21" s="1"/>
  <c r="D27" i="21"/>
  <c r="E27" i="21"/>
  <c r="G27" i="21" s="1"/>
  <c r="D44" i="21"/>
  <c r="E44" i="21"/>
  <c r="G44" i="21" s="1"/>
  <c r="D33" i="21"/>
  <c r="E33" i="21"/>
  <c r="G33" i="21" s="1"/>
  <c r="D14" i="21"/>
  <c r="E14" i="21"/>
  <c r="G14" i="21" s="1"/>
  <c r="D46" i="21"/>
  <c r="E46" i="21"/>
  <c r="G46" i="21" s="1"/>
  <c r="D31" i="21"/>
  <c r="E31" i="21"/>
  <c r="G31" i="21" s="1"/>
  <c r="D16" i="21"/>
  <c r="E16" i="21"/>
  <c r="G16" i="21" s="1"/>
  <c r="E48" i="21"/>
  <c r="G48" i="21" s="1"/>
  <c r="D48" i="21"/>
  <c r="D9" i="21"/>
  <c r="E9" i="21"/>
  <c r="G9" i="21" s="1"/>
  <c r="D41" i="21"/>
  <c r="E41" i="21"/>
  <c r="G41" i="21" s="1"/>
  <c r="D22" i="21"/>
  <c r="E22" i="21"/>
  <c r="G22" i="21" s="1"/>
  <c r="D54" i="21"/>
  <c r="E54" i="21"/>
  <c r="G54" i="21" s="1"/>
  <c r="D39" i="21"/>
  <c r="E39" i="21"/>
  <c r="G39" i="21" s="1"/>
  <c r="E24" i="21"/>
  <c r="G24" i="21" s="1"/>
  <c r="D24" i="21"/>
  <c r="E56" i="21"/>
  <c r="G56" i="21" s="1"/>
  <c r="D56" i="21"/>
  <c r="D8" i="21"/>
  <c r="E8" i="21"/>
  <c r="G8" i="21" s="1"/>
  <c r="X10" i="21"/>
  <c r="Z10" i="21"/>
  <c r="AA10" i="21"/>
  <c r="V10" i="21"/>
  <c r="AB10" i="21"/>
  <c r="T11" i="21"/>
  <c r="AL60" i="7"/>
  <c r="AJ60" i="7"/>
  <c r="AG60" i="7"/>
  <c r="AE60" i="7"/>
  <c r="AB60" i="7"/>
  <c r="W60" i="7"/>
  <c r="Z60" i="7"/>
  <c r="R60" i="7"/>
  <c r="P60" i="7"/>
  <c r="AE10" i="21" a="1"/>
  <c r="AG10" i="21" l="1"/>
  <c r="AE10" i="21"/>
  <c r="AI10" i="21" s="1"/>
  <c r="J12" i="21"/>
  <c r="O11" i="21"/>
  <c r="AD11" i="21" s="1"/>
  <c r="N10" i="22"/>
  <c r="O10" i="22" s="1"/>
  <c r="E12" i="22"/>
  <c r="D13" i="22" s="1"/>
  <c r="AL61" i="7"/>
  <c r="AL62" i="7" s="1"/>
  <c r="AE61" i="7"/>
  <c r="AE62" i="7" s="1"/>
  <c r="R61" i="7"/>
  <c r="R62" i="7" s="1"/>
  <c r="AG61" i="7"/>
  <c r="AG62" i="7" s="1"/>
  <c r="U11" i="21"/>
  <c r="T12" i="21" s="1"/>
  <c r="R11" i="21"/>
  <c r="Q11" i="21"/>
  <c r="P11" i="21"/>
  <c r="N11" i="21"/>
  <c r="M11" i="21"/>
  <c r="G6" i="21"/>
  <c r="F22" i="21"/>
  <c r="H22" i="21"/>
  <c r="F41" i="21"/>
  <c r="H41" i="21"/>
  <c r="F57" i="21"/>
  <c r="H57" i="21"/>
  <c r="H26" i="21"/>
  <c r="F26" i="21"/>
  <c r="H50" i="21"/>
  <c r="F50" i="21"/>
  <c r="F27" i="21"/>
  <c r="H27" i="21"/>
  <c r="F38" i="21"/>
  <c r="H38" i="21"/>
  <c r="H21" i="21"/>
  <c r="F21" i="21"/>
  <c r="F43" i="21"/>
  <c r="H43" i="21"/>
  <c r="F39" i="21"/>
  <c r="H39" i="21"/>
  <c r="F52" i="21"/>
  <c r="H52" i="21"/>
  <c r="H56" i="21"/>
  <c r="F56" i="21"/>
  <c r="F47" i="21"/>
  <c r="H47" i="21"/>
  <c r="H42" i="21"/>
  <c r="F42" i="21"/>
  <c r="F51" i="21"/>
  <c r="H51" i="21"/>
  <c r="F30" i="21"/>
  <c r="H30" i="21"/>
  <c r="H18" i="21"/>
  <c r="F18" i="21"/>
  <c r="F46" i="21"/>
  <c r="H46" i="21"/>
  <c r="H10" i="21"/>
  <c r="F10" i="21"/>
  <c r="F25" i="21"/>
  <c r="H25" i="21"/>
  <c r="H32" i="21"/>
  <c r="F32" i="21"/>
  <c r="H45" i="21"/>
  <c r="F45" i="21"/>
  <c r="F12" i="21"/>
  <c r="H12" i="21"/>
  <c r="F9" i="21"/>
  <c r="H9" i="21"/>
  <c r="F20" i="21"/>
  <c r="H20" i="21"/>
  <c r="F36" i="21"/>
  <c r="H36" i="21"/>
  <c r="F31" i="21"/>
  <c r="H31" i="21"/>
  <c r="F24" i="21"/>
  <c r="H24" i="21"/>
  <c r="F54" i="21"/>
  <c r="H54" i="21"/>
  <c r="H48" i="21"/>
  <c r="F48" i="21"/>
  <c r="H29" i="21"/>
  <c r="F29" i="21"/>
  <c r="F19" i="21"/>
  <c r="H19" i="21"/>
  <c r="F17" i="21"/>
  <c r="H17" i="21"/>
  <c r="H37" i="21"/>
  <c r="F37" i="21"/>
  <c r="F14" i="21"/>
  <c r="H14" i="21"/>
  <c r="H40" i="21"/>
  <c r="F40" i="21"/>
  <c r="F15" i="21"/>
  <c r="H15" i="21"/>
  <c r="H13" i="21"/>
  <c r="F13" i="21"/>
  <c r="F55" i="21"/>
  <c r="H55" i="21"/>
  <c r="F28" i="21"/>
  <c r="H28" i="21"/>
  <c r="F44" i="21"/>
  <c r="H44" i="21"/>
  <c r="F23" i="21"/>
  <c r="H23" i="21"/>
  <c r="F33" i="21"/>
  <c r="H33" i="21"/>
  <c r="H53" i="21"/>
  <c r="F53" i="21"/>
  <c r="F35" i="21"/>
  <c r="H35" i="21"/>
  <c r="H16" i="21"/>
  <c r="F16" i="21"/>
  <c r="H34" i="21"/>
  <c r="F34" i="21"/>
  <c r="F49" i="21"/>
  <c r="H49" i="21"/>
  <c r="F11" i="21"/>
  <c r="H11" i="21"/>
  <c r="F8" i="21"/>
  <c r="H8" i="21"/>
  <c r="AJ61" i="7"/>
  <c r="AJ62" i="7" s="1"/>
  <c r="AB61" i="7"/>
  <c r="AB62" i="7" s="1"/>
  <c r="Z61" i="7"/>
  <c r="Z62" i="7" s="1"/>
  <c r="P61" i="7"/>
  <c r="P62" i="7" s="1"/>
  <c r="AH10" i="21" a="1"/>
  <c r="AH10" i="21" l="1"/>
  <c r="AL10" i="21" s="1"/>
  <c r="Q10" i="22"/>
  <c r="R10" i="22"/>
  <c r="U12" i="21"/>
  <c r="X12" i="21" s="1"/>
  <c r="K12" i="21"/>
  <c r="P12" i="21" s="1"/>
  <c r="Y11" i="21"/>
  <c r="T10" i="22"/>
  <c r="S10" i="22"/>
  <c r="P10" i="22"/>
  <c r="M11" i="22"/>
  <c r="N11" i="22" s="1"/>
  <c r="O11" i="22" s="1"/>
  <c r="E13" i="22"/>
  <c r="D14" i="22" s="1"/>
  <c r="X11" i="21"/>
  <c r="V11" i="21"/>
  <c r="Z11" i="21"/>
  <c r="AB11" i="21"/>
  <c r="AA11" i="21"/>
  <c r="W11" i="21"/>
  <c r="H6" i="21"/>
  <c r="F6" i="21"/>
  <c r="R108" i="20"/>
  <c r="R109" i="20"/>
  <c r="R110" i="20"/>
  <c r="R49" i="20"/>
  <c r="P110" i="20"/>
  <c r="P109" i="20"/>
  <c r="P108" i="20"/>
  <c r="P76" i="20"/>
  <c r="P63" i="20"/>
  <c r="D115" i="20"/>
  <c r="D113" i="20"/>
  <c r="D112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82" i="20"/>
  <c r="D81" i="20"/>
  <c r="D80" i="20"/>
  <c r="D79" i="20"/>
  <c r="D78" i="20"/>
  <c r="D77" i="20"/>
  <c r="D76" i="20"/>
  <c r="D75" i="20"/>
  <c r="D74" i="20"/>
  <c r="D73" i="20"/>
  <c r="D64" i="20"/>
  <c r="D63" i="20"/>
  <c r="D62" i="20"/>
  <c r="D61" i="20"/>
  <c r="D59" i="20"/>
  <c r="D58" i="20"/>
  <c r="D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C110" i="20"/>
  <c r="C108" i="20"/>
  <c r="P115" i="20"/>
  <c r="P113" i="20"/>
  <c r="P112" i="20"/>
  <c r="P107" i="20"/>
  <c r="P106" i="20"/>
  <c r="P105" i="20"/>
  <c r="P104" i="20"/>
  <c r="P103" i="20"/>
  <c r="P102" i="20"/>
  <c r="P101" i="20"/>
  <c r="P100" i="20"/>
  <c r="P99" i="20"/>
  <c r="P98" i="20"/>
  <c r="P97" i="20"/>
  <c r="P96" i="20"/>
  <c r="P95" i="20"/>
  <c r="P94" i="20"/>
  <c r="P93" i="20"/>
  <c r="P92" i="20"/>
  <c r="P91" i="20"/>
  <c r="P90" i="20"/>
  <c r="P89" i="20"/>
  <c r="P88" i="20"/>
  <c r="P87" i="20"/>
  <c r="P86" i="20"/>
  <c r="P85" i="20"/>
  <c r="P84" i="20"/>
  <c r="P83" i="20"/>
  <c r="P82" i="20"/>
  <c r="P81" i="20"/>
  <c r="P80" i="20"/>
  <c r="P79" i="20"/>
  <c r="P78" i="20"/>
  <c r="P77" i="20"/>
  <c r="P75" i="20"/>
  <c r="P74" i="20"/>
  <c r="P73" i="20"/>
  <c r="N70" i="20"/>
  <c r="N10" i="20" s="1"/>
  <c r="N14" i="20" s="1"/>
  <c r="L70" i="20"/>
  <c r="L71" i="20" s="1"/>
  <c r="L11" i="20" s="1"/>
  <c r="J70" i="20"/>
  <c r="J71" i="20" s="1"/>
  <c r="J11" i="20" s="1"/>
  <c r="H70" i="20"/>
  <c r="H10" i="20" s="1"/>
  <c r="F70" i="20"/>
  <c r="F10" i="20" s="1"/>
  <c r="N69" i="20"/>
  <c r="N9" i="20" s="1"/>
  <c r="L69" i="20"/>
  <c r="J69" i="20"/>
  <c r="J9" i="20" s="1"/>
  <c r="H69" i="20"/>
  <c r="H9" i="20" s="1"/>
  <c r="F69" i="20"/>
  <c r="F9" i="20" s="1"/>
  <c r="N67" i="20"/>
  <c r="L67" i="20"/>
  <c r="J67" i="20"/>
  <c r="H67" i="20"/>
  <c r="F67" i="20"/>
  <c r="F66" i="20"/>
  <c r="D66" i="20"/>
  <c r="C66" i="20"/>
  <c r="P64" i="20"/>
  <c r="P62" i="20"/>
  <c r="P61" i="20"/>
  <c r="P59" i="20"/>
  <c r="P58" i="20"/>
  <c r="P57" i="20"/>
  <c r="P56" i="20"/>
  <c r="A56" i="20"/>
  <c r="P55" i="20"/>
  <c r="U53" i="7" s="1"/>
  <c r="P54" i="20"/>
  <c r="A54" i="20"/>
  <c r="P53" i="20"/>
  <c r="U50" i="7" s="1"/>
  <c r="P52" i="20"/>
  <c r="A52" i="20"/>
  <c r="P51" i="20"/>
  <c r="U47" i="7" s="1"/>
  <c r="P50" i="20"/>
  <c r="A50" i="20"/>
  <c r="P49" i="20"/>
  <c r="P48" i="20"/>
  <c r="U43" i="7" s="1"/>
  <c r="P47" i="20"/>
  <c r="P46" i="20"/>
  <c r="P45" i="20"/>
  <c r="P44" i="20"/>
  <c r="P43" i="20"/>
  <c r="P42" i="20"/>
  <c r="P41" i="20"/>
  <c r="P40" i="20"/>
  <c r="P39" i="20"/>
  <c r="P38" i="20"/>
  <c r="P37" i="20"/>
  <c r="P36" i="20"/>
  <c r="P35" i="20"/>
  <c r="P34" i="20"/>
  <c r="P33" i="20"/>
  <c r="P32" i="20"/>
  <c r="P31" i="20"/>
  <c r="P30" i="20"/>
  <c r="P29" i="20"/>
  <c r="P28" i="20"/>
  <c r="P27" i="20"/>
  <c r="P26" i="20"/>
  <c r="P25" i="20"/>
  <c r="P24" i="20"/>
  <c r="U15" i="7" s="1"/>
  <c r="P23" i="20"/>
  <c r="P22" i="20"/>
  <c r="P21" i="20"/>
  <c r="P20" i="20"/>
  <c r="P19" i="20"/>
  <c r="P18" i="20"/>
  <c r="P17" i="20"/>
  <c r="C10" i="20"/>
  <c r="L9" i="20"/>
  <c r="N6" i="20"/>
  <c r="L6" i="20"/>
  <c r="J6" i="20"/>
  <c r="H6" i="20"/>
  <c r="F6" i="20"/>
  <c r="N5" i="20"/>
  <c r="L5" i="20"/>
  <c r="J5" i="20"/>
  <c r="H5" i="20"/>
  <c r="F5" i="20"/>
  <c r="AG11" i="21" l="1"/>
  <c r="T13" i="21"/>
  <c r="U13" i="21" s="1"/>
  <c r="AA13" i="21" s="1"/>
  <c r="N12" i="21"/>
  <c r="J13" i="21"/>
  <c r="K13" i="21" s="1"/>
  <c r="L13" i="21" s="1"/>
  <c r="W12" i="21"/>
  <c r="O12" i="21"/>
  <c r="V12" i="21"/>
  <c r="AB12" i="21"/>
  <c r="Z12" i="21"/>
  <c r="AA12" i="21"/>
  <c r="Y12" i="21"/>
  <c r="M12" i="21"/>
  <c r="L12" i="21"/>
  <c r="Q12" i="21"/>
  <c r="R12" i="21"/>
  <c r="S11" i="22"/>
  <c r="P11" i="22"/>
  <c r="T11" i="22"/>
  <c r="Q11" i="22"/>
  <c r="R11" i="22"/>
  <c r="M12" i="22"/>
  <c r="N12" i="22" s="1"/>
  <c r="E14" i="22"/>
  <c r="D15" i="22" s="1"/>
  <c r="D6" i="20"/>
  <c r="D70" i="20"/>
  <c r="D10" i="20" s="1"/>
  <c r="L7" i="20"/>
  <c r="L15" i="20" s="1"/>
  <c r="N7" i="20"/>
  <c r="H7" i="20"/>
  <c r="L10" i="20"/>
  <c r="L14" i="20" s="1"/>
  <c r="N13" i="20"/>
  <c r="P6" i="20"/>
  <c r="F14" i="20"/>
  <c r="F7" i="20"/>
  <c r="J7" i="20"/>
  <c r="J15" i="20" s="1"/>
  <c r="H14" i="20"/>
  <c r="U33" i="7"/>
  <c r="U56" i="7"/>
  <c r="U38" i="7"/>
  <c r="U23" i="7"/>
  <c r="N71" i="20"/>
  <c r="N11" i="20" s="1"/>
  <c r="J13" i="20"/>
  <c r="P69" i="20"/>
  <c r="P9" i="20" s="1"/>
  <c r="D5" i="20"/>
  <c r="L13" i="20"/>
  <c r="J10" i="20"/>
  <c r="J14" i="20" s="1"/>
  <c r="D69" i="20"/>
  <c r="D71" i="20" s="1"/>
  <c r="D11" i="20" s="1"/>
  <c r="P70" i="20"/>
  <c r="P10" i="20" s="1"/>
  <c r="H71" i="20"/>
  <c r="H11" i="20" s="1"/>
  <c r="H13" i="20"/>
  <c r="P5" i="20"/>
  <c r="F13" i="20"/>
  <c r="F71" i="20"/>
  <c r="F11" i="20" s="1"/>
  <c r="AG12" i="21" l="1"/>
  <c r="F15" i="20"/>
  <c r="AD12" i="21"/>
  <c r="X13" i="21"/>
  <c r="W13" i="21"/>
  <c r="T14" i="21"/>
  <c r="Y13" i="21"/>
  <c r="V13" i="21"/>
  <c r="Z13" i="21"/>
  <c r="AB13" i="21"/>
  <c r="Q13" i="21"/>
  <c r="R13" i="21"/>
  <c r="O13" i="21"/>
  <c r="AD13" i="21" s="1"/>
  <c r="M13" i="21"/>
  <c r="J14" i="21"/>
  <c r="N13" i="21"/>
  <c r="P13" i="21"/>
  <c r="R12" i="22"/>
  <c r="M13" i="22"/>
  <c r="N13" i="22" s="1"/>
  <c r="M14" i="22" s="1"/>
  <c r="E15" i="22"/>
  <c r="D16" i="22" s="1"/>
  <c r="Q12" i="22"/>
  <c r="O12" i="22"/>
  <c r="S12" i="22"/>
  <c r="P12" i="22"/>
  <c r="T12" i="22"/>
  <c r="D9" i="20"/>
  <c r="D13" i="20" s="1"/>
  <c r="D14" i="20"/>
  <c r="N15" i="20"/>
  <c r="D7" i="20"/>
  <c r="H15" i="20"/>
  <c r="P14" i="20"/>
  <c r="D15" i="20"/>
  <c r="U60" i="7"/>
  <c r="U61" i="7" s="1"/>
  <c r="U62" i="7" s="1"/>
  <c r="P7" i="20"/>
  <c r="P13" i="20"/>
  <c r="P71" i="20"/>
  <c r="P11" i="20" s="1"/>
  <c r="AG13" i="21" l="1"/>
  <c r="U14" i="21"/>
  <c r="Z14" i="21" s="1"/>
  <c r="K14" i="21"/>
  <c r="N14" i="21" s="1"/>
  <c r="S13" i="22"/>
  <c r="N14" i="22"/>
  <c r="T14" i="22" s="1"/>
  <c r="E16" i="22"/>
  <c r="D17" i="22" s="1"/>
  <c r="O13" i="22"/>
  <c r="P13" i="22"/>
  <c r="Q13" i="22"/>
  <c r="T13" i="22"/>
  <c r="R13" i="22"/>
  <c r="P15" i="20"/>
  <c r="W61" i="7"/>
  <c r="W62" i="7" s="1"/>
  <c r="C101" i="11"/>
  <c r="C99" i="11"/>
  <c r="X2" i="1"/>
  <c r="Y2" i="1" s="1" a="1"/>
  <c r="Y2" i="1" s="1"/>
  <c r="T15" i="21" l="1"/>
  <c r="AB14" i="21"/>
  <c r="V14" i="21"/>
  <c r="X14" i="21"/>
  <c r="W14" i="21"/>
  <c r="Y14" i="21"/>
  <c r="AA14" i="21"/>
  <c r="J15" i="21"/>
  <c r="K15" i="21" s="1"/>
  <c r="R15" i="21" s="1"/>
  <c r="M14" i="21"/>
  <c r="L14" i="21"/>
  <c r="R14" i="21"/>
  <c r="Q14" i="21"/>
  <c r="P14" i="21"/>
  <c r="O14" i="21"/>
  <c r="M15" i="22"/>
  <c r="N15" i="22" s="1"/>
  <c r="M16" i="22" s="1"/>
  <c r="D18" i="22"/>
  <c r="E17" i="22"/>
  <c r="S14" i="22"/>
  <c r="Q14" i="22"/>
  <c r="P14" i="22"/>
  <c r="R14" i="22"/>
  <c r="O14" i="22"/>
  <c r="J2" i="19"/>
  <c r="T22" i="4" a="1"/>
  <c r="AG14" i="21" l="1"/>
  <c r="AD14" i="21"/>
  <c r="U15" i="21"/>
  <c r="Z15" i="21" s="1"/>
  <c r="N15" i="21"/>
  <c r="M15" i="21"/>
  <c r="P15" i="21"/>
  <c r="O15" i="21"/>
  <c r="J16" i="21"/>
  <c r="Q15" i="21"/>
  <c r="L15" i="21"/>
  <c r="O15" i="22"/>
  <c r="N16" i="22"/>
  <c r="M17" i="22" s="1"/>
  <c r="E18" i="22"/>
  <c r="D19" i="22"/>
  <c r="T22" i="4"/>
  <c r="Q15" i="22"/>
  <c r="S15" i="22"/>
  <c r="T15" i="22"/>
  <c r="P15" i="22"/>
  <c r="R15" i="22"/>
  <c r="G10" i="22"/>
  <c r="K10" i="22"/>
  <c r="J10" i="22"/>
  <c r="I10" i="22"/>
  <c r="H10" i="22"/>
  <c r="F10" i="22"/>
  <c r="J2" i="18"/>
  <c r="AD15" i="21" l="1"/>
  <c r="W15" i="21"/>
  <c r="T16" i="21"/>
  <c r="U16" i="21" s="1"/>
  <c r="V16" i="21" s="1"/>
  <c r="AB15" i="21"/>
  <c r="Y15" i="21"/>
  <c r="V15" i="21"/>
  <c r="X15" i="21"/>
  <c r="AA15" i="21"/>
  <c r="K16" i="21"/>
  <c r="R16" i="21" s="1"/>
  <c r="M18" i="22"/>
  <c r="N17" i="22"/>
  <c r="E19" i="22"/>
  <c r="D20" i="22" s="1"/>
  <c r="S17" i="22"/>
  <c r="T16" i="22"/>
  <c r="R16" i="22"/>
  <c r="S16" i="22"/>
  <c r="Q16" i="22"/>
  <c r="P16" i="22"/>
  <c r="O16" i="22"/>
  <c r="K11" i="22"/>
  <c r="G11" i="22"/>
  <c r="H11" i="22"/>
  <c r="F11" i="22"/>
  <c r="I11" i="22"/>
  <c r="J11" i="22"/>
  <c r="G14" i="17"/>
  <c r="F14" i="17"/>
  <c r="H14" i="17" s="1"/>
  <c r="G3" i="17"/>
  <c r="F3" i="17"/>
  <c r="H3" i="17" s="1"/>
  <c r="AN46" i="7"/>
  <c r="AN45" i="7"/>
  <c r="K46" i="7"/>
  <c r="K45" i="7"/>
  <c r="B41" i="5"/>
  <c r="D41" i="5" s="1"/>
  <c r="C45" i="7" s="1"/>
  <c r="B46" i="7"/>
  <c r="B45" i="7"/>
  <c r="B42" i="11"/>
  <c r="B50" i="20" s="1"/>
  <c r="B41" i="11"/>
  <c r="B49" i="20" s="1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7" i="3"/>
  <c r="F48" i="3"/>
  <c r="F49" i="3"/>
  <c r="F50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3" i="3"/>
  <c r="F94" i="3"/>
  <c r="F95" i="3"/>
  <c r="F96" i="3"/>
  <c r="N40" i="3"/>
  <c r="AG15" i="21" l="1"/>
  <c r="W16" i="21"/>
  <c r="L16" i="21"/>
  <c r="O16" i="21"/>
  <c r="Y16" i="21"/>
  <c r="AG16" i="21" s="1"/>
  <c r="X16" i="21"/>
  <c r="Z16" i="21"/>
  <c r="P16" i="21"/>
  <c r="N16" i="21"/>
  <c r="AB16" i="21"/>
  <c r="M16" i="21"/>
  <c r="AA16" i="21"/>
  <c r="J17" i="21"/>
  <c r="K17" i="21" s="1"/>
  <c r="T17" i="21"/>
  <c r="Q16" i="21"/>
  <c r="N18" i="22"/>
  <c r="M19" i="22"/>
  <c r="E20" i="22"/>
  <c r="D21" i="22"/>
  <c r="P17" i="22"/>
  <c r="T17" i="22"/>
  <c r="Q17" i="22"/>
  <c r="O17" i="22"/>
  <c r="R17" i="22"/>
  <c r="H12" i="22"/>
  <c r="K12" i="22"/>
  <c r="G12" i="22"/>
  <c r="I12" i="22"/>
  <c r="F12" i="22"/>
  <c r="J12" i="22"/>
  <c r="J2" i="17"/>
  <c r="AD16" i="21" l="1"/>
  <c r="P17" i="21"/>
  <c r="J18" i="21"/>
  <c r="K18" i="21" s="1"/>
  <c r="N18" i="21" s="1"/>
  <c r="M17" i="21"/>
  <c r="O17" i="21"/>
  <c r="L17" i="21"/>
  <c r="U17" i="21"/>
  <c r="X17" i="21" s="1"/>
  <c r="R17" i="21"/>
  <c r="Q17" i="21"/>
  <c r="N17" i="21"/>
  <c r="N19" i="22"/>
  <c r="M20" i="22"/>
  <c r="E21" i="22"/>
  <c r="D22" i="22"/>
  <c r="P18" i="22"/>
  <c r="T18" i="22"/>
  <c r="Q18" i="22"/>
  <c r="O18" i="22"/>
  <c r="S18" i="22"/>
  <c r="P19" i="22"/>
  <c r="R18" i="22"/>
  <c r="I13" i="22"/>
  <c r="F13" i="22"/>
  <c r="K13" i="22"/>
  <c r="G13" i="22"/>
  <c r="J13" i="22"/>
  <c r="H13" i="22"/>
  <c r="AD17" i="21" l="1"/>
  <c r="W17" i="21"/>
  <c r="V17" i="21"/>
  <c r="AB17" i="21"/>
  <c r="Z17" i="21"/>
  <c r="Y17" i="21"/>
  <c r="T18" i="21"/>
  <c r="AA17" i="21"/>
  <c r="J19" i="21"/>
  <c r="K19" i="21" s="1"/>
  <c r="J20" i="21" s="1"/>
  <c r="M18" i="21"/>
  <c r="L18" i="21"/>
  <c r="R18" i="21"/>
  <c r="Q18" i="21"/>
  <c r="P18" i="21"/>
  <c r="O18" i="21"/>
  <c r="N20" i="22"/>
  <c r="M21" i="22"/>
  <c r="E22" i="22"/>
  <c r="D23" i="22" s="1"/>
  <c r="R19" i="22"/>
  <c r="O19" i="22"/>
  <c r="Q19" i="22"/>
  <c r="S19" i="22"/>
  <c r="T19" i="22"/>
  <c r="I14" i="22"/>
  <c r="K14" i="22"/>
  <c r="F14" i="22"/>
  <c r="J14" i="22"/>
  <c r="G14" i="22"/>
  <c r="H14" i="22"/>
  <c r="O51" i="3"/>
  <c r="O52" i="3"/>
  <c r="O53" i="3"/>
  <c r="O50" i="3"/>
  <c r="O47" i="3"/>
  <c r="O48" i="3"/>
  <c r="O46" i="3"/>
  <c r="O44" i="3"/>
  <c r="O43" i="3"/>
  <c r="O41" i="3"/>
  <c r="O40" i="3"/>
  <c r="O38" i="3"/>
  <c r="O37" i="3"/>
  <c r="O34" i="3"/>
  <c r="O35" i="3"/>
  <c r="O33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12" i="3"/>
  <c r="O10" i="3"/>
  <c r="O9" i="3"/>
  <c r="O4" i="3"/>
  <c r="O5" i="3"/>
  <c r="O6" i="3"/>
  <c r="O7" i="3"/>
  <c r="O3" i="3"/>
  <c r="N58" i="3"/>
  <c r="N59" i="3"/>
  <c r="N60" i="3"/>
  <c r="N57" i="3"/>
  <c r="N53" i="3"/>
  <c r="N54" i="3"/>
  <c r="N55" i="3"/>
  <c r="N52" i="3"/>
  <c r="N50" i="3"/>
  <c r="N49" i="3"/>
  <c r="N47" i="3"/>
  <c r="N46" i="3"/>
  <c r="N44" i="3"/>
  <c r="N43" i="3"/>
  <c r="N41" i="3"/>
  <c r="N39" i="3"/>
  <c r="N35" i="3"/>
  <c r="N36" i="3"/>
  <c r="N37" i="3"/>
  <c r="N34" i="3"/>
  <c r="N30" i="3"/>
  <c r="N31" i="3"/>
  <c r="N32" i="3"/>
  <c r="N29" i="3"/>
  <c r="N20" i="3"/>
  <c r="N21" i="3"/>
  <c r="N22" i="3"/>
  <c r="N23" i="3"/>
  <c r="N24" i="3"/>
  <c r="N25" i="3"/>
  <c r="N26" i="3"/>
  <c r="N27" i="3"/>
  <c r="N19" i="3"/>
  <c r="N4" i="3"/>
  <c r="N5" i="3"/>
  <c r="N6" i="3"/>
  <c r="N7" i="3"/>
  <c r="N8" i="3"/>
  <c r="N9" i="3"/>
  <c r="N3" i="3"/>
  <c r="N12" i="3"/>
  <c r="N13" i="3"/>
  <c r="N14" i="3"/>
  <c r="N15" i="3"/>
  <c r="N16" i="3"/>
  <c r="N17" i="3"/>
  <c r="N11" i="3"/>
  <c r="B19" i="6"/>
  <c r="M10" i="4"/>
  <c r="L10" i="4"/>
  <c r="G36" i="16"/>
  <c r="G35" i="16"/>
  <c r="G34" i="16"/>
  <c r="G33" i="16"/>
  <c r="G30" i="16"/>
  <c r="G29" i="16"/>
  <c r="G28" i="16"/>
  <c r="G27" i="16"/>
  <c r="G26" i="16"/>
  <c r="G25" i="16"/>
  <c r="G24" i="16"/>
  <c r="G23" i="16"/>
  <c r="G20" i="16"/>
  <c r="G19" i="16"/>
  <c r="G18" i="16"/>
  <c r="G17" i="16"/>
  <c r="G16" i="16"/>
  <c r="G15" i="16"/>
  <c r="G14" i="16"/>
  <c r="G13" i="16"/>
  <c r="G10" i="16"/>
  <c r="G9" i="16"/>
  <c r="G8" i="16"/>
  <c r="G7" i="16"/>
  <c r="G6" i="16"/>
  <c r="G5" i="16"/>
  <c r="AG17" i="21" l="1"/>
  <c r="AD18" i="21"/>
  <c r="U18" i="21"/>
  <c r="Z18" i="21" s="1"/>
  <c r="K20" i="21"/>
  <c r="R20" i="21" s="1"/>
  <c r="O19" i="21"/>
  <c r="R19" i="21"/>
  <c r="Q19" i="21"/>
  <c r="N19" i="21"/>
  <c r="L19" i="21"/>
  <c r="M19" i="21"/>
  <c r="P19" i="21"/>
  <c r="M22" i="22"/>
  <c r="N21" i="22"/>
  <c r="E23" i="22"/>
  <c r="D24" i="22" s="1"/>
  <c r="Q20" i="22"/>
  <c r="F15" i="22"/>
  <c r="I15" i="22"/>
  <c r="G15" i="22"/>
  <c r="K15" i="22"/>
  <c r="H15" i="22"/>
  <c r="J15" i="22"/>
  <c r="J2" i="16"/>
  <c r="AD19" i="21" l="1"/>
  <c r="Q20" i="21"/>
  <c r="N20" i="21"/>
  <c r="M20" i="21"/>
  <c r="J21" i="21"/>
  <c r="K21" i="21" s="1"/>
  <c r="P21" i="21" s="1"/>
  <c r="P20" i="21"/>
  <c r="V18" i="21"/>
  <c r="Y18" i="21"/>
  <c r="T19" i="21"/>
  <c r="AB18" i="21"/>
  <c r="X18" i="21"/>
  <c r="AA18" i="21"/>
  <c r="W18" i="21"/>
  <c r="L20" i="21"/>
  <c r="O20" i="21"/>
  <c r="N22" i="22"/>
  <c r="M23" i="22"/>
  <c r="E24" i="22"/>
  <c r="D25" i="22"/>
  <c r="R20" i="22"/>
  <c r="S20" i="22"/>
  <c r="T20" i="22"/>
  <c r="P20" i="22"/>
  <c r="O20" i="22"/>
  <c r="G16" i="22"/>
  <c r="H16" i="22"/>
  <c r="F16" i="22"/>
  <c r="I16" i="22"/>
  <c r="J16" i="22"/>
  <c r="K16" i="22"/>
  <c r="G24" i="7"/>
  <c r="G23" i="7"/>
  <c r="G22" i="7"/>
  <c r="G21" i="7"/>
  <c r="G20" i="7"/>
  <c r="G19" i="7"/>
  <c r="G18" i="7"/>
  <c r="G17" i="7"/>
  <c r="U2" i="2"/>
  <c r="U2" i="1"/>
  <c r="AD20" i="21" l="1"/>
  <c r="AG18" i="21"/>
  <c r="N21" i="21"/>
  <c r="M21" i="21"/>
  <c r="J22" i="21"/>
  <c r="K22" i="21" s="1"/>
  <c r="N22" i="21" s="1"/>
  <c r="L21" i="21"/>
  <c r="AD21" i="21" s="1"/>
  <c r="U19" i="21"/>
  <c r="V19" i="21" s="1"/>
  <c r="R21" i="21"/>
  <c r="Q21" i="21"/>
  <c r="O21" i="21"/>
  <c r="N23" i="22"/>
  <c r="M24" i="22"/>
  <c r="E25" i="22"/>
  <c r="D26" i="22"/>
  <c r="R21" i="22"/>
  <c r="P21" i="22"/>
  <c r="S21" i="22"/>
  <c r="H17" i="22"/>
  <c r="I17" i="22"/>
  <c r="J17" i="22"/>
  <c r="K17" i="22"/>
  <c r="F17" i="22"/>
  <c r="G17" i="22"/>
  <c r="F39" i="6"/>
  <c r="F35" i="6"/>
  <c r="H36" i="6" s="1"/>
  <c r="F31" i="6"/>
  <c r="H32" i="6" s="1"/>
  <c r="F27" i="6"/>
  <c r="F23" i="6"/>
  <c r="F19" i="6"/>
  <c r="F15" i="6"/>
  <c r="H15" i="6" s="1"/>
  <c r="F6" i="6"/>
  <c r="C39" i="6"/>
  <c r="B39" i="6"/>
  <c r="A39" i="6"/>
  <c r="L12" i="4"/>
  <c r="L8" i="4"/>
  <c r="L6" i="4"/>
  <c r="AB19" i="21" l="1"/>
  <c r="AA19" i="21"/>
  <c r="X19" i="21"/>
  <c r="Y19" i="21"/>
  <c r="AG19" i="21" s="1"/>
  <c r="W19" i="21"/>
  <c r="T20" i="21"/>
  <c r="Z19" i="21"/>
  <c r="L22" i="21"/>
  <c r="J23" i="21"/>
  <c r="K23" i="21" s="1"/>
  <c r="R23" i="21" s="1"/>
  <c r="R22" i="21"/>
  <c r="M22" i="21"/>
  <c r="Q22" i="21"/>
  <c r="P22" i="21"/>
  <c r="O22" i="21"/>
  <c r="N24" i="22"/>
  <c r="M25" i="22"/>
  <c r="E26" i="22"/>
  <c r="D27" i="22"/>
  <c r="Q21" i="22"/>
  <c r="T21" i="22"/>
  <c r="O21" i="22"/>
  <c r="O22" i="22"/>
  <c r="T22" i="22"/>
  <c r="P22" i="22"/>
  <c r="J18" i="22"/>
  <c r="K18" i="22"/>
  <c r="F18" i="22"/>
  <c r="G18" i="22"/>
  <c r="H18" i="22"/>
  <c r="I18" i="22"/>
  <c r="H28" i="6"/>
  <c r="H40" i="6"/>
  <c r="H24" i="6"/>
  <c r="H16" i="6"/>
  <c r="H27" i="6"/>
  <c r="H20" i="6"/>
  <c r="H31" i="6"/>
  <c r="H7" i="6"/>
  <c r="H6" i="6"/>
  <c r="H19" i="6"/>
  <c r="H35" i="6"/>
  <c r="H23" i="6"/>
  <c r="H39" i="6"/>
  <c r="W2" i="1"/>
  <c r="AD22" i="21" l="1"/>
  <c r="U20" i="21"/>
  <c r="AB20" i="21" s="1"/>
  <c r="M23" i="21"/>
  <c r="P23" i="21"/>
  <c r="J24" i="21"/>
  <c r="O23" i="21"/>
  <c r="Q23" i="21"/>
  <c r="L23" i="21"/>
  <c r="N23" i="21"/>
  <c r="M26" i="22"/>
  <c r="N25" i="22"/>
  <c r="E27" i="22"/>
  <c r="D28" i="22"/>
  <c r="S23" i="22"/>
  <c r="T23" i="22"/>
  <c r="Q23" i="22"/>
  <c r="Q22" i="22"/>
  <c r="S22" i="22"/>
  <c r="R22" i="22"/>
  <c r="K19" i="22"/>
  <c r="F19" i="22"/>
  <c r="G19" i="22"/>
  <c r="J19" i="22"/>
  <c r="H19" i="22"/>
  <c r="I19" i="22"/>
  <c r="K66" i="7"/>
  <c r="I64" i="13"/>
  <c r="G64" i="13"/>
  <c r="D64" i="13"/>
  <c r="B64" i="13"/>
  <c r="I68" i="13"/>
  <c r="J68" i="13" s="1"/>
  <c r="G68" i="13"/>
  <c r="H68" i="13" s="1"/>
  <c r="I67" i="13"/>
  <c r="G67" i="13"/>
  <c r="I66" i="13"/>
  <c r="G66" i="13"/>
  <c r="I65" i="13"/>
  <c r="G65" i="13"/>
  <c r="I59" i="13"/>
  <c r="J59" i="13" s="1"/>
  <c r="G59" i="13"/>
  <c r="H59" i="13" s="1"/>
  <c r="I58" i="13"/>
  <c r="G58" i="13"/>
  <c r="I57" i="13"/>
  <c r="G57" i="13"/>
  <c r="G56" i="13"/>
  <c r="H56" i="13" s="1"/>
  <c r="I55" i="13"/>
  <c r="J55" i="13" s="1"/>
  <c r="G55" i="13"/>
  <c r="I54" i="13"/>
  <c r="G54" i="13"/>
  <c r="I53" i="13"/>
  <c r="G53" i="13"/>
  <c r="I52" i="13"/>
  <c r="J52" i="13" s="1"/>
  <c r="G52" i="13"/>
  <c r="H52" i="13" s="1"/>
  <c r="I51" i="13"/>
  <c r="G51" i="13"/>
  <c r="I50" i="13"/>
  <c r="G50" i="13"/>
  <c r="G49" i="13"/>
  <c r="H49" i="13" s="1"/>
  <c r="I48" i="13"/>
  <c r="J48" i="13" s="1"/>
  <c r="G48" i="13"/>
  <c r="I47" i="13"/>
  <c r="G47" i="13"/>
  <c r="I46" i="13"/>
  <c r="G46" i="13"/>
  <c r="I45" i="13"/>
  <c r="G45" i="13"/>
  <c r="H45" i="13" s="1"/>
  <c r="I44" i="13"/>
  <c r="G44" i="13"/>
  <c r="I43" i="13"/>
  <c r="G43" i="13"/>
  <c r="G41" i="13"/>
  <c r="H41" i="13" s="1"/>
  <c r="G40" i="13"/>
  <c r="G39" i="13"/>
  <c r="G38" i="13"/>
  <c r="G37" i="13"/>
  <c r="G36" i="13"/>
  <c r="H36" i="13" s="1"/>
  <c r="G35" i="13"/>
  <c r="H35" i="13" s="1"/>
  <c r="G34" i="13"/>
  <c r="G33" i="13"/>
  <c r="G32" i="13"/>
  <c r="I31" i="13"/>
  <c r="I30" i="13"/>
  <c r="G30" i="13"/>
  <c r="H30" i="13" s="1"/>
  <c r="I29" i="13"/>
  <c r="G29" i="13"/>
  <c r="I28" i="13"/>
  <c r="G28" i="13"/>
  <c r="I27" i="13"/>
  <c r="G27" i="13"/>
  <c r="I26" i="13"/>
  <c r="G26" i="13"/>
  <c r="I25" i="13"/>
  <c r="G25" i="13"/>
  <c r="I24" i="13"/>
  <c r="G24" i="13"/>
  <c r="I23" i="13"/>
  <c r="I22" i="13"/>
  <c r="G22" i="13"/>
  <c r="H22" i="13" s="1"/>
  <c r="I21" i="13"/>
  <c r="G21" i="13"/>
  <c r="I20" i="13"/>
  <c r="G20" i="13"/>
  <c r="I19" i="13"/>
  <c r="G19" i="13"/>
  <c r="I18" i="13"/>
  <c r="G18" i="13"/>
  <c r="I17" i="13"/>
  <c r="G17" i="13"/>
  <c r="I16" i="13"/>
  <c r="J16" i="13" s="1"/>
  <c r="G16" i="13"/>
  <c r="I15" i="13"/>
  <c r="G15" i="13"/>
  <c r="I14" i="13"/>
  <c r="G14" i="13"/>
  <c r="I12" i="13"/>
  <c r="J12" i="13" s="1"/>
  <c r="G12" i="13"/>
  <c r="H12" i="13" s="1"/>
  <c r="I11" i="13"/>
  <c r="J11" i="13" s="1"/>
  <c r="G11" i="13"/>
  <c r="I10" i="13"/>
  <c r="G10" i="13"/>
  <c r="I9" i="13"/>
  <c r="G9" i="13"/>
  <c r="I8" i="13"/>
  <c r="G8" i="13"/>
  <c r="I7" i="13"/>
  <c r="G7" i="13"/>
  <c r="D66" i="13"/>
  <c r="D67" i="13"/>
  <c r="D68" i="13"/>
  <c r="E68" i="13" s="1"/>
  <c r="D65" i="13"/>
  <c r="D59" i="13"/>
  <c r="E59" i="13" s="1"/>
  <c r="D58" i="13"/>
  <c r="D57" i="13"/>
  <c r="D55" i="13"/>
  <c r="E55" i="13" s="1"/>
  <c r="D54" i="13"/>
  <c r="D53" i="13"/>
  <c r="D52" i="13"/>
  <c r="E52" i="13" s="1"/>
  <c r="D51" i="13"/>
  <c r="D50" i="13"/>
  <c r="D48" i="13"/>
  <c r="E48" i="13" s="1"/>
  <c r="D47" i="13"/>
  <c r="D46" i="13"/>
  <c r="D45" i="13"/>
  <c r="D44" i="13"/>
  <c r="D43" i="13"/>
  <c r="D17" i="13"/>
  <c r="D14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18" i="13"/>
  <c r="D16" i="13"/>
  <c r="E16" i="13" s="1"/>
  <c r="D15" i="13"/>
  <c r="B66" i="13"/>
  <c r="B67" i="13"/>
  <c r="B68" i="13"/>
  <c r="C68" i="13" s="1"/>
  <c r="B65" i="13"/>
  <c r="B59" i="13"/>
  <c r="C59" i="13" s="1"/>
  <c r="B58" i="13"/>
  <c r="B55" i="13"/>
  <c r="B56" i="13"/>
  <c r="C56" i="13" s="1"/>
  <c r="B54" i="13"/>
  <c r="B52" i="13"/>
  <c r="C52" i="13" s="1"/>
  <c r="B51" i="13"/>
  <c r="B48" i="13"/>
  <c r="B49" i="13"/>
  <c r="C49" i="13" s="1"/>
  <c r="B47" i="13"/>
  <c r="B45" i="13"/>
  <c r="C45" i="13" s="1"/>
  <c r="B44" i="13"/>
  <c r="B57" i="13"/>
  <c r="B53" i="13"/>
  <c r="B50" i="13"/>
  <c r="B46" i="13"/>
  <c r="B43" i="13"/>
  <c r="B39" i="13"/>
  <c r="B40" i="13"/>
  <c r="B41" i="13"/>
  <c r="C41" i="13" s="1"/>
  <c r="B38" i="13"/>
  <c r="B37" i="13"/>
  <c r="B34" i="13"/>
  <c r="B35" i="13"/>
  <c r="C35" i="13" s="1"/>
  <c r="B36" i="13"/>
  <c r="C36" i="13" s="1"/>
  <c r="B33" i="13"/>
  <c r="B32" i="13"/>
  <c r="B24" i="13"/>
  <c r="B26" i="13"/>
  <c r="B27" i="13"/>
  <c r="B28" i="13"/>
  <c r="B29" i="13"/>
  <c r="B30" i="13"/>
  <c r="C30" i="13" s="1"/>
  <c r="B30" i="7"/>
  <c r="J30" i="7" s="1"/>
  <c r="O30" i="7" s="1"/>
  <c r="T30" i="7" s="1"/>
  <c r="Y30" i="7" s="1"/>
  <c r="AD30" i="7" s="1"/>
  <c r="AI30" i="7" s="1"/>
  <c r="D30" i="7"/>
  <c r="L30" i="7" s="1"/>
  <c r="Q30" i="7" s="1"/>
  <c r="V30" i="7" s="1"/>
  <c r="AA30" i="7" s="1"/>
  <c r="AF30" i="7" s="1"/>
  <c r="AK30" i="7" s="1"/>
  <c r="K30" i="7"/>
  <c r="M30" i="7"/>
  <c r="AN30" i="7"/>
  <c r="AO30" i="7"/>
  <c r="B31" i="7"/>
  <c r="J31" i="7" s="1"/>
  <c r="O31" i="7" s="1"/>
  <c r="T31" i="7" s="1"/>
  <c r="Y31" i="7" s="1"/>
  <c r="AD31" i="7" s="1"/>
  <c r="AI31" i="7" s="1"/>
  <c r="D31" i="7"/>
  <c r="L31" i="7" s="1"/>
  <c r="Q31" i="7" s="1"/>
  <c r="V31" i="7" s="1"/>
  <c r="AA31" i="7" s="1"/>
  <c r="AF31" i="7" s="1"/>
  <c r="AK31" i="7" s="1"/>
  <c r="K31" i="7"/>
  <c r="M31" i="7"/>
  <c r="AN31" i="7"/>
  <c r="AO31" i="7"/>
  <c r="B25" i="13"/>
  <c r="B22" i="13"/>
  <c r="C22" i="13" s="1"/>
  <c r="B16" i="13"/>
  <c r="B17" i="13"/>
  <c r="B18" i="13"/>
  <c r="B19" i="13"/>
  <c r="B20" i="13"/>
  <c r="B21" i="13"/>
  <c r="B15" i="13"/>
  <c r="D9" i="13"/>
  <c r="D10" i="13"/>
  <c r="D11" i="13"/>
  <c r="E11" i="13" s="1"/>
  <c r="D12" i="13"/>
  <c r="E12" i="13" s="1"/>
  <c r="B9" i="13"/>
  <c r="B10" i="13"/>
  <c r="B11" i="13"/>
  <c r="B12" i="13"/>
  <c r="C12" i="13" s="1"/>
  <c r="D8" i="13"/>
  <c r="B8" i="13"/>
  <c r="D7" i="13"/>
  <c r="B14" i="13"/>
  <c r="B7" i="13"/>
  <c r="J4" i="13"/>
  <c r="H4" i="13"/>
  <c r="E4" i="13"/>
  <c r="C4" i="13"/>
  <c r="G1" i="13"/>
  <c r="B1" i="13"/>
  <c r="AO66" i="7"/>
  <c r="AO67" i="7"/>
  <c r="AO68" i="7"/>
  <c r="AO65" i="7"/>
  <c r="AO58" i="7"/>
  <c r="AO57" i="7"/>
  <c r="AO55" i="7"/>
  <c r="AO54" i="7"/>
  <c r="AO52" i="7"/>
  <c r="AO51" i="7"/>
  <c r="AO49" i="7"/>
  <c r="AO48" i="7"/>
  <c r="AO45" i="7"/>
  <c r="AO46" i="7"/>
  <c r="AO44" i="7"/>
  <c r="AO18" i="7"/>
  <c r="AO19" i="7"/>
  <c r="AO20" i="7"/>
  <c r="AO21" i="7"/>
  <c r="AO22" i="7"/>
  <c r="AO23" i="7"/>
  <c r="AO24" i="7"/>
  <c r="AO25" i="7"/>
  <c r="AO26" i="7"/>
  <c r="AO27" i="7"/>
  <c r="AO28" i="7"/>
  <c r="AO29" i="7"/>
  <c r="AO32" i="7"/>
  <c r="AO33" i="7"/>
  <c r="AO34" i="7"/>
  <c r="AO35" i="7"/>
  <c r="AO36" i="7"/>
  <c r="AO17" i="7"/>
  <c r="AO15" i="7"/>
  <c r="AO14" i="7"/>
  <c r="AO9" i="7"/>
  <c r="AO10" i="7"/>
  <c r="AO11" i="7"/>
  <c r="AO12" i="7"/>
  <c r="M66" i="7"/>
  <c r="M67" i="7"/>
  <c r="M68" i="7"/>
  <c r="M65" i="7"/>
  <c r="K67" i="7"/>
  <c r="K68" i="7"/>
  <c r="K65" i="7"/>
  <c r="AN58" i="7"/>
  <c r="AN59" i="7"/>
  <c r="AN55" i="7"/>
  <c r="AN52" i="7"/>
  <c r="AN49" i="7"/>
  <c r="AN40" i="7"/>
  <c r="AN41" i="7"/>
  <c r="AN42" i="7"/>
  <c r="AN35" i="7"/>
  <c r="AN36" i="7"/>
  <c r="AN37" i="7"/>
  <c r="AN25" i="7"/>
  <c r="AN26" i="7"/>
  <c r="AN27" i="7"/>
  <c r="AN28" i="7"/>
  <c r="AN29" i="7"/>
  <c r="AN32" i="7"/>
  <c r="AN17" i="7"/>
  <c r="AN18" i="7"/>
  <c r="AN19" i="7"/>
  <c r="AN20" i="7"/>
  <c r="AN21" i="7"/>
  <c r="AN22" i="7"/>
  <c r="AN9" i="7"/>
  <c r="AN10" i="7"/>
  <c r="AN11" i="7"/>
  <c r="AN12" i="7"/>
  <c r="AN13" i="7"/>
  <c r="AN14" i="7"/>
  <c r="AN16" i="7"/>
  <c r="AN24" i="7"/>
  <c r="AN34" i="7"/>
  <c r="AN39" i="7"/>
  <c r="AN44" i="7"/>
  <c r="AN48" i="7"/>
  <c r="AN51" i="7"/>
  <c r="AN54" i="7"/>
  <c r="AN57" i="7"/>
  <c r="AN60" i="7"/>
  <c r="AN65" i="7"/>
  <c r="AN66" i="7"/>
  <c r="AN67" i="7"/>
  <c r="AN68" i="7"/>
  <c r="AN69" i="7"/>
  <c r="AN70" i="7"/>
  <c r="AN71" i="7"/>
  <c r="M58" i="7"/>
  <c r="M57" i="7"/>
  <c r="M55" i="7"/>
  <c r="M54" i="7"/>
  <c r="M52" i="7"/>
  <c r="M51" i="7"/>
  <c r="M49" i="7"/>
  <c r="M48" i="7"/>
  <c r="M45" i="7"/>
  <c r="M46" i="7"/>
  <c r="M44" i="7"/>
  <c r="M18" i="7"/>
  <c r="M19" i="7"/>
  <c r="M20" i="7"/>
  <c r="M21" i="7"/>
  <c r="M22" i="7"/>
  <c r="M23" i="7"/>
  <c r="M24" i="7"/>
  <c r="M25" i="7"/>
  <c r="M26" i="7"/>
  <c r="M27" i="7"/>
  <c r="M28" i="7"/>
  <c r="M29" i="7"/>
  <c r="M32" i="7"/>
  <c r="M33" i="7"/>
  <c r="M34" i="7"/>
  <c r="M35" i="7"/>
  <c r="M36" i="7"/>
  <c r="M17" i="7"/>
  <c r="M15" i="7"/>
  <c r="M13" i="7" s="1"/>
  <c r="M14" i="7"/>
  <c r="M9" i="7"/>
  <c r="M10" i="7"/>
  <c r="M11" i="7"/>
  <c r="M12" i="7"/>
  <c r="M8" i="7"/>
  <c r="L59" i="7"/>
  <c r="Q59" i="7" s="1"/>
  <c r="V59" i="7" s="1"/>
  <c r="AA59" i="7" s="1"/>
  <c r="AF59" i="7" s="1"/>
  <c r="AK59" i="7" s="1"/>
  <c r="L42" i="7"/>
  <c r="Q42" i="7" s="1"/>
  <c r="V42" i="7" s="1"/>
  <c r="AA42" i="7" s="1"/>
  <c r="AF42" i="7" s="1"/>
  <c r="AK42" i="7" s="1"/>
  <c r="L41" i="7"/>
  <c r="Q41" i="7" s="1"/>
  <c r="V41" i="7" s="1"/>
  <c r="AA41" i="7" s="1"/>
  <c r="AF41" i="7" s="1"/>
  <c r="AK41" i="7" s="1"/>
  <c r="L40" i="7"/>
  <c r="Q40" i="7" s="1"/>
  <c r="V40" i="7" s="1"/>
  <c r="AA40" i="7" s="1"/>
  <c r="AF40" i="7" s="1"/>
  <c r="AK40" i="7" s="1"/>
  <c r="L39" i="7"/>
  <c r="Q39" i="7" s="1"/>
  <c r="V39" i="7" s="1"/>
  <c r="AA39" i="7" s="1"/>
  <c r="AF39" i="7" s="1"/>
  <c r="AK39" i="7" s="1"/>
  <c r="L38" i="7"/>
  <c r="Q38" i="7" s="1"/>
  <c r="V38" i="7" s="1"/>
  <c r="AA38" i="7" s="1"/>
  <c r="AF38" i="7" s="1"/>
  <c r="AK38" i="7" s="1"/>
  <c r="L37" i="7"/>
  <c r="Q37" i="7" s="1"/>
  <c r="V37" i="7" s="1"/>
  <c r="AA37" i="7" s="1"/>
  <c r="AF37" i="7" s="1"/>
  <c r="AK37" i="7" s="1"/>
  <c r="L15" i="7"/>
  <c r="Q15" i="7" s="1"/>
  <c r="V15" i="7" s="1"/>
  <c r="AA15" i="7" s="1"/>
  <c r="AF15" i="7" s="1"/>
  <c r="AK15" i="7" s="1"/>
  <c r="K58" i="7"/>
  <c r="K59" i="7"/>
  <c r="K57" i="7"/>
  <c r="K55" i="7"/>
  <c r="K54" i="7"/>
  <c r="K52" i="7"/>
  <c r="K51" i="7"/>
  <c r="K49" i="7"/>
  <c r="K48" i="7"/>
  <c r="K44" i="7"/>
  <c r="K43" i="7" s="1"/>
  <c r="K40" i="7"/>
  <c r="K41" i="7"/>
  <c r="K42" i="7"/>
  <c r="K39" i="7"/>
  <c r="K35" i="7"/>
  <c r="K36" i="7"/>
  <c r="K37" i="7"/>
  <c r="K34" i="7"/>
  <c r="K25" i="7"/>
  <c r="K26" i="7"/>
  <c r="K27" i="7"/>
  <c r="K28" i="7"/>
  <c r="K29" i="7"/>
  <c r="K32" i="7"/>
  <c r="K24" i="7"/>
  <c r="K17" i="7"/>
  <c r="K18" i="7"/>
  <c r="K19" i="7"/>
  <c r="K20" i="7"/>
  <c r="K21" i="7"/>
  <c r="K22" i="7"/>
  <c r="K16" i="7"/>
  <c r="K14" i="7"/>
  <c r="K13" i="7"/>
  <c r="K12" i="7"/>
  <c r="K11" i="7"/>
  <c r="K10" i="7"/>
  <c r="K9" i="7"/>
  <c r="K8" i="7"/>
  <c r="J55" i="7"/>
  <c r="O55" i="7" s="1"/>
  <c r="T55" i="7" s="1"/>
  <c r="Y55" i="7" s="1"/>
  <c r="AD55" i="7" s="1"/>
  <c r="AI55" i="7" s="1"/>
  <c r="J46" i="7"/>
  <c r="O46" i="7" s="1"/>
  <c r="T46" i="7" s="1"/>
  <c r="Y46" i="7" s="1"/>
  <c r="AD46" i="7" s="1"/>
  <c r="AI46" i="7" s="1"/>
  <c r="M4" i="7"/>
  <c r="K4" i="7"/>
  <c r="D46" i="7"/>
  <c r="L46" i="7" s="1"/>
  <c r="Q46" i="7" s="1"/>
  <c r="V46" i="7" s="1"/>
  <c r="AA46" i="7" s="1"/>
  <c r="AF46" i="7" s="1"/>
  <c r="AK46" i="7" s="1"/>
  <c r="B59" i="7"/>
  <c r="J59" i="7" s="1"/>
  <c r="O59" i="7" s="1"/>
  <c r="T59" i="7" s="1"/>
  <c r="Y59" i="7" s="1"/>
  <c r="AD59" i="7" s="1"/>
  <c r="AI59" i="7" s="1"/>
  <c r="B58" i="7"/>
  <c r="J58" i="7" s="1"/>
  <c r="O58" i="7" s="1"/>
  <c r="T58" i="7" s="1"/>
  <c r="Y58" i="7" s="1"/>
  <c r="AD58" i="7" s="1"/>
  <c r="AI58" i="7" s="1"/>
  <c r="D58" i="7"/>
  <c r="L58" i="7" s="1"/>
  <c r="Q58" i="7" s="1"/>
  <c r="V58" i="7" s="1"/>
  <c r="AA58" i="7" s="1"/>
  <c r="AF58" i="7" s="1"/>
  <c r="AK58" i="7" s="1"/>
  <c r="E58" i="7"/>
  <c r="B67" i="7"/>
  <c r="J67" i="7" s="1"/>
  <c r="O67" i="7" s="1"/>
  <c r="T67" i="7" s="1"/>
  <c r="Y67" i="7" s="1"/>
  <c r="AD67" i="7" s="1"/>
  <c r="AI67" i="7" s="1"/>
  <c r="D67" i="7"/>
  <c r="L67" i="7" s="1"/>
  <c r="Q67" i="7" s="1"/>
  <c r="V67" i="7" s="1"/>
  <c r="AA67" i="7" s="1"/>
  <c r="AF67" i="7" s="1"/>
  <c r="AK67" i="7" s="1"/>
  <c r="B17" i="7"/>
  <c r="J17" i="7" s="1"/>
  <c r="O17" i="7" s="1"/>
  <c r="T17" i="7" s="1"/>
  <c r="Y17" i="7" s="1"/>
  <c r="AD17" i="7" s="1"/>
  <c r="AI17" i="7" s="1"/>
  <c r="B18" i="7"/>
  <c r="J18" i="7" s="1"/>
  <c r="O18" i="7" s="1"/>
  <c r="T18" i="7" s="1"/>
  <c r="Y18" i="7" s="1"/>
  <c r="AD18" i="7" s="1"/>
  <c r="AI18" i="7" s="1"/>
  <c r="B19" i="7"/>
  <c r="J19" i="7" s="1"/>
  <c r="O19" i="7" s="1"/>
  <c r="T19" i="7" s="1"/>
  <c r="Y19" i="7" s="1"/>
  <c r="AD19" i="7" s="1"/>
  <c r="AI19" i="7" s="1"/>
  <c r="B20" i="7"/>
  <c r="J20" i="7" s="1"/>
  <c r="O20" i="7" s="1"/>
  <c r="T20" i="7" s="1"/>
  <c r="Y20" i="7" s="1"/>
  <c r="AD20" i="7" s="1"/>
  <c r="AI20" i="7" s="1"/>
  <c r="B21" i="7"/>
  <c r="J21" i="7" s="1"/>
  <c r="O21" i="7" s="1"/>
  <c r="T21" i="7" s="1"/>
  <c r="Y21" i="7" s="1"/>
  <c r="AD21" i="7" s="1"/>
  <c r="AI21" i="7" s="1"/>
  <c r="B22" i="7"/>
  <c r="J22" i="7" s="1"/>
  <c r="O22" i="7" s="1"/>
  <c r="T22" i="7" s="1"/>
  <c r="Y22" i="7" s="1"/>
  <c r="AD22" i="7" s="1"/>
  <c r="AI22" i="7" s="1"/>
  <c r="Q105" i="11"/>
  <c r="R115" i="20" s="1"/>
  <c r="B105" i="11"/>
  <c r="B114" i="20" s="1"/>
  <c r="Q55" i="11"/>
  <c r="R63" i="20" s="1"/>
  <c r="B55" i="11"/>
  <c r="B63" i="20" s="1"/>
  <c r="Q19" i="11"/>
  <c r="R27" i="20" s="1"/>
  <c r="Q20" i="11"/>
  <c r="R28" i="20" s="1"/>
  <c r="Q21" i="11"/>
  <c r="R29" i="20" s="1"/>
  <c r="Q22" i="11"/>
  <c r="R30" i="20" s="1"/>
  <c r="B19" i="11"/>
  <c r="B27" i="20" s="1"/>
  <c r="B20" i="11"/>
  <c r="B28" i="20" s="1"/>
  <c r="B21" i="11"/>
  <c r="B29" i="20" s="1"/>
  <c r="B22" i="11"/>
  <c r="B30" i="20" s="1"/>
  <c r="B101" i="5"/>
  <c r="B55" i="5"/>
  <c r="B19" i="5"/>
  <c r="B20" i="5"/>
  <c r="B21" i="5"/>
  <c r="B22" i="5"/>
  <c r="D22" i="5" s="1"/>
  <c r="A93" i="3"/>
  <c r="O49" i="3" s="1"/>
  <c r="A90" i="3"/>
  <c r="O45" i="3" s="1"/>
  <c r="A88" i="3"/>
  <c r="O42" i="3" s="1"/>
  <c r="A86" i="3"/>
  <c r="O39" i="3" s="1"/>
  <c r="A84" i="3"/>
  <c r="O36" i="3" s="1"/>
  <c r="A81" i="3"/>
  <c r="O32" i="3" s="1"/>
  <c r="A61" i="3"/>
  <c r="O11" i="3" s="1"/>
  <c r="A59" i="3"/>
  <c r="O8" i="3" s="1"/>
  <c r="A54" i="3"/>
  <c r="O2" i="3" s="1"/>
  <c r="A47" i="3"/>
  <c r="A43" i="3"/>
  <c r="N51" i="3" s="1"/>
  <c r="A41" i="3"/>
  <c r="N48" i="3" s="1"/>
  <c r="A39" i="3"/>
  <c r="N45" i="3" s="1"/>
  <c r="A37" i="3"/>
  <c r="N42" i="3" s="1"/>
  <c r="A34" i="3"/>
  <c r="N38" i="3" s="1"/>
  <c r="A30" i="3"/>
  <c r="N33" i="3" s="1"/>
  <c r="A26" i="3"/>
  <c r="N28" i="3" s="1"/>
  <c r="A17" i="3"/>
  <c r="A10" i="3"/>
  <c r="N10" i="3" s="1"/>
  <c r="A3" i="3"/>
  <c r="E55" i="7"/>
  <c r="D55" i="7"/>
  <c r="L55" i="7" s="1"/>
  <c r="Q55" i="7" s="1"/>
  <c r="V55" i="7" s="1"/>
  <c r="AA55" i="7" s="1"/>
  <c r="AF55" i="7" s="1"/>
  <c r="AK55" i="7" s="1"/>
  <c r="F3" i="3"/>
  <c r="D10" i="7"/>
  <c r="L10" i="7" s="1"/>
  <c r="Q10" i="7" s="1"/>
  <c r="V10" i="7" s="1"/>
  <c r="AA10" i="7" s="1"/>
  <c r="AF10" i="7" s="1"/>
  <c r="AK10" i="7" s="1"/>
  <c r="D11" i="7"/>
  <c r="L11" i="7" s="1"/>
  <c r="Q11" i="7" s="1"/>
  <c r="V11" i="7" s="1"/>
  <c r="AA11" i="7" s="1"/>
  <c r="AF11" i="7" s="1"/>
  <c r="AK11" i="7" s="1"/>
  <c r="D12" i="7"/>
  <c r="L12" i="7" s="1"/>
  <c r="Q12" i="7" s="1"/>
  <c r="V12" i="7" s="1"/>
  <c r="AA12" i="7" s="1"/>
  <c r="AF12" i="7" s="1"/>
  <c r="AK12" i="7" s="1"/>
  <c r="Q65" i="11"/>
  <c r="R74" i="20" s="1"/>
  <c r="Q66" i="11"/>
  <c r="R75" i="20" s="1"/>
  <c r="Q67" i="11"/>
  <c r="R76" i="20" s="1"/>
  <c r="Q68" i="11"/>
  <c r="R77" i="20" s="1"/>
  <c r="B66" i="11"/>
  <c r="B75" i="20" s="1"/>
  <c r="B67" i="11"/>
  <c r="B76" i="20" s="1"/>
  <c r="B68" i="11"/>
  <c r="B77" i="20" s="1"/>
  <c r="B62" i="5"/>
  <c r="D62" i="5" s="1"/>
  <c r="E10" i="7" s="1"/>
  <c r="B63" i="5"/>
  <c r="B64" i="5"/>
  <c r="D14" i="7"/>
  <c r="L14" i="7" s="1"/>
  <c r="Q14" i="7" s="1"/>
  <c r="V14" i="7" s="1"/>
  <c r="AA14" i="7" s="1"/>
  <c r="AF14" i="7" s="1"/>
  <c r="AK14" i="7" s="1"/>
  <c r="B10" i="7"/>
  <c r="J10" i="7" s="1"/>
  <c r="O10" i="7" s="1"/>
  <c r="T10" i="7" s="1"/>
  <c r="Y10" i="7" s="1"/>
  <c r="AD10" i="7" s="1"/>
  <c r="AI10" i="7" s="1"/>
  <c r="B11" i="7"/>
  <c r="J11" i="7" s="1"/>
  <c r="O11" i="7" s="1"/>
  <c r="T11" i="7" s="1"/>
  <c r="Y11" i="7" s="1"/>
  <c r="AD11" i="7" s="1"/>
  <c r="AI11" i="7" s="1"/>
  <c r="B12" i="7"/>
  <c r="J12" i="7" s="1"/>
  <c r="O12" i="7" s="1"/>
  <c r="T12" i="7" s="1"/>
  <c r="Y12" i="7" s="1"/>
  <c r="AD12" i="7" s="1"/>
  <c r="AI12" i="7" s="1"/>
  <c r="B13" i="7"/>
  <c r="J13" i="7" s="1"/>
  <c r="O13" i="7" s="1"/>
  <c r="T13" i="7" s="1"/>
  <c r="Y13" i="7" s="1"/>
  <c r="AD13" i="7" s="1"/>
  <c r="AI13" i="7" s="1"/>
  <c r="B14" i="7"/>
  <c r="J14" i="7" s="1"/>
  <c r="O14" i="7" s="1"/>
  <c r="T14" i="7" s="1"/>
  <c r="Y14" i="7" s="1"/>
  <c r="AD14" i="7" s="1"/>
  <c r="AI14" i="7" s="1"/>
  <c r="B1" i="7"/>
  <c r="Q10" i="11"/>
  <c r="R18" i="20" s="1"/>
  <c r="Q11" i="11"/>
  <c r="R19" i="20" s="1"/>
  <c r="Q12" i="11"/>
  <c r="R20" i="20" s="1"/>
  <c r="Q13" i="11"/>
  <c r="R21" i="20" s="1"/>
  <c r="Q14" i="11"/>
  <c r="R22" i="20" s="1"/>
  <c r="Q15" i="11"/>
  <c r="R23" i="20" s="1"/>
  <c r="B11" i="11"/>
  <c r="B19" i="20" s="1"/>
  <c r="B12" i="11"/>
  <c r="B20" i="20" s="1"/>
  <c r="B13" i="11"/>
  <c r="B21" i="20" s="1"/>
  <c r="B14" i="11"/>
  <c r="B22" i="20" s="1"/>
  <c r="B15" i="11"/>
  <c r="B23" i="20" s="1"/>
  <c r="B11" i="5"/>
  <c r="D11" i="5" s="1"/>
  <c r="B12" i="5"/>
  <c r="B13" i="5"/>
  <c r="B14" i="5"/>
  <c r="B15" i="5"/>
  <c r="D15" i="5" s="1"/>
  <c r="C15" i="11" s="1"/>
  <c r="C23" i="20" s="1"/>
  <c r="AO16" i="7"/>
  <c r="AO8" i="7"/>
  <c r="AN8" i="7"/>
  <c r="AA20" i="21" l="1"/>
  <c r="X20" i="21"/>
  <c r="Z20" i="21"/>
  <c r="Y20" i="21"/>
  <c r="AD23" i="21"/>
  <c r="V20" i="21"/>
  <c r="T21" i="21"/>
  <c r="W20" i="21"/>
  <c r="K24" i="21"/>
  <c r="O24" i="21" s="1"/>
  <c r="N26" i="22"/>
  <c r="M27" i="22"/>
  <c r="E28" i="22"/>
  <c r="D29" i="22" s="1"/>
  <c r="P23" i="22"/>
  <c r="O23" i="22"/>
  <c r="R23" i="22"/>
  <c r="R24" i="22"/>
  <c r="T24" i="22"/>
  <c r="O24" i="22"/>
  <c r="S24" i="22"/>
  <c r="P24" i="22"/>
  <c r="Q24" i="22"/>
  <c r="G20" i="22"/>
  <c r="I20" i="22"/>
  <c r="H20" i="22"/>
  <c r="J20" i="22"/>
  <c r="F20" i="22"/>
  <c r="K20" i="22"/>
  <c r="G1" i="7"/>
  <c r="J31" i="13"/>
  <c r="N2" i="3"/>
  <c r="R59" i="3" a="1"/>
  <c r="R59" i="3" s="1"/>
  <c r="R58" i="3" a="1"/>
  <c r="R58" i="3" s="1"/>
  <c r="A53" i="11"/>
  <c r="A61" i="20" s="1"/>
  <c r="N56" i="3"/>
  <c r="A23" i="11"/>
  <c r="A31" i="20" s="1"/>
  <c r="N18" i="3"/>
  <c r="H29" i="13"/>
  <c r="M56" i="7"/>
  <c r="J45" i="13"/>
  <c r="C21" i="13"/>
  <c r="J9" i="13"/>
  <c r="J18" i="13"/>
  <c r="J22" i="13"/>
  <c r="H27" i="13"/>
  <c r="H39" i="13"/>
  <c r="H54" i="13"/>
  <c r="J58" i="13"/>
  <c r="J57" i="13" s="1"/>
  <c r="J67" i="13"/>
  <c r="H10" i="13"/>
  <c r="H15" i="13"/>
  <c r="H19" i="13"/>
  <c r="J23" i="13"/>
  <c r="J27" i="13"/>
  <c r="H40" i="13"/>
  <c r="J54" i="13"/>
  <c r="J53" i="13" s="1"/>
  <c r="J15" i="13"/>
  <c r="J14" i="13" s="1"/>
  <c r="J19" i="13"/>
  <c r="H28" i="13"/>
  <c r="H51" i="13"/>
  <c r="H50" i="13" s="1"/>
  <c r="H16" i="13"/>
  <c r="H20" i="13"/>
  <c r="J24" i="13"/>
  <c r="J28" i="13"/>
  <c r="H34" i="13"/>
  <c r="H47" i="13"/>
  <c r="J51" i="13"/>
  <c r="J50" i="13" s="1"/>
  <c r="H65" i="13"/>
  <c r="J20" i="13"/>
  <c r="H25" i="13"/>
  <c r="J47" i="13"/>
  <c r="J46" i="13" s="1"/>
  <c r="J65" i="13"/>
  <c r="H8" i="13"/>
  <c r="H17" i="13"/>
  <c r="H21" i="13"/>
  <c r="J25" i="13"/>
  <c r="J29" i="13"/>
  <c r="H44" i="13"/>
  <c r="H43" i="13" s="1"/>
  <c r="H48" i="13"/>
  <c r="H66" i="13"/>
  <c r="J8" i="13"/>
  <c r="H26" i="13"/>
  <c r="J44" i="13"/>
  <c r="J66" i="13"/>
  <c r="H9" i="13"/>
  <c r="H18" i="13"/>
  <c r="J26" i="13"/>
  <c r="J30" i="13"/>
  <c r="H38" i="13"/>
  <c r="H58" i="13"/>
  <c r="H57" i="13" s="1"/>
  <c r="H67" i="13"/>
  <c r="J10" i="13"/>
  <c r="J21" i="13"/>
  <c r="H11" i="13"/>
  <c r="H33" i="13"/>
  <c r="H55" i="13"/>
  <c r="E9" i="13"/>
  <c r="C16" i="13"/>
  <c r="M53" i="7"/>
  <c r="C22" i="7"/>
  <c r="D101" i="5"/>
  <c r="C105" i="11" s="1"/>
  <c r="C115" i="20" s="1"/>
  <c r="C22" i="11"/>
  <c r="C30" i="20" s="1"/>
  <c r="B23" i="7"/>
  <c r="J23" i="7" s="1"/>
  <c r="O23" i="7" s="1"/>
  <c r="T23" i="7" s="1"/>
  <c r="Y23" i="7" s="1"/>
  <c r="AD23" i="7" s="1"/>
  <c r="AI23" i="7" s="1"/>
  <c r="A23" i="5"/>
  <c r="K7" i="7"/>
  <c r="K53" i="7"/>
  <c r="M43" i="7"/>
  <c r="M64" i="7"/>
  <c r="K64" i="7"/>
  <c r="K50" i="7"/>
  <c r="K23" i="7"/>
  <c r="M7" i="7"/>
  <c r="K15" i="7"/>
  <c r="K56" i="7"/>
  <c r="K33" i="7"/>
  <c r="M16" i="7"/>
  <c r="M47" i="7"/>
  <c r="M50" i="7"/>
  <c r="K47" i="7"/>
  <c r="K38" i="7"/>
  <c r="D55" i="5"/>
  <c r="D21" i="5"/>
  <c r="D20" i="5"/>
  <c r="D19" i="5"/>
  <c r="D63" i="5"/>
  <c r="C66" i="11"/>
  <c r="C75" i="20" s="1"/>
  <c r="D64" i="5"/>
  <c r="C14" i="7"/>
  <c r="C11" i="13" s="1"/>
  <c r="C10" i="7"/>
  <c r="C11" i="11"/>
  <c r="C19" i="20" s="1"/>
  <c r="D12" i="5"/>
  <c r="D13" i="5"/>
  <c r="D14" i="5"/>
  <c r="R56" i="3" a="1"/>
  <c r="R57" i="3" a="1"/>
  <c r="R53" i="3" a="1"/>
  <c r="R43" i="3" a="1"/>
  <c r="R47" i="3" a="1"/>
  <c r="R44" i="3" a="1"/>
  <c r="R42" i="3" a="1"/>
  <c r="R51" i="3" a="1"/>
  <c r="R55" i="3" a="1"/>
  <c r="R46" i="3" a="1"/>
  <c r="R52" i="3" a="1"/>
  <c r="R54" i="3" a="1"/>
  <c r="R48" i="3" a="1"/>
  <c r="R45" i="3" a="1"/>
  <c r="R49" i="3" a="1"/>
  <c r="R50" i="3" a="1"/>
  <c r="R40" i="3" a="1"/>
  <c r="R41" i="3" a="1"/>
  <c r="AG20" i="21" l="1"/>
  <c r="J1" i="7"/>
  <c r="G30" i="7"/>
  <c r="U21" i="21"/>
  <c r="AB21" i="21" s="1"/>
  <c r="Q24" i="21"/>
  <c r="N24" i="21"/>
  <c r="J25" i="21"/>
  <c r="K25" i="21" s="1"/>
  <c r="L25" i="21" s="1"/>
  <c r="M24" i="21"/>
  <c r="L24" i="21"/>
  <c r="AD24" i="21" s="1"/>
  <c r="R24" i="21"/>
  <c r="P24" i="21"/>
  <c r="M28" i="22"/>
  <c r="N27" i="22"/>
  <c r="E29" i="22"/>
  <c r="D30" i="22" s="1"/>
  <c r="O25" i="22"/>
  <c r="R25" i="22"/>
  <c r="Q25" i="22"/>
  <c r="T25" i="22"/>
  <c r="F21" i="22"/>
  <c r="G21" i="22"/>
  <c r="I21" i="22"/>
  <c r="K21" i="22"/>
  <c r="H21" i="22"/>
  <c r="J21" i="22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1" i="3"/>
  <c r="R42" i="3"/>
  <c r="J43" i="13"/>
  <c r="Q57" i="3" a="1"/>
  <c r="Q57" i="3" s="1"/>
  <c r="R40" i="3"/>
  <c r="J7" i="13"/>
  <c r="H46" i="13"/>
  <c r="H53" i="13"/>
  <c r="H64" i="13"/>
  <c r="H37" i="13"/>
  <c r="H24" i="13"/>
  <c r="H14" i="13"/>
  <c r="J17" i="13"/>
  <c r="H32" i="13"/>
  <c r="J64" i="13"/>
  <c r="H7" i="13"/>
  <c r="E67" i="7"/>
  <c r="C19" i="11"/>
  <c r="C27" i="20" s="1"/>
  <c r="C19" i="7"/>
  <c r="C20" i="7"/>
  <c r="C20" i="11"/>
  <c r="C28" i="20" s="1"/>
  <c r="C21" i="7"/>
  <c r="C20" i="13" s="1"/>
  <c r="C21" i="11"/>
  <c r="C29" i="20" s="1"/>
  <c r="C55" i="11"/>
  <c r="C63" i="20" s="1"/>
  <c r="C67" i="7"/>
  <c r="K60" i="7"/>
  <c r="M60" i="7"/>
  <c r="E11" i="7"/>
  <c r="C67" i="11"/>
  <c r="C76" i="20" s="1"/>
  <c r="E12" i="7"/>
  <c r="C68" i="11"/>
  <c r="C77" i="20" s="1"/>
  <c r="C12" i="11"/>
  <c r="C20" i="20" s="1"/>
  <c r="C11" i="7"/>
  <c r="C14" i="11"/>
  <c r="C22" i="20" s="1"/>
  <c r="C13" i="7"/>
  <c r="C13" i="11"/>
  <c r="C21" i="20" s="1"/>
  <c r="C12" i="7"/>
  <c r="D13" i="7"/>
  <c r="L13" i="7" s="1"/>
  <c r="Q13" i="7" s="1"/>
  <c r="V13" i="7" s="1"/>
  <c r="AA13" i="7" s="1"/>
  <c r="AF13" i="7" s="1"/>
  <c r="AK13" i="7" s="1"/>
  <c r="J45" i="7"/>
  <c r="O45" i="7" s="1"/>
  <c r="T45" i="7" s="1"/>
  <c r="Y45" i="7" s="1"/>
  <c r="AD45" i="7" s="1"/>
  <c r="AI45" i="7" s="1"/>
  <c r="D57" i="7"/>
  <c r="L57" i="7" s="1"/>
  <c r="Q57" i="7" s="1"/>
  <c r="V57" i="7" s="1"/>
  <c r="AA57" i="7" s="1"/>
  <c r="AF57" i="7" s="1"/>
  <c r="AK57" i="7" s="1"/>
  <c r="D56" i="7"/>
  <c r="L56" i="7" s="1"/>
  <c r="Q56" i="7" s="1"/>
  <c r="V56" i="7" s="1"/>
  <c r="AA56" i="7" s="1"/>
  <c r="AF56" i="7" s="1"/>
  <c r="AK56" i="7" s="1"/>
  <c r="E60" i="11"/>
  <c r="A100" i="11"/>
  <c r="A109" i="20" s="1"/>
  <c r="B101" i="11"/>
  <c r="B110" i="20" s="1"/>
  <c r="B100" i="11"/>
  <c r="B109" i="20" s="1"/>
  <c r="B99" i="11"/>
  <c r="B108" i="20" s="1"/>
  <c r="B98" i="11"/>
  <c r="B107" i="20" s="1"/>
  <c r="B97" i="11"/>
  <c r="B106" i="20" s="1"/>
  <c r="B97" i="5"/>
  <c r="B96" i="5"/>
  <c r="B95" i="5"/>
  <c r="A96" i="5"/>
  <c r="Q59" i="3" a="1"/>
  <c r="Q58" i="3" a="1"/>
  <c r="Q56" i="3" a="1"/>
  <c r="Q55" i="3" a="1"/>
  <c r="Q54" i="3" a="1"/>
  <c r="Q52" i="3" a="1"/>
  <c r="Q51" i="3" a="1"/>
  <c r="Q53" i="3" a="1"/>
  <c r="T22" i="21" l="1"/>
  <c r="X21" i="21"/>
  <c r="Z21" i="21"/>
  <c r="W21" i="21"/>
  <c r="V21" i="21"/>
  <c r="Y21" i="21"/>
  <c r="AA21" i="21"/>
  <c r="C15" i="13"/>
  <c r="U22" i="21"/>
  <c r="AA22" i="21" s="1"/>
  <c r="R25" i="21"/>
  <c r="Q25" i="21"/>
  <c r="J26" i="21"/>
  <c r="P25" i="21"/>
  <c r="O25" i="21"/>
  <c r="AD25" i="21" s="1"/>
  <c r="N25" i="21"/>
  <c r="M25" i="21"/>
  <c r="N28" i="22"/>
  <c r="M29" i="22"/>
  <c r="E30" i="22"/>
  <c r="D31" i="22"/>
  <c r="Q26" i="22"/>
  <c r="O26" i="22"/>
  <c r="S25" i="22"/>
  <c r="P25" i="22"/>
  <c r="F22" i="22"/>
  <c r="H22" i="22"/>
  <c r="J22" i="22"/>
  <c r="K22" i="22"/>
  <c r="G22" i="22"/>
  <c r="I22" i="22"/>
  <c r="Q59" i="3"/>
  <c r="Q58" i="3"/>
  <c r="Q56" i="3"/>
  <c r="Q55" i="3"/>
  <c r="Q54" i="3"/>
  <c r="Q53" i="3"/>
  <c r="Q52" i="3"/>
  <c r="Q51" i="3"/>
  <c r="J60" i="13"/>
  <c r="H60" i="13"/>
  <c r="M61" i="7"/>
  <c r="K61" i="7"/>
  <c r="D96" i="5"/>
  <c r="D66" i="7"/>
  <c r="D68" i="7"/>
  <c r="D65" i="7"/>
  <c r="D64" i="7"/>
  <c r="B66" i="7"/>
  <c r="B68" i="7"/>
  <c r="B65" i="7"/>
  <c r="B64" i="7"/>
  <c r="Q104" i="11"/>
  <c r="R113" i="20" s="1"/>
  <c r="Q106" i="11"/>
  <c r="Q103" i="11"/>
  <c r="R112" i="20" s="1"/>
  <c r="Q69" i="11"/>
  <c r="R78" i="20" s="1"/>
  <c r="Q70" i="11"/>
  <c r="R79" i="20" s="1"/>
  <c r="Q71" i="11"/>
  <c r="R80" i="20" s="1"/>
  <c r="Q72" i="11"/>
  <c r="R81" i="20" s="1"/>
  <c r="Q73" i="11"/>
  <c r="R82" i="20" s="1"/>
  <c r="Q74" i="11"/>
  <c r="R83" i="20" s="1"/>
  <c r="Q75" i="11"/>
  <c r="R84" i="20" s="1"/>
  <c r="Q76" i="11"/>
  <c r="R85" i="20" s="1"/>
  <c r="Q77" i="11"/>
  <c r="R86" i="20" s="1"/>
  <c r="Q78" i="11"/>
  <c r="R87" i="20" s="1"/>
  <c r="Q79" i="11"/>
  <c r="R88" i="20" s="1"/>
  <c r="Q80" i="11"/>
  <c r="R89" i="20" s="1"/>
  <c r="Q81" i="11"/>
  <c r="R90" i="20" s="1"/>
  <c r="Q82" i="11"/>
  <c r="R91" i="20" s="1"/>
  <c r="Q83" i="11"/>
  <c r="R92" i="20" s="1"/>
  <c r="Q84" i="11"/>
  <c r="R93" i="20" s="1"/>
  <c r="Q85" i="11"/>
  <c r="R94" i="20" s="1"/>
  <c r="Q86" i="11"/>
  <c r="R95" i="20" s="1"/>
  <c r="Q87" i="11"/>
  <c r="R96" i="20" s="1"/>
  <c r="Q88" i="11"/>
  <c r="R97" i="20" s="1"/>
  <c r="Q89" i="11"/>
  <c r="R98" i="20" s="1"/>
  <c r="Q90" i="11"/>
  <c r="R99" i="20" s="1"/>
  <c r="Q91" i="11"/>
  <c r="R100" i="20" s="1"/>
  <c r="Q92" i="11"/>
  <c r="R101" i="20" s="1"/>
  <c r="Q93" i="11"/>
  <c r="R102" i="20" s="1"/>
  <c r="Q94" i="11"/>
  <c r="R103" i="20" s="1"/>
  <c r="Q95" i="11"/>
  <c r="R104" i="20" s="1"/>
  <c r="Q96" i="11"/>
  <c r="R105" i="20" s="1"/>
  <c r="Q97" i="11"/>
  <c r="R106" i="20" s="1"/>
  <c r="Q98" i="11"/>
  <c r="R107" i="20" s="1"/>
  <c r="Q102" i="11"/>
  <c r="Q64" i="11"/>
  <c r="R73" i="20" s="1"/>
  <c r="Q48" i="11"/>
  <c r="R56" i="20" s="1"/>
  <c r="Q49" i="11"/>
  <c r="R57" i="20" s="1"/>
  <c r="Q50" i="11"/>
  <c r="R58" i="20" s="1"/>
  <c r="Q51" i="11"/>
  <c r="R59" i="20" s="1"/>
  <c r="Q52" i="11"/>
  <c r="Q53" i="11"/>
  <c r="R61" i="20" s="1"/>
  <c r="Q54" i="11"/>
  <c r="R62" i="20" s="1"/>
  <c r="Q56" i="11"/>
  <c r="R64" i="20" s="1"/>
  <c r="Q16" i="11"/>
  <c r="R24" i="20" s="1"/>
  <c r="Q17" i="11"/>
  <c r="R25" i="20" s="1"/>
  <c r="Q18" i="11"/>
  <c r="R26" i="20" s="1"/>
  <c r="Q23" i="11"/>
  <c r="R31" i="20" s="1"/>
  <c r="Q24" i="11"/>
  <c r="R32" i="20" s="1"/>
  <c r="Q25" i="11"/>
  <c r="R33" i="20" s="1"/>
  <c r="Q26" i="11"/>
  <c r="R34" i="20" s="1"/>
  <c r="Q27" i="11"/>
  <c r="R35" i="20" s="1"/>
  <c r="Q28" i="11"/>
  <c r="R36" i="20" s="1"/>
  <c r="Q29" i="11"/>
  <c r="R37" i="20" s="1"/>
  <c r="Q30" i="11"/>
  <c r="R38" i="20" s="1"/>
  <c r="Q31" i="11"/>
  <c r="R39" i="20" s="1"/>
  <c r="Q32" i="11"/>
  <c r="R40" i="20" s="1"/>
  <c r="Q33" i="11"/>
  <c r="R41" i="20" s="1"/>
  <c r="Q34" i="11"/>
  <c r="R42" i="20" s="1"/>
  <c r="Q35" i="11"/>
  <c r="R43" i="20" s="1"/>
  <c r="Q36" i="11"/>
  <c r="R44" i="20" s="1"/>
  <c r="Q37" i="11"/>
  <c r="R45" i="20" s="1"/>
  <c r="Q38" i="11"/>
  <c r="R46" i="20" s="1"/>
  <c r="Q39" i="11"/>
  <c r="R47" i="20" s="1"/>
  <c r="Q40" i="11"/>
  <c r="R48" i="20" s="1"/>
  <c r="Q42" i="11"/>
  <c r="R50" i="20" s="1"/>
  <c r="Q43" i="11"/>
  <c r="R51" i="20" s="1"/>
  <c r="Q44" i="11"/>
  <c r="R52" i="20" s="1"/>
  <c r="Q45" i="11"/>
  <c r="R53" i="20" s="1"/>
  <c r="Q46" i="11"/>
  <c r="R54" i="20" s="1"/>
  <c r="Q47" i="11"/>
  <c r="R55" i="20" s="1"/>
  <c r="Q9" i="11"/>
  <c r="R17" i="20" s="1"/>
  <c r="E61" i="11"/>
  <c r="J6" i="11" s="1"/>
  <c r="B100" i="5"/>
  <c r="B102" i="5"/>
  <c r="B99" i="5"/>
  <c r="D99" i="5" s="1"/>
  <c r="C103" i="11" s="1"/>
  <c r="C112" i="20" s="1"/>
  <c r="A99" i="5"/>
  <c r="A53" i="5"/>
  <c r="B56" i="5"/>
  <c r="B54" i="5"/>
  <c r="B53" i="5"/>
  <c r="A103" i="11"/>
  <c r="A112" i="20" s="1"/>
  <c r="E107" i="11"/>
  <c r="B106" i="11"/>
  <c r="B115" i="20" s="1"/>
  <c r="B104" i="11"/>
  <c r="B113" i="20" s="1"/>
  <c r="B103" i="11"/>
  <c r="B112" i="20" s="1"/>
  <c r="B56" i="11"/>
  <c r="B64" i="20" s="1"/>
  <c r="B54" i="11"/>
  <c r="B62" i="20" s="1"/>
  <c r="B53" i="11"/>
  <c r="B61" i="20" s="1"/>
  <c r="E6" i="11"/>
  <c r="Q5" i="9"/>
  <c r="P5" i="9"/>
  <c r="O5" i="9"/>
  <c r="B35" i="6"/>
  <c r="C35" i="6"/>
  <c r="A35" i="6"/>
  <c r="C31" i="6"/>
  <c r="B31" i="6"/>
  <c r="A31" i="6"/>
  <c r="M12" i="4"/>
  <c r="M8" i="4"/>
  <c r="M6" i="4"/>
  <c r="H11" i="7"/>
  <c r="A98" i="11"/>
  <c r="B96" i="11"/>
  <c r="B105" i="20" s="1"/>
  <c r="A96" i="11"/>
  <c r="B95" i="11"/>
  <c r="B104" i="20" s="1"/>
  <c r="B94" i="11"/>
  <c r="B103" i="20" s="1"/>
  <c r="A94" i="11"/>
  <c r="A103" i="20" s="1"/>
  <c r="B93" i="11"/>
  <c r="B102" i="20" s="1"/>
  <c r="B92" i="11"/>
  <c r="B101" i="20" s="1"/>
  <c r="B91" i="11"/>
  <c r="B100" i="20" s="1"/>
  <c r="A91" i="11"/>
  <c r="A100" i="20" s="1"/>
  <c r="B90" i="11"/>
  <c r="B99" i="20" s="1"/>
  <c r="B89" i="11"/>
  <c r="B98" i="20" s="1"/>
  <c r="B88" i="11"/>
  <c r="B97" i="20" s="1"/>
  <c r="B87" i="11"/>
  <c r="B96" i="20" s="1"/>
  <c r="B86" i="11"/>
  <c r="B95" i="20" s="1"/>
  <c r="B85" i="11"/>
  <c r="B94" i="20" s="1"/>
  <c r="B84" i="11"/>
  <c r="B93" i="20" s="1"/>
  <c r="B83" i="11"/>
  <c r="B92" i="20" s="1"/>
  <c r="B82" i="11"/>
  <c r="B91" i="20" s="1"/>
  <c r="B81" i="11"/>
  <c r="B90" i="20" s="1"/>
  <c r="B80" i="11"/>
  <c r="B89" i="20" s="1"/>
  <c r="B79" i="11"/>
  <c r="B88" i="20" s="1"/>
  <c r="B78" i="11"/>
  <c r="B87" i="20" s="1"/>
  <c r="B77" i="11"/>
  <c r="B86" i="20" s="1"/>
  <c r="B76" i="11"/>
  <c r="B85" i="20" s="1"/>
  <c r="B75" i="11"/>
  <c r="B84" i="20" s="1"/>
  <c r="B74" i="11"/>
  <c r="B83" i="20" s="1"/>
  <c r="B73" i="11"/>
  <c r="B82" i="20" s="1"/>
  <c r="B72" i="11"/>
  <c r="B81" i="20" s="1"/>
  <c r="B71" i="11"/>
  <c r="B80" i="20" s="1"/>
  <c r="A71" i="11"/>
  <c r="A80" i="20" s="1"/>
  <c r="B70" i="11"/>
  <c r="B79" i="20" s="1"/>
  <c r="B69" i="11"/>
  <c r="B78" i="20" s="1"/>
  <c r="A69" i="11"/>
  <c r="A78" i="20" s="1"/>
  <c r="B65" i="11"/>
  <c r="B74" i="20" s="1"/>
  <c r="B64" i="11"/>
  <c r="B73" i="20" s="1"/>
  <c r="A64" i="11"/>
  <c r="A73" i="20" s="1"/>
  <c r="B51" i="11"/>
  <c r="B59" i="20" s="1"/>
  <c r="B50" i="11"/>
  <c r="B58" i="20" s="1"/>
  <c r="B49" i="11"/>
  <c r="B57" i="20" s="1"/>
  <c r="A49" i="11"/>
  <c r="A57" i="20" s="1"/>
  <c r="B48" i="11"/>
  <c r="B56" i="20" s="1"/>
  <c r="A48" i="11"/>
  <c r="B47" i="11"/>
  <c r="B55" i="20" s="1"/>
  <c r="A47" i="11"/>
  <c r="A55" i="20" s="1"/>
  <c r="B46" i="11"/>
  <c r="B54" i="20" s="1"/>
  <c r="A46" i="11"/>
  <c r="B45" i="11"/>
  <c r="B53" i="20" s="1"/>
  <c r="A45" i="11"/>
  <c r="A53" i="20" s="1"/>
  <c r="B44" i="11"/>
  <c r="B52" i="20" s="1"/>
  <c r="A44" i="11"/>
  <c r="B43" i="11"/>
  <c r="B51" i="20" s="1"/>
  <c r="A43" i="11"/>
  <c r="A51" i="20" s="1"/>
  <c r="A42" i="11"/>
  <c r="B40" i="11"/>
  <c r="B48" i="20" s="1"/>
  <c r="A40" i="11"/>
  <c r="A48" i="20" s="1"/>
  <c r="B39" i="11"/>
  <c r="B47" i="20" s="1"/>
  <c r="B38" i="11"/>
  <c r="B46" i="20" s="1"/>
  <c r="B37" i="11"/>
  <c r="B45" i="20" s="1"/>
  <c r="B36" i="11"/>
  <c r="B44" i="20" s="1"/>
  <c r="A36" i="11"/>
  <c r="A44" i="20" s="1"/>
  <c r="B35" i="11"/>
  <c r="B43" i="20" s="1"/>
  <c r="B34" i="11"/>
  <c r="B42" i="20" s="1"/>
  <c r="B33" i="11"/>
  <c r="B41" i="20" s="1"/>
  <c r="B32" i="11"/>
  <c r="B40" i="20" s="1"/>
  <c r="A32" i="11"/>
  <c r="A40" i="20" s="1"/>
  <c r="B31" i="11"/>
  <c r="B39" i="20" s="1"/>
  <c r="B30" i="11"/>
  <c r="B38" i="20" s="1"/>
  <c r="B29" i="11"/>
  <c r="B37" i="20" s="1"/>
  <c r="B28" i="11"/>
  <c r="B36" i="20" s="1"/>
  <c r="B27" i="11"/>
  <c r="B35" i="20" s="1"/>
  <c r="B26" i="11"/>
  <c r="B34" i="20" s="1"/>
  <c r="B25" i="11"/>
  <c r="B33" i="20" s="1"/>
  <c r="B24" i="11"/>
  <c r="B32" i="20" s="1"/>
  <c r="B23" i="11"/>
  <c r="B31" i="20" s="1"/>
  <c r="B18" i="11"/>
  <c r="B26" i="20" s="1"/>
  <c r="B17" i="11"/>
  <c r="B25" i="20" s="1"/>
  <c r="B16" i="11"/>
  <c r="B24" i="20" s="1"/>
  <c r="A16" i="11"/>
  <c r="A24" i="20" s="1"/>
  <c r="B10" i="11"/>
  <c r="B18" i="20" s="1"/>
  <c r="B9" i="11"/>
  <c r="B17" i="20" s="1"/>
  <c r="A9" i="11"/>
  <c r="A17" i="20" s="1"/>
  <c r="A9" i="10"/>
  <c r="A9" i="9"/>
  <c r="I4" i="6"/>
  <c r="J4" i="6" s="1"/>
  <c r="K4" i="6" s="1"/>
  <c r="L4" i="6" s="1"/>
  <c r="M4" i="6" s="1"/>
  <c r="N4" i="6" s="1"/>
  <c r="O4" i="6" s="1"/>
  <c r="P4" i="6" s="1"/>
  <c r="Q4" i="6" s="1"/>
  <c r="R4" i="6" s="1"/>
  <c r="S4" i="6" s="1"/>
  <c r="T4" i="6" s="1"/>
  <c r="T1" i="6" s="1"/>
  <c r="E4" i="6"/>
  <c r="D54" i="7"/>
  <c r="L54" i="7" s="1"/>
  <c r="Q54" i="7" s="1"/>
  <c r="V54" i="7" s="1"/>
  <c r="AA54" i="7" s="1"/>
  <c r="AF54" i="7" s="1"/>
  <c r="AK54" i="7" s="1"/>
  <c r="D53" i="7"/>
  <c r="L53" i="7" s="1"/>
  <c r="Q53" i="7" s="1"/>
  <c r="V53" i="7" s="1"/>
  <c r="AA53" i="7" s="1"/>
  <c r="AF53" i="7" s="1"/>
  <c r="AK53" i="7" s="1"/>
  <c r="D52" i="7"/>
  <c r="L52" i="7" s="1"/>
  <c r="Q52" i="7" s="1"/>
  <c r="V52" i="7" s="1"/>
  <c r="AA52" i="7" s="1"/>
  <c r="AF52" i="7" s="1"/>
  <c r="AK52" i="7" s="1"/>
  <c r="D51" i="7"/>
  <c r="L51" i="7" s="1"/>
  <c r="Q51" i="7" s="1"/>
  <c r="V51" i="7" s="1"/>
  <c r="AA51" i="7" s="1"/>
  <c r="AF51" i="7" s="1"/>
  <c r="AK51" i="7" s="1"/>
  <c r="D50" i="7"/>
  <c r="L50" i="7" s="1"/>
  <c r="Q50" i="7" s="1"/>
  <c r="V50" i="7" s="1"/>
  <c r="AA50" i="7" s="1"/>
  <c r="AF50" i="7" s="1"/>
  <c r="AK50" i="7" s="1"/>
  <c r="D49" i="7"/>
  <c r="L49" i="7" s="1"/>
  <c r="Q49" i="7" s="1"/>
  <c r="V49" i="7" s="1"/>
  <c r="AA49" i="7" s="1"/>
  <c r="AF49" i="7" s="1"/>
  <c r="AK49" i="7" s="1"/>
  <c r="D48" i="7"/>
  <c r="L48" i="7" s="1"/>
  <c r="Q48" i="7" s="1"/>
  <c r="V48" i="7" s="1"/>
  <c r="AA48" i="7" s="1"/>
  <c r="AF48" i="7" s="1"/>
  <c r="AK48" i="7" s="1"/>
  <c r="D47" i="7"/>
  <c r="L47" i="7" s="1"/>
  <c r="Q47" i="7" s="1"/>
  <c r="V47" i="7" s="1"/>
  <c r="AA47" i="7" s="1"/>
  <c r="AF47" i="7" s="1"/>
  <c r="AK47" i="7" s="1"/>
  <c r="D45" i="7"/>
  <c r="L45" i="7" s="1"/>
  <c r="Q45" i="7" s="1"/>
  <c r="V45" i="7" s="1"/>
  <c r="AA45" i="7" s="1"/>
  <c r="AF45" i="7" s="1"/>
  <c r="AK45" i="7" s="1"/>
  <c r="D44" i="7"/>
  <c r="L44" i="7" s="1"/>
  <c r="Q44" i="7" s="1"/>
  <c r="V44" i="7" s="1"/>
  <c r="AA44" i="7" s="1"/>
  <c r="AF44" i="7" s="1"/>
  <c r="AK44" i="7" s="1"/>
  <c r="D43" i="7"/>
  <c r="L43" i="7" s="1"/>
  <c r="Q43" i="7" s="1"/>
  <c r="V43" i="7" s="1"/>
  <c r="AA43" i="7" s="1"/>
  <c r="AF43" i="7" s="1"/>
  <c r="AK43" i="7" s="1"/>
  <c r="D34" i="7"/>
  <c r="D35" i="7"/>
  <c r="D36" i="7"/>
  <c r="D18" i="7"/>
  <c r="D19" i="7"/>
  <c r="D20" i="7"/>
  <c r="D21" i="7"/>
  <c r="D22" i="7"/>
  <c r="D23" i="7"/>
  <c r="D24" i="7"/>
  <c r="D25" i="7"/>
  <c r="D26" i="7"/>
  <c r="D27" i="7"/>
  <c r="D28" i="7"/>
  <c r="D29" i="7"/>
  <c r="D32" i="7"/>
  <c r="D33" i="7"/>
  <c r="D17" i="7"/>
  <c r="D16" i="7"/>
  <c r="L16" i="7" s="1"/>
  <c r="Q16" i="7" s="1"/>
  <c r="V16" i="7" s="1"/>
  <c r="AA16" i="7" s="1"/>
  <c r="AF16" i="7" s="1"/>
  <c r="AK16" i="7" s="1"/>
  <c r="D7" i="7"/>
  <c r="L7" i="7" s="1"/>
  <c r="Q7" i="7" s="1"/>
  <c r="V7" i="7" s="1"/>
  <c r="AA7" i="7" s="1"/>
  <c r="AF7" i="7" s="1"/>
  <c r="AK7" i="7" s="1"/>
  <c r="D9" i="7"/>
  <c r="L9" i="7" s="1"/>
  <c r="Q9" i="7" s="1"/>
  <c r="V9" i="7" s="1"/>
  <c r="AA9" i="7" s="1"/>
  <c r="AF9" i="7" s="1"/>
  <c r="AK9" i="7" s="1"/>
  <c r="D8" i="7"/>
  <c r="L8" i="7" s="1"/>
  <c r="Q8" i="7" s="1"/>
  <c r="V8" i="7" s="1"/>
  <c r="AA8" i="7" s="1"/>
  <c r="AF8" i="7" s="1"/>
  <c r="AK8" i="7" s="1"/>
  <c r="B57" i="7"/>
  <c r="J57" i="7" s="1"/>
  <c r="O57" i="7" s="1"/>
  <c r="T57" i="7" s="1"/>
  <c r="Y57" i="7" s="1"/>
  <c r="AD57" i="7" s="1"/>
  <c r="AI57" i="7" s="1"/>
  <c r="B56" i="7"/>
  <c r="J56" i="7" s="1"/>
  <c r="O56" i="7" s="1"/>
  <c r="T56" i="7" s="1"/>
  <c r="Y56" i="7" s="1"/>
  <c r="AD56" i="7" s="1"/>
  <c r="AI56" i="7" s="1"/>
  <c r="B54" i="7"/>
  <c r="J54" i="7" s="1"/>
  <c r="O54" i="7" s="1"/>
  <c r="T54" i="7" s="1"/>
  <c r="Y54" i="7" s="1"/>
  <c r="AD54" i="7" s="1"/>
  <c r="AI54" i="7" s="1"/>
  <c r="B53" i="7"/>
  <c r="J53" i="7" s="1"/>
  <c r="O53" i="7" s="1"/>
  <c r="T53" i="7" s="1"/>
  <c r="Y53" i="7" s="1"/>
  <c r="AD53" i="7" s="1"/>
  <c r="AI53" i="7" s="1"/>
  <c r="B52" i="7"/>
  <c r="J52" i="7" s="1"/>
  <c r="O52" i="7" s="1"/>
  <c r="T52" i="7" s="1"/>
  <c r="Y52" i="7" s="1"/>
  <c r="AD52" i="7" s="1"/>
  <c r="AI52" i="7" s="1"/>
  <c r="B51" i="7"/>
  <c r="J51" i="7" s="1"/>
  <c r="O51" i="7" s="1"/>
  <c r="T51" i="7" s="1"/>
  <c r="Y51" i="7" s="1"/>
  <c r="AD51" i="7" s="1"/>
  <c r="AI51" i="7" s="1"/>
  <c r="B50" i="7"/>
  <c r="J50" i="7" s="1"/>
  <c r="O50" i="7" s="1"/>
  <c r="T50" i="7" s="1"/>
  <c r="Y50" i="7" s="1"/>
  <c r="AD50" i="7" s="1"/>
  <c r="AI50" i="7" s="1"/>
  <c r="B49" i="7"/>
  <c r="J49" i="7" s="1"/>
  <c r="O49" i="7" s="1"/>
  <c r="T49" i="7" s="1"/>
  <c r="Y49" i="7" s="1"/>
  <c r="AD49" i="7" s="1"/>
  <c r="AI49" i="7" s="1"/>
  <c r="B48" i="7"/>
  <c r="J48" i="7" s="1"/>
  <c r="O48" i="7" s="1"/>
  <c r="T48" i="7" s="1"/>
  <c r="Y48" i="7" s="1"/>
  <c r="AD48" i="7" s="1"/>
  <c r="AI48" i="7" s="1"/>
  <c r="B47" i="7"/>
  <c r="J47" i="7" s="1"/>
  <c r="O47" i="7" s="1"/>
  <c r="T47" i="7" s="1"/>
  <c r="Y47" i="7" s="1"/>
  <c r="AD47" i="7" s="1"/>
  <c r="AI47" i="7" s="1"/>
  <c r="B44" i="7"/>
  <c r="J44" i="7" s="1"/>
  <c r="O44" i="7" s="1"/>
  <c r="T44" i="7" s="1"/>
  <c r="Y44" i="7" s="1"/>
  <c r="AD44" i="7" s="1"/>
  <c r="AI44" i="7" s="1"/>
  <c r="B43" i="7"/>
  <c r="J43" i="7" s="1"/>
  <c r="O43" i="7" s="1"/>
  <c r="T43" i="7" s="1"/>
  <c r="Y43" i="7" s="1"/>
  <c r="AD43" i="7" s="1"/>
  <c r="AI43" i="7" s="1"/>
  <c r="B40" i="7"/>
  <c r="J40" i="7" s="1"/>
  <c r="O40" i="7" s="1"/>
  <c r="T40" i="7" s="1"/>
  <c r="Y40" i="7" s="1"/>
  <c r="AD40" i="7" s="1"/>
  <c r="AI40" i="7" s="1"/>
  <c r="B41" i="7"/>
  <c r="J41" i="7" s="1"/>
  <c r="O41" i="7" s="1"/>
  <c r="T41" i="7" s="1"/>
  <c r="Y41" i="7" s="1"/>
  <c r="AD41" i="7" s="1"/>
  <c r="AI41" i="7" s="1"/>
  <c r="B42" i="7"/>
  <c r="J42" i="7" s="1"/>
  <c r="O42" i="7" s="1"/>
  <c r="T42" i="7" s="1"/>
  <c r="Y42" i="7" s="1"/>
  <c r="AD42" i="7" s="1"/>
  <c r="AI42" i="7" s="1"/>
  <c r="B39" i="7"/>
  <c r="J39" i="7" s="1"/>
  <c r="O39" i="7" s="1"/>
  <c r="T39" i="7" s="1"/>
  <c r="Y39" i="7" s="1"/>
  <c r="AD39" i="7" s="1"/>
  <c r="AI39" i="7" s="1"/>
  <c r="B38" i="7"/>
  <c r="J38" i="7" s="1"/>
  <c r="O38" i="7" s="1"/>
  <c r="T38" i="7" s="1"/>
  <c r="Y38" i="7" s="1"/>
  <c r="AD38" i="7" s="1"/>
  <c r="AI38" i="7" s="1"/>
  <c r="B24" i="7"/>
  <c r="J24" i="7" s="1"/>
  <c r="O24" i="7" s="1"/>
  <c r="T24" i="7" s="1"/>
  <c r="Y24" i="7" s="1"/>
  <c r="AD24" i="7" s="1"/>
  <c r="AI24" i="7" s="1"/>
  <c r="B25" i="7"/>
  <c r="J25" i="7" s="1"/>
  <c r="O25" i="7" s="1"/>
  <c r="T25" i="7" s="1"/>
  <c r="Y25" i="7" s="1"/>
  <c r="AD25" i="7" s="1"/>
  <c r="AI25" i="7" s="1"/>
  <c r="B26" i="7"/>
  <c r="J26" i="7" s="1"/>
  <c r="O26" i="7" s="1"/>
  <c r="T26" i="7" s="1"/>
  <c r="Y26" i="7" s="1"/>
  <c r="AD26" i="7" s="1"/>
  <c r="AI26" i="7" s="1"/>
  <c r="B27" i="7"/>
  <c r="J27" i="7" s="1"/>
  <c r="O27" i="7" s="1"/>
  <c r="T27" i="7" s="1"/>
  <c r="Y27" i="7" s="1"/>
  <c r="AD27" i="7" s="1"/>
  <c r="AI27" i="7" s="1"/>
  <c r="B28" i="7"/>
  <c r="J28" i="7" s="1"/>
  <c r="O28" i="7" s="1"/>
  <c r="T28" i="7" s="1"/>
  <c r="Y28" i="7" s="1"/>
  <c r="AD28" i="7" s="1"/>
  <c r="AI28" i="7" s="1"/>
  <c r="B29" i="7"/>
  <c r="J29" i="7" s="1"/>
  <c r="O29" i="7" s="1"/>
  <c r="T29" i="7" s="1"/>
  <c r="Y29" i="7" s="1"/>
  <c r="AD29" i="7" s="1"/>
  <c r="AI29" i="7" s="1"/>
  <c r="B32" i="7"/>
  <c r="J32" i="7" s="1"/>
  <c r="O32" i="7" s="1"/>
  <c r="T32" i="7" s="1"/>
  <c r="Y32" i="7" s="1"/>
  <c r="AD32" i="7" s="1"/>
  <c r="AI32" i="7" s="1"/>
  <c r="B16" i="7"/>
  <c r="J16" i="7" s="1"/>
  <c r="O16" i="7" s="1"/>
  <c r="T16" i="7" s="1"/>
  <c r="Y16" i="7" s="1"/>
  <c r="AD16" i="7" s="1"/>
  <c r="AI16" i="7" s="1"/>
  <c r="B35" i="7"/>
  <c r="J35" i="7" s="1"/>
  <c r="O35" i="7" s="1"/>
  <c r="T35" i="7" s="1"/>
  <c r="Y35" i="7" s="1"/>
  <c r="AD35" i="7" s="1"/>
  <c r="AI35" i="7" s="1"/>
  <c r="B36" i="7"/>
  <c r="J36" i="7" s="1"/>
  <c r="O36" i="7" s="1"/>
  <c r="T36" i="7" s="1"/>
  <c r="Y36" i="7" s="1"/>
  <c r="AD36" i="7" s="1"/>
  <c r="AI36" i="7" s="1"/>
  <c r="B37" i="7"/>
  <c r="J37" i="7" s="1"/>
  <c r="O37" i="7" s="1"/>
  <c r="T37" i="7" s="1"/>
  <c r="Y37" i="7" s="1"/>
  <c r="AD37" i="7" s="1"/>
  <c r="AI37" i="7" s="1"/>
  <c r="B34" i="7"/>
  <c r="J34" i="7" s="1"/>
  <c r="O34" i="7" s="1"/>
  <c r="T34" i="7" s="1"/>
  <c r="Y34" i="7" s="1"/>
  <c r="AD34" i="7" s="1"/>
  <c r="AI34" i="7" s="1"/>
  <c r="B33" i="7"/>
  <c r="J33" i="7" s="1"/>
  <c r="O33" i="7" s="1"/>
  <c r="T33" i="7" s="1"/>
  <c r="Y33" i="7" s="1"/>
  <c r="AD33" i="7" s="1"/>
  <c r="AI33" i="7" s="1"/>
  <c r="B15" i="7"/>
  <c r="J15" i="7" s="1"/>
  <c r="O15" i="7" s="1"/>
  <c r="T15" i="7" s="1"/>
  <c r="Y15" i="7" s="1"/>
  <c r="AD15" i="7" s="1"/>
  <c r="AI15" i="7" s="1"/>
  <c r="B9" i="7"/>
  <c r="J9" i="7" s="1"/>
  <c r="O9" i="7" s="1"/>
  <c r="T9" i="7" s="1"/>
  <c r="Y9" i="7" s="1"/>
  <c r="AD9" i="7" s="1"/>
  <c r="AI9" i="7" s="1"/>
  <c r="B8" i="7"/>
  <c r="J8" i="7" s="1"/>
  <c r="O8" i="7" s="1"/>
  <c r="T8" i="7" s="1"/>
  <c r="Y8" i="7" s="1"/>
  <c r="AD8" i="7" s="1"/>
  <c r="AI8" i="7" s="1"/>
  <c r="B7" i="7"/>
  <c r="J7" i="7" s="1"/>
  <c r="O7" i="7" s="1"/>
  <c r="T7" i="7" s="1"/>
  <c r="Y7" i="7" s="1"/>
  <c r="AD7" i="7" s="1"/>
  <c r="AI7" i="7" s="1"/>
  <c r="E4" i="7"/>
  <c r="C4" i="7"/>
  <c r="B15" i="6"/>
  <c r="C15" i="6"/>
  <c r="C19" i="6"/>
  <c r="B23" i="6"/>
  <c r="C23" i="6"/>
  <c r="B27" i="6"/>
  <c r="C27" i="6"/>
  <c r="C6" i="6"/>
  <c r="A15" i="6"/>
  <c r="A19" i="6"/>
  <c r="A23" i="6"/>
  <c r="A27" i="6"/>
  <c r="B6" i="6"/>
  <c r="A6" i="6"/>
  <c r="C4" i="6"/>
  <c r="W2" i="2"/>
  <c r="B61" i="5"/>
  <c r="A65" i="5"/>
  <c r="B65" i="5"/>
  <c r="B66" i="5"/>
  <c r="A67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A87" i="5"/>
  <c r="B87" i="5"/>
  <c r="B88" i="5"/>
  <c r="B89" i="5"/>
  <c r="A90" i="5"/>
  <c r="B90" i="5"/>
  <c r="B91" i="5"/>
  <c r="A92" i="5"/>
  <c r="B92" i="5"/>
  <c r="B93" i="5"/>
  <c r="A94" i="5"/>
  <c r="B94" i="5"/>
  <c r="B60" i="5"/>
  <c r="A60" i="5"/>
  <c r="A9" i="5"/>
  <c r="B9" i="5"/>
  <c r="B10" i="5"/>
  <c r="A16" i="5"/>
  <c r="B16" i="5"/>
  <c r="B17" i="5"/>
  <c r="B18" i="5"/>
  <c r="B23" i="5"/>
  <c r="B24" i="5"/>
  <c r="B25" i="5"/>
  <c r="B26" i="5"/>
  <c r="B27" i="5"/>
  <c r="B28" i="5"/>
  <c r="B29" i="5"/>
  <c r="B30" i="5"/>
  <c r="B31" i="5"/>
  <c r="A32" i="5"/>
  <c r="B32" i="5"/>
  <c r="D32" i="5" s="1"/>
  <c r="C34" i="7" s="1"/>
  <c r="C33" i="13" s="1"/>
  <c r="B33" i="5"/>
  <c r="B34" i="5"/>
  <c r="B35" i="5"/>
  <c r="A36" i="5"/>
  <c r="B36" i="5"/>
  <c r="B37" i="5"/>
  <c r="B38" i="5"/>
  <c r="B39" i="5"/>
  <c r="A40" i="5"/>
  <c r="B40" i="5"/>
  <c r="A42" i="5"/>
  <c r="B42" i="5"/>
  <c r="A43" i="5"/>
  <c r="B43" i="5"/>
  <c r="A44" i="5"/>
  <c r="B44" i="5"/>
  <c r="D44" i="5" s="1"/>
  <c r="C49" i="7" s="1"/>
  <c r="C48" i="13" s="1"/>
  <c r="A45" i="5"/>
  <c r="B45" i="5"/>
  <c r="D45" i="5" s="1"/>
  <c r="C51" i="7" s="1"/>
  <c r="A46" i="5"/>
  <c r="B46" i="5"/>
  <c r="D46" i="5" s="1"/>
  <c r="C52" i="7" s="1"/>
  <c r="A47" i="5"/>
  <c r="B47" i="5"/>
  <c r="D47" i="5" s="1"/>
  <c r="C54" i="7" s="1"/>
  <c r="C54" i="13" s="1"/>
  <c r="A48" i="5"/>
  <c r="B48" i="5"/>
  <c r="D48" i="5" s="1"/>
  <c r="C55" i="7" s="1"/>
  <c r="C55" i="13" s="1"/>
  <c r="A49" i="5"/>
  <c r="B49" i="5"/>
  <c r="B50" i="5"/>
  <c r="D50" i="5" s="1"/>
  <c r="C58" i="7" s="1"/>
  <c r="B51" i="5"/>
  <c r="D51" i="5" s="1"/>
  <c r="C59" i="7" s="1"/>
  <c r="F3" i="5"/>
  <c r="G3" i="5" s="1"/>
  <c r="H3" i="5" s="1"/>
  <c r="I3" i="5" s="1"/>
  <c r="J3" i="5" s="1"/>
  <c r="K3" i="5" s="1"/>
  <c r="L3" i="5" s="1"/>
  <c r="M3" i="5" s="1"/>
  <c r="N3" i="5" s="1"/>
  <c r="O3" i="5" s="1"/>
  <c r="P3" i="5" s="1"/>
  <c r="Q3" i="5" s="1"/>
  <c r="Q1" i="5" s="1"/>
  <c r="T43" i="6"/>
  <c r="T6" i="6"/>
  <c r="T27" i="6"/>
  <c r="T24" i="6"/>
  <c r="U6" i="4" a="1"/>
  <c r="T32" i="6"/>
  <c r="T19" i="6"/>
  <c r="T8" i="4" a="1"/>
  <c r="T40" i="6"/>
  <c r="T16" i="6"/>
  <c r="T47" i="6"/>
  <c r="T35" i="6"/>
  <c r="T23" i="6"/>
  <c r="T48" i="6"/>
  <c r="T31" i="6"/>
  <c r="T44" i="6"/>
  <c r="T39" i="6"/>
  <c r="T20" i="6"/>
  <c r="U8" i="4" a="1"/>
  <c r="T15" i="6"/>
  <c r="T36" i="6"/>
  <c r="T7" i="6"/>
  <c r="T28" i="6"/>
  <c r="T6" i="4" a="1"/>
  <c r="AG21" i="21" l="1"/>
  <c r="AB22" i="21"/>
  <c r="X22" i="21"/>
  <c r="V22" i="21"/>
  <c r="T23" i="21"/>
  <c r="U23" i="21" s="1"/>
  <c r="W23" i="21" s="1"/>
  <c r="Y22" i="21"/>
  <c r="N9" i="9" a="1"/>
  <c r="N9" i="9" s="1"/>
  <c r="T9" i="9" a="1"/>
  <c r="T9" i="9" s="1"/>
  <c r="O9" i="9" a="1"/>
  <c r="O9" i="9" s="1"/>
  <c r="W22" i="21"/>
  <c r="Z22" i="21"/>
  <c r="K26" i="21"/>
  <c r="P26" i="21" s="1"/>
  <c r="M30" i="22"/>
  <c r="N29" i="22"/>
  <c r="E31" i="22"/>
  <c r="D32" i="22" s="1"/>
  <c r="R26" i="22"/>
  <c r="P26" i="22"/>
  <c r="T26" i="22"/>
  <c r="S26" i="22"/>
  <c r="Q41" i="5"/>
  <c r="I23" i="22"/>
  <c r="J23" i="22"/>
  <c r="K23" i="22"/>
  <c r="F23" i="22"/>
  <c r="G23" i="22"/>
  <c r="H23" i="22"/>
  <c r="C51" i="6"/>
  <c r="B9" i="9"/>
  <c r="I9" i="9" s="1" a="1"/>
  <c r="I9" i="9" s="1"/>
  <c r="A107" i="20"/>
  <c r="A105" i="20"/>
  <c r="C51" i="13"/>
  <c r="C50" i="13" s="1"/>
  <c r="E57" i="7"/>
  <c r="E58" i="13" s="1"/>
  <c r="E57" i="13" s="1"/>
  <c r="C100" i="11"/>
  <c r="C109" i="20" s="1"/>
  <c r="T8" i="4"/>
  <c r="U8" i="4"/>
  <c r="U6" i="4"/>
  <c r="T6" i="4"/>
  <c r="J61" i="13"/>
  <c r="J62" i="13" s="1"/>
  <c r="Q55" i="5"/>
  <c r="Q101" i="5"/>
  <c r="H61" i="13"/>
  <c r="H62" i="13" s="1"/>
  <c r="C53" i="13"/>
  <c r="K62" i="7"/>
  <c r="M62" i="7"/>
  <c r="J66" i="7"/>
  <c r="O66" i="7" s="1"/>
  <c r="T66" i="7" s="1"/>
  <c r="Y66" i="7" s="1"/>
  <c r="AD66" i="7" s="1"/>
  <c r="AI66" i="7" s="1"/>
  <c r="L64" i="7"/>
  <c r="Q64" i="7" s="1"/>
  <c r="V64" i="7" s="1"/>
  <c r="AA64" i="7" s="1"/>
  <c r="AF64" i="7" s="1"/>
  <c r="AK64" i="7" s="1"/>
  <c r="L65" i="7"/>
  <c r="Q65" i="7" s="1"/>
  <c r="V65" i="7" s="1"/>
  <c r="AA65" i="7" s="1"/>
  <c r="AF65" i="7" s="1"/>
  <c r="AK65" i="7" s="1"/>
  <c r="L68" i="7"/>
  <c r="Q68" i="7" s="1"/>
  <c r="V68" i="7" s="1"/>
  <c r="AA68" i="7" s="1"/>
  <c r="AF68" i="7" s="1"/>
  <c r="AK68" i="7" s="1"/>
  <c r="L66" i="7"/>
  <c r="Q66" i="7" s="1"/>
  <c r="V66" i="7" s="1"/>
  <c r="AA66" i="7" s="1"/>
  <c r="AF66" i="7" s="1"/>
  <c r="AK66" i="7" s="1"/>
  <c r="J64" i="7"/>
  <c r="O64" i="7" s="1"/>
  <c r="T64" i="7" s="1"/>
  <c r="Y64" i="7" s="1"/>
  <c r="AD64" i="7" s="1"/>
  <c r="AI64" i="7" s="1"/>
  <c r="J65" i="7"/>
  <c r="O65" i="7" s="1"/>
  <c r="T65" i="7" s="1"/>
  <c r="Y65" i="7" s="1"/>
  <c r="AD65" i="7" s="1"/>
  <c r="AI65" i="7" s="1"/>
  <c r="J68" i="7"/>
  <c r="O68" i="7" s="1"/>
  <c r="T68" i="7" s="1"/>
  <c r="Y68" i="7" s="1"/>
  <c r="AD68" i="7" s="1"/>
  <c r="AI68" i="7" s="1"/>
  <c r="L28" i="7"/>
  <c r="Q28" i="7" s="1"/>
  <c r="V28" i="7" s="1"/>
  <c r="AA28" i="7" s="1"/>
  <c r="AF28" i="7" s="1"/>
  <c r="AK28" i="7" s="1"/>
  <c r="L20" i="7"/>
  <c r="Q20" i="7" s="1"/>
  <c r="V20" i="7" s="1"/>
  <c r="AA20" i="7" s="1"/>
  <c r="AF20" i="7" s="1"/>
  <c r="AK20" i="7" s="1"/>
  <c r="L21" i="7"/>
  <c r="Q21" i="7" s="1"/>
  <c r="V21" i="7" s="1"/>
  <c r="AA21" i="7" s="1"/>
  <c r="AF21" i="7" s="1"/>
  <c r="AK21" i="7" s="1"/>
  <c r="L27" i="7"/>
  <c r="Q27" i="7" s="1"/>
  <c r="V27" i="7" s="1"/>
  <c r="AA27" i="7" s="1"/>
  <c r="AF27" i="7" s="1"/>
  <c r="AK27" i="7" s="1"/>
  <c r="L19" i="7"/>
  <c r="Q19" i="7" s="1"/>
  <c r="V19" i="7" s="1"/>
  <c r="AA19" i="7" s="1"/>
  <c r="AF19" i="7" s="1"/>
  <c r="AK19" i="7" s="1"/>
  <c r="L29" i="7"/>
  <c r="Q29" i="7" s="1"/>
  <c r="V29" i="7" s="1"/>
  <c r="AA29" i="7" s="1"/>
  <c r="AF29" i="7" s="1"/>
  <c r="AK29" i="7" s="1"/>
  <c r="L17" i="7"/>
  <c r="Q17" i="7" s="1"/>
  <c r="V17" i="7" s="1"/>
  <c r="AA17" i="7" s="1"/>
  <c r="AF17" i="7" s="1"/>
  <c r="AK17" i="7" s="1"/>
  <c r="L26" i="7"/>
  <c r="Q26" i="7" s="1"/>
  <c r="V26" i="7" s="1"/>
  <c r="AA26" i="7" s="1"/>
  <c r="AF26" i="7" s="1"/>
  <c r="AK26" i="7" s="1"/>
  <c r="L18" i="7"/>
  <c r="Q18" i="7" s="1"/>
  <c r="V18" i="7" s="1"/>
  <c r="AA18" i="7" s="1"/>
  <c r="AF18" i="7" s="1"/>
  <c r="AK18" i="7" s="1"/>
  <c r="L33" i="7"/>
  <c r="Q33" i="7" s="1"/>
  <c r="V33" i="7" s="1"/>
  <c r="AA33" i="7" s="1"/>
  <c r="AF33" i="7" s="1"/>
  <c r="AK33" i="7" s="1"/>
  <c r="L25" i="7"/>
  <c r="Q25" i="7" s="1"/>
  <c r="V25" i="7" s="1"/>
  <c r="AA25" i="7" s="1"/>
  <c r="AF25" i="7" s="1"/>
  <c r="AK25" i="7" s="1"/>
  <c r="L36" i="7"/>
  <c r="Q36" i="7" s="1"/>
  <c r="V36" i="7" s="1"/>
  <c r="AA36" i="7" s="1"/>
  <c r="AF36" i="7" s="1"/>
  <c r="AK36" i="7" s="1"/>
  <c r="L32" i="7"/>
  <c r="Q32" i="7" s="1"/>
  <c r="V32" i="7" s="1"/>
  <c r="AA32" i="7" s="1"/>
  <c r="AF32" i="7" s="1"/>
  <c r="AK32" i="7" s="1"/>
  <c r="L24" i="7"/>
  <c r="Q24" i="7" s="1"/>
  <c r="V24" i="7" s="1"/>
  <c r="AA24" i="7" s="1"/>
  <c r="AF24" i="7" s="1"/>
  <c r="AK24" i="7" s="1"/>
  <c r="L35" i="7"/>
  <c r="Q35" i="7" s="1"/>
  <c r="V35" i="7" s="1"/>
  <c r="AA35" i="7" s="1"/>
  <c r="AF35" i="7" s="1"/>
  <c r="AK35" i="7" s="1"/>
  <c r="L23" i="7"/>
  <c r="Q23" i="7" s="1"/>
  <c r="V23" i="7" s="1"/>
  <c r="AA23" i="7" s="1"/>
  <c r="AF23" i="7" s="1"/>
  <c r="AK23" i="7" s="1"/>
  <c r="L34" i="7"/>
  <c r="Q34" i="7" s="1"/>
  <c r="V34" i="7" s="1"/>
  <c r="AA34" i="7" s="1"/>
  <c r="AF34" i="7" s="1"/>
  <c r="AK34" i="7" s="1"/>
  <c r="L22" i="7"/>
  <c r="Q22" i="7" s="1"/>
  <c r="V22" i="7" s="1"/>
  <c r="AA22" i="7" s="1"/>
  <c r="AF22" i="7" s="1"/>
  <c r="AK22" i="7" s="1"/>
  <c r="Q64" i="5"/>
  <c r="Q21" i="5"/>
  <c r="Q19" i="5"/>
  <c r="Q22" i="5"/>
  <c r="Q20" i="5"/>
  <c r="Q18" i="5"/>
  <c r="Q63" i="5"/>
  <c r="Q62" i="5"/>
  <c r="Q99" i="5"/>
  <c r="Q13" i="5"/>
  <c r="Q11" i="5"/>
  <c r="Q15" i="5"/>
  <c r="Q12" i="5"/>
  <c r="Q14" i="5"/>
  <c r="Q96" i="5"/>
  <c r="Q54" i="5"/>
  <c r="Q56" i="5"/>
  <c r="Q53" i="5"/>
  <c r="D56" i="5"/>
  <c r="D53" i="5"/>
  <c r="C51" i="11"/>
  <c r="C59" i="20" s="1"/>
  <c r="E65" i="7"/>
  <c r="E65" i="13" s="1"/>
  <c r="C32" i="11"/>
  <c r="C40" i="20" s="1"/>
  <c r="C48" i="11"/>
  <c r="C56" i="20" s="1"/>
  <c r="C50" i="11"/>
  <c r="C58" i="20" s="1"/>
  <c r="Q102" i="5"/>
  <c r="D102" i="5"/>
  <c r="E68" i="7" s="1"/>
  <c r="E67" i="13" s="1"/>
  <c r="C44" i="11"/>
  <c r="C52" i="20" s="1"/>
  <c r="C45" i="11"/>
  <c r="C53" i="20" s="1"/>
  <c r="D100" i="5"/>
  <c r="E66" i="7" s="1"/>
  <c r="E66" i="13" s="1"/>
  <c r="C46" i="11"/>
  <c r="C54" i="20" s="1"/>
  <c r="D54" i="5"/>
  <c r="C66" i="7" s="1"/>
  <c r="C66" i="13" s="1"/>
  <c r="Q100" i="5"/>
  <c r="C47" i="11"/>
  <c r="C55" i="20" s="1"/>
  <c r="M6" i="11"/>
  <c r="N6" i="11" s="1"/>
  <c r="Q25" i="5"/>
  <c r="Q38" i="5"/>
  <c r="Q88" i="5"/>
  <c r="Q92" i="5"/>
  <c r="N1" i="5"/>
  <c r="N41" i="5" s="1"/>
  <c r="Q36" i="5"/>
  <c r="M1" i="5"/>
  <c r="L1" i="5"/>
  <c r="L41" i="5" s="1"/>
  <c r="K1" i="5"/>
  <c r="F1" i="5"/>
  <c r="J1" i="5"/>
  <c r="J41" i="5" s="1"/>
  <c r="I1" i="5"/>
  <c r="I41" i="5" s="1"/>
  <c r="P1" i="5"/>
  <c r="P41" i="5" s="1"/>
  <c r="H1" i="5"/>
  <c r="Q29" i="5"/>
  <c r="O1" i="5"/>
  <c r="O41" i="5" s="1"/>
  <c r="G1" i="5"/>
  <c r="T11" i="6"/>
  <c r="T10" i="6"/>
  <c r="D28" i="5"/>
  <c r="Q28" i="5"/>
  <c r="D49" i="5"/>
  <c r="Q48" i="5"/>
  <c r="Q44" i="5"/>
  <c r="Q37" i="5"/>
  <c r="Q35" i="5"/>
  <c r="Q34" i="5"/>
  <c r="Q26" i="5"/>
  <c r="D40" i="5"/>
  <c r="D36" i="5"/>
  <c r="D90" i="5"/>
  <c r="Q90" i="5"/>
  <c r="D39" i="5"/>
  <c r="D27" i="5"/>
  <c r="Q27" i="5"/>
  <c r="Q93" i="5"/>
  <c r="D93" i="5"/>
  <c r="Q89" i="5"/>
  <c r="D77" i="5"/>
  <c r="D73" i="5"/>
  <c r="D65" i="5"/>
  <c r="Q65" i="5"/>
  <c r="Q51" i="5"/>
  <c r="Q73" i="5"/>
  <c r="Q40" i="5"/>
  <c r="D16" i="5"/>
  <c r="Q16" i="5"/>
  <c r="Q86" i="5"/>
  <c r="D86" i="5"/>
  <c r="D82" i="5"/>
  <c r="Q82" i="5"/>
  <c r="Q78" i="5"/>
  <c r="D78" i="5"/>
  <c r="Q74" i="5"/>
  <c r="D74" i="5"/>
  <c r="Q70" i="5"/>
  <c r="D70" i="5"/>
  <c r="Q66" i="5"/>
  <c r="D66" i="5"/>
  <c r="Q61" i="5"/>
  <c r="D61" i="5"/>
  <c r="D35" i="5"/>
  <c r="D31" i="5"/>
  <c r="Q31" i="5"/>
  <c r="D23" i="5"/>
  <c r="D10" i="5"/>
  <c r="Q85" i="5"/>
  <c r="D85" i="5"/>
  <c r="Q81" i="5"/>
  <c r="D81" i="5"/>
  <c r="E31" i="7" s="1"/>
  <c r="D69" i="5"/>
  <c r="Q69" i="5"/>
  <c r="Q47" i="5"/>
  <c r="D24" i="5"/>
  <c r="D43" i="5"/>
  <c r="D38" i="5"/>
  <c r="D34" i="5"/>
  <c r="Q30" i="5"/>
  <c r="D30" i="5"/>
  <c r="C31" i="7" s="1"/>
  <c r="D26" i="5"/>
  <c r="D18" i="5"/>
  <c r="C18" i="7" s="1"/>
  <c r="C19" i="13" s="1"/>
  <c r="D9" i="5"/>
  <c r="Q9" i="5"/>
  <c r="D92" i="5"/>
  <c r="D88" i="5"/>
  <c r="D84" i="5"/>
  <c r="Q84" i="5"/>
  <c r="Q80" i="5"/>
  <c r="D76" i="5"/>
  <c r="Q76" i="5"/>
  <c r="Q72" i="5"/>
  <c r="D68" i="5"/>
  <c r="Q68" i="5"/>
  <c r="Q50" i="5"/>
  <c r="Q43" i="5"/>
  <c r="Q23" i="5"/>
  <c r="Q10" i="5"/>
  <c r="Q46" i="5"/>
  <c r="Q42" i="5"/>
  <c r="D89" i="5"/>
  <c r="E46" i="7" s="1"/>
  <c r="Q77" i="5"/>
  <c r="D42" i="5"/>
  <c r="D33" i="5"/>
  <c r="Q33" i="5"/>
  <c r="D25" i="5"/>
  <c r="D91" i="5"/>
  <c r="Q91" i="5"/>
  <c r="Q87" i="5"/>
  <c r="D87" i="5"/>
  <c r="Q79" i="5"/>
  <c r="D79" i="5"/>
  <c r="Q71" i="5"/>
  <c r="D71" i="5"/>
  <c r="Q67" i="5"/>
  <c r="D67" i="5"/>
  <c r="E17" i="7" s="1"/>
  <c r="Q49" i="5"/>
  <c r="Q32" i="5"/>
  <c r="Q24" i="5"/>
  <c r="D80" i="5"/>
  <c r="E30" i="7" s="1"/>
  <c r="Q94" i="5"/>
  <c r="D94" i="5"/>
  <c r="D37" i="5"/>
  <c r="D29" i="5"/>
  <c r="C30" i="7" s="1"/>
  <c r="D17" i="5"/>
  <c r="C17" i="7" s="1"/>
  <c r="C18" i="13" s="1"/>
  <c r="Q17" i="5"/>
  <c r="Q83" i="5"/>
  <c r="D75" i="5"/>
  <c r="Q75" i="5"/>
  <c r="D60" i="5"/>
  <c r="Q60" i="5"/>
  <c r="Q45" i="5"/>
  <c r="Q39" i="5"/>
  <c r="D72" i="5"/>
  <c r="B9" i="10"/>
  <c r="D9" i="10" s="1" a="1"/>
  <c r="D9" i="10" s="1"/>
  <c r="O1" i="6"/>
  <c r="N1" i="6"/>
  <c r="C50" i="7"/>
  <c r="C53" i="7"/>
  <c r="Q1" i="6"/>
  <c r="P1" i="6"/>
  <c r="I1" i="6"/>
  <c r="M1" i="6"/>
  <c r="L1" i="6"/>
  <c r="S1" i="6"/>
  <c r="K1" i="6"/>
  <c r="R1" i="6"/>
  <c r="J1" i="6"/>
  <c r="D83" i="5"/>
  <c r="Q28" i="6"/>
  <c r="T24" i="4" a="1"/>
  <c r="L7" i="6"/>
  <c r="M32" i="6"/>
  <c r="R47" i="6"/>
  <c r="P23" i="6"/>
  <c r="S15" i="6"/>
  <c r="Q43" i="6"/>
  <c r="O6" i="6"/>
  <c r="K27" i="6"/>
  <c r="N24" i="6"/>
  <c r="K40" i="6"/>
  <c r="R40" i="6"/>
  <c r="J39" i="6"/>
  <c r="O35" i="6"/>
  <c r="J40" i="6"/>
  <c r="K36" i="6"/>
  <c r="O15" i="6"/>
  <c r="L32" i="6"/>
  <c r="K47" i="6"/>
  <c r="N39" i="6"/>
  <c r="P39" i="6"/>
  <c r="L23" i="6"/>
  <c r="Q23" i="6"/>
  <c r="M40" i="6"/>
  <c r="K16" i="6"/>
  <c r="P16" i="6"/>
  <c r="N35" i="6"/>
  <c r="J43" i="6"/>
  <c r="I48" i="6"/>
  <c r="K31" i="6"/>
  <c r="S16" i="6"/>
  <c r="Q35" i="6"/>
  <c r="O44" i="6"/>
  <c r="Q27" i="6"/>
  <c r="M19" i="6"/>
  <c r="Q32" i="6"/>
  <c r="O28" i="6"/>
  <c r="R6" i="6"/>
  <c r="S47" i="6"/>
  <c r="I20" i="6"/>
  <c r="I7" i="6"/>
  <c r="K28" i="6"/>
  <c r="M39" i="6"/>
  <c r="M36" i="6"/>
  <c r="R43" i="6"/>
  <c r="Q48" i="6"/>
  <c r="J48" i="6"/>
  <c r="S24" i="6"/>
  <c r="R48" i="6"/>
  <c r="J7" i="6"/>
  <c r="R24" i="6"/>
  <c r="L16" i="6"/>
  <c r="I19" i="6"/>
  <c r="P32" i="6"/>
  <c r="S40" i="6"/>
  <c r="Q47" i="6"/>
  <c r="R35" i="6"/>
  <c r="I31" i="6"/>
  <c r="M43" i="6"/>
  <c r="I47" i="6"/>
  <c r="O31" i="6"/>
  <c r="S35" i="6"/>
  <c r="M31" i="6"/>
  <c r="P6" i="6"/>
  <c r="O27" i="6"/>
  <c r="S23" i="6"/>
  <c r="L35" i="6"/>
  <c r="L40" i="6"/>
  <c r="K32" i="6"/>
  <c r="I32" i="6"/>
  <c r="R32" i="6"/>
  <c r="N6" i="6"/>
  <c r="I27" i="6"/>
  <c r="P20" i="6"/>
  <c r="L28" i="6"/>
  <c r="P28" i="6"/>
  <c r="P47" i="6"/>
  <c r="S43" i="6"/>
  <c r="N47" i="6"/>
  <c r="J35" i="6"/>
  <c r="O48" i="6"/>
  <c r="Q20" i="6"/>
  <c r="I24" i="6"/>
  <c r="P15" i="6"/>
  <c r="N19" i="6"/>
  <c r="N44" i="6"/>
  <c r="K35" i="6"/>
  <c r="O36" i="6"/>
  <c r="R7" i="6"/>
  <c r="S7" i="6"/>
  <c r="I35" i="6"/>
  <c r="N43" i="6"/>
  <c r="Q16" i="6"/>
  <c r="Q15" i="6"/>
  <c r="P35" i="6"/>
  <c r="S6" i="6"/>
  <c r="J24" i="6"/>
  <c r="L19" i="6"/>
  <c r="M28" i="6"/>
  <c r="Q6" i="6"/>
  <c r="L20" i="6"/>
  <c r="L39" i="6"/>
  <c r="J32" i="6"/>
  <c r="L15" i="6"/>
  <c r="K39" i="6"/>
  <c r="Q44" i="6"/>
  <c r="I36" i="6"/>
  <c r="O32" i="6"/>
  <c r="P36" i="6"/>
  <c r="I23" i="6"/>
  <c r="N20" i="6"/>
  <c r="J16" i="6"/>
  <c r="M7" i="6"/>
  <c r="N23" i="6"/>
  <c r="O43" i="6"/>
  <c r="L31" i="6"/>
  <c r="Q40" i="6"/>
  <c r="S20" i="6"/>
  <c r="P44" i="6"/>
  <c r="R28" i="6"/>
  <c r="M44" i="6"/>
  <c r="M15" i="6"/>
  <c r="L24" i="6"/>
  <c r="I6" i="6"/>
  <c r="S32" i="6"/>
  <c r="J15" i="6"/>
  <c r="M24" i="6"/>
  <c r="P27" i="6"/>
  <c r="R27" i="6"/>
  <c r="J20" i="6"/>
  <c r="K44" i="6"/>
  <c r="K23" i="6"/>
  <c r="J28" i="6"/>
  <c r="P19" i="6"/>
  <c r="L43" i="6"/>
  <c r="P48" i="6"/>
  <c r="J36" i="6"/>
  <c r="O39" i="6"/>
  <c r="N27" i="6"/>
  <c r="I40" i="6"/>
  <c r="Q31" i="6"/>
  <c r="P43" i="6"/>
  <c r="I16" i="6"/>
  <c r="P24" i="6"/>
  <c r="R44" i="6"/>
  <c r="R31" i="6"/>
  <c r="J47" i="6"/>
  <c r="K6" i="6"/>
  <c r="O7" i="6"/>
  <c r="I15" i="6"/>
  <c r="Q24" i="6"/>
  <c r="L48" i="6"/>
  <c r="N40" i="6"/>
  <c r="S36" i="6"/>
  <c r="O23" i="6"/>
  <c r="P7" i="6"/>
  <c r="R23" i="6"/>
  <c r="R15" i="6"/>
  <c r="K15" i="6"/>
  <c r="N32" i="6"/>
  <c r="N31" i="6"/>
  <c r="M20" i="6"/>
  <c r="N36" i="6"/>
  <c r="O40" i="6"/>
  <c r="S44" i="6"/>
  <c r="S39" i="6"/>
  <c r="N48" i="6"/>
  <c r="I28" i="6"/>
  <c r="I39" i="6"/>
  <c r="P40" i="6"/>
  <c r="L47" i="6"/>
  <c r="K48" i="6"/>
  <c r="N16" i="6"/>
  <c r="L36" i="6"/>
  <c r="S27" i="6"/>
  <c r="Q7" i="6"/>
  <c r="R36" i="6"/>
  <c r="O19" i="6"/>
  <c r="M47" i="6"/>
  <c r="Q19" i="6"/>
  <c r="O20" i="6"/>
  <c r="O47" i="6"/>
  <c r="L27" i="6"/>
  <c r="M23" i="6"/>
  <c r="S28" i="6"/>
  <c r="I43" i="6"/>
  <c r="M48" i="6"/>
  <c r="S48" i="6"/>
  <c r="M6" i="6"/>
  <c r="R39" i="6"/>
  <c r="S19" i="6"/>
  <c r="J23" i="6"/>
  <c r="J6" i="6"/>
  <c r="K24" i="6"/>
  <c r="N28" i="6"/>
  <c r="J19" i="6"/>
  <c r="K7" i="6"/>
  <c r="M16" i="6"/>
  <c r="S31" i="6"/>
  <c r="Q36" i="6"/>
  <c r="L44" i="6"/>
  <c r="P31" i="6"/>
  <c r="L6" i="6"/>
  <c r="O24" i="6"/>
  <c r="J44" i="6"/>
  <c r="R19" i="6"/>
  <c r="J31" i="6"/>
  <c r="K20" i="6"/>
  <c r="I44" i="6"/>
  <c r="M27" i="6"/>
  <c r="J27" i="6"/>
  <c r="K43" i="6"/>
  <c r="N15" i="6"/>
  <c r="K19" i="6"/>
  <c r="Q39" i="6"/>
  <c r="R16" i="6"/>
  <c r="M35" i="6"/>
  <c r="O16" i="6"/>
  <c r="N7" i="6"/>
  <c r="R20" i="6"/>
  <c r="AG22" i="21" l="1"/>
  <c r="O9" i="10" a="1"/>
  <c r="O9" i="10" s="1"/>
  <c r="S9" i="10" a="1"/>
  <c r="S9" i="10" s="1"/>
  <c r="N9" i="10" a="1"/>
  <c r="N9" i="10" s="1"/>
  <c r="R9" i="10" a="1"/>
  <c r="R9" i="10" s="1"/>
  <c r="M9" i="10" a="1"/>
  <c r="M9" i="10" s="1"/>
  <c r="P9" i="10" a="1"/>
  <c r="P9" i="10" s="1"/>
  <c r="Q9" i="10" a="1"/>
  <c r="Q9" i="10" s="1"/>
  <c r="K9" i="10" a="1"/>
  <c r="K9" i="10" s="1"/>
  <c r="T9" i="10" a="1"/>
  <c r="T9" i="10" s="1"/>
  <c r="L9" i="10" a="1"/>
  <c r="L9" i="10" s="1"/>
  <c r="I45" i="6"/>
  <c r="J45" i="6" s="1"/>
  <c r="K45" i="6" s="1"/>
  <c r="L45" i="6" s="1"/>
  <c r="M45" i="6" s="1"/>
  <c r="N45" i="6" s="1"/>
  <c r="O45" i="6" s="1"/>
  <c r="P45" i="6" s="1"/>
  <c r="Q45" i="6" s="1"/>
  <c r="R45" i="6" s="1"/>
  <c r="S45" i="6" s="1"/>
  <c r="T45" i="6" s="1"/>
  <c r="E43" i="6" s="1"/>
  <c r="O22" i="4" s="1"/>
  <c r="H42" i="7" s="1"/>
  <c r="I49" i="6"/>
  <c r="J49" i="6" s="1"/>
  <c r="K49" i="6" s="1"/>
  <c r="L49" i="6" s="1"/>
  <c r="M49" i="6" s="1"/>
  <c r="N49" i="6" s="1"/>
  <c r="O49" i="6" s="1"/>
  <c r="P49" i="6" s="1"/>
  <c r="Q49" i="6" s="1"/>
  <c r="R49" i="6" s="1"/>
  <c r="S49" i="6" s="1"/>
  <c r="T49" i="6" s="1"/>
  <c r="E47" i="6" s="1"/>
  <c r="O24" i="4" s="1"/>
  <c r="P9" i="9" a="1"/>
  <c r="P9" i="9" s="1"/>
  <c r="R9" i="9" a="1"/>
  <c r="R9" i="9" s="1"/>
  <c r="S9" i="9" a="1"/>
  <c r="S9" i="9" s="1"/>
  <c r="Q9" i="9" a="1"/>
  <c r="Q9" i="9" s="1"/>
  <c r="M9" i="9" a="1"/>
  <c r="M9" i="9" s="1"/>
  <c r="L9" i="9" a="1"/>
  <c r="L9" i="9" s="1"/>
  <c r="K9" i="9" a="1"/>
  <c r="K9" i="9" s="1"/>
  <c r="N26" i="21"/>
  <c r="Z23" i="21"/>
  <c r="Y23" i="21"/>
  <c r="AB23" i="21"/>
  <c r="X23" i="21"/>
  <c r="AA23" i="21"/>
  <c r="T24" i="21"/>
  <c r="V23" i="21"/>
  <c r="J27" i="21"/>
  <c r="O26" i="21"/>
  <c r="Q26" i="21"/>
  <c r="L26" i="21"/>
  <c r="M26" i="21"/>
  <c r="R26" i="21"/>
  <c r="N30" i="22"/>
  <c r="M31" i="22"/>
  <c r="E32" i="22"/>
  <c r="D33" i="22" s="1"/>
  <c r="T24" i="4"/>
  <c r="Q27" i="22"/>
  <c r="F24" i="22"/>
  <c r="H24" i="22"/>
  <c r="J24" i="22"/>
  <c r="G24" i="22"/>
  <c r="K24" i="22"/>
  <c r="I24" i="22"/>
  <c r="D9" i="9" a="1"/>
  <c r="D9" i="9" s="1"/>
  <c r="H9" i="9" a="1"/>
  <c r="H9" i="9" s="1"/>
  <c r="F9" i="9" a="1"/>
  <c r="F9" i="9" s="1"/>
  <c r="E9" i="9" a="1"/>
  <c r="E9" i="9" s="1"/>
  <c r="J9" i="9" a="1"/>
  <c r="J9" i="9" s="1"/>
  <c r="G9" i="9" a="1"/>
  <c r="G9" i="9" s="1"/>
  <c r="E56" i="7"/>
  <c r="F101" i="5"/>
  <c r="F41" i="5"/>
  <c r="G50" i="5"/>
  <c r="G41" i="5"/>
  <c r="K101" i="5"/>
  <c r="K41" i="5"/>
  <c r="M28" i="5"/>
  <c r="M41" i="5"/>
  <c r="H101" i="5"/>
  <c r="H41" i="5"/>
  <c r="C46" i="7"/>
  <c r="C42" i="11"/>
  <c r="C50" i="20" s="1"/>
  <c r="C41" i="11"/>
  <c r="C49" i="20" s="1"/>
  <c r="I33" i="6"/>
  <c r="J33" i="6" s="1"/>
  <c r="K33" i="6" s="1"/>
  <c r="L33" i="6" s="1"/>
  <c r="M33" i="6" s="1"/>
  <c r="N33" i="6" s="1"/>
  <c r="O33" i="6" s="1"/>
  <c r="P33" i="6" s="1"/>
  <c r="Q33" i="6" s="1"/>
  <c r="R33" i="6" s="1"/>
  <c r="S33" i="6" s="1"/>
  <c r="T33" i="6" s="1"/>
  <c r="E31" i="6" s="1"/>
  <c r="F24" i="5"/>
  <c r="I21" i="6"/>
  <c r="J21" i="6" s="1"/>
  <c r="K21" i="6" s="1"/>
  <c r="L21" i="6" s="1"/>
  <c r="M21" i="6" s="1"/>
  <c r="N21" i="6" s="1"/>
  <c r="O21" i="6" s="1"/>
  <c r="P21" i="6" s="1"/>
  <c r="Q21" i="6" s="1"/>
  <c r="R21" i="6" s="1"/>
  <c r="S21" i="6" s="1"/>
  <c r="T21" i="6" s="1"/>
  <c r="E19" i="6" s="1"/>
  <c r="I17" i="6"/>
  <c r="J17" i="6" s="1"/>
  <c r="K17" i="6" s="1"/>
  <c r="L17" i="6" s="1"/>
  <c r="M17" i="6" s="1"/>
  <c r="N17" i="6" s="1"/>
  <c r="O17" i="6" s="1"/>
  <c r="P17" i="6" s="1"/>
  <c r="Q17" i="6" s="1"/>
  <c r="R17" i="6" s="1"/>
  <c r="S17" i="6" s="1"/>
  <c r="T17" i="6" s="1"/>
  <c r="I25" i="6"/>
  <c r="J25" i="6" s="1"/>
  <c r="K25" i="6" s="1"/>
  <c r="L25" i="6" s="1"/>
  <c r="M25" i="6" s="1"/>
  <c r="N25" i="6" s="1"/>
  <c r="O25" i="6" s="1"/>
  <c r="P25" i="6" s="1"/>
  <c r="Q25" i="6" s="1"/>
  <c r="R25" i="6" s="1"/>
  <c r="S25" i="6" s="1"/>
  <c r="T25" i="6" s="1"/>
  <c r="E23" i="6" s="1"/>
  <c r="I8" i="6"/>
  <c r="I41" i="6"/>
  <c r="J41" i="6" s="1"/>
  <c r="K41" i="6" s="1"/>
  <c r="L41" i="6" s="1"/>
  <c r="M41" i="6" s="1"/>
  <c r="N41" i="6" s="1"/>
  <c r="O41" i="6" s="1"/>
  <c r="P41" i="6" s="1"/>
  <c r="Q41" i="6" s="1"/>
  <c r="R41" i="6" s="1"/>
  <c r="S41" i="6" s="1"/>
  <c r="T41" i="6" s="1"/>
  <c r="E39" i="6" s="1"/>
  <c r="I29" i="6"/>
  <c r="J29" i="6" s="1"/>
  <c r="K29" i="6" s="1"/>
  <c r="L29" i="6" s="1"/>
  <c r="M29" i="6" s="1"/>
  <c r="N29" i="6" s="1"/>
  <c r="O29" i="6" s="1"/>
  <c r="P29" i="6" s="1"/>
  <c r="Q29" i="6" s="1"/>
  <c r="R29" i="6" s="1"/>
  <c r="S29" i="6" s="1"/>
  <c r="T29" i="6" s="1"/>
  <c r="E27" i="6" s="1"/>
  <c r="I37" i="6"/>
  <c r="J37" i="6" s="1"/>
  <c r="K37" i="6" s="1"/>
  <c r="L37" i="6" s="1"/>
  <c r="M37" i="6" s="1"/>
  <c r="N37" i="6" s="1"/>
  <c r="O37" i="6" s="1"/>
  <c r="P37" i="6" s="1"/>
  <c r="Q37" i="6" s="1"/>
  <c r="R37" i="6" s="1"/>
  <c r="S37" i="6" s="1"/>
  <c r="T37" i="6" s="1"/>
  <c r="E35" i="6" s="1"/>
  <c r="G78" i="5"/>
  <c r="O55" i="5"/>
  <c r="O101" i="5"/>
  <c r="L55" i="5"/>
  <c r="L101" i="5"/>
  <c r="J55" i="5"/>
  <c r="J101" i="5"/>
  <c r="M55" i="5"/>
  <c r="M101" i="5"/>
  <c r="I55" i="5"/>
  <c r="I101" i="5"/>
  <c r="P55" i="5"/>
  <c r="P101" i="5"/>
  <c r="N55" i="5"/>
  <c r="N101" i="5"/>
  <c r="G55" i="5"/>
  <c r="G101" i="5"/>
  <c r="L18" i="5"/>
  <c r="E64" i="13"/>
  <c r="H18" i="5"/>
  <c r="H55" i="5"/>
  <c r="O18" i="5"/>
  <c r="F18" i="5"/>
  <c r="F55" i="5"/>
  <c r="K18" i="5"/>
  <c r="K55" i="5"/>
  <c r="N64" i="5"/>
  <c r="N19" i="5"/>
  <c r="N22" i="5"/>
  <c r="N20" i="5"/>
  <c r="N21" i="5"/>
  <c r="I64" i="5"/>
  <c r="I21" i="5"/>
  <c r="I22" i="5"/>
  <c r="I20" i="5"/>
  <c r="I19" i="5"/>
  <c r="N18" i="5"/>
  <c r="J64" i="5"/>
  <c r="J21" i="5"/>
  <c r="J20" i="5"/>
  <c r="J22" i="5"/>
  <c r="J19" i="5"/>
  <c r="J18" i="5"/>
  <c r="F64" i="5"/>
  <c r="F22" i="5"/>
  <c r="F19" i="5"/>
  <c r="F20" i="5"/>
  <c r="F21" i="5"/>
  <c r="G64" i="5"/>
  <c r="G20" i="5"/>
  <c r="G22" i="5"/>
  <c r="G19" i="5"/>
  <c r="G21" i="5"/>
  <c r="K64" i="5"/>
  <c r="K21" i="5"/>
  <c r="K20" i="5"/>
  <c r="K19" i="5"/>
  <c r="K22" i="5"/>
  <c r="I18" i="5"/>
  <c r="P64" i="5"/>
  <c r="P22" i="5"/>
  <c r="P21" i="5"/>
  <c r="P19" i="5"/>
  <c r="P20" i="5"/>
  <c r="O64" i="5"/>
  <c r="O20" i="5"/>
  <c r="O22" i="5"/>
  <c r="O19" i="5"/>
  <c r="O21" i="5"/>
  <c r="L64" i="5"/>
  <c r="L21" i="5"/>
  <c r="L20" i="5"/>
  <c r="L22" i="5"/>
  <c r="L19" i="5"/>
  <c r="P18" i="5"/>
  <c r="M64" i="5"/>
  <c r="M20" i="5"/>
  <c r="M22" i="5"/>
  <c r="M19" i="5"/>
  <c r="M21" i="5"/>
  <c r="H64" i="5"/>
  <c r="H21" i="5"/>
  <c r="H20" i="5"/>
  <c r="H22" i="5"/>
  <c r="H19" i="5"/>
  <c r="M18" i="5"/>
  <c r="G18" i="5"/>
  <c r="H62" i="5"/>
  <c r="P62" i="5"/>
  <c r="I91" i="5"/>
  <c r="I66" i="5"/>
  <c r="H63" i="5"/>
  <c r="J62" i="5"/>
  <c r="L62" i="5"/>
  <c r="F63" i="5"/>
  <c r="K62" i="5"/>
  <c r="F62" i="5"/>
  <c r="M63" i="5"/>
  <c r="O63" i="5"/>
  <c r="M62" i="5"/>
  <c r="K63" i="5"/>
  <c r="N63" i="5"/>
  <c r="G62" i="5"/>
  <c r="P63" i="5"/>
  <c r="J63" i="5"/>
  <c r="O62" i="5"/>
  <c r="I63" i="5"/>
  <c r="G63" i="5"/>
  <c r="N62" i="5"/>
  <c r="I62" i="5"/>
  <c r="L63" i="5"/>
  <c r="J40" i="5"/>
  <c r="J14" i="5"/>
  <c r="J12" i="5"/>
  <c r="J13" i="5"/>
  <c r="J15" i="5"/>
  <c r="J11" i="5"/>
  <c r="F49" i="5"/>
  <c r="F14" i="5"/>
  <c r="F13" i="5"/>
  <c r="F11" i="5"/>
  <c r="F12" i="5"/>
  <c r="F15" i="5"/>
  <c r="G12" i="5"/>
  <c r="G13" i="5"/>
  <c r="G14" i="5"/>
  <c r="G11" i="5"/>
  <c r="G15" i="5"/>
  <c r="K24" i="5"/>
  <c r="K12" i="5"/>
  <c r="K14" i="5"/>
  <c r="K11" i="5"/>
  <c r="K13" i="5"/>
  <c r="K15" i="5"/>
  <c r="O23" i="5"/>
  <c r="O12" i="5"/>
  <c r="O14" i="5"/>
  <c r="O11" i="5"/>
  <c r="O13" i="5"/>
  <c r="O15" i="5"/>
  <c r="L102" i="5"/>
  <c r="L11" i="5"/>
  <c r="L12" i="5"/>
  <c r="L14" i="5"/>
  <c r="L13" i="5"/>
  <c r="L15" i="5"/>
  <c r="M49" i="5"/>
  <c r="M14" i="5"/>
  <c r="M11" i="5"/>
  <c r="M12" i="5"/>
  <c r="M13" i="5"/>
  <c r="M15" i="5"/>
  <c r="H96" i="5"/>
  <c r="H14" i="5"/>
  <c r="H11" i="5"/>
  <c r="H13" i="5"/>
  <c r="H12" i="5"/>
  <c r="H15" i="5"/>
  <c r="M69" i="5"/>
  <c r="M70" i="5"/>
  <c r="P14" i="5"/>
  <c r="P11" i="5"/>
  <c r="P12" i="5"/>
  <c r="P13" i="5"/>
  <c r="P15" i="5"/>
  <c r="N93" i="5"/>
  <c r="N13" i="5"/>
  <c r="N11" i="5"/>
  <c r="N12" i="5"/>
  <c r="N14" i="5"/>
  <c r="N15" i="5"/>
  <c r="I14" i="5"/>
  <c r="I11" i="5"/>
  <c r="I15" i="5"/>
  <c r="I13" i="5"/>
  <c r="I12" i="5"/>
  <c r="E15" i="7"/>
  <c r="E13" i="7" s="1"/>
  <c r="E14" i="7"/>
  <c r="E15" i="13" s="1"/>
  <c r="E14" i="13" s="1"/>
  <c r="M48" i="5"/>
  <c r="M80" i="5"/>
  <c r="L43" i="5"/>
  <c r="M51" i="5"/>
  <c r="L67" i="5"/>
  <c r="M26" i="5"/>
  <c r="M86" i="5"/>
  <c r="M61" i="5"/>
  <c r="M75" i="5"/>
  <c r="M43" i="5"/>
  <c r="L27" i="5"/>
  <c r="M50" i="5"/>
  <c r="F30" i="5"/>
  <c r="F75" i="5"/>
  <c r="M73" i="5"/>
  <c r="K91" i="5"/>
  <c r="M82" i="5"/>
  <c r="M9" i="5"/>
  <c r="M24" i="5"/>
  <c r="G42" i="5"/>
  <c r="G96" i="5"/>
  <c r="G46" i="5"/>
  <c r="M30" i="5"/>
  <c r="G87" i="5"/>
  <c r="M81" i="5"/>
  <c r="G83" i="5"/>
  <c r="L16" i="5"/>
  <c r="L31" i="5"/>
  <c r="L72" i="5"/>
  <c r="G74" i="5"/>
  <c r="M33" i="5"/>
  <c r="M40" i="5"/>
  <c r="P96" i="5"/>
  <c r="N96" i="5"/>
  <c r="G29" i="5"/>
  <c r="O48" i="5"/>
  <c r="M78" i="5"/>
  <c r="G48" i="5"/>
  <c r="G24" i="5"/>
  <c r="I84" i="5"/>
  <c r="I96" i="5"/>
  <c r="G70" i="5"/>
  <c r="G72" i="5"/>
  <c r="O81" i="5"/>
  <c r="L23" i="5"/>
  <c r="L61" i="5"/>
  <c r="G49" i="5"/>
  <c r="M83" i="5"/>
  <c r="M47" i="5"/>
  <c r="M72" i="5"/>
  <c r="O17" i="5"/>
  <c r="M94" i="5"/>
  <c r="M87" i="5"/>
  <c r="L25" i="5"/>
  <c r="M27" i="5"/>
  <c r="O30" i="5"/>
  <c r="G39" i="5"/>
  <c r="O50" i="5"/>
  <c r="G71" i="5"/>
  <c r="M16" i="5"/>
  <c r="M17" i="5"/>
  <c r="M71" i="5"/>
  <c r="L92" i="5"/>
  <c r="L49" i="5"/>
  <c r="M85" i="5"/>
  <c r="M31" i="5"/>
  <c r="L77" i="5"/>
  <c r="J91" i="5"/>
  <c r="J96" i="5"/>
  <c r="K96" i="5"/>
  <c r="G37" i="5"/>
  <c r="G80" i="5"/>
  <c r="O84" i="5"/>
  <c r="O96" i="5"/>
  <c r="L40" i="5"/>
  <c r="L96" i="5"/>
  <c r="M102" i="5"/>
  <c r="M96" i="5"/>
  <c r="K51" i="5"/>
  <c r="G17" i="5"/>
  <c r="L73" i="5"/>
  <c r="G93" i="5"/>
  <c r="M42" i="5"/>
  <c r="L48" i="5"/>
  <c r="G43" i="5"/>
  <c r="L76" i="5"/>
  <c r="M89" i="5"/>
  <c r="I51" i="5"/>
  <c r="F78" i="5"/>
  <c r="F96" i="5"/>
  <c r="Q58" i="5"/>
  <c r="D58" i="5"/>
  <c r="N89" i="5"/>
  <c r="N75" i="5"/>
  <c r="F85" i="5"/>
  <c r="K54" i="5"/>
  <c r="I79" i="5"/>
  <c r="F33" i="5"/>
  <c r="I75" i="5"/>
  <c r="I70" i="5"/>
  <c r="N32" i="5"/>
  <c r="F56" i="5"/>
  <c r="O100" i="5"/>
  <c r="P37" i="5"/>
  <c r="N66" i="5"/>
  <c r="F65" i="5"/>
  <c r="F31" i="5"/>
  <c r="N43" i="5"/>
  <c r="O45" i="5"/>
  <c r="N68" i="5"/>
  <c r="N42" i="5"/>
  <c r="N25" i="5"/>
  <c r="F93" i="5"/>
  <c r="F73" i="5"/>
  <c r="F39" i="5"/>
  <c r="N85" i="5"/>
  <c r="G73" i="5"/>
  <c r="K39" i="5"/>
  <c r="O25" i="5"/>
  <c r="G100" i="5"/>
  <c r="F50" i="5"/>
  <c r="F81" i="5"/>
  <c r="F92" i="5"/>
  <c r="F38" i="5"/>
  <c r="F48" i="5"/>
  <c r="G102" i="5"/>
  <c r="F26" i="5"/>
  <c r="G32" i="5"/>
  <c r="G82" i="5"/>
  <c r="J90" i="5"/>
  <c r="O53" i="5"/>
  <c r="L56" i="5"/>
  <c r="F29" i="5"/>
  <c r="F87" i="5"/>
  <c r="G60" i="5"/>
  <c r="J34" i="5"/>
  <c r="O67" i="5"/>
  <c r="K37" i="5"/>
  <c r="J80" i="5"/>
  <c r="G34" i="5"/>
  <c r="G31" i="5"/>
  <c r="G53" i="5"/>
  <c r="M100" i="5"/>
  <c r="K56" i="5"/>
  <c r="K100" i="5"/>
  <c r="F72" i="5"/>
  <c r="M60" i="5"/>
  <c r="J35" i="5"/>
  <c r="G66" i="5"/>
  <c r="L34" i="5"/>
  <c r="G68" i="5"/>
  <c r="G76" i="5"/>
  <c r="M88" i="5"/>
  <c r="M37" i="5"/>
  <c r="G69" i="5"/>
  <c r="M10" i="5"/>
  <c r="O35" i="5"/>
  <c r="M66" i="5"/>
  <c r="K78" i="5"/>
  <c r="M39" i="5"/>
  <c r="G65" i="5"/>
  <c r="G77" i="5"/>
  <c r="M93" i="5"/>
  <c r="G90" i="5"/>
  <c r="M32" i="5"/>
  <c r="K50" i="5"/>
  <c r="L94" i="5"/>
  <c r="G54" i="5"/>
  <c r="M56" i="5"/>
  <c r="F102" i="5"/>
  <c r="F100" i="5"/>
  <c r="K102" i="5"/>
  <c r="J84" i="5"/>
  <c r="J69" i="5"/>
  <c r="J77" i="5"/>
  <c r="F43" i="5"/>
  <c r="J50" i="5"/>
  <c r="K53" i="5"/>
  <c r="F83" i="5"/>
  <c r="F74" i="5"/>
  <c r="F40" i="5"/>
  <c r="G75" i="5"/>
  <c r="G94" i="5"/>
  <c r="G88" i="5"/>
  <c r="J61" i="5"/>
  <c r="F91" i="5"/>
  <c r="F69" i="5"/>
  <c r="J28" i="5"/>
  <c r="F71" i="5"/>
  <c r="F35" i="5"/>
  <c r="F86" i="5"/>
  <c r="G30" i="5"/>
  <c r="F79" i="5"/>
  <c r="F9" i="5"/>
  <c r="F28" i="5"/>
  <c r="F46" i="5"/>
  <c r="F10" i="5"/>
  <c r="G16" i="5"/>
  <c r="G26" i="5"/>
  <c r="O46" i="5"/>
  <c r="K60" i="5"/>
  <c r="L83" i="5"/>
  <c r="G40" i="5"/>
  <c r="J71" i="5"/>
  <c r="G79" i="5"/>
  <c r="G91" i="5"/>
  <c r="G25" i="5"/>
  <c r="G85" i="5"/>
  <c r="M44" i="5"/>
  <c r="J72" i="5"/>
  <c r="M35" i="5"/>
  <c r="O68" i="5"/>
  <c r="G84" i="5"/>
  <c r="G92" i="5"/>
  <c r="K9" i="5"/>
  <c r="L39" i="5"/>
  <c r="L10" i="5"/>
  <c r="G35" i="5"/>
  <c r="K66" i="5"/>
  <c r="M74" i="5"/>
  <c r="J78" i="5"/>
  <c r="G86" i="5"/>
  <c r="J42" i="5"/>
  <c r="M65" i="5"/>
  <c r="F53" i="5"/>
  <c r="O56" i="5"/>
  <c r="J54" i="5"/>
  <c r="F99" i="5"/>
  <c r="F90" i="5"/>
  <c r="F17" i="5"/>
  <c r="F70" i="5"/>
  <c r="G67" i="5"/>
  <c r="J79" i="5"/>
  <c r="J30" i="5"/>
  <c r="G47" i="5"/>
  <c r="G9" i="5"/>
  <c r="G51" i="5"/>
  <c r="G10" i="5"/>
  <c r="G28" i="5"/>
  <c r="J73" i="5"/>
  <c r="O29" i="5"/>
  <c r="J33" i="5"/>
  <c r="O88" i="5"/>
  <c r="K81" i="5"/>
  <c r="G89" i="5"/>
  <c r="K99" i="5"/>
  <c r="F16" i="5"/>
  <c r="F37" i="5"/>
  <c r="F60" i="5"/>
  <c r="M23" i="5"/>
  <c r="F80" i="5"/>
  <c r="F88" i="5"/>
  <c r="F36" i="5"/>
  <c r="F45" i="5"/>
  <c r="F68" i="5"/>
  <c r="F23" i="5"/>
  <c r="F32" i="5"/>
  <c r="J27" i="5"/>
  <c r="J48" i="5"/>
  <c r="J75" i="5"/>
  <c r="L44" i="5"/>
  <c r="M79" i="5"/>
  <c r="M91" i="5"/>
  <c r="M25" i="5"/>
  <c r="J45" i="5"/>
  <c r="M36" i="5"/>
  <c r="M68" i="5"/>
  <c r="M76" i="5"/>
  <c r="M84" i="5"/>
  <c r="M92" i="5"/>
  <c r="M38" i="5"/>
  <c r="G44" i="5"/>
  <c r="O69" i="5"/>
  <c r="O85" i="5"/>
  <c r="J10" i="5"/>
  <c r="J74" i="5"/>
  <c r="L32" i="5"/>
  <c r="M45" i="5"/>
  <c r="M77" i="5"/>
  <c r="J93" i="5"/>
  <c r="M90" i="5"/>
  <c r="M53" i="5"/>
  <c r="G56" i="5"/>
  <c r="L100" i="5"/>
  <c r="I31" i="5"/>
  <c r="I102" i="5"/>
  <c r="I56" i="5"/>
  <c r="I16" i="5"/>
  <c r="I82" i="5"/>
  <c r="I23" i="5"/>
  <c r="I81" i="5"/>
  <c r="I88" i="5"/>
  <c r="I68" i="5"/>
  <c r="I83" i="5"/>
  <c r="I54" i="5"/>
  <c r="I89" i="5"/>
  <c r="I86" i="5"/>
  <c r="I9" i="5"/>
  <c r="I37" i="5"/>
  <c r="I30" i="5"/>
  <c r="I99" i="5"/>
  <c r="I28" i="5"/>
  <c r="I73" i="5"/>
  <c r="I47" i="5"/>
  <c r="I92" i="5"/>
  <c r="I72" i="5"/>
  <c r="I38" i="5"/>
  <c r="I35" i="5"/>
  <c r="I27" i="5"/>
  <c r="I93" i="5"/>
  <c r="I78" i="5"/>
  <c r="I77" i="5"/>
  <c r="I43" i="5"/>
  <c r="I74" i="5"/>
  <c r="I42" i="5"/>
  <c r="I34" i="5"/>
  <c r="I65" i="5"/>
  <c r="I50" i="5"/>
  <c r="P53" i="5"/>
  <c r="P60" i="5"/>
  <c r="I61" i="5"/>
  <c r="H49" i="5"/>
  <c r="H53" i="5"/>
  <c r="H56" i="5"/>
  <c r="H102" i="5"/>
  <c r="P35" i="5"/>
  <c r="P99" i="5"/>
  <c r="P102" i="5"/>
  <c r="P28" i="5"/>
  <c r="P100" i="5"/>
  <c r="P69" i="5"/>
  <c r="P56" i="5"/>
  <c r="P30" i="5"/>
  <c r="N49" i="5"/>
  <c r="N99" i="5"/>
  <c r="N102" i="5"/>
  <c r="N37" i="5"/>
  <c r="N88" i="5"/>
  <c r="N77" i="5"/>
  <c r="N45" i="5"/>
  <c r="N87" i="5"/>
  <c r="N38" i="5"/>
  <c r="N81" i="5"/>
  <c r="N100" i="5"/>
  <c r="N56" i="5"/>
  <c r="N29" i="5"/>
  <c r="N80" i="5"/>
  <c r="N69" i="5"/>
  <c r="N36" i="5"/>
  <c r="N79" i="5"/>
  <c r="N73" i="5"/>
  <c r="N17" i="5"/>
  <c r="N72" i="5"/>
  <c r="N60" i="5"/>
  <c r="N28" i="5"/>
  <c r="N9" i="5"/>
  <c r="N91" i="5"/>
  <c r="N61" i="5"/>
  <c r="N90" i="5"/>
  <c r="N50" i="5"/>
  <c r="N92" i="5"/>
  <c r="N54" i="5"/>
  <c r="N44" i="5"/>
  <c r="N78" i="5"/>
  <c r="N76" i="5"/>
  <c r="N10" i="5"/>
  <c r="N84" i="5"/>
  <c r="N34" i="5"/>
  <c r="I53" i="5"/>
  <c r="N47" i="5"/>
  <c r="N31" i="5"/>
  <c r="N39" i="5"/>
  <c r="N26" i="5"/>
  <c r="N24" i="5"/>
  <c r="N94" i="5"/>
  <c r="I26" i="5"/>
  <c r="P54" i="5"/>
  <c r="I100" i="5"/>
  <c r="H100" i="5"/>
  <c r="H99" i="5"/>
  <c r="N74" i="5"/>
  <c r="N53" i="5"/>
  <c r="N82" i="5"/>
  <c r="N35" i="5"/>
  <c r="N70" i="5"/>
  <c r="N33" i="5"/>
  <c r="N48" i="5"/>
  <c r="N67" i="5"/>
  <c r="N65" i="5"/>
  <c r="I25" i="5"/>
  <c r="H54" i="5"/>
  <c r="J56" i="5"/>
  <c r="J76" i="5"/>
  <c r="J94" i="5"/>
  <c r="J36" i="5"/>
  <c r="J49" i="5"/>
  <c r="J92" i="5"/>
  <c r="J86" i="5"/>
  <c r="F54" i="5"/>
  <c r="L99" i="5"/>
  <c r="J99" i="5"/>
  <c r="O83" i="5"/>
  <c r="F25" i="5"/>
  <c r="F89" i="5"/>
  <c r="F27" i="5"/>
  <c r="F66" i="5"/>
  <c r="F67" i="5"/>
  <c r="F47" i="5"/>
  <c r="F77" i="5"/>
  <c r="F61" i="5"/>
  <c r="F34" i="5"/>
  <c r="L47" i="5"/>
  <c r="J9" i="5"/>
  <c r="L51" i="5"/>
  <c r="J67" i="5"/>
  <c r="L88" i="5"/>
  <c r="J17" i="5"/>
  <c r="L45" i="5"/>
  <c r="J85" i="5"/>
  <c r="L70" i="5"/>
  <c r="L65" i="5"/>
  <c r="J89" i="5"/>
  <c r="M54" i="5"/>
  <c r="L54" i="5"/>
  <c r="J53" i="5"/>
  <c r="G99" i="5"/>
  <c r="J100" i="5"/>
  <c r="J38" i="5"/>
  <c r="J68" i="5"/>
  <c r="J88" i="5"/>
  <c r="J25" i="5"/>
  <c r="J46" i="5"/>
  <c r="J81" i="5"/>
  <c r="J23" i="5"/>
  <c r="J66" i="5"/>
  <c r="J70" i="5"/>
  <c r="J82" i="5"/>
  <c r="J29" i="5"/>
  <c r="O28" i="5"/>
  <c r="O99" i="5"/>
  <c r="L53" i="5"/>
  <c r="J83" i="5"/>
  <c r="F42" i="5"/>
  <c r="F51" i="5"/>
  <c r="F44" i="5"/>
  <c r="F82" i="5"/>
  <c r="F84" i="5"/>
  <c r="F76" i="5"/>
  <c r="F94" i="5"/>
  <c r="J60" i="5"/>
  <c r="L29" i="5"/>
  <c r="O43" i="5"/>
  <c r="J16" i="5"/>
  <c r="J39" i="5"/>
  <c r="O51" i="5"/>
  <c r="J26" i="5"/>
  <c r="J32" i="5"/>
  <c r="J65" i="5"/>
  <c r="J24" i="5"/>
  <c r="J31" i="5"/>
  <c r="M34" i="5"/>
  <c r="M99" i="5"/>
  <c r="O54" i="5"/>
  <c r="O102" i="5"/>
  <c r="J102" i="5"/>
  <c r="C53" i="11"/>
  <c r="C61" i="20" s="1"/>
  <c r="C65" i="7"/>
  <c r="C65" i="13" s="1"/>
  <c r="C56" i="11"/>
  <c r="C64" i="20" s="1"/>
  <c r="C68" i="7"/>
  <c r="C67" i="13" s="1"/>
  <c r="E64" i="7"/>
  <c r="C36" i="7"/>
  <c r="C34" i="11"/>
  <c r="C42" i="20" s="1"/>
  <c r="C71" i="11"/>
  <c r="C80" i="20" s="1"/>
  <c r="E9" i="7"/>
  <c r="E10" i="13" s="1"/>
  <c r="C65" i="11"/>
  <c r="C74" i="20" s="1"/>
  <c r="C69" i="11"/>
  <c r="C78" i="20" s="1"/>
  <c r="C26" i="7"/>
  <c r="C25" i="13" s="1"/>
  <c r="C25" i="11"/>
  <c r="C33" i="20" s="1"/>
  <c r="E19" i="7"/>
  <c r="C73" i="11"/>
  <c r="C82" i="20" s="1"/>
  <c r="C54" i="11"/>
  <c r="C62" i="20" s="1"/>
  <c r="C29" i="11"/>
  <c r="C37" i="20" s="1"/>
  <c r="C27" i="7"/>
  <c r="C9" i="13" s="1"/>
  <c r="C26" i="11"/>
  <c r="C34" i="20" s="1"/>
  <c r="C85" i="11"/>
  <c r="C94" i="20" s="1"/>
  <c r="C9" i="7"/>
  <c r="C10" i="11"/>
  <c r="C18" i="20" s="1"/>
  <c r="E28" i="7"/>
  <c r="C82" i="11"/>
  <c r="C91" i="20" s="1"/>
  <c r="C16" i="7"/>
  <c r="C17" i="13" s="1"/>
  <c r="C14" i="13" s="1"/>
  <c r="C16" i="11"/>
  <c r="C24" i="20" s="1"/>
  <c r="E24" i="7"/>
  <c r="C78" i="11"/>
  <c r="C87" i="20" s="1"/>
  <c r="E49" i="7"/>
  <c r="C95" i="11"/>
  <c r="C104" i="20" s="1"/>
  <c r="C41" i="7"/>
  <c r="C40" i="13" s="1"/>
  <c r="C38" i="11"/>
  <c r="C46" i="20" s="1"/>
  <c r="E27" i="7"/>
  <c r="C81" i="11"/>
  <c r="C90" i="20" s="1"/>
  <c r="C40" i="7"/>
  <c r="C39" i="13" s="1"/>
  <c r="C37" i="11"/>
  <c r="C45" i="20" s="1"/>
  <c r="C35" i="7"/>
  <c r="C33" i="11"/>
  <c r="C41" i="20" s="1"/>
  <c r="E18" i="7"/>
  <c r="C72" i="11"/>
  <c r="C81" i="20" s="1"/>
  <c r="E45" i="7"/>
  <c r="E45" i="13" s="1"/>
  <c r="C92" i="11"/>
  <c r="C101" i="20" s="1"/>
  <c r="C30" i="11"/>
  <c r="C38" i="20" s="1"/>
  <c r="C48" i="7"/>
  <c r="C47" i="13" s="1"/>
  <c r="C46" i="13" s="1"/>
  <c r="C43" i="11"/>
  <c r="C51" i="20" s="1"/>
  <c r="C32" i="7"/>
  <c r="C31" i="11"/>
  <c r="C39" i="20" s="1"/>
  <c r="E32" i="7"/>
  <c r="C86" i="11"/>
  <c r="C95" i="20" s="1"/>
  <c r="C39" i="7"/>
  <c r="C38" i="13" s="1"/>
  <c r="C36" i="11"/>
  <c r="C44" i="20" s="1"/>
  <c r="E26" i="7"/>
  <c r="C80" i="11"/>
  <c r="C89" i="20" s="1"/>
  <c r="C18" i="11"/>
  <c r="C26" i="20" s="1"/>
  <c r="E54" i="7"/>
  <c r="E54" i="13" s="1"/>
  <c r="E53" i="13" s="1"/>
  <c r="C98" i="11"/>
  <c r="C107" i="20" s="1"/>
  <c r="E44" i="7"/>
  <c r="E44" i="13" s="1"/>
  <c r="C91" i="11"/>
  <c r="C100" i="20" s="1"/>
  <c r="C37" i="7"/>
  <c r="C35" i="11"/>
  <c r="C43" i="20" s="1"/>
  <c r="C28" i="7"/>
  <c r="C27" i="11"/>
  <c r="C35" i="20" s="1"/>
  <c r="E22" i="7"/>
  <c r="C76" i="11"/>
  <c r="C85" i="20" s="1"/>
  <c r="C87" i="11"/>
  <c r="C96" i="20" s="1"/>
  <c r="E29" i="7"/>
  <c r="C83" i="11"/>
  <c r="C92" i="20" s="1"/>
  <c r="E34" i="7"/>
  <c r="C88" i="11"/>
  <c r="C97" i="20" s="1"/>
  <c r="E8" i="7"/>
  <c r="C64" i="11"/>
  <c r="C73" i="20" s="1"/>
  <c r="E21" i="7"/>
  <c r="C75" i="11"/>
  <c r="C84" i="20" s="1"/>
  <c r="C8" i="7"/>
  <c r="C9" i="11"/>
  <c r="C17" i="20" s="1"/>
  <c r="E52" i="7"/>
  <c r="C97" i="11"/>
  <c r="C106" i="20" s="1"/>
  <c r="C44" i="7"/>
  <c r="C40" i="11"/>
  <c r="C48" i="20" s="1"/>
  <c r="C57" i="7"/>
  <c r="C58" i="13" s="1"/>
  <c r="C57" i="13" s="1"/>
  <c r="C49" i="11"/>
  <c r="C57" i="20" s="1"/>
  <c r="C17" i="11"/>
  <c r="C25" i="20" s="1"/>
  <c r="C84" i="11"/>
  <c r="C93" i="20" s="1"/>
  <c r="E35" i="7"/>
  <c r="C89" i="11"/>
  <c r="C98" i="20" s="1"/>
  <c r="E23" i="7"/>
  <c r="C77" i="11"/>
  <c r="C86" i="20" s="1"/>
  <c r="C24" i="7"/>
  <c r="C23" i="11"/>
  <c r="C31" i="20" s="1"/>
  <c r="E48" i="7"/>
  <c r="C94" i="11"/>
  <c r="C103" i="20" s="1"/>
  <c r="C29" i="7"/>
  <c r="C27" i="13" s="1"/>
  <c r="C28" i="11"/>
  <c r="C36" i="20" s="1"/>
  <c r="C93" i="11"/>
  <c r="C102" i="20" s="1"/>
  <c r="C42" i="7"/>
  <c r="C39" i="11"/>
  <c r="C47" i="20" s="1"/>
  <c r="C70" i="11"/>
  <c r="C79" i="20" s="1"/>
  <c r="E25" i="7"/>
  <c r="C79" i="11"/>
  <c r="C88" i="20" s="1"/>
  <c r="E51" i="7"/>
  <c r="E51" i="13" s="1"/>
  <c r="E50" i="13" s="1"/>
  <c r="C96" i="11"/>
  <c r="C105" i="20" s="1"/>
  <c r="C25" i="7"/>
  <c r="C24" i="11"/>
  <c r="C32" i="20" s="1"/>
  <c r="E20" i="7"/>
  <c r="C74" i="11"/>
  <c r="C83" i="20" s="1"/>
  <c r="E36" i="7"/>
  <c r="C90" i="11"/>
  <c r="C99" i="20" s="1"/>
  <c r="C104" i="11"/>
  <c r="C113" i="20" s="1"/>
  <c r="C106" i="11"/>
  <c r="O16" i="5"/>
  <c r="O71" i="5"/>
  <c r="O79" i="5"/>
  <c r="O87" i="5"/>
  <c r="O91" i="5"/>
  <c r="O80" i="5"/>
  <c r="K30" i="5"/>
  <c r="K85" i="5"/>
  <c r="O78" i="5"/>
  <c r="K25" i="5"/>
  <c r="K48" i="5"/>
  <c r="K71" i="5"/>
  <c r="K33" i="5"/>
  <c r="K34" i="5"/>
  <c r="K45" i="5"/>
  <c r="P66" i="5"/>
  <c r="L69" i="5"/>
  <c r="K10" i="5"/>
  <c r="O61" i="5"/>
  <c r="O66" i="5"/>
  <c r="O82" i="5"/>
  <c r="K32" i="5"/>
  <c r="L93" i="5"/>
  <c r="P27" i="5"/>
  <c r="K42" i="5"/>
  <c r="N83" i="5"/>
  <c r="N30" i="5"/>
  <c r="N71" i="5"/>
  <c r="N16" i="5"/>
  <c r="N46" i="5"/>
  <c r="N23" i="5"/>
  <c r="N51" i="5"/>
  <c r="P16" i="5"/>
  <c r="O40" i="5"/>
  <c r="P49" i="5"/>
  <c r="K29" i="5"/>
  <c r="I94" i="5"/>
  <c r="L90" i="5"/>
  <c r="L28" i="5"/>
  <c r="P40" i="5"/>
  <c r="I49" i="5"/>
  <c r="I67" i="5"/>
  <c r="L79" i="5"/>
  <c r="L87" i="5"/>
  <c r="I33" i="5"/>
  <c r="K35" i="5"/>
  <c r="L26" i="5"/>
  <c r="L37" i="5"/>
  <c r="I46" i="5"/>
  <c r="O72" i="5"/>
  <c r="O76" i="5"/>
  <c r="L80" i="5"/>
  <c r="L84" i="5"/>
  <c r="K88" i="5"/>
  <c r="K92" i="5"/>
  <c r="I32" i="5"/>
  <c r="K69" i="5"/>
  <c r="I85" i="5"/>
  <c r="O31" i="5"/>
  <c r="L74" i="5"/>
  <c r="L82" i="5"/>
  <c r="L86" i="5"/>
  <c r="N86" i="5"/>
  <c r="I29" i="5"/>
  <c r="O73" i="5"/>
  <c r="O77" i="5"/>
  <c r="L89" i="5"/>
  <c r="K93" i="5"/>
  <c r="I90" i="5"/>
  <c r="L36" i="5"/>
  <c r="I44" i="5"/>
  <c r="O70" i="5"/>
  <c r="K67" i="5"/>
  <c r="O9" i="5"/>
  <c r="O27" i="5"/>
  <c r="K40" i="5"/>
  <c r="O32" i="5"/>
  <c r="O86" i="5"/>
  <c r="K90" i="5"/>
  <c r="O24" i="5"/>
  <c r="K83" i="5"/>
  <c r="K16" i="5"/>
  <c r="O60" i="5"/>
  <c r="O89" i="5"/>
  <c r="K28" i="5"/>
  <c r="L60" i="5"/>
  <c r="P75" i="5"/>
  <c r="O94" i="5"/>
  <c r="P31" i="5"/>
  <c r="P42" i="5"/>
  <c r="I71" i="5"/>
  <c r="I87" i="5"/>
  <c r="K87" i="5"/>
  <c r="L91" i="5"/>
  <c r="K36" i="5"/>
  <c r="O47" i="5"/>
  <c r="N27" i="5"/>
  <c r="K38" i="5"/>
  <c r="K80" i="5"/>
  <c r="K84" i="5"/>
  <c r="L9" i="5"/>
  <c r="K26" i="5"/>
  <c r="O34" i="5"/>
  <c r="L33" i="5"/>
  <c r="O44" i="5"/>
  <c r="I10" i="5"/>
  <c r="L66" i="5"/>
  <c r="K74" i="5"/>
  <c r="L78" i="5"/>
  <c r="K82" i="5"/>
  <c r="K86" i="5"/>
  <c r="I40" i="5"/>
  <c r="K46" i="5"/>
  <c r="O65" i="5"/>
  <c r="K89" i="5"/>
  <c r="I36" i="5"/>
  <c r="H83" i="5"/>
  <c r="K44" i="5"/>
  <c r="O75" i="5"/>
  <c r="H67" i="5"/>
  <c r="H71" i="5"/>
  <c r="O42" i="5"/>
  <c r="K49" i="5"/>
  <c r="K72" i="5"/>
  <c r="K76" i="5"/>
  <c r="O36" i="5"/>
  <c r="K61" i="5"/>
  <c r="K70" i="5"/>
  <c r="O93" i="5"/>
  <c r="O37" i="5"/>
  <c r="K73" i="5"/>
  <c r="P83" i="5"/>
  <c r="H36" i="5"/>
  <c r="K75" i="5"/>
  <c r="K94" i="5"/>
  <c r="I45" i="5"/>
  <c r="P71" i="5"/>
  <c r="P79" i="5"/>
  <c r="P87" i="5"/>
  <c r="P91" i="5"/>
  <c r="I39" i="5"/>
  <c r="L68" i="5"/>
  <c r="I76" i="5"/>
  <c r="O92" i="5"/>
  <c r="I24" i="5"/>
  <c r="L81" i="5"/>
  <c r="L85" i="5"/>
  <c r="O10" i="5"/>
  <c r="L35" i="5"/>
  <c r="K17" i="5"/>
  <c r="O38" i="5"/>
  <c r="K65" i="5"/>
  <c r="K77" i="5"/>
  <c r="K27" i="5"/>
  <c r="N40" i="5"/>
  <c r="L17" i="5"/>
  <c r="L38" i="5"/>
  <c r="H65" i="5"/>
  <c r="H50" i="5"/>
  <c r="H81" i="5"/>
  <c r="H47" i="5"/>
  <c r="H75" i="5"/>
  <c r="H46" i="5"/>
  <c r="L46" i="5"/>
  <c r="H31" i="5"/>
  <c r="L71" i="5"/>
  <c r="H69" i="5"/>
  <c r="H61" i="5"/>
  <c r="H45" i="5"/>
  <c r="H17" i="5"/>
  <c r="H77" i="5"/>
  <c r="H79" i="5"/>
  <c r="H30" i="5"/>
  <c r="H40" i="5"/>
  <c r="H92" i="5"/>
  <c r="H85" i="5"/>
  <c r="H66" i="5"/>
  <c r="H38" i="5"/>
  <c r="H60" i="5"/>
  <c r="H73" i="5"/>
  <c r="H29" i="5"/>
  <c r="H70" i="5"/>
  <c r="H74" i="5"/>
  <c r="H39" i="5"/>
  <c r="H91" i="5"/>
  <c r="H33" i="5"/>
  <c r="H10" i="5"/>
  <c r="H32" i="5"/>
  <c r="H68" i="5"/>
  <c r="H72" i="5"/>
  <c r="H76" i="5"/>
  <c r="H80" i="5"/>
  <c r="H84" i="5"/>
  <c r="H78" i="5"/>
  <c r="H82" i="5"/>
  <c r="H94" i="5"/>
  <c r="H26" i="5"/>
  <c r="H87" i="5"/>
  <c r="H42" i="5"/>
  <c r="H9" i="5"/>
  <c r="H86" i="5"/>
  <c r="H34" i="5"/>
  <c r="H16" i="5"/>
  <c r="H28" i="5"/>
  <c r="H27" i="5"/>
  <c r="H24" i="5"/>
  <c r="H23" i="5"/>
  <c r="H48" i="5"/>
  <c r="H51" i="5"/>
  <c r="H44" i="5"/>
  <c r="H89" i="5"/>
  <c r="H93" i="5"/>
  <c r="H90" i="5"/>
  <c r="L24" i="5"/>
  <c r="M67" i="5"/>
  <c r="P65" i="5"/>
  <c r="P73" i="5"/>
  <c r="P82" i="5"/>
  <c r="P48" i="5"/>
  <c r="P77" i="5"/>
  <c r="P89" i="5"/>
  <c r="P10" i="5"/>
  <c r="P86" i="5"/>
  <c r="P24" i="5"/>
  <c r="P61" i="5"/>
  <c r="I17" i="5"/>
  <c r="P68" i="5"/>
  <c r="P72" i="5"/>
  <c r="P9" i="5"/>
  <c r="P70" i="5"/>
  <c r="P93" i="5"/>
  <c r="P45" i="5"/>
  <c r="H25" i="5"/>
  <c r="P17" i="5"/>
  <c r="P25" i="5"/>
  <c r="P29" i="5"/>
  <c r="P94" i="5"/>
  <c r="P43" i="5"/>
  <c r="P85" i="5"/>
  <c r="P76" i="5"/>
  <c r="P34" i="5"/>
  <c r="P44" i="5"/>
  <c r="P50" i="5"/>
  <c r="P80" i="5"/>
  <c r="P51" i="5"/>
  <c r="P74" i="5"/>
  <c r="P36" i="5"/>
  <c r="P90" i="5"/>
  <c r="P38" i="5"/>
  <c r="P32" i="5"/>
  <c r="P46" i="5"/>
  <c r="P67" i="5"/>
  <c r="P23" i="5"/>
  <c r="P84" i="5"/>
  <c r="P78" i="5"/>
  <c r="P47" i="5"/>
  <c r="P88" i="5"/>
  <c r="P92" i="5"/>
  <c r="P26" i="5"/>
  <c r="I80" i="5"/>
  <c r="H88" i="5"/>
  <c r="G36" i="5"/>
  <c r="K79" i="5"/>
  <c r="O49" i="5"/>
  <c r="O90" i="5"/>
  <c r="J47" i="5"/>
  <c r="G45" i="5"/>
  <c r="O26" i="5"/>
  <c r="K23" i="5"/>
  <c r="K31" i="5"/>
  <c r="K43" i="5"/>
  <c r="K47" i="5"/>
  <c r="H43" i="5"/>
  <c r="Q7" i="5"/>
  <c r="G33" i="5"/>
  <c r="L75" i="5"/>
  <c r="L50" i="5"/>
  <c r="L42" i="5"/>
  <c r="G81" i="5"/>
  <c r="J37" i="5"/>
  <c r="M46" i="5"/>
  <c r="M29" i="5"/>
  <c r="G23" i="5"/>
  <c r="J43" i="5"/>
  <c r="J87" i="5"/>
  <c r="L30" i="5"/>
  <c r="H35" i="5"/>
  <c r="H37" i="5"/>
  <c r="G61" i="5"/>
  <c r="I60" i="5"/>
  <c r="O33" i="5"/>
  <c r="K68" i="5"/>
  <c r="P39" i="5"/>
  <c r="P33" i="5"/>
  <c r="P81" i="5"/>
  <c r="O74" i="5"/>
  <c r="O39" i="5"/>
  <c r="I48" i="5"/>
  <c r="I69" i="5"/>
  <c r="G38" i="5"/>
  <c r="G27" i="5"/>
  <c r="J44" i="5"/>
  <c r="J51" i="5"/>
  <c r="J10" i="6"/>
  <c r="J11" i="6"/>
  <c r="P10" i="6"/>
  <c r="P11" i="6"/>
  <c r="R10" i="6"/>
  <c r="R11" i="6"/>
  <c r="S10" i="6"/>
  <c r="S11" i="6"/>
  <c r="L11" i="6"/>
  <c r="L10" i="6"/>
  <c r="O10" i="6"/>
  <c r="O11" i="6"/>
  <c r="M11" i="6"/>
  <c r="M10" i="6"/>
  <c r="Q10" i="6"/>
  <c r="Q11" i="6"/>
  <c r="K10" i="6"/>
  <c r="K11" i="6"/>
  <c r="N11" i="6"/>
  <c r="N10" i="6"/>
  <c r="I11" i="6"/>
  <c r="I10" i="6"/>
  <c r="D7" i="5"/>
  <c r="E5" i="11"/>
  <c r="E7" i="11" s="1"/>
  <c r="I9" i="10" a="1"/>
  <c r="I9" i="10" s="1"/>
  <c r="E9" i="10" a="1"/>
  <c r="E9" i="10" s="1"/>
  <c r="J9" i="10" a="1"/>
  <c r="J9" i="10" s="1"/>
  <c r="F9" i="10" a="1"/>
  <c r="F9" i="10" s="1"/>
  <c r="A10" i="10"/>
  <c r="H9" i="10" a="1"/>
  <c r="H9" i="10" s="1"/>
  <c r="G9" i="10" a="1"/>
  <c r="G9" i="10" s="1"/>
  <c r="A10" i="9"/>
  <c r="E33" i="7"/>
  <c r="AD26" i="21" l="1"/>
  <c r="AG23" i="21"/>
  <c r="H57" i="7"/>
  <c r="H43" i="7"/>
  <c r="H26" i="7"/>
  <c r="H56" i="7"/>
  <c r="H25" i="7"/>
  <c r="K10" i="9" a="1"/>
  <c r="K10" i="9" s="1"/>
  <c r="O10" i="9" a="1"/>
  <c r="O10" i="9" s="1"/>
  <c r="S10" i="9" a="1"/>
  <c r="S10" i="9" s="1"/>
  <c r="L10" i="9" a="1"/>
  <c r="L10" i="9" s="1"/>
  <c r="P10" i="9" a="1"/>
  <c r="P10" i="9" s="1"/>
  <c r="T10" i="9" a="1"/>
  <c r="T10" i="9" s="1"/>
  <c r="M10" i="9" a="1"/>
  <c r="M10" i="9" s="1"/>
  <c r="N10" i="9" a="1"/>
  <c r="N10" i="9" s="1"/>
  <c r="Q10" i="9" a="1"/>
  <c r="Q10" i="9" s="1"/>
  <c r="R10" i="9" a="1"/>
  <c r="R10" i="9" s="1"/>
  <c r="U24" i="21"/>
  <c r="Z24" i="21" s="1"/>
  <c r="K27" i="21"/>
  <c r="N27" i="21" s="1"/>
  <c r="N31" i="22"/>
  <c r="M32" i="22"/>
  <c r="E33" i="22"/>
  <c r="D34" i="22"/>
  <c r="P28" i="22"/>
  <c r="P27" i="22"/>
  <c r="O27" i="22"/>
  <c r="T27" i="22"/>
  <c r="S27" i="22"/>
  <c r="R27" i="22"/>
  <c r="F25" i="22"/>
  <c r="H25" i="22"/>
  <c r="J25" i="22"/>
  <c r="G25" i="22"/>
  <c r="I25" i="22"/>
  <c r="K25" i="22"/>
  <c r="E7" i="7"/>
  <c r="J8" i="6"/>
  <c r="I51" i="6"/>
  <c r="C69" i="20"/>
  <c r="E24" i="13"/>
  <c r="E25" i="13"/>
  <c r="C5" i="20"/>
  <c r="C6" i="20"/>
  <c r="C14" i="20" s="1"/>
  <c r="E26" i="13"/>
  <c r="E20" i="13"/>
  <c r="E29" i="13"/>
  <c r="E31" i="13"/>
  <c r="E21" i="13"/>
  <c r="E23" i="13"/>
  <c r="E27" i="13"/>
  <c r="E22" i="13"/>
  <c r="E28" i="13"/>
  <c r="E19" i="13"/>
  <c r="C43" i="7"/>
  <c r="C10" i="13"/>
  <c r="C44" i="13"/>
  <c r="C43" i="13" s="1"/>
  <c r="C29" i="13"/>
  <c r="E43" i="13"/>
  <c r="D5" i="5"/>
  <c r="Q5" i="5"/>
  <c r="E18" i="13"/>
  <c r="E47" i="13"/>
  <c r="E46" i="13" s="1"/>
  <c r="C28" i="13"/>
  <c r="C64" i="13"/>
  <c r="E30" i="13"/>
  <c r="E8" i="13"/>
  <c r="E7" i="13" s="1"/>
  <c r="C37" i="13"/>
  <c r="C26" i="13"/>
  <c r="C34" i="13"/>
  <c r="C32" i="13" s="1"/>
  <c r="C8" i="13"/>
  <c r="C56" i="7"/>
  <c r="C23" i="7"/>
  <c r="C15" i="7"/>
  <c r="E53" i="7"/>
  <c r="C47" i="7"/>
  <c r="C7" i="7"/>
  <c r="O18" i="4"/>
  <c r="C33" i="7"/>
  <c r="C60" i="11"/>
  <c r="O58" i="5"/>
  <c r="K58" i="5"/>
  <c r="G58" i="5"/>
  <c r="F58" i="5"/>
  <c r="I58" i="5"/>
  <c r="J58" i="5"/>
  <c r="N58" i="5"/>
  <c r="P58" i="5"/>
  <c r="H58" i="5"/>
  <c r="L58" i="5"/>
  <c r="M58" i="5"/>
  <c r="C64" i="7"/>
  <c r="F7" i="5"/>
  <c r="C6" i="11"/>
  <c r="E47" i="7"/>
  <c r="E50" i="7"/>
  <c r="C38" i="7"/>
  <c r="E43" i="7"/>
  <c r="C5" i="11"/>
  <c r="J5" i="11"/>
  <c r="J7" i="11" s="1"/>
  <c r="E62" i="11"/>
  <c r="N7" i="5"/>
  <c r="E16" i="7"/>
  <c r="C61" i="11"/>
  <c r="L7" i="5"/>
  <c r="I7" i="5"/>
  <c r="H7" i="5"/>
  <c r="O7" i="5"/>
  <c r="M7" i="5"/>
  <c r="G7" i="5"/>
  <c r="P7" i="5"/>
  <c r="K7" i="5"/>
  <c r="J7" i="5"/>
  <c r="I12" i="6"/>
  <c r="J12" i="6" s="1"/>
  <c r="K12" i="6" s="1"/>
  <c r="L12" i="6" s="1"/>
  <c r="M12" i="6" s="1"/>
  <c r="N12" i="6" s="1"/>
  <c r="O12" i="6" s="1"/>
  <c r="P12" i="6" s="1"/>
  <c r="Q12" i="6" s="1"/>
  <c r="R12" i="6" s="1"/>
  <c r="S12" i="6" s="1"/>
  <c r="T12" i="6" s="1"/>
  <c r="B10" i="10"/>
  <c r="T10" i="10" s="1" a="1"/>
  <c r="T10" i="10" s="1"/>
  <c r="B10" i="9"/>
  <c r="A11" i="9" s="1"/>
  <c r="L10" i="10" l="1" a="1"/>
  <c r="L10" i="10" s="1"/>
  <c r="S10" i="10" a="1"/>
  <c r="S10" i="10" s="1"/>
  <c r="R10" i="10" a="1"/>
  <c r="R10" i="10" s="1"/>
  <c r="O10" i="10" a="1"/>
  <c r="O10" i="10" s="1"/>
  <c r="Q10" i="10" a="1"/>
  <c r="Q10" i="10" s="1"/>
  <c r="K10" i="10" a="1"/>
  <c r="K10" i="10" s="1"/>
  <c r="N10" i="10" a="1"/>
  <c r="N10" i="10" s="1"/>
  <c r="M10" i="10" a="1"/>
  <c r="M10" i="10" s="1"/>
  <c r="P10" i="10" a="1"/>
  <c r="P10" i="10" s="1"/>
  <c r="M11" i="9" a="1"/>
  <c r="M11" i="9" s="1"/>
  <c r="Q11" i="9" a="1"/>
  <c r="Q11" i="9" s="1"/>
  <c r="N11" i="9" a="1"/>
  <c r="N11" i="9" s="1"/>
  <c r="R11" i="9" a="1"/>
  <c r="R11" i="9" s="1"/>
  <c r="K11" i="9" a="1"/>
  <c r="K11" i="9" s="1"/>
  <c r="S11" i="9" a="1"/>
  <c r="S11" i="9" s="1"/>
  <c r="L11" i="9" a="1"/>
  <c r="L11" i="9" s="1"/>
  <c r="T11" i="9" a="1"/>
  <c r="T11" i="9" s="1"/>
  <c r="O11" i="9" a="1"/>
  <c r="O11" i="9" s="1"/>
  <c r="P11" i="9" a="1"/>
  <c r="P11" i="9" s="1"/>
  <c r="Y24" i="21"/>
  <c r="W24" i="21"/>
  <c r="AA24" i="21"/>
  <c r="X24" i="21"/>
  <c r="AB24" i="21"/>
  <c r="T25" i="21"/>
  <c r="V24" i="21"/>
  <c r="R27" i="21"/>
  <c r="O27" i="21"/>
  <c r="M27" i="21"/>
  <c r="P27" i="21"/>
  <c r="J28" i="21"/>
  <c r="Q27" i="21"/>
  <c r="L27" i="21"/>
  <c r="N32" i="22"/>
  <c r="M33" i="22"/>
  <c r="E34" i="22"/>
  <c r="D35" i="22" s="1"/>
  <c r="Q28" i="22"/>
  <c r="O28" i="22"/>
  <c r="O29" i="22"/>
  <c r="T28" i="22"/>
  <c r="S28" i="22"/>
  <c r="R28" i="22"/>
  <c r="H26" i="22"/>
  <c r="I26" i="22"/>
  <c r="J26" i="22"/>
  <c r="K26" i="22"/>
  <c r="F26" i="22"/>
  <c r="G26" i="22"/>
  <c r="H40" i="7"/>
  <c r="H54" i="7"/>
  <c r="K8" i="6"/>
  <c r="J51" i="6"/>
  <c r="C71" i="20"/>
  <c r="C11" i="20" s="1"/>
  <c r="C9" i="20"/>
  <c r="C13" i="20" s="1"/>
  <c r="C7" i="20"/>
  <c r="C7" i="13"/>
  <c r="F5" i="5"/>
  <c r="M5" i="5"/>
  <c r="G5" i="5"/>
  <c r="H5" i="5"/>
  <c r="L5" i="5"/>
  <c r="P5" i="5"/>
  <c r="K5" i="5"/>
  <c r="N5" i="5"/>
  <c r="O5" i="5"/>
  <c r="J5" i="5"/>
  <c r="I5" i="5"/>
  <c r="H23" i="7"/>
  <c r="O20" i="4"/>
  <c r="C24" i="13"/>
  <c r="E17" i="13"/>
  <c r="E60" i="13" s="1"/>
  <c r="C60" i="7"/>
  <c r="E60" i="7"/>
  <c r="G10" i="10" a="1"/>
  <c r="G10" i="10" s="1"/>
  <c r="I10" i="10" a="1"/>
  <c r="I10" i="10" s="1"/>
  <c r="A11" i="10"/>
  <c r="H10" i="10" a="1"/>
  <c r="H10" i="10" s="1"/>
  <c r="J10" i="10" a="1"/>
  <c r="J10" i="10" s="1"/>
  <c r="E10" i="10" a="1"/>
  <c r="E10" i="10" s="1"/>
  <c r="F10" i="10" a="1"/>
  <c r="F10" i="10" s="1"/>
  <c r="D10" i="10" a="1"/>
  <c r="D10" i="10" s="1"/>
  <c r="C7" i="11"/>
  <c r="M5" i="11"/>
  <c r="N5" i="11" s="1"/>
  <c r="C62" i="11"/>
  <c r="O16" i="4"/>
  <c r="B11" i="9"/>
  <c r="G11" i="9" s="1" a="1"/>
  <c r="G11" i="9" s="1"/>
  <c r="I10" i="9" a="1"/>
  <c r="I10" i="9" s="1"/>
  <c r="F10" i="9" a="1"/>
  <c r="F10" i="9" s="1"/>
  <c r="E10" i="9" a="1"/>
  <c r="E10" i="9" s="1"/>
  <c r="J10" i="9" a="1"/>
  <c r="J10" i="9" s="1"/>
  <c r="H10" i="9" a="1"/>
  <c r="H10" i="9" s="1"/>
  <c r="G10" i="9" a="1"/>
  <c r="G10" i="9" s="1"/>
  <c r="D10" i="9" a="1"/>
  <c r="D10" i="9" s="1"/>
  <c r="O10" i="4"/>
  <c r="E15" i="6"/>
  <c r="O12" i="4"/>
  <c r="O14" i="4"/>
  <c r="T14" i="4" a="1"/>
  <c r="U20" i="4" a="1"/>
  <c r="T10" i="4" a="1"/>
  <c r="T20" i="4" a="1"/>
  <c r="T12" i="4" a="1"/>
  <c r="U10" i="4" a="1"/>
  <c r="T16" i="4" a="1"/>
  <c r="U12" i="4" a="1"/>
  <c r="U16" i="4" a="1"/>
  <c r="U14" i="4" a="1"/>
  <c r="T20" i="4" l="1"/>
  <c r="U20" i="4"/>
  <c r="H41" i="7"/>
  <c r="AG24" i="21"/>
  <c r="AD27" i="21"/>
  <c r="U25" i="21"/>
  <c r="W25" i="21" s="1"/>
  <c r="K28" i="21"/>
  <c r="Q28" i="21" s="1"/>
  <c r="M34" i="22"/>
  <c r="N33" i="22"/>
  <c r="E35" i="22"/>
  <c r="D36" i="22"/>
  <c r="S29" i="22"/>
  <c r="T29" i="22"/>
  <c r="R29" i="22"/>
  <c r="Q29" i="22"/>
  <c r="P30" i="22"/>
  <c r="U16" i="4"/>
  <c r="T16" i="4"/>
  <c r="P29" i="22"/>
  <c r="J27" i="22"/>
  <c r="K27" i="22"/>
  <c r="F27" i="22"/>
  <c r="I27" i="22"/>
  <c r="G27" i="22"/>
  <c r="H27" i="22"/>
  <c r="H39" i="7"/>
  <c r="H53" i="7"/>
  <c r="G48" i="7"/>
  <c r="H38" i="7"/>
  <c r="H37" i="7"/>
  <c r="H36" i="7"/>
  <c r="L8" i="6"/>
  <c r="K51" i="6"/>
  <c r="C60" i="13"/>
  <c r="E61" i="13" s="1"/>
  <c r="E62" i="13" s="1"/>
  <c r="C15" i="20"/>
  <c r="T14" i="4"/>
  <c r="U14" i="4"/>
  <c r="U12" i="4"/>
  <c r="T12" i="4"/>
  <c r="H20" i="7"/>
  <c r="U10" i="4"/>
  <c r="T10" i="4"/>
  <c r="H21" i="7"/>
  <c r="H19" i="7"/>
  <c r="H24" i="7"/>
  <c r="O8" i="4"/>
  <c r="H35" i="7" s="1"/>
  <c r="H22" i="7"/>
  <c r="H8" i="7"/>
  <c r="J28" i="4" s="1"/>
  <c r="G8" i="7"/>
  <c r="M7" i="11"/>
  <c r="N7" i="11" s="1"/>
  <c r="B11" i="10"/>
  <c r="D11" i="10" s="1" a="1"/>
  <c r="D11" i="10" s="1"/>
  <c r="A12" i="9"/>
  <c r="J11" i="9" a="1"/>
  <c r="J11" i="9" s="1"/>
  <c r="F11" i="9" a="1"/>
  <c r="F11" i="9" s="1"/>
  <c r="H11" i="9" a="1"/>
  <c r="H11" i="9" s="1"/>
  <c r="D11" i="9" a="1"/>
  <c r="D11" i="9" s="1"/>
  <c r="I11" i="9" a="1"/>
  <c r="I11" i="9" s="1"/>
  <c r="E11" i="9" a="1"/>
  <c r="E11" i="9" s="1"/>
  <c r="T11" i="10" l="1" a="1"/>
  <c r="T11" i="10" s="1"/>
  <c r="L11" i="10" a="1"/>
  <c r="L11" i="10" s="1"/>
  <c r="S11" i="10" a="1"/>
  <c r="S11" i="10" s="1"/>
  <c r="K11" i="10" a="1"/>
  <c r="K11" i="10" s="1"/>
  <c r="R11" i="10" a="1"/>
  <c r="R11" i="10" s="1"/>
  <c r="N11" i="10" a="1"/>
  <c r="N11" i="10" s="1"/>
  <c r="P11" i="10" a="1"/>
  <c r="P11" i="10" s="1"/>
  <c r="Q11" i="10" a="1"/>
  <c r="Q11" i="10" s="1"/>
  <c r="O11" i="10" a="1"/>
  <c r="O11" i="10" s="1"/>
  <c r="M11" i="10" a="1"/>
  <c r="M11" i="10" s="1"/>
  <c r="K12" i="9" a="1"/>
  <c r="K12" i="9" s="1"/>
  <c r="O12" i="9" a="1"/>
  <c r="O12" i="9" s="1"/>
  <c r="S12" i="9" a="1"/>
  <c r="S12" i="9" s="1"/>
  <c r="L12" i="9" a="1"/>
  <c r="L12" i="9" s="1"/>
  <c r="P12" i="9" a="1"/>
  <c r="P12" i="9" s="1"/>
  <c r="T12" i="9" a="1"/>
  <c r="T12" i="9" s="1"/>
  <c r="Q12" i="9" a="1"/>
  <c r="Q12" i="9" s="1"/>
  <c r="R12" i="9" a="1"/>
  <c r="R12" i="9" s="1"/>
  <c r="N12" i="9" a="1"/>
  <c r="N12" i="9" s="1"/>
  <c r="M12" i="9" a="1"/>
  <c r="M12" i="9" s="1"/>
  <c r="AA25" i="21"/>
  <c r="J29" i="21"/>
  <c r="K29" i="21" s="1"/>
  <c r="P29" i="21" s="1"/>
  <c r="N28" i="21"/>
  <c r="R28" i="21"/>
  <c r="L28" i="21"/>
  <c r="T26" i="21"/>
  <c r="U26" i="21" s="1"/>
  <c r="T27" i="21" s="1"/>
  <c r="O28" i="21"/>
  <c r="V25" i="21"/>
  <c r="Z25" i="21"/>
  <c r="Y25" i="21"/>
  <c r="X25" i="21"/>
  <c r="AB25" i="21"/>
  <c r="M28" i="21"/>
  <c r="P28" i="21"/>
  <c r="N34" i="22"/>
  <c r="M35" i="22"/>
  <c r="E36" i="22"/>
  <c r="D37" i="22"/>
  <c r="O30" i="22"/>
  <c r="T30" i="22"/>
  <c r="S30" i="22"/>
  <c r="R30" i="22"/>
  <c r="Q30" i="22"/>
  <c r="F28" i="22"/>
  <c r="G28" i="22"/>
  <c r="H28" i="22"/>
  <c r="I28" i="22"/>
  <c r="J28" i="22"/>
  <c r="K28" i="22"/>
  <c r="H18" i="7"/>
  <c r="M8" i="6"/>
  <c r="L51" i="6"/>
  <c r="C61" i="13"/>
  <c r="C62" i="13" s="1"/>
  <c r="H13" i="7"/>
  <c r="J30" i="4"/>
  <c r="A12" i="10"/>
  <c r="E11" i="10" a="1"/>
  <c r="E11" i="10" s="1"/>
  <c r="F11" i="10" a="1"/>
  <c r="F11" i="10" s="1"/>
  <c r="I11" i="10" a="1"/>
  <c r="I11" i="10" s="1"/>
  <c r="J11" i="10" a="1"/>
  <c r="J11" i="10" s="1"/>
  <c r="H11" i="10" a="1"/>
  <c r="H11" i="10" s="1"/>
  <c r="G11" i="10" a="1"/>
  <c r="G11" i="10" s="1"/>
  <c r="B12" i="9"/>
  <c r="AG25" i="21" l="1"/>
  <c r="AD28" i="21"/>
  <c r="AB26" i="21"/>
  <c r="U27" i="21"/>
  <c r="T28" i="21" s="1"/>
  <c r="X26" i="21"/>
  <c r="Z26" i="21"/>
  <c r="W26" i="21"/>
  <c r="AA26" i="21"/>
  <c r="Y26" i="21"/>
  <c r="V26" i="21"/>
  <c r="L29" i="21"/>
  <c r="Q29" i="21"/>
  <c r="J30" i="21"/>
  <c r="O29" i="21"/>
  <c r="N29" i="21"/>
  <c r="M29" i="21"/>
  <c r="R29" i="21"/>
  <c r="N35" i="22"/>
  <c r="M36" i="22"/>
  <c r="E37" i="22"/>
  <c r="D38" i="22"/>
  <c r="P31" i="22"/>
  <c r="Q31" i="22"/>
  <c r="S31" i="22"/>
  <c r="T31" i="22"/>
  <c r="O31" i="22"/>
  <c r="R31" i="22"/>
  <c r="F29" i="22"/>
  <c r="G29" i="22"/>
  <c r="H29" i="22"/>
  <c r="I29" i="22"/>
  <c r="J29" i="22"/>
  <c r="K29" i="22"/>
  <c r="B12" i="10"/>
  <c r="G12" i="10" s="1" a="1"/>
  <c r="G12" i="10" s="1"/>
  <c r="N8" i="6"/>
  <c r="M51" i="6"/>
  <c r="E61" i="7"/>
  <c r="E62" i="7" s="1"/>
  <c r="C61" i="7"/>
  <c r="J12" i="10" a="1"/>
  <c r="J12" i="10" s="1"/>
  <c r="I12" i="10" a="1"/>
  <c r="I12" i="10" s="1"/>
  <c r="G12" i="9" a="1"/>
  <c r="G12" i="9" s="1"/>
  <c r="J12" i="9" a="1"/>
  <c r="J12" i="9" s="1"/>
  <c r="E12" i="9" a="1"/>
  <c r="E12" i="9" s="1"/>
  <c r="F12" i="9" a="1"/>
  <c r="F12" i="9" s="1"/>
  <c r="A13" i="9"/>
  <c r="I12" i="9" a="1"/>
  <c r="I12" i="9" s="1"/>
  <c r="H12" i="9" a="1"/>
  <c r="H12" i="9" s="1"/>
  <c r="D12" i="9" a="1"/>
  <c r="D12" i="9" s="1"/>
  <c r="A13" i="10" l="1"/>
  <c r="B13" i="10" s="1"/>
  <c r="R13" i="10" s="1" a="1"/>
  <c r="R13" i="10" s="1"/>
  <c r="T12" i="10" a="1"/>
  <c r="T12" i="10" s="1"/>
  <c r="D12" i="10" a="1"/>
  <c r="D12" i="10" s="1"/>
  <c r="R12" i="10" a="1"/>
  <c r="R12" i="10" s="1"/>
  <c r="H12" i="10" a="1"/>
  <c r="H12" i="10" s="1"/>
  <c r="Q12" i="10" a="1"/>
  <c r="Q12" i="10" s="1"/>
  <c r="P12" i="10" a="1"/>
  <c r="P12" i="10" s="1"/>
  <c r="L12" i="10" a="1"/>
  <c r="L12" i="10" s="1"/>
  <c r="S12" i="10" a="1"/>
  <c r="S12" i="10" s="1"/>
  <c r="E12" i="10" a="1"/>
  <c r="E12" i="10" s="1"/>
  <c r="N12" i="10" a="1"/>
  <c r="N12" i="10" s="1"/>
  <c r="O12" i="10" a="1"/>
  <c r="O12" i="10" s="1"/>
  <c r="F12" i="10" a="1"/>
  <c r="F12" i="10" s="1"/>
  <c r="M12" i="10" a="1"/>
  <c r="M12" i="10" s="1"/>
  <c r="K12" i="10" a="1"/>
  <c r="K12" i="10" s="1"/>
  <c r="M13" i="9" a="1"/>
  <c r="M13" i="9" s="1"/>
  <c r="Q13" i="9" a="1"/>
  <c r="Q13" i="9" s="1"/>
  <c r="N13" i="9" a="1"/>
  <c r="N13" i="9" s="1"/>
  <c r="R13" i="9" a="1"/>
  <c r="R13" i="9" s="1"/>
  <c r="O13" i="9" a="1"/>
  <c r="O13" i="9" s="1"/>
  <c r="P13" i="9" a="1"/>
  <c r="P13" i="9" s="1"/>
  <c r="T13" i="9" a="1"/>
  <c r="T13" i="9" s="1"/>
  <c r="K13" i="9" a="1"/>
  <c r="K13" i="9" s="1"/>
  <c r="L13" i="9" a="1"/>
  <c r="L13" i="9" s="1"/>
  <c r="S13" i="9" a="1"/>
  <c r="S13" i="9" s="1"/>
  <c r="AD29" i="21"/>
  <c r="AG26" i="21"/>
  <c r="U28" i="21"/>
  <c r="AA28" i="21" s="1"/>
  <c r="Y27" i="21"/>
  <c r="AB27" i="21"/>
  <c r="Z27" i="21"/>
  <c r="AA27" i="21"/>
  <c r="W27" i="21"/>
  <c r="X27" i="21"/>
  <c r="V27" i="21"/>
  <c r="K30" i="21"/>
  <c r="O30" i="21" s="1"/>
  <c r="M37" i="22"/>
  <c r="N36" i="22"/>
  <c r="E38" i="22"/>
  <c r="D39" i="22"/>
  <c r="P32" i="22"/>
  <c r="J30" i="22"/>
  <c r="K30" i="22"/>
  <c r="F30" i="22"/>
  <c r="H30" i="22"/>
  <c r="G30" i="22"/>
  <c r="I30" i="22"/>
  <c r="C62" i="7"/>
  <c r="H48" i="7"/>
  <c r="O8" i="6"/>
  <c r="N51" i="6"/>
  <c r="B13" i="9"/>
  <c r="Q30" i="21" l="1"/>
  <c r="M13" i="10" a="1"/>
  <c r="M13" i="10" s="1"/>
  <c r="G13" i="10" a="1"/>
  <c r="G13" i="10" s="1"/>
  <c r="F13" i="10" a="1"/>
  <c r="F13" i="10" s="1"/>
  <c r="T13" i="10" a="1"/>
  <c r="T13" i="10" s="1"/>
  <c r="D13" i="10" a="1"/>
  <c r="D13" i="10" s="1"/>
  <c r="L13" i="10" a="1"/>
  <c r="L13" i="10" s="1"/>
  <c r="E13" i="10" a="1"/>
  <c r="E13" i="10" s="1"/>
  <c r="S13" i="10" a="1"/>
  <c r="S13" i="10" s="1"/>
  <c r="K13" i="10" a="1"/>
  <c r="K13" i="10" s="1"/>
  <c r="N13" i="10" a="1"/>
  <c r="N13" i="10" s="1"/>
  <c r="A14" i="10"/>
  <c r="Q13" i="10" a="1"/>
  <c r="Q13" i="10" s="1"/>
  <c r="H13" i="10" a="1"/>
  <c r="H13" i="10" s="1"/>
  <c r="O13" i="10" a="1"/>
  <c r="O13" i="10" s="1"/>
  <c r="P13" i="10" a="1"/>
  <c r="P13" i="10" s="1"/>
  <c r="J13" i="10" a="1"/>
  <c r="J13" i="10" s="1"/>
  <c r="I13" i="10" a="1"/>
  <c r="I13" i="10" s="1"/>
  <c r="N30" i="21"/>
  <c r="V28" i="21"/>
  <c r="W28" i="21"/>
  <c r="P30" i="21"/>
  <c r="AG27" i="21"/>
  <c r="J31" i="21"/>
  <c r="K31" i="21" s="1"/>
  <c r="P31" i="21" s="1"/>
  <c r="R30" i="21"/>
  <c r="L30" i="21"/>
  <c r="AD30" i="21" s="1"/>
  <c r="AB28" i="21"/>
  <c r="T29" i="21"/>
  <c r="Z28" i="21"/>
  <c r="X28" i="21"/>
  <c r="Y28" i="21"/>
  <c r="M30" i="21"/>
  <c r="M38" i="22"/>
  <c r="N37" i="22"/>
  <c r="E39" i="22"/>
  <c r="D40" i="22" s="1"/>
  <c r="O32" i="22"/>
  <c r="T32" i="22"/>
  <c r="S32" i="22"/>
  <c r="Q32" i="22"/>
  <c r="R32" i="22"/>
  <c r="J31" i="22"/>
  <c r="K31" i="22"/>
  <c r="F31" i="22"/>
  <c r="I31" i="22"/>
  <c r="G31" i="22"/>
  <c r="H31" i="22"/>
  <c r="P8" i="6"/>
  <c r="O51" i="6"/>
  <c r="D13" i="9" a="1"/>
  <c r="D13" i="9" s="1"/>
  <c r="I13" i="9" a="1"/>
  <c r="I13" i="9" s="1"/>
  <c r="F13" i="9" a="1"/>
  <c r="F13" i="9" s="1"/>
  <c r="H13" i="9" a="1"/>
  <c r="H13" i="9" s="1"/>
  <c r="A14" i="9"/>
  <c r="G13" i="9" a="1"/>
  <c r="G13" i="9" s="1"/>
  <c r="J13" i="9" a="1"/>
  <c r="J13" i="9" s="1"/>
  <c r="E13" i="9" a="1"/>
  <c r="E13" i="9" s="1"/>
  <c r="B14" i="10" l="1"/>
  <c r="Q14" i="10" s="1" a="1"/>
  <c r="Q14" i="10" s="1"/>
  <c r="K14" i="9" a="1"/>
  <c r="K14" i="9" s="1"/>
  <c r="O14" i="9" a="1"/>
  <c r="O14" i="9" s="1"/>
  <c r="S14" i="9" a="1"/>
  <c r="S14" i="9" s="1"/>
  <c r="L14" i="9" a="1"/>
  <c r="L14" i="9" s="1"/>
  <c r="P14" i="9" a="1"/>
  <c r="P14" i="9" s="1"/>
  <c r="T14" i="9" a="1"/>
  <c r="T14" i="9" s="1"/>
  <c r="M14" i="9" a="1"/>
  <c r="M14" i="9" s="1"/>
  <c r="N14" i="9" a="1"/>
  <c r="N14" i="9" s="1"/>
  <c r="Q14" i="9" a="1"/>
  <c r="Q14" i="9" s="1"/>
  <c r="R14" i="9" a="1"/>
  <c r="R14" i="9" s="1"/>
  <c r="AG28" i="21"/>
  <c r="U29" i="21"/>
  <c r="Y29" i="21" s="1"/>
  <c r="J32" i="21"/>
  <c r="Q31" i="21"/>
  <c r="O31" i="21"/>
  <c r="L31" i="21"/>
  <c r="N31" i="21"/>
  <c r="M31" i="21"/>
  <c r="R31" i="21"/>
  <c r="N38" i="22"/>
  <c r="M39" i="22"/>
  <c r="E40" i="22"/>
  <c r="D41" i="22"/>
  <c r="F32" i="22"/>
  <c r="G32" i="22"/>
  <c r="H32" i="22"/>
  <c r="I32" i="22"/>
  <c r="J32" i="22"/>
  <c r="K32" i="22"/>
  <c r="Q8" i="6"/>
  <c r="P51" i="6"/>
  <c r="J14" i="10" a="1"/>
  <c r="J14" i="10" s="1"/>
  <c r="D14" i="10" a="1"/>
  <c r="D14" i="10" s="1"/>
  <c r="G14" i="10" a="1"/>
  <c r="G14" i="10" s="1"/>
  <c r="B14" i="9"/>
  <c r="H14" i="9" s="1" a="1"/>
  <c r="H14" i="9" s="1"/>
  <c r="V29" i="21" l="1"/>
  <c r="AG29" i="21" s="1"/>
  <c r="AB29" i="21"/>
  <c r="AA29" i="21"/>
  <c r="AD31" i="21"/>
  <c r="T30" i="21"/>
  <c r="U30" i="21" s="1"/>
  <c r="W29" i="21"/>
  <c r="I14" i="10" a="1"/>
  <c r="I14" i="10" s="1"/>
  <c r="E14" i="10" a="1"/>
  <c r="E14" i="10" s="1"/>
  <c r="H14" i="10" a="1"/>
  <c r="H14" i="10" s="1"/>
  <c r="S14" i="10" a="1"/>
  <c r="S14" i="10" s="1"/>
  <c r="K14" i="10" a="1"/>
  <c r="K14" i="10" s="1"/>
  <c r="L14" i="10" a="1"/>
  <c r="L14" i="10" s="1"/>
  <c r="T14" i="10" a="1"/>
  <c r="T14" i="10" s="1"/>
  <c r="P14" i="10" a="1"/>
  <c r="P14" i="10" s="1"/>
  <c r="M14" i="10" a="1"/>
  <c r="M14" i="10" s="1"/>
  <c r="O14" i="10" a="1"/>
  <c r="O14" i="10" s="1"/>
  <c r="F14" i="10" a="1"/>
  <c r="F14" i="10" s="1"/>
  <c r="R14" i="10" a="1"/>
  <c r="R14" i="10" s="1"/>
  <c r="A15" i="10"/>
  <c r="T15" i="10" s="1" a="1"/>
  <c r="T15" i="10" s="1"/>
  <c r="N14" i="10" a="1"/>
  <c r="N14" i="10" s="1"/>
  <c r="Z29" i="21"/>
  <c r="K32" i="21"/>
  <c r="J33" i="21" s="1"/>
  <c r="K33" i="21" s="1"/>
  <c r="P33" i="21" s="1"/>
  <c r="X29" i="21"/>
  <c r="N39" i="22"/>
  <c r="M40" i="22"/>
  <c r="E41" i="22"/>
  <c r="D42" i="22" s="1"/>
  <c r="O33" i="22"/>
  <c r="Q33" i="22"/>
  <c r="P33" i="22"/>
  <c r="R33" i="22"/>
  <c r="S33" i="22"/>
  <c r="T33" i="22"/>
  <c r="F33" i="22"/>
  <c r="G33" i="22"/>
  <c r="H33" i="22"/>
  <c r="J33" i="22"/>
  <c r="I33" i="22"/>
  <c r="K33" i="22"/>
  <c r="R8" i="6"/>
  <c r="Q51" i="6"/>
  <c r="E14" i="9" a="1"/>
  <c r="E14" i="9" s="1"/>
  <c r="F14" i="9" a="1"/>
  <c r="F14" i="9" s="1"/>
  <c r="A15" i="9"/>
  <c r="D14" i="9" a="1"/>
  <c r="D14" i="9" s="1"/>
  <c r="I14" i="9" a="1"/>
  <c r="I14" i="9" s="1"/>
  <c r="G14" i="9" a="1"/>
  <c r="G14" i="9" s="1"/>
  <c r="J14" i="9" a="1"/>
  <c r="J14" i="9" s="1"/>
  <c r="AA30" i="21" l="1"/>
  <c r="Z30" i="21"/>
  <c r="T31" i="21"/>
  <c r="U31" i="21" s="1"/>
  <c r="AB31" i="21" s="1"/>
  <c r="X30" i="21"/>
  <c r="W30" i="21"/>
  <c r="AB30" i="21"/>
  <c r="S15" i="10" a="1"/>
  <c r="S15" i="10" s="1"/>
  <c r="K15" i="10" a="1"/>
  <c r="K15" i="10" s="1"/>
  <c r="P15" i="10" a="1"/>
  <c r="P15" i="10" s="1"/>
  <c r="Q15" i="10" a="1"/>
  <c r="Q15" i="10" s="1"/>
  <c r="L15" i="10" a="1"/>
  <c r="L15" i="10" s="1"/>
  <c r="B15" i="10"/>
  <c r="R15" i="10" a="1"/>
  <c r="R15" i="10" s="1"/>
  <c r="N15" i="10" a="1"/>
  <c r="N15" i="10" s="1"/>
  <c r="O15" i="10" a="1"/>
  <c r="O15" i="10" s="1"/>
  <c r="M15" i="10" a="1"/>
  <c r="M15" i="10" s="1"/>
  <c r="M15" i="9" a="1"/>
  <c r="M15" i="9" s="1"/>
  <c r="Q15" i="9" a="1"/>
  <c r="Q15" i="9" s="1"/>
  <c r="N15" i="9" a="1"/>
  <c r="N15" i="9" s="1"/>
  <c r="R15" i="9" a="1"/>
  <c r="R15" i="9" s="1"/>
  <c r="K15" i="9" a="1"/>
  <c r="K15" i="9" s="1"/>
  <c r="S15" i="9" a="1"/>
  <c r="S15" i="9" s="1"/>
  <c r="L15" i="9" a="1"/>
  <c r="L15" i="9" s="1"/>
  <c r="T15" i="9" a="1"/>
  <c r="T15" i="9" s="1"/>
  <c r="P15" i="9" a="1"/>
  <c r="P15" i="9" s="1"/>
  <c r="O15" i="9" a="1"/>
  <c r="O15" i="9" s="1"/>
  <c r="N32" i="21"/>
  <c r="Q32" i="21"/>
  <c r="R32" i="21"/>
  <c r="O33" i="21"/>
  <c r="P32" i="21"/>
  <c r="M32" i="21"/>
  <c r="O32" i="21"/>
  <c r="V30" i="21"/>
  <c r="L32" i="21"/>
  <c r="Y30" i="21"/>
  <c r="Q33" i="21"/>
  <c r="L33" i="21"/>
  <c r="M33" i="21"/>
  <c r="J34" i="21"/>
  <c r="N33" i="21"/>
  <c r="R33" i="21"/>
  <c r="N40" i="22"/>
  <c r="M41" i="22"/>
  <c r="E42" i="22"/>
  <c r="D43" i="22"/>
  <c r="P34" i="22"/>
  <c r="Q34" i="22"/>
  <c r="S34" i="22"/>
  <c r="T34" i="22"/>
  <c r="O34" i="22"/>
  <c r="R34" i="22"/>
  <c r="I34" i="22"/>
  <c r="J34" i="22"/>
  <c r="K34" i="22"/>
  <c r="G34" i="22"/>
  <c r="F34" i="22"/>
  <c r="H34" i="22"/>
  <c r="B15" i="9"/>
  <c r="S8" i="6"/>
  <c r="R51" i="6"/>
  <c r="J15" i="10" a="1"/>
  <c r="J15" i="10" s="1"/>
  <c r="H15" i="10" a="1"/>
  <c r="H15" i="10" s="1"/>
  <c r="I15" i="10" a="1"/>
  <c r="I15" i="10" s="1"/>
  <c r="F15" i="10" a="1"/>
  <c r="F15" i="10" s="1"/>
  <c r="A16" i="10"/>
  <c r="E15" i="10" a="1"/>
  <c r="E15" i="10" s="1"/>
  <c r="G15" i="10" a="1"/>
  <c r="G15" i="10" s="1"/>
  <c r="D15" i="10" a="1"/>
  <c r="D15" i="10" s="1"/>
  <c r="F15" i="9" a="1"/>
  <c r="F15" i="9" s="1"/>
  <c r="D15" i="9" a="1"/>
  <c r="D15" i="9" s="1"/>
  <c r="E15" i="9" a="1"/>
  <c r="E15" i="9" s="1"/>
  <c r="J15" i="9" a="1"/>
  <c r="J15" i="9" s="1"/>
  <c r="G15" i="9" a="1"/>
  <c r="G15" i="9" s="1"/>
  <c r="A16" i="9"/>
  <c r="I15" i="9" a="1"/>
  <c r="I15" i="9" s="1"/>
  <c r="H15" i="9" a="1"/>
  <c r="H15" i="9" s="1"/>
  <c r="K16" i="10" l="1" a="1"/>
  <c r="K16" i="10" s="1"/>
  <c r="O16" i="10" a="1"/>
  <c r="O16" i="10" s="1"/>
  <c r="S16" i="10" a="1"/>
  <c r="S16" i="10" s="1"/>
  <c r="L16" i="10" a="1"/>
  <c r="L16" i="10" s="1"/>
  <c r="P16" i="10" a="1"/>
  <c r="P16" i="10" s="1"/>
  <c r="T16" i="10" a="1"/>
  <c r="T16" i="10" s="1"/>
  <c r="Q16" i="10" a="1"/>
  <c r="Q16" i="10" s="1"/>
  <c r="R16" i="10" a="1"/>
  <c r="R16" i="10" s="1"/>
  <c r="M16" i="10" a="1"/>
  <c r="M16" i="10" s="1"/>
  <c r="N16" i="10" a="1"/>
  <c r="N16" i="10" s="1"/>
  <c r="K16" i="9" a="1"/>
  <c r="K16" i="9" s="1"/>
  <c r="O16" i="9" a="1"/>
  <c r="O16" i="9" s="1"/>
  <c r="S16" i="9" a="1"/>
  <c r="S16" i="9" s="1"/>
  <c r="L16" i="9" a="1"/>
  <c r="L16" i="9" s="1"/>
  <c r="P16" i="9" a="1"/>
  <c r="P16" i="9" s="1"/>
  <c r="T16" i="9" a="1"/>
  <c r="T16" i="9" s="1"/>
  <c r="Q16" i="9" a="1"/>
  <c r="Q16" i="9" s="1"/>
  <c r="R16" i="9" a="1"/>
  <c r="R16" i="9" s="1"/>
  <c r="M16" i="9" a="1"/>
  <c r="M16" i="9" s="1"/>
  <c r="N16" i="9" a="1"/>
  <c r="N16" i="9" s="1"/>
  <c r="V31" i="21"/>
  <c r="AD32" i="21"/>
  <c r="AD33" i="21"/>
  <c r="AG30" i="21"/>
  <c r="Y31" i="21"/>
  <c r="Z31" i="21"/>
  <c r="X31" i="21"/>
  <c r="AA31" i="21"/>
  <c r="W31" i="21"/>
  <c r="T32" i="21"/>
  <c r="K34" i="21"/>
  <c r="Q34" i="21" s="1"/>
  <c r="M42" i="22"/>
  <c r="N41" i="22"/>
  <c r="E43" i="22"/>
  <c r="D44" i="22" s="1"/>
  <c r="O35" i="22"/>
  <c r="J35" i="22"/>
  <c r="K35" i="22"/>
  <c r="F35" i="22"/>
  <c r="I35" i="22"/>
  <c r="G35" i="22"/>
  <c r="H35" i="22"/>
  <c r="T8" i="6"/>
  <c r="S51" i="6"/>
  <c r="B16" i="10"/>
  <c r="H16" i="10" s="1" a="1"/>
  <c r="H16" i="10" s="1"/>
  <c r="B16" i="9"/>
  <c r="A17" i="9" s="1"/>
  <c r="M17" i="9" l="1" a="1"/>
  <c r="M17" i="9" s="1"/>
  <c r="Q17" i="9" a="1"/>
  <c r="Q17" i="9" s="1"/>
  <c r="N17" i="9" a="1"/>
  <c r="N17" i="9" s="1"/>
  <c r="R17" i="9" a="1"/>
  <c r="R17" i="9" s="1"/>
  <c r="O17" i="9" a="1"/>
  <c r="O17" i="9" s="1"/>
  <c r="P17" i="9" a="1"/>
  <c r="P17" i="9" s="1"/>
  <c r="L17" i="9" a="1"/>
  <c r="L17" i="9" s="1"/>
  <c r="S17" i="9" a="1"/>
  <c r="S17" i="9" s="1"/>
  <c r="T17" i="9" a="1"/>
  <c r="T17" i="9" s="1"/>
  <c r="K17" i="9" a="1"/>
  <c r="K17" i="9" s="1"/>
  <c r="AG31" i="21"/>
  <c r="O34" i="21"/>
  <c r="U32" i="21"/>
  <c r="Y32" i="21" s="1"/>
  <c r="L34" i="21"/>
  <c r="P34" i="21"/>
  <c r="R34" i="21"/>
  <c r="J35" i="21"/>
  <c r="K35" i="21" s="1"/>
  <c r="P35" i="21" s="1"/>
  <c r="N34" i="21"/>
  <c r="M34" i="21"/>
  <c r="N42" i="22"/>
  <c r="M43" i="22"/>
  <c r="E44" i="22"/>
  <c r="D45" i="22" s="1"/>
  <c r="P36" i="22"/>
  <c r="T36" i="22"/>
  <c r="Q36" i="22"/>
  <c r="S36" i="22"/>
  <c r="O36" i="22"/>
  <c r="R36" i="22"/>
  <c r="T35" i="22"/>
  <c r="Q35" i="22"/>
  <c r="P35" i="22"/>
  <c r="R35" i="22"/>
  <c r="S35" i="22"/>
  <c r="F36" i="22"/>
  <c r="G36" i="22"/>
  <c r="H36" i="22"/>
  <c r="I36" i="22"/>
  <c r="J36" i="22"/>
  <c r="K36" i="22"/>
  <c r="E6" i="6"/>
  <c r="T51" i="6"/>
  <c r="I16" i="10" a="1"/>
  <c r="I16" i="10" s="1"/>
  <c r="G16" i="10" a="1"/>
  <c r="G16" i="10" s="1"/>
  <c r="J16" i="10" a="1"/>
  <c r="J16" i="10" s="1"/>
  <c r="F16" i="10" a="1"/>
  <c r="F16" i="10" s="1"/>
  <c r="A17" i="10"/>
  <c r="D16" i="10" a="1"/>
  <c r="D16" i="10" s="1"/>
  <c r="E16" i="10" a="1"/>
  <c r="E16" i="10" s="1"/>
  <c r="J16" i="9" a="1"/>
  <c r="J16" i="9" s="1"/>
  <c r="G16" i="9" a="1"/>
  <c r="G16" i="9" s="1"/>
  <c r="D16" i="9" a="1"/>
  <c r="D16" i="9" s="1"/>
  <c r="E16" i="9" a="1"/>
  <c r="E16" i="9" s="1"/>
  <c r="H16" i="9" a="1"/>
  <c r="H16" i="9" s="1"/>
  <c r="I16" i="9" a="1"/>
  <c r="I16" i="9" s="1"/>
  <c r="B17" i="9"/>
  <c r="F17" i="9" s="1" a="1"/>
  <c r="F17" i="9" s="1"/>
  <c r="F16" i="9" a="1"/>
  <c r="F16" i="9" s="1"/>
  <c r="AD34" i="21" l="1"/>
  <c r="M17" i="10" a="1"/>
  <c r="M17" i="10" s="1"/>
  <c r="Q17" i="10" a="1"/>
  <c r="Q17" i="10" s="1"/>
  <c r="N17" i="10" a="1"/>
  <c r="N17" i="10" s="1"/>
  <c r="R17" i="10" a="1"/>
  <c r="R17" i="10" s="1"/>
  <c r="O17" i="10" a="1"/>
  <c r="O17" i="10" s="1"/>
  <c r="P17" i="10" a="1"/>
  <c r="P17" i="10" s="1"/>
  <c r="K17" i="10" a="1"/>
  <c r="K17" i="10" s="1"/>
  <c r="S17" i="10" a="1"/>
  <c r="S17" i="10" s="1"/>
  <c r="L17" i="10" a="1"/>
  <c r="L17" i="10" s="1"/>
  <c r="T17" i="10" a="1"/>
  <c r="T17" i="10" s="1"/>
  <c r="AB32" i="21"/>
  <c r="X32" i="21"/>
  <c r="V32" i="21"/>
  <c r="AG32" i="21" s="1"/>
  <c r="Z32" i="21"/>
  <c r="W32" i="21"/>
  <c r="AA32" i="21"/>
  <c r="T33" i="21"/>
  <c r="N35" i="21"/>
  <c r="R35" i="21"/>
  <c r="J36" i="21"/>
  <c r="L35" i="21"/>
  <c r="M35" i="21"/>
  <c r="O35" i="21"/>
  <c r="Q35" i="21"/>
  <c r="N43" i="22"/>
  <c r="M44" i="22"/>
  <c r="E45" i="22"/>
  <c r="D46" i="22"/>
  <c r="O37" i="22"/>
  <c r="R37" i="22"/>
  <c r="T38" i="22"/>
  <c r="Q37" i="22"/>
  <c r="T37" i="22"/>
  <c r="P37" i="22"/>
  <c r="S37" i="22"/>
  <c r="H37" i="22"/>
  <c r="I37" i="22"/>
  <c r="J37" i="22"/>
  <c r="K37" i="22"/>
  <c r="F37" i="22"/>
  <c r="G37" i="22"/>
  <c r="B17" i="10"/>
  <c r="E17" i="10" s="1" a="1"/>
  <c r="E17" i="10" s="1"/>
  <c r="O6" i="4"/>
  <c r="H34" i="7" s="1"/>
  <c r="H44" i="7" s="1"/>
  <c r="E51" i="6"/>
  <c r="G17" i="10" a="1"/>
  <c r="G17" i="10" s="1"/>
  <c r="J17" i="10" a="1"/>
  <c r="J17" i="10" s="1"/>
  <c r="H17" i="10" a="1"/>
  <c r="H17" i="10" s="1"/>
  <c r="D17" i="10" a="1"/>
  <c r="D17" i="10" s="1"/>
  <c r="A18" i="10"/>
  <c r="F17" i="10" a="1"/>
  <c r="F17" i="10" s="1"/>
  <c r="I17" i="10" a="1"/>
  <c r="I17" i="10" s="1"/>
  <c r="H17" i="9" a="1"/>
  <c r="H17" i="9" s="1"/>
  <c r="G17" i="9" a="1"/>
  <c r="G17" i="9" s="1"/>
  <c r="A18" i="9"/>
  <c r="D17" i="9" a="1"/>
  <c r="D17" i="9" s="1"/>
  <c r="J17" i="9" a="1"/>
  <c r="J17" i="9" s="1"/>
  <c r="E17" i="9" a="1"/>
  <c r="E17" i="9" s="1"/>
  <c r="I17" i="9" a="1"/>
  <c r="I17" i="9" s="1"/>
  <c r="K18" i="10" l="1" a="1"/>
  <c r="K18" i="10" s="1"/>
  <c r="O18" i="10" a="1"/>
  <c r="O18" i="10" s="1"/>
  <c r="S18" i="10" a="1"/>
  <c r="S18" i="10" s="1"/>
  <c r="L18" i="10" a="1"/>
  <c r="L18" i="10" s="1"/>
  <c r="P18" i="10" a="1"/>
  <c r="P18" i="10" s="1"/>
  <c r="T18" i="10" a="1"/>
  <c r="T18" i="10" s="1"/>
  <c r="M18" i="10" a="1"/>
  <c r="M18" i="10" s="1"/>
  <c r="N18" i="10" a="1"/>
  <c r="N18" i="10" s="1"/>
  <c r="Q18" i="10" a="1"/>
  <c r="Q18" i="10" s="1"/>
  <c r="R18" i="10" a="1"/>
  <c r="R18" i="10" s="1"/>
  <c r="K18" i="9" a="1"/>
  <c r="K18" i="9" s="1"/>
  <c r="O18" i="9" a="1"/>
  <c r="O18" i="9" s="1"/>
  <c r="S18" i="9" a="1"/>
  <c r="S18" i="9" s="1"/>
  <c r="L18" i="9" a="1"/>
  <c r="L18" i="9" s="1"/>
  <c r="P18" i="9" a="1"/>
  <c r="P18" i="9" s="1"/>
  <c r="T18" i="9" a="1"/>
  <c r="T18" i="9" s="1"/>
  <c r="M18" i="9" a="1"/>
  <c r="M18" i="9" s="1"/>
  <c r="N18" i="9" a="1"/>
  <c r="N18" i="9" s="1"/>
  <c r="R18" i="9" a="1"/>
  <c r="R18" i="9" s="1"/>
  <c r="Q18" i="9" a="1"/>
  <c r="Q18" i="9" s="1"/>
  <c r="AD35" i="21"/>
  <c r="U33" i="21"/>
  <c r="AB33" i="21" s="1"/>
  <c r="K36" i="21"/>
  <c r="P36" i="21" s="1"/>
  <c r="M45" i="22"/>
  <c r="N44" i="22"/>
  <c r="E46" i="22"/>
  <c r="D47" i="22"/>
  <c r="R38" i="22"/>
  <c r="P38" i="22"/>
  <c r="O38" i="22"/>
  <c r="Q38" i="22"/>
  <c r="S38" i="22"/>
  <c r="H38" i="22"/>
  <c r="K38" i="22"/>
  <c r="G38" i="22"/>
  <c r="F38" i="22"/>
  <c r="I38" i="22"/>
  <c r="J38" i="22"/>
  <c r="H47" i="7"/>
  <c r="H58" i="7" s="1"/>
  <c r="H17" i="7"/>
  <c r="H28" i="7" s="1"/>
  <c r="O26" i="4"/>
  <c r="O28" i="4" s="1"/>
  <c r="O30" i="4" s="1"/>
  <c r="Q28" i="4" s="1"/>
  <c r="B18" i="10"/>
  <c r="D18" i="10" s="1" a="1"/>
  <c r="D18" i="10" s="1"/>
  <c r="B18" i="9"/>
  <c r="J37" i="21" l="1"/>
  <c r="K37" i="21" s="1"/>
  <c r="L37" i="21" s="1"/>
  <c r="Y33" i="21"/>
  <c r="O36" i="21"/>
  <c r="M36" i="21"/>
  <c r="Q36" i="21"/>
  <c r="X33" i="21"/>
  <c r="V33" i="21"/>
  <c r="AA33" i="21"/>
  <c r="Z33" i="21"/>
  <c r="W33" i="21"/>
  <c r="T34" i="21"/>
  <c r="L36" i="21"/>
  <c r="R36" i="21"/>
  <c r="N36" i="21"/>
  <c r="M46" i="22"/>
  <c r="N45" i="22"/>
  <c r="E47" i="22"/>
  <c r="D48" i="22"/>
  <c r="R39" i="22"/>
  <c r="J39" i="22"/>
  <c r="K39" i="22"/>
  <c r="I39" i="22"/>
  <c r="F39" i="22"/>
  <c r="G39" i="22"/>
  <c r="H39" i="22"/>
  <c r="F18" i="10" a="1"/>
  <c r="F18" i="10" s="1"/>
  <c r="J18" i="10" a="1"/>
  <c r="J18" i="10" s="1"/>
  <c r="E18" i="10" a="1"/>
  <c r="E18" i="10" s="1"/>
  <c r="H18" i="10" a="1"/>
  <c r="H18" i="10" s="1"/>
  <c r="A19" i="10"/>
  <c r="G18" i="10" a="1"/>
  <c r="G18" i="10" s="1"/>
  <c r="I18" i="10" a="1"/>
  <c r="I18" i="10" s="1"/>
  <c r="D18" i="9" a="1"/>
  <c r="D18" i="9" s="1"/>
  <c r="E18" i="9" a="1"/>
  <c r="E18" i="9" s="1"/>
  <c r="H18" i="9" a="1"/>
  <c r="H18" i="9" s="1"/>
  <c r="J18" i="9" a="1"/>
  <c r="J18" i="9" s="1"/>
  <c r="G18" i="9" a="1"/>
  <c r="G18" i="9" s="1"/>
  <c r="I18" i="9" a="1"/>
  <c r="I18" i="9" s="1"/>
  <c r="A19" i="9"/>
  <c r="F18" i="9" a="1"/>
  <c r="F18" i="9" s="1"/>
  <c r="AD36" i="21" l="1"/>
  <c r="M19" i="10" a="1"/>
  <c r="M19" i="10" s="1"/>
  <c r="Q19" i="10" a="1"/>
  <c r="Q19" i="10" s="1"/>
  <c r="N19" i="10" a="1"/>
  <c r="N19" i="10" s="1"/>
  <c r="R19" i="10" a="1"/>
  <c r="R19" i="10" s="1"/>
  <c r="K19" i="10" a="1"/>
  <c r="K19" i="10" s="1"/>
  <c r="S19" i="10" a="1"/>
  <c r="S19" i="10" s="1"/>
  <c r="L19" i="10" a="1"/>
  <c r="L19" i="10" s="1"/>
  <c r="T19" i="10" a="1"/>
  <c r="T19" i="10" s="1"/>
  <c r="O19" i="10" a="1"/>
  <c r="O19" i="10" s="1"/>
  <c r="P19" i="10" a="1"/>
  <c r="P19" i="10" s="1"/>
  <c r="M19" i="9" a="1"/>
  <c r="M19" i="9" s="1"/>
  <c r="Q19" i="9" a="1"/>
  <c r="Q19" i="9" s="1"/>
  <c r="N19" i="9" a="1"/>
  <c r="N19" i="9" s="1"/>
  <c r="R19" i="9" a="1"/>
  <c r="R19" i="9" s="1"/>
  <c r="K19" i="9" a="1"/>
  <c r="K19" i="9" s="1"/>
  <c r="S19" i="9" a="1"/>
  <c r="S19" i="9" s="1"/>
  <c r="L19" i="9" a="1"/>
  <c r="L19" i="9" s="1"/>
  <c r="T19" i="9" a="1"/>
  <c r="T19" i="9" s="1"/>
  <c r="O19" i="9" a="1"/>
  <c r="O19" i="9" s="1"/>
  <c r="P19" i="9" a="1"/>
  <c r="P19" i="9" s="1"/>
  <c r="AG33" i="21"/>
  <c r="AA34" i="21"/>
  <c r="T35" i="21"/>
  <c r="U34" i="21"/>
  <c r="Z34" i="21" s="1"/>
  <c r="O37" i="21"/>
  <c r="AD37" i="21" s="1"/>
  <c r="N37" i="21"/>
  <c r="M37" i="21"/>
  <c r="J38" i="21"/>
  <c r="R37" i="21"/>
  <c r="Q37" i="21"/>
  <c r="P37" i="21"/>
  <c r="N46" i="22"/>
  <c r="M47" i="22"/>
  <c r="E48" i="22"/>
  <c r="D49" i="22"/>
  <c r="O39" i="22"/>
  <c r="T39" i="22"/>
  <c r="Q39" i="22"/>
  <c r="S39" i="22"/>
  <c r="P39" i="22"/>
  <c r="K40" i="22"/>
  <c r="F40" i="22"/>
  <c r="G40" i="22"/>
  <c r="H40" i="22"/>
  <c r="I40" i="22"/>
  <c r="J40" i="22"/>
  <c r="B19" i="10"/>
  <c r="D19" i="10" s="1" a="1"/>
  <c r="D19" i="10" s="1"/>
  <c r="B19" i="9"/>
  <c r="AB34" i="21" l="1"/>
  <c r="V34" i="21"/>
  <c r="W34" i="21"/>
  <c r="Y34" i="21"/>
  <c r="X34" i="21"/>
  <c r="AA35" i="21"/>
  <c r="T36" i="21"/>
  <c r="AB35" i="21"/>
  <c r="U35" i="21"/>
  <c r="V35" i="21" s="1"/>
  <c r="K38" i="21"/>
  <c r="L38" i="21" s="1"/>
  <c r="N47" i="22"/>
  <c r="M48" i="22"/>
  <c r="E49" i="22"/>
  <c r="D50" i="22"/>
  <c r="O40" i="22"/>
  <c r="S40" i="22"/>
  <c r="T40" i="22"/>
  <c r="F41" i="22"/>
  <c r="G41" i="22"/>
  <c r="H41" i="22"/>
  <c r="I41" i="22"/>
  <c r="K41" i="22"/>
  <c r="J41" i="22"/>
  <c r="J19" i="10" a="1"/>
  <c r="J19" i="10" s="1"/>
  <c r="E19" i="10" a="1"/>
  <c r="E19" i="10" s="1"/>
  <c r="A20" i="10"/>
  <c r="G19" i="10" a="1"/>
  <c r="G19" i="10" s="1"/>
  <c r="H19" i="10" a="1"/>
  <c r="H19" i="10" s="1"/>
  <c r="I19" i="10" a="1"/>
  <c r="I19" i="10" s="1"/>
  <c r="F19" i="10" a="1"/>
  <c r="F19" i="10" s="1"/>
  <c r="E19" i="9" a="1"/>
  <c r="E19" i="9" s="1"/>
  <c r="F19" i="9" a="1"/>
  <c r="F19" i="9" s="1"/>
  <c r="H19" i="9" a="1"/>
  <c r="H19" i="9" s="1"/>
  <c r="J19" i="9" a="1"/>
  <c r="J19" i="9" s="1"/>
  <c r="G19" i="9" a="1"/>
  <c r="G19" i="9" s="1"/>
  <c r="D19" i="9" a="1"/>
  <c r="D19" i="9" s="1"/>
  <c r="A20" i="9"/>
  <c r="I19" i="9" a="1"/>
  <c r="I19" i="9" s="1"/>
  <c r="Z35" i="21" l="1"/>
  <c r="J39" i="21"/>
  <c r="K39" i="21" s="1"/>
  <c r="N39" i="21" s="1"/>
  <c r="X35" i="21"/>
  <c r="W35" i="21"/>
  <c r="Y35" i="21"/>
  <c r="AG35" i="21" s="1"/>
  <c r="Q38" i="21"/>
  <c r="R38" i="21"/>
  <c r="O38" i="21"/>
  <c r="AD38" i="21" s="1"/>
  <c r="P38" i="21"/>
  <c r="N38" i="21"/>
  <c r="AG34" i="21"/>
  <c r="K20" i="10" a="1"/>
  <c r="K20" i="10" s="1"/>
  <c r="O20" i="10" a="1"/>
  <c r="O20" i="10" s="1"/>
  <c r="S20" i="10" a="1"/>
  <c r="S20" i="10" s="1"/>
  <c r="L20" i="10" a="1"/>
  <c r="L20" i="10" s="1"/>
  <c r="P20" i="10" a="1"/>
  <c r="P20" i="10" s="1"/>
  <c r="T20" i="10" a="1"/>
  <c r="T20" i="10" s="1"/>
  <c r="Q20" i="10" a="1"/>
  <c r="Q20" i="10" s="1"/>
  <c r="R20" i="10" a="1"/>
  <c r="R20" i="10" s="1"/>
  <c r="M20" i="10" a="1"/>
  <c r="M20" i="10" s="1"/>
  <c r="N20" i="10" a="1"/>
  <c r="N20" i="10" s="1"/>
  <c r="K20" i="9" a="1"/>
  <c r="K20" i="9" s="1"/>
  <c r="O20" i="9" a="1"/>
  <c r="O20" i="9" s="1"/>
  <c r="S20" i="9" a="1"/>
  <c r="S20" i="9" s="1"/>
  <c r="L20" i="9" a="1"/>
  <c r="L20" i="9" s="1"/>
  <c r="P20" i="9" a="1"/>
  <c r="P20" i="9" s="1"/>
  <c r="T20" i="9" a="1"/>
  <c r="T20" i="9" s="1"/>
  <c r="Q20" i="9" a="1"/>
  <c r="Q20" i="9" s="1"/>
  <c r="R20" i="9" a="1"/>
  <c r="R20" i="9" s="1"/>
  <c r="N20" i="9" a="1"/>
  <c r="N20" i="9" s="1"/>
  <c r="M20" i="9" a="1"/>
  <c r="M20" i="9" s="1"/>
  <c r="W36" i="21"/>
  <c r="AA36" i="21"/>
  <c r="X36" i="21"/>
  <c r="Z36" i="21"/>
  <c r="AB36" i="21"/>
  <c r="T37" i="21"/>
  <c r="V36" i="21"/>
  <c r="AG36" i="21" s="1"/>
  <c r="Y36" i="21"/>
  <c r="U36" i="21"/>
  <c r="M38" i="21"/>
  <c r="N48" i="22"/>
  <c r="M49" i="22"/>
  <c r="E50" i="22"/>
  <c r="D51" i="22"/>
  <c r="R40" i="22"/>
  <c r="Q40" i="22"/>
  <c r="O41" i="22"/>
  <c r="Q41" i="22"/>
  <c r="T41" i="22"/>
  <c r="P40" i="22"/>
  <c r="H42" i="22"/>
  <c r="K42" i="22"/>
  <c r="I42" i="22"/>
  <c r="F42" i="22"/>
  <c r="J42" i="22"/>
  <c r="G42" i="22"/>
  <c r="B20" i="10"/>
  <c r="A21" i="10" s="1"/>
  <c r="B20" i="9"/>
  <c r="J20" i="9" s="1" a="1"/>
  <c r="J20" i="9" s="1"/>
  <c r="M21" i="10" l="1" a="1"/>
  <c r="M21" i="10" s="1"/>
  <c r="Q21" i="10" a="1"/>
  <c r="Q21" i="10" s="1"/>
  <c r="N21" i="10" a="1"/>
  <c r="N21" i="10" s="1"/>
  <c r="R21" i="10" a="1"/>
  <c r="R21" i="10" s="1"/>
  <c r="O21" i="10" a="1"/>
  <c r="O21" i="10" s="1"/>
  <c r="P21" i="10" a="1"/>
  <c r="P21" i="10" s="1"/>
  <c r="K21" i="10" a="1"/>
  <c r="K21" i="10" s="1"/>
  <c r="S21" i="10" a="1"/>
  <c r="S21" i="10" s="1"/>
  <c r="L21" i="10" a="1"/>
  <c r="L21" i="10" s="1"/>
  <c r="T21" i="10" a="1"/>
  <c r="T21" i="10" s="1"/>
  <c r="AB37" i="21"/>
  <c r="Y37" i="21"/>
  <c r="AA37" i="21"/>
  <c r="T38" i="21"/>
  <c r="X37" i="21"/>
  <c r="V37" i="21"/>
  <c r="AG37" i="21" s="1"/>
  <c r="U37" i="21"/>
  <c r="W37" i="21"/>
  <c r="Z37" i="21"/>
  <c r="J40" i="21"/>
  <c r="Q39" i="21"/>
  <c r="R39" i="21"/>
  <c r="O39" i="21"/>
  <c r="L39" i="21"/>
  <c r="M39" i="21"/>
  <c r="P39" i="21"/>
  <c r="M50" i="22"/>
  <c r="N49" i="22"/>
  <c r="E51" i="22"/>
  <c r="D52" i="22" s="1"/>
  <c r="S41" i="22"/>
  <c r="T42" i="22"/>
  <c r="P42" i="22"/>
  <c r="Q42" i="22"/>
  <c r="O42" i="22"/>
  <c r="R42" i="22"/>
  <c r="S42" i="22"/>
  <c r="P41" i="22"/>
  <c r="R41" i="22"/>
  <c r="J43" i="22"/>
  <c r="I43" i="22"/>
  <c r="K43" i="22"/>
  <c r="G43" i="22"/>
  <c r="F43" i="22"/>
  <c r="H43" i="22"/>
  <c r="J20" i="10" a="1"/>
  <c r="J20" i="10" s="1"/>
  <c r="D20" i="10" a="1"/>
  <c r="D20" i="10" s="1"/>
  <c r="H20" i="10" a="1"/>
  <c r="H20" i="10" s="1"/>
  <c r="F20" i="10" a="1"/>
  <c r="F20" i="10" s="1"/>
  <c r="G20" i="10" a="1"/>
  <c r="G20" i="10" s="1"/>
  <c r="E20" i="10" a="1"/>
  <c r="E20" i="10" s="1"/>
  <c r="I20" i="10" a="1"/>
  <c r="I20" i="10" s="1"/>
  <c r="B21" i="10"/>
  <c r="H20" i="9" a="1"/>
  <c r="H20" i="9" s="1"/>
  <c r="A21" i="9"/>
  <c r="G20" i="9" a="1"/>
  <c r="G20" i="9" s="1"/>
  <c r="E20" i="9" a="1"/>
  <c r="E20" i="9" s="1"/>
  <c r="D20" i="9" a="1"/>
  <c r="D20" i="9" s="1"/>
  <c r="I20" i="9" a="1"/>
  <c r="I20" i="9" s="1"/>
  <c r="F20" i="9" a="1"/>
  <c r="F20" i="9" s="1"/>
  <c r="M21" i="9" l="1" a="1"/>
  <c r="M21" i="9" s="1"/>
  <c r="Q21" i="9" a="1"/>
  <c r="Q21" i="9" s="1"/>
  <c r="N21" i="9" a="1"/>
  <c r="N21" i="9" s="1"/>
  <c r="R21" i="9" a="1"/>
  <c r="R21" i="9" s="1"/>
  <c r="O21" i="9" a="1"/>
  <c r="O21" i="9" s="1"/>
  <c r="P21" i="9" a="1"/>
  <c r="P21" i="9" s="1"/>
  <c r="T21" i="9" a="1"/>
  <c r="T21" i="9" s="1"/>
  <c r="K21" i="9" a="1"/>
  <c r="K21" i="9" s="1"/>
  <c r="L21" i="9" a="1"/>
  <c r="L21" i="9" s="1"/>
  <c r="S21" i="9" a="1"/>
  <c r="S21" i="9" s="1"/>
  <c r="AD39" i="21"/>
  <c r="V38" i="21"/>
  <c r="AG38" i="21" s="1"/>
  <c r="Y38" i="21"/>
  <c r="T39" i="21"/>
  <c r="W38" i="21"/>
  <c r="Z38" i="21"/>
  <c r="X38" i="21"/>
  <c r="U38" i="21"/>
  <c r="AB38" i="21"/>
  <c r="AA38" i="21"/>
  <c r="K40" i="21"/>
  <c r="M40" i="21" s="1"/>
  <c r="N50" i="22"/>
  <c r="M51" i="22"/>
  <c r="E52" i="22"/>
  <c r="D53" i="22" s="1"/>
  <c r="T43" i="22"/>
  <c r="K44" i="22"/>
  <c r="I44" i="22"/>
  <c r="J44" i="22"/>
  <c r="F44" i="22"/>
  <c r="G44" i="22"/>
  <c r="H44" i="22"/>
  <c r="D21" i="10" a="1"/>
  <c r="D21" i="10" s="1"/>
  <c r="E21" i="10" a="1"/>
  <c r="E21" i="10" s="1"/>
  <c r="J21" i="10" a="1"/>
  <c r="J21" i="10" s="1"/>
  <c r="F21" i="10" a="1"/>
  <c r="F21" i="10" s="1"/>
  <c r="A22" i="10"/>
  <c r="G21" i="10" a="1"/>
  <c r="G21" i="10" s="1"/>
  <c r="I21" i="10" a="1"/>
  <c r="I21" i="10" s="1"/>
  <c r="H21" i="10" a="1"/>
  <c r="H21" i="10" s="1"/>
  <c r="B21" i="9"/>
  <c r="F21" i="9" s="1" a="1"/>
  <c r="F21" i="9" s="1"/>
  <c r="K22" i="10" l="1" a="1"/>
  <c r="K22" i="10" s="1"/>
  <c r="O22" i="10" a="1"/>
  <c r="O22" i="10" s="1"/>
  <c r="S22" i="10" a="1"/>
  <c r="S22" i="10" s="1"/>
  <c r="L22" i="10" a="1"/>
  <c r="L22" i="10" s="1"/>
  <c r="P22" i="10" a="1"/>
  <c r="P22" i="10" s="1"/>
  <c r="T22" i="10" a="1"/>
  <c r="T22" i="10" s="1"/>
  <c r="M22" i="10" a="1"/>
  <c r="M22" i="10" s="1"/>
  <c r="N22" i="10" a="1"/>
  <c r="N22" i="10" s="1"/>
  <c r="Q22" i="10" a="1"/>
  <c r="Q22" i="10" s="1"/>
  <c r="R22" i="10" a="1"/>
  <c r="R22" i="10" s="1"/>
  <c r="L40" i="21"/>
  <c r="Z39" i="21"/>
  <c r="U39" i="21"/>
  <c r="Y39" i="21"/>
  <c r="AA39" i="21"/>
  <c r="T40" i="21"/>
  <c r="AB39" i="21"/>
  <c r="V39" i="21"/>
  <c r="AG39" i="21" s="1"/>
  <c r="X39" i="21"/>
  <c r="W39" i="21"/>
  <c r="Q40" i="21"/>
  <c r="J41" i="21"/>
  <c r="P40" i="21"/>
  <c r="R40" i="21"/>
  <c r="N40" i="21"/>
  <c r="O40" i="21"/>
  <c r="M52" i="22"/>
  <c r="N51" i="22"/>
  <c r="E53" i="22"/>
  <c r="D54" i="22"/>
  <c r="S43" i="22"/>
  <c r="R43" i="22"/>
  <c r="Q43" i="22"/>
  <c r="O43" i="22"/>
  <c r="P43" i="22"/>
  <c r="F45" i="22"/>
  <c r="G45" i="22"/>
  <c r="H45" i="22"/>
  <c r="I45" i="22"/>
  <c r="K45" i="22"/>
  <c r="J45" i="22"/>
  <c r="B22" i="10"/>
  <c r="D21" i="9" a="1"/>
  <c r="D21" i="9" s="1"/>
  <c r="J21" i="9" a="1"/>
  <c r="J21" i="9" s="1"/>
  <c r="G21" i="9" a="1"/>
  <c r="G21" i="9" s="1"/>
  <c r="E21" i="9" a="1"/>
  <c r="E21" i="9" s="1"/>
  <c r="I21" i="9" a="1"/>
  <c r="I21" i="9" s="1"/>
  <c r="A22" i="9"/>
  <c r="H21" i="9" a="1"/>
  <c r="H21" i="9" s="1"/>
  <c r="K22" i="9" l="1" a="1"/>
  <c r="K22" i="9" s="1"/>
  <c r="O22" i="9" a="1"/>
  <c r="O22" i="9" s="1"/>
  <c r="S22" i="9" a="1"/>
  <c r="S22" i="9" s="1"/>
  <c r="L22" i="9" a="1"/>
  <c r="L22" i="9" s="1"/>
  <c r="P22" i="9" a="1"/>
  <c r="P22" i="9" s="1"/>
  <c r="T22" i="9" a="1"/>
  <c r="T22" i="9" s="1"/>
  <c r="M22" i="9" a="1"/>
  <c r="M22" i="9" s="1"/>
  <c r="N22" i="9" a="1"/>
  <c r="N22" i="9" s="1"/>
  <c r="Q22" i="9" a="1"/>
  <c r="Q22" i="9" s="1"/>
  <c r="R22" i="9" a="1"/>
  <c r="R22" i="9" s="1"/>
  <c r="AD40" i="21"/>
  <c r="Z40" i="21"/>
  <c r="T41" i="21"/>
  <c r="AB40" i="21"/>
  <c r="X40" i="21"/>
  <c r="U40" i="21"/>
  <c r="AA40" i="21"/>
  <c r="W40" i="21"/>
  <c r="Y40" i="21"/>
  <c r="V40" i="21"/>
  <c r="AG40" i="21" s="1"/>
  <c r="K41" i="21"/>
  <c r="L41" i="21" s="1"/>
  <c r="J42" i="21"/>
  <c r="N41" i="21"/>
  <c r="N52" i="22"/>
  <c r="M53" i="22"/>
  <c r="E54" i="22"/>
  <c r="D55" i="22"/>
  <c r="O44" i="22"/>
  <c r="H46" i="22"/>
  <c r="I46" i="22"/>
  <c r="G46" i="22"/>
  <c r="J46" i="22"/>
  <c r="K46" i="22"/>
  <c r="F46" i="22"/>
  <c r="F22" i="10" a="1"/>
  <c r="F22" i="10" s="1"/>
  <c r="J22" i="10" a="1"/>
  <c r="J22" i="10" s="1"/>
  <c r="I22" i="10" a="1"/>
  <c r="I22" i="10" s="1"/>
  <c r="G22" i="10" a="1"/>
  <c r="G22" i="10" s="1"/>
  <c r="D22" i="10" a="1"/>
  <c r="D22" i="10" s="1"/>
  <c r="E22" i="10" a="1"/>
  <c r="E22" i="10" s="1"/>
  <c r="H22" i="10" a="1"/>
  <c r="H22" i="10" s="1"/>
  <c r="A23" i="10"/>
  <c r="B22" i="9"/>
  <c r="Q41" i="21" l="1"/>
  <c r="O41" i="21"/>
  <c r="R41" i="21"/>
  <c r="M23" i="10" a="1"/>
  <c r="M23" i="10" s="1"/>
  <c r="Q23" i="10" a="1"/>
  <c r="Q23" i="10" s="1"/>
  <c r="N23" i="10" a="1"/>
  <c r="N23" i="10" s="1"/>
  <c r="R23" i="10" a="1"/>
  <c r="R23" i="10" s="1"/>
  <c r="K23" i="10" a="1"/>
  <c r="K23" i="10" s="1"/>
  <c r="S23" i="10" a="1"/>
  <c r="S23" i="10" s="1"/>
  <c r="L23" i="10" a="1"/>
  <c r="L23" i="10" s="1"/>
  <c r="T23" i="10" a="1"/>
  <c r="T23" i="10" s="1"/>
  <c r="O23" i="10" a="1"/>
  <c r="O23" i="10" s="1"/>
  <c r="P23" i="10" a="1"/>
  <c r="P23" i="10" s="1"/>
  <c r="AD41" i="21"/>
  <c r="V41" i="21"/>
  <c r="AG41" i="21" s="1"/>
  <c r="AB41" i="21"/>
  <c r="W41" i="21"/>
  <c r="T42" i="21"/>
  <c r="U41" i="21"/>
  <c r="Y41" i="21"/>
  <c r="Z41" i="21"/>
  <c r="AA41" i="21"/>
  <c r="X41" i="21"/>
  <c r="K42" i="21"/>
  <c r="R42" i="21" s="1"/>
  <c r="P41" i="21"/>
  <c r="M41" i="21"/>
  <c r="M54" i="22"/>
  <c r="N53" i="22"/>
  <c r="E55" i="22"/>
  <c r="D56" i="22" s="1"/>
  <c r="T44" i="22"/>
  <c r="Q44" i="22"/>
  <c r="S44" i="22"/>
  <c r="O45" i="22"/>
  <c r="R44" i="22"/>
  <c r="P44" i="22"/>
  <c r="J47" i="22"/>
  <c r="K47" i="22"/>
  <c r="H47" i="22"/>
  <c r="I47" i="22"/>
  <c r="F47" i="22"/>
  <c r="G47" i="22"/>
  <c r="B23" i="10"/>
  <c r="H22" i="9" a="1"/>
  <c r="H22" i="9" s="1"/>
  <c r="J22" i="9" a="1"/>
  <c r="J22" i="9" s="1"/>
  <c r="A23" i="9"/>
  <c r="I22" i="9" a="1"/>
  <c r="I22" i="9" s="1"/>
  <c r="G22" i="9" a="1"/>
  <c r="G22" i="9" s="1"/>
  <c r="E22" i="9" a="1"/>
  <c r="E22" i="9" s="1"/>
  <c r="D22" i="9" a="1"/>
  <c r="D22" i="9" s="1"/>
  <c r="F22" i="9" a="1"/>
  <c r="F22" i="9" s="1"/>
  <c r="M23" i="9" l="1" a="1"/>
  <c r="M23" i="9" s="1"/>
  <c r="Q23" i="9" a="1"/>
  <c r="Q23" i="9" s="1"/>
  <c r="N23" i="9" a="1"/>
  <c r="N23" i="9" s="1"/>
  <c r="R23" i="9" a="1"/>
  <c r="R23" i="9" s="1"/>
  <c r="K23" i="9" a="1"/>
  <c r="K23" i="9" s="1"/>
  <c r="S23" i="9" a="1"/>
  <c r="S23" i="9" s="1"/>
  <c r="L23" i="9" a="1"/>
  <c r="L23" i="9" s="1"/>
  <c r="T23" i="9" a="1"/>
  <c r="T23" i="9" s="1"/>
  <c r="P23" i="9" a="1"/>
  <c r="P23" i="9" s="1"/>
  <c r="O23" i="9" a="1"/>
  <c r="O23" i="9" s="1"/>
  <c r="AA42" i="21"/>
  <c r="Z42" i="21"/>
  <c r="Y42" i="21"/>
  <c r="AB42" i="21"/>
  <c r="U42" i="21"/>
  <c r="V42" i="21"/>
  <c r="AG42" i="21" s="1"/>
  <c r="W42" i="21"/>
  <c r="T43" i="21"/>
  <c r="X42" i="21"/>
  <c r="P42" i="21"/>
  <c r="O42" i="21"/>
  <c r="N42" i="21"/>
  <c r="L42" i="21"/>
  <c r="AD42" i="21" s="1"/>
  <c r="Q42" i="21"/>
  <c r="J43" i="21"/>
  <c r="M42" i="21"/>
  <c r="N54" i="22"/>
  <c r="M55" i="22"/>
  <c r="E56" i="22"/>
  <c r="D57" i="22"/>
  <c r="T45" i="22"/>
  <c r="R45" i="22"/>
  <c r="S45" i="22"/>
  <c r="Q45" i="22"/>
  <c r="P45" i="22"/>
  <c r="F48" i="22"/>
  <c r="G48" i="22"/>
  <c r="J48" i="22"/>
  <c r="K48" i="22"/>
  <c r="H48" i="22"/>
  <c r="I48" i="22"/>
  <c r="B23" i="9"/>
  <c r="D23" i="9" s="1" a="1"/>
  <c r="D23" i="9" s="1"/>
  <c r="H23" i="10" a="1"/>
  <c r="H23" i="10" s="1"/>
  <c r="G23" i="10" a="1"/>
  <c r="G23" i="10" s="1"/>
  <c r="I23" i="10" a="1"/>
  <c r="I23" i="10" s="1"/>
  <c r="J23" i="10" a="1"/>
  <c r="J23" i="10" s="1"/>
  <c r="D23" i="10" a="1"/>
  <c r="D23" i="10" s="1"/>
  <c r="E23" i="10" a="1"/>
  <c r="E23" i="10" s="1"/>
  <c r="F23" i="10" a="1"/>
  <c r="F23" i="10" s="1"/>
  <c r="A24" i="10"/>
  <c r="A24" i="9"/>
  <c r="I23" i="9" a="1"/>
  <c r="I23" i="9" s="1"/>
  <c r="H23" i="9" a="1"/>
  <c r="H23" i="9" s="1"/>
  <c r="E23" i="9" a="1"/>
  <c r="E23" i="9" s="1"/>
  <c r="G23" i="9" a="1"/>
  <c r="G23" i="9" s="1"/>
  <c r="F23" i="9" a="1"/>
  <c r="F23" i="9" s="1"/>
  <c r="J23" i="9" a="1"/>
  <c r="J23" i="9" s="1"/>
  <c r="K24" i="10" l="1" a="1"/>
  <c r="K24" i="10" s="1"/>
  <c r="O24" i="10" a="1"/>
  <c r="O24" i="10" s="1"/>
  <c r="S24" i="10" a="1"/>
  <c r="S24" i="10" s="1"/>
  <c r="L24" i="10" a="1"/>
  <c r="L24" i="10" s="1"/>
  <c r="P24" i="10" a="1"/>
  <c r="P24" i="10" s="1"/>
  <c r="T24" i="10" a="1"/>
  <c r="T24" i="10" s="1"/>
  <c r="Q24" i="10" a="1"/>
  <c r="Q24" i="10" s="1"/>
  <c r="R24" i="10" a="1"/>
  <c r="R24" i="10" s="1"/>
  <c r="M24" i="10" a="1"/>
  <c r="M24" i="10" s="1"/>
  <c r="N24" i="10" a="1"/>
  <c r="N24" i="10" s="1"/>
  <c r="K24" i="9" a="1"/>
  <c r="K24" i="9" s="1"/>
  <c r="O24" i="9" a="1"/>
  <c r="O24" i="9" s="1"/>
  <c r="S24" i="9" a="1"/>
  <c r="S24" i="9" s="1"/>
  <c r="L24" i="9" a="1"/>
  <c r="L24" i="9" s="1"/>
  <c r="P24" i="9" a="1"/>
  <c r="P24" i="9" s="1"/>
  <c r="T24" i="9" a="1"/>
  <c r="T24" i="9" s="1"/>
  <c r="Q24" i="9" a="1"/>
  <c r="Q24" i="9" s="1"/>
  <c r="R24" i="9" a="1"/>
  <c r="R24" i="9" s="1"/>
  <c r="M24" i="9" a="1"/>
  <c r="M24" i="9" s="1"/>
  <c r="N24" i="9" a="1"/>
  <c r="N24" i="9" s="1"/>
  <c r="AA43" i="21"/>
  <c r="Y43" i="21"/>
  <c r="U43" i="21"/>
  <c r="AB43" i="21"/>
  <c r="V43" i="21"/>
  <c r="AG43" i="21" s="1"/>
  <c r="T44" i="21"/>
  <c r="X43" i="21"/>
  <c r="W43" i="21"/>
  <c r="Z43" i="21"/>
  <c r="K43" i="21"/>
  <c r="P43" i="21" s="1"/>
  <c r="O43" i="21"/>
  <c r="M43" i="21"/>
  <c r="N55" i="22"/>
  <c r="M56" i="22"/>
  <c r="E57" i="22"/>
  <c r="D58" i="22"/>
  <c r="P46" i="22"/>
  <c r="F49" i="22"/>
  <c r="G49" i="22"/>
  <c r="H49" i="22"/>
  <c r="I49" i="22"/>
  <c r="K49" i="22"/>
  <c r="J49" i="22"/>
  <c r="B24" i="9"/>
  <c r="B24" i="10"/>
  <c r="H24" i="10" s="1" a="1"/>
  <c r="H24" i="10" s="1"/>
  <c r="D24" i="9" a="1"/>
  <c r="D24" i="9" s="1"/>
  <c r="G24" i="9" a="1"/>
  <c r="G24" i="9" s="1"/>
  <c r="J24" i="9" a="1"/>
  <c r="J24" i="9" s="1"/>
  <c r="F24" i="9" a="1"/>
  <c r="F24" i="9" s="1"/>
  <c r="A25" i="9"/>
  <c r="E24" i="9" a="1"/>
  <c r="E24" i="9" s="1"/>
  <c r="I24" i="9" a="1"/>
  <c r="I24" i="9" s="1"/>
  <c r="H24" i="9" a="1"/>
  <c r="H24" i="9" s="1"/>
  <c r="R43" i="21" l="1"/>
  <c r="L43" i="21"/>
  <c r="AD43" i="21" s="1"/>
  <c r="Q43" i="21"/>
  <c r="J44" i="21"/>
  <c r="K44" i="21" s="1"/>
  <c r="M44" i="21" s="1"/>
  <c r="M25" i="9" a="1"/>
  <c r="M25" i="9" s="1"/>
  <c r="Q25" i="9" a="1"/>
  <c r="Q25" i="9" s="1"/>
  <c r="N25" i="9" a="1"/>
  <c r="N25" i="9" s="1"/>
  <c r="R25" i="9" a="1"/>
  <c r="R25" i="9" s="1"/>
  <c r="O25" i="9" a="1"/>
  <c r="O25" i="9" s="1"/>
  <c r="P25" i="9" a="1"/>
  <c r="P25" i="9" s="1"/>
  <c r="L25" i="9" a="1"/>
  <c r="L25" i="9" s="1"/>
  <c r="S25" i="9" a="1"/>
  <c r="S25" i="9" s="1"/>
  <c r="K25" i="9" a="1"/>
  <c r="K25" i="9" s="1"/>
  <c r="T25" i="9" a="1"/>
  <c r="T25" i="9" s="1"/>
  <c r="Y44" i="21"/>
  <c r="Z44" i="21"/>
  <c r="X44" i="21"/>
  <c r="T45" i="21"/>
  <c r="AA44" i="21"/>
  <c r="W44" i="21"/>
  <c r="U44" i="21"/>
  <c r="V44" i="21"/>
  <c r="AG44" i="21" s="1"/>
  <c r="AB44" i="21"/>
  <c r="N43" i="21"/>
  <c r="N56" i="22"/>
  <c r="M57" i="22"/>
  <c r="E58" i="22"/>
  <c r="D59" i="22"/>
  <c r="S46" i="22"/>
  <c r="Q46" i="22"/>
  <c r="T46" i="22"/>
  <c r="O46" i="22"/>
  <c r="S47" i="22"/>
  <c r="R46" i="22"/>
  <c r="H50" i="22"/>
  <c r="J50" i="22"/>
  <c r="K50" i="22"/>
  <c r="I50" i="22"/>
  <c r="G50" i="22"/>
  <c r="F50" i="22"/>
  <c r="I24" i="10" a="1"/>
  <c r="I24" i="10" s="1"/>
  <c r="J24" i="10" a="1"/>
  <c r="J24" i="10" s="1"/>
  <c r="G24" i="10" a="1"/>
  <c r="G24" i="10" s="1"/>
  <c r="E24" i="10" a="1"/>
  <c r="E24" i="10" s="1"/>
  <c r="A25" i="10"/>
  <c r="F24" i="10" a="1"/>
  <c r="F24" i="10" s="1"/>
  <c r="D24" i="10" a="1"/>
  <c r="D24" i="10" s="1"/>
  <c r="B25" i="9"/>
  <c r="M25" i="10" l="1" a="1"/>
  <c r="M25" i="10" s="1"/>
  <c r="Q25" i="10" a="1"/>
  <c r="Q25" i="10" s="1"/>
  <c r="N25" i="10" a="1"/>
  <c r="N25" i="10" s="1"/>
  <c r="R25" i="10" a="1"/>
  <c r="R25" i="10" s="1"/>
  <c r="O25" i="10" a="1"/>
  <c r="O25" i="10" s="1"/>
  <c r="P25" i="10" a="1"/>
  <c r="P25" i="10" s="1"/>
  <c r="K25" i="10" a="1"/>
  <c r="K25" i="10" s="1"/>
  <c r="S25" i="10" a="1"/>
  <c r="S25" i="10" s="1"/>
  <c r="T25" i="10" a="1"/>
  <c r="T25" i="10" s="1"/>
  <c r="L25" i="10" a="1"/>
  <c r="L25" i="10" s="1"/>
  <c r="W45" i="21"/>
  <c r="T46" i="21"/>
  <c r="Y45" i="21"/>
  <c r="U45" i="21"/>
  <c r="V45" i="21"/>
  <c r="AG45" i="21" s="1"/>
  <c r="X45" i="21"/>
  <c r="AA45" i="21"/>
  <c r="AB45" i="21"/>
  <c r="Z45" i="21"/>
  <c r="L44" i="21"/>
  <c r="P44" i="21"/>
  <c r="O44" i="21"/>
  <c r="J45" i="21"/>
  <c r="R44" i="21"/>
  <c r="Q44" i="21"/>
  <c r="N44" i="21"/>
  <c r="M58" i="22"/>
  <c r="N57" i="22"/>
  <c r="E59" i="22"/>
  <c r="D60" i="22"/>
  <c r="Q47" i="22"/>
  <c r="O47" i="22"/>
  <c r="T47" i="22"/>
  <c r="P47" i="22"/>
  <c r="R47" i="22"/>
  <c r="J51" i="22"/>
  <c r="F51" i="22"/>
  <c r="I51" i="22"/>
  <c r="K51" i="22"/>
  <c r="H51" i="22"/>
  <c r="G51" i="22"/>
  <c r="B25" i="10"/>
  <c r="I25" i="10" a="1"/>
  <c r="I25" i="10" s="1"/>
  <c r="A26" i="10"/>
  <c r="E25" i="9" a="1"/>
  <c r="E25" i="9" s="1"/>
  <c r="H25" i="9" a="1"/>
  <c r="H25" i="9" s="1"/>
  <c r="I25" i="9" a="1"/>
  <c r="I25" i="9" s="1"/>
  <c r="F25" i="9" a="1"/>
  <c r="F25" i="9" s="1"/>
  <c r="D25" i="9" a="1"/>
  <c r="D25" i="9" s="1"/>
  <c r="A26" i="9"/>
  <c r="J25" i="9" a="1"/>
  <c r="J25" i="9" s="1"/>
  <c r="G25" i="9" a="1"/>
  <c r="G25" i="9" s="1"/>
  <c r="K26" i="10" l="1" a="1"/>
  <c r="K26" i="10" s="1"/>
  <c r="O26" i="10" a="1"/>
  <c r="O26" i="10" s="1"/>
  <c r="S26" i="10" a="1"/>
  <c r="S26" i="10" s="1"/>
  <c r="L26" i="10" a="1"/>
  <c r="L26" i="10" s="1"/>
  <c r="P26" i="10" a="1"/>
  <c r="P26" i="10" s="1"/>
  <c r="T26" i="10" a="1"/>
  <c r="T26" i="10" s="1"/>
  <c r="M26" i="10" a="1"/>
  <c r="M26" i="10" s="1"/>
  <c r="N26" i="10" a="1"/>
  <c r="N26" i="10" s="1"/>
  <c r="Q26" i="10" a="1"/>
  <c r="Q26" i="10" s="1"/>
  <c r="R26" i="10" a="1"/>
  <c r="R26" i="10" s="1"/>
  <c r="K26" i="9" a="1"/>
  <c r="K26" i="9" s="1"/>
  <c r="O26" i="9" a="1"/>
  <c r="O26" i="9" s="1"/>
  <c r="S26" i="9" a="1"/>
  <c r="S26" i="9" s="1"/>
  <c r="L26" i="9" a="1"/>
  <c r="L26" i="9" s="1"/>
  <c r="P26" i="9" a="1"/>
  <c r="P26" i="9" s="1"/>
  <c r="T26" i="9" a="1"/>
  <c r="T26" i="9" s="1"/>
  <c r="M26" i="9" a="1"/>
  <c r="M26" i="9" s="1"/>
  <c r="N26" i="9" a="1"/>
  <c r="N26" i="9" s="1"/>
  <c r="R26" i="9" a="1"/>
  <c r="R26" i="9" s="1"/>
  <c r="Q26" i="9" a="1"/>
  <c r="Q26" i="9" s="1"/>
  <c r="AD44" i="21"/>
  <c r="Y46" i="21"/>
  <c r="X46" i="21"/>
  <c r="U46" i="21"/>
  <c r="T47" i="21"/>
  <c r="Z46" i="21"/>
  <c r="AA46" i="21"/>
  <c r="V46" i="21"/>
  <c r="AG46" i="21" s="1"/>
  <c r="W46" i="21"/>
  <c r="AB46" i="21"/>
  <c r="K45" i="21"/>
  <c r="O45" i="21" s="1"/>
  <c r="N58" i="22"/>
  <c r="M59" i="22"/>
  <c r="E60" i="22"/>
  <c r="D61" i="22"/>
  <c r="R48" i="22"/>
  <c r="P48" i="22"/>
  <c r="F52" i="22"/>
  <c r="K52" i="22"/>
  <c r="J52" i="22"/>
  <c r="G52" i="22"/>
  <c r="H52" i="22"/>
  <c r="I52" i="22"/>
  <c r="J26" i="10" a="1"/>
  <c r="J26" i="10" s="1"/>
  <c r="B26" i="9"/>
  <c r="J25" i="10" a="1"/>
  <c r="J25" i="10" s="1"/>
  <c r="E25" i="10" a="1"/>
  <c r="E25" i="10" s="1"/>
  <c r="D25" i="10" a="1"/>
  <c r="D25" i="10" s="1"/>
  <c r="H25" i="10" a="1"/>
  <c r="H25" i="10" s="1"/>
  <c r="F25" i="10" a="1"/>
  <c r="F25" i="10" s="1"/>
  <c r="G25" i="10" a="1"/>
  <c r="G25" i="10" s="1"/>
  <c r="F26" i="10" a="1"/>
  <c r="F26" i="10" s="1"/>
  <c r="B26" i="10"/>
  <c r="E26" i="10" a="1"/>
  <c r="E26" i="10" s="1"/>
  <c r="H26" i="10" a="1"/>
  <c r="H26" i="10" s="1"/>
  <c r="G26" i="10" a="1"/>
  <c r="G26" i="10" s="1"/>
  <c r="D26" i="10" a="1"/>
  <c r="D26" i="10" s="1"/>
  <c r="A27" i="10"/>
  <c r="I26" i="10" a="1"/>
  <c r="I26" i="10" s="1"/>
  <c r="I26" i="9" a="1"/>
  <c r="I26" i="9" s="1"/>
  <c r="F26" i="9" a="1"/>
  <c r="F26" i="9" s="1"/>
  <c r="E26" i="9" a="1"/>
  <c r="E26" i="9" s="1"/>
  <c r="D26" i="9" a="1"/>
  <c r="D26" i="9" s="1"/>
  <c r="H26" i="9" a="1"/>
  <c r="H26" i="9" s="1"/>
  <c r="A27" i="9"/>
  <c r="J26" i="9" a="1"/>
  <c r="J26" i="9" s="1"/>
  <c r="G26" i="9" a="1"/>
  <c r="G26" i="9" s="1"/>
  <c r="M27" i="10" l="1" a="1"/>
  <c r="M27" i="10" s="1"/>
  <c r="Q27" i="10" a="1"/>
  <c r="Q27" i="10" s="1"/>
  <c r="N27" i="10" a="1"/>
  <c r="N27" i="10" s="1"/>
  <c r="R27" i="10" a="1"/>
  <c r="R27" i="10" s="1"/>
  <c r="K27" i="10" a="1"/>
  <c r="K27" i="10" s="1"/>
  <c r="S27" i="10" a="1"/>
  <c r="S27" i="10" s="1"/>
  <c r="L27" i="10" a="1"/>
  <c r="L27" i="10" s="1"/>
  <c r="T27" i="10" a="1"/>
  <c r="T27" i="10" s="1"/>
  <c r="O27" i="10" a="1"/>
  <c r="O27" i="10" s="1"/>
  <c r="P27" i="10" a="1"/>
  <c r="P27" i="10" s="1"/>
  <c r="M27" i="9" a="1"/>
  <c r="M27" i="9" s="1"/>
  <c r="Q27" i="9" a="1"/>
  <c r="Q27" i="9" s="1"/>
  <c r="N27" i="9" a="1"/>
  <c r="N27" i="9" s="1"/>
  <c r="R27" i="9" a="1"/>
  <c r="R27" i="9" s="1"/>
  <c r="K27" i="9" a="1"/>
  <c r="K27" i="9" s="1"/>
  <c r="S27" i="9" a="1"/>
  <c r="S27" i="9" s="1"/>
  <c r="L27" i="9" a="1"/>
  <c r="L27" i="9" s="1"/>
  <c r="T27" i="9" a="1"/>
  <c r="T27" i="9" s="1"/>
  <c r="O27" i="9" a="1"/>
  <c r="O27" i="9" s="1"/>
  <c r="P27" i="9" a="1"/>
  <c r="P27" i="9" s="1"/>
  <c r="T48" i="21"/>
  <c r="AB47" i="21"/>
  <c r="U47" i="21"/>
  <c r="AA47" i="21"/>
  <c r="Y47" i="21"/>
  <c r="Z47" i="21"/>
  <c r="V47" i="21"/>
  <c r="AG47" i="21" s="1"/>
  <c r="X47" i="21"/>
  <c r="W47" i="21"/>
  <c r="P45" i="21"/>
  <c r="M45" i="21"/>
  <c r="J46" i="21"/>
  <c r="K46" i="21" s="1"/>
  <c r="R46" i="21" s="1"/>
  <c r="L45" i="21"/>
  <c r="AD45" i="21" s="1"/>
  <c r="R45" i="21"/>
  <c r="N45" i="21"/>
  <c r="Q45" i="21"/>
  <c r="N59" i="22"/>
  <c r="M60" i="22"/>
  <c r="E61" i="22"/>
  <c r="D62" i="22"/>
  <c r="O48" i="22"/>
  <c r="S48" i="22"/>
  <c r="Q48" i="22"/>
  <c r="T48" i="22"/>
  <c r="F53" i="22"/>
  <c r="K53" i="22"/>
  <c r="G53" i="22"/>
  <c r="H53" i="22"/>
  <c r="I53" i="22"/>
  <c r="J53" i="22"/>
  <c r="F27" i="10" a="1"/>
  <c r="F27" i="10" s="1"/>
  <c r="B27" i="9"/>
  <c r="A28" i="10"/>
  <c r="B27" i="10"/>
  <c r="H27" i="10" a="1"/>
  <c r="H27" i="10" s="1"/>
  <c r="I27" i="10" a="1"/>
  <c r="I27" i="10" s="1"/>
  <c r="J27" i="10" a="1"/>
  <c r="J27" i="10" s="1"/>
  <c r="D27" i="10" a="1"/>
  <c r="D27" i="10" s="1"/>
  <c r="G27" i="10" a="1"/>
  <c r="G27" i="10" s="1"/>
  <c r="E27" i="10" a="1"/>
  <c r="E27" i="10" s="1"/>
  <c r="A28" i="9"/>
  <c r="F27" i="9" a="1"/>
  <c r="F27" i="9" s="1"/>
  <c r="G27" i="9" a="1"/>
  <c r="G27" i="9" s="1"/>
  <c r="D27" i="9" a="1"/>
  <c r="D27" i="9" s="1"/>
  <c r="J27" i="9" a="1"/>
  <c r="J27" i="9" s="1"/>
  <c r="I27" i="9" a="1"/>
  <c r="I27" i="9" s="1"/>
  <c r="H27" i="9" a="1"/>
  <c r="H27" i="9" s="1"/>
  <c r="E27" i="9" a="1"/>
  <c r="E27" i="9" s="1"/>
  <c r="K28" i="10" l="1" a="1"/>
  <c r="K28" i="10" s="1"/>
  <c r="O28" i="10" a="1"/>
  <c r="O28" i="10" s="1"/>
  <c r="S28" i="10" a="1"/>
  <c r="S28" i="10" s="1"/>
  <c r="L28" i="10" a="1"/>
  <c r="L28" i="10" s="1"/>
  <c r="P28" i="10" a="1"/>
  <c r="P28" i="10" s="1"/>
  <c r="T28" i="10" a="1"/>
  <c r="T28" i="10" s="1"/>
  <c r="Q28" i="10" a="1"/>
  <c r="Q28" i="10" s="1"/>
  <c r="R28" i="10" a="1"/>
  <c r="R28" i="10" s="1"/>
  <c r="M28" i="10" a="1"/>
  <c r="M28" i="10" s="1"/>
  <c r="N28" i="10" a="1"/>
  <c r="N28" i="10" s="1"/>
  <c r="K28" i="9" a="1"/>
  <c r="K28" i="9" s="1"/>
  <c r="O28" i="9" a="1"/>
  <c r="O28" i="9" s="1"/>
  <c r="S28" i="9" a="1"/>
  <c r="S28" i="9" s="1"/>
  <c r="L28" i="9" a="1"/>
  <c r="L28" i="9" s="1"/>
  <c r="P28" i="9" a="1"/>
  <c r="P28" i="9" s="1"/>
  <c r="T28" i="9" a="1"/>
  <c r="T28" i="9" s="1"/>
  <c r="Q28" i="9" a="1"/>
  <c r="Q28" i="9" s="1"/>
  <c r="R28" i="9" a="1"/>
  <c r="R28" i="9" s="1"/>
  <c r="N28" i="9" a="1"/>
  <c r="N28" i="9" s="1"/>
  <c r="M28" i="9" a="1"/>
  <c r="M28" i="9" s="1"/>
  <c r="AA48" i="21"/>
  <c r="W48" i="21"/>
  <c r="T49" i="21"/>
  <c r="AB48" i="21"/>
  <c r="Z48" i="21"/>
  <c r="X48" i="21"/>
  <c r="V48" i="21"/>
  <c r="AG48" i="21" s="1"/>
  <c r="U48" i="21"/>
  <c r="Y48" i="21"/>
  <c r="O46" i="21"/>
  <c r="J47" i="21"/>
  <c r="K47" i="21" s="1"/>
  <c r="L47" i="21" s="1"/>
  <c r="L46" i="21"/>
  <c r="N46" i="21"/>
  <c r="M46" i="21"/>
  <c r="P46" i="21"/>
  <c r="Q46" i="21"/>
  <c r="N60" i="22"/>
  <c r="M61" i="22"/>
  <c r="E62" i="22"/>
  <c r="D63" i="22"/>
  <c r="O49" i="22"/>
  <c r="H54" i="22"/>
  <c r="F54" i="22"/>
  <c r="I54" i="22"/>
  <c r="G54" i="22"/>
  <c r="J54" i="22"/>
  <c r="K54" i="22"/>
  <c r="H28" i="10" a="1"/>
  <c r="H28" i="10" s="1"/>
  <c r="B28" i="9"/>
  <c r="F28" i="9" s="1" a="1"/>
  <c r="F28" i="9" s="1"/>
  <c r="I28" i="10" a="1"/>
  <c r="I28" i="10" s="1"/>
  <c r="E28" i="10" a="1"/>
  <c r="E28" i="10" s="1"/>
  <c r="A29" i="10"/>
  <c r="F28" i="10" a="1"/>
  <c r="F28" i="10" s="1"/>
  <c r="G28" i="10" a="1"/>
  <c r="G28" i="10" s="1"/>
  <c r="B28" i="10"/>
  <c r="J28" i="10" a="1"/>
  <c r="J28" i="10" s="1"/>
  <c r="D28" i="10" a="1"/>
  <c r="D28" i="10" s="1"/>
  <c r="I28" i="9" a="1"/>
  <c r="I28" i="9" s="1"/>
  <c r="G28" i="9" a="1"/>
  <c r="G28" i="9" s="1"/>
  <c r="J28" i="9" a="1"/>
  <c r="J28" i="9" s="1"/>
  <c r="H28" i="9" a="1"/>
  <c r="H28" i="9" s="1"/>
  <c r="A29" i="9"/>
  <c r="D28" i="9" a="1"/>
  <c r="D28" i="9" s="1"/>
  <c r="E28" i="9" a="1"/>
  <c r="E28" i="9" s="1"/>
  <c r="AD46" i="21" l="1"/>
  <c r="M29" i="10" a="1"/>
  <c r="M29" i="10" s="1"/>
  <c r="Q29" i="10" a="1"/>
  <c r="Q29" i="10" s="1"/>
  <c r="N29" i="10" a="1"/>
  <c r="N29" i="10" s="1"/>
  <c r="R29" i="10" a="1"/>
  <c r="R29" i="10" s="1"/>
  <c r="O29" i="10" a="1"/>
  <c r="O29" i="10" s="1"/>
  <c r="P29" i="10" a="1"/>
  <c r="P29" i="10" s="1"/>
  <c r="K29" i="10" a="1"/>
  <c r="K29" i="10" s="1"/>
  <c r="S29" i="10" a="1"/>
  <c r="S29" i="10" s="1"/>
  <c r="T29" i="10" a="1"/>
  <c r="T29" i="10" s="1"/>
  <c r="L29" i="10" a="1"/>
  <c r="L29" i="10" s="1"/>
  <c r="M29" i="9" a="1"/>
  <c r="M29" i="9" s="1"/>
  <c r="Q29" i="9" a="1"/>
  <c r="Q29" i="9" s="1"/>
  <c r="N29" i="9" a="1"/>
  <c r="N29" i="9" s="1"/>
  <c r="R29" i="9" a="1"/>
  <c r="R29" i="9" s="1"/>
  <c r="O29" i="9" a="1"/>
  <c r="O29" i="9" s="1"/>
  <c r="P29" i="9" a="1"/>
  <c r="P29" i="9" s="1"/>
  <c r="T29" i="9" a="1"/>
  <c r="T29" i="9" s="1"/>
  <c r="K29" i="9" a="1"/>
  <c r="K29" i="9" s="1"/>
  <c r="L29" i="9" a="1"/>
  <c r="L29" i="9" s="1"/>
  <c r="S29" i="9" a="1"/>
  <c r="S29" i="9" s="1"/>
  <c r="V49" i="21"/>
  <c r="AG49" i="21" s="1"/>
  <c r="Y49" i="21"/>
  <c r="Z49" i="21"/>
  <c r="T50" i="21"/>
  <c r="X49" i="21"/>
  <c r="AB49" i="21"/>
  <c r="U49" i="21"/>
  <c r="W49" i="21"/>
  <c r="AA49" i="21"/>
  <c r="O47" i="21"/>
  <c r="AD47" i="21" s="1"/>
  <c r="M47" i="21"/>
  <c r="J48" i="21"/>
  <c r="N47" i="21"/>
  <c r="R47" i="21"/>
  <c r="P47" i="21"/>
  <c r="Q47" i="21"/>
  <c r="M62" i="22"/>
  <c r="N61" i="22"/>
  <c r="D64" i="22"/>
  <c r="E63" i="22"/>
  <c r="Q49" i="22"/>
  <c r="P49" i="22"/>
  <c r="S49" i="22"/>
  <c r="R49" i="22"/>
  <c r="T49" i="22"/>
  <c r="J55" i="22"/>
  <c r="H55" i="22"/>
  <c r="K55" i="22"/>
  <c r="F55" i="22"/>
  <c r="I55" i="22"/>
  <c r="G55" i="22"/>
  <c r="J29" i="10" a="1"/>
  <c r="J29" i="10" s="1"/>
  <c r="B29" i="10"/>
  <c r="G29" i="10" a="1"/>
  <c r="G29" i="10" s="1"/>
  <c r="A30" i="10"/>
  <c r="D29" i="10" a="1"/>
  <c r="D29" i="10" s="1"/>
  <c r="F29" i="10" a="1"/>
  <c r="F29" i="10" s="1"/>
  <c r="E29" i="10" a="1"/>
  <c r="E29" i="10" s="1"/>
  <c r="I29" i="10" a="1"/>
  <c r="I29" i="10" s="1"/>
  <c r="H29" i="10" a="1"/>
  <c r="H29" i="10" s="1"/>
  <c r="B29" i="9"/>
  <c r="K30" i="10" l="1" a="1"/>
  <c r="K30" i="10" s="1"/>
  <c r="O30" i="10" a="1"/>
  <c r="O30" i="10" s="1"/>
  <c r="S30" i="10" a="1"/>
  <c r="S30" i="10" s="1"/>
  <c r="L30" i="10" a="1"/>
  <c r="L30" i="10" s="1"/>
  <c r="P30" i="10" a="1"/>
  <c r="P30" i="10" s="1"/>
  <c r="T30" i="10" a="1"/>
  <c r="T30" i="10" s="1"/>
  <c r="M30" i="10" a="1"/>
  <c r="M30" i="10" s="1"/>
  <c r="N30" i="10" a="1"/>
  <c r="N30" i="10" s="1"/>
  <c r="Q30" i="10" a="1"/>
  <c r="Q30" i="10" s="1"/>
  <c r="R30" i="10" a="1"/>
  <c r="R30" i="10" s="1"/>
  <c r="X50" i="21"/>
  <c r="U50" i="21"/>
  <c r="Y50" i="21"/>
  <c r="V50" i="21"/>
  <c r="AG50" i="21" s="1"/>
  <c r="AA50" i="21"/>
  <c r="AB50" i="21"/>
  <c r="Z50" i="21"/>
  <c r="T51" i="21"/>
  <c r="W50" i="21"/>
  <c r="K48" i="21"/>
  <c r="M48" i="21" s="1"/>
  <c r="N62" i="22"/>
  <c r="M63" i="22"/>
  <c r="D65" i="22"/>
  <c r="E64" i="22"/>
  <c r="R50" i="22"/>
  <c r="F56" i="22"/>
  <c r="I56" i="22"/>
  <c r="G56" i="22"/>
  <c r="K56" i="22"/>
  <c r="J56" i="22"/>
  <c r="H56" i="22"/>
  <c r="F30" i="10" a="1"/>
  <c r="F30" i="10" s="1"/>
  <c r="I30" i="10" a="1"/>
  <c r="I30" i="10" s="1"/>
  <c r="E30" i="10" a="1"/>
  <c r="E30" i="10" s="1"/>
  <c r="B30" i="10"/>
  <c r="A31" i="10"/>
  <c r="H30" i="10" a="1"/>
  <c r="H30" i="10" s="1"/>
  <c r="G30" i="10" a="1"/>
  <c r="G30" i="10" s="1"/>
  <c r="D30" i="10" a="1"/>
  <c r="D30" i="10" s="1"/>
  <c r="J30" i="10" a="1"/>
  <c r="J30" i="10" s="1"/>
  <c r="G29" i="9" a="1"/>
  <c r="G29" i="9" s="1"/>
  <c r="I29" i="9" a="1"/>
  <c r="I29" i="9" s="1"/>
  <c r="E29" i="9" a="1"/>
  <c r="E29" i="9" s="1"/>
  <c r="F29" i="9" a="1"/>
  <c r="F29" i="9" s="1"/>
  <c r="H29" i="9" a="1"/>
  <c r="H29" i="9" s="1"/>
  <c r="D29" i="9" a="1"/>
  <c r="D29" i="9" s="1"/>
  <c r="A30" i="9"/>
  <c r="J29" i="9" a="1"/>
  <c r="J29" i="9" s="1"/>
  <c r="M31" i="10" l="1" a="1"/>
  <c r="M31" i="10" s="1"/>
  <c r="Q31" i="10" a="1"/>
  <c r="Q31" i="10" s="1"/>
  <c r="N31" i="10" a="1"/>
  <c r="N31" i="10" s="1"/>
  <c r="R31" i="10" a="1"/>
  <c r="R31" i="10" s="1"/>
  <c r="K31" i="10" a="1"/>
  <c r="K31" i="10" s="1"/>
  <c r="S31" i="10" a="1"/>
  <c r="S31" i="10" s="1"/>
  <c r="L31" i="10" a="1"/>
  <c r="L31" i="10" s="1"/>
  <c r="T31" i="10" a="1"/>
  <c r="T31" i="10" s="1"/>
  <c r="O31" i="10" a="1"/>
  <c r="O31" i="10" s="1"/>
  <c r="P31" i="10" a="1"/>
  <c r="P31" i="10" s="1"/>
  <c r="K30" i="9" a="1"/>
  <c r="K30" i="9" s="1"/>
  <c r="O30" i="9" a="1"/>
  <c r="O30" i="9" s="1"/>
  <c r="S30" i="9" a="1"/>
  <c r="S30" i="9" s="1"/>
  <c r="L30" i="9" a="1"/>
  <c r="L30" i="9" s="1"/>
  <c r="P30" i="9" a="1"/>
  <c r="P30" i="9" s="1"/>
  <c r="T30" i="9" a="1"/>
  <c r="T30" i="9" s="1"/>
  <c r="M30" i="9" a="1"/>
  <c r="M30" i="9" s="1"/>
  <c r="N30" i="9" a="1"/>
  <c r="N30" i="9" s="1"/>
  <c r="Q30" i="9" a="1"/>
  <c r="Q30" i="9" s="1"/>
  <c r="R30" i="9" a="1"/>
  <c r="R30" i="9" s="1"/>
  <c r="L48" i="21"/>
  <c r="AA51" i="21"/>
  <c r="X51" i="21"/>
  <c r="U51" i="21"/>
  <c r="V51" i="21"/>
  <c r="AG51" i="21" s="1"/>
  <c r="Y51" i="21"/>
  <c r="AB51" i="21"/>
  <c r="T52" i="21"/>
  <c r="W51" i="21"/>
  <c r="Z51" i="21"/>
  <c r="J49" i="21"/>
  <c r="N48" i="21"/>
  <c r="Q48" i="21"/>
  <c r="R48" i="21"/>
  <c r="O48" i="21"/>
  <c r="P48" i="21"/>
  <c r="N63" i="22"/>
  <c r="M64" i="22"/>
  <c r="E65" i="22"/>
  <c r="D66" i="22"/>
  <c r="O50" i="22"/>
  <c r="S50" i="22"/>
  <c r="Q51" i="22"/>
  <c r="P50" i="22"/>
  <c r="Q50" i="22"/>
  <c r="T50" i="22"/>
  <c r="F57" i="22"/>
  <c r="J57" i="22"/>
  <c r="G57" i="22"/>
  <c r="H57" i="22"/>
  <c r="I57" i="22"/>
  <c r="K57" i="22"/>
  <c r="A31" i="9"/>
  <c r="A32" i="10"/>
  <c r="I31" i="10" a="1"/>
  <c r="I31" i="10" s="1"/>
  <c r="H31" i="10" a="1"/>
  <c r="H31" i="10" s="1"/>
  <c r="D31" i="10" a="1"/>
  <c r="D31" i="10" s="1"/>
  <c r="F31" i="10" a="1"/>
  <c r="F31" i="10" s="1"/>
  <c r="G31" i="10" a="1"/>
  <c r="G31" i="10" s="1"/>
  <c r="E31" i="10" a="1"/>
  <c r="E31" i="10" s="1"/>
  <c r="J31" i="10" a="1"/>
  <c r="J31" i="10" s="1"/>
  <c r="B31" i="10"/>
  <c r="H30" i="9" a="1"/>
  <c r="H30" i="9" s="1"/>
  <c r="E30" i="9" a="1"/>
  <c r="E30" i="9" s="1"/>
  <c r="F30" i="9" a="1"/>
  <c r="F30" i="9" s="1"/>
  <c r="G30" i="9" a="1"/>
  <c r="G30" i="9" s="1"/>
  <c r="B30" i="9"/>
  <c r="I30" i="9" a="1"/>
  <c r="I30" i="9" s="1"/>
  <c r="J30" i="9" a="1"/>
  <c r="J30" i="9" s="1"/>
  <c r="D30" i="9" a="1"/>
  <c r="D30" i="9" s="1"/>
  <c r="K32" i="10" l="1" a="1"/>
  <c r="K32" i="10" s="1"/>
  <c r="O32" i="10" a="1"/>
  <c r="O32" i="10" s="1"/>
  <c r="L32" i="10" a="1"/>
  <c r="L32" i="10" s="1"/>
  <c r="P32" i="10" a="1"/>
  <c r="P32" i="10" s="1"/>
  <c r="Q32" i="10" a="1"/>
  <c r="Q32" i="10" s="1"/>
  <c r="R32" i="10" a="1"/>
  <c r="R32" i="10" s="1"/>
  <c r="M32" i="10" a="1"/>
  <c r="M32" i="10" s="1"/>
  <c r="S32" i="10" a="1"/>
  <c r="S32" i="10" s="1"/>
  <c r="N32" i="10" a="1"/>
  <c r="N32" i="10" s="1"/>
  <c r="T32" i="10" a="1"/>
  <c r="T32" i="10" s="1"/>
  <c r="M31" i="9" a="1"/>
  <c r="M31" i="9" s="1"/>
  <c r="Q31" i="9" a="1"/>
  <c r="Q31" i="9" s="1"/>
  <c r="N31" i="9" a="1"/>
  <c r="N31" i="9" s="1"/>
  <c r="R31" i="9" a="1"/>
  <c r="R31" i="9" s="1"/>
  <c r="K31" i="9" a="1"/>
  <c r="K31" i="9" s="1"/>
  <c r="S31" i="9" a="1"/>
  <c r="S31" i="9" s="1"/>
  <c r="L31" i="9" a="1"/>
  <c r="L31" i="9" s="1"/>
  <c r="T31" i="9" a="1"/>
  <c r="T31" i="9" s="1"/>
  <c r="P31" i="9" a="1"/>
  <c r="P31" i="9" s="1"/>
  <c r="O31" i="9" a="1"/>
  <c r="O31" i="9" s="1"/>
  <c r="AD48" i="21"/>
  <c r="W52" i="21"/>
  <c r="AB52" i="21"/>
  <c r="Z52" i="21"/>
  <c r="U52" i="21"/>
  <c r="Y52" i="21"/>
  <c r="T53" i="21"/>
  <c r="AA52" i="21"/>
  <c r="V52" i="21"/>
  <c r="AG52" i="21" s="1"/>
  <c r="X52" i="21"/>
  <c r="K49" i="21"/>
  <c r="Q49" i="21" s="1"/>
  <c r="N64" i="22"/>
  <c r="M65" i="22"/>
  <c r="E66" i="22"/>
  <c r="D67" i="22"/>
  <c r="P51" i="22"/>
  <c r="T51" i="22"/>
  <c r="O51" i="22"/>
  <c r="S51" i="22"/>
  <c r="R51" i="22"/>
  <c r="H58" i="22"/>
  <c r="I58" i="22"/>
  <c r="F58" i="22"/>
  <c r="J58" i="22"/>
  <c r="K58" i="22"/>
  <c r="G58" i="22"/>
  <c r="I31" i="9" a="1"/>
  <c r="I31" i="9" s="1"/>
  <c r="H31" i="9" a="1"/>
  <c r="H31" i="9" s="1"/>
  <c r="G31" i="9" a="1"/>
  <c r="G31" i="9" s="1"/>
  <c r="J31" i="9" a="1"/>
  <c r="J31" i="9" s="1"/>
  <c r="A32" i="9"/>
  <c r="D31" i="9" a="1"/>
  <c r="D31" i="9" s="1"/>
  <c r="B31" i="9"/>
  <c r="E31" i="9" a="1"/>
  <c r="E31" i="9" s="1"/>
  <c r="F31" i="9" a="1"/>
  <c r="F31" i="9" s="1"/>
  <c r="B32" i="10"/>
  <c r="D32" i="10" a="1"/>
  <c r="D32" i="10" s="1"/>
  <c r="H32" i="10" a="1"/>
  <c r="H32" i="10" s="1"/>
  <c r="E32" i="10" a="1"/>
  <c r="E32" i="10" s="1"/>
  <c r="I32" i="10" a="1"/>
  <c r="I32" i="10" s="1"/>
  <c r="F32" i="10" a="1"/>
  <c r="F32" i="10" s="1"/>
  <c r="J32" i="10" a="1"/>
  <c r="J32" i="10" s="1"/>
  <c r="A33" i="10"/>
  <c r="G32" i="10" a="1"/>
  <c r="G32" i="10" s="1"/>
  <c r="L33" i="10" l="1" a="1"/>
  <c r="L33" i="10" s="1"/>
  <c r="Q33" i="10" a="1"/>
  <c r="Q33" i="10" s="1"/>
  <c r="R33" i="10" a="1"/>
  <c r="R33" i="10" s="1"/>
  <c r="M33" i="10" a="1"/>
  <c r="M33" i="10" s="1"/>
  <c r="S33" i="10" a="1"/>
  <c r="S33" i="10" s="1"/>
  <c r="N33" i="10" a="1"/>
  <c r="N33" i="10" s="1"/>
  <c r="O33" i="10" a="1"/>
  <c r="O33" i="10" s="1"/>
  <c r="T33" i="10" a="1"/>
  <c r="T33" i="10" s="1"/>
  <c r="P33" i="10" a="1"/>
  <c r="P33" i="10" s="1"/>
  <c r="K33" i="10" a="1"/>
  <c r="K33" i="10" s="1"/>
  <c r="K32" i="9" a="1"/>
  <c r="K32" i="9" s="1"/>
  <c r="O32" i="9" a="1"/>
  <c r="O32" i="9" s="1"/>
  <c r="S32" i="9" a="1"/>
  <c r="S32" i="9" s="1"/>
  <c r="L32" i="9" a="1"/>
  <c r="L32" i="9" s="1"/>
  <c r="P32" i="9" a="1"/>
  <c r="P32" i="9" s="1"/>
  <c r="T32" i="9" a="1"/>
  <c r="T32" i="9" s="1"/>
  <c r="Q32" i="9" a="1"/>
  <c r="Q32" i="9" s="1"/>
  <c r="R32" i="9" a="1"/>
  <c r="R32" i="9" s="1"/>
  <c r="M32" i="9" a="1"/>
  <c r="M32" i="9" s="1"/>
  <c r="N32" i="9" a="1"/>
  <c r="N32" i="9" s="1"/>
  <c r="W53" i="21"/>
  <c r="AA53" i="21"/>
  <c r="Y53" i="21"/>
  <c r="X53" i="21"/>
  <c r="U53" i="21"/>
  <c r="T54" i="21"/>
  <c r="V53" i="21"/>
  <c r="AG53" i="21" s="1"/>
  <c r="Z53" i="21"/>
  <c r="AB53" i="21"/>
  <c r="L49" i="21"/>
  <c r="N49" i="21"/>
  <c r="J50" i="21"/>
  <c r="M49" i="21"/>
  <c r="R49" i="21"/>
  <c r="P49" i="21"/>
  <c r="O49" i="21"/>
  <c r="M66" i="22"/>
  <c r="N65" i="22"/>
  <c r="D68" i="22"/>
  <c r="E67" i="22"/>
  <c r="S52" i="22"/>
  <c r="P52" i="22"/>
  <c r="R52" i="22"/>
  <c r="T52" i="22"/>
  <c r="Q52" i="22"/>
  <c r="O52" i="22"/>
  <c r="O53" i="22"/>
  <c r="S53" i="22"/>
  <c r="J59" i="22"/>
  <c r="G59" i="22"/>
  <c r="K59" i="22"/>
  <c r="F59" i="22"/>
  <c r="I59" i="22"/>
  <c r="H59" i="22"/>
  <c r="F32" i="9" a="1"/>
  <c r="F32" i="9" s="1"/>
  <c r="A33" i="9"/>
  <c r="I32" i="9" a="1"/>
  <c r="I32" i="9" s="1"/>
  <c r="E32" i="9" a="1"/>
  <c r="E32" i="9" s="1"/>
  <c r="D32" i="9" a="1"/>
  <c r="D32" i="9" s="1"/>
  <c r="H32" i="9" a="1"/>
  <c r="H32" i="9" s="1"/>
  <c r="J32" i="9" a="1"/>
  <c r="J32" i="9" s="1"/>
  <c r="B32" i="9"/>
  <c r="J33" i="10" a="1"/>
  <c r="J33" i="10" s="1"/>
  <c r="G32" i="9" a="1"/>
  <c r="G32" i="9" s="1"/>
  <c r="D33" i="10" a="1"/>
  <c r="D33" i="10" s="1"/>
  <c r="H33" i="10" a="1"/>
  <c r="H33" i="10" s="1"/>
  <c r="F33" i="10" a="1"/>
  <c r="F33" i="10" s="1"/>
  <c r="G33" i="10" a="1"/>
  <c r="G33" i="10" s="1"/>
  <c r="B33" i="10"/>
  <c r="I33" i="10" a="1"/>
  <c r="I33" i="10" s="1"/>
  <c r="E33" i="10" a="1"/>
  <c r="E33" i="10" s="1"/>
  <c r="A34" i="10"/>
  <c r="M34" i="10" l="1" a="1"/>
  <c r="M34" i="10" s="1"/>
  <c r="R34" i="10" a="1"/>
  <c r="R34" i="10" s="1"/>
  <c r="N34" i="10" a="1"/>
  <c r="N34" i="10" s="1"/>
  <c r="S34" i="10" a="1"/>
  <c r="S34" i="10" s="1"/>
  <c r="T34" i="10" a="1"/>
  <c r="T34" i="10" s="1"/>
  <c r="O34" i="10" a="1"/>
  <c r="O34" i="10" s="1"/>
  <c r="K34" i="10" a="1"/>
  <c r="K34" i="10" s="1"/>
  <c r="L34" i="10" a="1"/>
  <c r="L34" i="10" s="1"/>
  <c r="P34" i="10" a="1"/>
  <c r="P34" i="10" s="1"/>
  <c r="Q34" i="10" a="1"/>
  <c r="Q34" i="10" s="1"/>
  <c r="M33" i="9" a="1"/>
  <c r="M33" i="9" s="1"/>
  <c r="Q33" i="9" a="1"/>
  <c r="Q33" i="9" s="1"/>
  <c r="N33" i="9" a="1"/>
  <c r="N33" i="9" s="1"/>
  <c r="R33" i="9" a="1"/>
  <c r="R33" i="9" s="1"/>
  <c r="O33" i="9" a="1"/>
  <c r="O33" i="9" s="1"/>
  <c r="P33" i="9" a="1"/>
  <c r="P33" i="9" s="1"/>
  <c r="L33" i="9" a="1"/>
  <c r="L33" i="9" s="1"/>
  <c r="S33" i="9" a="1"/>
  <c r="S33" i="9" s="1"/>
  <c r="T33" i="9" a="1"/>
  <c r="T33" i="9" s="1"/>
  <c r="K33" i="9" a="1"/>
  <c r="K33" i="9" s="1"/>
  <c r="AD49" i="21"/>
  <c r="W54" i="21"/>
  <c r="Y54" i="21"/>
  <c r="T55" i="21"/>
  <c r="Z54" i="21"/>
  <c r="X54" i="21"/>
  <c r="AB54" i="21"/>
  <c r="V54" i="21"/>
  <c r="AG54" i="21" s="1"/>
  <c r="U54" i="21"/>
  <c r="AA54" i="21"/>
  <c r="K50" i="21"/>
  <c r="Q50" i="21" s="1"/>
  <c r="N66" i="22"/>
  <c r="M67" i="22"/>
  <c r="E68" i="22"/>
  <c r="D69" i="22"/>
  <c r="T53" i="22"/>
  <c r="Q53" i="22"/>
  <c r="R53" i="22"/>
  <c r="P53" i="22"/>
  <c r="K60" i="22"/>
  <c r="G60" i="22"/>
  <c r="H60" i="22"/>
  <c r="F60" i="22"/>
  <c r="I60" i="22"/>
  <c r="J60" i="22"/>
  <c r="B33" i="9"/>
  <c r="D33" i="9" a="1"/>
  <c r="D33" i="9" s="1"/>
  <c r="F33" i="9" a="1"/>
  <c r="F33" i="9" s="1"/>
  <c r="A34" i="9"/>
  <c r="H33" i="9" a="1"/>
  <c r="H33" i="9" s="1"/>
  <c r="E33" i="9" a="1"/>
  <c r="E33" i="9" s="1"/>
  <c r="J33" i="9" a="1"/>
  <c r="J33" i="9" s="1"/>
  <c r="I33" i="9" a="1"/>
  <c r="I33" i="9" s="1"/>
  <c r="G33" i="9" a="1"/>
  <c r="G33" i="9" s="1"/>
  <c r="D34" i="10" a="1"/>
  <c r="D34" i="10" s="1"/>
  <c r="G34" i="10" a="1"/>
  <c r="G34" i="10" s="1"/>
  <c r="J34" i="10" a="1"/>
  <c r="J34" i="10" s="1"/>
  <c r="F34" i="10" a="1"/>
  <c r="F34" i="10" s="1"/>
  <c r="I34" i="10" a="1"/>
  <c r="I34" i="10" s="1"/>
  <c r="H34" i="10" a="1"/>
  <c r="H34" i="10" s="1"/>
  <c r="B34" i="10"/>
  <c r="E34" i="10" a="1"/>
  <c r="E34" i="10" s="1"/>
  <c r="A35" i="10"/>
  <c r="M35" i="10" l="1" a="1"/>
  <c r="M35" i="10" s="1"/>
  <c r="S35" i="10" a="1"/>
  <c r="S35" i="10" s="1"/>
  <c r="N35" i="10" a="1"/>
  <c r="N35" i="10" s="1"/>
  <c r="O35" i="10" a="1"/>
  <c r="O35" i="10" s="1"/>
  <c r="T35" i="10" a="1"/>
  <c r="T35" i="10" s="1"/>
  <c r="K35" i="10" a="1"/>
  <c r="K35" i="10" s="1"/>
  <c r="P35" i="10" a="1"/>
  <c r="P35" i="10" s="1"/>
  <c r="L35" i="10" a="1"/>
  <c r="L35" i="10" s="1"/>
  <c r="Q35" i="10" a="1"/>
  <c r="Q35" i="10" s="1"/>
  <c r="R35" i="10" a="1"/>
  <c r="R35" i="10" s="1"/>
  <c r="K34" i="9" a="1"/>
  <c r="K34" i="9" s="1"/>
  <c r="O34" i="9" a="1"/>
  <c r="O34" i="9" s="1"/>
  <c r="S34" i="9" a="1"/>
  <c r="S34" i="9" s="1"/>
  <c r="L34" i="9" a="1"/>
  <c r="L34" i="9" s="1"/>
  <c r="P34" i="9" a="1"/>
  <c r="P34" i="9" s="1"/>
  <c r="T34" i="9" a="1"/>
  <c r="T34" i="9" s="1"/>
  <c r="M34" i="9" a="1"/>
  <c r="M34" i="9" s="1"/>
  <c r="N34" i="9" a="1"/>
  <c r="N34" i="9" s="1"/>
  <c r="R34" i="9" a="1"/>
  <c r="R34" i="9" s="1"/>
  <c r="Q34" i="9" a="1"/>
  <c r="Q34" i="9" s="1"/>
  <c r="Z55" i="21"/>
  <c r="T56" i="21"/>
  <c r="AB55" i="21"/>
  <c r="AA55" i="21"/>
  <c r="W55" i="21"/>
  <c r="U55" i="21"/>
  <c r="X55" i="21"/>
  <c r="Y55" i="21"/>
  <c r="V55" i="21"/>
  <c r="AG55" i="21" s="1"/>
  <c r="R50" i="21"/>
  <c r="O50" i="21"/>
  <c r="N50" i="21"/>
  <c r="J51" i="21"/>
  <c r="L50" i="21"/>
  <c r="M50" i="21"/>
  <c r="P50" i="21"/>
  <c r="N67" i="22"/>
  <c r="M68" i="22"/>
  <c r="E69" i="22"/>
  <c r="D70" i="22"/>
  <c r="E70" i="22" s="1"/>
  <c r="Q54" i="22"/>
  <c r="F61" i="22"/>
  <c r="I61" i="22"/>
  <c r="G61" i="22"/>
  <c r="J61" i="22"/>
  <c r="H61" i="22"/>
  <c r="K61" i="22"/>
  <c r="G34" i="9" a="1"/>
  <c r="G34" i="9" s="1"/>
  <c r="J34" i="9" a="1"/>
  <c r="J34" i="9" s="1"/>
  <c r="B34" i="9"/>
  <c r="E34" i="9" a="1"/>
  <c r="E34" i="9" s="1"/>
  <c r="I34" i="9" a="1"/>
  <c r="I34" i="9" s="1"/>
  <c r="D34" i="9" a="1"/>
  <c r="D34" i="9" s="1"/>
  <c r="H34" i="9" a="1"/>
  <c r="H34" i="9" s="1"/>
  <c r="F34" i="9" a="1"/>
  <c r="F34" i="9" s="1"/>
  <c r="A35" i="9"/>
  <c r="B35" i="10"/>
  <c r="F35" i="10" a="1"/>
  <c r="F35" i="10" s="1"/>
  <c r="A36" i="10"/>
  <c r="D35" i="10" a="1"/>
  <c r="D35" i="10" s="1"/>
  <c r="H35" i="10" a="1"/>
  <c r="H35" i="10" s="1"/>
  <c r="I35" i="10" a="1"/>
  <c r="I35" i="10" s="1"/>
  <c r="G35" i="10" a="1"/>
  <c r="G35" i="10" s="1"/>
  <c r="J35" i="10" a="1"/>
  <c r="J35" i="10" s="1"/>
  <c r="E35" i="10" a="1"/>
  <c r="E35" i="10" s="1"/>
  <c r="AD50" i="21" l="1"/>
  <c r="N36" i="10" a="1"/>
  <c r="N36" i="10" s="1"/>
  <c r="S36" i="10" a="1"/>
  <c r="S36" i="10" s="1"/>
  <c r="T36" i="10" a="1"/>
  <c r="T36" i="10" s="1"/>
  <c r="O36" i="10" a="1"/>
  <c r="O36" i="10" s="1"/>
  <c r="P36" i="10" a="1"/>
  <c r="P36" i="10" s="1"/>
  <c r="K36" i="10" a="1"/>
  <c r="K36" i="10" s="1"/>
  <c r="Q36" i="10" a="1"/>
  <c r="Q36" i="10" s="1"/>
  <c r="R36" i="10" a="1"/>
  <c r="R36" i="10" s="1"/>
  <c r="L36" i="10" a="1"/>
  <c r="L36" i="10" s="1"/>
  <c r="M36" i="10" a="1"/>
  <c r="M36" i="10" s="1"/>
  <c r="M35" i="9" a="1"/>
  <c r="M35" i="9" s="1"/>
  <c r="Q35" i="9" a="1"/>
  <c r="Q35" i="9" s="1"/>
  <c r="N35" i="9" a="1"/>
  <c r="N35" i="9" s="1"/>
  <c r="R35" i="9" a="1"/>
  <c r="R35" i="9" s="1"/>
  <c r="K35" i="9" a="1"/>
  <c r="K35" i="9" s="1"/>
  <c r="S35" i="9" a="1"/>
  <c r="S35" i="9" s="1"/>
  <c r="L35" i="9" a="1"/>
  <c r="L35" i="9" s="1"/>
  <c r="T35" i="9" a="1"/>
  <c r="T35" i="9" s="1"/>
  <c r="O35" i="9" a="1"/>
  <c r="O35" i="9" s="1"/>
  <c r="P35" i="9" a="1"/>
  <c r="P35" i="9" s="1"/>
  <c r="AA56" i="21"/>
  <c r="T57" i="21"/>
  <c r="V56" i="21"/>
  <c r="AG56" i="21" s="1"/>
  <c r="U56" i="21"/>
  <c r="W56" i="21"/>
  <c r="Y56" i="21"/>
  <c r="AB56" i="21"/>
  <c r="X56" i="21"/>
  <c r="Z56" i="21"/>
  <c r="K51" i="21"/>
  <c r="Q51" i="21" s="1"/>
  <c r="N68" i="22"/>
  <c r="M69" i="22"/>
  <c r="R54" i="22"/>
  <c r="P54" i="22"/>
  <c r="T54" i="22"/>
  <c r="S54" i="22"/>
  <c r="O54" i="22"/>
  <c r="H62" i="22"/>
  <c r="K62" i="22"/>
  <c r="I62" i="22"/>
  <c r="J62" i="22"/>
  <c r="G62" i="22"/>
  <c r="F62" i="22"/>
  <c r="H35" i="9" a="1"/>
  <c r="H35" i="9" s="1"/>
  <c r="D35" i="9" a="1"/>
  <c r="D35" i="9" s="1"/>
  <c r="G35" i="9" a="1"/>
  <c r="G35" i="9" s="1"/>
  <c r="B35" i="9"/>
  <c r="F35" i="9" a="1"/>
  <c r="F35" i="9" s="1"/>
  <c r="I35" i="9" a="1"/>
  <c r="I35" i="9" s="1"/>
  <c r="J35" i="9" a="1"/>
  <c r="J35" i="9" s="1"/>
  <c r="E35" i="9" a="1"/>
  <c r="E35" i="9" s="1"/>
  <c r="A36" i="9"/>
  <c r="H36" i="10" a="1"/>
  <c r="H36" i="10" s="1"/>
  <c r="I36" i="10" a="1"/>
  <c r="I36" i="10" s="1"/>
  <c r="J36" i="10" a="1"/>
  <c r="J36" i="10" s="1"/>
  <c r="D36" i="10" a="1"/>
  <c r="D36" i="10" s="1"/>
  <c r="G36" i="10" a="1"/>
  <c r="G36" i="10" s="1"/>
  <c r="B36" i="10"/>
  <c r="A37" i="10"/>
  <c r="E36" i="10" a="1"/>
  <c r="E36" i="10" s="1"/>
  <c r="F36" i="10" a="1"/>
  <c r="F36" i="10" s="1"/>
  <c r="R51" i="21" l="1"/>
  <c r="P51" i="21"/>
  <c r="L51" i="21"/>
  <c r="M51" i="21"/>
  <c r="O51" i="21"/>
  <c r="O37" i="10" a="1"/>
  <c r="O37" i="10" s="1"/>
  <c r="T37" i="10" a="1"/>
  <c r="T37" i="10" s="1"/>
  <c r="K37" i="10" a="1"/>
  <c r="K37" i="10" s="1"/>
  <c r="P37" i="10" a="1"/>
  <c r="P37" i="10" s="1"/>
  <c r="L37" i="10" a="1"/>
  <c r="L37" i="10" s="1"/>
  <c r="Q37" i="10" a="1"/>
  <c r="Q37" i="10" s="1"/>
  <c r="S37" i="10" a="1"/>
  <c r="S37" i="10" s="1"/>
  <c r="N37" i="10" a="1"/>
  <c r="N37" i="10" s="1"/>
  <c r="R37" i="10" a="1"/>
  <c r="R37" i="10" s="1"/>
  <c r="M37" i="10" a="1"/>
  <c r="M37" i="10" s="1"/>
  <c r="K36" i="9" a="1"/>
  <c r="K36" i="9" s="1"/>
  <c r="O36" i="9" a="1"/>
  <c r="O36" i="9" s="1"/>
  <c r="S36" i="9" a="1"/>
  <c r="S36" i="9" s="1"/>
  <c r="L36" i="9" a="1"/>
  <c r="L36" i="9" s="1"/>
  <c r="P36" i="9" a="1"/>
  <c r="P36" i="9" s="1"/>
  <c r="T36" i="9" a="1"/>
  <c r="T36" i="9" s="1"/>
  <c r="Q36" i="9" a="1"/>
  <c r="Q36" i="9" s="1"/>
  <c r="R36" i="9" a="1"/>
  <c r="R36" i="9" s="1"/>
  <c r="N36" i="9" a="1"/>
  <c r="N36" i="9" s="1"/>
  <c r="M36" i="9" a="1"/>
  <c r="M36" i="9" s="1"/>
  <c r="AA57" i="21"/>
  <c r="X57" i="21"/>
  <c r="U57" i="21"/>
  <c r="V57" i="21"/>
  <c r="AG57" i="21" s="1"/>
  <c r="AB57" i="21"/>
  <c r="Y57" i="21"/>
  <c r="Z57" i="21"/>
  <c r="T58" i="21"/>
  <c r="W57" i="21"/>
  <c r="N51" i="21"/>
  <c r="J52" i="21"/>
  <c r="M70" i="22"/>
  <c r="N70" i="22" s="1"/>
  <c r="N69" i="22"/>
  <c r="T55" i="22"/>
  <c r="Q55" i="22"/>
  <c r="R55" i="22"/>
  <c r="O55" i="22"/>
  <c r="P55" i="22"/>
  <c r="S55" i="22"/>
  <c r="P56" i="22"/>
  <c r="J63" i="22"/>
  <c r="K63" i="22"/>
  <c r="F63" i="22"/>
  <c r="I63" i="22"/>
  <c r="G63" i="22"/>
  <c r="H63" i="22"/>
  <c r="I36" i="9" a="1"/>
  <c r="I36" i="9" s="1"/>
  <c r="E36" i="9" a="1"/>
  <c r="E36" i="9" s="1"/>
  <c r="A37" i="9"/>
  <c r="H36" i="9" a="1"/>
  <c r="H36" i="9" s="1"/>
  <c r="D36" i="9" a="1"/>
  <c r="D36" i="9" s="1"/>
  <c r="F36" i="9" a="1"/>
  <c r="F36" i="9" s="1"/>
  <c r="B36" i="9"/>
  <c r="G36" i="9" a="1"/>
  <c r="G36" i="9" s="1"/>
  <c r="J36" i="9" a="1"/>
  <c r="J36" i="9" s="1"/>
  <c r="D37" i="10" a="1"/>
  <c r="D37" i="10" s="1"/>
  <c r="H37" i="10" a="1"/>
  <c r="H37" i="10" s="1"/>
  <c r="B37" i="10"/>
  <c r="I37" i="10" a="1"/>
  <c r="I37" i="10" s="1"/>
  <c r="A38" i="10"/>
  <c r="G37" i="10" a="1"/>
  <c r="G37" i="10" s="1"/>
  <c r="F37" i="10" a="1"/>
  <c r="F37" i="10" s="1"/>
  <c r="J37" i="10" a="1"/>
  <c r="J37" i="10" s="1"/>
  <c r="E37" i="10" a="1"/>
  <c r="E37" i="10" s="1"/>
  <c r="AD51" i="21" l="1"/>
  <c r="O38" i="10" a="1"/>
  <c r="O38" i="10" s="1"/>
  <c r="P38" i="10" a="1"/>
  <c r="P38" i="10" s="1"/>
  <c r="K38" i="10" a="1"/>
  <c r="K38" i="10" s="1"/>
  <c r="Q38" i="10" a="1"/>
  <c r="Q38" i="10" s="1"/>
  <c r="L38" i="10" a="1"/>
  <c r="L38" i="10" s="1"/>
  <c r="M38" i="10" a="1"/>
  <c r="M38" i="10" s="1"/>
  <c r="T38" i="10" a="1"/>
  <c r="T38" i="10" s="1"/>
  <c r="N38" i="10" a="1"/>
  <c r="N38" i="10" s="1"/>
  <c r="R38" i="10" a="1"/>
  <c r="R38" i="10" s="1"/>
  <c r="S38" i="10" a="1"/>
  <c r="S38" i="10" s="1"/>
  <c r="M37" i="9" a="1"/>
  <c r="M37" i="9" s="1"/>
  <c r="Q37" i="9" a="1"/>
  <c r="Q37" i="9" s="1"/>
  <c r="N37" i="9" a="1"/>
  <c r="N37" i="9" s="1"/>
  <c r="R37" i="9" a="1"/>
  <c r="R37" i="9" s="1"/>
  <c r="O37" i="9" a="1"/>
  <c r="O37" i="9" s="1"/>
  <c r="P37" i="9" a="1"/>
  <c r="P37" i="9" s="1"/>
  <c r="T37" i="9" a="1"/>
  <c r="T37" i="9" s="1"/>
  <c r="K37" i="9" a="1"/>
  <c r="K37" i="9" s="1"/>
  <c r="L37" i="9" a="1"/>
  <c r="L37" i="9" s="1"/>
  <c r="S37" i="9" a="1"/>
  <c r="S37" i="9" s="1"/>
  <c r="X58" i="21"/>
  <c r="AA58" i="21"/>
  <c r="Z58" i="21"/>
  <c r="W58" i="21"/>
  <c r="AB58" i="21"/>
  <c r="T59" i="21"/>
  <c r="Y58" i="21"/>
  <c r="U58" i="21"/>
  <c r="V58" i="21"/>
  <c r="AG58" i="21" s="1"/>
  <c r="K52" i="21"/>
  <c r="L52" i="21" s="1"/>
  <c r="S56" i="22"/>
  <c r="T56" i="22"/>
  <c r="R56" i="22"/>
  <c r="O56" i="22"/>
  <c r="Q56" i="22"/>
  <c r="F64" i="22"/>
  <c r="G64" i="22"/>
  <c r="K64" i="22"/>
  <c r="H64" i="22"/>
  <c r="I64" i="22"/>
  <c r="J64" i="22"/>
  <c r="G37" i="9" a="1"/>
  <c r="G37" i="9" s="1"/>
  <c r="B37" i="9"/>
  <c r="J37" i="9" a="1"/>
  <c r="J37" i="9" s="1"/>
  <c r="F37" i="9" a="1"/>
  <c r="F37" i="9" s="1"/>
  <c r="H37" i="9" a="1"/>
  <c r="H37" i="9" s="1"/>
  <c r="D37" i="9" a="1"/>
  <c r="D37" i="9" s="1"/>
  <c r="A38" i="9"/>
  <c r="I37" i="9" a="1"/>
  <c r="I37" i="9" s="1"/>
  <c r="E37" i="9" a="1"/>
  <c r="E37" i="9" s="1"/>
  <c r="H38" i="10" a="1"/>
  <c r="H38" i="10" s="1"/>
  <c r="A39" i="10"/>
  <c r="D38" i="10" a="1"/>
  <c r="D38" i="10" s="1"/>
  <c r="E38" i="10" a="1"/>
  <c r="E38" i="10" s="1"/>
  <c r="J38" i="10" a="1"/>
  <c r="J38" i="10" s="1"/>
  <c r="I38" i="10" a="1"/>
  <c r="I38" i="10" s="1"/>
  <c r="G38" i="10" a="1"/>
  <c r="G38" i="10" s="1"/>
  <c r="B38" i="10"/>
  <c r="F38" i="10" a="1"/>
  <c r="F38" i="10" s="1"/>
  <c r="K39" i="10" l="1" a="1"/>
  <c r="K39" i="10" s="1"/>
  <c r="P39" i="10" a="1"/>
  <c r="P39" i="10" s="1"/>
  <c r="L39" i="10" a="1"/>
  <c r="L39" i="10" s="1"/>
  <c r="Q39" i="10" a="1"/>
  <c r="Q39" i="10" s="1"/>
  <c r="R39" i="10" a="1"/>
  <c r="R39" i="10" s="1"/>
  <c r="M39" i="10" a="1"/>
  <c r="M39" i="10" s="1"/>
  <c r="N39" i="10" a="1"/>
  <c r="N39" i="10" s="1"/>
  <c r="O39" i="10" a="1"/>
  <c r="O39" i="10" s="1"/>
  <c r="S39" i="10" a="1"/>
  <c r="S39" i="10" s="1"/>
  <c r="T39" i="10" a="1"/>
  <c r="T39" i="10" s="1"/>
  <c r="K38" i="9" a="1"/>
  <c r="K38" i="9" s="1"/>
  <c r="O38" i="9" a="1"/>
  <c r="O38" i="9" s="1"/>
  <c r="S38" i="9" a="1"/>
  <c r="S38" i="9" s="1"/>
  <c r="L38" i="9" a="1"/>
  <c r="L38" i="9" s="1"/>
  <c r="P38" i="9" a="1"/>
  <c r="P38" i="9" s="1"/>
  <c r="T38" i="9" a="1"/>
  <c r="T38" i="9" s="1"/>
  <c r="M38" i="9" a="1"/>
  <c r="M38" i="9" s="1"/>
  <c r="N38" i="9" a="1"/>
  <c r="N38" i="9" s="1"/>
  <c r="Q38" i="9" a="1"/>
  <c r="Q38" i="9" s="1"/>
  <c r="R38" i="9" a="1"/>
  <c r="R38" i="9" s="1"/>
  <c r="Z59" i="21"/>
  <c r="AB59" i="21"/>
  <c r="T60" i="21"/>
  <c r="W59" i="21"/>
  <c r="Y59" i="21"/>
  <c r="X59" i="21"/>
  <c r="U59" i="21"/>
  <c r="V59" i="21"/>
  <c r="AG59" i="21" s="1"/>
  <c r="AA59" i="21"/>
  <c r="R52" i="21"/>
  <c r="O52" i="21"/>
  <c r="AD52" i="21" s="1"/>
  <c r="J53" i="21"/>
  <c r="P52" i="21"/>
  <c r="N52" i="21"/>
  <c r="Q52" i="21"/>
  <c r="M52" i="21"/>
  <c r="O57" i="22"/>
  <c r="F65" i="22"/>
  <c r="H65" i="22"/>
  <c r="I65" i="22"/>
  <c r="G65" i="22"/>
  <c r="K65" i="22"/>
  <c r="J65" i="22"/>
  <c r="H38" i="9" a="1"/>
  <c r="H38" i="9" s="1"/>
  <c r="A39" i="9"/>
  <c r="B38" i="9"/>
  <c r="I38" i="9" a="1"/>
  <c r="I38" i="9" s="1"/>
  <c r="G38" i="9" a="1"/>
  <c r="G38" i="9" s="1"/>
  <c r="E38" i="9" a="1"/>
  <c r="E38" i="9" s="1"/>
  <c r="J38" i="9" a="1"/>
  <c r="J38" i="9" s="1"/>
  <c r="D38" i="9" a="1"/>
  <c r="D38" i="9" s="1"/>
  <c r="F38" i="9" a="1"/>
  <c r="F38" i="9" s="1"/>
  <c r="I39" i="10" a="1"/>
  <c r="I39" i="10" s="1"/>
  <c r="H39" i="10" a="1"/>
  <c r="H39" i="10" s="1"/>
  <c r="J39" i="10" a="1"/>
  <c r="J39" i="10" s="1"/>
  <c r="E39" i="10" a="1"/>
  <c r="E39" i="10" s="1"/>
  <c r="A40" i="10"/>
  <c r="F39" i="10" a="1"/>
  <c r="F39" i="10" s="1"/>
  <c r="D39" i="10" a="1"/>
  <c r="D39" i="10" s="1"/>
  <c r="B39" i="10"/>
  <c r="G39" i="10" a="1"/>
  <c r="G39" i="10" s="1"/>
  <c r="K40" i="10" l="1" a="1"/>
  <c r="K40" i="10" s="1"/>
  <c r="Q40" i="10" a="1"/>
  <c r="Q40" i="10" s="1"/>
  <c r="L40" i="10" a="1"/>
  <c r="L40" i="10" s="1"/>
  <c r="M40" i="10" a="1"/>
  <c r="M40" i="10" s="1"/>
  <c r="R40" i="10" a="1"/>
  <c r="R40" i="10" s="1"/>
  <c r="N40" i="10" a="1"/>
  <c r="N40" i="10" s="1"/>
  <c r="O40" i="10" a="1"/>
  <c r="O40" i="10" s="1"/>
  <c r="P40" i="10" a="1"/>
  <c r="P40" i="10" s="1"/>
  <c r="S40" i="10" a="1"/>
  <c r="S40" i="10" s="1"/>
  <c r="T40" i="10" a="1"/>
  <c r="T40" i="10" s="1"/>
  <c r="M39" i="9" a="1"/>
  <c r="M39" i="9" s="1"/>
  <c r="Q39" i="9" a="1"/>
  <c r="Q39" i="9" s="1"/>
  <c r="N39" i="9" a="1"/>
  <c r="N39" i="9" s="1"/>
  <c r="R39" i="9" a="1"/>
  <c r="R39" i="9" s="1"/>
  <c r="K39" i="9" a="1"/>
  <c r="K39" i="9" s="1"/>
  <c r="S39" i="9" a="1"/>
  <c r="S39" i="9" s="1"/>
  <c r="L39" i="9" a="1"/>
  <c r="L39" i="9" s="1"/>
  <c r="T39" i="9" a="1"/>
  <c r="T39" i="9" s="1"/>
  <c r="P39" i="9" a="1"/>
  <c r="P39" i="9" s="1"/>
  <c r="O39" i="9" a="1"/>
  <c r="O39" i="9" s="1"/>
  <c r="AB60" i="21"/>
  <c r="U60" i="21"/>
  <c r="Y60" i="21"/>
  <c r="Z60" i="21"/>
  <c r="X60" i="21"/>
  <c r="T61" i="21"/>
  <c r="AA60" i="21"/>
  <c r="V60" i="21"/>
  <c r="AG60" i="21" s="1"/>
  <c r="W60" i="21"/>
  <c r="K53" i="21"/>
  <c r="R53" i="21" s="1"/>
  <c r="R57" i="22"/>
  <c r="Q57" i="22"/>
  <c r="S57" i="22"/>
  <c r="T57" i="22"/>
  <c r="P57" i="22"/>
  <c r="H66" i="22"/>
  <c r="I66" i="22"/>
  <c r="G66" i="22"/>
  <c r="J66" i="22"/>
  <c r="F66" i="22"/>
  <c r="K66" i="22"/>
  <c r="J39" i="9" a="1"/>
  <c r="J39" i="9" s="1"/>
  <c r="B39" i="9"/>
  <c r="H39" i="9" a="1"/>
  <c r="H39" i="9" s="1"/>
  <c r="D39" i="9" a="1"/>
  <c r="D39" i="9" s="1"/>
  <c r="G39" i="9" a="1"/>
  <c r="G39" i="9" s="1"/>
  <c r="I39" i="9" a="1"/>
  <c r="I39" i="9" s="1"/>
  <c r="E39" i="9" a="1"/>
  <c r="E39" i="9" s="1"/>
  <c r="A40" i="9"/>
  <c r="F39" i="9" a="1"/>
  <c r="F39" i="9" s="1"/>
  <c r="J40" i="10" a="1"/>
  <c r="J40" i="10" s="1"/>
  <c r="F40" i="10" a="1"/>
  <c r="F40" i="10" s="1"/>
  <c r="E40" i="10" a="1"/>
  <c r="E40" i="10" s="1"/>
  <c r="H40" i="10" a="1"/>
  <c r="H40" i="10" s="1"/>
  <c r="I40" i="10" a="1"/>
  <c r="I40" i="10" s="1"/>
  <c r="B40" i="10"/>
  <c r="D40" i="10" a="1"/>
  <c r="D40" i="10" s="1"/>
  <c r="G40" i="10" a="1"/>
  <c r="G40" i="10" s="1"/>
  <c r="A41" i="10"/>
  <c r="J54" i="21" l="1"/>
  <c r="L53" i="21"/>
  <c r="P53" i="21"/>
  <c r="Q53" i="21"/>
  <c r="M53" i="21"/>
  <c r="N53" i="21"/>
  <c r="O53" i="21"/>
  <c r="L41" i="10" a="1"/>
  <c r="L41" i="10" s="1"/>
  <c r="Q41" i="10" a="1"/>
  <c r="Q41" i="10" s="1"/>
  <c r="R41" i="10" a="1"/>
  <c r="R41" i="10" s="1"/>
  <c r="M41" i="10" a="1"/>
  <c r="M41" i="10" s="1"/>
  <c r="S41" i="10" a="1"/>
  <c r="S41" i="10" s="1"/>
  <c r="N41" i="10" a="1"/>
  <c r="N41" i="10" s="1"/>
  <c r="O41" i="10" a="1"/>
  <c r="O41" i="10" s="1"/>
  <c r="P41" i="10" a="1"/>
  <c r="P41" i="10" s="1"/>
  <c r="K41" i="10" a="1"/>
  <c r="K41" i="10" s="1"/>
  <c r="T41" i="10" a="1"/>
  <c r="T41" i="10" s="1"/>
  <c r="K40" i="9" a="1"/>
  <c r="K40" i="9" s="1"/>
  <c r="O40" i="9" a="1"/>
  <c r="O40" i="9" s="1"/>
  <c r="S40" i="9" a="1"/>
  <c r="S40" i="9" s="1"/>
  <c r="L40" i="9" a="1"/>
  <c r="L40" i="9" s="1"/>
  <c r="P40" i="9" a="1"/>
  <c r="P40" i="9" s="1"/>
  <c r="T40" i="9" a="1"/>
  <c r="T40" i="9" s="1"/>
  <c r="Q40" i="9" a="1"/>
  <c r="Q40" i="9" s="1"/>
  <c r="R40" i="9" a="1"/>
  <c r="R40" i="9" s="1"/>
  <c r="M40" i="9" a="1"/>
  <c r="M40" i="9" s="1"/>
  <c r="N40" i="9" a="1"/>
  <c r="N40" i="9" s="1"/>
  <c r="W61" i="21"/>
  <c r="V61" i="21"/>
  <c r="AG61" i="21" s="1"/>
  <c r="AA61" i="21"/>
  <c r="Y61" i="21"/>
  <c r="AB61" i="21"/>
  <c r="U61" i="21"/>
  <c r="X61" i="21"/>
  <c r="Z61" i="21"/>
  <c r="T62" i="21"/>
  <c r="K54" i="21"/>
  <c r="R54" i="21" s="1"/>
  <c r="P58" i="22"/>
  <c r="J67" i="22"/>
  <c r="K67" i="22"/>
  <c r="F67" i="22"/>
  <c r="G67" i="22"/>
  <c r="H67" i="22"/>
  <c r="I67" i="22"/>
  <c r="G40" i="9" a="1"/>
  <c r="G40" i="9" s="1"/>
  <c r="D40" i="9" a="1"/>
  <c r="D40" i="9" s="1"/>
  <c r="F40" i="9" a="1"/>
  <c r="F40" i="9" s="1"/>
  <c r="A41" i="9"/>
  <c r="E40" i="9" a="1"/>
  <c r="E40" i="9" s="1"/>
  <c r="H40" i="9" a="1"/>
  <c r="H40" i="9" s="1"/>
  <c r="J40" i="9" a="1"/>
  <c r="J40" i="9" s="1"/>
  <c r="I40" i="9" a="1"/>
  <c r="I40" i="9" s="1"/>
  <c r="B40" i="9"/>
  <c r="F41" i="10" a="1"/>
  <c r="F41" i="10" s="1"/>
  <c r="E41" i="10" a="1"/>
  <c r="E41" i="10" s="1"/>
  <c r="A42" i="10"/>
  <c r="B41" i="10"/>
  <c r="H41" i="10" a="1"/>
  <c r="H41" i="10" s="1"/>
  <c r="J41" i="10" a="1"/>
  <c r="J41" i="10" s="1"/>
  <c r="G41" i="10" a="1"/>
  <c r="G41" i="10" s="1"/>
  <c r="D41" i="10" a="1"/>
  <c r="D41" i="10" s="1"/>
  <c r="I41" i="10" a="1"/>
  <c r="I41" i="10" s="1"/>
  <c r="Q54" i="21" l="1"/>
  <c r="M54" i="21"/>
  <c r="N54" i="21"/>
  <c r="J55" i="21"/>
  <c r="L54" i="21"/>
  <c r="P54" i="21"/>
  <c r="O54" i="21"/>
  <c r="AD53" i="21"/>
  <c r="M42" i="10" a="1"/>
  <c r="M42" i="10" s="1"/>
  <c r="R42" i="10" a="1"/>
  <c r="R42" i="10" s="1"/>
  <c r="N42" i="10" a="1"/>
  <c r="N42" i="10" s="1"/>
  <c r="S42" i="10" a="1"/>
  <c r="S42" i="10" s="1"/>
  <c r="T42" i="10" a="1"/>
  <c r="T42" i="10" s="1"/>
  <c r="L42" i="10" a="1"/>
  <c r="L42" i="10" s="1"/>
  <c r="O42" i="10" a="1"/>
  <c r="O42" i="10" s="1"/>
  <c r="P42" i="10" a="1"/>
  <c r="P42" i="10" s="1"/>
  <c r="Q42" i="10" a="1"/>
  <c r="Q42" i="10" s="1"/>
  <c r="K42" i="10" a="1"/>
  <c r="K42" i="10" s="1"/>
  <c r="M41" i="9" a="1"/>
  <c r="M41" i="9" s="1"/>
  <c r="Q41" i="9" a="1"/>
  <c r="Q41" i="9" s="1"/>
  <c r="N41" i="9" a="1"/>
  <c r="N41" i="9" s="1"/>
  <c r="R41" i="9" a="1"/>
  <c r="R41" i="9" s="1"/>
  <c r="O41" i="9" a="1"/>
  <c r="O41" i="9" s="1"/>
  <c r="P41" i="9" a="1"/>
  <c r="P41" i="9" s="1"/>
  <c r="L41" i="9" a="1"/>
  <c r="L41" i="9" s="1"/>
  <c r="S41" i="9" a="1"/>
  <c r="S41" i="9" s="1"/>
  <c r="K41" i="9" a="1"/>
  <c r="K41" i="9" s="1"/>
  <c r="T41" i="9" a="1"/>
  <c r="T41" i="9" s="1"/>
  <c r="U62" i="21"/>
  <c r="V62" i="21"/>
  <c r="AG62" i="21" s="1"/>
  <c r="W62" i="21"/>
  <c r="T63" i="21"/>
  <c r="Y62" i="21"/>
  <c r="AA62" i="21"/>
  <c r="Z62" i="21"/>
  <c r="X62" i="21"/>
  <c r="AB62" i="21"/>
  <c r="K55" i="21"/>
  <c r="P55" i="21" s="1"/>
  <c r="O58" i="22"/>
  <c r="S58" i="22"/>
  <c r="R58" i="22"/>
  <c r="T58" i="22"/>
  <c r="Q58" i="22"/>
  <c r="F68" i="22"/>
  <c r="G68" i="22"/>
  <c r="I68" i="22"/>
  <c r="J68" i="22"/>
  <c r="K68" i="22"/>
  <c r="H68" i="22"/>
  <c r="E41" i="9" a="1"/>
  <c r="E41" i="9" s="1"/>
  <c r="B41" i="9"/>
  <c r="G41" i="9" a="1"/>
  <c r="G41" i="9" s="1"/>
  <c r="I41" i="9" a="1"/>
  <c r="I41" i="9" s="1"/>
  <c r="H41" i="9" a="1"/>
  <c r="H41" i="9" s="1"/>
  <c r="A42" i="9"/>
  <c r="D41" i="9" a="1"/>
  <c r="D41" i="9" s="1"/>
  <c r="J41" i="9" a="1"/>
  <c r="J41" i="9" s="1"/>
  <c r="F41" i="9" a="1"/>
  <c r="F41" i="9" s="1"/>
  <c r="A43" i="10"/>
  <c r="F42" i="10" a="1"/>
  <c r="F42" i="10" s="1"/>
  <c r="B42" i="10"/>
  <c r="E42" i="10" a="1"/>
  <c r="E42" i="10" s="1"/>
  <c r="J42" i="10" a="1"/>
  <c r="J42" i="10" s="1"/>
  <c r="G42" i="10" a="1"/>
  <c r="G42" i="10" s="1"/>
  <c r="D42" i="10" a="1"/>
  <c r="D42" i="10" s="1"/>
  <c r="H42" i="10" a="1"/>
  <c r="H42" i="10" s="1"/>
  <c r="I42" i="10" a="1"/>
  <c r="I42" i="10" s="1"/>
  <c r="N55" i="21" l="1"/>
  <c r="O55" i="21"/>
  <c r="R55" i="21"/>
  <c r="M55" i="21"/>
  <c r="AD54" i="21"/>
  <c r="L55" i="21"/>
  <c r="AD55" i="21" s="1"/>
  <c r="Q55" i="21"/>
  <c r="J56" i="21"/>
  <c r="M56" i="21" s="1"/>
  <c r="M43" i="10" a="1"/>
  <c r="M43" i="10" s="1"/>
  <c r="S43" i="10" a="1"/>
  <c r="S43" i="10" s="1"/>
  <c r="N43" i="10" a="1"/>
  <c r="N43" i="10" s="1"/>
  <c r="O43" i="10" a="1"/>
  <c r="O43" i="10" s="1"/>
  <c r="T43" i="10" a="1"/>
  <c r="T43" i="10" s="1"/>
  <c r="P43" i="10" a="1"/>
  <c r="P43" i="10" s="1"/>
  <c r="Q43" i="10" a="1"/>
  <c r="Q43" i="10" s="1"/>
  <c r="R43" i="10" a="1"/>
  <c r="R43" i="10" s="1"/>
  <c r="L43" i="10" a="1"/>
  <c r="L43" i="10" s="1"/>
  <c r="K43" i="10" a="1"/>
  <c r="K43" i="10" s="1"/>
  <c r="K42" i="9" a="1"/>
  <c r="K42" i="9" s="1"/>
  <c r="O42" i="9" a="1"/>
  <c r="O42" i="9" s="1"/>
  <c r="S42" i="9" a="1"/>
  <c r="S42" i="9" s="1"/>
  <c r="M42" i="9" a="1"/>
  <c r="M42" i="9" s="1"/>
  <c r="T42" i="9" a="1"/>
  <c r="T42" i="9" s="1"/>
  <c r="N42" i="9" a="1"/>
  <c r="N42" i="9" s="1"/>
  <c r="Q42" i="9" a="1"/>
  <c r="Q42" i="9" s="1"/>
  <c r="R42" i="9" a="1"/>
  <c r="R42" i="9" s="1"/>
  <c r="L42" i="9" a="1"/>
  <c r="L42" i="9" s="1"/>
  <c r="P42" i="9" a="1"/>
  <c r="P42" i="9" s="1"/>
  <c r="V63" i="21"/>
  <c r="AG63" i="21" s="1"/>
  <c r="U63" i="21"/>
  <c r="W63" i="21"/>
  <c r="AB63" i="21"/>
  <c r="X63" i="21"/>
  <c r="AA63" i="21"/>
  <c r="T64" i="21"/>
  <c r="Y63" i="21"/>
  <c r="Z63" i="21"/>
  <c r="J42" i="9" a="1"/>
  <c r="J42" i="9" s="1"/>
  <c r="B42" i="9"/>
  <c r="O59" i="22"/>
  <c r="T59" i="22"/>
  <c r="G42" i="9" a="1"/>
  <c r="G42" i="9" s="1"/>
  <c r="I42" i="9" a="1"/>
  <c r="I42" i="9" s="1"/>
  <c r="F42" i="9" a="1"/>
  <c r="F42" i="9" s="1"/>
  <c r="F69" i="22"/>
  <c r="K69" i="22"/>
  <c r="G69" i="22"/>
  <c r="I69" i="22"/>
  <c r="J69" i="22"/>
  <c r="H69" i="22"/>
  <c r="A43" i="9"/>
  <c r="D42" i="9" a="1"/>
  <c r="D42" i="9" s="1"/>
  <c r="H42" i="9" a="1"/>
  <c r="H42" i="9" s="1"/>
  <c r="E42" i="9" a="1"/>
  <c r="E42" i="9" s="1"/>
  <c r="J43" i="10" a="1"/>
  <c r="J43" i="10" s="1"/>
  <c r="B43" i="10"/>
  <c r="G43" i="10" a="1"/>
  <c r="G43" i="10" s="1"/>
  <c r="F43" i="10" a="1"/>
  <c r="F43" i="10" s="1"/>
  <c r="I43" i="10" a="1"/>
  <c r="I43" i="10" s="1"/>
  <c r="D43" i="10" a="1"/>
  <c r="D43" i="10" s="1"/>
  <c r="H43" i="10" a="1"/>
  <c r="H43" i="10" s="1"/>
  <c r="E43" i="10" a="1"/>
  <c r="E43" i="10" s="1"/>
  <c r="A44" i="10"/>
  <c r="K56" i="21" l="1"/>
  <c r="L56" i="21"/>
  <c r="AD56" i="21" s="1"/>
  <c r="N56" i="21"/>
  <c r="O56" i="21"/>
  <c r="P56" i="21"/>
  <c r="J57" i="21"/>
  <c r="Q57" i="21" s="1"/>
  <c r="Q56" i="21"/>
  <c r="R56" i="21"/>
  <c r="M44" i="10" a="1"/>
  <c r="M44" i="10" s="1"/>
  <c r="Q44" i="10" a="1"/>
  <c r="Q44" i="10" s="1"/>
  <c r="N44" i="10" a="1"/>
  <c r="N44" i="10" s="1"/>
  <c r="R44" i="10" a="1"/>
  <c r="R44" i="10" s="1"/>
  <c r="O44" i="10" a="1"/>
  <c r="O44" i="10" s="1"/>
  <c r="P44" i="10" a="1"/>
  <c r="P44" i="10" s="1"/>
  <c r="K44" i="10" a="1"/>
  <c r="K44" i="10" s="1"/>
  <c r="L44" i="10" a="1"/>
  <c r="L44" i="10" s="1"/>
  <c r="S44" i="10" a="1"/>
  <c r="S44" i="10" s="1"/>
  <c r="T44" i="10" a="1"/>
  <c r="T44" i="10" s="1"/>
  <c r="M43" i="9" a="1"/>
  <c r="M43" i="9" s="1"/>
  <c r="Q43" i="9" a="1"/>
  <c r="Q43" i="9" s="1"/>
  <c r="O43" i="9" a="1"/>
  <c r="O43" i="9" s="1"/>
  <c r="K43" i="9" a="1"/>
  <c r="K43" i="9" s="1"/>
  <c r="R43" i="9" a="1"/>
  <c r="R43" i="9" s="1"/>
  <c r="S43" i="9" a="1"/>
  <c r="S43" i="9" s="1"/>
  <c r="T43" i="9" a="1"/>
  <c r="T43" i="9" s="1"/>
  <c r="L43" i="9" a="1"/>
  <c r="L43" i="9" s="1"/>
  <c r="N43" i="9" a="1"/>
  <c r="N43" i="9" s="1"/>
  <c r="P43" i="9" a="1"/>
  <c r="P43" i="9" s="1"/>
  <c r="W64" i="21"/>
  <c r="X64" i="21"/>
  <c r="V64" i="21"/>
  <c r="AG64" i="21" s="1"/>
  <c r="Y64" i="21"/>
  <c r="U64" i="21"/>
  <c r="Z64" i="21"/>
  <c r="T65" i="21"/>
  <c r="AB64" i="21"/>
  <c r="AA64" i="21"/>
  <c r="P59" i="22"/>
  <c r="Q59" i="22"/>
  <c r="S59" i="22"/>
  <c r="R59" i="22"/>
  <c r="B43" i="9"/>
  <c r="H70" i="22"/>
  <c r="J70" i="22"/>
  <c r="I70" i="22"/>
  <c r="G70" i="22"/>
  <c r="F70" i="22"/>
  <c r="K70" i="22"/>
  <c r="H43" i="9" a="1"/>
  <c r="H43" i="9" s="1"/>
  <c r="F43" i="9" a="1"/>
  <c r="F43" i="9" s="1"/>
  <c r="E43" i="9" a="1"/>
  <c r="E43" i="9" s="1"/>
  <c r="A44" i="9"/>
  <c r="I43" i="9" a="1"/>
  <c r="I43" i="9" s="1"/>
  <c r="G43" i="9" a="1"/>
  <c r="G43" i="9" s="1"/>
  <c r="J43" i="9" a="1"/>
  <c r="J43" i="9" s="1"/>
  <c r="D43" i="9" a="1"/>
  <c r="D43" i="9" s="1"/>
  <c r="B44" i="10"/>
  <c r="J44" i="10" a="1"/>
  <c r="J44" i="10" s="1"/>
  <c r="D44" i="10" a="1"/>
  <c r="D44" i="10" s="1"/>
  <c r="H44" i="10" a="1"/>
  <c r="H44" i="10" s="1"/>
  <c r="F44" i="10" a="1"/>
  <c r="F44" i="10" s="1"/>
  <c r="I44" i="10" a="1"/>
  <c r="I44" i="10" s="1"/>
  <c r="E44" i="10" a="1"/>
  <c r="E44" i="10" s="1"/>
  <c r="A45" i="10"/>
  <c r="G44" i="10" a="1"/>
  <c r="G44" i="10" s="1"/>
  <c r="P57" i="21" l="1"/>
  <c r="L57" i="21"/>
  <c r="AD57" i="21" s="1"/>
  <c r="O57" i="21"/>
  <c r="N57" i="21"/>
  <c r="R57" i="21"/>
  <c r="J58" i="21"/>
  <c r="L58" i="21" s="1"/>
  <c r="AD58" i="21" s="1"/>
  <c r="M57" i="21"/>
  <c r="K57" i="21"/>
  <c r="K45" i="10" a="1"/>
  <c r="K45" i="10" s="1"/>
  <c r="O45" i="10" a="1"/>
  <c r="O45" i="10" s="1"/>
  <c r="S45" i="10" a="1"/>
  <c r="S45" i="10" s="1"/>
  <c r="L45" i="10" a="1"/>
  <c r="L45" i="10" s="1"/>
  <c r="P45" i="10" a="1"/>
  <c r="P45" i="10" s="1"/>
  <c r="T45" i="10" a="1"/>
  <c r="T45" i="10" s="1"/>
  <c r="M45" i="10" a="1"/>
  <c r="M45" i="10" s="1"/>
  <c r="N45" i="10" a="1"/>
  <c r="N45" i="10" s="1"/>
  <c r="R45" i="10" a="1"/>
  <c r="R45" i="10" s="1"/>
  <c r="Q45" i="10" a="1"/>
  <c r="Q45" i="10" s="1"/>
  <c r="L44" i="9" a="1"/>
  <c r="L44" i="9" s="1"/>
  <c r="P44" i="9" a="1"/>
  <c r="P44" i="9" s="1"/>
  <c r="T44" i="9" a="1"/>
  <c r="T44" i="9" s="1"/>
  <c r="N44" i="9" a="1"/>
  <c r="N44" i="9" s="1"/>
  <c r="S44" i="9" a="1"/>
  <c r="S44" i="9" s="1"/>
  <c r="O44" i="9" a="1"/>
  <c r="O44" i="9" s="1"/>
  <c r="Q44" i="9" a="1"/>
  <c r="Q44" i="9" s="1"/>
  <c r="R44" i="9" a="1"/>
  <c r="R44" i="9" s="1"/>
  <c r="K44" i="9" a="1"/>
  <c r="K44" i="9" s="1"/>
  <c r="M44" i="9" a="1"/>
  <c r="M44" i="9" s="1"/>
  <c r="Z65" i="21"/>
  <c r="U65" i="21"/>
  <c r="Y65" i="21"/>
  <c r="AA65" i="21"/>
  <c r="W65" i="21"/>
  <c r="AB65" i="21"/>
  <c r="X65" i="21"/>
  <c r="V65" i="21"/>
  <c r="AG65" i="21" s="1"/>
  <c r="T66" i="21"/>
  <c r="O60" i="22"/>
  <c r="R60" i="22"/>
  <c r="T60" i="22"/>
  <c r="S60" i="22"/>
  <c r="P60" i="22"/>
  <c r="Q60" i="22"/>
  <c r="J44" i="9" a="1"/>
  <c r="J44" i="9" s="1"/>
  <c r="E44" i="9" a="1"/>
  <c r="E44" i="9" s="1"/>
  <c r="I44" i="9" a="1"/>
  <c r="I44" i="9" s="1"/>
  <c r="H44" i="9" a="1"/>
  <c r="H44" i="9" s="1"/>
  <c r="B44" i="9"/>
  <c r="G44" i="9" a="1"/>
  <c r="G44" i="9" s="1"/>
  <c r="F44" i="9" a="1"/>
  <c r="F44" i="9" s="1"/>
  <c r="D44" i="9" a="1"/>
  <c r="D44" i="9" s="1"/>
  <c r="A45" i="9"/>
  <c r="J6" i="22"/>
  <c r="J45" i="10" a="1"/>
  <c r="J45" i="10" s="1"/>
  <c r="F45" i="10" a="1"/>
  <c r="F45" i="10" s="1"/>
  <c r="B45" i="10"/>
  <c r="H45" i="10" a="1"/>
  <c r="H45" i="10" s="1"/>
  <c r="D45" i="10" a="1"/>
  <c r="D45" i="10" s="1"/>
  <c r="G45" i="10" a="1"/>
  <c r="G45" i="10" s="1"/>
  <c r="A46" i="10"/>
  <c r="I45" i="10" a="1"/>
  <c r="I45" i="10" s="1"/>
  <c r="E45" i="10" a="1"/>
  <c r="E45" i="10" s="1"/>
  <c r="P58" i="21" l="1"/>
  <c r="K58" i="21"/>
  <c r="Q58" i="21"/>
  <c r="N58" i="21"/>
  <c r="O58" i="21"/>
  <c r="J59" i="21"/>
  <c r="J60" i="21" s="1"/>
  <c r="R58" i="21"/>
  <c r="M58" i="21"/>
  <c r="M46" i="10" a="1"/>
  <c r="M46" i="10" s="1"/>
  <c r="Q46" i="10" a="1"/>
  <c r="Q46" i="10" s="1"/>
  <c r="N46" i="10" a="1"/>
  <c r="N46" i="10" s="1"/>
  <c r="R46" i="10" a="1"/>
  <c r="R46" i="10" s="1"/>
  <c r="K46" i="10" a="1"/>
  <c r="K46" i="10" s="1"/>
  <c r="S46" i="10" a="1"/>
  <c r="S46" i="10" s="1"/>
  <c r="L46" i="10" a="1"/>
  <c r="L46" i="10" s="1"/>
  <c r="T46" i="10" a="1"/>
  <c r="T46" i="10" s="1"/>
  <c r="O46" i="10" a="1"/>
  <c r="O46" i="10" s="1"/>
  <c r="P46" i="10" a="1"/>
  <c r="P46" i="10" s="1"/>
  <c r="N45" i="9" a="1"/>
  <c r="N45" i="9" s="1"/>
  <c r="R45" i="9" a="1"/>
  <c r="R45" i="9" s="1"/>
  <c r="O45" i="9" a="1"/>
  <c r="O45" i="9" s="1"/>
  <c r="T45" i="9" a="1"/>
  <c r="T45" i="9" s="1"/>
  <c r="K45" i="9" a="1"/>
  <c r="K45" i="9" s="1"/>
  <c r="P45" i="9" a="1"/>
  <c r="P45" i="9" s="1"/>
  <c r="Q45" i="9" a="1"/>
  <c r="Q45" i="9" s="1"/>
  <c r="S45" i="9" a="1"/>
  <c r="S45" i="9" s="1"/>
  <c r="L45" i="9" a="1"/>
  <c r="L45" i="9" s="1"/>
  <c r="M45" i="9" a="1"/>
  <c r="M45" i="9" s="1"/>
  <c r="AA66" i="21"/>
  <c r="AB66" i="21"/>
  <c r="U66" i="21"/>
  <c r="Z66" i="21"/>
  <c r="Y66" i="21"/>
  <c r="V66" i="21"/>
  <c r="AG66" i="21" s="1"/>
  <c r="X66" i="21"/>
  <c r="T67" i="21"/>
  <c r="W66" i="21"/>
  <c r="R61" i="22"/>
  <c r="P61" i="22"/>
  <c r="I45" i="9" a="1"/>
  <c r="I45" i="9" s="1"/>
  <c r="G45" i="9" a="1"/>
  <c r="G45" i="9" s="1"/>
  <c r="F45" i="9" a="1"/>
  <c r="F45" i="9" s="1"/>
  <c r="B45" i="9"/>
  <c r="A46" i="9"/>
  <c r="H45" i="9" a="1"/>
  <c r="H45" i="9" s="1"/>
  <c r="J45" i="9" a="1"/>
  <c r="J45" i="9" s="1"/>
  <c r="E45" i="9" a="1"/>
  <c r="E45" i="9" s="1"/>
  <c r="D45" i="9" a="1"/>
  <c r="D45" i="9" s="1"/>
  <c r="H46" i="10" a="1"/>
  <c r="H46" i="10" s="1"/>
  <c r="A47" i="10"/>
  <c r="G46" i="10" a="1"/>
  <c r="G46" i="10" s="1"/>
  <c r="I46" i="10" a="1"/>
  <c r="I46" i="10" s="1"/>
  <c r="E46" i="10" a="1"/>
  <c r="E46" i="10" s="1"/>
  <c r="F46" i="10" a="1"/>
  <c r="F46" i="10" s="1"/>
  <c r="J46" i="10" a="1"/>
  <c r="J46" i="10" s="1"/>
  <c r="D46" i="10" a="1"/>
  <c r="D46" i="10" s="1"/>
  <c r="B46" i="10"/>
  <c r="M59" i="21" l="1"/>
  <c r="R59" i="21"/>
  <c r="L59" i="21"/>
  <c r="AD59" i="21" s="1"/>
  <c r="P59" i="21"/>
  <c r="Q59" i="21"/>
  <c r="K59" i="21"/>
  <c r="N59" i="21"/>
  <c r="O59" i="21"/>
  <c r="K47" i="10" a="1"/>
  <c r="K47" i="10" s="1"/>
  <c r="L47" i="10" a="1"/>
  <c r="L47" i="10" s="1"/>
  <c r="P47" i="10" a="1"/>
  <c r="P47" i="10" s="1"/>
  <c r="T47" i="10" a="1"/>
  <c r="T47" i="10" s="1"/>
  <c r="O47" i="10" a="1"/>
  <c r="O47" i="10" s="1"/>
  <c r="Q47" i="10" a="1"/>
  <c r="Q47" i="10" s="1"/>
  <c r="R47" i="10" a="1"/>
  <c r="R47" i="10" s="1"/>
  <c r="S47" i="10" a="1"/>
  <c r="S47" i="10" s="1"/>
  <c r="M47" i="10" a="1"/>
  <c r="M47" i="10" s="1"/>
  <c r="N47" i="10" a="1"/>
  <c r="N47" i="10" s="1"/>
  <c r="L46" i="9" a="1"/>
  <c r="L46" i="9" s="1"/>
  <c r="P46" i="9" a="1"/>
  <c r="P46" i="9" s="1"/>
  <c r="T46" i="9" a="1"/>
  <c r="T46" i="9" s="1"/>
  <c r="O46" i="9" a="1"/>
  <c r="O46" i="9" s="1"/>
  <c r="K46" i="9" a="1"/>
  <c r="K46" i="9" s="1"/>
  <c r="Q46" i="9" a="1"/>
  <c r="Q46" i="9" s="1"/>
  <c r="R46" i="9" a="1"/>
  <c r="R46" i="9" s="1"/>
  <c r="S46" i="9" a="1"/>
  <c r="S46" i="9" s="1"/>
  <c r="M46" i="9" a="1"/>
  <c r="M46" i="9" s="1"/>
  <c r="N46" i="9" a="1"/>
  <c r="N46" i="9" s="1"/>
  <c r="AA67" i="21"/>
  <c r="Z67" i="21"/>
  <c r="X67" i="21"/>
  <c r="Y67" i="21"/>
  <c r="V67" i="21"/>
  <c r="AG67" i="21" s="1"/>
  <c r="W67" i="21"/>
  <c r="AB67" i="21"/>
  <c r="T68" i="21"/>
  <c r="U67" i="21"/>
  <c r="P60" i="21"/>
  <c r="K60" i="21"/>
  <c r="J61" i="21"/>
  <c r="L60" i="21"/>
  <c r="AD60" i="21" s="1"/>
  <c r="N60" i="21"/>
  <c r="Q60" i="21"/>
  <c r="M60" i="21"/>
  <c r="O60" i="21"/>
  <c r="R60" i="21"/>
  <c r="G46" i="9" a="1"/>
  <c r="G46" i="9" s="1"/>
  <c r="S61" i="22"/>
  <c r="T61" i="22"/>
  <c r="Q61" i="22"/>
  <c r="O61" i="22"/>
  <c r="J46" i="9" a="1"/>
  <c r="J46" i="9" s="1"/>
  <c r="D46" i="9" a="1"/>
  <c r="D46" i="9" s="1"/>
  <c r="E46" i="9" a="1"/>
  <c r="E46" i="9" s="1"/>
  <c r="H46" i="9" a="1"/>
  <c r="H46" i="9" s="1"/>
  <c r="I46" i="9" a="1"/>
  <c r="I46" i="9" s="1"/>
  <c r="F46" i="9" a="1"/>
  <c r="F46" i="9" s="1"/>
  <c r="B46" i="9"/>
  <c r="A47" i="9"/>
  <c r="D47" i="10" a="1"/>
  <c r="D47" i="10" s="1"/>
  <c r="G47" i="10" a="1"/>
  <c r="G47" i="10" s="1"/>
  <c r="I47" i="10" a="1"/>
  <c r="I47" i="10" s="1"/>
  <c r="F47" i="10" a="1"/>
  <c r="F47" i="10" s="1"/>
  <c r="J47" i="10" a="1"/>
  <c r="J47" i="10" s="1"/>
  <c r="H47" i="10" a="1"/>
  <c r="H47" i="10" s="1"/>
  <c r="B47" i="10"/>
  <c r="E47" i="10" a="1"/>
  <c r="E47" i="10" s="1"/>
  <c r="A48" i="10"/>
  <c r="N48" i="10" l="1" a="1"/>
  <c r="N48" i="10" s="1"/>
  <c r="R48" i="10" a="1"/>
  <c r="R48" i="10" s="1"/>
  <c r="Q48" i="10" a="1"/>
  <c r="Q48" i="10" s="1"/>
  <c r="L48" i="10" a="1"/>
  <c r="L48" i="10" s="1"/>
  <c r="S48" i="10" a="1"/>
  <c r="S48" i="10" s="1"/>
  <c r="M48" i="10" a="1"/>
  <c r="M48" i="10" s="1"/>
  <c r="T48" i="10" a="1"/>
  <c r="T48" i="10" s="1"/>
  <c r="O48" i="10" a="1"/>
  <c r="O48" i="10" s="1"/>
  <c r="K48" i="10" a="1"/>
  <c r="K48" i="10" s="1"/>
  <c r="P48" i="10" a="1"/>
  <c r="P48" i="10" s="1"/>
  <c r="N47" i="9" a="1"/>
  <c r="N47" i="9" s="1"/>
  <c r="R47" i="9" a="1"/>
  <c r="R47" i="9" s="1"/>
  <c r="K47" i="9" a="1"/>
  <c r="K47" i="9" s="1"/>
  <c r="P47" i="9" a="1"/>
  <c r="P47" i="9" s="1"/>
  <c r="L47" i="9" a="1"/>
  <c r="L47" i="9" s="1"/>
  <c r="Q47" i="9" a="1"/>
  <c r="Q47" i="9" s="1"/>
  <c r="S47" i="9" a="1"/>
  <c r="S47" i="9" s="1"/>
  <c r="T47" i="9" a="1"/>
  <c r="T47" i="9" s="1"/>
  <c r="M47" i="9" a="1"/>
  <c r="M47" i="9" s="1"/>
  <c r="O47" i="9" a="1"/>
  <c r="O47" i="9" s="1"/>
  <c r="AB68" i="21"/>
  <c r="T69" i="21"/>
  <c r="AA68" i="21"/>
  <c r="V68" i="21"/>
  <c r="AG68" i="21" s="1"/>
  <c r="W68" i="21"/>
  <c r="Y68" i="21"/>
  <c r="X68" i="21"/>
  <c r="U68" i="21"/>
  <c r="Z68" i="21"/>
  <c r="O61" i="21"/>
  <c r="Q61" i="21"/>
  <c r="M61" i="21"/>
  <c r="J62" i="21"/>
  <c r="R61" i="21"/>
  <c r="L61" i="21"/>
  <c r="AD61" i="21" s="1"/>
  <c r="N61" i="21"/>
  <c r="K61" i="21"/>
  <c r="P61" i="21"/>
  <c r="Q62" i="22"/>
  <c r="G47" i="9" a="1"/>
  <c r="G47" i="9" s="1"/>
  <c r="J47" i="9" a="1"/>
  <c r="J47" i="9" s="1"/>
  <c r="F47" i="9" a="1"/>
  <c r="F47" i="9" s="1"/>
  <c r="A48" i="9"/>
  <c r="I47" i="9" a="1"/>
  <c r="I47" i="9" s="1"/>
  <c r="H47" i="9" a="1"/>
  <c r="H47" i="9" s="1"/>
  <c r="B47" i="9"/>
  <c r="D47" i="9" a="1"/>
  <c r="D47" i="9" s="1"/>
  <c r="E47" i="9" a="1"/>
  <c r="E47" i="9" s="1"/>
  <c r="F48" i="10" a="1"/>
  <c r="F48" i="10" s="1"/>
  <c r="I48" i="10" a="1"/>
  <c r="I48" i="10" s="1"/>
  <c r="E48" i="10" a="1"/>
  <c r="E48" i="10" s="1"/>
  <c r="A49" i="10"/>
  <c r="G48" i="10" a="1"/>
  <c r="G48" i="10" s="1"/>
  <c r="J48" i="10" a="1"/>
  <c r="J48" i="10" s="1"/>
  <c r="D48" i="10" a="1"/>
  <c r="D48" i="10" s="1"/>
  <c r="H48" i="10" a="1"/>
  <c r="H48" i="10" s="1"/>
  <c r="B48" i="10"/>
  <c r="L49" i="10" l="1" a="1"/>
  <c r="L49" i="10" s="1"/>
  <c r="P49" i="10" a="1"/>
  <c r="P49" i="10" s="1"/>
  <c r="T49" i="10" a="1"/>
  <c r="T49" i="10" s="1"/>
  <c r="N49" i="10" a="1"/>
  <c r="N49" i="10" s="1"/>
  <c r="O49" i="10" a="1"/>
  <c r="O49" i="10" s="1"/>
  <c r="Q49" i="10" a="1"/>
  <c r="Q49" i="10" s="1"/>
  <c r="R49" i="10" a="1"/>
  <c r="R49" i="10" s="1"/>
  <c r="S49" i="10" a="1"/>
  <c r="S49" i="10" s="1"/>
  <c r="K49" i="10" a="1"/>
  <c r="K49" i="10" s="1"/>
  <c r="M49" i="10" a="1"/>
  <c r="M49" i="10" s="1"/>
  <c r="L48" i="9" a="1"/>
  <c r="L48" i="9" s="1"/>
  <c r="P48" i="9" a="1"/>
  <c r="P48" i="9" s="1"/>
  <c r="T48" i="9" a="1"/>
  <c r="T48" i="9" s="1"/>
  <c r="K48" i="9" a="1"/>
  <c r="K48" i="9" s="1"/>
  <c r="Q48" i="9" a="1"/>
  <c r="Q48" i="9" s="1"/>
  <c r="M48" i="9" a="1"/>
  <c r="M48" i="9" s="1"/>
  <c r="R48" i="9" a="1"/>
  <c r="R48" i="9" s="1"/>
  <c r="S48" i="9" a="1"/>
  <c r="S48" i="9" s="1"/>
  <c r="N48" i="9" a="1"/>
  <c r="N48" i="9" s="1"/>
  <c r="O48" i="9" a="1"/>
  <c r="O48" i="9" s="1"/>
  <c r="AB69" i="21"/>
  <c r="AA69" i="21"/>
  <c r="V69" i="21"/>
  <c r="AG69" i="21" s="1"/>
  <c r="X69" i="21"/>
  <c r="W69" i="21"/>
  <c r="Z69" i="21"/>
  <c r="Y69" i="21"/>
  <c r="T70" i="21"/>
  <c r="U69" i="21"/>
  <c r="O62" i="21"/>
  <c r="R62" i="21"/>
  <c r="M62" i="21"/>
  <c r="J63" i="21"/>
  <c r="K62" i="21"/>
  <c r="P62" i="21"/>
  <c r="N62" i="21"/>
  <c r="Q62" i="21"/>
  <c r="L62" i="21"/>
  <c r="AD62" i="21" s="1"/>
  <c r="O62" i="22"/>
  <c r="S62" i="22"/>
  <c r="R62" i="22"/>
  <c r="T62" i="22"/>
  <c r="P62" i="22"/>
  <c r="H48" i="9" a="1"/>
  <c r="H48" i="9" s="1"/>
  <c r="A49" i="9"/>
  <c r="D48" i="9" a="1"/>
  <c r="D48" i="9" s="1"/>
  <c r="G48" i="9" a="1"/>
  <c r="G48" i="9" s="1"/>
  <c r="F48" i="9" a="1"/>
  <c r="F48" i="9" s="1"/>
  <c r="E48" i="9" a="1"/>
  <c r="E48" i="9" s="1"/>
  <c r="J48" i="9" a="1"/>
  <c r="J48" i="9" s="1"/>
  <c r="I48" i="9" a="1"/>
  <c r="I48" i="9" s="1"/>
  <c r="B48" i="9"/>
  <c r="E49" i="10" a="1"/>
  <c r="E49" i="10" s="1"/>
  <c r="H49" i="10" a="1"/>
  <c r="H49" i="10" s="1"/>
  <c r="B49" i="10"/>
  <c r="A50" i="10"/>
  <c r="I49" i="10" a="1"/>
  <c r="I49" i="10" s="1"/>
  <c r="F49" i="10" a="1"/>
  <c r="F49" i="10" s="1"/>
  <c r="G49" i="10" a="1"/>
  <c r="G49" i="10" s="1"/>
  <c r="J49" i="10" a="1"/>
  <c r="J49" i="10" s="1"/>
  <c r="D49" i="10" a="1"/>
  <c r="D49" i="10" s="1"/>
  <c r="N50" i="10" l="1" a="1"/>
  <c r="N50" i="10" s="1"/>
  <c r="R50" i="10" a="1"/>
  <c r="R50" i="10" s="1"/>
  <c r="K50" i="10" a="1"/>
  <c r="K50" i="10" s="1"/>
  <c r="Q50" i="10" a="1"/>
  <c r="Q50" i="10" s="1"/>
  <c r="L50" i="10" a="1"/>
  <c r="L50" i="10" s="1"/>
  <c r="S50" i="10" a="1"/>
  <c r="S50" i="10" s="1"/>
  <c r="M50" i="10" a="1"/>
  <c r="M50" i="10" s="1"/>
  <c r="T50" i="10" a="1"/>
  <c r="T50" i="10" s="1"/>
  <c r="O50" i="10" a="1"/>
  <c r="O50" i="10" s="1"/>
  <c r="P50" i="10" a="1"/>
  <c r="P50" i="10" s="1"/>
  <c r="N49" i="9" a="1"/>
  <c r="N49" i="9" s="1"/>
  <c r="R49" i="9" a="1"/>
  <c r="R49" i="9" s="1"/>
  <c r="L49" i="9" a="1"/>
  <c r="L49" i="9" s="1"/>
  <c r="Q49" i="9" a="1"/>
  <c r="Q49" i="9" s="1"/>
  <c r="M49" i="9" a="1"/>
  <c r="M49" i="9" s="1"/>
  <c r="S49" i="9" a="1"/>
  <c r="S49" i="9" s="1"/>
  <c r="T49" i="9" a="1"/>
  <c r="T49" i="9" s="1"/>
  <c r="K49" i="9" a="1"/>
  <c r="K49" i="9" s="1"/>
  <c r="O49" i="9" a="1"/>
  <c r="O49" i="9" s="1"/>
  <c r="P49" i="9" a="1"/>
  <c r="P49" i="9" s="1"/>
  <c r="AB70" i="21"/>
  <c r="U70" i="21"/>
  <c r="Z70" i="21"/>
  <c r="W70" i="21"/>
  <c r="T71" i="21"/>
  <c r="X70" i="21"/>
  <c r="V70" i="21"/>
  <c r="AG70" i="21" s="1"/>
  <c r="AA70" i="21"/>
  <c r="Y70" i="21"/>
  <c r="N63" i="21"/>
  <c r="P63" i="21"/>
  <c r="O63" i="21"/>
  <c r="J64" i="21"/>
  <c r="Q63" i="21"/>
  <c r="K63" i="21"/>
  <c r="M63" i="21"/>
  <c r="L63" i="21"/>
  <c r="AD63" i="21" s="1"/>
  <c r="R63" i="21"/>
  <c r="E49" i="9" a="1"/>
  <c r="E49" i="9" s="1"/>
  <c r="H49" i="9" a="1"/>
  <c r="H49" i="9" s="1"/>
  <c r="I49" i="9" a="1"/>
  <c r="I49" i="9" s="1"/>
  <c r="G49" i="9" a="1"/>
  <c r="G49" i="9" s="1"/>
  <c r="F49" i="9" a="1"/>
  <c r="F49" i="9" s="1"/>
  <c r="J49" i="9" a="1"/>
  <c r="J49" i="9" s="1"/>
  <c r="D49" i="9" a="1"/>
  <c r="D49" i="9" s="1"/>
  <c r="B49" i="9"/>
  <c r="A50" i="9"/>
  <c r="D50" i="10" a="1"/>
  <c r="D50" i="10" s="1"/>
  <c r="H50" i="10" a="1"/>
  <c r="H50" i="10" s="1"/>
  <c r="J50" i="10" a="1"/>
  <c r="J50" i="10" s="1"/>
  <c r="I50" i="10" a="1"/>
  <c r="I50" i="10" s="1"/>
  <c r="F50" i="10" a="1"/>
  <c r="F50" i="10" s="1"/>
  <c r="E50" i="10" a="1"/>
  <c r="E50" i="10" s="1"/>
  <c r="B50" i="10"/>
  <c r="G50" i="10" a="1"/>
  <c r="G50" i="10" s="1"/>
  <c r="A51" i="10"/>
  <c r="L51" i="10" l="1" a="1"/>
  <c r="L51" i="10" s="1"/>
  <c r="P51" i="10" a="1"/>
  <c r="P51" i="10" s="1"/>
  <c r="T51" i="10" a="1"/>
  <c r="T51" i="10" s="1"/>
  <c r="S51" i="10" a="1"/>
  <c r="S51" i="10" s="1"/>
  <c r="N51" i="10" a="1"/>
  <c r="N51" i="10" s="1"/>
  <c r="O51" i="10" a="1"/>
  <c r="O51" i="10" s="1"/>
  <c r="Q51" i="10" a="1"/>
  <c r="Q51" i="10" s="1"/>
  <c r="K51" i="10" a="1"/>
  <c r="K51" i="10" s="1"/>
  <c r="M51" i="10" a="1"/>
  <c r="M51" i="10" s="1"/>
  <c r="R51" i="10" a="1"/>
  <c r="R51" i="10" s="1"/>
  <c r="L50" i="9" a="1"/>
  <c r="L50" i="9" s="1"/>
  <c r="P50" i="9" a="1"/>
  <c r="P50" i="9" s="1"/>
  <c r="T50" i="9" a="1"/>
  <c r="T50" i="9" s="1"/>
  <c r="M50" i="9" a="1"/>
  <c r="M50" i="9" s="1"/>
  <c r="R50" i="9" a="1"/>
  <c r="R50" i="9" s="1"/>
  <c r="N50" i="9" a="1"/>
  <c r="N50" i="9" s="1"/>
  <c r="S50" i="9" a="1"/>
  <c r="S50" i="9" s="1"/>
  <c r="K50" i="9" a="1"/>
  <c r="K50" i="9" s="1"/>
  <c r="O50" i="9" a="1"/>
  <c r="O50" i="9" s="1"/>
  <c r="Q50" i="9" a="1"/>
  <c r="Q50" i="9" s="1"/>
  <c r="W71" i="21"/>
  <c r="T72" i="21"/>
  <c r="Z71" i="21"/>
  <c r="X71" i="21"/>
  <c r="Y71" i="21"/>
  <c r="AA71" i="21"/>
  <c r="U71" i="21"/>
  <c r="AB71" i="21"/>
  <c r="V71" i="21"/>
  <c r="AG71" i="21" s="1"/>
  <c r="J65" i="21"/>
  <c r="P64" i="21"/>
  <c r="M64" i="21"/>
  <c r="Q64" i="21"/>
  <c r="L64" i="21"/>
  <c r="AD64" i="21" s="1"/>
  <c r="R64" i="21"/>
  <c r="K64" i="21"/>
  <c r="N64" i="21"/>
  <c r="O64" i="21"/>
  <c r="T64" i="22"/>
  <c r="P63" i="22"/>
  <c r="R63" i="22"/>
  <c r="S63" i="22"/>
  <c r="O63" i="22"/>
  <c r="Q63" i="22"/>
  <c r="T63" i="22"/>
  <c r="G50" i="9" a="1"/>
  <c r="G50" i="9" s="1"/>
  <c r="F50" i="9" a="1"/>
  <c r="F50" i="9" s="1"/>
  <c r="D50" i="9" a="1"/>
  <c r="D50" i="9" s="1"/>
  <c r="H50" i="9" a="1"/>
  <c r="H50" i="9" s="1"/>
  <c r="E50" i="9" a="1"/>
  <c r="E50" i="9" s="1"/>
  <c r="I50" i="9" a="1"/>
  <c r="I50" i="9" s="1"/>
  <c r="J50" i="9" a="1"/>
  <c r="J50" i="9" s="1"/>
  <c r="B50" i="9"/>
  <c r="A51" i="9"/>
  <c r="G51" i="10" a="1"/>
  <c r="G51" i="10" s="1"/>
  <c r="J51" i="10" a="1"/>
  <c r="J51" i="10" s="1"/>
  <c r="I51" i="10" a="1"/>
  <c r="I51" i="10" s="1"/>
  <c r="D51" i="10" a="1"/>
  <c r="D51" i="10" s="1"/>
  <c r="E51" i="10" a="1"/>
  <c r="E51" i="10" s="1"/>
  <c r="F51" i="10" a="1"/>
  <c r="F51" i="10" s="1"/>
  <c r="H51" i="10" a="1"/>
  <c r="H51" i="10" s="1"/>
  <c r="A52" i="10"/>
  <c r="B51" i="10"/>
  <c r="N52" i="10" l="1" a="1"/>
  <c r="N52" i="10" s="1"/>
  <c r="R52" i="10" a="1"/>
  <c r="R52" i="10" s="1"/>
  <c r="P52" i="10" a="1"/>
  <c r="P52" i="10" s="1"/>
  <c r="K52" i="10" a="1"/>
  <c r="K52" i="10" s="1"/>
  <c r="Q52" i="10" a="1"/>
  <c r="Q52" i="10" s="1"/>
  <c r="L52" i="10" a="1"/>
  <c r="L52" i="10" s="1"/>
  <c r="S52" i="10" a="1"/>
  <c r="S52" i="10" s="1"/>
  <c r="T52" i="10" a="1"/>
  <c r="T52" i="10" s="1"/>
  <c r="M52" i="10" a="1"/>
  <c r="M52" i="10" s="1"/>
  <c r="O52" i="10" a="1"/>
  <c r="O52" i="10" s="1"/>
  <c r="N51" i="9" a="1"/>
  <c r="N51" i="9" s="1"/>
  <c r="R51" i="9" a="1"/>
  <c r="R51" i="9" s="1"/>
  <c r="M51" i="9" a="1"/>
  <c r="M51" i="9" s="1"/>
  <c r="S51" i="9" a="1"/>
  <c r="S51" i="9" s="1"/>
  <c r="O51" i="9" a="1"/>
  <c r="O51" i="9" s="1"/>
  <c r="T51" i="9" a="1"/>
  <c r="T51" i="9" s="1"/>
  <c r="K51" i="9" a="1"/>
  <c r="K51" i="9" s="1"/>
  <c r="L51" i="9" a="1"/>
  <c r="L51" i="9" s="1"/>
  <c r="P51" i="9" a="1"/>
  <c r="P51" i="9" s="1"/>
  <c r="Q51" i="9" a="1"/>
  <c r="Q51" i="9" s="1"/>
  <c r="T73" i="21"/>
  <c r="U72" i="21"/>
  <c r="V72" i="21"/>
  <c r="AG72" i="21" s="1"/>
  <c r="Z72" i="21"/>
  <c r="X72" i="21"/>
  <c r="W72" i="21"/>
  <c r="AA72" i="21"/>
  <c r="AB72" i="21"/>
  <c r="Y72" i="21"/>
  <c r="P65" i="21"/>
  <c r="M65" i="21"/>
  <c r="J66" i="21"/>
  <c r="R65" i="21"/>
  <c r="N65" i="21"/>
  <c r="Q65" i="21"/>
  <c r="K65" i="21"/>
  <c r="L65" i="21"/>
  <c r="AD65" i="21" s="1"/>
  <c r="O65" i="21"/>
  <c r="P64" i="22"/>
  <c r="R64" i="22"/>
  <c r="Q64" i="22"/>
  <c r="O64" i="22"/>
  <c r="S64" i="22"/>
  <c r="E51" i="9" a="1"/>
  <c r="E51" i="9" s="1"/>
  <c r="F51" i="9" a="1"/>
  <c r="F51" i="9" s="1"/>
  <c r="D51" i="9" a="1"/>
  <c r="D51" i="9" s="1"/>
  <c r="I51" i="9" a="1"/>
  <c r="I51" i="9" s="1"/>
  <c r="B51" i="9"/>
  <c r="H51" i="9" a="1"/>
  <c r="H51" i="9" s="1"/>
  <c r="G51" i="9" a="1"/>
  <c r="G51" i="9" s="1"/>
  <c r="J51" i="9" a="1"/>
  <c r="J51" i="9" s="1"/>
  <c r="A52" i="9"/>
  <c r="F52" i="10" a="1"/>
  <c r="F52" i="10" s="1"/>
  <c r="I52" i="10" a="1"/>
  <c r="I52" i="10" s="1"/>
  <c r="A53" i="10"/>
  <c r="E52" i="10" a="1"/>
  <c r="E52" i="10" s="1"/>
  <c r="B52" i="10"/>
  <c r="J52" i="10" a="1"/>
  <c r="J52" i="10" s="1"/>
  <c r="H52" i="10" a="1"/>
  <c r="H52" i="10" s="1"/>
  <c r="D52" i="10" a="1"/>
  <c r="D52" i="10" s="1"/>
  <c r="G52" i="10" a="1"/>
  <c r="G52" i="10" s="1"/>
  <c r="L53" i="10" l="1" a="1"/>
  <c r="L53" i="10" s="1"/>
  <c r="P53" i="10" a="1"/>
  <c r="P53" i="10" s="1"/>
  <c r="T53" i="10" a="1"/>
  <c r="T53" i="10" s="1"/>
  <c r="M53" i="10" a="1"/>
  <c r="M53" i="10" s="1"/>
  <c r="S53" i="10" a="1"/>
  <c r="S53" i="10" s="1"/>
  <c r="N53" i="10" a="1"/>
  <c r="N53" i="10" s="1"/>
  <c r="O53" i="10" a="1"/>
  <c r="O53" i="10" s="1"/>
  <c r="K53" i="10" a="1"/>
  <c r="K53" i="10" s="1"/>
  <c r="Q53" i="10" a="1"/>
  <c r="Q53" i="10" s="1"/>
  <c r="R53" i="10" a="1"/>
  <c r="R53" i="10" s="1"/>
  <c r="L52" i="9" a="1"/>
  <c r="L52" i="9" s="1"/>
  <c r="P52" i="9" a="1"/>
  <c r="P52" i="9" s="1"/>
  <c r="T52" i="9" a="1"/>
  <c r="T52" i="9" s="1"/>
  <c r="N52" i="9" a="1"/>
  <c r="N52" i="9" s="1"/>
  <c r="S52" i="9" a="1"/>
  <c r="S52" i="9" s="1"/>
  <c r="O52" i="9" a="1"/>
  <c r="O52" i="9" s="1"/>
  <c r="R52" i="9" a="1"/>
  <c r="R52" i="9" s="1"/>
  <c r="K52" i="9" a="1"/>
  <c r="K52" i="9" s="1"/>
  <c r="M52" i="9" a="1"/>
  <c r="M52" i="9" s="1"/>
  <c r="Q52" i="9" a="1"/>
  <c r="Q52" i="9" s="1"/>
  <c r="V73" i="21"/>
  <c r="AG73" i="21" s="1"/>
  <c r="Z73" i="21"/>
  <c r="X73" i="21"/>
  <c r="U73" i="21"/>
  <c r="T74" i="21"/>
  <c r="AB73" i="21"/>
  <c r="W73" i="21"/>
  <c r="Y73" i="21"/>
  <c r="AA73" i="21"/>
  <c r="P66" i="21"/>
  <c r="N66" i="21"/>
  <c r="R66" i="21"/>
  <c r="L66" i="21"/>
  <c r="AD66" i="21" s="1"/>
  <c r="K66" i="21"/>
  <c r="J67" i="21"/>
  <c r="O66" i="21"/>
  <c r="Q66" i="21"/>
  <c r="M66" i="21"/>
  <c r="J52" i="9" a="1"/>
  <c r="J52" i="9" s="1"/>
  <c r="R65" i="22"/>
  <c r="H52" i="9" a="1"/>
  <c r="H52" i="9" s="1"/>
  <c r="F52" i="9" a="1"/>
  <c r="F52" i="9" s="1"/>
  <c r="I52" i="9" a="1"/>
  <c r="I52" i="9" s="1"/>
  <c r="E52" i="9" a="1"/>
  <c r="E52" i="9" s="1"/>
  <c r="A53" i="9"/>
  <c r="D52" i="9" a="1"/>
  <c r="D52" i="9" s="1"/>
  <c r="G52" i="9" a="1"/>
  <c r="G52" i="9" s="1"/>
  <c r="B52" i="9"/>
  <c r="B53" i="10"/>
  <c r="D53" i="10" a="1"/>
  <c r="D53" i="10" s="1"/>
  <c r="H53" i="10" a="1"/>
  <c r="H53" i="10" s="1"/>
  <c r="F53" i="10" a="1"/>
  <c r="F53" i="10" s="1"/>
  <c r="G53" i="10" a="1"/>
  <c r="G53" i="10" s="1"/>
  <c r="J53" i="10" a="1"/>
  <c r="J53" i="10" s="1"/>
  <c r="E53" i="10" a="1"/>
  <c r="E53" i="10" s="1"/>
  <c r="I53" i="10" a="1"/>
  <c r="I53" i="10" s="1"/>
  <c r="A54" i="10"/>
  <c r="N54" i="10" l="1" a="1"/>
  <c r="N54" i="10" s="1"/>
  <c r="R54" i="10" a="1"/>
  <c r="R54" i="10" s="1"/>
  <c r="P54" i="10" a="1"/>
  <c r="P54" i="10" s="1"/>
  <c r="K54" i="10" a="1"/>
  <c r="K54" i="10" s="1"/>
  <c r="Q54" i="10" a="1"/>
  <c r="Q54" i="10" s="1"/>
  <c r="L54" i="10" a="1"/>
  <c r="L54" i="10" s="1"/>
  <c r="S54" i="10" a="1"/>
  <c r="S54" i="10" s="1"/>
  <c r="O54" i="10" a="1"/>
  <c r="O54" i="10" s="1"/>
  <c r="T54" i="10" a="1"/>
  <c r="T54" i="10" s="1"/>
  <c r="M54" i="10" a="1"/>
  <c r="M54" i="10" s="1"/>
  <c r="N53" i="9" a="1"/>
  <c r="N53" i="9" s="1"/>
  <c r="R53" i="9" a="1"/>
  <c r="R53" i="9" s="1"/>
  <c r="O53" i="9" a="1"/>
  <c r="O53" i="9" s="1"/>
  <c r="T53" i="9" a="1"/>
  <c r="T53" i="9" s="1"/>
  <c r="K53" i="9" a="1"/>
  <c r="K53" i="9" s="1"/>
  <c r="P53" i="9" a="1"/>
  <c r="P53" i="9" s="1"/>
  <c r="Q53" i="9" a="1"/>
  <c r="Q53" i="9" s="1"/>
  <c r="S53" i="9" a="1"/>
  <c r="S53" i="9" s="1"/>
  <c r="L53" i="9" a="1"/>
  <c r="L53" i="9" s="1"/>
  <c r="M53" i="9" a="1"/>
  <c r="M53" i="9" s="1"/>
  <c r="Y74" i="21"/>
  <c r="W74" i="21"/>
  <c r="U74" i="21"/>
  <c r="Z74" i="21"/>
  <c r="AA74" i="21"/>
  <c r="AB74" i="21"/>
  <c r="V74" i="21"/>
  <c r="AG74" i="21" s="1"/>
  <c r="X74" i="21"/>
  <c r="T75" i="21"/>
  <c r="P67" i="21"/>
  <c r="N67" i="21"/>
  <c r="L67" i="21"/>
  <c r="AD67" i="21" s="1"/>
  <c r="M67" i="21"/>
  <c r="K67" i="21"/>
  <c r="Q67" i="21"/>
  <c r="O67" i="21"/>
  <c r="J68" i="21"/>
  <c r="R67" i="21"/>
  <c r="Q65" i="22"/>
  <c r="P65" i="22"/>
  <c r="T65" i="22"/>
  <c r="P66" i="22"/>
  <c r="S65" i="22"/>
  <c r="O65" i="22"/>
  <c r="I53" i="9" a="1"/>
  <c r="I53" i="9" s="1"/>
  <c r="J53" i="9" a="1"/>
  <c r="J53" i="9" s="1"/>
  <c r="B53" i="9"/>
  <c r="G53" i="9" a="1"/>
  <c r="G53" i="9" s="1"/>
  <c r="E53" i="9" a="1"/>
  <c r="E53" i="9" s="1"/>
  <c r="F53" i="9" a="1"/>
  <c r="F53" i="9" s="1"/>
  <c r="D53" i="9" a="1"/>
  <c r="D53" i="9" s="1"/>
  <c r="H53" i="9" a="1"/>
  <c r="H53" i="9" s="1"/>
  <c r="A54" i="9"/>
  <c r="F54" i="10" a="1"/>
  <c r="F54" i="10" s="1"/>
  <c r="D54" i="10" a="1"/>
  <c r="D54" i="10" s="1"/>
  <c r="J54" i="10" a="1"/>
  <c r="J54" i="10" s="1"/>
  <c r="E54" i="10" a="1"/>
  <c r="E54" i="10" s="1"/>
  <c r="I54" i="10" a="1"/>
  <c r="I54" i="10" s="1"/>
  <c r="B54" i="10"/>
  <c r="A55" i="10"/>
  <c r="H54" i="10" a="1"/>
  <c r="H54" i="10" s="1"/>
  <c r="G54" i="10" a="1"/>
  <c r="G54" i="10" s="1"/>
  <c r="L55" i="10" l="1" a="1"/>
  <c r="L55" i="10" s="1"/>
  <c r="P55" i="10" a="1"/>
  <c r="P55" i="10" s="1"/>
  <c r="T55" i="10" a="1"/>
  <c r="T55" i="10" s="1"/>
  <c r="K55" i="10" a="1"/>
  <c r="K55" i="10" s="1"/>
  <c r="R55" i="10" a="1"/>
  <c r="R55" i="10" s="1"/>
  <c r="M55" i="10" a="1"/>
  <c r="M55" i="10" s="1"/>
  <c r="S55" i="10" a="1"/>
  <c r="S55" i="10" s="1"/>
  <c r="N55" i="10" a="1"/>
  <c r="N55" i="10" s="1"/>
  <c r="Q55" i="10" a="1"/>
  <c r="Q55" i="10" s="1"/>
  <c r="O55" i="10" a="1"/>
  <c r="O55" i="10" s="1"/>
  <c r="L54" i="9" a="1"/>
  <c r="L54" i="9" s="1"/>
  <c r="P54" i="9" a="1"/>
  <c r="P54" i="9" s="1"/>
  <c r="T54" i="9" a="1"/>
  <c r="T54" i="9" s="1"/>
  <c r="O54" i="9" a="1"/>
  <c r="O54" i="9" s="1"/>
  <c r="K54" i="9" a="1"/>
  <c r="K54" i="9" s="1"/>
  <c r="Q54" i="9" a="1"/>
  <c r="Q54" i="9" s="1"/>
  <c r="N54" i="9" a="1"/>
  <c r="N54" i="9" s="1"/>
  <c r="R54" i="9" a="1"/>
  <c r="R54" i="9" s="1"/>
  <c r="M54" i="9" a="1"/>
  <c r="M54" i="9" s="1"/>
  <c r="S54" i="9" a="1"/>
  <c r="S54" i="9" s="1"/>
  <c r="Y75" i="21"/>
  <c r="X75" i="21"/>
  <c r="T76" i="21"/>
  <c r="Z75" i="21"/>
  <c r="AB75" i="21"/>
  <c r="AA75" i="21"/>
  <c r="W75" i="21"/>
  <c r="V75" i="21"/>
  <c r="AG75" i="21" s="1"/>
  <c r="U75" i="21"/>
  <c r="O68" i="21"/>
  <c r="R68" i="21"/>
  <c r="L68" i="21"/>
  <c r="AD68" i="21" s="1"/>
  <c r="M68" i="21"/>
  <c r="Q68" i="21"/>
  <c r="J69" i="21"/>
  <c r="K68" i="21"/>
  <c r="N68" i="21"/>
  <c r="P68" i="21"/>
  <c r="H54" i="9" a="1"/>
  <c r="H54" i="9" s="1"/>
  <c r="B54" i="9"/>
  <c r="T66" i="22"/>
  <c r="R66" i="22"/>
  <c r="S66" i="22"/>
  <c r="O66" i="22"/>
  <c r="Q66" i="22"/>
  <c r="J54" i="9" a="1"/>
  <c r="J54" i="9" s="1"/>
  <c r="D54" i="9" a="1"/>
  <c r="D54" i="9" s="1"/>
  <c r="I54" i="9" a="1"/>
  <c r="I54" i="9" s="1"/>
  <c r="G54" i="9" a="1"/>
  <c r="G54" i="9" s="1"/>
  <c r="A55" i="9"/>
  <c r="F54" i="9" a="1"/>
  <c r="F54" i="9" s="1"/>
  <c r="E54" i="9" a="1"/>
  <c r="E54" i="9" s="1"/>
  <c r="J55" i="10" a="1"/>
  <c r="J55" i="10" s="1"/>
  <c r="E55" i="10" a="1"/>
  <c r="E55" i="10" s="1"/>
  <c r="G55" i="10" a="1"/>
  <c r="G55" i="10" s="1"/>
  <c r="H55" i="10" a="1"/>
  <c r="H55" i="10" s="1"/>
  <c r="A56" i="10"/>
  <c r="I55" i="10" a="1"/>
  <c r="I55" i="10" s="1"/>
  <c r="F55" i="10" a="1"/>
  <c r="F55" i="10" s="1"/>
  <c r="B55" i="10"/>
  <c r="D55" i="10" a="1"/>
  <c r="D55" i="10" s="1"/>
  <c r="N56" i="10" l="1" a="1"/>
  <c r="N56" i="10" s="1"/>
  <c r="R56" i="10" a="1"/>
  <c r="R56" i="10" s="1"/>
  <c r="O56" i="10" a="1"/>
  <c r="O56" i="10" s="1"/>
  <c r="P56" i="10" a="1"/>
  <c r="P56" i="10" s="1"/>
  <c r="K56" i="10" a="1"/>
  <c r="K56" i="10" s="1"/>
  <c r="Q56" i="10" a="1"/>
  <c r="Q56" i="10" s="1"/>
  <c r="M56" i="10" a="1"/>
  <c r="M56" i="10" s="1"/>
  <c r="S56" i="10" a="1"/>
  <c r="S56" i="10" s="1"/>
  <c r="L56" i="10" a="1"/>
  <c r="L56" i="10" s="1"/>
  <c r="T56" i="10" a="1"/>
  <c r="T56" i="10" s="1"/>
  <c r="N55" i="9" a="1"/>
  <c r="N55" i="9" s="1"/>
  <c r="R55" i="9" a="1"/>
  <c r="R55" i="9" s="1"/>
  <c r="K55" i="9" a="1"/>
  <c r="K55" i="9" s="1"/>
  <c r="P55" i="9" a="1"/>
  <c r="P55" i="9" s="1"/>
  <c r="L55" i="9" a="1"/>
  <c r="L55" i="9" s="1"/>
  <c r="Q55" i="9" a="1"/>
  <c r="Q55" i="9" s="1"/>
  <c r="M55" i="9" a="1"/>
  <c r="M55" i="9" s="1"/>
  <c r="O55" i="9" a="1"/>
  <c r="O55" i="9" s="1"/>
  <c r="S55" i="9" a="1"/>
  <c r="S55" i="9" s="1"/>
  <c r="T55" i="9" a="1"/>
  <c r="T55" i="9" s="1"/>
  <c r="V76" i="21"/>
  <c r="AG76" i="21" s="1"/>
  <c r="Z76" i="21"/>
  <c r="X76" i="21"/>
  <c r="Y76" i="21"/>
  <c r="AA76" i="21"/>
  <c r="U76" i="21"/>
  <c r="T77" i="21"/>
  <c r="AB76" i="21"/>
  <c r="W76" i="21"/>
  <c r="N69" i="21"/>
  <c r="J70" i="21"/>
  <c r="L69" i="21"/>
  <c r="AD69" i="21" s="1"/>
  <c r="R69" i="21"/>
  <c r="M69" i="21"/>
  <c r="K69" i="21"/>
  <c r="P69" i="21"/>
  <c r="O69" i="21"/>
  <c r="Q69" i="21"/>
  <c r="R67" i="22"/>
  <c r="O67" i="22"/>
  <c r="S67" i="22"/>
  <c r="Q67" i="22"/>
  <c r="T67" i="22"/>
  <c r="P67" i="22"/>
  <c r="A56" i="9"/>
  <c r="I55" i="9" a="1"/>
  <c r="I55" i="9" s="1"/>
  <c r="G55" i="9" a="1"/>
  <c r="G55" i="9" s="1"/>
  <c r="D55" i="9" a="1"/>
  <c r="D55" i="9" s="1"/>
  <c r="B55" i="9"/>
  <c r="J55" i="9" a="1"/>
  <c r="J55" i="9" s="1"/>
  <c r="H55" i="9" a="1"/>
  <c r="H55" i="9" s="1"/>
  <c r="E55" i="9" a="1"/>
  <c r="E55" i="9" s="1"/>
  <c r="F55" i="9" a="1"/>
  <c r="F55" i="9" s="1"/>
  <c r="J56" i="10" a="1"/>
  <c r="J56" i="10" s="1"/>
  <c r="B56" i="10"/>
  <c r="F56" i="10" a="1"/>
  <c r="F56" i="10" s="1"/>
  <c r="E56" i="10" a="1"/>
  <c r="E56" i="10" s="1"/>
  <c r="D56" i="10" a="1"/>
  <c r="D56" i="10" s="1"/>
  <c r="A57" i="10"/>
  <c r="H56" i="10" a="1"/>
  <c r="H56" i="10" s="1"/>
  <c r="I56" i="10" a="1"/>
  <c r="I56" i="10" s="1"/>
  <c r="G56" i="10" a="1"/>
  <c r="G56" i="10" s="1"/>
  <c r="L57" i="10" l="1" a="1"/>
  <c r="L57" i="10" s="1"/>
  <c r="P57" i="10" a="1"/>
  <c r="P57" i="10" s="1"/>
  <c r="T57" i="10" a="1"/>
  <c r="T57" i="10" s="1"/>
  <c r="K57" i="10" a="1"/>
  <c r="K57" i="10" s="1"/>
  <c r="R57" i="10" a="1"/>
  <c r="R57" i="10" s="1"/>
  <c r="M57" i="10" a="1"/>
  <c r="M57" i="10" s="1"/>
  <c r="S57" i="10" a="1"/>
  <c r="S57" i="10" s="1"/>
  <c r="N57" i="10" a="1"/>
  <c r="N57" i="10" s="1"/>
  <c r="O57" i="10" a="1"/>
  <c r="O57" i="10" s="1"/>
  <c r="Q57" i="10" a="1"/>
  <c r="Q57" i="10" s="1"/>
  <c r="L56" i="9" a="1"/>
  <c r="L56" i="9" s="1"/>
  <c r="P56" i="9" a="1"/>
  <c r="P56" i="9" s="1"/>
  <c r="T56" i="9" a="1"/>
  <c r="T56" i="9" s="1"/>
  <c r="K56" i="9" a="1"/>
  <c r="K56" i="9" s="1"/>
  <c r="Q56" i="9" a="1"/>
  <c r="Q56" i="9" s="1"/>
  <c r="M56" i="9" a="1"/>
  <c r="M56" i="9" s="1"/>
  <c r="R56" i="9" a="1"/>
  <c r="R56" i="9" s="1"/>
  <c r="N56" i="9" a="1"/>
  <c r="N56" i="9" s="1"/>
  <c r="O56" i="9" a="1"/>
  <c r="O56" i="9" s="1"/>
  <c r="S56" i="9" a="1"/>
  <c r="S56" i="9" s="1"/>
  <c r="U77" i="21"/>
  <c r="X77" i="21"/>
  <c r="W77" i="21"/>
  <c r="T78" i="21"/>
  <c r="Y77" i="21"/>
  <c r="Z77" i="21"/>
  <c r="AB77" i="21"/>
  <c r="V77" i="21"/>
  <c r="AG77" i="21" s="1"/>
  <c r="AA77" i="21"/>
  <c r="K70" i="21"/>
  <c r="Q70" i="21"/>
  <c r="N70" i="21"/>
  <c r="M70" i="21"/>
  <c r="R70" i="21"/>
  <c r="L70" i="21"/>
  <c r="AD70" i="21" s="1"/>
  <c r="O70" i="21"/>
  <c r="P70" i="21"/>
  <c r="J71" i="21"/>
  <c r="I56" i="9" a="1"/>
  <c r="I56" i="9" s="1"/>
  <c r="Q68" i="22"/>
  <c r="P68" i="22"/>
  <c r="T68" i="22"/>
  <c r="S68" i="22"/>
  <c r="R68" i="22"/>
  <c r="H56" i="9" a="1"/>
  <c r="H56" i="9" s="1"/>
  <c r="A57" i="9"/>
  <c r="F56" i="9" a="1"/>
  <c r="F56" i="9" s="1"/>
  <c r="E56" i="9" a="1"/>
  <c r="E56" i="9" s="1"/>
  <c r="D56" i="9" a="1"/>
  <c r="D56" i="9" s="1"/>
  <c r="J56" i="9" a="1"/>
  <c r="J56" i="9" s="1"/>
  <c r="B56" i="9"/>
  <c r="G56" i="9" a="1"/>
  <c r="G56" i="9" s="1"/>
  <c r="I57" i="10" a="1"/>
  <c r="I57" i="10" s="1"/>
  <c r="J57" i="10" a="1"/>
  <c r="J57" i="10" s="1"/>
  <c r="G57" i="10" a="1"/>
  <c r="G57" i="10" s="1"/>
  <c r="B57" i="10"/>
  <c r="H57" i="10" a="1"/>
  <c r="H57" i="10" s="1"/>
  <c r="A58" i="10"/>
  <c r="F57" i="10" a="1"/>
  <c r="F57" i="10" s="1"/>
  <c r="D57" i="10" a="1"/>
  <c r="D57" i="10" s="1"/>
  <c r="E57" i="10" a="1"/>
  <c r="E57" i="10" s="1"/>
  <c r="M58" i="10" l="1" a="1"/>
  <c r="M58" i="10" s="1"/>
  <c r="S58" i="10" a="1"/>
  <c r="S58" i="10" s="1"/>
  <c r="N58" i="10" a="1"/>
  <c r="N58" i="10" s="1"/>
  <c r="O58" i="10" a="1"/>
  <c r="O58" i="10" s="1"/>
  <c r="T58" i="10" a="1"/>
  <c r="T58" i="10" s="1"/>
  <c r="K58" i="10" a="1"/>
  <c r="K58" i="10" s="1"/>
  <c r="P58" i="10" a="1"/>
  <c r="P58" i="10" s="1"/>
  <c r="L58" i="10" a="1"/>
  <c r="L58" i="10" s="1"/>
  <c r="R58" i="10" a="1"/>
  <c r="R58" i="10" s="1"/>
  <c r="Q58" i="10" a="1"/>
  <c r="Q58" i="10" s="1"/>
  <c r="N57" i="9" a="1"/>
  <c r="N57" i="9" s="1"/>
  <c r="R57" i="9" a="1"/>
  <c r="R57" i="9" s="1"/>
  <c r="L57" i="9" a="1"/>
  <c r="L57" i="9" s="1"/>
  <c r="Q57" i="9" a="1"/>
  <c r="Q57" i="9" s="1"/>
  <c r="M57" i="9" a="1"/>
  <c r="M57" i="9" s="1"/>
  <c r="S57" i="9" a="1"/>
  <c r="S57" i="9" s="1"/>
  <c r="K57" i="9" a="1"/>
  <c r="K57" i="9" s="1"/>
  <c r="T57" i="9" a="1"/>
  <c r="T57" i="9" s="1"/>
  <c r="O57" i="9" a="1"/>
  <c r="O57" i="9" s="1"/>
  <c r="P57" i="9" a="1"/>
  <c r="P57" i="9" s="1"/>
  <c r="Y78" i="21"/>
  <c r="T79" i="21"/>
  <c r="W78" i="21"/>
  <c r="X78" i="21"/>
  <c r="Z78" i="21"/>
  <c r="AB78" i="21"/>
  <c r="AA78" i="21"/>
  <c r="U78" i="21"/>
  <c r="V78" i="21"/>
  <c r="AG78" i="21" s="1"/>
  <c r="Q71" i="21"/>
  <c r="L71" i="21"/>
  <c r="AD71" i="21" s="1"/>
  <c r="M71" i="21"/>
  <c r="K71" i="21"/>
  <c r="P71" i="21"/>
  <c r="J72" i="21"/>
  <c r="N71" i="21"/>
  <c r="R71" i="21"/>
  <c r="O71" i="21"/>
  <c r="O68" i="22"/>
  <c r="H57" i="9" a="1"/>
  <c r="H57" i="9" s="1"/>
  <c r="F57" i="9" a="1"/>
  <c r="F57" i="9" s="1"/>
  <c r="J57" i="9" a="1"/>
  <c r="J57" i="9" s="1"/>
  <c r="D57" i="9" a="1"/>
  <c r="D57" i="9" s="1"/>
  <c r="I57" i="9" a="1"/>
  <c r="I57" i="9" s="1"/>
  <c r="B57" i="9"/>
  <c r="E57" i="9" a="1"/>
  <c r="E57" i="9" s="1"/>
  <c r="G57" i="9" a="1"/>
  <c r="G57" i="9" s="1"/>
  <c r="A58" i="9"/>
  <c r="H58" i="10" a="1"/>
  <c r="H58" i="10" s="1"/>
  <c r="G58" i="10" a="1"/>
  <c r="G58" i="10" s="1"/>
  <c r="E58" i="10" a="1"/>
  <c r="E58" i="10" s="1"/>
  <c r="F58" i="10" a="1"/>
  <c r="F58" i="10" s="1"/>
  <c r="J58" i="10" a="1"/>
  <c r="J58" i="10" s="1"/>
  <c r="D58" i="10" a="1"/>
  <c r="D58" i="10" s="1"/>
  <c r="A59" i="10"/>
  <c r="B58" i="10"/>
  <c r="I58" i="10" a="1"/>
  <c r="I58" i="10" s="1"/>
  <c r="N59" i="10" l="1" a="1"/>
  <c r="N59" i="10" s="1"/>
  <c r="S59" i="10" a="1"/>
  <c r="S59" i="10" s="1"/>
  <c r="T59" i="10" a="1"/>
  <c r="T59" i="10" s="1"/>
  <c r="O59" i="10" a="1"/>
  <c r="O59" i="10" s="1"/>
  <c r="P59" i="10" a="1"/>
  <c r="P59" i="10" s="1"/>
  <c r="M59" i="10" a="1"/>
  <c r="M59" i="10" s="1"/>
  <c r="Q59" i="10" a="1"/>
  <c r="Q59" i="10" s="1"/>
  <c r="R59" i="10" a="1"/>
  <c r="R59" i="10" s="1"/>
  <c r="K59" i="10" a="1"/>
  <c r="K59" i="10" s="1"/>
  <c r="L59" i="10" a="1"/>
  <c r="L59" i="10" s="1"/>
  <c r="L58" i="9" a="1"/>
  <c r="L58" i="9" s="1"/>
  <c r="Q58" i="9" a="1"/>
  <c r="Q58" i="9" s="1"/>
  <c r="M58" i="9" a="1"/>
  <c r="M58" i="9" s="1"/>
  <c r="R58" i="9" a="1"/>
  <c r="R58" i="9" s="1"/>
  <c r="P58" i="9" a="1"/>
  <c r="P58" i="9" s="1"/>
  <c r="K58" i="9" a="1"/>
  <c r="K58" i="9" s="1"/>
  <c r="S58" i="9" a="1"/>
  <c r="S58" i="9" s="1"/>
  <c r="T58" i="9" a="1"/>
  <c r="T58" i="9" s="1"/>
  <c r="N58" i="9" a="1"/>
  <c r="N58" i="9" s="1"/>
  <c r="O58" i="9" a="1"/>
  <c r="O58" i="9" s="1"/>
  <c r="V79" i="21"/>
  <c r="AG79" i="21" s="1"/>
  <c r="U79" i="21"/>
  <c r="Y79" i="21"/>
  <c r="AB79" i="21"/>
  <c r="X79" i="21"/>
  <c r="AA79" i="21"/>
  <c r="Z79" i="21"/>
  <c r="T80" i="21"/>
  <c r="W79" i="21"/>
  <c r="N72" i="21"/>
  <c r="R72" i="21"/>
  <c r="P72" i="21"/>
  <c r="M72" i="21"/>
  <c r="K72" i="21"/>
  <c r="Q72" i="21"/>
  <c r="L72" i="21"/>
  <c r="AD72" i="21" s="1"/>
  <c r="O72" i="21"/>
  <c r="J73" i="21"/>
  <c r="O69" i="22"/>
  <c r="P69" i="22"/>
  <c r="S69" i="22"/>
  <c r="A59" i="9"/>
  <c r="J58" i="9" a="1"/>
  <c r="J58" i="9" s="1"/>
  <c r="H58" i="9" a="1"/>
  <c r="H58" i="9" s="1"/>
  <c r="D58" i="9" a="1"/>
  <c r="D58" i="9" s="1"/>
  <c r="B58" i="9"/>
  <c r="I58" i="9" a="1"/>
  <c r="I58" i="9" s="1"/>
  <c r="G58" i="9" a="1"/>
  <c r="G58" i="9" s="1"/>
  <c r="F58" i="9" a="1"/>
  <c r="F58" i="9" s="1"/>
  <c r="E58" i="9" a="1"/>
  <c r="E58" i="9" s="1"/>
  <c r="G59" i="10" a="1"/>
  <c r="G59" i="10" s="1"/>
  <c r="H59" i="10" a="1"/>
  <c r="H59" i="10" s="1"/>
  <c r="E59" i="10" a="1"/>
  <c r="E59" i="10" s="1"/>
  <c r="B59" i="10"/>
  <c r="I59" i="10" a="1"/>
  <c r="I59" i="10" s="1"/>
  <c r="J59" i="10" a="1"/>
  <c r="J59" i="10" s="1"/>
  <c r="A60" i="10"/>
  <c r="F59" i="10" a="1"/>
  <c r="F59" i="10" s="1"/>
  <c r="D59" i="10" a="1"/>
  <c r="D59" i="10" s="1"/>
  <c r="O60" i="10" l="1" a="1"/>
  <c r="O60" i="10" s="1"/>
  <c r="T60" i="10" a="1"/>
  <c r="T60" i="10" s="1"/>
  <c r="K60" i="10" a="1"/>
  <c r="K60" i="10" s="1"/>
  <c r="P60" i="10" a="1"/>
  <c r="P60" i="10" s="1"/>
  <c r="M60" i="10" a="1"/>
  <c r="M60" i="10" s="1"/>
  <c r="N60" i="10" a="1"/>
  <c r="N60" i="10" s="1"/>
  <c r="Q60" i="10" a="1"/>
  <c r="Q60" i="10" s="1"/>
  <c r="R60" i="10" a="1"/>
  <c r="R60" i="10" s="1"/>
  <c r="L60" i="10" a="1"/>
  <c r="L60" i="10" s="1"/>
  <c r="S60" i="10" a="1"/>
  <c r="S60" i="10" s="1"/>
  <c r="P59" i="9" a="1"/>
  <c r="P59" i="9" s="1"/>
  <c r="L59" i="9" a="1"/>
  <c r="L59" i="9" s="1"/>
  <c r="Q59" i="9" a="1"/>
  <c r="Q59" i="9" s="1"/>
  <c r="T59" i="9" a="1"/>
  <c r="T59" i="9" s="1"/>
  <c r="N59" i="9" a="1"/>
  <c r="N59" i="9" s="1"/>
  <c r="O59" i="9" a="1"/>
  <c r="O59" i="9" s="1"/>
  <c r="K59" i="9" a="1"/>
  <c r="K59" i="9" s="1"/>
  <c r="M59" i="9" a="1"/>
  <c r="M59" i="9" s="1"/>
  <c r="S59" i="9" a="1"/>
  <c r="S59" i="9" s="1"/>
  <c r="R59" i="9" a="1"/>
  <c r="R59" i="9" s="1"/>
  <c r="V80" i="21"/>
  <c r="AG80" i="21" s="1"/>
  <c r="X80" i="21"/>
  <c r="Z80" i="21"/>
  <c r="U80" i="21"/>
  <c r="T81" i="21"/>
  <c r="W80" i="21"/>
  <c r="AB80" i="21"/>
  <c r="AA80" i="21"/>
  <c r="Y80" i="21"/>
  <c r="M73" i="21"/>
  <c r="K73" i="21"/>
  <c r="N73" i="21"/>
  <c r="J74" i="21"/>
  <c r="O73" i="21"/>
  <c r="R73" i="21"/>
  <c r="L73" i="21"/>
  <c r="AD73" i="21" s="1"/>
  <c r="Q73" i="21"/>
  <c r="P73" i="21"/>
  <c r="Q70" i="22"/>
  <c r="O70" i="22"/>
  <c r="T70" i="22"/>
  <c r="R70" i="22"/>
  <c r="P70" i="22"/>
  <c r="S70" i="22"/>
  <c r="S6" i="22" s="1"/>
  <c r="K2" i="22" s="1"/>
  <c r="T69" i="22"/>
  <c r="R69" i="22"/>
  <c r="Q69" i="22"/>
  <c r="B59" i="9"/>
  <c r="H59" i="9" a="1"/>
  <c r="H59" i="9" s="1"/>
  <c r="D59" i="9" a="1"/>
  <c r="D59" i="9" s="1"/>
  <c r="I59" i="9" a="1"/>
  <c r="I59" i="9" s="1"/>
  <c r="F59" i="9" a="1"/>
  <c r="F59" i="9" s="1"/>
  <c r="J59" i="9" a="1"/>
  <c r="J59" i="9" s="1"/>
  <c r="A60" i="9"/>
  <c r="G59" i="9" a="1"/>
  <c r="G59" i="9" s="1"/>
  <c r="E59" i="9" a="1"/>
  <c r="E59" i="9" s="1"/>
  <c r="A61" i="10"/>
  <c r="J60" i="10" a="1"/>
  <c r="J60" i="10" s="1"/>
  <c r="E60" i="10" a="1"/>
  <c r="E60" i="10" s="1"/>
  <c r="H60" i="10" a="1"/>
  <c r="H60" i="10" s="1"/>
  <c r="I60" i="10" a="1"/>
  <c r="I60" i="10" s="1"/>
  <c r="F60" i="10" a="1"/>
  <c r="F60" i="10" s="1"/>
  <c r="G60" i="10" a="1"/>
  <c r="G60" i="10" s="1"/>
  <c r="D60" i="10" a="1"/>
  <c r="D60" i="10" s="1"/>
  <c r="B60" i="10"/>
  <c r="O61" i="10" l="1" a="1"/>
  <c r="O61" i="10" s="1"/>
  <c r="P61" i="10" a="1"/>
  <c r="P61" i="10" s="1"/>
  <c r="K61" i="10" a="1"/>
  <c r="K61" i="10" s="1"/>
  <c r="Q61" i="10" a="1"/>
  <c r="Q61" i="10" s="1"/>
  <c r="L61" i="10" a="1"/>
  <c r="L61" i="10" s="1"/>
  <c r="N61" i="10" a="1"/>
  <c r="N61" i="10" s="1"/>
  <c r="R61" i="10" a="1"/>
  <c r="R61" i="10" s="1"/>
  <c r="T61" i="10" a="1"/>
  <c r="T61" i="10" s="1"/>
  <c r="M61" i="10" a="1"/>
  <c r="M61" i="10" s="1"/>
  <c r="S61" i="10" a="1"/>
  <c r="S61" i="10" s="1"/>
  <c r="O60" i="9" a="1"/>
  <c r="O60" i="9" s="1"/>
  <c r="K60" i="9" a="1"/>
  <c r="K60" i="9" s="1"/>
  <c r="T60" i="9" a="1"/>
  <c r="T60" i="9" s="1"/>
  <c r="P60" i="9" a="1"/>
  <c r="P60" i="9" s="1"/>
  <c r="R60" i="9" a="1"/>
  <c r="R60" i="9" s="1"/>
  <c r="L60" i="9" a="1"/>
  <c r="L60" i="9" s="1"/>
  <c r="M60" i="9" a="1"/>
  <c r="M60" i="9" s="1"/>
  <c r="S60" i="9" a="1"/>
  <c r="S60" i="9" s="1"/>
  <c r="N60" i="9" a="1"/>
  <c r="N60" i="9" s="1"/>
  <c r="Q60" i="9" a="1"/>
  <c r="Q60" i="9" s="1"/>
  <c r="X81" i="21"/>
  <c r="V81" i="21"/>
  <c r="AG81" i="21" s="1"/>
  <c r="AB81" i="21"/>
  <c r="U81" i="21"/>
  <c r="Y81" i="21"/>
  <c r="Z81" i="21"/>
  <c r="T82" i="21"/>
  <c r="AA81" i="21"/>
  <c r="W81" i="21"/>
  <c r="P74" i="21"/>
  <c r="Q74" i="21"/>
  <c r="O74" i="21"/>
  <c r="N74" i="21"/>
  <c r="K74" i="21"/>
  <c r="L74" i="21"/>
  <c r="AD74" i="21" s="1"/>
  <c r="J75" i="21"/>
  <c r="R74" i="21"/>
  <c r="M74" i="21"/>
  <c r="F60" i="9" a="1"/>
  <c r="F60" i="9" s="1"/>
  <c r="D60" i="9" a="1"/>
  <c r="D60" i="9" s="1"/>
  <c r="G60" i="9" a="1"/>
  <c r="G60" i="9" s="1"/>
  <c r="H60" i="9" a="1"/>
  <c r="H60" i="9" s="1"/>
  <c r="B60" i="9"/>
  <c r="I60" i="9" a="1"/>
  <c r="I60" i="9" s="1"/>
  <c r="E60" i="9" a="1"/>
  <c r="E60" i="9" s="1"/>
  <c r="A61" i="9"/>
  <c r="J60" i="9" a="1"/>
  <c r="J60" i="9" s="1"/>
  <c r="D61" i="10" a="1"/>
  <c r="D61" i="10" s="1"/>
  <c r="B61" i="10"/>
  <c r="J61" i="10" a="1"/>
  <c r="J61" i="10" s="1"/>
  <c r="E61" i="10" a="1"/>
  <c r="E61" i="10" s="1"/>
  <c r="H61" i="10" a="1"/>
  <c r="H61" i="10" s="1"/>
  <c r="I61" i="10" a="1"/>
  <c r="I61" i="10" s="1"/>
  <c r="G61" i="10" a="1"/>
  <c r="G61" i="10" s="1"/>
  <c r="A62" i="10"/>
  <c r="F61" i="10" a="1"/>
  <c r="F61" i="10" s="1"/>
  <c r="K62" i="10" l="1" a="1"/>
  <c r="K62" i="10" s="1"/>
  <c r="P62" i="10" a="1"/>
  <c r="P62" i="10" s="1"/>
  <c r="L62" i="10" a="1"/>
  <c r="L62" i="10" s="1"/>
  <c r="Q62" i="10" a="1"/>
  <c r="Q62" i="10" s="1"/>
  <c r="R62" i="10" a="1"/>
  <c r="R62" i="10" s="1"/>
  <c r="O62" i="10" a="1"/>
  <c r="O62" i="10" s="1"/>
  <c r="S62" i="10" a="1"/>
  <c r="S62" i="10" s="1"/>
  <c r="N62" i="10" a="1"/>
  <c r="N62" i="10" s="1"/>
  <c r="T62" i="10" a="1"/>
  <c r="T62" i="10" s="1"/>
  <c r="M62" i="10" a="1"/>
  <c r="M62" i="10" s="1"/>
  <c r="N61" i="9" a="1"/>
  <c r="N61" i="9" s="1"/>
  <c r="R61" i="9" a="1"/>
  <c r="R61" i="9" s="1"/>
  <c r="O61" i="9" a="1"/>
  <c r="O61" i="9" s="1"/>
  <c r="P61" i="9" a="1"/>
  <c r="P61" i="9" s="1"/>
  <c r="K61" i="9" a="1"/>
  <c r="K61" i="9" s="1"/>
  <c r="Q61" i="9" a="1"/>
  <c r="Q61" i="9" s="1"/>
  <c r="S61" i="9" a="1"/>
  <c r="S61" i="9" s="1"/>
  <c r="T61" i="9" a="1"/>
  <c r="T61" i="9" s="1"/>
  <c r="L61" i="9" a="1"/>
  <c r="L61" i="9" s="1"/>
  <c r="M61" i="9" a="1"/>
  <c r="M61" i="9" s="1"/>
  <c r="AA82" i="21"/>
  <c r="Z82" i="21"/>
  <c r="Y82" i="21"/>
  <c r="U82" i="21"/>
  <c r="V82" i="21"/>
  <c r="AG82" i="21" s="1"/>
  <c r="W82" i="21"/>
  <c r="AB82" i="21"/>
  <c r="X82" i="21"/>
  <c r="T83" i="21"/>
  <c r="P75" i="21"/>
  <c r="K75" i="21"/>
  <c r="R75" i="21"/>
  <c r="O75" i="21"/>
  <c r="N75" i="21"/>
  <c r="M75" i="21"/>
  <c r="L75" i="21"/>
  <c r="AD75" i="21" s="1"/>
  <c r="J76" i="21"/>
  <c r="Q75" i="21"/>
  <c r="E61" i="9" a="1"/>
  <c r="E61" i="9" s="1"/>
  <c r="D61" i="9" a="1"/>
  <c r="D61" i="9" s="1"/>
  <c r="J61" i="9" a="1"/>
  <c r="J61" i="9" s="1"/>
  <c r="H61" i="9" a="1"/>
  <c r="H61" i="9" s="1"/>
  <c r="G61" i="9" a="1"/>
  <c r="G61" i="9" s="1"/>
  <c r="B61" i="9"/>
  <c r="F61" i="9" a="1"/>
  <c r="F61" i="9" s="1"/>
  <c r="I61" i="9" a="1"/>
  <c r="I61" i="9" s="1"/>
  <c r="A62" i="9"/>
  <c r="D62" i="10" a="1"/>
  <c r="D62" i="10" s="1"/>
  <c r="B62" i="10"/>
  <c r="J62" i="10" a="1"/>
  <c r="J62" i="10" s="1"/>
  <c r="H62" i="10" a="1"/>
  <c r="H62" i="10" s="1"/>
  <c r="A63" i="10"/>
  <c r="F62" i="10" a="1"/>
  <c r="F62" i="10" s="1"/>
  <c r="G62" i="10" a="1"/>
  <c r="G62" i="10" s="1"/>
  <c r="E62" i="10" a="1"/>
  <c r="E62" i="10" s="1"/>
  <c r="I62" i="10" a="1"/>
  <c r="I62" i="10" s="1"/>
  <c r="K63" i="10" l="1" a="1"/>
  <c r="K63" i="10" s="1"/>
  <c r="Q63" i="10" a="1"/>
  <c r="Q63" i="10" s="1"/>
  <c r="L63" i="10" a="1"/>
  <c r="L63" i="10" s="1"/>
  <c r="M63" i="10" a="1"/>
  <c r="M63" i="10" s="1"/>
  <c r="R63" i="10" a="1"/>
  <c r="R63" i="10" s="1"/>
  <c r="O63" i="10" a="1"/>
  <c r="O63" i="10" s="1"/>
  <c r="P63" i="10" a="1"/>
  <c r="P63" i="10" s="1"/>
  <c r="S63" i="10" a="1"/>
  <c r="S63" i="10" s="1"/>
  <c r="T63" i="10" a="1"/>
  <c r="T63" i="10" s="1"/>
  <c r="N63" i="10" a="1"/>
  <c r="N63" i="10" s="1"/>
  <c r="L62" i="9" a="1"/>
  <c r="L62" i="9" s="1"/>
  <c r="P62" i="9" a="1"/>
  <c r="P62" i="9" s="1"/>
  <c r="T62" i="9" a="1"/>
  <c r="T62" i="9" s="1"/>
  <c r="K62" i="9" a="1"/>
  <c r="K62" i="9" s="1"/>
  <c r="R62" i="9" a="1"/>
  <c r="R62" i="9" s="1"/>
  <c r="M62" i="9" a="1"/>
  <c r="M62" i="9" s="1"/>
  <c r="S62" i="9" a="1"/>
  <c r="S62" i="9" s="1"/>
  <c r="N62" i="9" a="1"/>
  <c r="N62" i="9" s="1"/>
  <c r="O62" i="9" a="1"/>
  <c r="O62" i="9" s="1"/>
  <c r="Q62" i="9" a="1"/>
  <c r="Q62" i="9" s="1"/>
  <c r="W83" i="21"/>
  <c r="AA83" i="21"/>
  <c r="X83" i="21"/>
  <c r="Z83" i="21"/>
  <c r="AB83" i="21"/>
  <c r="U83" i="21"/>
  <c r="Y83" i="21"/>
  <c r="V83" i="21"/>
  <c r="AG83" i="21" s="1"/>
  <c r="T84" i="21"/>
  <c r="R76" i="21"/>
  <c r="Q76" i="21"/>
  <c r="M76" i="21"/>
  <c r="L76" i="21"/>
  <c r="AD76" i="21" s="1"/>
  <c r="P76" i="21"/>
  <c r="K76" i="21"/>
  <c r="N76" i="21"/>
  <c r="J77" i="21"/>
  <c r="O76" i="21"/>
  <c r="A63" i="9"/>
  <c r="D62" i="9" a="1"/>
  <c r="D62" i="9" s="1"/>
  <c r="G62" i="9" a="1"/>
  <c r="G62" i="9" s="1"/>
  <c r="E62" i="9" a="1"/>
  <c r="E62" i="9" s="1"/>
  <c r="I62" i="9" a="1"/>
  <c r="I62" i="9" s="1"/>
  <c r="F62" i="9" a="1"/>
  <c r="F62" i="9" s="1"/>
  <c r="H62" i="9" a="1"/>
  <c r="H62" i="9" s="1"/>
  <c r="J62" i="9" a="1"/>
  <c r="J62" i="9" s="1"/>
  <c r="B62" i="9"/>
  <c r="H63" i="10" a="1"/>
  <c r="H63" i="10" s="1"/>
  <c r="I63" i="10" a="1"/>
  <c r="I63" i="10" s="1"/>
  <c r="E63" i="10" a="1"/>
  <c r="E63" i="10" s="1"/>
  <c r="F63" i="10" a="1"/>
  <c r="F63" i="10" s="1"/>
  <c r="G63" i="10" a="1"/>
  <c r="G63" i="10" s="1"/>
  <c r="A64" i="10"/>
  <c r="J63" i="10" a="1"/>
  <c r="J63" i="10" s="1"/>
  <c r="D63" i="10" a="1"/>
  <c r="D63" i="10" s="1"/>
  <c r="B63" i="10"/>
  <c r="L64" i="10" l="1" a="1"/>
  <c r="L64" i="10" s="1"/>
  <c r="Q64" i="10" a="1"/>
  <c r="Q64" i="10" s="1"/>
  <c r="R64" i="10" a="1"/>
  <c r="R64" i="10" s="1"/>
  <c r="M64" i="10" a="1"/>
  <c r="M64" i="10" s="1"/>
  <c r="S64" i="10" a="1"/>
  <c r="S64" i="10" s="1"/>
  <c r="N64" i="10" a="1"/>
  <c r="N64" i="10" s="1"/>
  <c r="P64" i="10" a="1"/>
  <c r="P64" i="10" s="1"/>
  <c r="T64" i="10" a="1"/>
  <c r="T64" i="10" s="1"/>
  <c r="K64" i="10" a="1"/>
  <c r="K64" i="10" s="1"/>
  <c r="O64" i="10" a="1"/>
  <c r="O64" i="10" s="1"/>
  <c r="N63" i="9" a="1"/>
  <c r="N63" i="9" s="1"/>
  <c r="R63" i="9" a="1"/>
  <c r="R63" i="9" s="1"/>
  <c r="M63" i="9" a="1"/>
  <c r="M63" i="9" s="1"/>
  <c r="T63" i="9" a="1"/>
  <c r="T63" i="9" s="1"/>
  <c r="O63" i="9" a="1"/>
  <c r="O63" i="9" s="1"/>
  <c r="P63" i="9" a="1"/>
  <c r="P63" i="9" s="1"/>
  <c r="K63" i="9" a="1"/>
  <c r="K63" i="9" s="1"/>
  <c r="L63" i="9" a="1"/>
  <c r="L63" i="9" s="1"/>
  <c r="Q63" i="9" a="1"/>
  <c r="Q63" i="9" s="1"/>
  <c r="S63" i="9" a="1"/>
  <c r="S63" i="9" s="1"/>
  <c r="X84" i="21"/>
  <c r="AA84" i="21"/>
  <c r="Y84" i="21"/>
  <c r="U84" i="21"/>
  <c r="T85" i="21"/>
  <c r="Z84" i="21"/>
  <c r="AB84" i="21"/>
  <c r="W84" i="21"/>
  <c r="V84" i="21"/>
  <c r="AG84" i="21" s="1"/>
  <c r="M77" i="21"/>
  <c r="N77" i="21"/>
  <c r="R77" i="21"/>
  <c r="O77" i="21"/>
  <c r="K77" i="21"/>
  <c r="P77" i="21"/>
  <c r="Q77" i="21"/>
  <c r="J78" i="21"/>
  <c r="L77" i="21"/>
  <c r="AD77" i="21" s="1"/>
  <c r="E63" i="9" a="1"/>
  <c r="E63" i="9" s="1"/>
  <c r="D63" i="9" a="1"/>
  <c r="D63" i="9" s="1"/>
  <c r="F63" i="9" a="1"/>
  <c r="F63" i="9" s="1"/>
  <c r="H63" i="9" a="1"/>
  <c r="H63" i="9" s="1"/>
  <c r="B63" i="9"/>
  <c r="I63" i="9" a="1"/>
  <c r="I63" i="9" s="1"/>
  <c r="A64" i="9"/>
  <c r="G63" i="9" a="1"/>
  <c r="G63" i="9" s="1"/>
  <c r="J63" i="9" a="1"/>
  <c r="J63" i="9" s="1"/>
  <c r="D64" i="10" a="1"/>
  <c r="D64" i="10" s="1"/>
  <c r="G64" i="10" a="1"/>
  <c r="G64" i="10" s="1"/>
  <c r="H64" i="10" a="1"/>
  <c r="H64" i="10" s="1"/>
  <c r="I64" i="10" a="1"/>
  <c r="I64" i="10" s="1"/>
  <c r="F64" i="10" a="1"/>
  <c r="F64" i="10" s="1"/>
  <c r="A65" i="10"/>
  <c r="J64" i="10" a="1"/>
  <c r="J64" i="10" s="1"/>
  <c r="B64" i="10"/>
  <c r="E64" i="10" a="1"/>
  <c r="E64" i="10" s="1"/>
  <c r="M65" i="10" l="1" a="1"/>
  <c r="M65" i="10" s="1"/>
  <c r="R65" i="10" a="1"/>
  <c r="R65" i="10" s="1"/>
  <c r="N65" i="10" a="1"/>
  <c r="N65" i="10" s="1"/>
  <c r="S65" i="10" a="1"/>
  <c r="S65" i="10" s="1"/>
  <c r="T65" i="10" a="1"/>
  <c r="T65" i="10" s="1"/>
  <c r="Q65" i="10" a="1"/>
  <c r="Q65" i="10" s="1"/>
  <c r="L65" i="10" a="1"/>
  <c r="L65" i="10" s="1"/>
  <c r="O65" i="10" a="1"/>
  <c r="O65" i="10" s="1"/>
  <c r="P65" i="10" a="1"/>
  <c r="P65" i="10" s="1"/>
  <c r="K65" i="10" a="1"/>
  <c r="K65" i="10" s="1"/>
  <c r="L64" i="9" a="1"/>
  <c r="L64" i="9" s="1"/>
  <c r="P64" i="9" a="1"/>
  <c r="P64" i="9" s="1"/>
  <c r="T64" i="9" a="1"/>
  <c r="T64" i="9" s="1"/>
  <c r="Q64" i="9" a="1"/>
  <c r="Q64" i="9" s="1"/>
  <c r="K64" i="9" a="1"/>
  <c r="K64" i="9" s="1"/>
  <c r="R64" i="9" a="1"/>
  <c r="R64" i="9" s="1"/>
  <c r="M64" i="9" a="1"/>
  <c r="M64" i="9" s="1"/>
  <c r="N64" i="9" a="1"/>
  <c r="N64" i="9" s="1"/>
  <c r="O64" i="9" a="1"/>
  <c r="O64" i="9" s="1"/>
  <c r="S64" i="9" a="1"/>
  <c r="S64" i="9" s="1"/>
  <c r="AB85" i="21"/>
  <c r="W85" i="21"/>
  <c r="T86" i="21"/>
  <c r="V85" i="21"/>
  <c r="AG85" i="21" s="1"/>
  <c r="U85" i="21"/>
  <c r="AA85" i="21"/>
  <c r="Z85" i="21"/>
  <c r="X85" i="21"/>
  <c r="Y85" i="21"/>
  <c r="P78" i="21"/>
  <c r="J79" i="21"/>
  <c r="R78" i="21"/>
  <c r="L78" i="21"/>
  <c r="AD78" i="21" s="1"/>
  <c r="Q78" i="21"/>
  <c r="M78" i="21"/>
  <c r="K78" i="21"/>
  <c r="N78" i="21"/>
  <c r="O78" i="21"/>
  <c r="E64" i="9" a="1"/>
  <c r="E64" i="9" s="1"/>
  <c r="I64" i="9" a="1"/>
  <c r="I64" i="9" s="1"/>
  <c r="A65" i="9"/>
  <c r="B64" i="9"/>
  <c r="D64" i="9" a="1"/>
  <c r="D64" i="9" s="1"/>
  <c r="G64" i="9" a="1"/>
  <c r="G64" i="9" s="1"/>
  <c r="H64" i="9" a="1"/>
  <c r="H64" i="9" s="1"/>
  <c r="J64" i="9" a="1"/>
  <c r="J64" i="9" s="1"/>
  <c r="F64" i="9" a="1"/>
  <c r="F64" i="9" s="1"/>
  <c r="J65" i="10" a="1"/>
  <c r="J65" i="10" s="1"/>
  <c r="A66" i="10"/>
  <c r="H65" i="10" a="1"/>
  <c r="H65" i="10" s="1"/>
  <c r="I65" i="10" a="1"/>
  <c r="I65" i="10" s="1"/>
  <c r="D65" i="10" a="1"/>
  <c r="D65" i="10" s="1"/>
  <c r="G65" i="10" a="1"/>
  <c r="G65" i="10" s="1"/>
  <c r="B65" i="10"/>
  <c r="E65" i="10" a="1"/>
  <c r="E65" i="10" s="1"/>
  <c r="F65" i="10" a="1"/>
  <c r="F65" i="10" s="1"/>
  <c r="M66" i="10" l="1" a="1"/>
  <c r="M66" i="10" s="1"/>
  <c r="S66" i="10" a="1"/>
  <c r="S66" i="10" s="1"/>
  <c r="N66" i="10" a="1"/>
  <c r="N66" i="10" s="1"/>
  <c r="O66" i="10" a="1"/>
  <c r="O66" i="10" s="1"/>
  <c r="T66" i="10" a="1"/>
  <c r="T66" i="10" s="1"/>
  <c r="Q66" i="10" a="1"/>
  <c r="Q66" i="10" s="1"/>
  <c r="R66" i="10" a="1"/>
  <c r="R66" i="10" s="1"/>
  <c r="K66" i="10" a="1"/>
  <c r="K66" i="10" s="1"/>
  <c r="L66" i="10" a="1"/>
  <c r="L66" i="10" s="1"/>
  <c r="P66" i="10" a="1"/>
  <c r="P66" i="10" s="1"/>
  <c r="N65" i="9" a="1"/>
  <c r="N65" i="9" s="1"/>
  <c r="R65" i="9" a="1"/>
  <c r="R65" i="9" s="1"/>
  <c r="M65" i="9" a="1"/>
  <c r="M65" i="9" s="1"/>
  <c r="T65" i="9" a="1"/>
  <c r="T65" i="9" s="1"/>
  <c r="O65" i="9" a="1"/>
  <c r="O65" i="9" s="1"/>
  <c r="P65" i="9" a="1"/>
  <c r="P65" i="9" s="1"/>
  <c r="Q65" i="9" a="1"/>
  <c r="Q65" i="9" s="1"/>
  <c r="S65" i="9" a="1"/>
  <c r="S65" i="9" s="1"/>
  <c r="K65" i="9" a="1"/>
  <c r="K65" i="9" s="1"/>
  <c r="L65" i="9" a="1"/>
  <c r="L65" i="9" s="1"/>
  <c r="W86" i="21"/>
  <c r="AA86" i="21"/>
  <c r="X86" i="21"/>
  <c r="U86" i="21"/>
  <c r="Z86" i="21"/>
  <c r="T87" i="21"/>
  <c r="AB86" i="21"/>
  <c r="Y86" i="21"/>
  <c r="V86" i="21"/>
  <c r="AG86" i="21" s="1"/>
  <c r="R79" i="21"/>
  <c r="K79" i="21"/>
  <c r="Q79" i="21"/>
  <c r="O79" i="21"/>
  <c r="L79" i="21"/>
  <c r="AD79" i="21" s="1"/>
  <c r="N79" i="21"/>
  <c r="M79" i="21"/>
  <c r="P79" i="21"/>
  <c r="J80" i="21"/>
  <c r="B65" i="9"/>
  <c r="E65" i="9" a="1"/>
  <c r="E65" i="9" s="1"/>
  <c r="J65" i="9" a="1"/>
  <c r="J65" i="9" s="1"/>
  <c r="I65" i="9" a="1"/>
  <c r="I65" i="9" s="1"/>
  <c r="A66" i="9"/>
  <c r="G65" i="9" a="1"/>
  <c r="G65" i="9" s="1"/>
  <c r="D65" i="9" a="1"/>
  <c r="D65" i="9" s="1"/>
  <c r="H65" i="9" a="1"/>
  <c r="H65" i="9" s="1"/>
  <c r="F65" i="9" a="1"/>
  <c r="F65" i="9" s="1"/>
  <c r="F66" i="10" a="1"/>
  <c r="F66" i="10" s="1"/>
  <c r="J66" i="10" a="1"/>
  <c r="J66" i="10" s="1"/>
  <c r="A67" i="10"/>
  <c r="E66" i="10" a="1"/>
  <c r="E66" i="10" s="1"/>
  <c r="H66" i="10" a="1"/>
  <c r="H66" i="10" s="1"/>
  <c r="D66" i="10" a="1"/>
  <c r="D66" i="10" s="1"/>
  <c r="I66" i="10" a="1"/>
  <c r="I66" i="10" s="1"/>
  <c r="G66" i="10" a="1"/>
  <c r="G66" i="10" s="1"/>
  <c r="B66" i="10"/>
  <c r="N67" i="10" l="1" a="1"/>
  <c r="N67" i="10" s="1"/>
  <c r="S67" i="10" a="1"/>
  <c r="S67" i="10" s="1"/>
  <c r="O67" i="10" a="1"/>
  <c r="O67" i="10" s="1"/>
  <c r="T67" i="10" a="1"/>
  <c r="T67" i="10" s="1"/>
  <c r="P67" i="10" a="1"/>
  <c r="P67" i="10" s="1"/>
  <c r="R67" i="10" a="1"/>
  <c r="R67" i="10" s="1"/>
  <c r="K67" i="10" a="1"/>
  <c r="K67" i="10" s="1"/>
  <c r="L67" i="10" a="1"/>
  <c r="L67" i="10" s="1"/>
  <c r="M67" i="10" a="1"/>
  <c r="M67" i="10" s="1"/>
  <c r="Q67" i="10" a="1"/>
  <c r="Q67" i="10" s="1"/>
  <c r="L66" i="9" a="1"/>
  <c r="L66" i="9" s="1"/>
  <c r="P66" i="9" a="1"/>
  <c r="P66" i="9" s="1"/>
  <c r="T66" i="9" a="1"/>
  <c r="T66" i="9" s="1"/>
  <c r="O66" i="9" a="1"/>
  <c r="O66" i="9" s="1"/>
  <c r="Q66" i="9" a="1"/>
  <c r="Q66" i="9" s="1"/>
  <c r="K66" i="9" a="1"/>
  <c r="K66" i="9" s="1"/>
  <c r="R66" i="9" a="1"/>
  <c r="R66" i="9" s="1"/>
  <c r="S66" i="9" a="1"/>
  <c r="S66" i="9" s="1"/>
  <c r="M66" i="9" a="1"/>
  <c r="M66" i="9" s="1"/>
  <c r="N66" i="9" a="1"/>
  <c r="N66" i="9" s="1"/>
  <c r="W87" i="21"/>
  <c r="V87" i="21"/>
  <c r="AG87" i="21" s="1"/>
  <c r="X87" i="21"/>
  <c r="Y87" i="21"/>
  <c r="T88" i="21"/>
  <c r="AA87" i="21"/>
  <c r="U87" i="21"/>
  <c r="AB87" i="21"/>
  <c r="Z87" i="21"/>
  <c r="M80" i="21"/>
  <c r="K80" i="21"/>
  <c r="O80" i="21"/>
  <c r="N80" i="21"/>
  <c r="R80" i="21"/>
  <c r="J81" i="21"/>
  <c r="Q80" i="21"/>
  <c r="P80" i="21"/>
  <c r="L80" i="21"/>
  <c r="AD80" i="21" s="1"/>
  <c r="D66" i="9" a="1"/>
  <c r="D66" i="9" s="1"/>
  <c r="B66" i="9"/>
  <c r="E66" i="9" a="1"/>
  <c r="E66" i="9" s="1"/>
  <c r="G66" i="9" a="1"/>
  <c r="G66" i="9" s="1"/>
  <c r="A67" i="9"/>
  <c r="F66" i="9" a="1"/>
  <c r="F66" i="9" s="1"/>
  <c r="J66" i="9" a="1"/>
  <c r="J66" i="9" s="1"/>
  <c r="I66" i="9" a="1"/>
  <c r="I66" i="9" s="1"/>
  <c r="H66" i="9" a="1"/>
  <c r="H66" i="9" s="1"/>
  <c r="J67" i="10" a="1"/>
  <c r="J67" i="10" s="1"/>
  <c r="G67" i="10" a="1"/>
  <c r="G67" i="10" s="1"/>
  <c r="H67" i="10" a="1"/>
  <c r="H67" i="10" s="1"/>
  <c r="A68" i="10"/>
  <c r="D67" i="10" a="1"/>
  <c r="D67" i="10" s="1"/>
  <c r="B67" i="10"/>
  <c r="I67" i="10" a="1"/>
  <c r="I67" i="10" s="1"/>
  <c r="E67" i="10" a="1"/>
  <c r="E67" i="10" s="1"/>
  <c r="F67" i="10" a="1"/>
  <c r="F67" i="10" s="1"/>
  <c r="M68" i="10" l="1" a="1"/>
  <c r="M68" i="10" s="1"/>
  <c r="Q68" i="10" a="1"/>
  <c r="Q68" i="10" s="1"/>
  <c r="N68" i="10" a="1"/>
  <c r="N68" i="10" s="1"/>
  <c r="R68" i="10" a="1"/>
  <c r="R68" i="10" s="1"/>
  <c r="P68" i="10" a="1"/>
  <c r="P68" i="10" s="1"/>
  <c r="K68" i="10" a="1"/>
  <c r="K68" i="10" s="1"/>
  <c r="S68" i="10" a="1"/>
  <c r="S68" i="10" s="1"/>
  <c r="L68" i="10" a="1"/>
  <c r="L68" i="10" s="1"/>
  <c r="O68" i="10" a="1"/>
  <c r="O68" i="10" s="1"/>
  <c r="T68" i="10" a="1"/>
  <c r="T68" i="10" s="1"/>
  <c r="N67" i="9" a="1"/>
  <c r="N67" i="9" s="1"/>
  <c r="R67" i="9" a="1"/>
  <c r="R67" i="9" s="1"/>
  <c r="L67" i="9" a="1"/>
  <c r="L67" i="9" s="1"/>
  <c r="S67" i="9" a="1"/>
  <c r="S67" i="9" s="1"/>
  <c r="M67" i="9" a="1"/>
  <c r="M67" i="9" s="1"/>
  <c r="T67" i="9" a="1"/>
  <c r="T67" i="9" s="1"/>
  <c r="O67" i="9" a="1"/>
  <c r="O67" i="9" s="1"/>
  <c r="K67" i="9" a="1"/>
  <c r="K67" i="9" s="1"/>
  <c r="P67" i="9" a="1"/>
  <c r="P67" i="9" s="1"/>
  <c r="Q67" i="9" a="1"/>
  <c r="Q67" i="9" s="1"/>
  <c r="X88" i="21"/>
  <c r="V88" i="21"/>
  <c r="AG88" i="21" s="1"/>
  <c r="Z88" i="21"/>
  <c r="T89" i="21"/>
  <c r="AA88" i="21"/>
  <c r="AB88" i="21"/>
  <c r="W88" i="21"/>
  <c r="Y88" i="21"/>
  <c r="U88" i="21"/>
  <c r="O81" i="21"/>
  <c r="J82" i="21"/>
  <c r="L81" i="21"/>
  <c r="AD81" i="21" s="1"/>
  <c r="P81" i="21"/>
  <c r="M81" i="21"/>
  <c r="N81" i="21"/>
  <c r="Q81" i="21"/>
  <c r="R81" i="21"/>
  <c r="K81" i="21"/>
  <c r="D67" i="9" a="1"/>
  <c r="D67" i="9" s="1"/>
  <c r="A68" i="9"/>
  <c r="B67" i="9"/>
  <c r="G67" i="9" a="1"/>
  <c r="G67" i="9" s="1"/>
  <c r="E67" i="9" a="1"/>
  <c r="E67" i="9" s="1"/>
  <c r="H67" i="9" a="1"/>
  <c r="H67" i="9" s="1"/>
  <c r="F67" i="9" a="1"/>
  <c r="F67" i="9" s="1"/>
  <c r="J67" i="9" a="1"/>
  <c r="J67" i="9" s="1"/>
  <c r="I67" i="9" a="1"/>
  <c r="I67" i="9" s="1"/>
  <c r="J68" i="10" a="1"/>
  <c r="J68" i="10" s="1"/>
  <c r="F68" i="10" a="1"/>
  <c r="F68" i="10" s="1"/>
  <c r="B68" i="10"/>
  <c r="I68" i="10" a="1"/>
  <c r="I68" i="10" s="1"/>
  <c r="D68" i="10" a="1"/>
  <c r="D68" i="10" s="1"/>
  <c r="G68" i="10" a="1"/>
  <c r="G68" i="10" s="1"/>
  <c r="E68" i="10" a="1"/>
  <c r="E68" i="10" s="1"/>
  <c r="H68" i="10" a="1"/>
  <c r="H68" i="10" s="1"/>
  <c r="A69" i="10"/>
  <c r="K69" i="10" l="1" a="1"/>
  <c r="K69" i="10" s="1"/>
  <c r="O69" i="10" a="1"/>
  <c r="O69" i="10" s="1"/>
  <c r="S69" i="10" a="1"/>
  <c r="S69" i="10" s="1"/>
  <c r="L69" i="10" a="1"/>
  <c r="L69" i="10" s="1"/>
  <c r="P69" i="10" a="1"/>
  <c r="P69" i="10" s="1"/>
  <c r="T69" i="10" a="1"/>
  <c r="T69" i="10" s="1"/>
  <c r="N69" i="10" a="1"/>
  <c r="N69" i="10" s="1"/>
  <c r="Q69" i="10" a="1"/>
  <c r="Q69" i="10" s="1"/>
  <c r="M69" i="10" a="1"/>
  <c r="M69" i="10" s="1"/>
  <c r="R69" i="10" a="1"/>
  <c r="R69" i="10" s="1"/>
  <c r="L68" i="9" a="1"/>
  <c r="L68" i="9" s="1"/>
  <c r="P68" i="9" a="1"/>
  <c r="P68" i="9" s="1"/>
  <c r="T68" i="9" a="1"/>
  <c r="T68" i="9" s="1"/>
  <c r="O68" i="9" a="1"/>
  <c r="O68" i="9" s="1"/>
  <c r="Q68" i="9" a="1"/>
  <c r="Q68" i="9" s="1"/>
  <c r="K68" i="9" a="1"/>
  <c r="K68" i="9" s="1"/>
  <c r="M68" i="9" a="1"/>
  <c r="M68" i="9" s="1"/>
  <c r="N68" i="9" a="1"/>
  <c r="N68" i="9" s="1"/>
  <c r="R68" i="9" a="1"/>
  <c r="R68" i="9" s="1"/>
  <c r="S68" i="9" a="1"/>
  <c r="S68" i="9" s="1"/>
  <c r="AB89" i="21"/>
  <c r="V89" i="21"/>
  <c r="AG89" i="21" s="1"/>
  <c r="Y89" i="21"/>
  <c r="T90" i="21"/>
  <c r="U89" i="21"/>
  <c r="X89" i="21"/>
  <c r="W89" i="21"/>
  <c r="Z89" i="21"/>
  <c r="AA89" i="21"/>
  <c r="Q82" i="21"/>
  <c r="L82" i="21"/>
  <c r="AD82" i="21" s="1"/>
  <c r="K82" i="21"/>
  <c r="R82" i="21"/>
  <c r="O82" i="21"/>
  <c r="P82" i="21"/>
  <c r="J83" i="21"/>
  <c r="M82" i="21"/>
  <c r="N82" i="21"/>
  <c r="G68" i="9" a="1"/>
  <c r="G68" i="9" s="1"/>
  <c r="F68" i="9" a="1"/>
  <c r="F68" i="9" s="1"/>
  <c r="B68" i="9"/>
  <c r="I68" i="9" a="1"/>
  <c r="I68" i="9" s="1"/>
  <c r="H68" i="9" a="1"/>
  <c r="H68" i="9" s="1"/>
  <c r="J68" i="9" a="1"/>
  <c r="J68" i="9" s="1"/>
  <c r="A69" i="9"/>
  <c r="D68" i="9" a="1"/>
  <c r="D68" i="9" s="1"/>
  <c r="E68" i="9" a="1"/>
  <c r="E68" i="9" s="1"/>
  <c r="F69" i="10" a="1"/>
  <c r="F69" i="10" s="1"/>
  <c r="H69" i="10" a="1"/>
  <c r="H69" i="10" s="1"/>
  <c r="B69" i="10"/>
  <c r="D69" i="10" a="1"/>
  <c r="D69" i="10" s="1"/>
  <c r="A70" i="10"/>
  <c r="E69" i="10" a="1"/>
  <c r="E69" i="10" s="1"/>
  <c r="I69" i="10" a="1"/>
  <c r="I69" i="10" s="1"/>
  <c r="G69" i="10" a="1"/>
  <c r="G69" i="10" s="1"/>
  <c r="J69" i="10" a="1"/>
  <c r="J69" i="10" s="1"/>
  <c r="M70" i="10" l="1" a="1"/>
  <c r="M70" i="10" s="1"/>
  <c r="Q70" i="10" a="1"/>
  <c r="Q70" i="10" s="1"/>
  <c r="N70" i="10" a="1"/>
  <c r="N70" i="10" s="1"/>
  <c r="R70" i="10" a="1"/>
  <c r="R70" i="10" s="1"/>
  <c r="L70" i="10" a="1"/>
  <c r="L70" i="10" s="1"/>
  <c r="T70" i="10" a="1"/>
  <c r="T70" i="10" s="1"/>
  <c r="O70" i="10" a="1"/>
  <c r="O70" i="10" s="1"/>
  <c r="P70" i="10" a="1"/>
  <c r="P70" i="10" s="1"/>
  <c r="S70" i="10" a="1"/>
  <c r="S70" i="10" s="1"/>
  <c r="K70" i="10" a="1"/>
  <c r="K70" i="10" s="1"/>
  <c r="N69" i="9" a="1"/>
  <c r="N69" i="9" s="1"/>
  <c r="R69" i="9" a="1"/>
  <c r="R69" i="9" s="1"/>
  <c r="Q69" i="9" a="1"/>
  <c r="Q69" i="9" s="1"/>
  <c r="L69" i="9" a="1"/>
  <c r="L69" i="9" s="1"/>
  <c r="S69" i="9" a="1"/>
  <c r="S69" i="9" s="1"/>
  <c r="M69" i="9" a="1"/>
  <c r="M69" i="9" s="1"/>
  <c r="O69" i="9" a="1"/>
  <c r="O69" i="9" s="1"/>
  <c r="P69" i="9" a="1"/>
  <c r="P69" i="9" s="1"/>
  <c r="T69" i="9" a="1"/>
  <c r="T69" i="9" s="1"/>
  <c r="K69" i="9" a="1"/>
  <c r="K69" i="9" s="1"/>
  <c r="AB90" i="21"/>
  <c r="W90" i="21"/>
  <c r="V90" i="21"/>
  <c r="AG90" i="21" s="1"/>
  <c r="Z90" i="21"/>
  <c r="Y90" i="21"/>
  <c r="U90" i="21"/>
  <c r="X90" i="21"/>
  <c r="AA90" i="21"/>
  <c r="T91" i="21"/>
  <c r="L83" i="21"/>
  <c r="AD83" i="21" s="1"/>
  <c r="O83" i="21"/>
  <c r="K83" i="21"/>
  <c r="M83" i="21"/>
  <c r="Q83" i="21"/>
  <c r="N83" i="21"/>
  <c r="P83" i="21"/>
  <c r="J84" i="21"/>
  <c r="R83" i="21"/>
  <c r="E69" i="9" a="1"/>
  <c r="E69" i="9" s="1"/>
  <c r="D69" i="9" a="1"/>
  <c r="D69" i="9" s="1"/>
  <c r="B69" i="9"/>
  <c r="I69" i="9" a="1"/>
  <c r="I69" i="9" s="1"/>
  <c r="G69" i="9" a="1"/>
  <c r="G69" i="9" s="1"/>
  <c r="J69" i="9" a="1"/>
  <c r="J69" i="9" s="1"/>
  <c r="A70" i="9"/>
  <c r="F69" i="9" a="1"/>
  <c r="F69" i="9" s="1"/>
  <c r="H69" i="9" a="1"/>
  <c r="H69" i="9" s="1"/>
  <c r="A71" i="10"/>
  <c r="D70" i="10" a="1"/>
  <c r="D70" i="10" s="1"/>
  <c r="J70" i="10" a="1"/>
  <c r="J70" i="10" s="1"/>
  <c r="I70" i="10" a="1"/>
  <c r="I70" i="10" s="1"/>
  <c r="E70" i="10" a="1"/>
  <c r="E70" i="10" s="1"/>
  <c r="F70" i="10" a="1"/>
  <c r="F70" i="10" s="1"/>
  <c r="H70" i="10" a="1"/>
  <c r="H70" i="10" s="1"/>
  <c r="B70" i="10"/>
  <c r="G70" i="10" a="1"/>
  <c r="G70" i="10" s="1"/>
  <c r="J71" i="10" l="1" a="1"/>
  <c r="J71" i="10" s="1"/>
  <c r="K71" i="10" a="1"/>
  <c r="K71" i="10" s="1"/>
  <c r="O71" i="10" a="1"/>
  <c r="O71" i="10" s="1"/>
  <c r="S71" i="10" a="1"/>
  <c r="S71" i="10" s="1"/>
  <c r="L71" i="10" a="1"/>
  <c r="L71" i="10" s="1"/>
  <c r="P71" i="10" a="1"/>
  <c r="P71" i="10" s="1"/>
  <c r="T71" i="10" a="1"/>
  <c r="T71" i="10" s="1"/>
  <c r="R71" i="10" a="1"/>
  <c r="R71" i="10" s="1"/>
  <c r="M71" i="10" a="1"/>
  <c r="M71" i="10" s="1"/>
  <c r="N71" i="10" a="1"/>
  <c r="N71" i="10" s="1"/>
  <c r="Q71" i="10" a="1"/>
  <c r="Q71" i="10" s="1"/>
  <c r="L70" i="9" a="1"/>
  <c r="L70" i="9" s="1"/>
  <c r="P70" i="9" a="1"/>
  <c r="P70" i="9" s="1"/>
  <c r="T70" i="9" a="1"/>
  <c r="T70" i="9" s="1"/>
  <c r="M70" i="9" a="1"/>
  <c r="M70" i="9" s="1"/>
  <c r="R70" i="9" a="1"/>
  <c r="R70" i="9" s="1"/>
  <c r="N70" i="9" a="1"/>
  <c r="N70" i="9" s="1"/>
  <c r="S70" i="9" a="1"/>
  <c r="S70" i="9" s="1"/>
  <c r="O70" i="9" a="1"/>
  <c r="O70" i="9" s="1"/>
  <c r="Q70" i="9" a="1"/>
  <c r="Q70" i="9" s="1"/>
  <c r="K70" i="9" a="1"/>
  <c r="K70" i="9" s="1"/>
  <c r="AB91" i="21"/>
  <c r="Z91" i="21"/>
  <c r="U91" i="21"/>
  <c r="AA91" i="21"/>
  <c r="T92" i="21"/>
  <c r="W91" i="21"/>
  <c r="X91" i="21"/>
  <c r="Y91" i="21"/>
  <c r="V91" i="21"/>
  <c r="AG91" i="21" s="1"/>
  <c r="L84" i="21"/>
  <c r="AD84" i="21" s="1"/>
  <c r="P84" i="21"/>
  <c r="M84" i="21"/>
  <c r="J85" i="21"/>
  <c r="N84" i="21"/>
  <c r="O84" i="21"/>
  <c r="K84" i="21"/>
  <c r="R84" i="21"/>
  <c r="Q84" i="21"/>
  <c r="H70" i="9" a="1"/>
  <c r="H70" i="9" s="1"/>
  <c r="A71" i="9"/>
  <c r="D70" i="9" a="1"/>
  <c r="D70" i="9" s="1"/>
  <c r="G70" i="9" a="1"/>
  <c r="G70" i="9" s="1"/>
  <c r="B70" i="9"/>
  <c r="E70" i="9" a="1"/>
  <c r="E70" i="9" s="1"/>
  <c r="I70" i="9" a="1"/>
  <c r="I70" i="9" s="1"/>
  <c r="F70" i="9" a="1"/>
  <c r="F70" i="9" s="1"/>
  <c r="J70" i="9" a="1"/>
  <c r="J70" i="9" s="1"/>
  <c r="B71" i="10"/>
  <c r="F71" i="10" a="1"/>
  <c r="F71" i="10" s="1"/>
  <c r="E71" i="10" a="1"/>
  <c r="E71" i="10" s="1"/>
  <c r="D71" i="10" a="1"/>
  <c r="D71" i="10" s="1"/>
  <c r="A72" i="10"/>
  <c r="G71" i="10" a="1"/>
  <c r="G71" i="10" s="1"/>
  <c r="H71" i="10" a="1"/>
  <c r="H71" i="10" s="1"/>
  <c r="I71" i="10" a="1"/>
  <c r="I71" i="10" s="1"/>
  <c r="I72" i="10" l="1" a="1"/>
  <c r="I72" i="10" s="1"/>
  <c r="M72" i="10" a="1"/>
  <c r="M72" i="10" s="1"/>
  <c r="Q72" i="10" a="1"/>
  <c r="Q72" i="10" s="1"/>
  <c r="N72" i="10" a="1"/>
  <c r="N72" i="10" s="1"/>
  <c r="R72" i="10" a="1"/>
  <c r="R72" i="10" s="1"/>
  <c r="P72" i="10" a="1"/>
  <c r="P72" i="10" s="1"/>
  <c r="K72" i="10" a="1"/>
  <c r="K72" i="10" s="1"/>
  <c r="S72" i="10" a="1"/>
  <c r="S72" i="10" s="1"/>
  <c r="O72" i="10" a="1"/>
  <c r="O72" i="10" s="1"/>
  <c r="T72" i="10" a="1"/>
  <c r="T72" i="10" s="1"/>
  <c r="L72" i="10" a="1"/>
  <c r="L72" i="10" s="1"/>
  <c r="N71" i="9" a="1"/>
  <c r="N71" i="9" s="1"/>
  <c r="R71" i="9" a="1"/>
  <c r="R71" i="9" s="1"/>
  <c r="M71" i="9" a="1"/>
  <c r="M71" i="9" s="1"/>
  <c r="S71" i="9" a="1"/>
  <c r="S71" i="9" s="1"/>
  <c r="O71" i="9" a="1"/>
  <c r="O71" i="9" s="1"/>
  <c r="T71" i="9" a="1"/>
  <c r="T71" i="9" s="1"/>
  <c r="P71" i="9" a="1"/>
  <c r="P71" i="9" s="1"/>
  <c r="Q71" i="9" a="1"/>
  <c r="Q71" i="9" s="1"/>
  <c r="K71" i="9" a="1"/>
  <c r="K71" i="9" s="1"/>
  <c r="L71" i="9" a="1"/>
  <c r="L71" i="9" s="1"/>
  <c r="T93" i="21"/>
  <c r="V92" i="21"/>
  <c r="AG92" i="21" s="1"/>
  <c r="U92" i="21"/>
  <c r="AA92" i="21"/>
  <c r="Z92" i="21"/>
  <c r="W92" i="21"/>
  <c r="AB92" i="21"/>
  <c r="X92" i="21"/>
  <c r="Y92" i="21"/>
  <c r="L85" i="21"/>
  <c r="AD85" i="21" s="1"/>
  <c r="M85" i="21"/>
  <c r="Q85" i="21"/>
  <c r="N85" i="21"/>
  <c r="J86" i="21"/>
  <c r="K85" i="21"/>
  <c r="O85" i="21"/>
  <c r="P85" i="21"/>
  <c r="R85" i="21"/>
  <c r="B71" i="9"/>
  <c r="G71" i="9" a="1"/>
  <c r="G71" i="9" s="1"/>
  <c r="I71" i="9" a="1"/>
  <c r="I71" i="9" s="1"/>
  <c r="H71" i="9" a="1"/>
  <c r="H71" i="9" s="1"/>
  <c r="F71" i="9" a="1"/>
  <c r="F71" i="9" s="1"/>
  <c r="E71" i="9" a="1"/>
  <c r="E71" i="9" s="1"/>
  <c r="A72" i="9"/>
  <c r="D71" i="9" a="1"/>
  <c r="D71" i="9" s="1"/>
  <c r="J71" i="9" a="1"/>
  <c r="J71" i="9" s="1"/>
  <c r="H72" i="10" a="1"/>
  <c r="H72" i="10" s="1"/>
  <c r="F72" i="10" a="1"/>
  <c r="F72" i="10" s="1"/>
  <c r="D72" i="10" a="1"/>
  <c r="D72" i="10" s="1"/>
  <c r="J72" i="10" a="1"/>
  <c r="J72" i="10" s="1"/>
  <c r="E72" i="10" a="1"/>
  <c r="E72" i="10" s="1"/>
  <c r="G72" i="10" a="1"/>
  <c r="G72" i="10" s="1"/>
  <c r="A73" i="10"/>
  <c r="B72" i="10"/>
  <c r="K73" i="10" l="1" a="1"/>
  <c r="K73" i="10" s="1"/>
  <c r="O73" i="10" a="1"/>
  <c r="O73" i="10" s="1"/>
  <c r="S73" i="10" a="1"/>
  <c r="S73" i="10" s="1"/>
  <c r="L73" i="10" a="1"/>
  <c r="L73" i="10" s="1"/>
  <c r="P73" i="10" a="1"/>
  <c r="P73" i="10" s="1"/>
  <c r="T73" i="10" a="1"/>
  <c r="T73" i="10" s="1"/>
  <c r="N73" i="10" a="1"/>
  <c r="N73" i="10" s="1"/>
  <c r="Q73" i="10" a="1"/>
  <c r="Q73" i="10" s="1"/>
  <c r="M73" i="10" a="1"/>
  <c r="M73" i="10" s="1"/>
  <c r="R73" i="10" a="1"/>
  <c r="R73" i="10" s="1"/>
  <c r="L72" i="9" a="1"/>
  <c r="L72" i="9" s="1"/>
  <c r="N72" i="9" a="1"/>
  <c r="N72" i="9" s="1"/>
  <c r="S72" i="9" a="1"/>
  <c r="S72" i="9" s="1"/>
  <c r="O72" i="9" a="1"/>
  <c r="O72" i="9" s="1"/>
  <c r="T72" i="9" a="1"/>
  <c r="T72" i="9" s="1"/>
  <c r="P72" i="9" a="1"/>
  <c r="P72" i="9" s="1"/>
  <c r="Q72" i="9" a="1"/>
  <c r="Q72" i="9" s="1"/>
  <c r="R72" i="9" a="1"/>
  <c r="R72" i="9" s="1"/>
  <c r="K72" i="9" a="1"/>
  <c r="K72" i="9" s="1"/>
  <c r="M72" i="9" a="1"/>
  <c r="M72" i="9" s="1"/>
  <c r="T94" i="21"/>
  <c r="W93" i="21"/>
  <c r="V93" i="21"/>
  <c r="AG93" i="21" s="1"/>
  <c r="Z93" i="21"/>
  <c r="AB93" i="21"/>
  <c r="U93" i="21"/>
  <c r="AA93" i="21"/>
  <c r="X93" i="21"/>
  <c r="Y93" i="21"/>
  <c r="P86" i="21"/>
  <c r="M86" i="21"/>
  <c r="R86" i="21"/>
  <c r="N86" i="21"/>
  <c r="O86" i="21"/>
  <c r="J87" i="21"/>
  <c r="K86" i="21"/>
  <c r="Q86" i="21"/>
  <c r="L86" i="21"/>
  <c r="AD86" i="21" s="1"/>
  <c r="D72" i="9" a="1"/>
  <c r="D72" i="9" s="1"/>
  <c r="J72" i="9" a="1"/>
  <c r="J72" i="9" s="1"/>
  <c r="G72" i="9" a="1"/>
  <c r="G72" i="9" s="1"/>
  <c r="F72" i="9" a="1"/>
  <c r="F72" i="9" s="1"/>
  <c r="I72" i="9" a="1"/>
  <c r="I72" i="9" s="1"/>
  <c r="A73" i="9"/>
  <c r="H72" i="9" a="1"/>
  <c r="H72" i="9" s="1"/>
  <c r="E72" i="9" a="1"/>
  <c r="E72" i="9" s="1"/>
  <c r="B72" i="9"/>
  <c r="D73" i="10" a="1"/>
  <c r="D73" i="10" s="1"/>
  <c r="F73" i="10" a="1"/>
  <c r="F73" i="10" s="1"/>
  <c r="B73" i="10"/>
  <c r="E73" i="10" a="1"/>
  <c r="E73" i="10" s="1"/>
  <c r="J73" i="10" a="1"/>
  <c r="J73" i="10" s="1"/>
  <c r="G73" i="10" a="1"/>
  <c r="G73" i="10" s="1"/>
  <c r="H73" i="10" a="1"/>
  <c r="H73" i="10" s="1"/>
  <c r="A74" i="10"/>
  <c r="I73" i="10" a="1"/>
  <c r="I73" i="10" s="1"/>
  <c r="M74" i="10" l="1" a="1"/>
  <c r="M74" i="10" s="1"/>
  <c r="Q74" i="10" a="1"/>
  <c r="Q74" i="10" s="1"/>
  <c r="N74" i="10" a="1"/>
  <c r="N74" i="10" s="1"/>
  <c r="R74" i="10" a="1"/>
  <c r="R74" i="10" s="1"/>
  <c r="L74" i="10" a="1"/>
  <c r="L74" i="10" s="1"/>
  <c r="T74" i="10" a="1"/>
  <c r="T74" i="10" s="1"/>
  <c r="O74" i="10" a="1"/>
  <c r="O74" i="10" s="1"/>
  <c r="P74" i="10" a="1"/>
  <c r="P74" i="10" s="1"/>
  <c r="S74" i="10" a="1"/>
  <c r="S74" i="10" s="1"/>
  <c r="K74" i="10" a="1"/>
  <c r="K74" i="10" s="1"/>
  <c r="M73" i="9" a="1"/>
  <c r="M73" i="9" s="1"/>
  <c r="Q73" i="9" a="1"/>
  <c r="Q73" i="9" s="1"/>
  <c r="N73" i="9" a="1"/>
  <c r="N73" i="9" s="1"/>
  <c r="R73" i="9" a="1"/>
  <c r="R73" i="9" s="1"/>
  <c r="O73" i="9" a="1"/>
  <c r="O73" i="9" s="1"/>
  <c r="P73" i="9" a="1"/>
  <c r="P73" i="9" s="1"/>
  <c r="K73" i="9" a="1"/>
  <c r="K73" i="9" s="1"/>
  <c r="S73" i="9" a="1"/>
  <c r="S73" i="9" s="1"/>
  <c r="L73" i="9" a="1"/>
  <c r="L73" i="9" s="1"/>
  <c r="T73" i="9" a="1"/>
  <c r="T73" i="9" s="1"/>
  <c r="Z94" i="21"/>
  <c r="AA94" i="21"/>
  <c r="Y94" i="21"/>
  <c r="U94" i="21"/>
  <c r="V94" i="21"/>
  <c r="AG94" i="21" s="1"/>
  <c r="W94" i="21"/>
  <c r="T95" i="21"/>
  <c r="AB94" i="21"/>
  <c r="X94" i="21"/>
  <c r="K87" i="21"/>
  <c r="P87" i="21"/>
  <c r="Q87" i="21"/>
  <c r="N87" i="21"/>
  <c r="M87" i="21"/>
  <c r="R87" i="21"/>
  <c r="O87" i="21"/>
  <c r="L87" i="21"/>
  <c r="AD87" i="21" s="1"/>
  <c r="J88" i="21"/>
  <c r="G73" i="9" a="1"/>
  <c r="G73" i="9" s="1"/>
  <c r="D73" i="9" a="1"/>
  <c r="D73" i="9" s="1"/>
  <c r="I73" i="9" a="1"/>
  <c r="I73" i="9" s="1"/>
  <c r="J73" i="9" a="1"/>
  <c r="J73" i="9" s="1"/>
  <c r="B73" i="9"/>
  <c r="F73" i="9" a="1"/>
  <c r="F73" i="9" s="1"/>
  <c r="H73" i="9" a="1"/>
  <c r="H73" i="9" s="1"/>
  <c r="A74" i="9"/>
  <c r="E73" i="9" a="1"/>
  <c r="E73" i="9" s="1"/>
  <c r="A75" i="10"/>
  <c r="F74" i="10" a="1"/>
  <c r="F74" i="10" s="1"/>
  <c r="I74" i="10" a="1"/>
  <c r="I74" i="10" s="1"/>
  <c r="D74" i="10" a="1"/>
  <c r="D74" i="10" s="1"/>
  <c r="H74" i="10" a="1"/>
  <c r="H74" i="10" s="1"/>
  <c r="G74" i="10" a="1"/>
  <c r="G74" i="10" s="1"/>
  <c r="E74" i="10" a="1"/>
  <c r="E74" i="10" s="1"/>
  <c r="J74" i="10" a="1"/>
  <c r="J74" i="10" s="1"/>
  <c r="B74" i="10"/>
  <c r="K75" i="10" l="1" a="1"/>
  <c r="K75" i="10" s="1"/>
  <c r="O75" i="10" a="1"/>
  <c r="O75" i="10" s="1"/>
  <c r="S75" i="10" a="1"/>
  <c r="S75" i="10" s="1"/>
  <c r="L75" i="10" a="1"/>
  <c r="L75" i="10" s="1"/>
  <c r="P75" i="10" a="1"/>
  <c r="P75" i="10" s="1"/>
  <c r="T75" i="10" a="1"/>
  <c r="T75" i="10" s="1"/>
  <c r="R75" i="10" a="1"/>
  <c r="R75" i="10" s="1"/>
  <c r="M75" i="10" a="1"/>
  <c r="M75" i="10" s="1"/>
  <c r="N75" i="10" a="1"/>
  <c r="N75" i="10" s="1"/>
  <c r="Q75" i="10" a="1"/>
  <c r="Q75" i="10" s="1"/>
  <c r="K74" i="9" a="1"/>
  <c r="K74" i="9" s="1"/>
  <c r="O74" i="9" a="1"/>
  <c r="O74" i="9" s="1"/>
  <c r="S74" i="9" a="1"/>
  <c r="S74" i="9" s="1"/>
  <c r="L74" i="9" a="1"/>
  <c r="L74" i="9" s="1"/>
  <c r="P74" i="9" a="1"/>
  <c r="P74" i="9" s="1"/>
  <c r="T74" i="9" a="1"/>
  <c r="T74" i="9" s="1"/>
  <c r="M74" i="9" a="1"/>
  <c r="M74" i="9" s="1"/>
  <c r="N74" i="9" a="1"/>
  <c r="N74" i="9" s="1"/>
  <c r="Q74" i="9" a="1"/>
  <c r="Q74" i="9" s="1"/>
  <c r="R74" i="9" a="1"/>
  <c r="R74" i="9" s="1"/>
  <c r="AA95" i="21"/>
  <c r="X95" i="21"/>
  <c r="Z95" i="21"/>
  <c r="T96" i="21"/>
  <c r="W95" i="21"/>
  <c r="V95" i="21"/>
  <c r="AG95" i="21" s="1"/>
  <c r="AB95" i="21"/>
  <c r="U95" i="21"/>
  <c r="Y95" i="21"/>
  <c r="O88" i="21"/>
  <c r="L88" i="21"/>
  <c r="AD88" i="21" s="1"/>
  <c r="N88" i="21"/>
  <c r="Q88" i="21"/>
  <c r="M88" i="21"/>
  <c r="R88" i="21"/>
  <c r="K88" i="21"/>
  <c r="J89" i="21"/>
  <c r="P88" i="21"/>
  <c r="F74" i="9" a="1"/>
  <c r="F74" i="9" s="1"/>
  <c r="G74" i="9" a="1"/>
  <c r="G74" i="9" s="1"/>
  <c r="D74" i="9" a="1"/>
  <c r="D74" i="9" s="1"/>
  <c r="H74" i="9" a="1"/>
  <c r="H74" i="9" s="1"/>
  <c r="I74" i="9" a="1"/>
  <c r="I74" i="9" s="1"/>
  <c r="E74" i="9" a="1"/>
  <c r="E74" i="9" s="1"/>
  <c r="B74" i="9"/>
  <c r="A75" i="9"/>
  <c r="J74" i="9" a="1"/>
  <c r="J74" i="9" s="1"/>
  <c r="G75" i="10" a="1"/>
  <c r="G75" i="10" s="1"/>
  <c r="E75" i="10" a="1"/>
  <c r="E75" i="10" s="1"/>
  <c r="B75" i="10"/>
  <c r="J75" i="10" a="1"/>
  <c r="J75" i="10" s="1"/>
  <c r="I75" i="10" a="1"/>
  <c r="I75" i="10" s="1"/>
  <c r="H75" i="10" a="1"/>
  <c r="H75" i="10" s="1"/>
  <c r="F75" i="10" a="1"/>
  <c r="F75" i="10" s="1"/>
  <c r="A76" i="10"/>
  <c r="D75" i="10" a="1"/>
  <c r="D75" i="10" s="1"/>
  <c r="M76" i="10" l="1" a="1"/>
  <c r="M76" i="10" s="1"/>
  <c r="Q76" i="10" a="1"/>
  <c r="Q76" i="10" s="1"/>
  <c r="N76" i="10" a="1"/>
  <c r="N76" i="10" s="1"/>
  <c r="R76" i="10" a="1"/>
  <c r="R76" i="10" s="1"/>
  <c r="P76" i="10" a="1"/>
  <c r="P76" i="10" s="1"/>
  <c r="K76" i="10" a="1"/>
  <c r="K76" i="10" s="1"/>
  <c r="S76" i="10" a="1"/>
  <c r="S76" i="10" s="1"/>
  <c r="T76" i="10" a="1"/>
  <c r="T76" i="10" s="1"/>
  <c r="L76" i="10" a="1"/>
  <c r="L76" i="10" s="1"/>
  <c r="O76" i="10" a="1"/>
  <c r="O76" i="10" s="1"/>
  <c r="M75" i="9" a="1"/>
  <c r="M75" i="9" s="1"/>
  <c r="Q75" i="9" a="1"/>
  <c r="Q75" i="9" s="1"/>
  <c r="N75" i="9" a="1"/>
  <c r="N75" i="9" s="1"/>
  <c r="R75" i="9" a="1"/>
  <c r="R75" i="9" s="1"/>
  <c r="K75" i="9" a="1"/>
  <c r="K75" i="9" s="1"/>
  <c r="S75" i="9" a="1"/>
  <c r="S75" i="9" s="1"/>
  <c r="L75" i="9" a="1"/>
  <c r="L75" i="9" s="1"/>
  <c r="T75" i="9" a="1"/>
  <c r="T75" i="9" s="1"/>
  <c r="O75" i="9" a="1"/>
  <c r="O75" i="9" s="1"/>
  <c r="P75" i="9" a="1"/>
  <c r="P75" i="9" s="1"/>
  <c r="V96" i="21"/>
  <c r="AG96" i="21" s="1"/>
  <c r="Z96" i="21"/>
  <c r="Y96" i="21"/>
  <c r="X96" i="21"/>
  <c r="W96" i="21"/>
  <c r="AB96" i="21"/>
  <c r="T97" i="21"/>
  <c r="AA96" i="21"/>
  <c r="U96" i="21"/>
  <c r="P89" i="21"/>
  <c r="N89" i="21"/>
  <c r="J90" i="21"/>
  <c r="Q89" i="21"/>
  <c r="L89" i="21"/>
  <c r="AD89" i="21" s="1"/>
  <c r="R89" i="21"/>
  <c r="K89" i="21"/>
  <c r="M89" i="21"/>
  <c r="O89" i="21"/>
  <c r="J75" i="9" a="1"/>
  <c r="J75" i="9" s="1"/>
  <c r="F75" i="9" a="1"/>
  <c r="F75" i="9" s="1"/>
  <c r="H75" i="9" a="1"/>
  <c r="H75" i="9" s="1"/>
  <c r="I75" i="9" a="1"/>
  <c r="I75" i="9" s="1"/>
  <c r="B75" i="9"/>
  <c r="A76" i="9"/>
  <c r="D75" i="9" a="1"/>
  <c r="D75" i="9" s="1"/>
  <c r="G75" i="9" a="1"/>
  <c r="G75" i="9" s="1"/>
  <c r="E75" i="9" a="1"/>
  <c r="E75" i="9" s="1"/>
  <c r="G76" i="10" a="1"/>
  <c r="G76" i="10" s="1"/>
  <c r="J76" i="10" a="1"/>
  <c r="J76" i="10" s="1"/>
  <c r="A77" i="10"/>
  <c r="B76" i="10"/>
  <c r="E76" i="10" a="1"/>
  <c r="E76" i="10" s="1"/>
  <c r="D76" i="10" a="1"/>
  <c r="D76" i="10" s="1"/>
  <c r="F76" i="10" a="1"/>
  <c r="F76" i="10" s="1"/>
  <c r="I76" i="10" a="1"/>
  <c r="I76" i="10" s="1"/>
  <c r="H76" i="10" a="1"/>
  <c r="H76" i="10" s="1"/>
  <c r="K77" i="10" l="1" a="1"/>
  <c r="K77" i="10" s="1"/>
  <c r="O77" i="10" a="1"/>
  <c r="O77" i="10" s="1"/>
  <c r="S77" i="10" a="1"/>
  <c r="S77" i="10" s="1"/>
  <c r="L77" i="10" a="1"/>
  <c r="L77" i="10" s="1"/>
  <c r="P77" i="10" a="1"/>
  <c r="P77" i="10" s="1"/>
  <c r="T77" i="10" a="1"/>
  <c r="T77" i="10" s="1"/>
  <c r="N77" i="10" a="1"/>
  <c r="N77" i="10" s="1"/>
  <c r="Q77" i="10" a="1"/>
  <c r="Q77" i="10" s="1"/>
  <c r="M77" i="10" a="1"/>
  <c r="M77" i="10" s="1"/>
  <c r="R77" i="10" a="1"/>
  <c r="R77" i="10" s="1"/>
  <c r="K76" i="9" a="1"/>
  <c r="K76" i="9" s="1"/>
  <c r="O76" i="9" a="1"/>
  <c r="O76" i="9" s="1"/>
  <c r="S76" i="9" a="1"/>
  <c r="S76" i="9" s="1"/>
  <c r="L76" i="9" a="1"/>
  <c r="L76" i="9" s="1"/>
  <c r="P76" i="9" a="1"/>
  <c r="P76" i="9" s="1"/>
  <c r="T76" i="9" a="1"/>
  <c r="T76" i="9" s="1"/>
  <c r="Q76" i="9" a="1"/>
  <c r="Q76" i="9" s="1"/>
  <c r="R76" i="9" a="1"/>
  <c r="R76" i="9" s="1"/>
  <c r="M76" i="9" a="1"/>
  <c r="M76" i="9" s="1"/>
  <c r="N76" i="9" a="1"/>
  <c r="N76" i="9" s="1"/>
  <c r="AA97" i="21"/>
  <c r="Y97" i="21"/>
  <c r="U97" i="21"/>
  <c r="T98" i="21"/>
  <c r="V97" i="21"/>
  <c r="AG97" i="21" s="1"/>
  <c r="AB97" i="21"/>
  <c r="Z97" i="21"/>
  <c r="W97" i="21"/>
  <c r="X97" i="21"/>
  <c r="N90" i="21"/>
  <c r="K90" i="21"/>
  <c r="J91" i="21"/>
  <c r="R90" i="21"/>
  <c r="L90" i="21"/>
  <c r="AD90" i="21" s="1"/>
  <c r="O90" i="21"/>
  <c r="M90" i="21"/>
  <c r="P90" i="21"/>
  <c r="Q90" i="21"/>
  <c r="E76" i="9" a="1"/>
  <c r="E76" i="9" s="1"/>
  <c r="I76" i="9" a="1"/>
  <c r="I76" i="9" s="1"/>
  <c r="A77" i="9"/>
  <c r="G76" i="9" a="1"/>
  <c r="G76" i="9" s="1"/>
  <c r="D76" i="9" a="1"/>
  <c r="D76" i="9" s="1"/>
  <c r="J76" i="9" a="1"/>
  <c r="J76" i="9" s="1"/>
  <c r="B76" i="9"/>
  <c r="F76" i="9" a="1"/>
  <c r="F76" i="9" s="1"/>
  <c r="H76" i="9" a="1"/>
  <c r="H76" i="9" s="1"/>
  <c r="J77" i="10" a="1"/>
  <c r="J77" i="10" s="1"/>
  <c r="H77" i="10" a="1"/>
  <c r="H77" i="10" s="1"/>
  <c r="E77" i="10" a="1"/>
  <c r="E77" i="10" s="1"/>
  <c r="A78" i="10"/>
  <c r="I77" i="10" a="1"/>
  <c r="I77" i="10" s="1"/>
  <c r="F77" i="10" a="1"/>
  <c r="F77" i="10" s="1"/>
  <c r="B77" i="10"/>
  <c r="D77" i="10" a="1"/>
  <c r="D77" i="10" s="1"/>
  <c r="G77" i="10" a="1"/>
  <c r="G77" i="10" s="1"/>
  <c r="N78" i="10" l="1" a="1"/>
  <c r="N78" i="10" s="1"/>
  <c r="R78" i="10" a="1"/>
  <c r="R78" i="10" s="1"/>
  <c r="L78" i="10" a="1"/>
  <c r="L78" i="10" s="1"/>
  <c r="S78" i="10" a="1"/>
  <c r="S78" i="10" s="1"/>
  <c r="M78" i="10" a="1"/>
  <c r="M78" i="10" s="1"/>
  <c r="T78" i="10" a="1"/>
  <c r="T78" i="10" s="1"/>
  <c r="O78" i="10" a="1"/>
  <c r="O78" i="10" s="1"/>
  <c r="P78" i="10" a="1"/>
  <c r="P78" i="10" s="1"/>
  <c r="Q78" i="10" a="1"/>
  <c r="Q78" i="10" s="1"/>
  <c r="K78" i="10" a="1"/>
  <c r="K78" i="10" s="1"/>
  <c r="M77" i="9" a="1"/>
  <c r="M77" i="9" s="1"/>
  <c r="Q77" i="9" a="1"/>
  <c r="Q77" i="9" s="1"/>
  <c r="N77" i="9" a="1"/>
  <c r="N77" i="9" s="1"/>
  <c r="R77" i="9" a="1"/>
  <c r="R77" i="9" s="1"/>
  <c r="O77" i="9" a="1"/>
  <c r="O77" i="9" s="1"/>
  <c r="P77" i="9" a="1"/>
  <c r="P77" i="9" s="1"/>
  <c r="K77" i="9" a="1"/>
  <c r="K77" i="9" s="1"/>
  <c r="S77" i="9" a="1"/>
  <c r="S77" i="9" s="1"/>
  <c r="L77" i="9" a="1"/>
  <c r="L77" i="9" s="1"/>
  <c r="T77" i="9" a="1"/>
  <c r="T77" i="9" s="1"/>
  <c r="AA98" i="21"/>
  <c r="U98" i="21"/>
  <c r="X98" i="21"/>
  <c r="Z98" i="21"/>
  <c r="T99" i="21"/>
  <c r="W98" i="21"/>
  <c r="V98" i="21"/>
  <c r="AG98" i="21" s="1"/>
  <c r="AB98" i="21"/>
  <c r="Y98" i="21"/>
  <c r="P91" i="21"/>
  <c r="K91" i="21"/>
  <c r="O91" i="21"/>
  <c r="J92" i="21"/>
  <c r="N91" i="21"/>
  <c r="L91" i="21"/>
  <c r="AD91" i="21" s="1"/>
  <c r="M91" i="21"/>
  <c r="Q91" i="21"/>
  <c r="R91" i="21"/>
  <c r="A78" i="9"/>
  <c r="G77" i="9" a="1"/>
  <c r="G77" i="9" s="1"/>
  <c r="F77" i="9" a="1"/>
  <c r="F77" i="9" s="1"/>
  <c r="H77" i="9" a="1"/>
  <c r="H77" i="9" s="1"/>
  <c r="J77" i="9" a="1"/>
  <c r="J77" i="9" s="1"/>
  <c r="D77" i="9" a="1"/>
  <c r="D77" i="9" s="1"/>
  <c r="B77" i="9"/>
  <c r="I77" i="9" a="1"/>
  <c r="I77" i="9" s="1"/>
  <c r="E77" i="9" a="1"/>
  <c r="E77" i="9" s="1"/>
  <c r="E78" i="10" a="1"/>
  <c r="E78" i="10" s="1"/>
  <c r="J78" i="10" a="1"/>
  <c r="J78" i="10" s="1"/>
  <c r="G78" i="10" a="1"/>
  <c r="G78" i="10" s="1"/>
  <c r="F78" i="10" a="1"/>
  <c r="F78" i="10" s="1"/>
  <c r="B78" i="10"/>
  <c r="D78" i="10" a="1"/>
  <c r="D78" i="10" s="1"/>
  <c r="H78" i="10" a="1"/>
  <c r="H78" i="10" s="1"/>
  <c r="I78" i="10" a="1"/>
  <c r="I78" i="10" s="1"/>
  <c r="A79" i="10"/>
  <c r="L79" i="10" l="1" a="1"/>
  <c r="L79" i="10" s="1"/>
  <c r="P79" i="10" a="1"/>
  <c r="P79" i="10" s="1"/>
  <c r="T79" i="10" a="1"/>
  <c r="T79" i="10" s="1"/>
  <c r="O79" i="10" a="1"/>
  <c r="O79" i="10" s="1"/>
  <c r="Q79" i="10" a="1"/>
  <c r="Q79" i="10" s="1"/>
  <c r="M79" i="10" a="1"/>
  <c r="M79" i="10" s="1"/>
  <c r="K79" i="10" a="1"/>
  <c r="K79" i="10" s="1"/>
  <c r="N79" i="10" a="1"/>
  <c r="N79" i="10" s="1"/>
  <c r="R79" i="10" a="1"/>
  <c r="R79" i="10" s="1"/>
  <c r="S79" i="10" a="1"/>
  <c r="S79" i="10" s="1"/>
  <c r="K78" i="9" a="1"/>
  <c r="K78" i="9" s="1"/>
  <c r="O78" i="9" a="1"/>
  <c r="O78" i="9" s="1"/>
  <c r="S78" i="9" a="1"/>
  <c r="S78" i="9" s="1"/>
  <c r="L78" i="9" a="1"/>
  <c r="L78" i="9" s="1"/>
  <c r="P78" i="9" a="1"/>
  <c r="P78" i="9" s="1"/>
  <c r="T78" i="9" a="1"/>
  <c r="T78" i="9" s="1"/>
  <c r="M78" i="9" a="1"/>
  <c r="M78" i="9" s="1"/>
  <c r="N78" i="9" a="1"/>
  <c r="N78" i="9" s="1"/>
  <c r="Q78" i="9" a="1"/>
  <c r="Q78" i="9" s="1"/>
  <c r="R78" i="9" a="1"/>
  <c r="R78" i="9" s="1"/>
  <c r="U99" i="21"/>
  <c r="W99" i="21"/>
  <c r="Y99" i="21"/>
  <c r="Z99" i="21"/>
  <c r="T100" i="21"/>
  <c r="X99" i="21"/>
  <c r="V99" i="21"/>
  <c r="AG99" i="21" s="1"/>
  <c r="AB99" i="21"/>
  <c r="AA99" i="21"/>
  <c r="N92" i="21"/>
  <c r="L92" i="21"/>
  <c r="AD92" i="21" s="1"/>
  <c r="R92" i="21"/>
  <c r="Q92" i="21"/>
  <c r="K92" i="21"/>
  <c r="M92" i="21"/>
  <c r="O92" i="21"/>
  <c r="P92" i="21"/>
  <c r="J93" i="21"/>
  <c r="E78" i="9" a="1"/>
  <c r="E78" i="9" s="1"/>
  <c r="D78" i="9" a="1"/>
  <c r="D78" i="9" s="1"/>
  <c r="J78" i="9" a="1"/>
  <c r="J78" i="9" s="1"/>
  <c r="I78" i="9" a="1"/>
  <c r="I78" i="9" s="1"/>
  <c r="H78" i="9" a="1"/>
  <c r="H78" i="9" s="1"/>
  <c r="B78" i="9"/>
  <c r="G78" i="9" a="1"/>
  <c r="G78" i="9" s="1"/>
  <c r="F78" i="9" a="1"/>
  <c r="F78" i="9" s="1"/>
  <c r="A79" i="9"/>
  <c r="H79" i="10" a="1"/>
  <c r="H79" i="10" s="1"/>
  <c r="F79" i="10" a="1"/>
  <c r="F79" i="10" s="1"/>
  <c r="B79" i="10"/>
  <c r="D79" i="10" a="1"/>
  <c r="D79" i="10" s="1"/>
  <c r="E79" i="10" a="1"/>
  <c r="E79" i="10" s="1"/>
  <c r="G79" i="10" a="1"/>
  <c r="G79" i="10" s="1"/>
  <c r="I79" i="10" a="1"/>
  <c r="I79" i="10" s="1"/>
  <c r="A80" i="10"/>
  <c r="J79" i="10" a="1"/>
  <c r="J79" i="10" s="1"/>
  <c r="N80" i="10" l="1" a="1"/>
  <c r="N80" i="10" s="1"/>
  <c r="R80" i="10" a="1"/>
  <c r="R80" i="10" s="1"/>
  <c r="Q80" i="10" a="1"/>
  <c r="Q80" i="10" s="1"/>
  <c r="L80" i="10" a="1"/>
  <c r="L80" i="10" s="1"/>
  <c r="S80" i="10" a="1"/>
  <c r="S80" i="10" s="1"/>
  <c r="M80" i="10" a="1"/>
  <c r="M80" i="10" s="1"/>
  <c r="T80" i="10" a="1"/>
  <c r="T80" i="10" s="1"/>
  <c r="O80" i="10" a="1"/>
  <c r="O80" i="10" s="1"/>
  <c r="P80" i="10" a="1"/>
  <c r="P80" i="10" s="1"/>
  <c r="K80" i="10" a="1"/>
  <c r="K80" i="10" s="1"/>
  <c r="M79" i="9" a="1"/>
  <c r="M79" i="9" s="1"/>
  <c r="Q79" i="9" a="1"/>
  <c r="Q79" i="9" s="1"/>
  <c r="N79" i="9" a="1"/>
  <c r="N79" i="9" s="1"/>
  <c r="R79" i="9" a="1"/>
  <c r="R79" i="9" s="1"/>
  <c r="K79" i="9" a="1"/>
  <c r="K79" i="9" s="1"/>
  <c r="S79" i="9" a="1"/>
  <c r="S79" i="9" s="1"/>
  <c r="L79" i="9" a="1"/>
  <c r="L79" i="9" s="1"/>
  <c r="T79" i="9" a="1"/>
  <c r="T79" i="9" s="1"/>
  <c r="O79" i="9" a="1"/>
  <c r="O79" i="9" s="1"/>
  <c r="P79" i="9" a="1"/>
  <c r="P79" i="9" s="1"/>
  <c r="AA100" i="21"/>
  <c r="AB100" i="21"/>
  <c r="V100" i="21"/>
  <c r="AG100" i="21" s="1"/>
  <c r="U100" i="21"/>
  <c r="W100" i="21"/>
  <c r="X100" i="21"/>
  <c r="Y100" i="21"/>
  <c r="T101" i="21"/>
  <c r="Z100" i="21"/>
  <c r="N93" i="21"/>
  <c r="O93" i="21"/>
  <c r="R93" i="21"/>
  <c r="Q93" i="21"/>
  <c r="M93" i="21"/>
  <c r="L93" i="21"/>
  <c r="AD93" i="21" s="1"/>
  <c r="K93" i="21"/>
  <c r="P93" i="21"/>
  <c r="J94" i="21"/>
  <c r="F79" i="9" a="1"/>
  <c r="F79" i="9" s="1"/>
  <c r="D79" i="9" a="1"/>
  <c r="D79" i="9" s="1"/>
  <c r="J79" i="9" a="1"/>
  <c r="J79" i="9" s="1"/>
  <c r="G79" i="9" a="1"/>
  <c r="G79" i="9" s="1"/>
  <c r="I79" i="9" a="1"/>
  <c r="I79" i="9" s="1"/>
  <c r="H79" i="9" a="1"/>
  <c r="H79" i="9" s="1"/>
  <c r="B79" i="9"/>
  <c r="A80" i="9"/>
  <c r="E79" i="9" a="1"/>
  <c r="E79" i="9" s="1"/>
  <c r="D80" i="10" a="1"/>
  <c r="D80" i="10" s="1"/>
  <c r="A81" i="10"/>
  <c r="I80" i="10" a="1"/>
  <c r="I80" i="10" s="1"/>
  <c r="G80" i="10" a="1"/>
  <c r="G80" i="10" s="1"/>
  <c r="F80" i="10" a="1"/>
  <c r="F80" i="10" s="1"/>
  <c r="H80" i="10" a="1"/>
  <c r="H80" i="10" s="1"/>
  <c r="J80" i="10" a="1"/>
  <c r="J80" i="10" s="1"/>
  <c r="E80" i="10" a="1"/>
  <c r="E80" i="10" s="1"/>
  <c r="B80" i="10"/>
  <c r="D81" i="10" l="1" a="1"/>
  <c r="D81" i="10" s="1"/>
  <c r="L81" i="10" a="1"/>
  <c r="L81" i="10" s="1"/>
  <c r="P81" i="10" a="1"/>
  <c r="P81" i="10" s="1"/>
  <c r="T81" i="10" a="1"/>
  <c r="T81" i="10" s="1"/>
  <c r="N81" i="10" a="1"/>
  <c r="N81" i="10" s="1"/>
  <c r="O81" i="10" a="1"/>
  <c r="O81" i="10" s="1"/>
  <c r="Q81" i="10" a="1"/>
  <c r="Q81" i="10" s="1"/>
  <c r="K81" i="10" a="1"/>
  <c r="K81" i="10" s="1"/>
  <c r="R81" i="10" a="1"/>
  <c r="R81" i="10" s="1"/>
  <c r="S81" i="10" a="1"/>
  <c r="S81" i="10" s="1"/>
  <c r="M81" i="10" a="1"/>
  <c r="M81" i="10" s="1"/>
  <c r="K80" i="9" a="1"/>
  <c r="K80" i="9" s="1"/>
  <c r="O80" i="9" a="1"/>
  <c r="O80" i="9" s="1"/>
  <c r="S80" i="9" a="1"/>
  <c r="S80" i="9" s="1"/>
  <c r="L80" i="9" a="1"/>
  <c r="L80" i="9" s="1"/>
  <c r="P80" i="9" a="1"/>
  <c r="P80" i="9" s="1"/>
  <c r="T80" i="9" a="1"/>
  <c r="T80" i="9" s="1"/>
  <c r="Q80" i="9" a="1"/>
  <c r="Q80" i="9" s="1"/>
  <c r="R80" i="9" a="1"/>
  <c r="R80" i="9" s="1"/>
  <c r="M80" i="9" a="1"/>
  <c r="M80" i="9" s="1"/>
  <c r="N80" i="9" a="1"/>
  <c r="N80" i="9" s="1"/>
  <c r="U101" i="21"/>
  <c r="W101" i="21"/>
  <c r="AB101" i="21"/>
  <c r="X101" i="21"/>
  <c r="T102" i="21"/>
  <c r="AA101" i="21"/>
  <c r="V101" i="21"/>
  <c r="AG101" i="21" s="1"/>
  <c r="Y101" i="21"/>
  <c r="Z101" i="21"/>
  <c r="J95" i="21"/>
  <c r="R94" i="21"/>
  <c r="M94" i="21"/>
  <c r="L94" i="21"/>
  <c r="AD94" i="21" s="1"/>
  <c r="O94" i="21"/>
  <c r="N94" i="21"/>
  <c r="K94" i="21"/>
  <c r="Q94" i="21"/>
  <c r="P94" i="21"/>
  <c r="A81" i="9"/>
  <c r="G80" i="9" a="1"/>
  <c r="G80" i="9" s="1"/>
  <c r="H80" i="9" a="1"/>
  <c r="H80" i="9" s="1"/>
  <c r="F80" i="9" a="1"/>
  <c r="F80" i="9" s="1"/>
  <c r="E80" i="9" a="1"/>
  <c r="E80" i="9" s="1"/>
  <c r="J80" i="9" a="1"/>
  <c r="J80" i="9" s="1"/>
  <c r="D80" i="9" a="1"/>
  <c r="D80" i="9" s="1"/>
  <c r="I80" i="9" a="1"/>
  <c r="I80" i="9" s="1"/>
  <c r="B80" i="9"/>
  <c r="A82" i="10"/>
  <c r="B81" i="10"/>
  <c r="G81" i="10" a="1"/>
  <c r="G81" i="10" s="1"/>
  <c r="F81" i="10" a="1"/>
  <c r="F81" i="10" s="1"/>
  <c r="J81" i="10" a="1"/>
  <c r="J81" i="10" s="1"/>
  <c r="H81" i="10" a="1"/>
  <c r="H81" i="10" s="1"/>
  <c r="E81" i="10" a="1"/>
  <c r="E81" i="10" s="1"/>
  <c r="I81" i="10" a="1"/>
  <c r="I81" i="10" s="1"/>
  <c r="N82" i="10" l="1" a="1"/>
  <c r="N82" i="10" s="1"/>
  <c r="R82" i="10" a="1"/>
  <c r="R82" i="10" s="1"/>
  <c r="K82" i="10" a="1"/>
  <c r="K82" i="10" s="1"/>
  <c r="Q82" i="10" a="1"/>
  <c r="Q82" i="10" s="1"/>
  <c r="L82" i="10" a="1"/>
  <c r="L82" i="10" s="1"/>
  <c r="S82" i="10" a="1"/>
  <c r="S82" i="10" s="1"/>
  <c r="O82" i="10" a="1"/>
  <c r="O82" i="10" s="1"/>
  <c r="M82" i="10" a="1"/>
  <c r="M82" i="10" s="1"/>
  <c r="P82" i="10" a="1"/>
  <c r="P82" i="10" s="1"/>
  <c r="T82" i="10" a="1"/>
  <c r="T82" i="10" s="1"/>
  <c r="M81" i="9" a="1"/>
  <c r="M81" i="9" s="1"/>
  <c r="Q81" i="9" a="1"/>
  <c r="Q81" i="9" s="1"/>
  <c r="N81" i="9" a="1"/>
  <c r="N81" i="9" s="1"/>
  <c r="R81" i="9" a="1"/>
  <c r="R81" i="9" s="1"/>
  <c r="O81" i="9" a="1"/>
  <c r="O81" i="9" s="1"/>
  <c r="P81" i="9" a="1"/>
  <c r="P81" i="9" s="1"/>
  <c r="K81" i="9" a="1"/>
  <c r="K81" i="9" s="1"/>
  <c r="S81" i="9" a="1"/>
  <c r="S81" i="9" s="1"/>
  <c r="T81" i="9" a="1"/>
  <c r="T81" i="9" s="1"/>
  <c r="L81" i="9" a="1"/>
  <c r="L81" i="9" s="1"/>
  <c r="AB102" i="21"/>
  <c r="W102" i="21"/>
  <c r="V102" i="21"/>
  <c r="AG102" i="21" s="1"/>
  <c r="AA102" i="21"/>
  <c r="X102" i="21"/>
  <c r="T103" i="21"/>
  <c r="U102" i="21"/>
  <c r="Z102" i="21"/>
  <c r="Y102" i="21"/>
  <c r="M95" i="21"/>
  <c r="N95" i="21"/>
  <c r="R95" i="21"/>
  <c r="P95" i="21"/>
  <c r="J96" i="21"/>
  <c r="K95" i="21"/>
  <c r="L95" i="21"/>
  <c r="AD95" i="21" s="1"/>
  <c r="Q95" i="21"/>
  <c r="O95" i="21"/>
  <c r="E81" i="9" a="1"/>
  <c r="E81" i="9" s="1"/>
  <c r="A82" i="9"/>
  <c r="G81" i="9" a="1"/>
  <c r="G81" i="9" s="1"/>
  <c r="H81" i="9" a="1"/>
  <c r="H81" i="9" s="1"/>
  <c r="F81" i="9" a="1"/>
  <c r="F81" i="9" s="1"/>
  <c r="J81" i="9" a="1"/>
  <c r="J81" i="9" s="1"/>
  <c r="D81" i="9" a="1"/>
  <c r="D81" i="9" s="1"/>
  <c r="B81" i="9"/>
  <c r="I81" i="9" a="1"/>
  <c r="I81" i="9" s="1"/>
  <c r="J82" i="10" a="1"/>
  <c r="J82" i="10" s="1"/>
  <c r="D82" i="10" a="1"/>
  <c r="D82" i="10" s="1"/>
  <c r="H82" i="10" a="1"/>
  <c r="H82" i="10" s="1"/>
  <c r="B82" i="10"/>
  <c r="A83" i="10"/>
  <c r="F82" i="10" a="1"/>
  <c r="F82" i="10" s="1"/>
  <c r="I82" i="10" a="1"/>
  <c r="I82" i="10" s="1"/>
  <c r="G82" i="10" a="1"/>
  <c r="G82" i="10" s="1"/>
  <c r="E82" i="10" a="1"/>
  <c r="E82" i="10" s="1"/>
  <c r="L83" i="10" l="1" a="1"/>
  <c r="L83" i="10" s="1"/>
  <c r="P83" i="10" a="1"/>
  <c r="P83" i="10" s="1"/>
  <c r="T83" i="10" a="1"/>
  <c r="T83" i="10" s="1"/>
  <c r="S83" i="10" a="1"/>
  <c r="S83" i="10" s="1"/>
  <c r="N83" i="10" a="1"/>
  <c r="N83" i="10" s="1"/>
  <c r="O83" i="10" a="1"/>
  <c r="O83" i="10" s="1"/>
  <c r="R83" i="10" a="1"/>
  <c r="R83" i="10" s="1"/>
  <c r="K83" i="10" a="1"/>
  <c r="K83" i="10" s="1"/>
  <c r="M83" i="10" a="1"/>
  <c r="M83" i="10" s="1"/>
  <c r="Q83" i="10" a="1"/>
  <c r="Q83" i="10" s="1"/>
  <c r="K82" i="9" a="1"/>
  <c r="K82" i="9" s="1"/>
  <c r="O82" i="9" a="1"/>
  <c r="O82" i="9" s="1"/>
  <c r="S82" i="9" a="1"/>
  <c r="S82" i="9" s="1"/>
  <c r="L82" i="9" a="1"/>
  <c r="L82" i="9" s="1"/>
  <c r="P82" i="9" a="1"/>
  <c r="P82" i="9" s="1"/>
  <c r="T82" i="9" a="1"/>
  <c r="T82" i="9" s="1"/>
  <c r="M82" i="9" a="1"/>
  <c r="M82" i="9" s="1"/>
  <c r="N82" i="9" a="1"/>
  <c r="N82" i="9" s="1"/>
  <c r="Q82" i="9" a="1"/>
  <c r="Q82" i="9" s="1"/>
  <c r="R82" i="9" a="1"/>
  <c r="R82" i="9" s="1"/>
  <c r="AA103" i="21"/>
  <c r="X103" i="21"/>
  <c r="V103" i="21"/>
  <c r="AG103" i="21" s="1"/>
  <c r="AB103" i="21"/>
  <c r="Y103" i="21"/>
  <c r="U103" i="21"/>
  <c r="T104" i="21"/>
  <c r="W103" i="21"/>
  <c r="Z103" i="21"/>
  <c r="P96" i="21"/>
  <c r="K96" i="21"/>
  <c r="R96" i="21"/>
  <c r="Q96" i="21"/>
  <c r="O96" i="21"/>
  <c r="M96" i="21"/>
  <c r="L96" i="21"/>
  <c r="AD96" i="21" s="1"/>
  <c r="N96" i="21"/>
  <c r="J97" i="21"/>
  <c r="F82" i="9" a="1"/>
  <c r="F82" i="9" s="1"/>
  <c r="I82" i="9" a="1"/>
  <c r="I82" i="9" s="1"/>
  <c r="A83" i="9"/>
  <c r="B82" i="9"/>
  <c r="E82" i="9" a="1"/>
  <c r="E82" i="9" s="1"/>
  <c r="J82" i="9" a="1"/>
  <c r="J82" i="9" s="1"/>
  <c r="G82" i="9" a="1"/>
  <c r="G82" i="9" s="1"/>
  <c r="H82" i="9" a="1"/>
  <c r="H82" i="9" s="1"/>
  <c r="D82" i="9" a="1"/>
  <c r="D82" i="9" s="1"/>
  <c r="F83" i="10" a="1"/>
  <c r="F83" i="10" s="1"/>
  <c r="B83" i="10"/>
  <c r="H83" i="10" a="1"/>
  <c r="H83" i="10" s="1"/>
  <c r="E83" i="10" a="1"/>
  <c r="E83" i="10" s="1"/>
  <c r="G83" i="10" a="1"/>
  <c r="G83" i="10" s="1"/>
  <c r="D83" i="10" a="1"/>
  <c r="D83" i="10" s="1"/>
  <c r="A84" i="10"/>
  <c r="J83" i="10" a="1"/>
  <c r="J83" i="10" s="1"/>
  <c r="I83" i="10" a="1"/>
  <c r="I83" i="10" s="1"/>
  <c r="H84" i="10" l="1" a="1"/>
  <c r="H84" i="10" s="1"/>
  <c r="N84" i="10" a="1"/>
  <c r="N84" i="10" s="1"/>
  <c r="R84" i="10" a="1"/>
  <c r="R84" i="10" s="1"/>
  <c r="P84" i="10" a="1"/>
  <c r="P84" i="10" s="1"/>
  <c r="K84" i="10" a="1"/>
  <c r="K84" i="10" s="1"/>
  <c r="Q84" i="10" a="1"/>
  <c r="Q84" i="10" s="1"/>
  <c r="L84" i="10" a="1"/>
  <c r="L84" i="10" s="1"/>
  <c r="S84" i="10" a="1"/>
  <c r="S84" i="10" s="1"/>
  <c r="M84" i="10" a="1"/>
  <c r="M84" i="10" s="1"/>
  <c r="T84" i="10" a="1"/>
  <c r="T84" i="10" s="1"/>
  <c r="O84" i="10" a="1"/>
  <c r="O84" i="10" s="1"/>
  <c r="M83" i="9" a="1"/>
  <c r="M83" i="9" s="1"/>
  <c r="Q83" i="9" a="1"/>
  <c r="Q83" i="9" s="1"/>
  <c r="N83" i="9" a="1"/>
  <c r="N83" i="9" s="1"/>
  <c r="R83" i="9" a="1"/>
  <c r="R83" i="9" s="1"/>
  <c r="K83" i="9" a="1"/>
  <c r="K83" i="9" s="1"/>
  <c r="S83" i="9" a="1"/>
  <c r="S83" i="9" s="1"/>
  <c r="L83" i="9" a="1"/>
  <c r="L83" i="9" s="1"/>
  <c r="T83" i="9" a="1"/>
  <c r="T83" i="9" s="1"/>
  <c r="O83" i="9" a="1"/>
  <c r="O83" i="9" s="1"/>
  <c r="P83" i="9" a="1"/>
  <c r="P83" i="9" s="1"/>
  <c r="AB104" i="21"/>
  <c r="Y104" i="21"/>
  <c r="U104" i="21"/>
  <c r="V104" i="21"/>
  <c r="AG104" i="21" s="1"/>
  <c r="X104" i="21"/>
  <c r="AA104" i="21"/>
  <c r="T105" i="21"/>
  <c r="Z104" i="21"/>
  <c r="W104" i="21"/>
  <c r="Q97" i="21"/>
  <c r="J98" i="21"/>
  <c r="K97" i="21"/>
  <c r="M97" i="21"/>
  <c r="P97" i="21"/>
  <c r="L97" i="21"/>
  <c r="AD97" i="21" s="1"/>
  <c r="N97" i="21"/>
  <c r="R97" i="21"/>
  <c r="O97" i="21"/>
  <c r="A84" i="9"/>
  <c r="H83" i="9" a="1"/>
  <c r="H83" i="9" s="1"/>
  <c r="B83" i="9"/>
  <c r="E83" i="9" a="1"/>
  <c r="E83" i="9" s="1"/>
  <c r="G83" i="9" a="1"/>
  <c r="G83" i="9" s="1"/>
  <c r="F83" i="9" a="1"/>
  <c r="F83" i="9" s="1"/>
  <c r="D83" i="9" a="1"/>
  <c r="D83" i="9" s="1"/>
  <c r="I83" i="9" a="1"/>
  <c r="I83" i="9" s="1"/>
  <c r="J83" i="9" a="1"/>
  <c r="J83" i="9" s="1"/>
  <c r="A85" i="10"/>
  <c r="E84" i="10" a="1"/>
  <c r="E84" i="10" s="1"/>
  <c r="F84" i="10" a="1"/>
  <c r="F84" i="10" s="1"/>
  <c r="J84" i="10" a="1"/>
  <c r="J84" i="10" s="1"/>
  <c r="B84" i="10"/>
  <c r="D84" i="10" a="1"/>
  <c r="D84" i="10" s="1"/>
  <c r="I84" i="10" a="1"/>
  <c r="I84" i="10" s="1"/>
  <c r="G84" i="10" a="1"/>
  <c r="G84" i="10" s="1"/>
  <c r="L85" i="10" l="1" a="1"/>
  <c r="L85" i="10" s="1"/>
  <c r="P85" i="10" a="1"/>
  <c r="P85" i="10" s="1"/>
  <c r="T85" i="10" a="1"/>
  <c r="T85" i="10" s="1"/>
  <c r="M85" i="10" a="1"/>
  <c r="M85" i="10" s="1"/>
  <c r="S85" i="10" a="1"/>
  <c r="S85" i="10" s="1"/>
  <c r="N85" i="10" a="1"/>
  <c r="N85" i="10" s="1"/>
  <c r="Q85" i="10" a="1"/>
  <c r="Q85" i="10" s="1"/>
  <c r="O85" i="10" a="1"/>
  <c r="O85" i="10" s="1"/>
  <c r="R85" i="10" a="1"/>
  <c r="R85" i="10" s="1"/>
  <c r="K85" i="10" a="1"/>
  <c r="K85" i="10" s="1"/>
  <c r="K84" i="9" a="1"/>
  <c r="K84" i="9" s="1"/>
  <c r="O84" i="9" a="1"/>
  <c r="O84" i="9" s="1"/>
  <c r="S84" i="9" a="1"/>
  <c r="S84" i="9" s="1"/>
  <c r="L84" i="9" a="1"/>
  <c r="L84" i="9" s="1"/>
  <c r="P84" i="9" a="1"/>
  <c r="P84" i="9" s="1"/>
  <c r="T84" i="9" a="1"/>
  <c r="T84" i="9" s="1"/>
  <c r="Q84" i="9" a="1"/>
  <c r="Q84" i="9" s="1"/>
  <c r="R84" i="9" a="1"/>
  <c r="R84" i="9" s="1"/>
  <c r="M84" i="9" a="1"/>
  <c r="M84" i="9" s="1"/>
  <c r="N84" i="9" a="1"/>
  <c r="N84" i="9" s="1"/>
  <c r="X105" i="21"/>
  <c r="Z105" i="21"/>
  <c r="T106" i="21"/>
  <c r="V105" i="21"/>
  <c r="AG105" i="21" s="1"/>
  <c r="Y105" i="21"/>
  <c r="W105" i="21"/>
  <c r="U105" i="21"/>
  <c r="AB105" i="21"/>
  <c r="AA105" i="21"/>
  <c r="Q98" i="21"/>
  <c r="L98" i="21"/>
  <c r="AD98" i="21" s="1"/>
  <c r="O98" i="21"/>
  <c r="M98" i="21"/>
  <c r="R98" i="21"/>
  <c r="K98" i="21"/>
  <c r="N98" i="21"/>
  <c r="P98" i="21"/>
  <c r="J99" i="21"/>
  <c r="D84" i="9" a="1"/>
  <c r="D84" i="9" s="1"/>
  <c r="A85" i="9"/>
  <c r="I84" i="9" a="1"/>
  <c r="I84" i="9" s="1"/>
  <c r="F84" i="9" a="1"/>
  <c r="F84" i="9" s="1"/>
  <c r="G84" i="9" a="1"/>
  <c r="G84" i="9" s="1"/>
  <c r="H84" i="9" a="1"/>
  <c r="H84" i="9" s="1"/>
  <c r="B84" i="9"/>
  <c r="E84" i="9" a="1"/>
  <c r="E84" i="9" s="1"/>
  <c r="J84" i="9" a="1"/>
  <c r="J84" i="9" s="1"/>
  <c r="F85" i="10" a="1"/>
  <c r="F85" i="10" s="1"/>
  <c r="H85" i="10" a="1"/>
  <c r="H85" i="10" s="1"/>
  <c r="D85" i="10" a="1"/>
  <c r="D85" i="10" s="1"/>
  <c r="I85" i="10" a="1"/>
  <c r="I85" i="10" s="1"/>
  <c r="B85" i="10"/>
  <c r="J85" i="10" a="1"/>
  <c r="J85" i="10" s="1"/>
  <c r="E85" i="10" a="1"/>
  <c r="E85" i="10" s="1"/>
  <c r="G85" i="10" a="1"/>
  <c r="G85" i="10" s="1"/>
  <c r="A86" i="10"/>
  <c r="O86" i="10" l="1" a="1"/>
  <c r="O86" i="10" s="1"/>
  <c r="T86" i="10" a="1"/>
  <c r="T86" i="10" s="1"/>
  <c r="K86" i="10" a="1"/>
  <c r="K86" i="10" s="1"/>
  <c r="P86" i="10" a="1"/>
  <c r="P86" i="10" s="1"/>
  <c r="R86" i="10" a="1"/>
  <c r="R86" i="10" s="1"/>
  <c r="L86" i="10" a="1"/>
  <c r="L86" i="10" s="1"/>
  <c r="M86" i="10" a="1"/>
  <c r="M86" i="10" s="1"/>
  <c r="S86" i="10" a="1"/>
  <c r="S86" i="10" s="1"/>
  <c r="N86" i="10" a="1"/>
  <c r="N86" i="10" s="1"/>
  <c r="Q86" i="10" a="1"/>
  <c r="Q86" i="10" s="1"/>
  <c r="M85" i="9" a="1"/>
  <c r="M85" i="9" s="1"/>
  <c r="Q85" i="9" a="1"/>
  <c r="Q85" i="9" s="1"/>
  <c r="N85" i="9" a="1"/>
  <c r="N85" i="9" s="1"/>
  <c r="R85" i="9" a="1"/>
  <c r="R85" i="9" s="1"/>
  <c r="O85" i="9" a="1"/>
  <c r="O85" i="9" s="1"/>
  <c r="P85" i="9" a="1"/>
  <c r="P85" i="9" s="1"/>
  <c r="K85" i="9" a="1"/>
  <c r="K85" i="9" s="1"/>
  <c r="S85" i="9" a="1"/>
  <c r="S85" i="9" s="1"/>
  <c r="T85" i="9" a="1"/>
  <c r="T85" i="9" s="1"/>
  <c r="L85" i="9" a="1"/>
  <c r="L85" i="9" s="1"/>
  <c r="Y106" i="21"/>
  <c r="AA106" i="21"/>
  <c r="Z106" i="21"/>
  <c r="V106" i="21"/>
  <c r="AG106" i="21" s="1"/>
  <c r="U106" i="21"/>
  <c r="AB106" i="21"/>
  <c r="T107" i="21"/>
  <c r="W106" i="21"/>
  <c r="X106" i="21"/>
  <c r="M99" i="21"/>
  <c r="O99" i="21"/>
  <c r="J100" i="21"/>
  <c r="Q99" i="21"/>
  <c r="N99" i="21"/>
  <c r="R99" i="21"/>
  <c r="K99" i="21"/>
  <c r="P99" i="21"/>
  <c r="L99" i="21"/>
  <c r="AD99" i="21" s="1"/>
  <c r="H85" i="9" a="1"/>
  <c r="H85" i="9" s="1"/>
  <c r="B85" i="9"/>
  <c r="J85" i="9" a="1"/>
  <c r="J85" i="9" s="1"/>
  <c r="G85" i="9" a="1"/>
  <c r="G85" i="9" s="1"/>
  <c r="E85" i="9" a="1"/>
  <c r="E85" i="9" s="1"/>
  <c r="I85" i="9" a="1"/>
  <c r="I85" i="9" s="1"/>
  <c r="F85" i="9" a="1"/>
  <c r="F85" i="9" s="1"/>
  <c r="A86" i="9"/>
  <c r="D85" i="9" a="1"/>
  <c r="D85" i="9" s="1"/>
  <c r="E86" i="10" a="1"/>
  <c r="E86" i="10" s="1"/>
  <c r="G86" i="10" a="1"/>
  <c r="G86" i="10" s="1"/>
  <c r="F86" i="10" a="1"/>
  <c r="F86" i="10" s="1"/>
  <c r="J86" i="10" a="1"/>
  <c r="J86" i="10" s="1"/>
  <c r="A87" i="10"/>
  <c r="H86" i="10" a="1"/>
  <c r="H86" i="10" s="1"/>
  <c r="D86" i="10" a="1"/>
  <c r="D86" i="10" s="1"/>
  <c r="B86" i="10"/>
  <c r="I86" i="10" a="1"/>
  <c r="I86" i="10" s="1"/>
  <c r="O87" i="10" l="1" a="1"/>
  <c r="O87" i="10" s="1"/>
  <c r="P87" i="10" a="1"/>
  <c r="P87" i="10" s="1"/>
  <c r="K87" i="10" a="1"/>
  <c r="K87" i="10" s="1"/>
  <c r="Q87" i="10" a="1"/>
  <c r="Q87" i="10" s="1"/>
  <c r="L87" i="10" a="1"/>
  <c r="L87" i="10" s="1"/>
  <c r="M87" i="10" a="1"/>
  <c r="M87" i="10" s="1"/>
  <c r="N87" i="10" a="1"/>
  <c r="N87" i="10" s="1"/>
  <c r="R87" i="10" a="1"/>
  <c r="R87" i="10" s="1"/>
  <c r="S87" i="10" a="1"/>
  <c r="S87" i="10" s="1"/>
  <c r="T87" i="10" a="1"/>
  <c r="T87" i="10" s="1"/>
  <c r="K86" i="9" a="1"/>
  <c r="K86" i="9" s="1"/>
  <c r="O86" i="9" a="1"/>
  <c r="O86" i="9" s="1"/>
  <c r="S86" i="9" a="1"/>
  <c r="S86" i="9" s="1"/>
  <c r="L86" i="9" a="1"/>
  <c r="L86" i="9" s="1"/>
  <c r="P86" i="9" a="1"/>
  <c r="P86" i="9" s="1"/>
  <c r="T86" i="9" a="1"/>
  <c r="T86" i="9" s="1"/>
  <c r="M86" i="9" a="1"/>
  <c r="M86" i="9" s="1"/>
  <c r="N86" i="9" a="1"/>
  <c r="N86" i="9" s="1"/>
  <c r="Q86" i="9" a="1"/>
  <c r="Q86" i="9" s="1"/>
  <c r="R86" i="9" a="1"/>
  <c r="R86" i="9" s="1"/>
  <c r="T108" i="21"/>
  <c r="Y107" i="21"/>
  <c r="X107" i="21"/>
  <c r="U107" i="21"/>
  <c r="Z107" i="21"/>
  <c r="AA107" i="21"/>
  <c r="V107" i="21"/>
  <c r="AG107" i="21" s="1"/>
  <c r="W107" i="21"/>
  <c r="AB107" i="21"/>
  <c r="L100" i="21"/>
  <c r="AD100" i="21" s="1"/>
  <c r="J101" i="21"/>
  <c r="N100" i="21"/>
  <c r="P100" i="21"/>
  <c r="R100" i="21"/>
  <c r="Q100" i="21"/>
  <c r="O100" i="21"/>
  <c r="K100" i="21"/>
  <c r="M100" i="21"/>
  <c r="J86" i="9" a="1"/>
  <c r="J86" i="9" s="1"/>
  <c r="E86" i="9" a="1"/>
  <c r="E86" i="9" s="1"/>
  <c r="I86" i="9" a="1"/>
  <c r="I86" i="9" s="1"/>
  <c r="H86" i="9" a="1"/>
  <c r="H86" i="9" s="1"/>
  <c r="F86" i="9" a="1"/>
  <c r="F86" i="9" s="1"/>
  <c r="B86" i="9"/>
  <c r="A87" i="9"/>
  <c r="D86" i="9" a="1"/>
  <c r="D86" i="9" s="1"/>
  <c r="G86" i="9" a="1"/>
  <c r="G86" i="9" s="1"/>
  <c r="A88" i="10"/>
  <c r="I87" i="10" a="1"/>
  <c r="I87" i="10" s="1"/>
  <c r="F87" i="10" a="1"/>
  <c r="F87" i="10" s="1"/>
  <c r="J87" i="10" a="1"/>
  <c r="J87" i="10" s="1"/>
  <c r="E87" i="10" a="1"/>
  <c r="E87" i="10" s="1"/>
  <c r="B87" i="10"/>
  <c r="D87" i="10" a="1"/>
  <c r="D87" i="10" s="1"/>
  <c r="G87" i="10" a="1"/>
  <c r="G87" i="10" s="1"/>
  <c r="H87" i="10" a="1"/>
  <c r="H87" i="10" s="1"/>
  <c r="K88" i="10" l="1" a="1"/>
  <c r="K88" i="10" s="1"/>
  <c r="P88" i="10" a="1"/>
  <c r="P88" i="10" s="1"/>
  <c r="L88" i="10" a="1"/>
  <c r="L88" i="10" s="1"/>
  <c r="Q88" i="10" a="1"/>
  <c r="Q88" i="10" s="1"/>
  <c r="R88" i="10" a="1"/>
  <c r="R88" i="10" s="1"/>
  <c r="N88" i="10" a="1"/>
  <c r="N88" i="10" s="1"/>
  <c r="O88" i="10" a="1"/>
  <c r="O88" i="10" s="1"/>
  <c r="S88" i="10" a="1"/>
  <c r="S88" i="10" s="1"/>
  <c r="T88" i="10" a="1"/>
  <c r="T88" i="10" s="1"/>
  <c r="M88" i="10" a="1"/>
  <c r="M88" i="10" s="1"/>
  <c r="M87" i="9" a="1"/>
  <c r="M87" i="9" s="1"/>
  <c r="Q87" i="9" a="1"/>
  <c r="Q87" i="9" s="1"/>
  <c r="N87" i="9" a="1"/>
  <c r="N87" i="9" s="1"/>
  <c r="R87" i="9" a="1"/>
  <c r="R87" i="9" s="1"/>
  <c r="K87" i="9" a="1"/>
  <c r="K87" i="9" s="1"/>
  <c r="S87" i="9" a="1"/>
  <c r="S87" i="9" s="1"/>
  <c r="L87" i="9" a="1"/>
  <c r="L87" i="9" s="1"/>
  <c r="T87" i="9" a="1"/>
  <c r="T87" i="9" s="1"/>
  <c r="O87" i="9" a="1"/>
  <c r="O87" i="9" s="1"/>
  <c r="P87" i="9" a="1"/>
  <c r="P87" i="9" s="1"/>
  <c r="AB108" i="21"/>
  <c r="Y108" i="21"/>
  <c r="Z108" i="21"/>
  <c r="AA108" i="21"/>
  <c r="U108" i="21"/>
  <c r="W108" i="21"/>
  <c r="V108" i="21"/>
  <c r="AG108" i="21" s="1"/>
  <c r="X108" i="21"/>
  <c r="T109" i="21"/>
  <c r="K101" i="21"/>
  <c r="N101" i="21"/>
  <c r="M101" i="21"/>
  <c r="O101" i="21"/>
  <c r="J102" i="21"/>
  <c r="L101" i="21"/>
  <c r="AD101" i="21" s="1"/>
  <c r="P101" i="21"/>
  <c r="Q101" i="21"/>
  <c r="R101" i="21"/>
  <c r="H87" i="9" a="1"/>
  <c r="H87" i="9" s="1"/>
  <c r="B87" i="9"/>
  <c r="D87" i="9" a="1"/>
  <c r="D87" i="9" s="1"/>
  <c r="J87" i="9" a="1"/>
  <c r="J87" i="9" s="1"/>
  <c r="F87" i="9" a="1"/>
  <c r="F87" i="9" s="1"/>
  <c r="E87" i="9" a="1"/>
  <c r="E87" i="9" s="1"/>
  <c r="I87" i="9" a="1"/>
  <c r="I87" i="9" s="1"/>
  <c r="G87" i="9" a="1"/>
  <c r="G87" i="9" s="1"/>
  <c r="A88" i="9"/>
  <c r="G88" i="10" a="1"/>
  <c r="G88" i="10" s="1"/>
  <c r="I88" i="10" a="1"/>
  <c r="I88" i="10" s="1"/>
  <c r="E88" i="10" a="1"/>
  <c r="E88" i="10" s="1"/>
  <c r="B88" i="10"/>
  <c r="A89" i="10"/>
  <c r="J88" i="10" a="1"/>
  <c r="J88" i="10" s="1"/>
  <c r="H88" i="10" a="1"/>
  <c r="H88" i="10" s="1"/>
  <c r="F88" i="10" a="1"/>
  <c r="F88" i="10" s="1"/>
  <c r="D88" i="10" a="1"/>
  <c r="D88" i="10" s="1"/>
  <c r="K89" i="10" l="1" a="1"/>
  <c r="K89" i="10" s="1"/>
  <c r="Q89" i="10" a="1"/>
  <c r="Q89" i="10" s="1"/>
  <c r="L89" i="10" a="1"/>
  <c r="L89" i="10" s="1"/>
  <c r="M89" i="10" a="1"/>
  <c r="M89" i="10" s="1"/>
  <c r="R89" i="10" a="1"/>
  <c r="R89" i="10" s="1"/>
  <c r="T89" i="10" a="1"/>
  <c r="T89" i="10" s="1"/>
  <c r="S89" i="10" a="1"/>
  <c r="S89" i="10" s="1"/>
  <c r="N89" i="10" a="1"/>
  <c r="N89" i="10" s="1"/>
  <c r="O89" i="10" a="1"/>
  <c r="O89" i="10" s="1"/>
  <c r="P89" i="10" a="1"/>
  <c r="P89" i="10" s="1"/>
  <c r="K88" i="9" a="1"/>
  <c r="K88" i="9" s="1"/>
  <c r="O88" i="9" a="1"/>
  <c r="O88" i="9" s="1"/>
  <c r="S88" i="9" a="1"/>
  <c r="S88" i="9" s="1"/>
  <c r="L88" i="9" a="1"/>
  <c r="L88" i="9" s="1"/>
  <c r="P88" i="9" a="1"/>
  <c r="P88" i="9" s="1"/>
  <c r="T88" i="9" a="1"/>
  <c r="T88" i="9" s="1"/>
  <c r="Q88" i="9" a="1"/>
  <c r="Q88" i="9" s="1"/>
  <c r="R88" i="9" a="1"/>
  <c r="R88" i="9" s="1"/>
  <c r="M88" i="9" a="1"/>
  <c r="M88" i="9" s="1"/>
  <c r="N88" i="9" a="1"/>
  <c r="N88" i="9" s="1"/>
  <c r="F88" i="9" a="1"/>
  <c r="F88" i="9" s="1"/>
  <c r="AA109" i="21"/>
  <c r="X109" i="21"/>
  <c r="AB109" i="21"/>
  <c r="T110" i="21"/>
  <c r="V109" i="21"/>
  <c r="AG109" i="21" s="1"/>
  <c r="Y109" i="21"/>
  <c r="U109" i="21"/>
  <c r="Z109" i="21"/>
  <c r="W109" i="21"/>
  <c r="M102" i="21"/>
  <c r="P102" i="21"/>
  <c r="J103" i="21"/>
  <c r="K102" i="21"/>
  <c r="Q102" i="21"/>
  <c r="O102" i="21"/>
  <c r="N102" i="21"/>
  <c r="R102" i="21"/>
  <c r="L102" i="21"/>
  <c r="AD102" i="21" s="1"/>
  <c r="J88" i="9" a="1"/>
  <c r="J88" i="9" s="1"/>
  <c r="H88" i="9" a="1"/>
  <c r="H88" i="9" s="1"/>
  <c r="E88" i="9" a="1"/>
  <c r="E88" i="9" s="1"/>
  <c r="B88" i="9"/>
  <c r="I88" i="9" a="1"/>
  <c r="I88" i="9" s="1"/>
  <c r="A89" i="9"/>
  <c r="G88" i="9" a="1"/>
  <c r="G88" i="9" s="1"/>
  <c r="D88" i="9" a="1"/>
  <c r="D88" i="9" s="1"/>
  <c r="D89" i="10" a="1"/>
  <c r="D89" i="10" s="1"/>
  <c r="G89" i="10" a="1"/>
  <c r="G89" i="10" s="1"/>
  <c r="J89" i="10" a="1"/>
  <c r="J89" i="10" s="1"/>
  <c r="H89" i="10" a="1"/>
  <c r="H89" i="10" s="1"/>
  <c r="F89" i="10" a="1"/>
  <c r="F89" i="10" s="1"/>
  <c r="I89" i="10" a="1"/>
  <c r="I89" i="10" s="1"/>
  <c r="E89" i="10" a="1"/>
  <c r="E89" i="10" s="1"/>
  <c r="A90" i="10"/>
  <c r="B89" i="10"/>
  <c r="L90" i="10" l="1" a="1"/>
  <c r="L90" i="10" s="1"/>
  <c r="Q90" i="10" a="1"/>
  <c r="Q90" i="10" s="1"/>
  <c r="R90" i="10" a="1"/>
  <c r="R90" i="10" s="1"/>
  <c r="M90" i="10" a="1"/>
  <c r="M90" i="10" s="1"/>
  <c r="S90" i="10" a="1"/>
  <c r="S90" i="10" s="1"/>
  <c r="N90" i="10" a="1"/>
  <c r="N90" i="10" s="1"/>
  <c r="K90" i="10" a="1"/>
  <c r="K90" i="10" s="1"/>
  <c r="O90" i="10" a="1"/>
  <c r="O90" i="10" s="1"/>
  <c r="P90" i="10" a="1"/>
  <c r="P90" i="10" s="1"/>
  <c r="T90" i="10" a="1"/>
  <c r="T90" i="10" s="1"/>
  <c r="M89" i="9" a="1"/>
  <c r="M89" i="9" s="1"/>
  <c r="Q89" i="9" a="1"/>
  <c r="Q89" i="9" s="1"/>
  <c r="N89" i="9" a="1"/>
  <c r="N89" i="9" s="1"/>
  <c r="R89" i="9" a="1"/>
  <c r="R89" i="9" s="1"/>
  <c r="O89" i="9" a="1"/>
  <c r="O89" i="9" s="1"/>
  <c r="P89" i="9" a="1"/>
  <c r="P89" i="9" s="1"/>
  <c r="K89" i="9" a="1"/>
  <c r="K89" i="9" s="1"/>
  <c r="S89" i="9" a="1"/>
  <c r="S89" i="9" s="1"/>
  <c r="T89" i="9" a="1"/>
  <c r="T89" i="9" s="1"/>
  <c r="L89" i="9" a="1"/>
  <c r="L89" i="9" s="1"/>
  <c r="AA110" i="21"/>
  <c r="AB110" i="21"/>
  <c r="W110" i="21"/>
  <c r="V110" i="21"/>
  <c r="AG110" i="21" s="1"/>
  <c r="Z110" i="21"/>
  <c r="X110" i="21"/>
  <c r="T111" i="21"/>
  <c r="Y110" i="21"/>
  <c r="U110" i="21"/>
  <c r="O103" i="21"/>
  <c r="K103" i="21"/>
  <c r="M103" i="21"/>
  <c r="P103" i="21"/>
  <c r="J104" i="21"/>
  <c r="N103" i="21"/>
  <c r="L103" i="21"/>
  <c r="AD103" i="21" s="1"/>
  <c r="Q103" i="21"/>
  <c r="R103" i="21"/>
  <c r="E89" i="9" a="1"/>
  <c r="E89" i="9" s="1"/>
  <c r="D89" i="9" a="1"/>
  <c r="D89" i="9" s="1"/>
  <c r="I89" i="9" a="1"/>
  <c r="I89" i="9" s="1"/>
  <c r="B89" i="9"/>
  <c r="J89" i="9" a="1"/>
  <c r="J89" i="9" s="1"/>
  <c r="G89" i="9" a="1"/>
  <c r="G89" i="9" s="1"/>
  <c r="H89" i="9" a="1"/>
  <c r="H89" i="9" s="1"/>
  <c r="F89" i="9" a="1"/>
  <c r="F89" i="9" s="1"/>
  <c r="A90" i="9"/>
  <c r="A91" i="10"/>
  <c r="B90" i="10"/>
  <c r="E90" i="10" a="1"/>
  <c r="E90" i="10" s="1"/>
  <c r="D90" i="10" a="1"/>
  <c r="D90" i="10" s="1"/>
  <c r="F90" i="10" a="1"/>
  <c r="F90" i="10" s="1"/>
  <c r="H90" i="10" a="1"/>
  <c r="H90" i="10" s="1"/>
  <c r="I90" i="10" a="1"/>
  <c r="I90" i="10" s="1"/>
  <c r="G90" i="10" a="1"/>
  <c r="G90" i="10" s="1"/>
  <c r="J90" i="10" a="1"/>
  <c r="J90" i="10" s="1"/>
  <c r="I91" i="10" l="1" a="1"/>
  <c r="I91" i="10" s="1"/>
  <c r="M91" i="10" a="1"/>
  <c r="M91" i="10" s="1"/>
  <c r="R91" i="10" a="1"/>
  <c r="R91" i="10" s="1"/>
  <c r="N91" i="10" a="1"/>
  <c r="N91" i="10" s="1"/>
  <c r="S91" i="10" a="1"/>
  <c r="S91" i="10" s="1"/>
  <c r="T91" i="10" a="1"/>
  <c r="T91" i="10" s="1"/>
  <c r="P91" i="10" a="1"/>
  <c r="P91" i="10" s="1"/>
  <c r="L91" i="10" a="1"/>
  <c r="L91" i="10" s="1"/>
  <c r="O91" i="10" a="1"/>
  <c r="O91" i="10" s="1"/>
  <c r="Q91" i="10" a="1"/>
  <c r="Q91" i="10" s="1"/>
  <c r="K91" i="10" a="1"/>
  <c r="K91" i="10" s="1"/>
  <c r="K90" i="9" a="1"/>
  <c r="K90" i="9" s="1"/>
  <c r="O90" i="9" a="1"/>
  <c r="O90" i="9" s="1"/>
  <c r="S90" i="9" a="1"/>
  <c r="S90" i="9" s="1"/>
  <c r="L90" i="9" a="1"/>
  <c r="L90" i="9" s="1"/>
  <c r="R90" i="9" a="1"/>
  <c r="R90" i="9" s="1"/>
  <c r="M90" i="9" a="1"/>
  <c r="M90" i="9" s="1"/>
  <c r="T90" i="9" a="1"/>
  <c r="T90" i="9" s="1"/>
  <c r="N90" i="9" a="1"/>
  <c r="N90" i="9" s="1"/>
  <c r="P90" i="9" a="1"/>
  <c r="P90" i="9" s="1"/>
  <c r="Q90" i="9" a="1"/>
  <c r="Q90" i="9" s="1"/>
  <c r="AB111" i="21"/>
  <c r="U111" i="21"/>
  <c r="X111" i="21"/>
  <c r="W111" i="21"/>
  <c r="Z111" i="21"/>
  <c r="T112" i="21"/>
  <c r="AA111" i="21"/>
  <c r="Y111" i="21"/>
  <c r="V111" i="21"/>
  <c r="AG111" i="21" s="1"/>
  <c r="Q104" i="21"/>
  <c r="L104" i="21"/>
  <c r="AD104" i="21" s="1"/>
  <c r="N104" i="21"/>
  <c r="K104" i="21"/>
  <c r="O104" i="21"/>
  <c r="M104" i="21"/>
  <c r="J105" i="21"/>
  <c r="R104" i="21"/>
  <c r="P104" i="21"/>
  <c r="J90" i="9" a="1"/>
  <c r="J90" i="9" s="1"/>
  <c r="I90" i="9" a="1"/>
  <c r="I90" i="9" s="1"/>
  <c r="E90" i="9" a="1"/>
  <c r="E90" i="9" s="1"/>
  <c r="F90" i="9" a="1"/>
  <c r="F90" i="9" s="1"/>
  <c r="A91" i="9"/>
  <c r="B90" i="9"/>
  <c r="H90" i="9" a="1"/>
  <c r="H90" i="9" s="1"/>
  <c r="D90" i="9" a="1"/>
  <c r="D90" i="9" s="1"/>
  <c r="G90" i="9" a="1"/>
  <c r="G90" i="9" s="1"/>
  <c r="F91" i="10" a="1"/>
  <c r="F91" i="10" s="1"/>
  <c r="H91" i="10" a="1"/>
  <c r="H91" i="10" s="1"/>
  <c r="A92" i="10"/>
  <c r="E91" i="10" a="1"/>
  <c r="E91" i="10" s="1"/>
  <c r="D91" i="10" a="1"/>
  <c r="D91" i="10" s="1"/>
  <c r="G91" i="10" a="1"/>
  <c r="G91" i="10" s="1"/>
  <c r="B91" i="10"/>
  <c r="J91" i="10" a="1"/>
  <c r="J91" i="10" s="1"/>
  <c r="M92" i="10" l="1" a="1"/>
  <c r="M92" i="10" s="1"/>
  <c r="S92" i="10" a="1"/>
  <c r="S92" i="10" s="1"/>
  <c r="N92" i="10" a="1"/>
  <c r="N92" i="10" s="1"/>
  <c r="O92" i="10" a="1"/>
  <c r="O92" i="10" s="1"/>
  <c r="T92" i="10" a="1"/>
  <c r="T92" i="10" s="1"/>
  <c r="Q92" i="10" a="1"/>
  <c r="Q92" i="10" s="1"/>
  <c r="R92" i="10" a="1"/>
  <c r="R92" i="10" s="1"/>
  <c r="K92" i="10" a="1"/>
  <c r="K92" i="10" s="1"/>
  <c r="L92" i="10" a="1"/>
  <c r="L92" i="10" s="1"/>
  <c r="P92" i="10" a="1"/>
  <c r="P92" i="10" s="1"/>
  <c r="M91" i="9" a="1"/>
  <c r="M91" i="9" s="1"/>
  <c r="Q91" i="9" a="1"/>
  <c r="Q91" i="9" s="1"/>
  <c r="O91" i="9" a="1"/>
  <c r="O91" i="9" s="1"/>
  <c r="P91" i="9" a="1"/>
  <c r="P91" i="9" s="1"/>
  <c r="K91" i="9" a="1"/>
  <c r="K91" i="9" s="1"/>
  <c r="R91" i="9" a="1"/>
  <c r="R91" i="9" s="1"/>
  <c r="S91" i="9" a="1"/>
  <c r="S91" i="9" s="1"/>
  <c r="T91" i="9" a="1"/>
  <c r="T91" i="9" s="1"/>
  <c r="L91" i="9" a="1"/>
  <c r="L91" i="9" s="1"/>
  <c r="N91" i="9" a="1"/>
  <c r="N91" i="9" s="1"/>
  <c r="W112" i="21"/>
  <c r="U112" i="21"/>
  <c r="X112" i="21"/>
  <c r="Y112" i="21"/>
  <c r="AA112" i="21"/>
  <c r="Z112" i="21"/>
  <c r="T113" i="21"/>
  <c r="AB112" i="21"/>
  <c r="V112" i="21"/>
  <c r="AG112" i="21" s="1"/>
  <c r="J106" i="21"/>
  <c r="R105" i="21"/>
  <c r="M105" i="21"/>
  <c r="L105" i="21"/>
  <c r="AD105" i="21" s="1"/>
  <c r="O105" i="21"/>
  <c r="K105" i="21"/>
  <c r="N105" i="21"/>
  <c r="P105" i="21"/>
  <c r="Q105" i="21"/>
  <c r="J91" i="9" a="1"/>
  <c r="J91" i="9" s="1"/>
  <c r="B91" i="9"/>
  <c r="G91" i="9" a="1"/>
  <c r="G91" i="9" s="1"/>
  <c r="D91" i="9" a="1"/>
  <c r="D91" i="9" s="1"/>
  <c r="E91" i="9" a="1"/>
  <c r="E91" i="9" s="1"/>
  <c r="F91" i="9" a="1"/>
  <c r="F91" i="9" s="1"/>
  <c r="H91" i="9" a="1"/>
  <c r="H91" i="9" s="1"/>
  <c r="A92" i="9"/>
  <c r="I91" i="9" a="1"/>
  <c r="I91" i="9" s="1"/>
  <c r="A93" i="10"/>
  <c r="E92" i="10" a="1"/>
  <c r="E92" i="10" s="1"/>
  <c r="D92" i="10" a="1"/>
  <c r="D92" i="10" s="1"/>
  <c r="H92" i="10" a="1"/>
  <c r="H92" i="10" s="1"/>
  <c r="J92" i="10" a="1"/>
  <c r="J92" i="10" s="1"/>
  <c r="B92" i="10"/>
  <c r="F92" i="10" a="1"/>
  <c r="F92" i="10" s="1"/>
  <c r="I92" i="10" a="1"/>
  <c r="I92" i="10" s="1"/>
  <c r="G92" i="10" a="1"/>
  <c r="G92" i="10" s="1"/>
  <c r="G93" i="10" l="1" a="1"/>
  <c r="G93" i="10" s="1"/>
  <c r="N93" i="10" a="1"/>
  <c r="N93" i="10" s="1"/>
  <c r="S93" i="10" a="1"/>
  <c r="S93" i="10" s="1"/>
  <c r="T93" i="10" a="1"/>
  <c r="T93" i="10" s="1"/>
  <c r="O93" i="10" a="1"/>
  <c r="O93" i="10" s="1"/>
  <c r="P93" i="10" a="1"/>
  <c r="P93" i="10" s="1"/>
  <c r="L93" i="10" a="1"/>
  <c r="L93" i="10" s="1"/>
  <c r="K93" i="10" a="1"/>
  <c r="K93" i="10" s="1"/>
  <c r="M93" i="10" a="1"/>
  <c r="M93" i="10" s="1"/>
  <c r="Q93" i="10" a="1"/>
  <c r="Q93" i="10" s="1"/>
  <c r="R93" i="10" a="1"/>
  <c r="R93" i="10" s="1"/>
  <c r="K92" i="9" a="1"/>
  <c r="K92" i="9" s="1"/>
  <c r="O92" i="9" a="1"/>
  <c r="O92" i="9" s="1"/>
  <c r="S92" i="9" a="1"/>
  <c r="S92" i="9" s="1"/>
  <c r="L92" i="9" a="1"/>
  <c r="L92" i="9" s="1"/>
  <c r="R92" i="9" a="1"/>
  <c r="R92" i="9" s="1"/>
  <c r="M92" i="9" a="1"/>
  <c r="M92" i="9" s="1"/>
  <c r="T92" i="9" a="1"/>
  <c r="T92" i="9" s="1"/>
  <c r="N92" i="9" a="1"/>
  <c r="N92" i="9" s="1"/>
  <c r="P92" i="9" a="1"/>
  <c r="P92" i="9" s="1"/>
  <c r="Q92" i="9" a="1"/>
  <c r="Q92" i="9" s="1"/>
  <c r="AB113" i="21"/>
  <c r="T114" i="21"/>
  <c r="X113" i="21"/>
  <c r="Y113" i="21"/>
  <c r="V113" i="21"/>
  <c r="AG113" i="21" s="1"/>
  <c r="Z113" i="21"/>
  <c r="W113" i="21"/>
  <c r="U113" i="21"/>
  <c r="AA113" i="21"/>
  <c r="K106" i="21"/>
  <c r="J107" i="21"/>
  <c r="O106" i="21"/>
  <c r="N106" i="21"/>
  <c r="L106" i="21"/>
  <c r="AD106" i="21" s="1"/>
  <c r="R106" i="21"/>
  <c r="M106" i="21"/>
  <c r="P106" i="21"/>
  <c r="Q106" i="21"/>
  <c r="H92" i="9" a="1"/>
  <c r="H92" i="9" s="1"/>
  <c r="A93" i="9"/>
  <c r="I92" i="9" a="1"/>
  <c r="I92" i="9" s="1"/>
  <c r="E92" i="9" a="1"/>
  <c r="E92" i="9" s="1"/>
  <c r="B92" i="9"/>
  <c r="H93" i="10" a="1"/>
  <c r="H93" i="10" s="1"/>
  <c r="F92" i="9" a="1"/>
  <c r="F92" i="9" s="1"/>
  <c r="E93" i="10" a="1"/>
  <c r="E93" i="10" s="1"/>
  <c r="D92" i="9" a="1"/>
  <c r="D92" i="9" s="1"/>
  <c r="G92" i="9" a="1"/>
  <c r="G92" i="9" s="1"/>
  <c r="J92" i="9" a="1"/>
  <c r="J92" i="9" s="1"/>
  <c r="A94" i="10"/>
  <c r="I93" i="10" a="1"/>
  <c r="I93" i="10" s="1"/>
  <c r="F93" i="10" a="1"/>
  <c r="F93" i="10" s="1"/>
  <c r="D93" i="10" a="1"/>
  <c r="D93" i="10" s="1"/>
  <c r="J93" i="10" a="1"/>
  <c r="J93" i="10" s="1"/>
  <c r="B93" i="10"/>
  <c r="O94" i="10" l="1" a="1"/>
  <c r="O94" i="10" s="1"/>
  <c r="T94" i="10" a="1"/>
  <c r="T94" i="10" s="1"/>
  <c r="K94" i="10" a="1"/>
  <c r="K94" i="10" s="1"/>
  <c r="P94" i="10" a="1"/>
  <c r="P94" i="10" s="1"/>
  <c r="R94" i="10" a="1"/>
  <c r="R94" i="10" s="1"/>
  <c r="L94" i="10" a="1"/>
  <c r="L94" i="10" s="1"/>
  <c r="M94" i="10" a="1"/>
  <c r="M94" i="10" s="1"/>
  <c r="N94" i="10" a="1"/>
  <c r="N94" i="10" s="1"/>
  <c r="Q94" i="10" a="1"/>
  <c r="Q94" i="10" s="1"/>
  <c r="S94" i="10" a="1"/>
  <c r="S94" i="10" s="1"/>
  <c r="M93" i="9" a="1"/>
  <c r="M93" i="9" s="1"/>
  <c r="Q93" i="9" a="1"/>
  <c r="Q93" i="9" s="1"/>
  <c r="N93" i="9" a="1"/>
  <c r="N93" i="9" s="1"/>
  <c r="T93" i="9" a="1"/>
  <c r="T93" i="9" s="1"/>
  <c r="O93" i="9" a="1"/>
  <c r="O93" i="9" s="1"/>
  <c r="P93" i="9" a="1"/>
  <c r="P93" i="9" s="1"/>
  <c r="K93" i="9" a="1"/>
  <c r="K93" i="9" s="1"/>
  <c r="R93" i="9" a="1"/>
  <c r="R93" i="9" s="1"/>
  <c r="S93" i="9" a="1"/>
  <c r="S93" i="9" s="1"/>
  <c r="L93" i="9" a="1"/>
  <c r="L93" i="9" s="1"/>
  <c r="Z114" i="21"/>
  <c r="AB114" i="21"/>
  <c r="U114" i="21"/>
  <c r="X114" i="21"/>
  <c r="V114" i="21"/>
  <c r="AG114" i="21" s="1"/>
  <c r="T115" i="21"/>
  <c r="AA114" i="21"/>
  <c r="W114" i="21"/>
  <c r="Y114" i="21"/>
  <c r="L107" i="21"/>
  <c r="AD107" i="21" s="1"/>
  <c r="P107" i="21"/>
  <c r="O107" i="21"/>
  <c r="M107" i="21"/>
  <c r="K107" i="21"/>
  <c r="Q107" i="21"/>
  <c r="R107" i="21"/>
  <c r="J108" i="21"/>
  <c r="N107" i="21"/>
  <c r="D93" i="9" a="1"/>
  <c r="D93" i="9" s="1"/>
  <c r="B93" i="9"/>
  <c r="H93" i="9" a="1"/>
  <c r="H93" i="9" s="1"/>
  <c r="F93" i="9" a="1"/>
  <c r="F93" i="9" s="1"/>
  <c r="J93" i="9" a="1"/>
  <c r="J93" i="9" s="1"/>
  <c r="A94" i="9"/>
  <c r="I93" i="9" a="1"/>
  <c r="I93" i="9" s="1"/>
  <c r="E93" i="9" a="1"/>
  <c r="E93" i="9" s="1"/>
  <c r="G93" i="9" a="1"/>
  <c r="G93" i="9" s="1"/>
  <c r="D94" i="10" a="1"/>
  <c r="D94" i="10" s="1"/>
  <c r="A95" i="10"/>
  <c r="F94" i="10" a="1"/>
  <c r="F94" i="10" s="1"/>
  <c r="I94" i="10" a="1"/>
  <c r="I94" i="10" s="1"/>
  <c r="H94" i="10" a="1"/>
  <c r="H94" i="10" s="1"/>
  <c r="E94" i="10" a="1"/>
  <c r="E94" i="10" s="1"/>
  <c r="J94" i="10" a="1"/>
  <c r="J94" i="10" s="1"/>
  <c r="B94" i="10"/>
  <c r="G94" i="10" a="1"/>
  <c r="G94" i="10" s="1"/>
  <c r="N95" i="10" l="1" a="1"/>
  <c r="N95" i="10" s="1"/>
  <c r="R95" i="10" a="1"/>
  <c r="R95" i="10" s="1"/>
  <c r="K95" i="10" a="1"/>
  <c r="K95" i="10" s="1"/>
  <c r="O95" i="10" a="1"/>
  <c r="O95" i="10" s="1"/>
  <c r="S95" i="10" a="1"/>
  <c r="S95" i="10" s="1"/>
  <c r="L95" i="10" a="1"/>
  <c r="L95" i="10" s="1"/>
  <c r="P95" i="10" a="1"/>
  <c r="P95" i="10" s="1"/>
  <c r="T95" i="10" a="1"/>
  <c r="T95" i="10" s="1"/>
  <c r="M95" i="10" a="1"/>
  <c r="M95" i="10" s="1"/>
  <c r="Q95" i="10" a="1"/>
  <c r="Q95" i="10" s="1"/>
  <c r="K94" i="9" a="1"/>
  <c r="K94" i="9" s="1"/>
  <c r="O94" i="9" a="1"/>
  <c r="O94" i="9" s="1"/>
  <c r="S94" i="9" a="1"/>
  <c r="S94" i="9" s="1"/>
  <c r="Q94" i="9" a="1"/>
  <c r="Q94" i="9" s="1"/>
  <c r="L94" i="9" a="1"/>
  <c r="L94" i="9" s="1"/>
  <c r="R94" i="9" a="1"/>
  <c r="R94" i="9" s="1"/>
  <c r="M94" i="9" a="1"/>
  <c r="M94" i="9" s="1"/>
  <c r="T94" i="9" a="1"/>
  <c r="T94" i="9" s="1"/>
  <c r="N94" i="9" a="1"/>
  <c r="N94" i="9" s="1"/>
  <c r="P94" i="9" a="1"/>
  <c r="P94" i="9" s="1"/>
  <c r="T116" i="21"/>
  <c r="Z115" i="21"/>
  <c r="AB115" i="21"/>
  <c r="AA115" i="21"/>
  <c r="U115" i="21"/>
  <c r="W115" i="21"/>
  <c r="V115" i="21"/>
  <c r="AG115" i="21" s="1"/>
  <c r="Y115" i="21"/>
  <c r="X115" i="21"/>
  <c r="N108" i="21"/>
  <c r="P108" i="21"/>
  <c r="O108" i="21"/>
  <c r="L108" i="21"/>
  <c r="AD108" i="21" s="1"/>
  <c r="K108" i="21"/>
  <c r="Q108" i="21"/>
  <c r="R108" i="21"/>
  <c r="J109" i="21"/>
  <c r="M108" i="21"/>
  <c r="D95" i="10" a="1"/>
  <c r="D95" i="10" s="1"/>
  <c r="G94" i="9" a="1"/>
  <c r="G94" i="9" s="1"/>
  <c r="A95" i="9"/>
  <c r="B94" i="9"/>
  <c r="E94" i="9" a="1"/>
  <c r="E94" i="9" s="1"/>
  <c r="H94" i="9" a="1"/>
  <c r="H94" i="9" s="1"/>
  <c r="D94" i="9" a="1"/>
  <c r="D94" i="9" s="1"/>
  <c r="I94" i="9" a="1"/>
  <c r="I94" i="9" s="1"/>
  <c r="J94" i="9" a="1"/>
  <c r="J94" i="9" s="1"/>
  <c r="F94" i="9" a="1"/>
  <c r="F94" i="9" s="1"/>
  <c r="I95" i="10" a="1"/>
  <c r="I95" i="10" s="1"/>
  <c r="G95" i="10" a="1"/>
  <c r="G95" i="10" s="1"/>
  <c r="F95" i="10" a="1"/>
  <c r="F95" i="10" s="1"/>
  <c r="J95" i="10" a="1"/>
  <c r="J95" i="10" s="1"/>
  <c r="E95" i="10" a="1"/>
  <c r="E95" i="10" s="1"/>
  <c r="A96" i="10"/>
  <c r="H95" i="10" a="1"/>
  <c r="H95" i="10" s="1"/>
  <c r="B95" i="10"/>
  <c r="J96" i="10" l="1" a="1"/>
  <c r="J96" i="10" s="1"/>
  <c r="L96" i="10" a="1"/>
  <c r="L96" i="10" s="1"/>
  <c r="P96" i="10" a="1"/>
  <c r="P96" i="10" s="1"/>
  <c r="T96" i="10" a="1"/>
  <c r="T96" i="10" s="1"/>
  <c r="M96" i="10" a="1"/>
  <c r="M96" i="10" s="1"/>
  <c r="Q96" i="10" a="1"/>
  <c r="Q96" i="10" s="1"/>
  <c r="N96" i="10" a="1"/>
  <c r="N96" i="10" s="1"/>
  <c r="R96" i="10" a="1"/>
  <c r="R96" i="10" s="1"/>
  <c r="O96" i="10" a="1"/>
  <c r="O96" i="10" s="1"/>
  <c r="S96" i="10" a="1"/>
  <c r="S96" i="10" s="1"/>
  <c r="K96" i="10" a="1"/>
  <c r="K96" i="10" s="1"/>
  <c r="M95" i="9" a="1"/>
  <c r="M95" i="9" s="1"/>
  <c r="Q95" i="9" a="1"/>
  <c r="Q95" i="9" s="1"/>
  <c r="N95" i="9" a="1"/>
  <c r="N95" i="9" s="1"/>
  <c r="T95" i="9" a="1"/>
  <c r="T95" i="9" s="1"/>
  <c r="O95" i="9" a="1"/>
  <c r="O95" i="9" s="1"/>
  <c r="P95" i="9" a="1"/>
  <c r="P95" i="9" s="1"/>
  <c r="L95" i="9" a="1"/>
  <c r="L95" i="9" s="1"/>
  <c r="R95" i="9" a="1"/>
  <c r="R95" i="9" s="1"/>
  <c r="S95" i="9" a="1"/>
  <c r="S95" i="9" s="1"/>
  <c r="K95" i="9" a="1"/>
  <c r="K95" i="9" s="1"/>
  <c r="X116" i="21"/>
  <c r="V116" i="21"/>
  <c r="AG116" i="21" s="1"/>
  <c r="AB116" i="21"/>
  <c r="Y116" i="21"/>
  <c r="Z116" i="21"/>
  <c r="U116" i="21"/>
  <c r="W116" i="21"/>
  <c r="AA116" i="21"/>
  <c r="T117" i="21"/>
  <c r="N109" i="21"/>
  <c r="P109" i="21"/>
  <c r="L109" i="21"/>
  <c r="AD109" i="21" s="1"/>
  <c r="J110" i="21"/>
  <c r="K109" i="21"/>
  <c r="Q109" i="21"/>
  <c r="O109" i="21"/>
  <c r="R109" i="21"/>
  <c r="M109" i="21"/>
  <c r="G95" i="9" a="1"/>
  <c r="G95" i="9" s="1"/>
  <c r="F95" i="9" a="1"/>
  <c r="F95" i="9" s="1"/>
  <c r="J95" i="9" a="1"/>
  <c r="J95" i="9" s="1"/>
  <c r="D96" i="10" a="1"/>
  <c r="D96" i="10" s="1"/>
  <c r="D95" i="9" a="1"/>
  <c r="D95" i="9" s="1"/>
  <c r="E95" i="9" a="1"/>
  <c r="E95" i="9" s="1"/>
  <c r="I95" i="9" a="1"/>
  <c r="I95" i="9" s="1"/>
  <c r="A97" i="10"/>
  <c r="B95" i="9"/>
  <c r="H95" i="9" a="1"/>
  <c r="H95" i="9" s="1"/>
  <c r="A96" i="9"/>
  <c r="I96" i="10" a="1"/>
  <c r="I96" i="10" s="1"/>
  <c r="E96" i="10" a="1"/>
  <c r="E96" i="10" s="1"/>
  <c r="F96" i="10" a="1"/>
  <c r="F96" i="10" s="1"/>
  <c r="G96" i="10" a="1"/>
  <c r="G96" i="10" s="1"/>
  <c r="H96" i="10" a="1"/>
  <c r="H96" i="10" s="1"/>
  <c r="B96" i="10"/>
  <c r="N97" i="10" l="1" a="1"/>
  <c r="N97" i="10" s="1"/>
  <c r="R97" i="10" a="1"/>
  <c r="R97" i="10" s="1"/>
  <c r="K97" i="10" a="1"/>
  <c r="K97" i="10" s="1"/>
  <c r="O97" i="10" a="1"/>
  <c r="O97" i="10" s="1"/>
  <c r="S97" i="10" a="1"/>
  <c r="S97" i="10" s="1"/>
  <c r="L97" i="10" a="1"/>
  <c r="L97" i="10" s="1"/>
  <c r="P97" i="10" a="1"/>
  <c r="P97" i="10" s="1"/>
  <c r="T97" i="10" a="1"/>
  <c r="T97" i="10" s="1"/>
  <c r="Q97" i="10" a="1"/>
  <c r="Q97" i="10" s="1"/>
  <c r="M97" i="10" a="1"/>
  <c r="M97" i="10" s="1"/>
  <c r="K96" i="9" a="1"/>
  <c r="K96" i="9" s="1"/>
  <c r="O96" i="9" a="1"/>
  <c r="O96" i="9" s="1"/>
  <c r="S96" i="9" a="1"/>
  <c r="S96" i="9" s="1"/>
  <c r="P96" i="9" a="1"/>
  <c r="P96" i="9" s="1"/>
  <c r="Q96" i="9" a="1"/>
  <c r="Q96" i="9" s="1"/>
  <c r="L96" i="9" a="1"/>
  <c r="L96" i="9" s="1"/>
  <c r="R96" i="9" a="1"/>
  <c r="R96" i="9" s="1"/>
  <c r="M96" i="9" a="1"/>
  <c r="M96" i="9" s="1"/>
  <c r="T96" i="9" a="1"/>
  <c r="T96" i="9" s="1"/>
  <c r="N96" i="9" a="1"/>
  <c r="N96" i="9" s="1"/>
  <c r="U117" i="21"/>
  <c r="Y117" i="21"/>
  <c r="T118" i="21"/>
  <c r="W117" i="21"/>
  <c r="AA117" i="21"/>
  <c r="Z117" i="21"/>
  <c r="AB117" i="21"/>
  <c r="V117" i="21"/>
  <c r="AG117" i="21" s="1"/>
  <c r="X117" i="21"/>
  <c r="Q110" i="21"/>
  <c r="K110" i="21"/>
  <c r="O110" i="21"/>
  <c r="M110" i="21"/>
  <c r="R110" i="21"/>
  <c r="L110" i="21"/>
  <c r="AD110" i="21" s="1"/>
  <c r="N110" i="21"/>
  <c r="P110" i="21"/>
  <c r="J111" i="21"/>
  <c r="J97" i="10" a="1"/>
  <c r="J97" i="10" s="1"/>
  <c r="E96" i="9" a="1"/>
  <c r="E96" i="9" s="1"/>
  <c r="I97" i="10" a="1"/>
  <c r="I97" i="10" s="1"/>
  <c r="H96" i="9" a="1"/>
  <c r="H96" i="9" s="1"/>
  <c r="G97" i="10" a="1"/>
  <c r="G97" i="10" s="1"/>
  <c r="E97" i="10" a="1"/>
  <c r="E97" i="10" s="1"/>
  <c r="F97" i="10" a="1"/>
  <c r="F97" i="10" s="1"/>
  <c r="J96" i="9" a="1"/>
  <c r="J96" i="9" s="1"/>
  <c r="D97" i="10" a="1"/>
  <c r="D97" i="10" s="1"/>
  <c r="H97" i="10" a="1"/>
  <c r="H97" i="10" s="1"/>
  <c r="A98" i="10"/>
  <c r="B97" i="10"/>
  <c r="F96" i="9" a="1"/>
  <c r="F96" i="9" s="1"/>
  <c r="I96" i="9" a="1"/>
  <c r="I96" i="9" s="1"/>
  <c r="D96" i="9" a="1"/>
  <c r="D96" i="9" s="1"/>
  <c r="B96" i="9"/>
  <c r="A97" i="9"/>
  <c r="G96" i="9" a="1"/>
  <c r="G96" i="9" s="1"/>
  <c r="L98" i="10" l="1" a="1"/>
  <c r="L98" i="10" s="1"/>
  <c r="P98" i="10" a="1"/>
  <c r="P98" i="10" s="1"/>
  <c r="T98" i="10" a="1"/>
  <c r="T98" i="10" s="1"/>
  <c r="M98" i="10" a="1"/>
  <c r="M98" i="10" s="1"/>
  <c r="Q98" i="10" a="1"/>
  <c r="Q98" i="10" s="1"/>
  <c r="N98" i="10" a="1"/>
  <c r="N98" i="10" s="1"/>
  <c r="R98" i="10" a="1"/>
  <c r="R98" i="10" s="1"/>
  <c r="O98" i="10" a="1"/>
  <c r="O98" i="10" s="1"/>
  <c r="S98" i="10" a="1"/>
  <c r="S98" i="10" s="1"/>
  <c r="K98" i="10" a="1"/>
  <c r="K98" i="10" s="1"/>
  <c r="M97" i="9" a="1"/>
  <c r="M97" i="9" s="1"/>
  <c r="L97" i="9" a="1"/>
  <c r="L97" i="9" s="1"/>
  <c r="R97" i="9" a="1"/>
  <c r="R97" i="9" s="1"/>
  <c r="S97" i="9" a="1"/>
  <c r="S97" i="9" s="1"/>
  <c r="N97" i="9" a="1"/>
  <c r="N97" i="9" s="1"/>
  <c r="O97" i="9" a="1"/>
  <c r="O97" i="9" s="1"/>
  <c r="T97" i="9" a="1"/>
  <c r="T97" i="9" s="1"/>
  <c r="K97" i="9" a="1"/>
  <c r="K97" i="9" s="1"/>
  <c r="P97" i="9" a="1"/>
  <c r="P97" i="9" s="1"/>
  <c r="Q97" i="9" a="1"/>
  <c r="Q97" i="9" s="1"/>
  <c r="AB118" i="21"/>
  <c r="W118" i="21"/>
  <c r="V118" i="21"/>
  <c r="AG118" i="21" s="1"/>
  <c r="U118" i="21"/>
  <c r="Y118" i="21"/>
  <c r="X118" i="21"/>
  <c r="Z118" i="21"/>
  <c r="AA118" i="21"/>
  <c r="T119" i="21"/>
  <c r="O111" i="21"/>
  <c r="J112" i="21"/>
  <c r="Q111" i="21"/>
  <c r="L111" i="21"/>
  <c r="AD111" i="21" s="1"/>
  <c r="N111" i="21"/>
  <c r="P111" i="21"/>
  <c r="M111" i="21"/>
  <c r="R111" i="21"/>
  <c r="K111" i="21"/>
  <c r="F98" i="10" a="1"/>
  <c r="F98" i="10" s="1"/>
  <c r="I97" i="9" a="1"/>
  <c r="I97" i="9" s="1"/>
  <c r="J98" i="10" a="1"/>
  <c r="J98" i="10" s="1"/>
  <c r="E97" i="9" a="1"/>
  <c r="E97" i="9" s="1"/>
  <c r="B97" i="9"/>
  <c r="D97" i="9" a="1"/>
  <c r="D97" i="9" s="1"/>
  <c r="D98" i="10" a="1"/>
  <c r="D98" i="10" s="1"/>
  <c r="B98" i="10"/>
  <c r="H97" i="9" a="1"/>
  <c r="H97" i="9" s="1"/>
  <c r="A99" i="10"/>
  <c r="G98" i="10" a="1"/>
  <c r="G98" i="10" s="1"/>
  <c r="F97" i="9" a="1"/>
  <c r="F97" i="9" s="1"/>
  <c r="J97" i="9" a="1"/>
  <c r="J97" i="9" s="1"/>
  <c r="I98" i="10" a="1"/>
  <c r="I98" i="10" s="1"/>
  <c r="G97" i="9" a="1"/>
  <c r="G97" i="9" s="1"/>
  <c r="E98" i="10" a="1"/>
  <c r="E98" i="10" s="1"/>
  <c r="H98" i="10" a="1"/>
  <c r="H98" i="10" s="1"/>
  <c r="A98" i="9"/>
  <c r="N99" i="10" l="1" a="1"/>
  <c r="N99" i="10" s="1"/>
  <c r="R99" i="10" a="1"/>
  <c r="R99" i="10" s="1"/>
  <c r="K99" i="10" a="1"/>
  <c r="K99" i="10" s="1"/>
  <c r="O99" i="10" a="1"/>
  <c r="O99" i="10" s="1"/>
  <c r="S99" i="10" a="1"/>
  <c r="S99" i="10" s="1"/>
  <c r="L99" i="10" a="1"/>
  <c r="L99" i="10" s="1"/>
  <c r="P99" i="10" a="1"/>
  <c r="P99" i="10" s="1"/>
  <c r="T99" i="10" a="1"/>
  <c r="T99" i="10" s="1"/>
  <c r="Q99" i="10" a="1"/>
  <c r="Q99" i="10" s="1"/>
  <c r="M99" i="10" a="1"/>
  <c r="M99" i="10" s="1"/>
  <c r="N98" i="9" a="1"/>
  <c r="N98" i="9" s="1"/>
  <c r="S98" i="9" a="1"/>
  <c r="S98" i="9" s="1"/>
  <c r="T98" i="9" a="1"/>
  <c r="T98" i="9" s="1"/>
  <c r="O98" i="9" a="1"/>
  <c r="O98" i="9" s="1"/>
  <c r="P98" i="9" a="1"/>
  <c r="P98" i="9" s="1"/>
  <c r="M98" i="9" a="1"/>
  <c r="M98" i="9" s="1"/>
  <c r="Q98" i="9" a="1"/>
  <c r="Q98" i="9" s="1"/>
  <c r="R98" i="9" a="1"/>
  <c r="R98" i="9" s="1"/>
  <c r="K98" i="9" a="1"/>
  <c r="K98" i="9" s="1"/>
  <c r="L98" i="9" a="1"/>
  <c r="L98" i="9" s="1"/>
  <c r="AA119" i="21"/>
  <c r="V119" i="21"/>
  <c r="AG119" i="21" s="1"/>
  <c r="Y119" i="21"/>
  <c r="AB119" i="21"/>
  <c r="T120" i="21"/>
  <c r="U119" i="21"/>
  <c r="Z119" i="21"/>
  <c r="X119" i="21"/>
  <c r="W119" i="21"/>
  <c r="O112" i="21"/>
  <c r="N112" i="21"/>
  <c r="K112" i="21"/>
  <c r="P112" i="21"/>
  <c r="M112" i="21"/>
  <c r="J113" i="21"/>
  <c r="Q112" i="21"/>
  <c r="R112" i="21"/>
  <c r="L112" i="21"/>
  <c r="AD112" i="21" s="1"/>
  <c r="D99" i="10" a="1"/>
  <c r="D99" i="10" s="1"/>
  <c r="A100" i="10"/>
  <c r="H99" i="10" a="1"/>
  <c r="H99" i="10" s="1"/>
  <c r="J99" i="10" a="1"/>
  <c r="J99" i="10" s="1"/>
  <c r="F99" i="10" a="1"/>
  <c r="F99" i="10" s="1"/>
  <c r="G99" i="10" a="1"/>
  <c r="G99" i="10" s="1"/>
  <c r="B99" i="10"/>
  <c r="I99" i="10" a="1"/>
  <c r="I99" i="10" s="1"/>
  <c r="E99" i="10" a="1"/>
  <c r="E99" i="10" s="1"/>
  <c r="H98" i="9" a="1"/>
  <c r="H98" i="9" s="1"/>
  <c r="F98" i="9" a="1"/>
  <c r="F98" i="9" s="1"/>
  <c r="E98" i="9" a="1"/>
  <c r="E98" i="9" s="1"/>
  <c r="D98" i="9" a="1"/>
  <c r="D98" i="9" s="1"/>
  <c r="G98" i="9" a="1"/>
  <c r="G98" i="9" s="1"/>
  <c r="A99" i="9"/>
  <c r="I98" i="9" a="1"/>
  <c r="I98" i="9" s="1"/>
  <c r="J98" i="9" a="1"/>
  <c r="J98" i="9" s="1"/>
  <c r="B98" i="9"/>
  <c r="L100" i="10" l="1" a="1"/>
  <c r="L100" i="10" s="1"/>
  <c r="P100" i="10" a="1"/>
  <c r="P100" i="10" s="1"/>
  <c r="T100" i="10" a="1"/>
  <c r="T100" i="10" s="1"/>
  <c r="M100" i="10" a="1"/>
  <c r="M100" i="10" s="1"/>
  <c r="Q100" i="10" a="1"/>
  <c r="Q100" i="10" s="1"/>
  <c r="N100" i="10" a="1"/>
  <c r="N100" i="10" s="1"/>
  <c r="R100" i="10" a="1"/>
  <c r="R100" i="10" s="1"/>
  <c r="S100" i="10" a="1"/>
  <c r="S100" i="10" s="1"/>
  <c r="K100" i="10" a="1"/>
  <c r="K100" i="10" s="1"/>
  <c r="O100" i="10" a="1"/>
  <c r="O100" i="10" s="1"/>
  <c r="N99" i="9" a="1"/>
  <c r="N99" i="9" s="1"/>
  <c r="O99" i="9" a="1"/>
  <c r="O99" i="9" s="1"/>
  <c r="T99" i="9" a="1"/>
  <c r="T99" i="9" s="1"/>
  <c r="K99" i="9" a="1"/>
  <c r="K99" i="9" s="1"/>
  <c r="P99" i="9" a="1"/>
  <c r="P99" i="9" s="1"/>
  <c r="R99" i="9" a="1"/>
  <c r="R99" i="9" s="1"/>
  <c r="S99" i="9" a="1"/>
  <c r="S99" i="9" s="1"/>
  <c r="L99" i="9" a="1"/>
  <c r="L99" i="9" s="1"/>
  <c r="M99" i="9" a="1"/>
  <c r="M99" i="9" s="1"/>
  <c r="Q99" i="9" a="1"/>
  <c r="Q99" i="9" s="1"/>
  <c r="X120" i="21"/>
  <c r="W120" i="21"/>
  <c r="Y120" i="21"/>
  <c r="U120" i="21"/>
  <c r="Z120" i="21"/>
  <c r="AA120" i="21"/>
  <c r="V120" i="21"/>
  <c r="AG120" i="21" s="1"/>
  <c r="AB120" i="21"/>
  <c r="T121" i="21"/>
  <c r="O113" i="21"/>
  <c r="N113" i="21"/>
  <c r="J114" i="21"/>
  <c r="P113" i="21"/>
  <c r="L113" i="21"/>
  <c r="AD113" i="21" s="1"/>
  <c r="R113" i="21"/>
  <c r="K113" i="21"/>
  <c r="M113" i="21"/>
  <c r="Q113" i="21"/>
  <c r="F100" i="10" a="1"/>
  <c r="F100" i="10" s="1"/>
  <c r="J100" i="10" a="1"/>
  <c r="J100" i="10" s="1"/>
  <c r="G100" i="10" a="1"/>
  <c r="G100" i="10" s="1"/>
  <c r="H100" i="10" a="1"/>
  <c r="H100" i="10" s="1"/>
  <c r="E100" i="10" a="1"/>
  <c r="E100" i="10" s="1"/>
  <c r="I100" i="10" a="1"/>
  <c r="I100" i="10" s="1"/>
  <c r="B100" i="10"/>
  <c r="A101" i="10"/>
  <c r="D100" i="10" a="1"/>
  <c r="D100" i="10" s="1"/>
  <c r="H99" i="9" a="1"/>
  <c r="H99" i="9" s="1"/>
  <c r="D99" i="9" a="1"/>
  <c r="D99" i="9" s="1"/>
  <c r="B99" i="9"/>
  <c r="A100" i="9"/>
  <c r="F99" i="9" a="1"/>
  <c r="F99" i="9" s="1"/>
  <c r="J99" i="9" a="1"/>
  <c r="J99" i="9" s="1"/>
  <c r="G99" i="9" a="1"/>
  <c r="G99" i="9" s="1"/>
  <c r="I99" i="9" a="1"/>
  <c r="I99" i="9" s="1"/>
  <c r="E99" i="9" a="1"/>
  <c r="E99" i="9" s="1"/>
  <c r="N101" i="10" l="1" a="1"/>
  <c r="N101" i="10" s="1"/>
  <c r="R101" i="10" a="1"/>
  <c r="R101" i="10" s="1"/>
  <c r="K101" i="10" a="1"/>
  <c r="K101" i="10" s="1"/>
  <c r="O101" i="10" a="1"/>
  <c r="O101" i="10" s="1"/>
  <c r="S101" i="10" a="1"/>
  <c r="S101" i="10" s="1"/>
  <c r="P101" i="10" a="1"/>
  <c r="P101" i="10" s="1"/>
  <c r="Q101" i="10" a="1"/>
  <c r="Q101" i="10" s="1"/>
  <c r="L101" i="10" a="1"/>
  <c r="L101" i="10" s="1"/>
  <c r="T101" i="10" a="1"/>
  <c r="T101" i="10" s="1"/>
  <c r="M101" i="10" a="1"/>
  <c r="M101" i="10" s="1"/>
  <c r="T100" i="9" a="1"/>
  <c r="T100" i="9" s="1"/>
  <c r="O100" i="9" a="1"/>
  <c r="O100" i="9" s="1"/>
  <c r="P100" i="9" a="1"/>
  <c r="P100" i="9" s="1"/>
  <c r="K100" i="9" a="1"/>
  <c r="K100" i="9" s="1"/>
  <c r="Q100" i="9" a="1"/>
  <c r="Q100" i="9" s="1"/>
  <c r="L100" i="9" a="1"/>
  <c r="L100" i="9" s="1"/>
  <c r="M100" i="9" a="1"/>
  <c r="M100" i="9" s="1"/>
  <c r="N100" i="9" a="1"/>
  <c r="N100" i="9" s="1"/>
  <c r="R100" i="9" a="1"/>
  <c r="R100" i="9" s="1"/>
  <c r="S100" i="9" a="1"/>
  <c r="S100" i="9" s="1"/>
  <c r="X121" i="21"/>
  <c r="W121" i="21"/>
  <c r="AB121" i="21"/>
  <c r="U121" i="21"/>
  <c r="Y121" i="21"/>
  <c r="T122" i="21"/>
  <c r="Z121" i="21"/>
  <c r="V121" i="21"/>
  <c r="AG121" i="21" s="1"/>
  <c r="AA121" i="21"/>
  <c r="Q114" i="21"/>
  <c r="J115" i="21"/>
  <c r="O114" i="21"/>
  <c r="K114" i="21"/>
  <c r="M114" i="21"/>
  <c r="L114" i="21"/>
  <c r="AD114" i="21" s="1"/>
  <c r="P114" i="21"/>
  <c r="N114" i="21"/>
  <c r="R114" i="21"/>
  <c r="G101" i="10" a="1"/>
  <c r="G101" i="10" s="1"/>
  <c r="I101" i="10" a="1"/>
  <c r="I101" i="10" s="1"/>
  <c r="F101" i="10" a="1"/>
  <c r="F101" i="10" s="1"/>
  <c r="D101" i="10" a="1"/>
  <c r="D101" i="10" s="1"/>
  <c r="B101" i="10"/>
  <c r="A102" i="10"/>
  <c r="H101" i="10" a="1"/>
  <c r="H101" i="10" s="1"/>
  <c r="J101" i="10" a="1"/>
  <c r="J101" i="10" s="1"/>
  <c r="E101" i="10" a="1"/>
  <c r="E101" i="10" s="1"/>
  <c r="I100" i="9" a="1"/>
  <c r="I100" i="9" s="1"/>
  <c r="H100" i="9" a="1"/>
  <c r="H100" i="9" s="1"/>
  <c r="A101" i="9"/>
  <c r="G100" i="9" a="1"/>
  <c r="G100" i="9" s="1"/>
  <c r="D100" i="9" a="1"/>
  <c r="D100" i="9" s="1"/>
  <c r="B100" i="9"/>
  <c r="F100" i="9" a="1"/>
  <c r="F100" i="9" s="1"/>
  <c r="E100" i="9" a="1"/>
  <c r="E100" i="9" s="1"/>
  <c r="J100" i="9" a="1"/>
  <c r="J100" i="9" s="1"/>
  <c r="L102" i="10" l="1" a="1"/>
  <c r="L102" i="10" s="1"/>
  <c r="P102" i="10" a="1"/>
  <c r="P102" i="10" s="1"/>
  <c r="T102" i="10" a="1"/>
  <c r="T102" i="10" s="1"/>
  <c r="M102" i="10" a="1"/>
  <c r="M102" i="10" s="1"/>
  <c r="Q102" i="10" a="1"/>
  <c r="Q102" i="10" s="1"/>
  <c r="N102" i="10" a="1"/>
  <c r="N102" i="10" s="1"/>
  <c r="O102" i="10" a="1"/>
  <c r="O102" i="10" s="1"/>
  <c r="R102" i="10" a="1"/>
  <c r="R102" i="10" s="1"/>
  <c r="S102" i="10" a="1"/>
  <c r="S102" i="10" s="1"/>
  <c r="K102" i="10" a="1"/>
  <c r="K102" i="10" s="1"/>
  <c r="K101" i="9" a="1"/>
  <c r="K101" i="9" s="1"/>
  <c r="P101" i="9" a="1"/>
  <c r="P101" i="9" s="1"/>
  <c r="L101" i="9" a="1"/>
  <c r="L101" i="9" s="1"/>
  <c r="Q101" i="9" a="1"/>
  <c r="Q101" i="9" s="1"/>
  <c r="R101" i="9" a="1"/>
  <c r="R101" i="9" s="1"/>
  <c r="M101" i="9" a="1"/>
  <c r="M101" i="9" s="1"/>
  <c r="N101" i="9" a="1"/>
  <c r="N101" i="9" s="1"/>
  <c r="O101" i="9" a="1"/>
  <c r="O101" i="9" s="1"/>
  <c r="S101" i="9" a="1"/>
  <c r="S101" i="9" s="1"/>
  <c r="T101" i="9" a="1"/>
  <c r="T101" i="9" s="1"/>
  <c r="AA122" i="21"/>
  <c r="T123" i="21"/>
  <c r="X122" i="21"/>
  <c r="AB122" i="21"/>
  <c r="W122" i="21"/>
  <c r="Z122" i="21"/>
  <c r="Y122" i="21"/>
  <c r="U122" i="21"/>
  <c r="V122" i="21"/>
  <c r="AG122" i="21" s="1"/>
  <c r="R115" i="21"/>
  <c r="L115" i="21"/>
  <c r="AD115" i="21" s="1"/>
  <c r="J116" i="21"/>
  <c r="K115" i="21"/>
  <c r="N115" i="21"/>
  <c r="Q115" i="21"/>
  <c r="P115" i="21"/>
  <c r="M115" i="21"/>
  <c r="O115" i="21"/>
  <c r="G102" i="10" a="1"/>
  <c r="G102" i="10" s="1"/>
  <c r="F102" i="10" a="1"/>
  <c r="F102" i="10" s="1"/>
  <c r="B102" i="10"/>
  <c r="D102" i="10" a="1"/>
  <c r="D102" i="10" s="1"/>
  <c r="E102" i="10" a="1"/>
  <c r="E102" i="10" s="1"/>
  <c r="J102" i="10" a="1"/>
  <c r="J102" i="10" s="1"/>
  <c r="H102" i="10" a="1"/>
  <c r="H102" i="10" s="1"/>
  <c r="I102" i="10" a="1"/>
  <c r="I102" i="10" s="1"/>
  <c r="A103" i="10"/>
  <c r="A102" i="9"/>
  <c r="E101" i="9" a="1"/>
  <c r="E101" i="9" s="1"/>
  <c r="G101" i="9" a="1"/>
  <c r="G101" i="9" s="1"/>
  <c r="D101" i="9" a="1"/>
  <c r="D101" i="9" s="1"/>
  <c r="H101" i="9" a="1"/>
  <c r="H101" i="9" s="1"/>
  <c r="B101" i="9"/>
  <c r="J101" i="9" a="1"/>
  <c r="J101" i="9" s="1"/>
  <c r="I101" i="9" a="1"/>
  <c r="I101" i="9" s="1"/>
  <c r="F101" i="9" a="1"/>
  <c r="F101" i="9" s="1"/>
  <c r="N103" i="10" l="1" a="1"/>
  <c r="N103" i="10" s="1"/>
  <c r="R103" i="10" a="1"/>
  <c r="R103" i="10" s="1"/>
  <c r="K103" i="10" a="1"/>
  <c r="K103" i="10" s="1"/>
  <c r="O103" i="10" a="1"/>
  <c r="O103" i="10" s="1"/>
  <c r="S103" i="10" a="1"/>
  <c r="S103" i="10" s="1"/>
  <c r="L103" i="10" a="1"/>
  <c r="L103" i="10" s="1"/>
  <c r="T103" i="10" a="1"/>
  <c r="T103" i="10" s="1"/>
  <c r="M103" i="10" a="1"/>
  <c r="M103" i="10" s="1"/>
  <c r="P103" i="10" a="1"/>
  <c r="P103" i="10" s="1"/>
  <c r="Q103" i="10" a="1"/>
  <c r="Q103" i="10" s="1"/>
  <c r="P102" i="9" a="1"/>
  <c r="P102" i="9" s="1"/>
  <c r="K102" i="9" a="1"/>
  <c r="K102" i="9" s="1"/>
  <c r="Q102" i="9" a="1"/>
  <c r="Q102" i="9" s="1"/>
  <c r="L102" i="9" a="1"/>
  <c r="L102" i="9" s="1"/>
  <c r="M102" i="9" a="1"/>
  <c r="M102" i="9" s="1"/>
  <c r="R102" i="9" a="1"/>
  <c r="R102" i="9" s="1"/>
  <c r="O102" i="9" a="1"/>
  <c r="O102" i="9" s="1"/>
  <c r="S102" i="9" a="1"/>
  <c r="S102" i="9" s="1"/>
  <c r="T102" i="9" a="1"/>
  <c r="T102" i="9" s="1"/>
  <c r="N102" i="9" a="1"/>
  <c r="N102" i="9" s="1"/>
  <c r="Y123" i="21"/>
  <c r="AA123" i="21"/>
  <c r="AB123" i="21"/>
  <c r="W123" i="21"/>
  <c r="X123" i="21"/>
  <c r="U123" i="21"/>
  <c r="Z123" i="21"/>
  <c r="T124" i="21"/>
  <c r="V123" i="21"/>
  <c r="AG123" i="21" s="1"/>
  <c r="R116" i="21"/>
  <c r="L116" i="21"/>
  <c r="AD116" i="21" s="1"/>
  <c r="K116" i="21"/>
  <c r="Q116" i="21"/>
  <c r="J117" i="21"/>
  <c r="M116" i="21"/>
  <c r="O116" i="21"/>
  <c r="N116" i="21"/>
  <c r="P116" i="21"/>
  <c r="B103" i="10"/>
  <c r="H103" i="10" a="1"/>
  <c r="H103" i="10" s="1"/>
  <c r="E103" i="10" a="1"/>
  <c r="E103" i="10" s="1"/>
  <c r="I103" i="10" a="1"/>
  <c r="I103" i="10" s="1"/>
  <c r="D103" i="10" a="1"/>
  <c r="D103" i="10" s="1"/>
  <c r="B102" i="9"/>
  <c r="F102" i="9" a="1"/>
  <c r="F102" i="9" s="1"/>
  <c r="E102" i="9" a="1"/>
  <c r="E102" i="9" s="1"/>
  <c r="H102" i="9" a="1"/>
  <c r="H102" i="9" s="1"/>
  <c r="F103" i="10" a="1"/>
  <c r="F103" i="10" s="1"/>
  <c r="A103" i="9"/>
  <c r="G103" i="10" a="1"/>
  <c r="G103" i="10" s="1"/>
  <c r="I102" i="9" a="1"/>
  <c r="I102" i="9" s="1"/>
  <c r="D102" i="9" a="1"/>
  <c r="D102" i="9" s="1"/>
  <c r="G102" i="9" a="1"/>
  <c r="G102" i="9" s="1"/>
  <c r="J103" i="10" a="1"/>
  <c r="J103" i="10" s="1"/>
  <c r="A104" i="10"/>
  <c r="J102" i="9" a="1"/>
  <c r="J102" i="9" s="1"/>
  <c r="L104" i="10" l="1" a="1"/>
  <c r="L104" i="10" s="1"/>
  <c r="P104" i="10" a="1"/>
  <c r="P104" i="10" s="1"/>
  <c r="T104" i="10" a="1"/>
  <c r="T104" i="10" s="1"/>
  <c r="M104" i="10" a="1"/>
  <c r="M104" i="10" s="1"/>
  <c r="Q104" i="10" a="1"/>
  <c r="Q104" i="10" s="1"/>
  <c r="R104" i="10" a="1"/>
  <c r="R104" i="10" s="1"/>
  <c r="K104" i="10" a="1"/>
  <c r="K104" i="10" s="1"/>
  <c r="S104" i="10" a="1"/>
  <c r="S104" i="10" s="1"/>
  <c r="N104" i="10" a="1"/>
  <c r="N104" i="10" s="1"/>
  <c r="O104" i="10" a="1"/>
  <c r="O104" i="10" s="1"/>
  <c r="L103" i="9" a="1"/>
  <c r="L103" i="9" s="1"/>
  <c r="Q103" i="9" a="1"/>
  <c r="Q103" i="9" s="1"/>
  <c r="R103" i="9" a="1"/>
  <c r="R103" i="9" s="1"/>
  <c r="M103" i="9" a="1"/>
  <c r="M103" i="9" s="1"/>
  <c r="S103" i="9" a="1"/>
  <c r="S103" i="9" s="1"/>
  <c r="N103" i="9" a="1"/>
  <c r="N103" i="9" s="1"/>
  <c r="K103" i="9" a="1"/>
  <c r="K103" i="9" s="1"/>
  <c r="O103" i="9" a="1"/>
  <c r="O103" i="9" s="1"/>
  <c r="P103" i="9" a="1"/>
  <c r="P103" i="9" s="1"/>
  <c r="T103" i="9" a="1"/>
  <c r="T103" i="9" s="1"/>
  <c r="Y124" i="21"/>
  <c r="V124" i="21"/>
  <c r="AG124" i="21" s="1"/>
  <c r="AA124" i="21"/>
  <c r="T125" i="21"/>
  <c r="Z124" i="21"/>
  <c r="AB124" i="21"/>
  <c r="X124" i="21"/>
  <c r="U124" i="21"/>
  <c r="W124" i="21"/>
  <c r="Q117" i="21"/>
  <c r="N117" i="21"/>
  <c r="K117" i="21"/>
  <c r="R117" i="21"/>
  <c r="O117" i="21"/>
  <c r="L117" i="21"/>
  <c r="AD117" i="21" s="1"/>
  <c r="J118" i="21"/>
  <c r="P117" i="21"/>
  <c r="M117" i="21"/>
  <c r="G103" i="9" a="1"/>
  <c r="G103" i="9" s="1"/>
  <c r="B103" i="9"/>
  <c r="F103" i="9" a="1"/>
  <c r="F103" i="9" s="1"/>
  <c r="D103" i="9" a="1"/>
  <c r="D103" i="9" s="1"/>
  <c r="A104" i="9"/>
  <c r="H103" i="9" a="1"/>
  <c r="H103" i="9" s="1"/>
  <c r="J103" i="9" a="1"/>
  <c r="J103" i="9" s="1"/>
  <c r="E103" i="9" a="1"/>
  <c r="E103" i="9" s="1"/>
  <c r="I103" i="9" a="1"/>
  <c r="I103" i="9" s="1"/>
  <c r="I104" i="10" a="1"/>
  <c r="I104" i="10" s="1"/>
  <c r="F104" i="10" a="1"/>
  <c r="F104" i="10" s="1"/>
  <c r="A105" i="10"/>
  <c r="H104" i="10" a="1"/>
  <c r="H104" i="10" s="1"/>
  <c r="G104" i="10" a="1"/>
  <c r="G104" i="10" s="1"/>
  <c r="B104" i="10"/>
  <c r="E104" i="10" a="1"/>
  <c r="E104" i="10" s="1"/>
  <c r="J104" i="10" a="1"/>
  <c r="J104" i="10" s="1"/>
  <c r="D104" i="10" a="1"/>
  <c r="D104" i="10" s="1"/>
  <c r="N105" i="10" l="1" a="1"/>
  <c r="N105" i="10" s="1"/>
  <c r="R105" i="10" a="1"/>
  <c r="R105" i="10" s="1"/>
  <c r="K105" i="10" a="1"/>
  <c r="K105" i="10" s="1"/>
  <c r="O105" i="10" a="1"/>
  <c r="O105" i="10" s="1"/>
  <c r="S105" i="10" a="1"/>
  <c r="S105" i="10" s="1"/>
  <c r="P105" i="10" a="1"/>
  <c r="P105" i="10" s="1"/>
  <c r="Q105" i="10" a="1"/>
  <c r="Q105" i="10" s="1"/>
  <c r="L105" i="10" a="1"/>
  <c r="L105" i="10" s="1"/>
  <c r="T105" i="10" a="1"/>
  <c r="T105" i="10" s="1"/>
  <c r="M105" i="10" a="1"/>
  <c r="M105" i="10" s="1"/>
  <c r="L104" i="9" a="1"/>
  <c r="L104" i="9" s="1"/>
  <c r="M104" i="9" a="1"/>
  <c r="M104" i="9" s="1"/>
  <c r="R104" i="9" a="1"/>
  <c r="R104" i="9" s="1"/>
  <c r="N104" i="9" a="1"/>
  <c r="N104" i="9" s="1"/>
  <c r="S104" i="9" a="1"/>
  <c r="S104" i="9" s="1"/>
  <c r="T104" i="9" a="1"/>
  <c r="T104" i="9" s="1"/>
  <c r="K104" i="9" a="1"/>
  <c r="K104" i="9" s="1"/>
  <c r="O104" i="9" a="1"/>
  <c r="O104" i="9" s="1"/>
  <c r="P104" i="9" a="1"/>
  <c r="P104" i="9" s="1"/>
  <c r="Q104" i="9" a="1"/>
  <c r="Q104" i="9" s="1"/>
  <c r="AA125" i="21"/>
  <c r="T126" i="21"/>
  <c r="X125" i="21"/>
  <c r="W125" i="21"/>
  <c r="Z125" i="21"/>
  <c r="U125" i="21"/>
  <c r="V125" i="21"/>
  <c r="AG125" i="21" s="1"/>
  <c r="Y125" i="21"/>
  <c r="AB125" i="21"/>
  <c r="M118" i="21"/>
  <c r="L118" i="21"/>
  <c r="AD118" i="21" s="1"/>
  <c r="N118" i="21"/>
  <c r="J119" i="21"/>
  <c r="Q118" i="21"/>
  <c r="P118" i="21"/>
  <c r="K118" i="21"/>
  <c r="O118" i="21"/>
  <c r="R118" i="21"/>
  <c r="H104" i="9" a="1"/>
  <c r="H104" i="9" s="1"/>
  <c r="F104" i="9" a="1"/>
  <c r="F104" i="9" s="1"/>
  <c r="G104" i="9" a="1"/>
  <c r="G104" i="9" s="1"/>
  <c r="B105" i="10"/>
  <c r="J104" i="9" a="1"/>
  <c r="J104" i="9" s="1"/>
  <c r="B104" i="9"/>
  <c r="I104" i="9" a="1"/>
  <c r="I104" i="9" s="1"/>
  <c r="D104" i="9" a="1"/>
  <c r="D104" i="9" s="1"/>
  <c r="A105" i="9"/>
  <c r="E104" i="9" a="1"/>
  <c r="E104" i="9" s="1"/>
  <c r="D105" i="10" a="1"/>
  <c r="D105" i="10" s="1"/>
  <c r="J105" i="10" a="1"/>
  <c r="J105" i="10" s="1"/>
  <c r="A106" i="10"/>
  <c r="G105" i="10" a="1"/>
  <c r="G105" i="10" s="1"/>
  <c r="I105" i="10" a="1"/>
  <c r="I105" i="10" s="1"/>
  <c r="H105" i="10" a="1"/>
  <c r="H105" i="10" s="1"/>
  <c r="E105" i="10" a="1"/>
  <c r="E105" i="10" s="1"/>
  <c r="F105" i="10" a="1"/>
  <c r="F105" i="10" s="1"/>
  <c r="L106" i="10" l="1" a="1"/>
  <c r="L106" i="10" s="1"/>
  <c r="P106" i="10" a="1"/>
  <c r="P106" i="10" s="1"/>
  <c r="T106" i="10" a="1"/>
  <c r="T106" i="10" s="1"/>
  <c r="M106" i="10" a="1"/>
  <c r="M106" i="10" s="1"/>
  <c r="Q106" i="10" a="1"/>
  <c r="Q106" i="10" s="1"/>
  <c r="N106" i="10" a="1"/>
  <c r="N106" i="10" s="1"/>
  <c r="O106" i="10" a="1"/>
  <c r="O106" i="10" s="1"/>
  <c r="R106" i="10" a="1"/>
  <c r="R106" i="10" s="1"/>
  <c r="S106" i="10" a="1"/>
  <c r="S106" i="10" s="1"/>
  <c r="K106" i="10" a="1"/>
  <c r="K106" i="10" s="1"/>
  <c r="R105" i="9" a="1"/>
  <c r="R105" i="9" s="1"/>
  <c r="M105" i="9" a="1"/>
  <c r="M105" i="9" s="1"/>
  <c r="S105" i="9" a="1"/>
  <c r="S105" i="9" s="1"/>
  <c r="N105" i="9" a="1"/>
  <c r="N105" i="9" s="1"/>
  <c r="O105" i="9" a="1"/>
  <c r="O105" i="9" s="1"/>
  <c r="T105" i="9" a="1"/>
  <c r="T105" i="9" s="1"/>
  <c r="P105" i="9" a="1"/>
  <c r="P105" i="9" s="1"/>
  <c r="Q105" i="9" a="1"/>
  <c r="Q105" i="9" s="1"/>
  <c r="L105" i="9" a="1"/>
  <c r="L105" i="9" s="1"/>
  <c r="K105" i="9" a="1"/>
  <c r="K105" i="9" s="1"/>
  <c r="U126" i="21"/>
  <c r="AB126" i="21"/>
  <c r="X126" i="21"/>
  <c r="Y126" i="21"/>
  <c r="V126" i="21"/>
  <c r="AG126" i="21" s="1"/>
  <c r="W126" i="21"/>
  <c r="T127" i="21"/>
  <c r="Z126" i="21"/>
  <c r="AA126" i="21"/>
  <c r="K119" i="21"/>
  <c r="M119" i="21"/>
  <c r="L119" i="21"/>
  <c r="AD119" i="21" s="1"/>
  <c r="Q119" i="21"/>
  <c r="O119" i="21"/>
  <c r="P119" i="21"/>
  <c r="R119" i="21"/>
  <c r="N119" i="21"/>
  <c r="J120" i="21"/>
  <c r="J105" i="9" a="1"/>
  <c r="J105" i="9" s="1"/>
  <c r="F105" i="9" a="1"/>
  <c r="F105" i="9" s="1"/>
  <c r="E105" i="9" a="1"/>
  <c r="E105" i="9" s="1"/>
  <c r="B105" i="9"/>
  <c r="D105" i="9" a="1"/>
  <c r="D105" i="9" s="1"/>
  <c r="H105" i="9" a="1"/>
  <c r="H105" i="9" s="1"/>
  <c r="I105" i="9" a="1"/>
  <c r="I105" i="9" s="1"/>
  <c r="G105" i="9" a="1"/>
  <c r="G105" i="9" s="1"/>
  <c r="A106" i="9"/>
  <c r="H106" i="10" a="1"/>
  <c r="H106" i="10" s="1"/>
  <c r="B106" i="10"/>
  <c r="F106" i="10" a="1"/>
  <c r="F106" i="10" s="1"/>
  <c r="D106" i="10" a="1"/>
  <c r="D106" i="10" s="1"/>
  <c r="G106" i="10" a="1"/>
  <c r="G106" i="10" s="1"/>
  <c r="J106" i="10" a="1"/>
  <c r="J106" i="10" s="1"/>
  <c r="I106" i="10" a="1"/>
  <c r="I106" i="10" s="1"/>
  <c r="A107" i="10"/>
  <c r="E106" i="10" a="1"/>
  <c r="E106" i="10" s="1"/>
  <c r="N107" i="10" l="1" a="1"/>
  <c r="N107" i="10" s="1"/>
  <c r="R107" i="10" a="1"/>
  <c r="R107" i="10" s="1"/>
  <c r="K107" i="10" a="1"/>
  <c r="K107" i="10" s="1"/>
  <c r="O107" i="10" a="1"/>
  <c r="O107" i="10" s="1"/>
  <c r="S107" i="10" a="1"/>
  <c r="S107" i="10" s="1"/>
  <c r="L107" i="10" a="1"/>
  <c r="L107" i="10" s="1"/>
  <c r="T107" i="10" a="1"/>
  <c r="T107" i="10" s="1"/>
  <c r="M107" i="10" a="1"/>
  <c r="M107" i="10" s="1"/>
  <c r="P107" i="10" a="1"/>
  <c r="P107" i="10" s="1"/>
  <c r="Q107" i="10" a="1"/>
  <c r="Q107" i="10" s="1"/>
  <c r="N106" i="9" a="1"/>
  <c r="N106" i="9" s="1"/>
  <c r="S106" i="9" a="1"/>
  <c r="S106" i="9" s="1"/>
  <c r="T106" i="9" a="1"/>
  <c r="T106" i="9" s="1"/>
  <c r="O106" i="9" a="1"/>
  <c r="O106" i="9" s="1"/>
  <c r="P106" i="9" a="1"/>
  <c r="P106" i="9" s="1"/>
  <c r="R106" i="9" a="1"/>
  <c r="R106" i="9" s="1"/>
  <c r="K106" i="9" a="1"/>
  <c r="K106" i="9" s="1"/>
  <c r="L106" i="9" a="1"/>
  <c r="L106" i="9" s="1"/>
  <c r="M106" i="9" a="1"/>
  <c r="M106" i="9" s="1"/>
  <c r="Q106" i="9" a="1"/>
  <c r="Q106" i="9" s="1"/>
  <c r="W127" i="21"/>
  <c r="Z127" i="21"/>
  <c r="AA127" i="21"/>
  <c r="Y127" i="21"/>
  <c r="AB127" i="21"/>
  <c r="V127" i="21"/>
  <c r="AG127" i="21" s="1"/>
  <c r="T128" i="21"/>
  <c r="U127" i="21"/>
  <c r="X127" i="21"/>
  <c r="P120" i="21"/>
  <c r="R120" i="21"/>
  <c r="L120" i="21"/>
  <c r="AD120" i="21" s="1"/>
  <c r="N120" i="21"/>
  <c r="Q120" i="21"/>
  <c r="J121" i="21"/>
  <c r="O120" i="21"/>
  <c r="K120" i="21"/>
  <c r="M120" i="21"/>
  <c r="A108" i="10"/>
  <c r="D106" i="9" a="1"/>
  <c r="D106" i="9" s="1"/>
  <c r="G106" i="9" a="1"/>
  <c r="G106" i="9" s="1"/>
  <c r="H106" i="9" a="1"/>
  <c r="H106" i="9" s="1"/>
  <c r="I106" i="9" a="1"/>
  <c r="I106" i="9" s="1"/>
  <c r="E106" i="9" a="1"/>
  <c r="E106" i="9" s="1"/>
  <c r="B106" i="9"/>
  <c r="A107" i="9"/>
  <c r="J106" i="9" a="1"/>
  <c r="J106" i="9" s="1"/>
  <c r="F106" i="9" a="1"/>
  <c r="F106" i="9" s="1"/>
  <c r="G107" i="10" a="1"/>
  <c r="G107" i="10" s="1"/>
  <c r="B107" i="10"/>
  <c r="D107" i="10" a="1"/>
  <c r="D107" i="10" s="1"/>
  <c r="H107" i="10" a="1"/>
  <c r="H107" i="10" s="1"/>
  <c r="J107" i="10" a="1"/>
  <c r="J107" i="10" s="1"/>
  <c r="I107" i="10" a="1"/>
  <c r="I107" i="10" s="1"/>
  <c r="E107" i="10" a="1"/>
  <c r="E107" i="10" s="1"/>
  <c r="F107" i="10" a="1"/>
  <c r="F107" i="10" s="1"/>
  <c r="L108" i="10" l="1" a="1"/>
  <c r="L108" i="10" s="1"/>
  <c r="P108" i="10" a="1"/>
  <c r="P108" i="10" s="1"/>
  <c r="T108" i="10" a="1"/>
  <c r="T108" i="10" s="1"/>
  <c r="M108" i="10" a="1"/>
  <c r="M108" i="10" s="1"/>
  <c r="Q108" i="10" a="1"/>
  <c r="Q108" i="10" s="1"/>
  <c r="R108" i="10" a="1"/>
  <c r="R108" i="10" s="1"/>
  <c r="K108" i="10" a="1"/>
  <c r="K108" i="10" s="1"/>
  <c r="S108" i="10" a="1"/>
  <c r="S108" i="10" s="1"/>
  <c r="N108" i="10" a="1"/>
  <c r="N108" i="10" s="1"/>
  <c r="O108" i="10" a="1"/>
  <c r="O108" i="10" s="1"/>
  <c r="N107" i="9" a="1"/>
  <c r="N107" i="9" s="1"/>
  <c r="O107" i="9" a="1"/>
  <c r="O107" i="9" s="1"/>
  <c r="T107" i="9" a="1"/>
  <c r="T107" i="9" s="1"/>
  <c r="K107" i="9" a="1"/>
  <c r="K107" i="9" s="1"/>
  <c r="P107" i="9" a="1"/>
  <c r="P107" i="9" s="1"/>
  <c r="L107" i="9" a="1"/>
  <c r="L107" i="9" s="1"/>
  <c r="M107" i="9" a="1"/>
  <c r="M107" i="9" s="1"/>
  <c r="Q107" i="9" a="1"/>
  <c r="Q107" i="9" s="1"/>
  <c r="R107" i="9" a="1"/>
  <c r="R107" i="9" s="1"/>
  <c r="S107" i="9" a="1"/>
  <c r="S107" i="9" s="1"/>
  <c r="G108" i="10" a="1"/>
  <c r="G108" i="10" s="1"/>
  <c r="AB128" i="21"/>
  <c r="X128" i="21"/>
  <c r="T129" i="21"/>
  <c r="AA128" i="21"/>
  <c r="Y128" i="21"/>
  <c r="W128" i="21"/>
  <c r="V128" i="21"/>
  <c r="AG128" i="21" s="1"/>
  <c r="U128" i="21"/>
  <c r="Z128" i="21"/>
  <c r="K121" i="21"/>
  <c r="P121" i="21"/>
  <c r="J122" i="21"/>
  <c r="R121" i="21"/>
  <c r="M121" i="21"/>
  <c r="Q121" i="21"/>
  <c r="L121" i="21"/>
  <c r="AD121" i="21" s="1"/>
  <c r="O121" i="21"/>
  <c r="N121" i="21"/>
  <c r="H108" i="10" a="1"/>
  <c r="H108" i="10" s="1"/>
  <c r="D108" i="10" a="1"/>
  <c r="D108" i="10" s="1"/>
  <c r="B107" i="9"/>
  <c r="A108" i="9"/>
  <c r="I107" i="9" a="1"/>
  <c r="I107" i="9" s="1"/>
  <c r="H107" i="9" a="1"/>
  <c r="H107" i="9" s="1"/>
  <c r="J107" i="9" a="1"/>
  <c r="J107" i="9" s="1"/>
  <c r="D107" i="9" a="1"/>
  <c r="D107" i="9" s="1"/>
  <c r="B108" i="10"/>
  <c r="A109" i="10"/>
  <c r="G107" i="9" a="1"/>
  <c r="G107" i="9" s="1"/>
  <c r="F107" i="9" a="1"/>
  <c r="F107" i="9" s="1"/>
  <c r="F108" i="10" a="1"/>
  <c r="F108" i="10" s="1"/>
  <c r="J108" i="10" a="1"/>
  <c r="J108" i="10" s="1"/>
  <c r="E108" i="10" a="1"/>
  <c r="E108" i="10" s="1"/>
  <c r="E107" i="9" a="1"/>
  <c r="E107" i="9" s="1"/>
  <c r="I108" i="10" a="1"/>
  <c r="I108" i="10" s="1"/>
  <c r="H109" i="10" l="1" a="1"/>
  <c r="H109" i="10" s="1"/>
  <c r="N109" i="10" a="1"/>
  <c r="N109" i="10" s="1"/>
  <c r="R109" i="10" a="1"/>
  <c r="R109" i="10" s="1"/>
  <c r="K109" i="10" a="1"/>
  <c r="K109" i="10" s="1"/>
  <c r="O109" i="10" a="1"/>
  <c r="O109" i="10" s="1"/>
  <c r="S109" i="10" a="1"/>
  <c r="S109" i="10" s="1"/>
  <c r="P109" i="10" a="1"/>
  <c r="P109" i="10" s="1"/>
  <c r="Q109" i="10" a="1"/>
  <c r="Q109" i="10" s="1"/>
  <c r="L109" i="10" a="1"/>
  <c r="L109" i="10" s="1"/>
  <c r="T109" i="10" a="1"/>
  <c r="T109" i="10" s="1"/>
  <c r="M109" i="10" a="1"/>
  <c r="M109" i="10" s="1"/>
  <c r="T108" i="9" a="1"/>
  <c r="T108" i="9" s="1"/>
  <c r="O108" i="9" a="1"/>
  <c r="O108" i="9" s="1"/>
  <c r="P108" i="9" a="1"/>
  <c r="P108" i="9" s="1"/>
  <c r="K108" i="9" a="1"/>
  <c r="K108" i="9" s="1"/>
  <c r="Q108" i="9" a="1"/>
  <c r="Q108" i="9" s="1"/>
  <c r="L108" i="9" a="1"/>
  <c r="L108" i="9" s="1"/>
  <c r="N108" i="9" a="1"/>
  <c r="N108" i="9" s="1"/>
  <c r="R108" i="9" a="1"/>
  <c r="R108" i="9" s="1"/>
  <c r="S108" i="9" a="1"/>
  <c r="S108" i="9" s="1"/>
  <c r="M108" i="9" a="1"/>
  <c r="M108" i="9" s="1"/>
  <c r="U129" i="21"/>
  <c r="Z129" i="21"/>
  <c r="T130" i="21"/>
  <c r="Y129" i="21"/>
  <c r="AA129" i="21"/>
  <c r="X129" i="21"/>
  <c r="AB129" i="21"/>
  <c r="W129" i="21"/>
  <c r="V129" i="21"/>
  <c r="AG129" i="21" s="1"/>
  <c r="K122" i="21"/>
  <c r="O122" i="21"/>
  <c r="M122" i="21"/>
  <c r="N122" i="21"/>
  <c r="R122" i="21"/>
  <c r="Q122" i="21"/>
  <c r="J123" i="21"/>
  <c r="L122" i="21"/>
  <c r="AD122" i="21" s="1"/>
  <c r="P122" i="21"/>
  <c r="I108" i="9" a="1"/>
  <c r="I108" i="9" s="1"/>
  <c r="D108" i="9" a="1"/>
  <c r="D108" i="9" s="1"/>
  <c r="B108" i="9"/>
  <c r="A109" i="9"/>
  <c r="F108" i="9" a="1"/>
  <c r="F108" i="9" s="1"/>
  <c r="G108" i="9" a="1"/>
  <c r="G108" i="9" s="1"/>
  <c r="J109" i="10" a="1"/>
  <c r="J109" i="10" s="1"/>
  <c r="I109" i="10" a="1"/>
  <c r="I109" i="10" s="1"/>
  <c r="E108" i="9" a="1"/>
  <c r="E108" i="9" s="1"/>
  <c r="J108" i="9" a="1"/>
  <c r="J108" i="9" s="1"/>
  <c r="D109" i="10" a="1"/>
  <c r="D109" i="10" s="1"/>
  <c r="E109" i="10" a="1"/>
  <c r="E109" i="10" s="1"/>
  <c r="F109" i="10" a="1"/>
  <c r="F109" i="10" s="1"/>
  <c r="H108" i="9" a="1"/>
  <c r="H108" i="9" s="1"/>
  <c r="G109" i="10" a="1"/>
  <c r="G109" i="10" s="1"/>
  <c r="B109" i="10"/>
  <c r="A110" i="10"/>
  <c r="L110" i="10" l="1" a="1"/>
  <c r="L110" i="10" s="1"/>
  <c r="P110" i="10" a="1"/>
  <c r="P110" i="10" s="1"/>
  <c r="T110" i="10" a="1"/>
  <c r="T110" i="10" s="1"/>
  <c r="M110" i="10" a="1"/>
  <c r="M110" i="10" s="1"/>
  <c r="Q110" i="10" a="1"/>
  <c r="Q110" i="10" s="1"/>
  <c r="N110" i="10" a="1"/>
  <c r="N110" i="10" s="1"/>
  <c r="O110" i="10" a="1"/>
  <c r="O110" i="10" s="1"/>
  <c r="R110" i="10" a="1"/>
  <c r="R110" i="10" s="1"/>
  <c r="K110" i="10" a="1"/>
  <c r="K110" i="10" s="1"/>
  <c r="S110" i="10" a="1"/>
  <c r="S110" i="10" s="1"/>
  <c r="K109" i="9" a="1"/>
  <c r="K109" i="9" s="1"/>
  <c r="P109" i="9" a="1"/>
  <c r="P109" i="9" s="1"/>
  <c r="L109" i="9" a="1"/>
  <c r="L109" i="9" s="1"/>
  <c r="Q109" i="9" a="1"/>
  <c r="Q109" i="9" s="1"/>
  <c r="R109" i="9" a="1"/>
  <c r="R109" i="9" s="1"/>
  <c r="S109" i="9" a="1"/>
  <c r="S109" i="9" s="1"/>
  <c r="T109" i="9" a="1"/>
  <c r="T109" i="9" s="1"/>
  <c r="N109" i="9" a="1"/>
  <c r="N109" i="9" s="1"/>
  <c r="O109" i="9" a="1"/>
  <c r="O109" i="9" s="1"/>
  <c r="M109" i="9" a="1"/>
  <c r="M109" i="9" s="1"/>
  <c r="AB130" i="21"/>
  <c r="T131" i="21"/>
  <c r="Y130" i="21"/>
  <c r="Z130" i="21"/>
  <c r="AA130" i="21"/>
  <c r="W130" i="21"/>
  <c r="V130" i="21"/>
  <c r="AG130" i="21" s="1"/>
  <c r="X130" i="21"/>
  <c r="U130" i="21"/>
  <c r="K123" i="21"/>
  <c r="L123" i="21"/>
  <c r="AD123" i="21" s="1"/>
  <c r="J124" i="21"/>
  <c r="R123" i="21"/>
  <c r="M123" i="21"/>
  <c r="O123" i="21"/>
  <c r="N123" i="21"/>
  <c r="Q123" i="21"/>
  <c r="P123" i="21"/>
  <c r="H109" i="9" a="1"/>
  <c r="H109" i="9" s="1"/>
  <c r="I109" i="9" a="1"/>
  <c r="I109" i="9" s="1"/>
  <c r="B109" i="9"/>
  <c r="G109" i="9" a="1"/>
  <c r="G109" i="9" s="1"/>
  <c r="F109" i="9" a="1"/>
  <c r="F109" i="9" s="1"/>
  <c r="E109" i="9" a="1"/>
  <c r="E109" i="9" s="1"/>
  <c r="D109" i="9" a="1"/>
  <c r="D109" i="9" s="1"/>
  <c r="J109" i="9" a="1"/>
  <c r="J109" i="9" s="1"/>
  <c r="A110" i="9"/>
  <c r="I110" i="10" a="1"/>
  <c r="I110" i="10" s="1"/>
  <c r="H110" i="10" a="1"/>
  <c r="H110" i="10" s="1"/>
  <c r="J110" i="10" a="1"/>
  <c r="J110" i="10" s="1"/>
  <c r="E110" i="10" a="1"/>
  <c r="E110" i="10" s="1"/>
  <c r="D110" i="10" a="1"/>
  <c r="D110" i="10" s="1"/>
  <c r="A111" i="10"/>
  <c r="B110" i="10"/>
  <c r="F110" i="10" a="1"/>
  <c r="F110" i="10" s="1"/>
  <c r="G110" i="10" a="1"/>
  <c r="G110" i="10" s="1"/>
  <c r="G111" i="10" l="1" a="1"/>
  <c r="G111" i="10" s="1"/>
  <c r="N111" i="10" a="1"/>
  <c r="N111" i="10" s="1"/>
  <c r="R111" i="10" a="1"/>
  <c r="R111" i="10" s="1"/>
  <c r="K111" i="10" a="1"/>
  <c r="K111" i="10" s="1"/>
  <c r="O111" i="10" a="1"/>
  <c r="O111" i="10" s="1"/>
  <c r="S111" i="10" a="1"/>
  <c r="S111" i="10" s="1"/>
  <c r="L111" i="10" a="1"/>
  <c r="L111" i="10" s="1"/>
  <c r="T111" i="10" a="1"/>
  <c r="T111" i="10" s="1"/>
  <c r="M111" i="10" a="1"/>
  <c r="M111" i="10" s="1"/>
  <c r="P111" i="10" a="1"/>
  <c r="P111" i="10" s="1"/>
  <c r="Q111" i="10" a="1"/>
  <c r="Q111" i="10" s="1"/>
  <c r="P110" i="9" a="1"/>
  <c r="P110" i="9" s="1"/>
  <c r="K110" i="9" a="1"/>
  <c r="K110" i="9" s="1"/>
  <c r="L110" i="9" a="1"/>
  <c r="L110" i="9" s="1"/>
  <c r="Q110" i="9" a="1"/>
  <c r="Q110" i="9" s="1"/>
  <c r="M110" i="9" a="1"/>
  <c r="M110" i="9" s="1"/>
  <c r="R110" i="9" a="1"/>
  <c r="R110" i="9" s="1"/>
  <c r="T110" i="9" a="1"/>
  <c r="T110" i="9" s="1"/>
  <c r="N110" i="9" a="1"/>
  <c r="N110" i="9" s="1"/>
  <c r="O110" i="9" a="1"/>
  <c r="O110" i="9" s="1"/>
  <c r="S110" i="9" a="1"/>
  <c r="S110" i="9" s="1"/>
  <c r="Y131" i="21"/>
  <c r="W131" i="21"/>
  <c r="AB131" i="21"/>
  <c r="X131" i="21"/>
  <c r="U131" i="21"/>
  <c r="Z131" i="21"/>
  <c r="T132" i="21"/>
  <c r="V131" i="21"/>
  <c r="AG131" i="21" s="1"/>
  <c r="AA131" i="21"/>
  <c r="J125" i="21"/>
  <c r="L124" i="21"/>
  <c r="AD124" i="21" s="1"/>
  <c r="N124" i="21"/>
  <c r="K124" i="21"/>
  <c r="O124" i="21"/>
  <c r="P124" i="21"/>
  <c r="M124" i="21"/>
  <c r="Q124" i="21"/>
  <c r="R124" i="21"/>
  <c r="I111" i="10" a="1"/>
  <c r="I111" i="10" s="1"/>
  <c r="A112" i="10"/>
  <c r="H110" i="9" a="1"/>
  <c r="H110" i="9" s="1"/>
  <c r="D110" i="9" a="1"/>
  <c r="D110" i="9" s="1"/>
  <c r="F111" i="10" a="1"/>
  <c r="F111" i="10" s="1"/>
  <c r="F110" i="9" a="1"/>
  <c r="F110" i="9" s="1"/>
  <c r="G110" i="9" a="1"/>
  <c r="G110" i="9" s="1"/>
  <c r="A111" i="9"/>
  <c r="J110" i="9" a="1"/>
  <c r="J110" i="9" s="1"/>
  <c r="E110" i="9" a="1"/>
  <c r="E110" i="9" s="1"/>
  <c r="B110" i="9"/>
  <c r="I110" i="9" a="1"/>
  <c r="I110" i="9" s="1"/>
  <c r="D111" i="10" a="1"/>
  <c r="D111" i="10" s="1"/>
  <c r="J111" i="10" a="1"/>
  <c r="J111" i="10" s="1"/>
  <c r="B111" i="10"/>
  <c r="E111" i="10" a="1"/>
  <c r="E111" i="10" s="1"/>
  <c r="H111" i="10" a="1"/>
  <c r="H111" i="10" s="1"/>
  <c r="L112" i="10" l="1" a="1"/>
  <c r="L112" i="10" s="1"/>
  <c r="P112" i="10" a="1"/>
  <c r="P112" i="10" s="1"/>
  <c r="T112" i="10" a="1"/>
  <c r="T112" i="10" s="1"/>
  <c r="M112" i="10" a="1"/>
  <c r="M112" i="10" s="1"/>
  <c r="Q112" i="10" a="1"/>
  <c r="Q112" i="10" s="1"/>
  <c r="R112" i="10" a="1"/>
  <c r="R112" i="10" s="1"/>
  <c r="K112" i="10" a="1"/>
  <c r="K112" i="10" s="1"/>
  <c r="S112" i="10" a="1"/>
  <c r="S112" i="10" s="1"/>
  <c r="N112" i="10" a="1"/>
  <c r="N112" i="10" s="1"/>
  <c r="O112" i="10" a="1"/>
  <c r="O112" i="10" s="1"/>
  <c r="O111" i="9" a="1"/>
  <c r="O111" i="9" s="1"/>
  <c r="K111" i="9" a="1"/>
  <c r="K111" i="9" s="1"/>
  <c r="T111" i="9" a="1"/>
  <c r="T111" i="9" s="1"/>
  <c r="P111" i="9" a="1"/>
  <c r="P111" i="9" s="1"/>
  <c r="L111" i="9" a="1"/>
  <c r="L111" i="9" s="1"/>
  <c r="Q111" i="9" a="1"/>
  <c r="Q111" i="9" s="1"/>
  <c r="M111" i="9" a="1"/>
  <c r="M111" i="9" s="1"/>
  <c r="N111" i="9" a="1"/>
  <c r="N111" i="9" s="1"/>
  <c r="R111" i="9" a="1"/>
  <c r="R111" i="9" s="1"/>
  <c r="S111" i="9" a="1"/>
  <c r="S111" i="9" s="1"/>
  <c r="W132" i="21"/>
  <c r="X132" i="21"/>
  <c r="AB132" i="21"/>
  <c r="Y132" i="21"/>
  <c r="AA132" i="21"/>
  <c r="Z132" i="21"/>
  <c r="V132" i="21"/>
  <c r="AG132" i="21" s="1"/>
  <c r="U132" i="21"/>
  <c r="T133" i="21"/>
  <c r="L125" i="21"/>
  <c r="AD125" i="21" s="1"/>
  <c r="N125" i="21"/>
  <c r="Q125" i="21"/>
  <c r="K125" i="21"/>
  <c r="P125" i="21"/>
  <c r="O125" i="21"/>
  <c r="M125" i="21"/>
  <c r="R125" i="21"/>
  <c r="J126" i="21"/>
  <c r="D111" i="9" a="1"/>
  <c r="D111" i="9" s="1"/>
  <c r="E112" i="10" a="1"/>
  <c r="E112" i="10" s="1"/>
  <c r="H112" i="10" a="1"/>
  <c r="H112" i="10" s="1"/>
  <c r="I111" i="9" a="1"/>
  <c r="I111" i="9" s="1"/>
  <c r="G112" i="10" a="1"/>
  <c r="G112" i="10" s="1"/>
  <c r="I112" i="10" a="1"/>
  <c r="I112" i="10" s="1"/>
  <c r="J112" i="10" a="1"/>
  <c r="J112" i="10" s="1"/>
  <c r="B112" i="10"/>
  <c r="A113" i="10"/>
  <c r="F111" i="9" a="1"/>
  <c r="F111" i="9" s="1"/>
  <c r="D112" i="10" a="1"/>
  <c r="D112" i="10" s="1"/>
  <c r="A112" i="9"/>
  <c r="F112" i="10" a="1"/>
  <c r="F112" i="10" s="1"/>
  <c r="E111" i="9" a="1"/>
  <c r="E111" i="9" s="1"/>
  <c r="H111" i="9" a="1"/>
  <c r="H111" i="9" s="1"/>
  <c r="B111" i="9"/>
  <c r="J111" i="9" a="1"/>
  <c r="J111" i="9" s="1"/>
  <c r="G111" i="9" a="1"/>
  <c r="G111" i="9" s="1"/>
  <c r="N113" i="10" l="1" a="1"/>
  <c r="N113" i="10" s="1"/>
  <c r="R113" i="10" a="1"/>
  <c r="R113" i="10" s="1"/>
  <c r="K113" i="10" a="1"/>
  <c r="K113" i="10" s="1"/>
  <c r="O113" i="10" a="1"/>
  <c r="O113" i="10" s="1"/>
  <c r="S113" i="10" a="1"/>
  <c r="S113" i="10" s="1"/>
  <c r="P113" i="10" a="1"/>
  <c r="P113" i="10" s="1"/>
  <c r="Q113" i="10" a="1"/>
  <c r="Q113" i="10" s="1"/>
  <c r="L113" i="10" a="1"/>
  <c r="L113" i="10" s="1"/>
  <c r="T113" i="10" a="1"/>
  <c r="T113" i="10" s="1"/>
  <c r="M113" i="10" a="1"/>
  <c r="M113" i="10" s="1"/>
  <c r="N112" i="9" a="1"/>
  <c r="N112" i="9" s="1"/>
  <c r="S112" i="9" a="1"/>
  <c r="S112" i="9" s="1"/>
  <c r="O112" i="9" a="1"/>
  <c r="O112" i="9" s="1"/>
  <c r="T112" i="9" a="1"/>
  <c r="T112" i="9" s="1"/>
  <c r="K112" i="9" a="1"/>
  <c r="K112" i="9" s="1"/>
  <c r="P112" i="9" a="1"/>
  <c r="P112" i="9" s="1"/>
  <c r="M112" i="9" a="1"/>
  <c r="M112" i="9" s="1"/>
  <c r="Q112" i="9" a="1"/>
  <c r="Q112" i="9" s="1"/>
  <c r="R112" i="9" a="1"/>
  <c r="R112" i="9" s="1"/>
  <c r="L112" i="9" a="1"/>
  <c r="L112" i="9" s="1"/>
  <c r="AA133" i="21"/>
  <c r="U133" i="21"/>
  <c r="V133" i="21"/>
  <c r="AG133" i="21" s="1"/>
  <c r="T134" i="21"/>
  <c r="W133" i="21"/>
  <c r="Y133" i="21"/>
  <c r="Z133" i="21"/>
  <c r="AB133" i="21"/>
  <c r="X133" i="21"/>
  <c r="P126" i="21"/>
  <c r="O126" i="21"/>
  <c r="K126" i="21"/>
  <c r="Q126" i="21"/>
  <c r="N126" i="21"/>
  <c r="L126" i="21"/>
  <c r="AD126" i="21" s="1"/>
  <c r="M126" i="21"/>
  <c r="J127" i="21"/>
  <c r="R126" i="21"/>
  <c r="G113" i="10" a="1"/>
  <c r="G113" i="10" s="1"/>
  <c r="G112" i="9" a="1"/>
  <c r="G112" i="9" s="1"/>
  <c r="F112" i="9" a="1"/>
  <c r="F112" i="9" s="1"/>
  <c r="H113" i="10" a="1"/>
  <c r="H113" i="10" s="1"/>
  <c r="H112" i="9" a="1"/>
  <c r="H112" i="9" s="1"/>
  <c r="I112" i="9" a="1"/>
  <c r="I112" i="9" s="1"/>
  <c r="B112" i="9"/>
  <c r="A113" i="9"/>
  <c r="I113" i="10" a="1"/>
  <c r="I113" i="10" s="1"/>
  <c r="J113" i="10" a="1"/>
  <c r="J113" i="10" s="1"/>
  <c r="A114" i="10"/>
  <c r="E113" i="10" a="1"/>
  <c r="E113" i="10" s="1"/>
  <c r="D113" i="10" a="1"/>
  <c r="D113" i="10" s="1"/>
  <c r="B113" i="10"/>
  <c r="F113" i="10" a="1"/>
  <c r="F113" i="10" s="1"/>
  <c r="J112" i="9" a="1"/>
  <c r="J112" i="9" s="1"/>
  <c r="D112" i="9" a="1"/>
  <c r="D112" i="9" s="1"/>
  <c r="E112" i="9" a="1"/>
  <c r="E112" i="9" s="1"/>
  <c r="L114" i="10" l="1" a="1"/>
  <c r="L114" i="10" s="1"/>
  <c r="P114" i="10" a="1"/>
  <c r="P114" i="10" s="1"/>
  <c r="T114" i="10" a="1"/>
  <c r="T114" i="10" s="1"/>
  <c r="M114" i="10" a="1"/>
  <c r="M114" i="10" s="1"/>
  <c r="Q114" i="10" a="1"/>
  <c r="Q114" i="10" s="1"/>
  <c r="N114" i="10" a="1"/>
  <c r="N114" i="10" s="1"/>
  <c r="O114" i="10" a="1"/>
  <c r="O114" i="10" s="1"/>
  <c r="R114" i="10" a="1"/>
  <c r="R114" i="10" s="1"/>
  <c r="K114" i="10" a="1"/>
  <c r="K114" i="10" s="1"/>
  <c r="S114" i="10" a="1"/>
  <c r="S114" i="10" s="1"/>
  <c r="M113" i="9" a="1"/>
  <c r="M113" i="9" s="1"/>
  <c r="R113" i="9" a="1"/>
  <c r="R113" i="9" s="1"/>
  <c r="N113" i="9" a="1"/>
  <c r="N113" i="9" s="1"/>
  <c r="S113" i="9" a="1"/>
  <c r="S113" i="9" s="1"/>
  <c r="O113" i="9" a="1"/>
  <c r="O113" i="9" s="1"/>
  <c r="L113" i="9" a="1"/>
  <c r="L113" i="9" s="1"/>
  <c r="P113" i="9" a="1"/>
  <c r="P113" i="9" s="1"/>
  <c r="K113" i="9" a="1"/>
  <c r="K113" i="9" s="1"/>
  <c r="Q113" i="9" a="1"/>
  <c r="Q113" i="9" s="1"/>
  <c r="T113" i="9" a="1"/>
  <c r="T113" i="9" s="1"/>
  <c r="W134" i="21"/>
  <c r="U134" i="21"/>
  <c r="Z134" i="21"/>
  <c r="AB134" i="21"/>
  <c r="AA134" i="21"/>
  <c r="X134" i="21"/>
  <c r="T135" i="21"/>
  <c r="Y134" i="21"/>
  <c r="V134" i="21"/>
  <c r="AG134" i="21" s="1"/>
  <c r="Q127" i="21"/>
  <c r="L127" i="21"/>
  <c r="AD127" i="21" s="1"/>
  <c r="R127" i="21"/>
  <c r="J128" i="21"/>
  <c r="N127" i="21"/>
  <c r="K127" i="21"/>
  <c r="P127" i="21"/>
  <c r="M127" i="21"/>
  <c r="O127" i="21"/>
  <c r="B113" i="9"/>
  <c r="J113" i="9" a="1"/>
  <c r="J113" i="9" s="1"/>
  <c r="I113" i="9" a="1"/>
  <c r="I113" i="9" s="1"/>
  <c r="B114" i="10"/>
  <c r="G113" i="9" a="1"/>
  <c r="G113" i="9" s="1"/>
  <c r="A114" i="9"/>
  <c r="E113" i="9" a="1"/>
  <c r="E113" i="9" s="1"/>
  <c r="F114" i="10" a="1"/>
  <c r="F114" i="10" s="1"/>
  <c r="F113" i="9" a="1"/>
  <c r="F113" i="9" s="1"/>
  <c r="D113" i="9" a="1"/>
  <c r="D113" i="9" s="1"/>
  <c r="H113" i="9" a="1"/>
  <c r="H113" i="9" s="1"/>
  <c r="G114" i="10" a="1"/>
  <c r="G114" i="10" s="1"/>
  <c r="H114" i="10" a="1"/>
  <c r="H114" i="10" s="1"/>
  <c r="J114" i="10" a="1"/>
  <c r="J114" i="10" s="1"/>
  <c r="D114" i="10" a="1"/>
  <c r="D114" i="10" s="1"/>
  <c r="E114" i="10" a="1"/>
  <c r="E114" i="10" s="1"/>
  <c r="A115" i="10"/>
  <c r="I114" i="10" a="1"/>
  <c r="I114" i="10" s="1"/>
  <c r="N115" i="10" l="1" a="1"/>
  <c r="N115" i="10" s="1"/>
  <c r="R115" i="10" a="1"/>
  <c r="R115" i="10" s="1"/>
  <c r="K115" i="10" a="1"/>
  <c r="K115" i="10" s="1"/>
  <c r="O115" i="10" a="1"/>
  <c r="O115" i="10" s="1"/>
  <c r="S115" i="10" a="1"/>
  <c r="S115" i="10" s="1"/>
  <c r="L115" i="10" a="1"/>
  <c r="L115" i="10" s="1"/>
  <c r="T115" i="10" a="1"/>
  <c r="T115" i="10" s="1"/>
  <c r="M115" i="10" a="1"/>
  <c r="M115" i="10" s="1"/>
  <c r="P115" i="10" a="1"/>
  <c r="P115" i="10" s="1"/>
  <c r="Q115" i="10" a="1"/>
  <c r="Q115" i="10" s="1"/>
  <c r="Q114" i="9" a="1"/>
  <c r="Q114" i="9" s="1"/>
  <c r="M114" i="9" a="1"/>
  <c r="M114" i="9" s="1"/>
  <c r="R114" i="9" a="1"/>
  <c r="R114" i="9" s="1"/>
  <c r="N114" i="9" a="1"/>
  <c r="N114" i="9" s="1"/>
  <c r="T114" i="9" a="1"/>
  <c r="T114" i="9" s="1"/>
  <c r="K114" i="9" a="1"/>
  <c r="K114" i="9" s="1"/>
  <c r="L114" i="9" a="1"/>
  <c r="L114" i="9" s="1"/>
  <c r="O114" i="9" a="1"/>
  <c r="O114" i="9" s="1"/>
  <c r="S114" i="9" a="1"/>
  <c r="S114" i="9" s="1"/>
  <c r="P114" i="9" a="1"/>
  <c r="P114" i="9" s="1"/>
  <c r="W135" i="21"/>
  <c r="V135" i="21"/>
  <c r="AG135" i="21" s="1"/>
  <c r="Z135" i="21"/>
  <c r="Y135" i="21"/>
  <c r="AB135" i="21"/>
  <c r="X135" i="21"/>
  <c r="T136" i="21"/>
  <c r="AA135" i="21"/>
  <c r="U135" i="21"/>
  <c r="N128" i="21"/>
  <c r="R128" i="21"/>
  <c r="K128" i="21"/>
  <c r="O128" i="21"/>
  <c r="P128" i="21"/>
  <c r="L128" i="21"/>
  <c r="AD128" i="21" s="1"/>
  <c r="M128" i="21"/>
  <c r="Q128" i="21"/>
  <c r="J129" i="21"/>
  <c r="D114" i="9" a="1"/>
  <c r="D114" i="9" s="1"/>
  <c r="G114" i="9" a="1"/>
  <c r="G114" i="9" s="1"/>
  <c r="J114" i="9" a="1"/>
  <c r="J114" i="9" s="1"/>
  <c r="F114" i="9" a="1"/>
  <c r="F114" i="9" s="1"/>
  <c r="E114" i="9" a="1"/>
  <c r="E114" i="9" s="1"/>
  <c r="I114" i="9" a="1"/>
  <c r="I114" i="9" s="1"/>
  <c r="B114" i="9"/>
  <c r="H114" i="9" a="1"/>
  <c r="H114" i="9" s="1"/>
  <c r="A115" i="9"/>
  <c r="I115" i="10" a="1"/>
  <c r="I115" i="10" s="1"/>
  <c r="G115" i="10" a="1"/>
  <c r="G115" i="10" s="1"/>
  <c r="H115" i="10" a="1"/>
  <c r="H115" i="10" s="1"/>
  <c r="J115" i="10" a="1"/>
  <c r="J115" i="10" s="1"/>
  <c r="D115" i="10" a="1"/>
  <c r="D115" i="10" s="1"/>
  <c r="E115" i="10" a="1"/>
  <c r="E115" i="10" s="1"/>
  <c r="F115" i="10" a="1"/>
  <c r="F115" i="10" s="1"/>
  <c r="B115" i="10"/>
  <c r="A116" i="10"/>
  <c r="L116" i="10" l="1" a="1"/>
  <c r="L116" i="10" s="1"/>
  <c r="P116" i="10" a="1"/>
  <c r="P116" i="10" s="1"/>
  <c r="T116" i="10" a="1"/>
  <c r="T116" i="10" s="1"/>
  <c r="M116" i="10" a="1"/>
  <c r="M116" i="10" s="1"/>
  <c r="Q116" i="10" a="1"/>
  <c r="Q116" i="10" s="1"/>
  <c r="R116" i="10" a="1"/>
  <c r="R116" i="10" s="1"/>
  <c r="K116" i="10" a="1"/>
  <c r="K116" i="10" s="1"/>
  <c r="S116" i="10" a="1"/>
  <c r="S116" i="10" s="1"/>
  <c r="N116" i="10" a="1"/>
  <c r="N116" i="10" s="1"/>
  <c r="O116" i="10" a="1"/>
  <c r="O116" i="10" s="1"/>
  <c r="P115" i="9" a="1"/>
  <c r="P115" i="9" s="1"/>
  <c r="L115" i="9" a="1"/>
  <c r="L115" i="9" s="1"/>
  <c r="Q115" i="9" a="1"/>
  <c r="Q115" i="9" s="1"/>
  <c r="M115" i="9" a="1"/>
  <c r="M115" i="9" s="1"/>
  <c r="R115" i="9" a="1"/>
  <c r="R115" i="9" s="1"/>
  <c r="S115" i="9" a="1"/>
  <c r="S115" i="9" s="1"/>
  <c r="K115" i="9" a="1"/>
  <c r="K115" i="9" s="1"/>
  <c r="T115" i="9" a="1"/>
  <c r="T115" i="9" s="1"/>
  <c r="N115" i="9" a="1"/>
  <c r="N115" i="9" s="1"/>
  <c r="O115" i="9" a="1"/>
  <c r="O115" i="9" s="1"/>
  <c r="W136" i="21"/>
  <c r="T137" i="21"/>
  <c r="X136" i="21"/>
  <c r="Y136" i="21"/>
  <c r="V136" i="21"/>
  <c r="AG136" i="21" s="1"/>
  <c r="AB136" i="21"/>
  <c r="Z136" i="21"/>
  <c r="AA136" i="21"/>
  <c r="U136" i="21"/>
  <c r="N129" i="21"/>
  <c r="J130" i="21"/>
  <c r="K129" i="21"/>
  <c r="Q129" i="21"/>
  <c r="L129" i="21"/>
  <c r="AD129" i="21" s="1"/>
  <c r="R129" i="21"/>
  <c r="O129" i="21"/>
  <c r="P129" i="21"/>
  <c r="M129" i="21"/>
  <c r="H115" i="9" a="1"/>
  <c r="H115" i="9" s="1"/>
  <c r="E115" i="9" a="1"/>
  <c r="E115" i="9" s="1"/>
  <c r="B115" i="9"/>
  <c r="J115" i="9" a="1"/>
  <c r="J115" i="9" s="1"/>
  <c r="G115" i="9" a="1"/>
  <c r="G115" i="9" s="1"/>
  <c r="F115" i="9" a="1"/>
  <c r="F115" i="9" s="1"/>
  <c r="I115" i="9" a="1"/>
  <c r="I115" i="9" s="1"/>
  <c r="D115" i="9" a="1"/>
  <c r="D115" i="9" s="1"/>
  <c r="A116" i="9"/>
  <c r="H116" i="10" a="1"/>
  <c r="H116" i="10" s="1"/>
  <c r="G116" i="10" a="1"/>
  <c r="G116" i="10" s="1"/>
  <c r="E116" i="10" a="1"/>
  <c r="E116" i="10" s="1"/>
  <c r="D116" i="10" a="1"/>
  <c r="D116" i="10" s="1"/>
  <c r="B116" i="10"/>
  <c r="I116" i="10" a="1"/>
  <c r="I116" i="10" s="1"/>
  <c r="A117" i="10"/>
  <c r="J116" i="10" a="1"/>
  <c r="J116" i="10" s="1"/>
  <c r="F116" i="10" a="1"/>
  <c r="F116" i="10" s="1"/>
  <c r="N117" i="10" l="1" a="1"/>
  <c r="N117" i="10" s="1"/>
  <c r="R117" i="10" a="1"/>
  <c r="R117" i="10" s="1"/>
  <c r="K117" i="10" a="1"/>
  <c r="K117" i="10" s="1"/>
  <c r="O117" i="10" a="1"/>
  <c r="O117" i="10" s="1"/>
  <c r="S117" i="10" a="1"/>
  <c r="S117" i="10" s="1"/>
  <c r="P117" i="10" a="1"/>
  <c r="P117" i="10" s="1"/>
  <c r="Q117" i="10" a="1"/>
  <c r="Q117" i="10" s="1"/>
  <c r="M117" i="10" a="1"/>
  <c r="M117" i="10" s="1"/>
  <c r="T117" i="10" a="1"/>
  <c r="T117" i="10" s="1"/>
  <c r="L117" i="10" a="1"/>
  <c r="L117" i="10" s="1"/>
  <c r="O116" i="9" a="1"/>
  <c r="O116" i="9" s="1"/>
  <c r="T116" i="9" a="1"/>
  <c r="T116" i="9" s="1"/>
  <c r="K116" i="9" a="1"/>
  <c r="K116" i="9" s="1"/>
  <c r="P116" i="9" a="1"/>
  <c r="P116" i="9" s="1"/>
  <c r="L116" i="9" a="1"/>
  <c r="L116" i="9" s="1"/>
  <c r="Q116" i="9" a="1"/>
  <c r="Q116" i="9" s="1"/>
  <c r="R116" i="9" a="1"/>
  <c r="R116" i="9" s="1"/>
  <c r="S116" i="9" a="1"/>
  <c r="S116" i="9" s="1"/>
  <c r="M116" i="9" a="1"/>
  <c r="M116" i="9" s="1"/>
  <c r="N116" i="9" a="1"/>
  <c r="N116" i="9" s="1"/>
  <c r="V137" i="21"/>
  <c r="AG137" i="21" s="1"/>
  <c r="W137" i="21"/>
  <c r="T138" i="21"/>
  <c r="X137" i="21"/>
  <c r="AA137" i="21"/>
  <c r="Y137" i="21"/>
  <c r="U137" i="21"/>
  <c r="AB137" i="21"/>
  <c r="Z137" i="21"/>
  <c r="K130" i="21"/>
  <c r="J131" i="21"/>
  <c r="L130" i="21"/>
  <c r="AD130" i="21" s="1"/>
  <c r="M130" i="21"/>
  <c r="P130" i="21"/>
  <c r="N130" i="21"/>
  <c r="Q130" i="21"/>
  <c r="R130" i="21"/>
  <c r="O130" i="21"/>
  <c r="D116" i="9" a="1"/>
  <c r="D116" i="9" s="1"/>
  <c r="J116" i="9" a="1"/>
  <c r="J116" i="9" s="1"/>
  <c r="I116" i="9" a="1"/>
  <c r="I116" i="9" s="1"/>
  <c r="H116" i="9" a="1"/>
  <c r="H116" i="9" s="1"/>
  <c r="E116" i="9" a="1"/>
  <c r="E116" i="9" s="1"/>
  <c r="A117" i="9"/>
  <c r="B116" i="9"/>
  <c r="G116" i="9" a="1"/>
  <c r="G116" i="9" s="1"/>
  <c r="F116" i="9" a="1"/>
  <c r="F116" i="9" s="1"/>
  <c r="B117" i="10"/>
  <c r="A118" i="10"/>
  <c r="D117" i="10" a="1"/>
  <c r="D117" i="10" s="1"/>
  <c r="I117" i="10" a="1"/>
  <c r="I117" i="10" s="1"/>
  <c r="J117" i="10" a="1"/>
  <c r="J117" i="10" s="1"/>
  <c r="G117" i="10" a="1"/>
  <c r="G117" i="10" s="1"/>
  <c r="F117" i="10" a="1"/>
  <c r="F117" i="10" s="1"/>
  <c r="E117" i="10" a="1"/>
  <c r="E117" i="10" s="1"/>
  <c r="H117" i="10" a="1"/>
  <c r="H117" i="10" s="1"/>
  <c r="L118" i="10" l="1" a="1"/>
  <c r="L118" i="10" s="1"/>
  <c r="P118" i="10" a="1"/>
  <c r="P118" i="10" s="1"/>
  <c r="T118" i="10" a="1"/>
  <c r="T118" i="10" s="1"/>
  <c r="M118" i="10" a="1"/>
  <c r="M118" i="10" s="1"/>
  <c r="Q118" i="10" a="1"/>
  <c r="Q118" i="10" s="1"/>
  <c r="N118" i="10" a="1"/>
  <c r="N118" i="10" s="1"/>
  <c r="O118" i="10" a="1"/>
  <c r="O118" i="10" s="1"/>
  <c r="S118" i="10" a="1"/>
  <c r="S118" i="10" s="1"/>
  <c r="K118" i="10" a="1"/>
  <c r="K118" i="10" s="1"/>
  <c r="R118" i="10" a="1"/>
  <c r="R118" i="10" s="1"/>
  <c r="S117" i="9" a="1"/>
  <c r="S117" i="9" s="1"/>
  <c r="O117" i="9" a="1"/>
  <c r="O117" i="9" s="1"/>
  <c r="K117" i="9" a="1"/>
  <c r="K117" i="9" s="1"/>
  <c r="T117" i="9" a="1"/>
  <c r="T117" i="9" s="1"/>
  <c r="P117" i="9" a="1"/>
  <c r="P117" i="9" s="1"/>
  <c r="Q117" i="9" a="1"/>
  <c r="Q117" i="9" s="1"/>
  <c r="R117" i="9" a="1"/>
  <c r="R117" i="9" s="1"/>
  <c r="L117" i="9" a="1"/>
  <c r="L117" i="9" s="1"/>
  <c r="N117" i="9" a="1"/>
  <c r="N117" i="9" s="1"/>
  <c r="M117" i="9" a="1"/>
  <c r="M117" i="9" s="1"/>
  <c r="Z138" i="21"/>
  <c r="X138" i="21"/>
  <c r="W138" i="21"/>
  <c r="AB138" i="21"/>
  <c r="U138" i="21"/>
  <c r="V138" i="21"/>
  <c r="AG138" i="21" s="1"/>
  <c r="Y138" i="21"/>
  <c r="T139" i="21"/>
  <c r="AA138" i="21"/>
  <c r="K131" i="21"/>
  <c r="O131" i="21"/>
  <c r="J132" i="21"/>
  <c r="M131" i="21"/>
  <c r="R131" i="21"/>
  <c r="P131" i="21"/>
  <c r="L131" i="21"/>
  <c r="AD131" i="21" s="1"/>
  <c r="Q131" i="21"/>
  <c r="N131" i="21"/>
  <c r="I117" i="9" a="1"/>
  <c r="I117" i="9" s="1"/>
  <c r="A118" i="9"/>
  <c r="J117" i="9" a="1"/>
  <c r="J117" i="9" s="1"/>
  <c r="H117" i="9" a="1"/>
  <c r="H117" i="9" s="1"/>
  <c r="F117" i="9" a="1"/>
  <c r="F117" i="9" s="1"/>
  <c r="G117" i="9" a="1"/>
  <c r="G117" i="9" s="1"/>
  <c r="E117" i="9" a="1"/>
  <c r="E117" i="9" s="1"/>
  <c r="D117" i="9" a="1"/>
  <c r="D117" i="9" s="1"/>
  <c r="B117" i="9"/>
  <c r="F118" i="10" a="1"/>
  <c r="F118" i="10" s="1"/>
  <c r="I118" i="10" a="1"/>
  <c r="I118" i="10" s="1"/>
  <c r="D118" i="10" a="1"/>
  <c r="D118" i="10" s="1"/>
  <c r="H118" i="10" a="1"/>
  <c r="H118" i="10" s="1"/>
  <c r="A119" i="10"/>
  <c r="B118" i="10"/>
  <c r="G118" i="10" a="1"/>
  <c r="G118" i="10" s="1"/>
  <c r="E118" i="10" a="1"/>
  <c r="E118" i="10" s="1"/>
  <c r="J118" i="10" a="1"/>
  <c r="J118" i="10" s="1"/>
  <c r="A120" i="10" l="1"/>
  <c r="N119" i="10" a="1"/>
  <c r="N119" i="10" s="1"/>
  <c r="R119" i="10" a="1"/>
  <c r="R119" i="10" s="1"/>
  <c r="K119" i="10" a="1"/>
  <c r="K119" i="10" s="1"/>
  <c r="O119" i="10" a="1"/>
  <c r="O119" i="10" s="1"/>
  <c r="S119" i="10" a="1"/>
  <c r="S119" i="10" s="1"/>
  <c r="L119" i="10" a="1"/>
  <c r="L119" i="10" s="1"/>
  <c r="T119" i="10" a="1"/>
  <c r="T119" i="10" s="1"/>
  <c r="M119" i="10" a="1"/>
  <c r="M119" i="10" s="1"/>
  <c r="P119" i="10" a="1"/>
  <c r="P119" i="10" s="1"/>
  <c r="Q119" i="10" a="1"/>
  <c r="Q119" i="10" s="1"/>
  <c r="R118" i="9" a="1"/>
  <c r="R118" i="9" s="1"/>
  <c r="N118" i="9" a="1"/>
  <c r="N118" i="9" s="1"/>
  <c r="S118" i="9" a="1"/>
  <c r="S118" i="9" s="1"/>
  <c r="O118" i="9" a="1"/>
  <c r="O118" i="9" s="1"/>
  <c r="T118" i="9" a="1"/>
  <c r="T118" i="9" s="1"/>
  <c r="Q118" i="9" a="1"/>
  <c r="Q118" i="9" s="1"/>
  <c r="K118" i="9" a="1"/>
  <c r="K118" i="9" s="1"/>
  <c r="L118" i="9" a="1"/>
  <c r="L118" i="9" s="1"/>
  <c r="M118" i="9" a="1"/>
  <c r="M118" i="9" s="1"/>
  <c r="P118" i="9" a="1"/>
  <c r="P118" i="9" s="1"/>
  <c r="AB139" i="21"/>
  <c r="Z139" i="21"/>
  <c r="T140" i="21"/>
  <c r="Y139" i="21"/>
  <c r="U139" i="21"/>
  <c r="AA139" i="21"/>
  <c r="W139" i="21"/>
  <c r="V139" i="21"/>
  <c r="AG139" i="21" s="1"/>
  <c r="X139" i="21"/>
  <c r="P132" i="21"/>
  <c r="R132" i="21"/>
  <c r="K132" i="21"/>
  <c r="Q132" i="21"/>
  <c r="L132" i="21"/>
  <c r="AD132" i="21" s="1"/>
  <c r="M132" i="21"/>
  <c r="N132" i="21"/>
  <c r="O132" i="21"/>
  <c r="J133" i="21"/>
  <c r="G118" i="9" a="1"/>
  <c r="G118" i="9" s="1"/>
  <c r="F118" i="9" a="1"/>
  <c r="F118" i="9" s="1"/>
  <c r="D118" i="9" a="1"/>
  <c r="D118" i="9" s="1"/>
  <c r="E118" i="9" a="1"/>
  <c r="E118" i="9" s="1"/>
  <c r="I118" i="9" a="1"/>
  <c r="I118" i="9" s="1"/>
  <c r="A119" i="9"/>
  <c r="J118" i="9" a="1"/>
  <c r="J118" i="9" s="1"/>
  <c r="H118" i="9" a="1"/>
  <c r="H118" i="9" s="1"/>
  <c r="B118" i="9"/>
  <c r="F119" i="10" a="1"/>
  <c r="F119" i="10" s="1"/>
  <c r="E119" i="10" a="1"/>
  <c r="E119" i="10" s="1"/>
  <c r="H119" i="10" a="1"/>
  <c r="H119" i="10" s="1"/>
  <c r="D119" i="10" a="1"/>
  <c r="D119" i="10" s="1"/>
  <c r="G119" i="10" a="1"/>
  <c r="G119" i="10" s="1"/>
  <c r="I119" i="10" a="1"/>
  <c r="I119" i="10" s="1"/>
  <c r="B119" i="10"/>
  <c r="J119" i="10" a="1"/>
  <c r="J119" i="10" s="1"/>
  <c r="G120" i="10" a="1"/>
  <c r="G120" i="10" s="1"/>
  <c r="I120" i="10" a="1"/>
  <c r="I120" i="10" s="1"/>
  <c r="A121" i="10"/>
  <c r="J120" i="10" a="1"/>
  <c r="J120" i="10" s="1"/>
  <c r="D120" i="10" a="1"/>
  <c r="D120" i="10" s="1"/>
  <c r="F120" i="10" a="1"/>
  <c r="F120" i="10" s="1"/>
  <c r="E120" i="10" a="1"/>
  <c r="E120" i="10" s="1"/>
  <c r="H120" i="10" a="1"/>
  <c r="H120" i="10" s="1"/>
  <c r="B120" i="10"/>
  <c r="N121" i="10" l="1" a="1"/>
  <c r="N121" i="10" s="1"/>
  <c r="R121" i="10" a="1"/>
  <c r="R121" i="10" s="1"/>
  <c r="K121" i="10" a="1"/>
  <c r="K121" i="10" s="1"/>
  <c r="O121" i="10" a="1"/>
  <c r="O121" i="10" s="1"/>
  <c r="S121" i="10" a="1"/>
  <c r="S121" i="10" s="1"/>
  <c r="P121" i="10" a="1"/>
  <c r="P121" i="10" s="1"/>
  <c r="Q121" i="10" a="1"/>
  <c r="Q121" i="10" s="1"/>
  <c r="L121" i="10" a="1"/>
  <c r="L121" i="10" s="1"/>
  <c r="M121" i="10" a="1"/>
  <c r="M121" i="10" s="1"/>
  <c r="T121" i="10" a="1"/>
  <c r="T121" i="10" s="1"/>
  <c r="L120" i="10" a="1"/>
  <c r="L120" i="10" s="1"/>
  <c r="P120" i="10" a="1"/>
  <c r="P120" i="10" s="1"/>
  <c r="T120" i="10" a="1"/>
  <c r="T120" i="10" s="1"/>
  <c r="M120" i="10" a="1"/>
  <c r="M120" i="10" s="1"/>
  <c r="Q120" i="10" a="1"/>
  <c r="Q120" i="10" s="1"/>
  <c r="R120" i="10" a="1"/>
  <c r="R120" i="10" s="1"/>
  <c r="K120" i="10" a="1"/>
  <c r="K120" i="10" s="1"/>
  <c r="S120" i="10" a="1"/>
  <c r="S120" i="10" s="1"/>
  <c r="O120" i="10" a="1"/>
  <c r="O120" i="10" s="1"/>
  <c r="N120" i="10" a="1"/>
  <c r="N120" i="10" s="1"/>
  <c r="Q119" i="9" a="1"/>
  <c r="Q119" i="9" s="1"/>
  <c r="M119" i="9" a="1"/>
  <c r="M119" i="9" s="1"/>
  <c r="R119" i="9" a="1"/>
  <c r="R119" i="9" s="1"/>
  <c r="N119" i="9" a="1"/>
  <c r="N119" i="9" s="1"/>
  <c r="S119" i="9" a="1"/>
  <c r="S119" i="9" s="1"/>
  <c r="P119" i="9" a="1"/>
  <c r="P119" i="9" s="1"/>
  <c r="K119" i="9" a="1"/>
  <c r="K119" i="9" s="1"/>
  <c r="T119" i="9" a="1"/>
  <c r="T119" i="9" s="1"/>
  <c r="L119" i="9" a="1"/>
  <c r="L119" i="9" s="1"/>
  <c r="O119" i="9" a="1"/>
  <c r="O119" i="9" s="1"/>
  <c r="T141" i="21"/>
  <c r="Z140" i="21"/>
  <c r="V140" i="21"/>
  <c r="AG140" i="21" s="1"/>
  <c r="X140" i="21"/>
  <c r="AA140" i="21"/>
  <c r="U140" i="21"/>
  <c r="Y140" i="21"/>
  <c r="AB140" i="21"/>
  <c r="W140" i="21"/>
  <c r="R133" i="21"/>
  <c r="J134" i="21"/>
  <c r="Q133" i="21"/>
  <c r="P133" i="21"/>
  <c r="O133" i="21"/>
  <c r="M133" i="21"/>
  <c r="L133" i="21"/>
  <c r="AD133" i="21" s="1"/>
  <c r="N133" i="21"/>
  <c r="K133" i="21"/>
  <c r="I119" i="9" a="1"/>
  <c r="I119" i="9" s="1"/>
  <c r="G119" i="9" a="1"/>
  <c r="G119" i="9" s="1"/>
  <c r="E119" i="9" a="1"/>
  <c r="E119" i="9" s="1"/>
  <c r="H119" i="9" a="1"/>
  <c r="H119" i="9" s="1"/>
  <c r="A120" i="9"/>
  <c r="J119" i="9" a="1"/>
  <c r="J119" i="9" s="1"/>
  <c r="D119" i="9" a="1"/>
  <c r="D119" i="9" s="1"/>
  <c r="F119" i="9" a="1"/>
  <c r="F119" i="9" s="1"/>
  <c r="B119" i="9"/>
  <c r="A122" i="10"/>
  <c r="H121" i="10" a="1"/>
  <c r="H121" i="10" s="1"/>
  <c r="D121" i="10" a="1"/>
  <c r="D121" i="10" s="1"/>
  <c r="E121" i="10" a="1"/>
  <c r="E121" i="10" s="1"/>
  <c r="I121" i="10" a="1"/>
  <c r="I121" i="10" s="1"/>
  <c r="F121" i="10" a="1"/>
  <c r="F121" i="10" s="1"/>
  <c r="G121" i="10" a="1"/>
  <c r="G121" i="10" s="1"/>
  <c r="B121" i="10"/>
  <c r="J121" i="10" a="1"/>
  <c r="J121" i="10" s="1"/>
  <c r="L122" i="10" l="1" a="1"/>
  <c r="L122" i="10" s="1"/>
  <c r="P122" i="10" a="1"/>
  <c r="P122" i="10" s="1"/>
  <c r="T122" i="10" a="1"/>
  <c r="T122" i="10" s="1"/>
  <c r="M122" i="10" a="1"/>
  <c r="M122" i="10" s="1"/>
  <c r="Q122" i="10" a="1"/>
  <c r="Q122" i="10" s="1"/>
  <c r="N122" i="10" a="1"/>
  <c r="N122" i="10" s="1"/>
  <c r="O122" i="10" a="1"/>
  <c r="O122" i="10" s="1"/>
  <c r="K122" i="10" a="1"/>
  <c r="K122" i="10" s="1"/>
  <c r="R122" i="10" a="1"/>
  <c r="R122" i="10" s="1"/>
  <c r="S122" i="10" a="1"/>
  <c r="S122" i="10" s="1"/>
  <c r="L120" i="9" a="1"/>
  <c r="L120" i="9" s="1"/>
  <c r="Q120" i="9" a="1"/>
  <c r="Q120" i="9" s="1"/>
  <c r="M120" i="9" a="1"/>
  <c r="M120" i="9" s="1"/>
  <c r="R120" i="9" a="1"/>
  <c r="R120" i="9" s="1"/>
  <c r="O120" i="9" a="1"/>
  <c r="O120" i="9" s="1"/>
  <c r="P120" i="9" a="1"/>
  <c r="P120" i="9" s="1"/>
  <c r="S120" i="9" a="1"/>
  <c r="S120" i="9" s="1"/>
  <c r="K120" i="9" a="1"/>
  <c r="K120" i="9" s="1"/>
  <c r="N120" i="9" a="1"/>
  <c r="N120" i="9" s="1"/>
  <c r="T120" i="9" a="1"/>
  <c r="T120" i="9" s="1"/>
  <c r="AA141" i="21"/>
  <c r="V141" i="21"/>
  <c r="AG141" i="21" s="1"/>
  <c r="T142" i="21"/>
  <c r="X141" i="21"/>
  <c r="W141" i="21"/>
  <c r="U141" i="21"/>
  <c r="Y141" i="21"/>
  <c r="Z141" i="21"/>
  <c r="AB141" i="21"/>
  <c r="K134" i="21"/>
  <c r="N134" i="21"/>
  <c r="L134" i="21"/>
  <c r="AD134" i="21" s="1"/>
  <c r="O134" i="21"/>
  <c r="P134" i="21"/>
  <c r="M134" i="21"/>
  <c r="J135" i="21"/>
  <c r="Q134" i="21"/>
  <c r="R134" i="21"/>
  <c r="H120" i="9" a="1"/>
  <c r="H120" i="9" s="1"/>
  <c r="G120" i="9" a="1"/>
  <c r="G120" i="9" s="1"/>
  <c r="E120" i="9" a="1"/>
  <c r="E120" i="9" s="1"/>
  <c r="A121" i="9"/>
  <c r="B120" i="9"/>
  <c r="D120" i="9" a="1"/>
  <c r="D120" i="9" s="1"/>
  <c r="F120" i="9" a="1"/>
  <c r="F120" i="9" s="1"/>
  <c r="J120" i="9" a="1"/>
  <c r="J120" i="9" s="1"/>
  <c r="I120" i="9" a="1"/>
  <c r="I120" i="9" s="1"/>
  <c r="I122" i="10" a="1"/>
  <c r="I122" i="10" s="1"/>
  <c r="H122" i="10" a="1"/>
  <c r="H122" i="10" s="1"/>
  <c r="E122" i="10" a="1"/>
  <c r="E122" i="10" s="1"/>
  <c r="G122" i="10" a="1"/>
  <c r="G122" i="10" s="1"/>
  <c r="J122" i="10" a="1"/>
  <c r="J122" i="10" s="1"/>
  <c r="D122" i="10" a="1"/>
  <c r="D122" i="10" s="1"/>
  <c r="B122" i="10"/>
  <c r="F122" i="10" a="1"/>
  <c r="F122" i="10" s="1"/>
  <c r="A123" i="10"/>
  <c r="N123" i="10" l="1" a="1"/>
  <c r="N123" i="10" s="1"/>
  <c r="R123" i="10" a="1"/>
  <c r="R123" i="10" s="1"/>
  <c r="K123" i="10" a="1"/>
  <c r="K123" i="10" s="1"/>
  <c r="O123" i="10" a="1"/>
  <c r="O123" i="10" s="1"/>
  <c r="S123" i="10" a="1"/>
  <c r="S123" i="10" s="1"/>
  <c r="L123" i="10" a="1"/>
  <c r="L123" i="10" s="1"/>
  <c r="T123" i="10" a="1"/>
  <c r="T123" i="10" s="1"/>
  <c r="M123" i="10" a="1"/>
  <c r="M123" i="10" s="1"/>
  <c r="Q123" i="10" a="1"/>
  <c r="Q123" i="10" s="1"/>
  <c r="P123" i="10" a="1"/>
  <c r="P123" i="10" s="1"/>
  <c r="K121" i="9" a="1"/>
  <c r="K121" i="9" s="1"/>
  <c r="O121" i="9" a="1"/>
  <c r="O121" i="9" s="1"/>
  <c r="S121" i="9" a="1"/>
  <c r="S121" i="9" s="1"/>
  <c r="L121" i="9" a="1"/>
  <c r="L121" i="9" s="1"/>
  <c r="P121" i="9" a="1"/>
  <c r="P121" i="9" s="1"/>
  <c r="T121" i="9" a="1"/>
  <c r="T121" i="9" s="1"/>
  <c r="N121" i="9" a="1"/>
  <c r="N121" i="9" s="1"/>
  <c r="Q121" i="9" a="1"/>
  <c r="Q121" i="9" s="1"/>
  <c r="M121" i="9" a="1"/>
  <c r="M121" i="9" s="1"/>
  <c r="R121" i="9" a="1"/>
  <c r="R121" i="9" s="1"/>
  <c r="W142" i="21"/>
  <c r="X142" i="21"/>
  <c r="Y142" i="21"/>
  <c r="AA142" i="21"/>
  <c r="T143" i="21"/>
  <c r="AB142" i="21"/>
  <c r="U142" i="21"/>
  <c r="V142" i="21"/>
  <c r="AG142" i="21" s="1"/>
  <c r="Z142" i="21"/>
  <c r="N135" i="21"/>
  <c r="K135" i="21"/>
  <c r="J136" i="21"/>
  <c r="L135" i="21"/>
  <c r="AD135" i="21" s="1"/>
  <c r="Q135" i="21"/>
  <c r="P135" i="21"/>
  <c r="O135" i="21"/>
  <c r="R135" i="21"/>
  <c r="M135" i="21"/>
  <c r="H121" i="9" a="1"/>
  <c r="H121" i="9" s="1"/>
  <c r="I121" i="9" a="1"/>
  <c r="I121" i="9" s="1"/>
  <c r="J121" i="9" a="1"/>
  <c r="J121" i="9" s="1"/>
  <c r="G121" i="9" a="1"/>
  <c r="G121" i="9" s="1"/>
  <c r="B121" i="9"/>
  <c r="A122" i="9"/>
  <c r="D121" i="9" a="1"/>
  <c r="D121" i="9" s="1"/>
  <c r="F121" i="9" a="1"/>
  <c r="F121" i="9" s="1"/>
  <c r="E121" i="9" a="1"/>
  <c r="E121" i="9" s="1"/>
  <c r="E123" i="10" a="1"/>
  <c r="E123" i="10" s="1"/>
  <c r="J123" i="10" a="1"/>
  <c r="J123" i="10" s="1"/>
  <c r="I123" i="10" a="1"/>
  <c r="I123" i="10" s="1"/>
  <c r="G123" i="10" a="1"/>
  <c r="G123" i="10" s="1"/>
  <c r="B123" i="10"/>
  <c r="D123" i="10" a="1"/>
  <c r="D123" i="10" s="1"/>
  <c r="H123" i="10" a="1"/>
  <c r="H123" i="10" s="1"/>
  <c r="A124" i="10"/>
  <c r="F123" i="10" a="1"/>
  <c r="F123" i="10" s="1"/>
  <c r="L124" i="10" l="1" a="1"/>
  <c r="L124" i="10" s="1"/>
  <c r="P124" i="10" a="1"/>
  <c r="P124" i="10" s="1"/>
  <c r="T124" i="10" a="1"/>
  <c r="T124" i="10" s="1"/>
  <c r="M124" i="10" a="1"/>
  <c r="M124" i="10" s="1"/>
  <c r="Q124" i="10" a="1"/>
  <c r="Q124" i="10" s="1"/>
  <c r="R124" i="10" a="1"/>
  <c r="R124" i="10" s="1"/>
  <c r="K124" i="10" a="1"/>
  <c r="K124" i="10" s="1"/>
  <c r="S124" i="10" a="1"/>
  <c r="S124" i="10" s="1"/>
  <c r="N124" i="10" a="1"/>
  <c r="N124" i="10" s="1"/>
  <c r="O124" i="10" a="1"/>
  <c r="O124" i="10" s="1"/>
  <c r="M122" i="9" a="1"/>
  <c r="M122" i="9" s="1"/>
  <c r="Q122" i="9" a="1"/>
  <c r="Q122" i="9" s="1"/>
  <c r="N122" i="9" a="1"/>
  <c r="N122" i="9" s="1"/>
  <c r="R122" i="9" a="1"/>
  <c r="R122" i="9" s="1"/>
  <c r="L122" i="9" a="1"/>
  <c r="L122" i="9" s="1"/>
  <c r="T122" i="9" a="1"/>
  <c r="T122" i="9" s="1"/>
  <c r="O122" i="9" a="1"/>
  <c r="O122" i="9" s="1"/>
  <c r="K122" i="9" a="1"/>
  <c r="K122" i="9" s="1"/>
  <c r="P122" i="9" a="1"/>
  <c r="P122" i="9" s="1"/>
  <c r="S122" i="9" a="1"/>
  <c r="S122" i="9" s="1"/>
  <c r="AB143" i="21"/>
  <c r="AA143" i="21"/>
  <c r="W143" i="21"/>
  <c r="X143" i="21"/>
  <c r="T144" i="21"/>
  <c r="U143" i="21"/>
  <c r="Z143" i="21"/>
  <c r="V143" i="21"/>
  <c r="AG143" i="21" s="1"/>
  <c r="Y143" i="21"/>
  <c r="O136" i="21"/>
  <c r="Q136" i="21"/>
  <c r="L136" i="21"/>
  <c r="AD136" i="21" s="1"/>
  <c r="J137" i="21"/>
  <c r="M136" i="21"/>
  <c r="K136" i="21"/>
  <c r="R136" i="21"/>
  <c r="P136" i="21"/>
  <c r="N136" i="21"/>
  <c r="I122" i="9" a="1"/>
  <c r="I122" i="9" s="1"/>
  <c r="B122" i="9"/>
  <c r="F122" i="9" a="1"/>
  <c r="F122" i="9" s="1"/>
  <c r="H122" i="9" a="1"/>
  <c r="H122" i="9" s="1"/>
  <c r="A123" i="9"/>
  <c r="G122" i="9" a="1"/>
  <c r="G122" i="9" s="1"/>
  <c r="E122" i="9" a="1"/>
  <c r="E122" i="9" s="1"/>
  <c r="J122" i="9" a="1"/>
  <c r="J122" i="9" s="1"/>
  <c r="D122" i="9" a="1"/>
  <c r="D122" i="9" s="1"/>
  <c r="J124" i="10" a="1"/>
  <c r="J124" i="10" s="1"/>
  <c r="H124" i="10" a="1"/>
  <c r="H124" i="10" s="1"/>
  <c r="D124" i="10" a="1"/>
  <c r="D124" i="10" s="1"/>
  <c r="G124" i="10" a="1"/>
  <c r="G124" i="10" s="1"/>
  <c r="A125" i="10"/>
  <c r="E124" i="10" a="1"/>
  <c r="E124" i="10" s="1"/>
  <c r="I124" i="10" a="1"/>
  <c r="I124" i="10" s="1"/>
  <c r="B124" i="10"/>
  <c r="F124" i="10" a="1"/>
  <c r="F124" i="10" s="1"/>
  <c r="N125" i="10" l="1" a="1"/>
  <c r="N125" i="10" s="1"/>
  <c r="R125" i="10" a="1"/>
  <c r="R125" i="10" s="1"/>
  <c r="K125" i="10" a="1"/>
  <c r="K125" i="10" s="1"/>
  <c r="O125" i="10" a="1"/>
  <c r="O125" i="10" s="1"/>
  <c r="S125" i="10" a="1"/>
  <c r="S125" i="10" s="1"/>
  <c r="P125" i="10" a="1"/>
  <c r="P125" i="10" s="1"/>
  <c r="Q125" i="10" a="1"/>
  <c r="Q125" i="10" s="1"/>
  <c r="M125" i="10" a="1"/>
  <c r="M125" i="10" s="1"/>
  <c r="T125" i="10" a="1"/>
  <c r="T125" i="10" s="1"/>
  <c r="L125" i="10" a="1"/>
  <c r="L125" i="10" s="1"/>
  <c r="K123" i="9" a="1"/>
  <c r="K123" i="9" s="1"/>
  <c r="O123" i="9" a="1"/>
  <c r="O123" i="9" s="1"/>
  <c r="S123" i="9" a="1"/>
  <c r="S123" i="9" s="1"/>
  <c r="L123" i="9" a="1"/>
  <c r="L123" i="9" s="1"/>
  <c r="P123" i="9" a="1"/>
  <c r="P123" i="9" s="1"/>
  <c r="T123" i="9" a="1"/>
  <c r="T123" i="9" s="1"/>
  <c r="R123" i="9" a="1"/>
  <c r="R123" i="9" s="1"/>
  <c r="M123" i="9" a="1"/>
  <c r="M123" i="9" s="1"/>
  <c r="N123" i="9" a="1"/>
  <c r="N123" i="9" s="1"/>
  <c r="Q123" i="9" a="1"/>
  <c r="Q123" i="9" s="1"/>
  <c r="W144" i="21"/>
  <c r="Y144" i="21"/>
  <c r="T145" i="21"/>
  <c r="AA144" i="21"/>
  <c r="AB144" i="21"/>
  <c r="U144" i="21"/>
  <c r="Z144" i="21"/>
  <c r="X144" i="21"/>
  <c r="V144" i="21"/>
  <c r="AG144" i="21" s="1"/>
  <c r="M137" i="21"/>
  <c r="Q137" i="21"/>
  <c r="R137" i="21"/>
  <c r="P137" i="21"/>
  <c r="O137" i="21"/>
  <c r="N137" i="21"/>
  <c r="J138" i="21"/>
  <c r="L137" i="21"/>
  <c r="AD137" i="21" s="1"/>
  <c r="K137" i="21"/>
  <c r="B123" i="9"/>
  <c r="J123" i="9" a="1"/>
  <c r="J123" i="9" s="1"/>
  <c r="G123" i="9" a="1"/>
  <c r="G123" i="9" s="1"/>
  <c r="E123" i="9" a="1"/>
  <c r="E123" i="9" s="1"/>
  <c r="H123" i="9" a="1"/>
  <c r="H123" i="9" s="1"/>
  <c r="I123" i="9" a="1"/>
  <c r="I123" i="9" s="1"/>
  <c r="D123" i="9" a="1"/>
  <c r="D123" i="9" s="1"/>
  <c r="A124" i="9"/>
  <c r="F123" i="9" a="1"/>
  <c r="F123" i="9" s="1"/>
  <c r="H125" i="10" a="1"/>
  <c r="H125" i="10" s="1"/>
  <c r="B125" i="10"/>
  <c r="D125" i="10" a="1"/>
  <c r="D125" i="10" s="1"/>
  <c r="J125" i="10" a="1"/>
  <c r="J125" i="10" s="1"/>
  <c r="A126" i="10"/>
  <c r="G125" i="10" a="1"/>
  <c r="G125" i="10" s="1"/>
  <c r="F125" i="10" a="1"/>
  <c r="F125" i="10" s="1"/>
  <c r="I125" i="10" a="1"/>
  <c r="I125" i="10" s="1"/>
  <c r="E125" i="10" a="1"/>
  <c r="E125" i="10" s="1"/>
  <c r="L126" i="10" l="1" a="1"/>
  <c r="L126" i="10" s="1"/>
  <c r="P126" i="10" a="1"/>
  <c r="P126" i="10" s="1"/>
  <c r="T126" i="10" a="1"/>
  <c r="T126" i="10" s="1"/>
  <c r="M126" i="10" a="1"/>
  <c r="M126" i="10" s="1"/>
  <c r="Q126" i="10" a="1"/>
  <c r="Q126" i="10" s="1"/>
  <c r="N126" i="10" a="1"/>
  <c r="N126" i="10" s="1"/>
  <c r="O126" i="10" a="1"/>
  <c r="O126" i="10" s="1"/>
  <c r="S126" i="10" a="1"/>
  <c r="S126" i="10" s="1"/>
  <c r="K126" i="10" a="1"/>
  <c r="K126" i="10" s="1"/>
  <c r="R126" i="10" a="1"/>
  <c r="R126" i="10" s="1"/>
  <c r="M124" i="9" a="1"/>
  <c r="M124" i="9" s="1"/>
  <c r="Q124" i="9" a="1"/>
  <c r="Q124" i="9" s="1"/>
  <c r="N124" i="9" a="1"/>
  <c r="N124" i="9" s="1"/>
  <c r="R124" i="9" a="1"/>
  <c r="R124" i="9" s="1"/>
  <c r="P124" i="9" a="1"/>
  <c r="P124" i="9" s="1"/>
  <c r="K124" i="9" a="1"/>
  <c r="K124" i="9" s="1"/>
  <c r="S124" i="9" a="1"/>
  <c r="S124" i="9" s="1"/>
  <c r="O124" i="9" a="1"/>
  <c r="O124" i="9" s="1"/>
  <c r="T124" i="9" a="1"/>
  <c r="T124" i="9" s="1"/>
  <c r="L124" i="9" a="1"/>
  <c r="L124" i="9" s="1"/>
  <c r="AA145" i="21"/>
  <c r="AB145" i="21"/>
  <c r="U145" i="21"/>
  <c r="Y145" i="21"/>
  <c r="W145" i="21"/>
  <c r="X145" i="21"/>
  <c r="Z145" i="21"/>
  <c r="V145" i="21"/>
  <c r="AG145" i="21" s="1"/>
  <c r="T146" i="21"/>
  <c r="Q138" i="21"/>
  <c r="N138" i="21"/>
  <c r="O138" i="21"/>
  <c r="L138" i="21"/>
  <c r="AD138" i="21" s="1"/>
  <c r="P138" i="21"/>
  <c r="M138" i="21"/>
  <c r="R138" i="21"/>
  <c r="J139" i="21"/>
  <c r="K138" i="21"/>
  <c r="J124" i="9" a="1"/>
  <c r="J124" i="9" s="1"/>
  <c r="B124" i="9"/>
  <c r="F124" i="9" a="1"/>
  <c r="F124" i="9" s="1"/>
  <c r="H124" i="9" a="1"/>
  <c r="H124" i="9" s="1"/>
  <c r="D124" i="9" a="1"/>
  <c r="D124" i="9" s="1"/>
  <c r="E124" i="9" a="1"/>
  <c r="E124" i="9" s="1"/>
  <c r="I124" i="9" a="1"/>
  <c r="I124" i="9" s="1"/>
  <c r="A125" i="9"/>
  <c r="G124" i="9" a="1"/>
  <c r="G124" i="9" s="1"/>
  <c r="E126" i="10" a="1"/>
  <c r="E126" i="10" s="1"/>
  <c r="D126" i="10" a="1"/>
  <c r="D126" i="10" s="1"/>
  <c r="H126" i="10" a="1"/>
  <c r="H126" i="10" s="1"/>
  <c r="A127" i="10"/>
  <c r="B126" i="10"/>
  <c r="I126" i="10" a="1"/>
  <c r="I126" i="10" s="1"/>
  <c r="F126" i="10" a="1"/>
  <c r="F126" i="10" s="1"/>
  <c r="G126" i="10" a="1"/>
  <c r="G126" i="10" s="1"/>
  <c r="J126" i="10" a="1"/>
  <c r="J126" i="10" s="1"/>
  <c r="N127" i="10" l="1" a="1"/>
  <c r="N127" i="10" s="1"/>
  <c r="R127" i="10" a="1"/>
  <c r="R127" i="10" s="1"/>
  <c r="K127" i="10" a="1"/>
  <c r="K127" i="10" s="1"/>
  <c r="O127" i="10" a="1"/>
  <c r="O127" i="10" s="1"/>
  <c r="S127" i="10" a="1"/>
  <c r="S127" i="10" s="1"/>
  <c r="L127" i="10" a="1"/>
  <c r="L127" i="10" s="1"/>
  <c r="T127" i="10" a="1"/>
  <c r="T127" i="10" s="1"/>
  <c r="M127" i="10" a="1"/>
  <c r="M127" i="10" s="1"/>
  <c r="P127" i="10" a="1"/>
  <c r="P127" i="10" s="1"/>
  <c r="Q127" i="10" a="1"/>
  <c r="Q127" i="10" s="1"/>
  <c r="K125" i="9" a="1"/>
  <c r="K125" i="9" s="1"/>
  <c r="O125" i="9" a="1"/>
  <c r="O125" i="9" s="1"/>
  <c r="S125" i="9" a="1"/>
  <c r="S125" i="9" s="1"/>
  <c r="L125" i="9" a="1"/>
  <c r="L125" i="9" s="1"/>
  <c r="P125" i="9" a="1"/>
  <c r="P125" i="9" s="1"/>
  <c r="T125" i="9" a="1"/>
  <c r="T125" i="9" s="1"/>
  <c r="N125" i="9" a="1"/>
  <c r="N125" i="9" s="1"/>
  <c r="Q125" i="9" a="1"/>
  <c r="Q125" i="9" s="1"/>
  <c r="M125" i="9" a="1"/>
  <c r="M125" i="9" s="1"/>
  <c r="R125" i="9" a="1"/>
  <c r="R125" i="9" s="1"/>
  <c r="V146" i="21"/>
  <c r="AG146" i="21" s="1"/>
  <c r="X146" i="21"/>
  <c r="T147" i="21"/>
  <c r="U146" i="21"/>
  <c r="Y146" i="21"/>
  <c r="W146" i="21"/>
  <c r="AA146" i="21"/>
  <c r="AB146" i="21"/>
  <c r="Z146" i="21"/>
  <c r="Q139" i="21"/>
  <c r="J140" i="21"/>
  <c r="M139" i="21"/>
  <c r="R139" i="21"/>
  <c r="O139" i="21"/>
  <c r="K139" i="21"/>
  <c r="P139" i="21"/>
  <c r="N139" i="21"/>
  <c r="L139" i="21"/>
  <c r="AD139" i="21" s="1"/>
  <c r="I125" i="9" a="1"/>
  <c r="I125" i="9" s="1"/>
  <c r="D125" i="9" a="1"/>
  <c r="D125" i="9" s="1"/>
  <c r="G125" i="9" a="1"/>
  <c r="G125" i="9" s="1"/>
  <c r="F125" i="9" a="1"/>
  <c r="F125" i="9" s="1"/>
  <c r="J125" i="9" a="1"/>
  <c r="J125" i="9" s="1"/>
  <c r="E125" i="9" a="1"/>
  <c r="E125" i="9" s="1"/>
  <c r="B125" i="9"/>
  <c r="H125" i="9" a="1"/>
  <c r="H125" i="9" s="1"/>
  <c r="A126" i="9"/>
  <c r="A127" i="9" s="1"/>
  <c r="F127" i="10" a="1"/>
  <c r="F127" i="10" s="1"/>
  <c r="G127" i="10" a="1"/>
  <c r="G127" i="10" s="1"/>
  <c r="H127" i="10" a="1"/>
  <c r="H127" i="10" s="1"/>
  <c r="I127" i="10" a="1"/>
  <c r="I127" i="10" s="1"/>
  <c r="E127" i="10" a="1"/>
  <c r="E127" i="10" s="1"/>
  <c r="J127" i="10" a="1"/>
  <c r="J127" i="10" s="1"/>
  <c r="A128" i="10"/>
  <c r="B127" i="10"/>
  <c r="D127" i="10" a="1"/>
  <c r="D127" i="10" s="1"/>
  <c r="L128" i="10" l="1" a="1"/>
  <c r="L128" i="10" s="1"/>
  <c r="P128" i="10" a="1"/>
  <c r="P128" i="10" s="1"/>
  <c r="T128" i="10" a="1"/>
  <c r="T128" i="10" s="1"/>
  <c r="M128" i="10" a="1"/>
  <c r="M128" i="10" s="1"/>
  <c r="Q128" i="10" a="1"/>
  <c r="Q128" i="10" s="1"/>
  <c r="R128" i="10" a="1"/>
  <c r="R128" i="10" s="1"/>
  <c r="K128" i="10" a="1"/>
  <c r="K128" i="10" s="1"/>
  <c r="S128" i="10" a="1"/>
  <c r="S128" i="10" s="1"/>
  <c r="O128" i="10" a="1"/>
  <c r="O128" i="10" s="1"/>
  <c r="N128" i="10" a="1"/>
  <c r="N128" i="10" s="1"/>
  <c r="K127" i="9" a="1"/>
  <c r="K127" i="9" s="1"/>
  <c r="O127" i="9" a="1"/>
  <c r="O127" i="9" s="1"/>
  <c r="S127" i="9" a="1"/>
  <c r="S127" i="9" s="1"/>
  <c r="L127" i="9" a="1"/>
  <c r="L127" i="9" s="1"/>
  <c r="P127" i="9" a="1"/>
  <c r="P127" i="9" s="1"/>
  <c r="T127" i="9" a="1"/>
  <c r="T127" i="9" s="1"/>
  <c r="R127" i="9" a="1"/>
  <c r="R127" i="9" s="1"/>
  <c r="M127" i="9" a="1"/>
  <c r="M127" i="9" s="1"/>
  <c r="N127" i="9" a="1"/>
  <c r="N127" i="9" s="1"/>
  <c r="Q127" i="9" a="1"/>
  <c r="Q127" i="9" s="1"/>
  <c r="M126" i="9" a="1"/>
  <c r="M126" i="9" s="1"/>
  <c r="Q126" i="9" a="1"/>
  <c r="Q126" i="9" s="1"/>
  <c r="N126" i="9" a="1"/>
  <c r="N126" i="9" s="1"/>
  <c r="R126" i="9" a="1"/>
  <c r="R126" i="9" s="1"/>
  <c r="L126" i="9" a="1"/>
  <c r="L126" i="9" s="1"/>
  <c r="T126" i="9" a="1"/>
  <c r="T126" i="9" s="1"/>
  <c r="O126" i="9" a="1"/>
  <c r="O126" i="9" s="1"/>
  <c r="P126" i="9" a="1"/>
  <c r="P126" i="9" s="1"/>
  <c r="S126" i="9" a="1"/>
  <c r="S126" i="9" s="1"/>
  <c r="K126" i="9" a="1"/>
  <c r="K126" i="9" s="1"/>
  <c r="T148" i="21"/>
  <c r="U147" i="21"/>
  <c r="W147" i="21"/>
  <c r="AA147" i="21"/>
  <c r="Y147" i="21"/>
  <c r="V147" i="21"/>
  <c r="AG147" i="21" s="1"/>
  <c r="AB147" i="21"/>
  <c r="X147" i="21"/>
  <c r="Z147" i="21"/>
  <c r="G126" i="9" a="1"/>
  <c r="G126" i="9" s="1"/>
  <c r="J141" i="21"/>
  <c r="M140" i="21"/>
  <c r="Q140" i="21"/>
  <c r="P140" i="21"/>
  <c r="R140" i="21"/>
  <c r="O140" i="21"/>
  <c r="L140" i="21"/>
  <c r="AD140" i="21" s="1"/>
  <c r="K140" i="21"/>
  <c r="N140" i="21"/>
  <c r="E126" i="9" a="1"/>
  <c r="E126" i="9" s="1"/>
  <c r="B126" i="9"/>
  <c r="J126" i="9" a="1"/>
  <c r="J126" i="9" s="1"/>
  <c r="I126" i="9" a="1"/>
  <c r="I126" i="9" s="1"/>
  <c r="H126" i="9" a="1"/>
  <c r="H126" i="9" s="1"/>
  <c r="D126" i="9" a="1"/>
  <c r="D126" i="9" s="1"/>
  <c r="F126" i="9" a="1"/>
  <c r="F126" i="9" s="1"/>
  <c r="F128" i="10" a="1"/>
  <c r="F128" i="10" s="1"/>
  <c r="B128" i="10"/>
  <c r="I128" i="10" a="1"/>
  <c r="I128" i="10" s="1"/>
  <c r="H128" i="10" a="1"/>
  <c r="H128" i="10" s="1"/>
  <c r="E128" i="10" a="1"/>
  <c r="E128" i="10" s="1"/>
  <c r="A129" i="10"/>
  <c r="D128" i="10" a="1"/>
  <c r="D128" i="10" s="1"/>
  <c r="J128" i="10" a="1"/>
  <c r="J128" i="10" s="1"/>
  <c r="G128" i="10" a="1"/>
  <c r="G128" i="10" s="1"/>
  <c r="I127" i="9" a="1"/>
  <c r="I127" i="9" s="1"/>
  <c r="F127" i="9" a="1"/>
  <c r="F127" i="9" s="1"/>
  <c r="E127" i="9" a="1"/>
  <c r="E127" i="9" s="1"/>
  <c r="H127" i="9" a="1"/>
  <c r="H127" i="9" s="1"/>
  <c r="B127" i="9"/>
  <c r="G127" i="9" a="1"/>
  <c r="G127" i="9" s="1"/>
  <c r="J127" i="9" a="1"/>
  <c r="J127" i="9" s="1"/>
  <c r="A128" i="9"/>
  <c r="D127" i="9" a="1"/>
  <c r="D127" i="9" s="1"/>
  <c r="N129" i="10" l="1" a="1"/>
  <c r="N129" i="10" s="1"/>
  <c r="R129" i="10" a="1"/>
  <c r="R129" i="10" s="1"/>
  <c r="K129" i="10" a="1"/>
  <c r="K129" i="10" s="1"/>
  <c r="O129" i="10" a="1"/>
  <c r="O129" i="10" s="1"/>
  <c r="S129" i="10" a="1"/>
  <c r="S129" i="10" s="1"/>
  <c r="P129" i="10" a="1"/>
  <c r="P129" i="10" s="1"/>
  <c r="Q129" i="10" a="1"/>
  <c r="Q129" i="10" s="1"/>
  <c r="L129" i="10" a="1"/>
  <c r="L129" i="10" s="1"/>
  <c r="M129" i="10" a="1"/>
  <c r="M129" i="10" s="1"/>
  <c r="T129" i="10" a="1"/>
  <c r="T129" i="10" s="1"/>
  <c r="M128" i="9" a="1"/>
  <c r="M128" i="9" s="1"/>
  <c r="Q128" i="9" a="1"/>
  <c r="Q128" i="9" s="1"/>
  <c r="N128" i="9" a="1"/>
  <c r="N128" i="9" s="1"/>
  <c r="R128" i="9" a="1"/>
  <c r="R128" i="9" s="1"/>
  <c r="P128" i="9" a="1"/>
  <c r="P128" i="9" s="1"/>
  <c r="K128" i="9" a="1"/>
  <c r="K128" i="9" s="1"/>
  <c r="S128" i="9" a="1"/>
  <c r="S128" i="9" s="1"/>
  <c r="O128" i="9" a="1"/>
  <c r="O128" i="9" s="1"/>
  <c r="T128" i="9" a="1"/>
  <c r="T128" i="9" s="1"/>
  <c r="L128" i="9" a="1"/>
  <c r="L128" i="9" s="1"/>
  <c r="T149" i="21"/>
  <c r="AB148" i="21"/>
  <c r="U148" i="21"/>
  <c r="Z148" i="21"/>
  <c r="AA148" i="21"/>
  <c r="X148" i="21"/>
  <c r="V148" i="21"/>
  <c r="AG148" i="21" s="1"/>
  <c r="W148" i="21"/>
  <c r="Y148" i="21"/>
  <c r="Q141" i="21"/>
  <c r="J142" i="21"/>
  <c r="O141" i="21"/>
  <c r="M141" i="21"/>
  <c r="L141" i="21"/>
  <c r="AD141" i="21" s="1"/>
  <c r="P141" i="21"/>
  <c r="R141" i="21"/>
  <c r="K141" i="21"/>
  <c r="N141" i="21"/>
  <c r="E129" i="10" a="1"/>
  <c r="E129" i="10" s="1"/>
  <c r="G129" i="10" a="1"/>
  <c r="G129" i="10" s="1"/>
  <c r="I129" i="10" a="1"/>
  <c r="I129" i="10" s="1"/>
  <c r="F129" i="10" a="1"/>
  <c r="F129" i="10" s="1"/>
  <c r="D129" i="10" a="1"/>
  <c r="D129" i="10" s="1"/>
  <c r="B129" i="10"/>
  <c r="H129" i="10" a="1"/>
  <c r="H129" i="10" s="1"/>
  <c r="A130" i="10"/>
  <c r="J129" i="10" a="1"/>
  <c r="J129" i="10" s="1"/>
  <c r="G128" i="9" a="1"/>
  <c r="G128" i="9" s="1"/>
  <c r="E128" i="9" a="1"/>
  <c r="E128" i="9" s="1"/>
  <c r="J128" i="9" a="1"/>
  <c r="J128" i="9" s="1"/>
  <c r="D128" i="9" a="1"/>
  <c r="D128" i="9" s="1"/>
  <c r="F128" i="9" a="1"/>
  <c r="F128" i="9" s="1"/>
  <c r="H128" i="9" a="1"/>
  <c r="H128" i="9" s="1"/>
  <c r="A129" i="9"/>
  <c r="I128" i="9" a="1"/>
  <c r="I128" i="9" s="1"/>
  <c r="B128" i="9"/>
  <c r="L130" i="10" l="1" a="1"/>
  <c r="L130" i="10" s="1"/>
  <c r="P130" i="10" a="1"/>
  <c r="P130" i="10" s="1"/>
  <c r="T130" i="10" a="1"/>
  <c r="T130" i="10" s="1"/>
  <c r="M130" i="10" a="1"/>
  <c r="M130" i="10" s="1"/>
  <c r="Q130" i="10" a="1"/>
  <c r="Q130" i="10" s="1"/>
  <c r="N130" i="10" a="1"/>
  <c r="N130" i="10" s="1"/>
  <c r="O130" i="10" a="1"/>
  <c r="O130" i="10" s="1"/>
  <c r="K130" i="10" a="1"/>
  <c r="K130" i="10" s="1"/>
  <c r="R130" i="10" a="1"/>
  <c r="R130" i="10" s="1"/>
  <c r="S130" i="10" a="1"/>
  <c r="S130" i="10" s="1"/>
  <c r="K129" i="9" a="1"/>
  <c r="K129" i="9" s="1"/>
  <c r="O129" i="9" a="1"/>
  <c r="O129" i="9" s="1"/>
  <c r="S129" i="9" a="1"/>
  <c r="S129" i="9" s="1"/>
  <c r="L129" i="9" a="1"/>
  <c r="L129" i="9" s="1"/>
  <c r="P129" i="9" a="1"/>
  <c r="P129" i="9" s="1"/>
  <c r="T129" i="9" a="1"/>
  <c r="T129" i="9" s="1"/>
  <c r="N129" i="9" a="1"/>
  <c r="N129" i="9" s="1"/>
  <c r="Q129" i="9" a="1"/>
  <c r="Q129" i="9" s="1"/>
  <c r="M129" i="9" a="1"/>
  <c r="M129" i="9" s="1"/>
  <c r="R129" i="9" a="1"/>
  <c r="R129" i="9" s="1"/>
  <c r="U149" i="21"/>
  <c r="X149" i="21"/>
  <c r="AB149" i="21"/>
  <c r="T150" i="21"/>
  <c r="W149" i="21"/>
  <c r="Z149" i="21"/>
  <c r="V149" i="21"/>
  <c r="AG149" i="21" s="1"/>
  <c r="AA149" i="21"/>
  <c r="Y149" i="21"/>
  <c r="Q142" i="21"/>
  <c r="R142" i="21"/>
  <c r="K142" i="21"/>
  <c r="L142" i="21"/>
  <c r="AD142" i="21" s="1"/>
  <c r="M142" i="21"/>
  <c r="N142" i="21"/>
  <c r="O142" i="21"/>
  <c r="J143" i="21"/>
  <c r="P142" i="21"/>
  <c r="E130" i="10" a="1"/>
  <c r="E130" i="10" s="1"/>
  <c r="G130" i="10" a="1"/>
  <c r="G130" i="10" s="1"/>
  <c r="A131" i="10"/>
  <c r="F130" i="10" a="1"/>
  <c r="F130" i="10" s="1"/>
  <c r="H130" i="10" a="1"/>
  <c r="H130" i="10" s="1"/>
  <c r="B130" i="10"/>
  <c r="J130" i="10" a="1"/>
  <c r="J130" i="10" s="1"/>
  <c r="D130" i="10" a="1"/>
  <c r="D130" i="10" s="1"/>
  <c r="I130" i="10" a="1"/>
  <c r="I130" i="10" s="1"/>
  <c r="D129" i="9" a="1"/>
  <c r="D129" i="9" s="1"/>
  <c r="H129" i="9" a="1"/>
  <c r="H129" i="9" s="1"/>
  <c r="E129" i="9" a="1"/>
  <c r="E129" i="9" s="1"/>
  <c r="I129" i="9" a="1"/>
  <c r="I129" i="9" s="1"/>
  <c r="J129" i="9" a="1"/>
  <c r="J129" i="9" s="1"/>
  <c r="G129" i="9" a="1"/>
  <c r="G129" i="9" s="1"/>
  <c r="A130" i="9"/>
  <c r="F129" i="9" a="1"/>
  <c r="F129" i="9" s="1"/>
  <c r="B129" i="9"/>
  <c r="N131" i="10" l="1" a="1"/>
  <c r="N131" i="10" s="1"/>
  <c r="R131" i="10" a="1"/>
  <c r="R131" i="10" s="1"/>
  <c r="Q131" i="10" a="1"/>
  <c r="Q131" i="10" s="1"/>
  <c r="L131" i="10" a="1"/>
  <c r="L131" i="10" s="1"/>
  <c r="S131" i="10" a="1"/>
  <c r="S131" i="10" s="1"/>
  <c r="M131" i="10" a="1"/>
  <c r="M131" i="10" s="1"/>
  <c r="T131" i="10" a="1"/>
  <c r="T131" i="10" s="1"/>
  <c r="P131" i="10" a="1"/>
  <c r="P131" i="10" s="1"/>
  <c r="K131" i="10" a="1"/>
  <c r="K131" i="10" s="1"/>
  <c r="O131" i="10" a="1"/>
  <c r="O131" i="10" s="1"/>
  <c r="M130" i="9" a="1"/>
  <c r="M130" i="9" s="1"/>
  <c r="Q130" i="9" a="1"/>
  <c r="Q130" i="9" s="1"/>
  <c r="N130" i="9" a="1"/>
  <c r="N130" i="9" s="1"/>
  <c r="R130" i="9" a="1"/>
  <c r="R130" i="9" s="1"/>
  <c r="L130" i="9" a="1"/>
  <c r="L130" i="9" s="1"/>
  <c r="T130" i="9" a="1"/>
  <c r="T130" i="9" s="1"/>
  <c r="O130" i="9" a="1"/>
  <c r="O130" i="9" s="1"/>
  <c r="S130" i="9" a="1"/>
  <c r="S130" i="9" s="1"/>
  <c r="K130" i="9" a="1"/>
  <c r="K130" i="9" s="1"/>
  <c r="P130" i="9" a="1"/>
  <c r="P130" i="9" s="1"/>
  <c r="W150" i="21"/>
  <c r="AA150" i="21"/>
  <c r="AA8" i="21" s="1"/>
  <c r="Y150" i="21"/>
  <c r="V150" i="21"/>
  <c r="AG150" i="21" s="1"/>
  <c r="AM10" i="21" s="1"/>
  <c r="Z150" i="21"/>
  <c r="AB150" i="21"/>
  <c r="U150" i="21"/>
  <c r="X150" i="21"/>
  <c r="M143" i="21"/>
  <c r="P143" i="21"/>
  <c r="J144" i="21"/>
  <c r="K143" i="21"/>
  <c r="N143" i="21"/>
  <c r="L143" i="21"/>
  <c r="AD143" i="21" s="1"/>
  <c r="Q143" i="21"/>
  <c r="O143" i="21"/>
  <c r="R143" i="21"/>
  <c r="H131" i="10" a="1"/>
  <c r="H131" i="10" s="1"/>
  <c r="A132" i="10"/>
  <c r="E131" i="10" a="1"/>
  <c r="E131" i="10" s="1"/>
  <c r="J131" i="10" a="1"/>
  <c r="J131" i="10" s="1"/>
  <c r="B131" i="10"/>
  <c r="D131" i="10" a="1"/>
  <c r="D131" i="10" s="1"/>
  <c r="G131" i="10" a="1"/>
  <c r="G131" i="10" s="1"/>
  <c r="F131" i="10" a="1"/>
  <c r="F131" i="10" s="1"/>
  <c r="I131" i="10" a="1"/>
  <c r="I131" i="10" s="1"/>
  <c r="I130" i="9" a="1"/>
  <c r="I130" i="9" s="1"/>
  <c r="E130" i="9" a="1"/>
  <c r="E130" i="9" s="1"/>
  <c r="B130" i="9"/>
  <c r="D130" i="9" a="1"/>
  <c r="D130" i="9" s="1"/>
  <c r="F130" i="9" a="1"/>
  <c r="F130" i="9" s="1"/>
  <c r="A131" i="9"/>
  <c r="H130" i="9" a="1"/>
  <c r="H130" i="9" s="1"/>
  <c r="G130" i="9" a="1"/>
  <c r="G130" i="9" s="1"/>
  <c r="J130" i="9" a="1"/>
  <c r="J130" i="9" s="1"/>
  <c r="L132" i="10" l="1" a="1"/>
  <c r="L132" i="10" s="1"/>
  <c r="P132" i="10" a="1"/>
  <c r="P132" i="10" s="1"/>
  <c r="T132" i="10" a="1"/>
  <c r="T132" i="10" s="1"/>
  <c r="N132" i="10" a="1"/>
  <c r="N132" i="10" s="1"/>
  <c r="O132" i="10" a="1"/>
  <c r="O132" i="10" s="1"/>
  <c r="Q132" i="10" a="1"/>
  <c r="Q132" i="10" s="1"/>
  <c r="R132" i="10" a="1"/>
  <c r="R132" i="10" s="1"/>
  <c r="S132" i="10" a="1"/>
  <c r="S132" i="10" s="1"/>
  <c r="K132" i="10" a="1"/>
  <c r="K132" i="10" s="1"/>
  <c r="M132" i="10" a="1"/>
  <c r="M132" i="10" s="1"/>
  <c r="K131" i="9" a="1"/>
  <c r="K131" i="9" s="1"/>
  <c r="O131" i="9" a="1"/>
  <c r="O131" i="9" s="1"/>
  <c r="S131" i="9" a="1"/>
  <c r="S131" i="9" s="1"/>
  <c r="L131" i="9" a="1"/>
  <c r="L131" i="9" s="1"/>
  <c r="P131" i="9" a="1"/>
  <c r="P131" i="9" s="1"/>
  <c r="T131" i="9" a="1"/>
  <c r="T131" i="9" s="1"/>
  <c r="R131" i="9" a="1"/>
  <c r="R131" i="9" s="1"/>
  <c r="M131" i="9" a="1"/>
  <c r="M131" i="9" s="1"/>
  <c r="N131" i="9" a="1"/>
  <c r="N131" i="9" s="1"/>
  <c r="Q131" i="9" a="1"/>
  <c r="Q131" i="9" s="1"/>
  <c r="AM2" i="21"/>
  <c r="W2" i="21"/>
  <c r="L144" i="21"/>
  <c r="AD144" i="21" s="1"/>
  <c r="Q144" i="21"/>
  <c r="J145" i="21"/>
  <c r="K144" i="21"/>
  <c r="N144" i="21"/>
  <c r="M144" i="21"/>
  <c r="O144" i="21"/>
  <c r="P144" i="21"/>
  <c r="R144" i="21"/>
  <c r="A133" i="10"/>
  <c r="J132" i="10" a="1"/>
  <c r="J132" i="10" s="1"/>
  <c r="G132" i="10" a="1"/>
  <c r="G132" i="10" s="1"/>
  <c r="B132" i="10"/>
  <c r="F132" i="10" a="1"/>
  <c r="F132" i="10" s="1"/>
  <c r="H132" i="10" a="1"/>
  <c r="H132" i="10" s="1"/>
  <c r="D132" i="10" a="1"/>
  <c r="D132" i="10" s="1"/>
  <c r="E132" i="10" a="1"/>
  <c r="E132" i="10" s="1"/>
  <c r="I132" i="10" a="1"/>
  <c r="I132" i="10" s="1"/>
  <c r="H131" i="9" a="1"/>
  <c r="H131" i="9" s="1"/>
  <c r="G131" i="9" a="1"/>
  <c r="G131" i="9" s="1"/>
  <c r="J131" i="9" a="1"/>
  <c r="J131" i="9" s="1"/>
  <c r="D131" i="9" a="1"/>
  <c r="D131" i="9" s="1"/>
  <c r="B131" i="9"/>
  <c r="E131" i="9" a="1"/>
  <c r="E131" i="9" s="1"/>
  <c r="I131" i="9" a="1"/>
  <c r="I131" i="9" s="1"/>
  <c r="A132" i="9"/>
  <c r="F131" i="9" a="1"/>
  <c r="F131" i="9" s="1"/>
  <c r="K133" i="10" l="1" a="1"/>
  <c r="K133" i="10" s="1"/>
  <c r="P133" i="10" a="1"/>
  <c r="P133" i="10" s="1"/>
  <c r="L133" i="10" a="1"/>
  <c r="L133" i="10" s="1"/>
  <c r="Q133" i="10" a="1"/>
  <c r="Q133" i="10" s="1"/>
  <c r="R133" i="10" a="1"/>
  <c r="R133" i="10" s="1"/>
  <c r="T133" i="10" a="1"/>
  <c r="T133" i="10" s="1"/>
  <c r="M133" i="10" a="1"/>
  <c r="M133" i="10" s="1"/>
  <c r="N133" i="10" a="1"/>
  <c r="N133" i="10" s="1"/>
  <c r="O133" i="10" a="1"/>
  <c r="O133" i="10" s="1"/>
  <c r="S133" i="10" a="1"/>
  <c r="S133" i="10" s="1"/>
  <c r="M132" i="9" a="1"/>
  <c r="M132" i="9" s="1"/>
  <c r="Q132" i="9" a="1"/>
  <c r="Q132" i="9" s="1"/>
  <c r="N132" i="9" a="1"/>
  <c r="N132" i="9" s="1"/>
  <c r="R132" i="9" a="1"/>
  <c r="R132" i="9" s="1"/>
  <c r="P132" i="9" a="1"/>
  <c r="P132" i="9" s="1"/>
  <c r="K132" i="9" a="1"/>
  <c r="K132" i="9" s="1"/>
  <c r="S132" i="9" a="1"/>
  <c r="S132" i="9" s="1"/>
  <c r="T132" i="9" a="1"/>
  <c r="T132" i="9" s="1"/>
  <c r="L132" i="9" a="1"/>
  <c r="L132" i="9" s="1"/>
  <c r="O132" i="9" a="1"/>
  <c r="O132" i="9" s="1"/>
  <c r="L145" i="21"/>
  <c r="AD145" i="21" s="1"/>
  <c r="R145" i="21"/>
  <c r="Q145" i="21"/>
  <c r="O145" i="21"/>
  <c r="J146" i="21"/>
  <c r="M145" i="21"/>
  <c r="P145" i="21"/>
  <c r="K145" i="21"/>
  <c r="N145" i="21"/>
  <c r="F133" i="10" a="1"/>
  <c r="F133" i="10" s="1"/>
  <c r="E133" i="10" a="1"/>
  <c r="E133" i="10" s="1"/>
  <c r="B133" i="10"/>
  <c r="A134" i="10"/>
  <c r="H133" i="10" a="1"/>
  <c r="H133" i="10" s="1"/>
  <c r="G133" i="10" a="1"/>
  <c r="G133" i="10" s="1"/>
  <c r="I133" i="10" a="1"/>
  <c r="I133" i="10" s="1"/>
  <c r="J133" i="10" a="1"/>
  <c r="J133" i="10" s="1"/>
  <c r="D133" i="10" a="1"/>
  <c r="D133" i="10" s="1"/>
  <c r="I132" i="9" a="1"/>
  <c r="I132" i="9" s="1"/>
  <c r="J132" i="9" a="1"/>
  <c r="J132" i="9" s="1"/>
  <c r="A133" i="9"/>
  <c r="B132" i="9"/>
  <c r="G132" i="9" a="1"/>
  <c r="G132" i="9" s="1"/>
  <c r="D132" i="9" a="1"/>
  <c r="D132" i="9" s="1"/>
  <c r="F132" i="9" a="1"/>
  <c r="F132" i="9" s="1"/>
  <c r="H132" i="9" a="1"/>
  <c r="H132" i="9" s="1"/>
  <c r="E132" i="9" a="1"/>
  <c r="E132" i="9" s="1"/>
  <c r="K134" i="10" l="1" a="1"/>
  <c r="K134" i="10" s="1"/>
  <c r="Q134" i="10" a="1"/>
  <c r="Q134" i="10" s="1"/>
  <c r="L134" i="10" a="1"/>
  <c r="L134" i="10" s="1"/>
  <c r="M134" i="10" a="1"/>
  <c r="M134" i="10" s="1"/>
  <c r="R134" i="10" a="1"/>
  <c r="R134" i="10" s="1"/>
  <c r="T134" i="10" a="1"/>
  <c r="T134" i="10" s="1"/>
  <c r="N134" i="10" a="1"/>
  <c r="N134" i="10" s="1"/>
  <c r="O134" i="10" a="1"/>
  <c r="O134" i="10" s="1"/>
  <c r="P134" i="10" a="1"/>
  <c r="P134" i="10" s="1"/>
  <c r="S134" i="10" a="1"/>
  <c r="S134" i="10" s="1"/>
  <c r="K133" i="9" a="1"/>
  <c r="K133" i="9" s="1"/>
  <c r="O133" i="9" a="1"/>
  <c r="O133" i="9" s="1"/>
  <c r="S133" i="9" a="1"/>
  <c r="S133" i="9" s="1"/>
  <c r="L133" i="9" a="1"/>
  <c r="L133" i="9" s="1"/>
  <c r="P133" i="9" a="1"/>
  <c r="P133" i="9" s="1"/>
  <c r="T133" i="9" a="1"/>
  <c r="T133" i="9" s="1"/>
  <c r="N133" i="9" a="1"/>
  <c r="N133" i="9" s="1"/>
  <c r="Q133" i="9" a="1"/>
  <c r="Q133" i="9" s="1"/>
  <c r="M133" i="9" a="1"/>
  <c r="M133" i="9" s="1"/>
  <c r="R133" i="9" a="1"/>
  <c r="R133" i="9" s="1"/>
  <c r="Q146" i="21"/>
  <c r="P146" i="21"/>
  <c r="J147" i="21"/>
  <c r="M146" i="21"/>
  <c r="O146" i="21"/>
  <c r="K146" i="21"/>
  <c r="N146" i="21"/>
  <c r="L146" i="21"/>
  <c r="AD146" i="21" s="1"/>
  <c r="R146" i="21"/>
  <c r="J134" i="10" a="1"/>
  <c r="J134" i="10" s="1"/>
  <c r="G134" i="10" a="1"/>
  <c r="G134" i="10" s="1"/>
  <c r="D134" i="10" a="1"/>
  <c r="D134" i="10" s="1"/>
  <c r="A135" i="10"/>
  <c r="B134" i="10"/>
  <c r="H134" i="10" a="1"/>
  <c r="H134" i="10" s="1"/>
  <c r="I134" i="10" a="1"/>
  <c r="I134" i="10" s="1"/>
  <c r="E134" i="10" a="1"/>
  <c r="E134" i="10" s="1"/>
  <c r="F134" i="10" a="1"/>
  <c r="F134" i="10" s="1"/>
  <c r="A134" i="9"/>
  <c r="H133" i="9" a="1"/>
  <c r="H133" i="9" s="1"/>
  <c r="G133" i="9" a="1"/>
  <c r="G133" i="9" s="1"/>
  <c r="J133" i="9" a="1"/>
  <c r="J133" i="9" s="1"/>
  <c r="I133" i="9" a="1"/>
  <c r="I133" i="9" s="1"/>
  <c r="D133" i="9" a="1"/>
  <c r="D133" i="9" s="1"/>
  <c r="F133" i="9" a="1"/>
  <c r="F133" i="9" s="1"/>
  <c r="B133" i="9"/>
  <c r="E133" i="9" a="1"/>
  <c r="E133" i="9" s="1"/>
  <c r="L135" i="10" l="1" a="1"/>
  <c r="L135" i="10" s="1"/>
  <c r="Q135" i="10" a="1"/>
  <c r="Q135" i="10" s="1"/>
  <c r="R135" i="10" a="1"/>
  <c r="R135" i="10" s="1"/>
  <c r="M135" i="10" a="1"/>
  <c r="M135" i="10" s="1"/>
  <c r="S135" i="10" a="1"/>
  <c r="S135" i="10" s="1"/>
  <c r="N135" i="10" a="1"/>
  <c r="N135" i="10" s="1"/>
  <c r="K135" i="10" a="1"/>
  <c r="K135" i="10" s="1"/>
  <c r="O135" i="10" a="1"/>
  <c r="O135" i="10" s="1"/>
  <c r="P135" i="10" a="1"/>
  <c r="P135" i="10" s="1"/>
  <c r="T135" i="10" a="1"/>
  <c r="T135" i="10" s="1"/>
  <c r="M134" i="9" a="1"/>
  <c r="M134" i="9" s="1"/>
  <c r="Q134" i="9" a="1"/>
  <c r="Q134" i="9" s="1"/>
  <c r="N134" i="9" a="1"/>
  <c r="N134" i="9" s="1"/>
  <c r="R134" i="9" a="1"/>
  <c r="R134" i="9" s="1"/>
  <c r="L134" i="9" a="1"/>
  <c r="L134" i="9" s="1"/>
  <c r="T134" i="9" a="1"/>
  <c r="T134" i="9" s="1"/>
  <c r="O134" i="9" a="1"/>
  <c r="O134" i="9" s="1"/>
  <c r="S134" i="9" a="1"/>
  <c r="S134" i="9" s="1"/>
  <c r="P134" i="9" a="1"/>
  <c r="P134" i="9" s="1"/>
  <c r="K134" i="9" a="1"/>
  <c r="K134" i="9" s="1"/>
  <c r="Q147" i="21"/>
  <c r="P147" i="21"/>
  <c r="K147" i="21"/>
  <c r="N147" i="21"/>
  <c r="R147" i="21"/>
  <c r="L147" i="21"/>
  <c r="AD147" i="21" s="1"/>
  <c r="M147" i="21"/>
  <c r="O147" i="21"/>
  <c r="J148" i="21"/>
  <c r="G135" i="10" a="1"/>
  <c r="G135" i="10" s="1"/>
  <c r="J135" i="10" a="1"/>
  <c r="J135" i="10" s="1"/>
  <c r="B135" i="10"/>
  <c r="F135" i="10" a="1"/>
  <c r="F135" i="10" s="1"/>
  <c r="E135" i="10" a="1"/>
  <c r="E135" i="10" s="1"/>
  <c r="D135" i="10" a="1"/>
  <c r="D135" i="10" s="1"/>
  <c r="I135" i="10" a="1"/>
  <c r="I135" i="10" s="1"/>
  <c r="A136" i="10"/>
  <c r="H135" i="10" a="1"/>
  <c r="H135" i="10" s="1"/>
  <c r="J134" i="9" a="1"/>
  <c r="J134" i="9" s="1"/>
  <c r="D134" i="9" a="1"/>
  <c r="D134" i="9" s="1"/>
  <c r="F134" i="9" a="1"/>
  <c r="F134" i="9" s="1"/>
  <c r="B134" i="9"/>
  <c r="I134" i="9" a="1"/>
  <c r="I134" i="9" s="1"/>
  <c r="G134" i="9" a="1"/>
  <c r="G134" i="9" s="1"/>
  <c r="A135" i="9"/>
  <c r="E134" i="9" a="1"/>
  <c r="E134" i="9" s="1"/>
  <c r="H134" i="9" a="1"/>
  <c r="H134" i="9" s="1"/>
  <c r="M136" i="10" l="1" a="1"/>
  <c r="M136" i="10" s="1"/>
  <c r="Q136" i="10" a="1"/>
  <c r="Q136" i="10" s="1"/>
  <c r="N136" i="10" a="1"/>
  <c r="N136" i="10" s="1"/>
  <c r="R136" i="10" a="1"/>
  <c r="R136" i="10" s="1"/>
  <c r="K136" i="10" a="1"/>
  <c r="K136" i="10" s="1"/>
  <c r="T136" i="10" a="1"/>
  <c r="T136" i="10" s="1"/>
  <c r="L136" i="10" a="1"/>
  <c r="L136" i="10" s="1"/>
  <c r="O136" i="10" a="1"/>
  <c r="O136" i="10" s="1"/>
  <c r="P136" i="10" a="1"/>
  <c r="P136" i="10" s="1"/>
  <c r="S136" i="10" a="1"/>
  <c r="S136" i="10" s="1"/>
  <c r="K135" i="9" a="1"/>
  <c r="K135" i="9" s="1"/>
  <c r="O135" i="9" a="1"/>
  <c r="O135" i="9" s="1"/>
  <c r="S135" i="9" a="1"/>
  <c r="S135" i="9" s="1"/>
  <c r="L135" i="9" a="1"/>
  <c r="L135" i="9" s="1"/>
  <c r="P135" i="9" a="1"/>
  <c r="P135" i="9" s="1"/>
  <c r="T135" i="9" a="1"/>
  <c r="T135" i="9" s="1"/>
  <c r="R135" i="9" a="1"/>
  <c r="R135" i="9" s="1"/>
  <c r="M135" i="9" a="1"/>
  <c r="M135" i="9" s="1"/>
  <c r="N135" i="9" a="1"/>
  <c r="N135" i="9" s="1"/>
  <c r="Q135" i="9" a="1"/>
  <c r="Q135" i="9" s="1"/>
  <c r="N148" i="21"/>
  <c r="P148" i="21"/>
  <c r="L148" i="21"/>
  <c r="AD148" i="21" s="1"/>
  <c r="Q148" i="21"/>
  <c r="K148" i="21"/>
  <c r="M148" i="21"/>
  <c r="R148" i="21"/>
  <c r="J149" i="21"/>
  <c r="O148" i="21"/>
  <c r="F136" i="10" a="1"/>
  <c r="F136" i="10" s="1"/>
  <c r="A137" i="10"/>
  <c r="B136" i="10"/>
  <c r="J136" i="10" a="1"/>
  <c r="J136" i="10" s="1"/>
  <c r="E136" i="10" a="1"/>
  <c r="E136" i="10" s="1"/>
  <c r="H136" i="10" a="1"/>
  <c r="H136" i="10" s="1"/>
  <c r="G136" i="10" a="1"/>
  <c r="G136" i="10" s="1"/>
  <c r="D136" i="10" a="1"/>
  <c r="D136" i="10" s="1"/>
  <c r="I136" i="10" a="1"/>
  <c r="I136" i="10" s="1"/>
  <c r="A136" i="9"/>
  <c r="D135" i="9" a="1"/>
  <c r="D135" i="9" s="1"/>
  <c r="G135" i="9" a="1"/>
  <c r="G135" i="9" s="1"/>
  <c r="I135" i="9" a="1"/>
  <c r="I135" i="9" s="1"/>
  <c r="F135" i="9" a="1"/>
  <c r="F135" i="9" s="1"/>
  <c r="H135" i="9" a="1"/>
  <c r="H135" i="9" s="1"/>
  <c r="J135" i="9" a="1"/>
  <c r="J135" i="9" s="1"/>
  <c r="B135" i="9"/>
  <c r="E135" i="9" a="1"/>
  <c r="E135" i="9" s="1"/>
  <c r="K137" i="10" l="1" a="1"/>
  <c r="K137" i="10" s="1"/>
  <c r="O137" i="10" a="1"/>
  <c r="O137" i="10" s="1"/>
  <c r="S137" i="10" a="1"/>
  <c r="S137" i="10" s="1"/>
  <c r="L137" i="10" a="1"/>
  <c r="L137" i="10" s="1"/>
  <c r="P137" i="10" a="1"/>
  <c r="P137" i="10" s="1"/>
  <c r="T137" i="10" a="1"/>
  <c r="T137" i="10" s="1"/>
  <c r="R137" i="10" a="1"/>
  <c r="R137" i="10" s="1"/>
  <c r="M137" i="10" a="1"/>
  <c r="M137" i="10" s="1"/>
  <c r="N137" i="10" a="1"/>
  <c r="N137" i="10" s="1"/>
  <c r="Q137" i="10" a="1"/>
  <c r="Q137" i="10" s="1"/>
  <c r="M136" i="9" a="1"/>
  <c r="M136" i="9" s="1"/>
  <c r="Q136" i="9" a="1"/>
  <c r="Q136" i="9" s="1"/>
  <c r="N136" i="9" a="1"/>
  <c r="N136" i="9" s="1"/>
  <c r="R136" i="9" a="1"/>
  <c r="R136" i="9" s="1"/>
  <c r="P136" i="9" a="1"/>
  <c r="P136" i="9" s="1"/>
  <c r="K136" i="9" a="1"/>
  <c r="K136" i="9" s="1"/>
  <c r="S136" i="9" a="1"/>
  <c r="S136" i="9" s="1"/>
  <c r="L136" i="9" a="1"/>
  <c r="L136" i="9" s="1"/>
  <c r="O136" i="9" a="1"/>
  <c r="O136" i="9" s="1"/>
  <c r="T136" i="9" a="1"/>
  <c r="T136" i="9" s="1"/>
  <c r="J150" i="21"/>
  <c r="L149" i="21"/>
  <c r="AD149" i="21" s="1"/>
  <c r="R149" i="21"/>
  <c r="Q149" i="21"/>
  <c r="N149" i="21"/>
  <c r="O149" i="21"/>
  <c r="K149" i="21"/>
  <c r="P149" i="21"/>
  <c r="M149" i="21"/>
  <c r="A138" i="10"/>
  <c r="F137" i="10" a="1"/>
  <c r="F137" i="10" s="1"/>
  <c r="I137" i="10" a="1"/>
  <c r="I137" i="10" s="1"/>
  <c r="D137" i="10" a="1"/>
  <c r="D137" i="10" s="1"/>
  <c r="G137" i="10" a="1"/>
  <c r="G137" i="10" s="1"/>
  <c r="E137" i="10" a="1"/>
  <c r="E137" i="10" s="1"/>
  <c r="J137" i="10" a="1"/>
  <c r="J137" i="10" s="1"/>
  <c r="H137" i="10" a="1"/>
  <c r="H137" i="10" s="1"/>
  <c r="B137" i="10"/>
  <c r="D136" i="9" a="1"/>
  <c r="D136" i="9" s="1"/>
  <c r="A137" i="9"/>
  <c r="E136" i="9" a="1"/>
  <c r="E136" i="9" s="1"/>
  <c r="I136" i="9" a="1"/>
  <c r="I136" i="9" s="1"/>
  <c r="B136" i="9"/>
  <c r="F136" i="9" a="1"/>
  <c r="F136" i="9" s="1"/>
  <c r="J136" i="9" a="1"/>
  <c r="J136" i="9" s="1"/>
  <c r="G136" i="9" a="1"/>
  <c r="G136" i="9" s="1"/>
  <c r="H136" i="9" a="1"/>
  <c r="H136" i="9" s="1"/>
  <c r="M138" i="10" l="1" a="1"/>
  <c r="M138" i="10" s="1"/>
  <c r="Q138" i="10" a="1"/>
  <c r="Q138" i="10" s="1"/>
  <c r="N138" i="10" a="1"/>
  <c r="N138" i="10" s="1"/>
  <c r="R138" i="10" a="1"/>
  <c r="R138" i="10" s="1"/>
  <c r="P138" i="10" a="1"/>
  <c r="P138" i="10" s="1"/>
  <c r="K138" i="10" a="1"/>
  <c r="K138" i="10" s="1"/>
  <c r="S138" i="10" a="1"/>
  <c r="S138" i="10" s="1"/>
  <c r="L138" i="10" a="1"/>
  <c r="L138" i="10" s="1"/>
  <c r="O138" i="10" a="1"/>
  <c r="O138" i="10" s="1"/>
  <c r="T138" i="10" a="1"/>
  <c r="T138" i="10" s="1"/>
  <c r="K137" i="9" a="1"/>
  <c r="K137" i="9" s="1"/>
  <c r="O137" i="9" a="1"/>
  <c r="O137" i="9" s="1"/>
  <c r="L137" i="9" a="1"/>
  <c r="L137" i="9" s="1"/>
  <c r="P137" i="9" a="1"/>
  <c r="P137" i="9" s="1"/>
  <c r="T137" i="9" a="1"/>
  <c r="T137" i="9" s="1"/>
  <c r="N137" i="9" a="1"/>
  <c r="N137" i="9" s="1"/>
  <c r="Q137" i="9" a="1"/>
  <c r="Q137" i="9" s="1"/>
  <c r="M137" i="9" a="1"/>
  <c r="M137" i="9" s="1"/>
  <c r="R137" i="9" a="1"/>
  <c r="R137" i="9" s="1"/>
  <c r="S137" i="9" a="1"/>
  <c r="S137" i="9" s="1"/>
  <c r="O150" i="21"/>
  <c r="K150" i="21"/>
  <c r="N150" i="21"/>
  <c r="P150" i="21"/>
  <c r="L150" i="21"/>
  <c r="AD150" i="21" s="1"/>
  <c r="AJ10" i="21" s="1"/>
  <c r="M150" i="21"/>
  <c r="Q150" i="21"/>
  <c r="Q8" i="21" s="1"/>
  <c r="R150" i="21"/>
  <c r="F138" i="10" a="1"/>
  <c r="F138" i="10" s="1"/>
  <c r="G138" i="10" a="1"/>
  <c r="G138" i="10" s="1"/>
  <c r="A139" i="10"/>
  <c r="I138" i="10" a="1"/>
  <c r="I138" i="10" s="1"/>
  <c r="B138" i="10"/>
  <c r="H138" i="10" a="1"/>
  <c r="H138" i="10" s="1"/>
  <c r="E138" i="10" a="1"/>
  <c r="E138" i="10" s="1"/>
  <c r="D138" i="10" a="1"/>
  <c r="D138" i="10" s="1"/>
  <c r="J138" i="10" a="1"/>
  <c r="J138" i="10" s="1"/>
  <c r="F137" i="9" a="1"/>
  <c r="F137" i="9" s="1"/>
  <c r="E137" i="9" a="1"/>
  <c r="E137" i="9" s="1"/>
  <c r="H137" i="9" a="1"/>
  <c r="H137" i="9" s="1"/>
  <c r="J137" i="9" a="1"/>
  <c r="J137" i="9" s="1"/>
  <c r="D137" i="9" a="1"/>
  <c r="D137" i="9" s="1"/>
  <c r="G137" i="9" a="1"/>
  <c r="G137" i="9" s="1"/>
  <c r="A138" i="9"/>
  <c r="B137" i="9"/>
  <c r="I137" i="9" a="1"/>
  <c r="I137" i="9" s="1"/>
  <c r="K139" i="10" l="1" a="1"/>
  <c r="K139" i="10" s="1"/>
  <c r="O139" i="10" a="1"/>
  <c r="O139" i="10" s="1"/>
  <c r="S139" i="10" a="1"/>
  <c r="S139" i="10" s="1"/>
  <c r="L139" i="10" a="1"/>
  <c r="L139" i="10" s="1"/>
  <c r="P139" i="10" a="1"/>
  <c r="P139" i="10" s="1"/>
  <c r="T139" i="10" a="1"/>
  <c r="T139" i="10" s="1"/>
  <c r="N139" i="10" a="1"/>
  <c r="N139" i="10" s="1"/>
  <c r="Q139" i="10" a="1"/>
  <c r="Q139" i="10" s="1"/>
  <c r="R139" i="10" a="1"/>
  <c r="R139" i="10" s="1"/>
  <c r="M139" i="10" a="1"/>
  <c r="M139" i="10" s="1"/>
  <c r="N138" i="9" a="1"/>
  <c r="N138" i="9" s="1"/>
  <c r="R138" i="9" a="1"/>
  <c r="R138" i="9" s="1"/>
  <c r="K138" i="9" a="1"/>
  <c r="K138" i="9" s="1"/>
  <c r="Q138" i="9" a="1"/>
  <c r="Q138" i="9" s="1"/>
  <c r="L138" i="9" a="1"/>
  <c r="L138" i="9" s="1"/>
  <c r="S138" i="9" a="1"/>
  <c r="S138" i="9" s="1"/>
  <c r="M138" i="9" a="1"/>
  <c r="M138" i="9" s="1"/>
  <c r="T138" i="9" a="1"/>
  <c r="T138" i="9" s="1"/>
  <c r="O138" i="9" a="1"/>
  <c r="O138" i="9" s="1"/>
  <c r="P138" i="9" a="1"/>
  <c r="P138" i="9" s="1"/>
  <c r="W3" i="21"/>
  <c r="W4" i="21" s="1"/>
  <c r="AM3" i="21"/>
  <c r="AM4" i="21" s="1"/>
  <c r="H139" i="10" a="1"/>
  <c r="H139" i="10" s="1"/>
  <c r="F139" i="10" a="1"/>
  <c r="F139" i="10" s="1"/>
  <c r="I139" i="10" a="1"/>
  <c r="I139" i="10" s="1"/>
  <c r="J139" i="10" a="1"/>
  <c r="J139" i="10" s="1"/>
  <c r="B139" i="10"/>
  <c r="D139" i="10" a="1"/>
  <c r="D139" i="10" s="1"/>
  <c r="G139" i="10" a="1"/>
  <c r="G139" i="10" s="1"/>
  <c r="E139" i="10" a="1"/>
  <c r="E139" i="10" s="1"/>
  <c r="A140" i="10"/>
  <c r="H138" i="9" a="1"/>
  <c r="H138" i="9" s="1"/>
  <c r="J138" i="9" a="1"/>
  <c r="J138" i="9" s="1"/>
  <c r="F138" i="9" a="1"/>
  <c r="F138" i="9" s="1"/>
  <c r="B138" i="9"/>
  <c r="E138" i="9" a="1"/>
  <c r="E138" i="9" s="1"/>
  <c r="A139" i="9"/>
  <c r="I138" i="9" a="1"/>
  <c r="I138" i="9" s="1"/>
  <c r="G138" i="9" a="1"/>
  <c r="G138" i="9" s="1"/>
  <c r="D138" i="9" a="1"/>
  <c r="D138" i="9" s="1"/>
  <c r="M140" i="10" l="1" a="1"/>
  <c r="M140" i="10" s="1"/>
  <c r="Q140" i="10" a="1"/>
  <c r="Q140" i="10" s="1"/>
  <c r="N140" i="10" a="1"/>
  <c r="N140" i="10" s="1"/>
  <c r="R140" i="10" a="1"/>
  <c r="R140" i="10" s="1"/>
  <c r="L140" i="10" a="1"/>
  <c r="L140" i="10" s="1"/>
  <c r="T140" i="10" a="1"/>
  <c r="T140" i="10" s="1"/>
  <c r="O140" i="10" a="1"/>
  <c r="O140" i="10" s="1"/>
  <c r="K140" i="10" a="1"/>
  <c r="K140" i="10" s="1"/>
  <c r="P140" i="10" a="1"/>
  <c r="P140" i="10" s="1"/>
  <c r="S140" i="10" a="1"/>
  <c r="S140" i="10" s="1"/>
  <c r="L139" i="9" a="1"/>
  <c r="L139" i="9" s="1"/>
  <c r="P139" i="9" a="1"/>
  <c r="P139" i="9" s="1"/>
  <c r="T139" i="9" a="1"/>
  <c r="T139" i="9" s="1"/>
  <c r="S139" i="9" a="1"/>
  <c r="S139" i="9" s="1"/>
  <c r="N139" i="9" a="1"/>
  <c r="N139" i="9" s="1"/>
  <c r="O139" i="9" a="1"/>
  <c r="O139" i="9" s="1"/>
  <c r="Q139" i="9" a="1"/>
  <c r="Q139" i="9" s="1"/>
  <c r="K139" i="9" a="1"/>
  <c r="K139" i="9" s="1"/>
  <c r="M139" i="9" a="1"/>
  <c r="M139" i="9" s="1"/>
  <c r="R139" i="9" a="1"/>
  <c r="R139" i="9" s="1"/>
  <c r="I140" i="10" a="1"/>
  <c r="I140" i="10" s="1"/>
  <c r="D140" i="10" a="1"/>
  <c r="D140" i="10" s="1"/>
  <c r="G140" i="10" a="1"/>
  <c r="G140" i="10" s="1"/>
  <c r="F140" i="10" a="1"/>
  <c r="F140" i="10" s="1"/>
  <c r="B140" i="10"/>
  <c r="H140" i="10" a="1"/>
  <c r="H140" i="10" s="1"/>
  <c r="A141" i="10"/>
  <c r="E140" i="10" a="1"/>
  <c r="E140" i="10" s="1"/>
  <c r="J140" i="10" a="1"/>
  <c r="J140" i="10" s="1"/>
  <c r="G139" i="9" a="1"/>
  <c r="G139" i="9" s="1"/>
  <c r="A140" i="9"/>
  <c r="B139" i="9"/>
  <c r="H139" i="9" a="1"/>
  <c r="H139" i="9" s="1"/>
  <c r="E139" i="9" a="1"/>
  <c r="E139" i="9" s="1"/>
  <c r="D139" i="9" a="1"/>
  <c r="D139" i="9" s="1"/>
  <c r="J139" i="9" a="1"/>
  <c r="J139" i="9" s="1"/>
  <c r="I139" i="9" a="1"/>
  <c r="I139" i="9" s="1"/>
  <c r="F139" i="9" a="1"/>
  <c r="F139" i="9" s="1"/>
  <c r="K141" i="10" l="1" a="1"/>
  <c r="K141" i="10" s="1"/>
  <c r="O141" i="10" a="1"/>
  <c r="O141" i="10" s="1"/>
  <c r="S141" i="10" a="1"/>
  <c r="S141" i="10" s="1"/>
  <c r="L141" i="10" a="1"/>
  <c r="L141" i="10" s="1"/>
  <c r="P141" i="10" a="1"/>
  <c r="P141" i="10" s="1"/>
  <c r="T141" i="10" a="1"/>
  <c r="T141" i="10" s="1"/>
  <c r="R141" i="10" a="1"/>
  <c r="R141" i="10" s="1"/>
  <c r="M141" i="10" a="1"/>
  <c r="M141" i="10" s="1"/>
  <c r="N141" i="10" a="1"/>
  <c r="N141" i="10" s="1"/>
  <c r="Q141" i="10" a="1"/>
  <c r="Q141" i="10" s="1"/>
  <c r="K140" i="9" a="1"/>
  <c r="K140" i="9" s="1"/>
  <c r="P140" i="9" a="1"/>
  <c r="P140" i="9" s="1"/>
  <c r="L140" i="9" a="1"/>
  <c r="L140" i="9" s="1"/>
  <c r="Q140" i="9" a="1"/>
  <c r="Q140" i="9" s="1"/>
  <c r="R140" i="9" a="1"/>
  <c r="R140" i="9" s="1"/>
  <c r="O140" i="9" a="1"/>
  <c r="O140" i="9" s="1"/>
  <c r="S140" i="9" a="1"/>
  <c r="S140" i="9" s="1"/>
  <c r="T140" i="9" a="1"/>
  <c r="T140" i="9" s="1"/>
  <c r="M140" i="9" a="1"/>
  <c r="M140" i="9" s="1"/>
  <c r="N140" i="9" a="1"/>
  <c r="N140" i="9" s="1"/>
  <c r="F141" i="10" a="1"/>
  <c r="F141" i="10" s="1"/>
  <c r="A142" i="10"/>
  <c r="B141" i="10"/>
  <c r="J141" i="10" a="1"/>
  <c r="J141" i="10" s="1"/>
  <c r="E141" i="10" a="1"/>
  <c r="E141" i="10" s="1"/>
  <c r="H141" i="10" a="1"/>
  <c r="H141" i="10" s="1"/>
  <c r="G141" i="10" a="1"/>
  <c r="G141" i="10" s="1"/>
  <c r="I141" i="10" a="1"/>
  <c r="I141" i="10" s="1"/>
  <c r="D141" i="10" a="1"/>
  <c r="D141" i="10" s="1"/>
  <c r="B140" i="9"/>
  <c r="H140" i="9" a="1"/>
  <c r="H140" i="9" s="1"/>
  <c r="F140" i="9" a="1"/>
  <c r="F140" i="9" s="1"/>
  <c r="E140" i="9" a="1"/>
  <c r="E140" i="9" s="1"/>
  <c r="G140" i="9" a="1"/>
  <c r="G140" i="9" s="1"/>
  <c r="D140" i="9" a="1"/>
  <c r="D140" i="9" s="1"/>
  <c r="I140" i="9" a="1"/>
  <c r="I140" i="9" s="1"/>
  <c r="J140" i="9" a="1"/>
  <c r="J140" i="9" s="1"/>
  <c r="A141" i="9"/>
  <c r="M142" i="10" l="1" a="1"/>
  <c r="M142" i="10" s="1"/>
  <c r="Q142" i="10" a="1"/>
  <c r="Q142" i="10" s="1"/>
  <c r="N142" i="10" a="1"/>
  <c r="N142" i="10" s="1"/>
  <c r="R142" i="10" a="1"/>
  <c r="R142" i="10" s="1"/>
  <c r="P142" i="10" a="1"/>
  <c r="P142" i="10" s="1"/>
  <c r="K142" i="10" a="1"/>
  <c r="K142" i="10" s="1"/>
  <c r="S142" i="10" a="1"/>
  <c r="S142" i="10" s="1"/>
  <c r="T142" i="10" a="1"/>
  <c r="T142" i="10" s="1"/>
  <c r="L142" i="10" a="1"/>
  <c r="L142" i="10" s="1"/>
  <c r="O142" i="10" a="1"/>
  <c r="O142" i="10" s="1"/>
  <c r="P141" i="9" a="1"/>
  <c r="P141" i="9" s="1"/>
  <c r="K141" i="9" a="1"/>
  <c r="K141" i="9" s="1"/>
  <c r="Q141" i="9" a="1"/>
  <c r="Q141" i="9" s="1"/>
  <c r="L141" i="9" a="1"/>
  <c r="L141" i="9" s="1"/>
  <c r="M141" i="9" a="1"/>
  <c r="M141" i="9" s="1"/>
  <c r="R141" i="9" a="1"/>
  <c r="R141" i="9" s="1"/>
  <c r="T141" i="9" a="1"/>
  <c r="T141" i="9" s="1"/>
  <c r="N141" i="9" a="1"/>
  <c r="N141" i="9" s="1"/>
  <c r="S141" i="9" a="1"/>
  <c r="S141" i="9" s="1"/>
  <c r="O141" i="9" a="1"/>
  <c r="O141" i="9" s="1"/>
  <c r="D142" i="10" a="1"/>
  <c r="D142" i="10" s="1"/>
  <c r="A143" i="10"/>
  <c r="H142" i="10" a="1"/>
  <c r="H142" i="10" s="1"/>
  <c r="E142" i="10" a="1"/>
  <c r="E142" i="10" s="1"/>
  <c r="I142" i="10" a="1"/>
  <c r="I142" i="10" s="1"/>
  <c r="B142" i="10"/>
  <c r="F142" i="10" a="1"/>
  <c r="F142" i="10" s="1"/>
  <c r="G142" i="10" a="1"/>
  <c r="G142" i="10" s="1"/>
  <c r="J142" i="10" a="1"/>
  <c r="J142" i="10" s="1"/>
  <c r="B141" i="9"/>
  <c r="D141" i="9" a="1"/>
  <c r="D141" i="9" s="1"/>
  <c r="F141" i="9" a="1"/>
  <c r="F141" i="9" s="1"/>
  <c r="E141" i="9" a="1"/>
  <c r="E141" i="9" s="1"/>
  <c r="J141" i="9" a="1"/>
  <c r="J141" i="9" s="1"/>
  <c r="G141" i="9" a="1"/>
  <c r="G141" i="9" s="1"/>
  <c r="H141" i="9" a="1"/>
  <c r="H141" i="9" s="1"/>
  <c r="I141" i="9" a="1"/>
  <c r="I141" i="9" s="1"/>
  <c r="A142" i="9"/>
  <c r="K143" i="10" l="1" a="1"/>
  <c r="K143" i="10" s="1"/>
  <c r="O143" i="10" a="1"/>
  <c r="O143" i="10" s="1"/>
  <c r="S143" i="10" a="1"/>
  <c r="S143" i="10" s="1"/>
  <c r="L143" i="10" a="1"/>
  <c r="L143" i="10" s="1"/>
  <c r="P143" i="10" a="1"/>
  <c r="P143" i="10" s="1"/>
  <c r="T143" i="10" a="1"/>
  <c r="T143" i="10" s="1"/>
  <c r="N143" i="10" a="1"/>
  <c r="N143" i="10" s="1"/>
  <c r="Q143" i="10" a="1"/>
  <c r="Q143" i="10" s="1"/>
  <c r="M143" i="10" a="1"/>
  <c r="M143" i="10" s="1"/>
  <c r="R143" i="10" a="1"/>
  <c r="R143" i="10" s="1"/>
  <c r="K142" i="9" a="1"/>
  <c r="K142" i="9" s="1"/>
  <c r="T142" i="9" a="1"/>
  <c r="T142" i="9" s="1"/>
  <c r="P142" i="9" a="1"/>
  <c r="P142" i="9" s="1"/>
  <c r="L142" i="9" a="1"/>
  <c r="L142" i="9" s="1"/>
  <c r="Q142" i="9" a="1"/>
  <c r="Q142" i="9" s="1"/>
  <c r="M142" i="9" a="1"/>
  <c r="M142" i="9" s="1"/>
  <c r="R142" i="9" a="1"/>
  <c r="R142" i="9" s="1"/>
  <c r="N142" i="9" a="1"/>
  <c r="N142" i="9" s="1"/>
  <c r="O142" i="9" a="1"/>
  <c r="O142" i="9" s="1"/>
  <c r="S142" i="9" a="1"/>
  <c r="S142" i="9" s="1"/>
  <c r="G143" i="10" a="1"/>
  <c r="G143" i="10" s="1"/>
  <c r="J143" i="10" a="1"/>
  <c r="J143" i="10" s="1"/>
  <c r="H143" i="10" a="1"/>
  <c r="H143" i="10" s="1"/>
  <c r="I143" i="10" a="1"/>
  <c r="I143" i="10" s="1"/>
  <c r="E143" i="10" a="1"/>
  <c r="E143" i="10" s="1"/>
  <c r="F143" i="10" a="1"/>
  <c r="F143" i="10" s="1"/>
  <c r="B143" i="10"/>
  <c r="A144" i="10"/>
  <c r="D143" i="10" a="1"/>
  <c r="D143" i="10" s="1"/>
  <c r="E142" i="9" a="1"/>
  <c r="E142" i="9" s="1"/>
  <c r="I142" i="9" a="1"/>
  <c r="I142" i="9" s="1"/>
  <c r="J142" i="9" a="1"/>
  <c r="J142" i="9" s="1"/>
  <c r="D142" i="9" a="1"/>
  <c r="D142" i="9" s="1"/>
  <c r="F142" i="9" a="1"/>
  <c r="F142" i="9" s="1"/>
  <c r="A143" i="9"/>
  <c r="G142" i="9" a="1"/>
  <c r="G142" i="9" s="1"/>
  <c r="H142" i="9" a="1"/>
  <c r="H142" i="9" s="1"/>
  <c r="B142" i="9"/>
  <c r="M144" i="10" l="1" a="1"/>
  <c r="M144" i="10" s="1"/>
  <c r="Q144" i="10" a="1"/>
  <c r="Q144" i="10" s="1"/>
  <c r="N144" i="10" a="1"/>
  <c r="N144" i="10" s="1"/>
  <c r="R144" i="10" a="1"/>
  <c r="R144" i="10" s="1"/>
  <c r="L144" i="10" a="1"/>
  <c r="L144" i="10" s="1"/>
  <c r="T144" i="10" a="1"/>
  <c r="T144" i="10" s="1"/>
  <c r="O144" i="10" a="1"/>
  <c r="O144" i="10" s="1"/>
  <c r="P144" i="10" a="1"/>
  <c r="P144" i="10" s="1"/>
  <c r="S144" i="10" a="1"/>
  <c r="S144" i="10" s="1"/>
  <c r="K144" i="10" a="1"/>
  <c r="K144" i="10" s="1"/>
  <c r="S143" i="9" a="1"/>
  <c r="S143" i="9" s="1"/>
  <c r="O143" i="9" a="1"/>
  <c r="O143" i="9" s="1"/>
  <c r="T143" i="9" a="1"/>
  <c r="T143" i="9" s="1"/>
  <c r="K143" i="9" a="1"/>
  <c r="K143" i="9" s="1"/>
  <c r="P143" i="9" a="1"/>
  <c r="P143" i="9" s="1"/>
  <c r="L143" i="9" a="1"/>
  <c r="L143" i="9" s="1"/>
  <c r="Q143" i="9" a="1"/>
  <c r="Q143" i="9" s="1"/>
  <c r="M143" i="9" a="1"/>
  <c r="M143" i="9" s="1"/>
  <c r="N143" i="9" a="1"/>
  <c r="N143" i="9" s="1"/>
  <c r="R143" i="9" a="1"/>
  <c r="R143" i="9" s="1"/>
  <c r="E144" i="10" a="1"/>
  <c r="E144" i="10" s="1"/>
  <c r="I144" i="10" a="1"/>
  <c r="I144" i="10" s="1"/>
  <c r="F144" i="10" a="1"/>
  <c r="F144" i="10" s="1"/>
  <c r="B144" i="10"/>
  <c r="H144" i="10" a="1"/>
  <c r="H144" i="10" s="1"/>
  <c r="D144" i="10" a="1"/>
  <c r="D144" i="10" s="1"/>
  <c r="A145" i="10"/>
  <c r="J144" i="10" a="1"/>
  <c r="J144" i="10" s="1"/>
  <c r="G144" i="10" a="1"/>
  <c r="G144" i="10" s="1"/>
  <c r="G143" i="9" a="1"/>
  <c r="G143" i="9" s="1"/>
  <c r="B143" i="9"/>
  <c r="A144" i="9"/>
  <c r="J143" i="9" a="1"/>
  <c r="J143" i="9" s="1"/>
  <c r="D143" i="9" a="1"/>
  <c r="D143" i="9" s="1"/>
  <c r="H143" i="9" a="1"/>
  <c r="H143" i="9" s="1"/>
  <c r="E143" i="9" a="1"/>
  <c r="E143" i="9" s="1"/>
  <c r="I143" i="9" a="1"/>
  <c r="I143" i="9" s="1"/>
  <c r="F143" i="9" a="1"/>
  <c r="F143" i="9" s="1"/>
  <c r="K145" i="10" l="1" a="1"/>
  <c r="K145" i="10" s="1"/>
  <c r="O145" i="10" a="1"/>
  <c r="O145" i="10" s="1"/>
  <c r="S145" i="10" a="1"/>
  <c r="S145" i="10" s="1"/>
  <c r="L145" i="10" a="1"/>
  <c r="L145" i="10" s="1"/>
  <c r="P145" i="10" a="1"/>
  <c r="P145" i="10" s="1"/>
  <c r="T145" i="10" a="1"/>
  <c r="T145" i="10" s="1"/>
  <c r="R145" i="10" a="1"/>
  <c r="R145" i="10" s="1"/>
  <c r="M145" i="10" a="1"/>
  <c r="M145" i="10" s="1"/>
  <c r="N145" i="10" a="1"/>
  <c r="N145" i="10" s="1"/>
  <c r="Q145" i="10" a="1"/>
  <c r="Q145" i="10" s="1"/>
  <c r="N144" i="9" a="1"/>
  <c r="N144" i="9" s="1"/>
  <c r="S144" i="9" a="1"/>
  <c r="S144" i="9" s="1"/>
  <c r="O144" i="9" a="1"/>
  <c r="O144" i="9" s="1"/>
  <c r="K144" i="9" a="1"/>
  <c r="K144" i="9" s="1"/>
  <c r="T144" i="9" a="1"/>
  <c r="T144" i="9" s="1"/>
  <c r="P144" i="9" a="1"/>
  <c r="P144" i="9" s="1"/>
  <c r="M144" i="9" a="1"/>
  <c r="M144" i="9" s="1"/>
  <c r="Q144" i="9" a="1"/>
  <c r="Q144" i="9" s="1"/>
  <c r="R144" i="9" a="1"/>
  <c r="R144" i="9" s="1"/>
  <c r="L144" i="9" a="1"/>
  <c r="L144" i="9" s="1"/>
  <c r="F145" i="10" a="1"/>
  <c r="F145" i="10" s="1"/>
  <c r="E145" i="10" a="1"/>
  <c r="E145" i="10" s="1"/>
  <c r="D145" i="10" a="1"/>
  <c r="D145" i="10" s="1"/>
  <c r="I145" i="10" a="1"/>
  <c r="I145" i="10" s="1"/>
  <c r="J145" i="10" a="1"/>
  <c r="J145" i="10" s="1"/>
  <c r="B145" i="10"/>
  <c r="A146" i="10"/>
  <c r="H145" i="10" a="1"/>
  <c r="H145" i="10" s="1"/>
  <c r="G145" i="10" a="1"/>
  <c r="G145" i="10" s="1"/>
  <c r="A145" i="9"/>
  <c r="F144" i="9" a="1"/>
  <c r="F144" i="9" s="1"/>
  <c r="B144" i="9"/>
  <c r="G144" i="9" a="1"/>
  <c r="G144" i="9" s="1"/>
  <c r="E144" i="9" a="1"/>
  <c r="E144" i="9" s="1"/>
  <c r="J144" i="9" a="1"/>
  <c r="J144" i="9" s="1"/>
  <c r="H144" i="9" a="1"/>
  <c r="H144" i="9" s="1"/>
  <c r="I144" i="9" a="1"/>
  <c r="I144" i="9" s="1"/>
  <c r="D144" i="9" a="1"/>
  <c r="D144" i="9" s="1"/>
  <c r="N146" i="10" l="1" a="1"/>
  <c r="N146" i="10" s="1"/>
  <c r="R146" i="10" a="1"/>
  <c r="R146" i="10" s="1"/>
  <c r="O146" i="10" a="1"/>
  <c r="O146" i="10" s="1"/>
  <c r="P146" i="10" a="1"/>
  <c r="P146" i="10" s="1"/>
  <c r="K146" i="10" a="1"/>
  <c r="K146" i="10" s="1"/>
  <c r="L146" i="10" a="1"/>
  <c r="L146" i="10" s="1"/>
  <c r="M146" i="10" a="1"/>
  <c r="M146" i="10" s="1"/>
  <c r="Q146" i="10" a="1"/>
  <c r="Q146" i="10" s="1"/>
  <c r="S146" i="10" a="1"/>
  <c r="S146" i="10" s="1"/>
  <c r="T146" i="10" a="1"/>
  <c r="T146" i="10" s="1"/>
  <c r="M145" i="9" a="1"/>
  <c r="M145" i="9" s="1"/>
  <c r="R145" i="9" a="1"/>
  <c r="R145" i="9" s="1"/>
  <c r="N145" i="9" a="1"/>
  <c r="N145" i="9" s="1"/>
  <c r="S145" i="9" a="1"/>
  <c r="S145" i="9" s="1"/>
  <c r="O145" i="9" a="1"/>
  <c r="O145" i="9" s="1"/>
  <c r="T145" i="9" a="1"/>
  <c r="T145" i="9" s="1"/>
  <c r="Q145" i="9" a="1"/>
  <c r="Q145" i="9" s="1"/>
  <c r="K145" i="9" a="1"/>
  <c r="K145" i="9" s="1"/>
  <c r="L145" i="9" a="1"/>
  <c r="L145" i="9" s="1"/>
  <c r="P145" i="9" a="1"/>
  <c r="P145" i="9" s="1"/>
  <c r="D146" i="10" a="1"/>
  <c r="D146" i="10" s="1"/>
  <c r="I146" i="10" a="1"/>
  <c r="I146" i="10" s="1"/>
  <c r="A147" i="10"/>
  <c r="G146" i="10" a="1"/>
  <c r="G146" i="10" s="1"/>
  <c r="E146" i="10" a="1"/>
  <c r="E146" i="10" s="1"/>
  <c r="F146" i="10" a="1"/>
  <c r="F146" i="10" s="1"/>
  <c r="J146" i="10" a="1"/>
  <c r="J146" i="10" s="1"/>
  <c r="B146" i="10"/>
  <c r="H146" i="10" a="1"/>
  <c r="H146" i="10" s="1"/>
  <c r="A146" i="9"/>
  <c r="B145" i="9"/>
  <c r="I145" i="9" a="1"/>
  <c r="I145" i="9" s="1"/>
  <c r="J145" i="9" a="1"/>
  <c r="J145" i="9" s="1"/>
  <c r="G145" i="9" a="1"/>
  <c r="G145" i="9" s="1"/>
  <c r="H145" i="9" a="1"/>
  <c r="H145" i="9" s="1"/>
  <c r="D145" i="9" a="1"/>
  <c r="D145" i="9" s="1"/>
  <c r="E145" i="9" a="1"/>
  <c r="E145" i="9" s="1"/>
  <c r="F145" i="9" a="1"/>
  <c r="F145" i="9" s="1"/>
  <c r="L147" i="10" l="1" a="1"/>
  <c r="L147" i="10" s="1"/>
  <c r="Q147" i="10" a="1"/>
  <c r="Q147" i="10" s="1"/>
  <c r="K147" i="10" a="1"/>
  <c r="K147" i="10" s="1"/>
  <c r="M147" i="10" a="1"/>
  <c r="M147" i="10" s="1"/>
  <c r="R147" i="10" a="1"/>
  <c r="R147" i="10" s="1"/>
  <c r="N147" i="10" a="1"/>
  <c r="N147" i="10" s="1"/>
  <c r="O147" i="10" a="1"/>
  <c r="O147" i="10" s="1"/>
  <c r="P147" i="10" a="1"/>
  <c r="P147" i="10" s="1"/>
  <c r="S147" i="10" a="1"/>
  <c r="S147" i="10" s="1"/>
  <c r="T147" i="10" a="1"/>
  <c r="T147" i="10" s="1"/>
  <c r="L146" i="9" a="1"/>
  <c r="L146" i="9" s="1"/>
  <c r="Q146" i="9" a="1"/>
  <c r="Q146" i="9" s="1"/>
  <c r="M146" i="9" a="1"/>
  <c r="M146" i="9" s="1"/>
  <c r="R146" i="9" a="1"/>
  <c r="R146" i="9" s="1"/>
  <c r="N146" i="9" a="1"/>
  <c r="N146" i="9" s="1"/>
  <c r="S146" i="9" a="1"/>
  <c r="S146" i="9" s="1"/>
  <c r="T146" i="9" a="1"/>
  <c r="T146" i="9" s="1"/>
  <c r="K146" i="9" a="1"/>
  <c r="K146" i="9" s="1"/>
  <c r="P146" i="9" a="1"/>
  <c r="P146" i="9" s="1"/>
  <c r="O146" i="9" a="1"/>
  <c r="O146" i="9" s="1"/>
  <c r="J147" i="10" a="1"/>
  <c r="J147" i="10" s="1"/>
  <c r="A148" i="10"/>
  <c r="E147" i="10" a="1"/>
  <c r="E147" i="10" s="1"/>
  <c r="D147" i="10" a="1"/>
  <c r="D147" i="10" s="1"/>
  <c r="H147" i="10" a="1"/>
  <c r="H147" i="10" s="1"/>
  <c r="G147" i="10" a="1"/>
  <c r="G147" i="10" s="1"/>
  <c r="B147" i="10"/>
  <c r="I147" i="10" a="1"/>
  <c r="I147" i="10" s="1"/>
  <c r="F147" i="10" a="1"/>
  <c r="F147" i="10" s="1"/>
  <c r="G146" i="9" a="1"/>
  <c r="G146" i="9" s="1"/>
  <c r="I146" i="9" a="1"/>
  <c r="I146" i="9" s="1"/>
  <c r="J146" i="9" a="1"/>
  <c r="J146" i="9" s="1"/>
  <c r="A147" i="9"/>
  <c r="E146" i="9" a="1"/>
  <c r="E146" i="9" s="1"/>
  <c r="H146" i="9" a="1"/>
  <c r="H146" i="9" s="1"/>
  <c r="B146" i="9"/>
  <c r="F146" i="9" a="1"/>
  <c r="F146" i="9" s="1"/>
  <c r="D146" i="9" a="1"/>
  <c r="D146" i="9" s="1"/>
  <c r="L148" i="10" l="1" a="1"/>
  <c r="L148" i="10" s="1"/>
  <c r="Q148" i="10" a="1"/>
  <c r="Q148" i="10" s="1"/>
  <c r="R148" i="10" a="1"/>
  <c r="R148" i="10" s="1"/>
  <c r="M148" i="10" a="1"/>
  <c r="M148" i="10" s="1"/>
  <c r="S148" i="10" a="1"/>
  <c r="S148" i="10" s="1"/>
  <c r="N148" i="10" a="1"/>
  <c r="N148" i="10" s="1"/>
  <c r="O148" i="10" a="1"/>
  <c r="O148" i="10" s="1"/>
  <c r="P148" i="10" a="1"/>
  <c r="P148" i="10" s="1"/>
  <c r="T148" i="10" a="1"/>
  <c r="T148" i="10" s="1"/>
  <c r="K148" i="10" a="1"/>
  <c r="K148" i="10" s="1"/>
  <c r="K147" i="9" a="1"/>
  <c r="K147" i="9" s="1"/>
  <c r="P147" i="9" a="1"/>
  <c r="P147" i="9" s="1"/>
  <c r="L147" i="9" a="1"/>
  <c r="L147" i="9" s="1"/>
  <c r="Q147" i="9" a="1"/>
  <c r="Q147" i="9" s="1"/>
  <c r="M147" i="9" a="1"/>
  <c r="M147" i="9" s="1"/>
  <c r="R147" i="9" a="1"/>
  <c r="R147" i="9" s="1"/>
  <c r="T147" i="9" a="1"/>
  <c r="T147" i="9" s="1"/>
  <c r="N147" i="9" a="1"/>
  <c r="N147" i="9" s="1"/>
  <c r="O147" i="9" a="1"/>
  <c r="O147" i="9" s="1"/>
  <c r="S147" i="9" a="1"/>
  <c r="S147" i="9" s="1"/>
  <c r="G148" i="10" a="1"/>
  <c r="G148" i="10" s="1"/>
  <c r="B148" i="10"/>
  <c r="E148" i="10" a="1"/>
  <c r="E148" i="10" s="1"/>
  <c r="D148" i="10" a="1"/>
  <c r="D148" i="10" s="1"/>
  <c r="H148" i="10" a="1"/>
  <c r="H148" i="10" s="1"/>
  <c r="J148" i="10" a="1"/>
  <c r="J148" i="10" s="1"/>
  <c r="I148" i="10" a="1"/>
  <c r="I148" i="10" s="1"/>
  <c r="F148" i="10" a="1"/>
  <c r="F148" i="10" s="1"/>
  <c r="A149" i="10"/>
  <c r="E147" i="9" a="1"/>
  <c r="E147" i="9" s="1"/>
  <c r="F147" i="9" a="1"/>
  <c r="F147" i="9" s="1"/>
  <c r="G147" i="9" a="1"/>
  <c r="G147" i="9" s="1"/>
  <c r="D147" i="9" a="1"/>
  <c r="D147" i="9" s="1"/>
  <c r="J147" i="9" a="1"/>
  <c r="J147" i="9" s="1"/>
  <c r="H147" i="9" a="1"/>
  <c r="H147" i="9" s="1"/>
  <c r="I147" i="9" a="1"/>
  <c r="I147" i="9" s="1"/>
  <c r="A148" i="9"/>
  <c r="B147" i="9"/>
  <c r="M149" i="10" l="1" a="1"/>
  <c r="M149" i="10" s="1"/>
  <c r="R149" i="10" a="1"/>
  <c r="R149" i="10" s="1"/>
  <c r="N149" i="10" a="1"/>
  <c r="N149" i="10" s="1"/>
  <c r="S149" i="10" a="1"/>
  <c r="S149" i="10" s="1"/>
  <c r="T149" i="10" a="1"/>
  <c r="T149" i="10" s="1"/>
  <c r="O149" i="10" a="1"/>
  <c r="O149" i="10" s="1"/>
  <c r="P149" i="10" a="1"/>
  <c r="P149" i="10" s="1"/>
  <c r="Q149" i="10" a="1"/>
  <c r="Q149" i="10" s="1"/>
  <c r="K149" i="10" a="1"/>
  <c r="K149" i="10" s="1"/>
  <c r="L149" i="10" a="1"/>
  <c r="L149" i="10" s="1"/>
  <c r="O148" i="9" a="1"/>
  <c r="O148" i="9" s="1"/>
  <c r="K148" i="9" a="1"/>
  <c r="K148" i="9" s="1"/>
  <c r="T148" i="9" a="1"/>
  <c r="T148" i="9" s="1"/>
  <c r="P148" i="9" a="1"/>
  <c r="P148" i="9" s="1"/>
  <c r="L148" i="9" a="1"/>
  <c r="L148" i="9" s="1"/>
  <c r="Q148" i="9" a="1"/>
  <c r="Q148" i="9" s="1"/>
  <c r="M148" i="9" a="1"/>
  <c r="M148" i="9" s="1"/>
  <c r="N148" i="9" a="1"/>
  <c r="N148" i="9" s="1"/>
  <c r="R148" i="9" a="1"/>
  <c r="R148" i="9" s="1"/>
  <c r="S148" i="9" a="1"/>
  <c r="S148" i="9" s="1"/>
  <c r="E149" i="10" a="1"/>
  <c r="E149" i="10" s="1"/>
  <c r="J149" i="10" a="1"/>
  <c r="J149" i="10" s="1"/>
  <c r="F149" i="10" a="1"/>
  <c r="F149" i="10" s="1"/>
  <c r="H149" i="10" a="1"/>
  <c r="H149" i="10" s="1"/>
  <c r="G149" i="10" a="1"/>
  <c r="G149" i="10" s="1"/>
  <c r="I149" i="10" a="1"/>
  <c r="I149" i="10" s="1"/>
  <c r="B149" i="10"/>
  <c r="A150" i="10"/>
  <c r="D149" i="10" a="1"/>
  <c r="D149" i="10" s="1"/>
  <c r="J148" i="9" a="1"/>
  <c r="J148" i="9" s="1"/>
  <c r="F148" i="9" a="1"/>
  <c r="F148" i="9" s="1"/>
  <c r="B148" i="9"/>
  <c r="E148" i="9" a="1"/>
  <c r="E148" i="9" s="1"/>
  <c r="A149" i="9"/>
  <c r="I148" i="9" a="1"/>
  <c r="I148" i="9" s="1"/>
  <c r="D148" i="9" a="1"/>
  <c r="D148" i="9" s="1"/>
  <c r="G148" i="9" a="1"/>
  <c r="G148" i="9" s="1"/>
  <c r="H148" i="9" a="1"/>
  <c r="H148" i="9" s="1"/>
  <c r="M150" i="10" l="1" a="1"/>
  <c r="M150" i="10" s="1"/>
  <c r="S150" i="10" a="1"/>
  <c r="S150" i="10" s="1"/>
  <c r="N150" i="10" a="1"/>
  <c r="N150" i="10" s="1"/>
  <c r="O150" i="10" a="1"/>
  <c r="O150" i="10" s="1"/>
  <c r="T150" i="10" a="1"/>
  <c r="T150" i="10" s="1"/>
  <c r="P150" i="10" a="1"/>
  <c r="P150" i="10" s="1"/>
  <c r="Q150" i="10" a="1"/>
  <c r="Q150" i="10" s="1"/>
  <c r="R150" i="10" a="1"/>
  <c r="R150" i="10" s="1"/>
  <c r="K150" i="10" a="1"/>
  <c r="K150" i="10" s="1"/>
  <c r="L150" i="10" a="1"/>
  <c r="L150" i="10" s="1"/>
  <c r="N149" i="9" a="1"/>
  <c r="N149" i="9" s="1"/>
  <c r="S149" i="9" a="1"/>
  <c r="S149" i="9" s="1"/>
  <c r="O149" i="9" a="1"/>
  <c r="O149" i="9" s="1"/>
  <c r="T149" i="9" a="1"/>
  <c r="T149" i="9" s="1"/>
  <c r="K149" i="9" a="1"/>
  <c r="K149" i="9" s="1"/>
  <c r="P149" i="9" a="1"/>
  <c r="P149" i="9" s="1"/>
  <c r="L149" i="9" a="1"/>
  <c r="L149" i="9" s="1"/>
  <c r="M149" i="9" a="1"/>
  <c r="M149" i="9" s="1"/>
  <c r="Q149" i="9" a="1"/>
  <c r="Q149" i="9" s="1"/>
  <c r="R149" i="9" a="1"/>
  <c r="R149" i="9" s="1"/>
  <c r="J150" i="10" a="1"/>
  <c r="J150" i="10" s="1"/>
  <c r="I150" i="10" a="1"/>
  <c r="I150" i="10" s="1"/>
  <c r="D150" i="10" a="1"/>
  <c r="D150" i="10" s="1"/>
  <c r="A151" i="10"/>
  <c r="F150" i="10" a="1"/>
  <c r="F150" i="10" s="1"/>
  <c r="E150" i="10" a="1"/>
  <c r="E150" i="10" s="1"/>
  <c r="G150" i="10" a="1"/>
  <c r="G150" i="10" s="1"/>
  <c r="H150" i="10" a="1"/>
  <c r="H150" i="10" s="1"/>
  <c r="B150" i="10"/>
  <c r="D149" i="9" a="1"/>
  <c r="D149" i="9" s="1"/>
  <c r="F149" i="9" a="1"/>
  <c r="F149" i="9" s="1"/>
  <c r="E149" i="9" a="1"/>
  <c r="E149" i="9" s="1"/>
  <c r="H149" i="9" a="1"/>
  <c r="H149" i="9" s="1"/>
  <c r="J149" i="9" a="1"/>
  <c r="J149" i="9" s="1"/>
  <c r="B149" i="9"/>
  <c r="I149" i="9" a="1"/>
  <c r="I149" i="9" s="1"/>
  <c r="A150" i="9"/>
  <c r="G149" i="9" a="1"/>
  <c r="G149" i="9" s="1"/>
  <c r="N151" i="10" l="1" a="1"/>
  <c r="N151" i="10" s="1"/>
  <c r="S151" i="10" a="1"/>
  <c r="S151" i="10" s="1"/>
  <c r="T151" i="10" a="1"/>
  <c r="T151" i="10" s="1"/>
  <c r="O151" i="10" a="1"/>
  <c r="O151" i="10" s="1"/>
  <c r="P151" i="10" a="1"/>
  <c r="P151" i="10" s="1"/>
  <c r="Q151" i="10" a="1"/>
  <c r="Q151" i="10" s="1"/>
  <c r="R151" i="10" a="1"/>
  <c r="R151" i="10" s="1"/>
  <c r="K151" i="10" a="1"/>
  <c r="K151" i="10" s="1"/>
  <c r="L151" i="10" a="1"/>
  <c r="L151" i="10" s="1"/>
  <c r="M151" i="10" a="1"/>
  <c r="M151" i="10" s="1"/>
  <c r="M150" i="9" a="1"/>
  <c r="M150" i="9" s="1"/>
  <c r="R150" i="9" a="1"/>
  <c r="R150" i="9" s="1"/>
  <c r="N150" i="9" a="1"/>
  <c r="N150" i="9" s="1"/>
  <c r="S150" i="9" a="1"/>
  <c r="S150" i="9" s="1"/>
  <c r="O150" i="9" a="1"/>
  <c r="O150" i="9" s="1"/>
  <c r="K150" i="9" a="1"/>
  <c r="K150" i="9" s="1"/>
  <c r="T150" i="9" a="1"/>
  <c r="T150" i="9" s="1"/>
  <c r="P150" i="9" a="1"/>
  <c r="P150" i="9" s="1"/>
  <c r="Q150" i="9" a="1"/>
  <c r="Q150" i="9" s="1"/>
  <c r="L150" i="9" a="1"/>
  <c r="L150" i="9" s="1"/>
  <c r="G151" i="10" a="1"/>
  <c r="G151" i="10" s="1"/>
  <c r="D151" i="10" a="1"/>
  <c r="D151" i="10" s="1"/>
  <c r="F151" i="10" a="1"/>
  <c r="F151" i="10" s="1"/>
  <c r="A152" i="10"/>
  <c r="J151" i="10" a="1"/>
  <c r="J151" i="10" s="1"/>
  <c r="B151" i="10"/>
  <c r="H151" i="10" a="1"/>
  <c r="H151" i="10" s="1"/>
  <c r="E151" i="10" a="1"/>
  <c r="E151" i="10" s="1"/>
  <c r="I151" i="10" a="1"/>
  <c r="I151" i="10" s="1"/>
  <c r="H150" i="9" a="1"/>
  <c r="H150" i="9" s="1"/>
  <c r="I150" i="9" a="1"/>
  <c r="I150" i="9" s="1"/>
  <c r="F150" i="9" a="1"/>
  <c r="F150" i="9" s="1"/>
  <c r="G150" i="9" a="1"/>
  <c r="G150" i="9" s="1"/>
  <c r="A151" i="9"/>
  <c r="J150" i="9" a="1"/>
  <c r="J150" i="9" s="1"/>
  <c r="D150" i="9" a="1"/>
  <c r="D150" i="9" s="1"/>
  <c r="B150" i="9"/>
  <c r="E150" i="9" a="1"/>
  <c r="E150" i="9" s="1"/>
  <c r="O152" i="10" l="1" a="1"/>
  <c r="O152" i="10" s="1"/>
  <c r="T152" i="10" a="1"/>
  <c r="T152" i="10" s="1"/>
  <c r="K152" i="10" a="1"/>
  <c r="K152" i="10" s="1"/>
  <c r="P152" i="10" a="1"/>
  <c r="P152" i="10" s="1"/>
  <c r="Q152" i="10" a="1"/>
  <c r="Q152" i="10" s="1"/>
  <c r="R152" i="10" a="1"/>
  <c r="R152" i="10" s="1"/>
  <c r="S152" i="10" a="1"/>
  <c r="S152" i="10" s="1"/>
  <c r="L152" i="10" a="1"/>
  <c r="L152" i="10" s="1"/>
  <c r="M152" i="10" a="1"/>
  <c r="M152" i="10" s="1"/>
  <c r="N152" i="10" a="1"/>
  <c r="N152" i="10" s="1"/>
  <c r="Q151" i="9" a="1"/>
  <c r="Q151" i="9" s="1"/>
  <c r="M151" i="9" a="1"/>
  <c r="M151" i="9" s="1"/>
  <c r="R151" i="9" a="1"/>
  <c r="R151" i="9" s="1"/>
  <c r="N151" i="9" a="1"/>
  <c r="N151" i="9" s="1"/>
  <c r="S151" i="9" a="1"/>
  <c r="S151" i="9" s="1"/>
  <c r="T151" i="9" a="1"/>
  <c r="T151" i="9" s="1"/>
  <c r="K151" i="9" a="1"/>
  <c r="K151" i="9" s="1"/>
  <c r="L151" i="9" a="1"/>
  <c r="L151" i="9" s="1"/>
  <c r="P151" i="9" a="1"/>
  <c r="P151" i="9" s="1"/>
  <c r="O151" i="9" a="1"/>
  <c r="O151" i="9" s="1"/>
  <c r="B152" i="10"/>
  <c r="A153" i="10"/>
  <c r="J152" i="10" a="1"/>
  <c r="J152" i="10" s="1"/>
  <c r="F152" i="10" a="1"/>
  <c r="F152" i="10" s="1"/>
  <c r="G152" i="10" a="1"/>
  <c r="G152" i="10" s="1"/>
  <c r="D152" i="10" a="1"/>
  <c r="D152" i="10" s="1"/>
  <c r="I152" i="10" a="1"/>
  <c r="I152" i="10" s="1"/>
  <c r="E152" i="10" a="1"/>
  <c r="E152" i="10" s="1"/>
  <c r="H152" i="10" a="1"/>
  <c r="H152" i="10" s="1"/>
  <c r="J151" i="9" a="1"/>
  <c r="J151" i="9" s="1"/>
  <c r="B151" i="9"/>
  <c r="D151" i="9" a="1"/>
  <c r="D151" i="9" s="1"/>
  <c r="G151" i="9" a="1"/>
  <c r="G151" i="9" s="1"/>
  <c r="H151" i="9" a="1"/>
  <c r="H151" i="9" s="1"/>
  <c r="A152" i="9"/>
  <c r="I151" i="9" a="1"/>
  <c r="I151" i="9" s="1"/>
  <c r="F151" i="9" a="1"/>
  <c r="F151" i="9" s="1"/>
  <c r="E151" i="9" a="1"/>
  <c r="E151" i="9" s="1"/>
  <c r="O153" i="10" l="1" a="1"/>
  <c r="O153" i="10" s="1"/>
  <c r="P153" i="10" a="1"/>
  <c r="P153" i="10" s="1"/>
  <c r="K153" i="10" a="1"/>
  <c r="K153" i="10" s="1"/>
  <c r="Q153" i="10" a="1"/>
  <c r="Q153" i="10" s="1"/>
  <c r="L153" i="10" a="1"/>
  <c r="L153" i="10" s="1"/>
  <c r="R153" i="10" a="1"/>
  <c r="R153" i="10" s="1"/>
  <c r="S153" i="10" a="1"/>
  <c r="S153" i="10" s="1"/>
  <c r="T153" i="10" a="1"/>
  <c r="T153" i="10" s="1"/>
  <c r="M153" i="10" a="1"/>
  <c r="M153" i="10" s="1"/>
  <c r="N153" i="10" a="1"/>
  <c r="N153" i="10" s="1"/>
  <c r="P152" i="9" a="1"/>
  <c r="P152" i="9" s="1"/>
  <c r="L152" i="9" a="1"/>
  <c r="L152" i="9" s="1"/>
  <c r="Q152" i="9" a="1"/>
  <c r="Q152" i="9" s="1"/>
  <c r="M152" i="9" a="1"/>
  <c r="M152" i="9" s="1"/>
  <c r="R152" i="9" a="1"/>
  <c r="R152" i="9" s="1"/>
  <c r="N152" i="9" a="1"/>
  <c r="N152" i="9" s="1"/>
  <c r="T152" i="9" a="1"/>
  <c r="T152" i="9" s="1"/>
  <c r="K152" i="9" a="1"/>
  <c r="K152" i="9" s="1"/>
  <c r="S152" i="9" a="1"/>
  <c r="S152" i="9" s="1"/>
  <c r="O152" i="9" a="1"/>
  <c r="O152" i="9" s="1"/>
  <c r="F153" i="10" a="1"/>
  <c r="F153" i="10" s="1"/>
  <c r="B153" i="10"/>
  <c r="J153" i="10" a="1"/>
  <c r="J153" i="10" s="1"/>
  <c r="G153" i="10" a="1"/>
  <c r="G153" i="10" s="1"/>
  <c r="E153" i="10" a="1"/>
  <c r="E153" i="10" s="1"/>
  <c r="H153" i="10" a="1"/>
  <c r="H153" i="10" s="1"/>
  <c r="I153" i="10" a="1"/>
  <c r="I153" i="10" s="1"/>
  <c r="D153" i="10" a="1"/>
  <c r="D153" i="10" s="1"/>
  <c r="A154" i="10"/>
  <c r="G152" i="9" a="1"/>
  <c r="G152" i="9" s="1"/>
  <c r="J152" i="9" a="1"/>
  <c r="J152" i="9" s="1"/>
  <c r="F152" i="9" a="1"/>
  <c r="F152" i="9" s="1"/>
  <c r="B152" i="9"/>
  <c r="D152" i="9" a="1"/>
  <c r="D152" i="9" s="1"/>
  <c r="E152" i="9" a="1"/>
  <c r="E152" i="9" s="1"/>
  <c r="A153" i="9"/>
  <c r="H152" i="9" a="1"/>
  <c r="H152" i="9" s="1"/>
  <c r="I152" i="9" a="1"/>
  <c r="I152" i="9" s="1"/>
  <c r="K154" i="10" l="1" a="1"/>
  <c r="K154" i="10" s="1"/>
  <c r="P154" i="10" a="1"/>
  <c r="P154" i="10" s="1"/>
  <c r="L154" i="10" a="1"/>
  <c r="L154" i="10" s="1"/>
  <c r="Q154" i="10" a="1"/>
  <c r="Q154" i="10" s="1"/>
  <c r="R154" i="10" a="1"/>
  <c r="R154" i="10" s="1"/>
  <c r="S154" i="10" a="1"/>
  <c r="S154" i="10" s="1"/>
  <c r="T154" i="10" a="1"/>
  <c r="T154" i="10" s="1"/>
  <c r="M154" i="10" a="1"/>
  <c r="M154" i="10" s="1"/>
  <c r="N154" i="10" a="1"/>
  <c r="N154" i="10" s="1"/>
  <c r="O154" i="10" a="1"/>
  <c r="O154" i="10" s="1"/>
  <c r="O153" i="9" a="1"/>
  <c r="O153" i="9" s="1"/>
  <c r="T153" i="9" a="1"/>
  <c r="T153" i="9" s="1"/>
  <c r="K153" i="9" a="1"/>
  <c r="K153" i="9" s="1"/>
  <c r="P153" i="9" a="1"/>
  <c r="P153" i="9" s="1"/>
  <c r="L153" i="9" a="1"/>
  <c r="L153" i="9" s="1"/>
  <c r="Q153" i="9" a="1"/>
  <c r="Q153" i="9" s="1"/>
  <c r="M153" i="9" a="1"/>
  <c r="M153" i="9" s="1"/>
  <c r="N153" i="9" a="1"/>
  <c r="N153" i="9" s="1"/>
  <c r="R153" i="9" a="1"/>
  <c r="R153" i="9" s="1"/>
  <c r="S153" i="9" a="1"/>
  <c r="S153" i="9" s="1"/>
  <c r="A155" i="10"/>
  <c r="H154" i="10" a="1"/>
  <c r="H154" i="10" s="1"/>
  <c r="J154" i="10" a="1"/>
  <c r="J154" i="10" s="1"/>
  <c r="I154" i="10" a="1"/>
  <c r="I154" i="10" s="1"/>
  <c r="G154" i="10" a="1"/>
  <c r="G154" i="10" s="1"/>
  <c r="E154" i="10" a="1"/>
  <c r="E154" i="10" s="1"/>
  <c r="F154" i="10" a="1"/>
  <c r="F154" i="10" s="1"/>
  <c r="B154" i="10"/>
  <c r="D154" i="10" a="1"/>
  <c r="D154" i="10" s="1"/>
  <c r="I153" i="9" a="1"/>
  <c r="I153" i="9" s="1"/>
  <c r="H153" i="9" a="1"/>
  <c r="H153" i="9" s="1"/>
  <c r="G153" i="9" a="1"/>
  <c r="G153" i="9" s="1"/>
  <c r="J153" i="9" a="1"/>
  <c r="J153" i="9" s="1"/>
  <c r="F153" i="9" a="1"/>
  <c r="F153" i="9" s="1"/>
  <c r="A154" i="9"/>
  <c r="B153" i="9"/>
  <c r="D153" i="9" a="1"/>
  <c r="D153" i="9" s="1"/>
  <c r="E153" i="9" a="1"/>
  <c r="E153" i="9" s="1"/>
  <c r="K155" i="10" l="1" a="1"/>
  <c r="K155" i="10" s="1"/>
  <c r="Q155" i="10" a="1"/>
  <c r="Q155" i="10" s="1"/>
  <c r="L155" i="10" a="1"/>
  <c r="L155" i="10" s="1"/>
  <c r="M155" i="10" a="1"/>
  <c r="M155" i="10" s="1"/>
  <c r="R155" i="10" a="1"/>
  <c r="R155" i="10" s="1"/>
  <c r="S155" i="10" a="1"/>
  <c r="S155" i="10" s="1"/>
  <c r="T155" i="10" a="1"/>
  <c r="T155" i="10" s="1"/>
  <c r="N155" i="10" a="1"/>
  <c r="N155" i="10" s="1"/>
  <c r="O155" i="10" a="1"/>
  <c r="O155" i="10" s="1"/>
  <c r="P155" i="10" a="1"/>
  <c r="P155" i="10" s="1"/>
  <c r="S154" i="9" a="1"/>
  <c r="S154" i="9" s="1"/>
  <c r="O154" i="9" a="1"/>
  <c r="O154" i="9" s="1"/>
  <c r="K154" i="9" a="1"/>
  <c r="K154" i="9" s="1"/>
  <c r="T154" i="9" a="1"/>
  <c r="T154" i="9" s="1"/>
  <c r="P154" i="9" a="1"/>
  <c r="P154" i="9" s="1"/>
  <c r="L154" i="9" a="1"/>
  <c r="L154" i="9" s="1"/>
  <c r="M154" i="9" a="1"/>
  <c r="M154" i="9" s="1"/>
  <c r="N154" i="9" a="1"/>
  <c r="N154" i="9" s="1"/>
  <c r="Q154" i="9" a="1"/>
  <c r="Q154" i="9" s="1"/>
  <c r="R154" i="9" a="1"/>
  <c r="R154" i="9" s="1"/>
  <c r="J155" i="10" a="1"/>
  <c r="J155" i="10" s="1"/>
  <c r="I155" i="10" a="1"/>
  <c r="I155" i="10" s="1"/>
  <c r="E155" i="10" a="1"/>
  <c r="E155" i="10" s="1"/>
  <c r="A156" i="10"/>
  <c r="H155" i="10" a="1"/>
  <c r="H155" i="10" s="1"/>
  <c r="D155" i="10" a="1"/>
  <c r="D155" i="10" s="1"/>
  <c r="G155" i="10" a="1"/>
  <c r="G155" i="10" s="1"/>
  <c r="B155" i="10"/>
  <c r="F155" i="10" a="1"/>
  <c r="F155" i="10" s="1"/>
  <c r="A155" i="9"/>
  <c r="I154" i="9" a="1"/>
  <c r="I154" i="9" s="1"/>
  <c r="B154" i="9"/>
  <c r="G154" i="9" a="1"/>
  <c r="G154" i="9" s="1"/>
  <c r="H154" i="9" a="1"/>
  <c r="H154" i="9" s="1"/>
  <c r="J154" i="9" a="1"/>
  <c r="J154" i="9" s="1"/>
  <c r="D154" i="9" a="1"/>
  <c r="D154" i="9" s="1"/>
  <c r="F154" i="9" a="1"/>
  <c r="F154" i="9" s="1"/>
  <c r="E154" i="9" a="1"/>
  <c r="E154" i="9" s="1"/>
  <c r="L156" i="10" l="1" a="1"/>
  <c r="L156" i="10" s="1"/>
  <c r="Q156" i="10" a="1"/>
  <c r="Q156" i="10" s="1"/>
  <c r="R156" i="10" a="1"/>
  <c r="R156" i="10" s="1"/>
  <c r="M156" i="10" a="1"/>
  <c r="M156" i="10" s="1"/>
  <c r="S156" i="10" a="1"/>
  <c r="S156" i="10" s="1"/>
  <c r="N156" i="10" a="1"/>
  <c r="N156" i="10" s="1"/>
  <c r="T156" i="10" a="1"/>
  <c r="T156" i="10" s="1"/>
  <c r="K156" i="10" a="1"/>
  <c r="K156" i="10" s="1"/>
  <c r="O156" i="10" a="1"/>
  <c r="O156" i="10" s="1"/>
  <c r="P156" i="10" a="1"/>
  <c r="P156" i="10" s="1"/>
  <c r="R155" i="9" a="1"/>
  <c r="R155" i="9" s="1"/>
  <c r="N155" i="9" a="1"/>
  <c r="N155" i="9" s="1"/>
  <c r="S155" i="9" a="1"/>
  <c r="S155" i="9" s="1"/>
  <c r="O155" i="9" a="1"/>
  <c r="O155" i="9" s="1"/>
  <c r="T155" i="9" a="1"/>
  <c r="T155" i="9" s="1"/>
  <c r="M155" i="9" a="1"/>
  <c r="M155" i="9" s="1"/>
  <c r="P155" i="9" a="1"/>
  <c r="P155" i="9" s="1"/>
  <c r="Q155" i="9" a="1"/>
  <c r="Q155" i="9" s="1"/>
  <c r="K155" i="9" a="1"/>
  <c r="K155" i="9" s="1"/>
  <c r="L155" i="9" a="1"/>
  <c r="L155" i="9" s="1"/>
  <c r="I156" i="10" a="1"/>
  <c r="I156" i="10" s="1"/>
  <c r="D156" i="10" a="1"/>
  <c r="D156" i="10" s="1"/>
  <c r="F156" i="10" a="1"/>
  <c r="F156" i="10" s="1"/>
  <c r="E156" i="10" a="1"/>
  <c r="E156" i="10" s="1"/>
  <c r="J156" i="10" a="1"/>
  <c r="J156" i="10" s="1"/>
  <c r="G156" i="10" a="1"/>
  <c r="G156" i="10" s="1"/>
  <c r="A157" i="10"/>
  <c r="H156" i="10" a="1"/>
  <c r="H156" i="10" s="1"/>
  <c r="B156" i="10"/>
  <c r="B155" i="9"/>
  <c r="G155" i="9" a="1"/>
  <c r="G155" i="9" s="1"/>
  <c r="J155" i="9" a="1"/>
  <c r="J155" i="9" s="1"/>
  <c r="D155" i="9" a="1"/>
  <c r="D155" i="9" s="1"/>
  <c r="H155" i="9" a="1"/>
  <c r="H155" i="9" s="1"/>
  <c r="I155" i="9" a="1"/>
  <c r="I155" i="9" s="1"/>
  <c r="A156" i="9"/>
  <c r="F155" i="9" a="1"/>
  <c r="F155" i="9" s="1"/>
  <c r="E155" i="9" a="1"/>
  <c r="E155" i="9" s="1"/>
  <c r="M157" i="10" l="1" a="1"/>
  <c r="M157" i="10" s="1"/>
  <c r="R157" i="10" a="1"/>
  <c r="R157" i="10" s="1"/>
  <c r="N157" i="10" a="1"/>
  <c r="N157" i="10" s="1"/>
  <c r="S157" i="10" a="1"/>
  <c r="S157" i="10" s="1"/>
  <c r="T157" i="10" a="1"/>
  <c r="T157" i="10" s="1"/>
  <c r="K157" i="10" a="1"/>
  <c r="K157" i="10" s="1"/>
  <c r="L157" i="10" a="1"/>
  <c r="L157" i="10" s="1"/>
  <c r="O157" i="10" a="1"/>
  <c r="O157" i="10" s="1"/>
  <c r="P157" i="10" a="1"/>
  <c r="P157" i="10" s="1"/>
  <c r="Q157" i="10" a="1"/>
  <c r="Q157" i="10" s="1"/>
  <c r="Q156" i="9" a="1"/>
  <c r="Q156" i="9" s="1"/>
  <c r="M156" i="9" a="1"/>
  <c r="M156" i="9" s="1"/>
  <c r="R156" i="9" a="1"/>
  <c r="R156" i="9" s="1"/>
  <c r="N156" i="9" a="1"/>
  <c r="N156" i="9" s="1"/>
  <c r="S156" i="9" a="1"/>
  <c r="S156" i="9" s="1"/>
  <c r="L156" i="9" a="1"/>
  <c r="L156" i="9" s="1"/>
  <c r="O156" i="9" a="1"/>
  <c r="O156" i="9" s="1"/>
  <c r="P156" i="9" a="1"/>
  <c r="P156" i="9" s="1"/>
  <c r="K156" i="9" a="1"/>
  <c r="K156" i="9" s="1"/>
  <c r="T156" i="9" a="1"/>
  <c r="T156" i="9" s="1"/>
  <c r="H157" i="10" a="1"/>
  <c r="H157" i="10" s="1"/>
  <c r="B157" i="10"/>
  <c r="G157" i="10" a="1"/>
  <c r="G157" i="10" s="1"/>
  <c r="F157" i="10" a="1"/>
  <c r="F157" i="10" s="1"/>
  <c r="A158" i="10"/>
  <c r="J157" i="10" a="1"/>
  <c r="J157" i="10" s="1"/>
  <c r="E157" i="10" a="1"/>
  <c r="E157" i="10" s="1"/>
  <c r="D157" i="10" a="1"/>
  <c r="D157" i="10" s="1"/>
  <c r="I157" i="10" a="1"/>
  <c r="I157" i="10" s="1"/>
  <c r="G156" i="9" a="1"/>
  <c r="G156" i="9" s="1"/>
  <c r="D156" i="9" a="1"/>
  <c r="D156" i="9" s="1"/>
  <c r="E156" i="9" a="1"/>
  <c r="E156" i="9" s="1"/>
  <c r="B156" i="9"/>
  <c r="F156" i="9" a="1"/>
  <c r="F156" i="9" s="1"/>
  <c r="H156" i="9" a="1"/>
  <c r="H156" i="9" s="1"/>
  <c r="I156" i="9" a="1"/>
  <c r="I156" i="9" s="1"/>
  <c r="J156" i="9" a="1"/>
  <c r="J156" i="9" s="1"/>
  <c r="A157" i="9"/>
  <c r="M158" i="10" l="1" a="1"/>
  <c r="M158" i="10" s="1"/>
  <c r="S158" i="10" a="1"/>
  <c r="S158" i="10" s="1"/>
  <c r="N158" i="10" a="1"/>
  <c r="N158" i="10" s="1"/>
  <c r="O158" i="10" a="1"/>
  <c r="O158" i="10" s="1"/>
  <c r="T158" i="10" a="1"/>
  <c r="T158" i="10" s="1"/>
  <c r="K158" i="10" a="1"/>
  <c r="K158" i="10" s="1"/>
  <c r="L158" i="10" a="1"/>
  <c r="L158" i="10" s="1"/>
  <c r="P158" i="10" a="1"/>
  <c r="P158" i="10" s="1"/>
  <c r="Q158" i="10" a="1"/>
  <c r="Q158" i="10" s="1"/>
  <c r="R158" i="10" a="1"/>
  <c r="R158" i="10" s="1"/>
  <c r="L157" i="9" a="1"/>
  <c r="L157" i="9" s="1"/>
  <c r="Q157" i="9" a="1"/>
  <c r="Q157" i="9" s="1"/>
  <c r="M157" i="9" a="1"/>
  <c r="M157" i="9" s="1"/>
  <c r="R157" i="9" a="1"/>
  <c r="R157" i="9" s="1"/>
  <c r="T157" i="9" a="1"/>
  <c r="T157" i="9" s="1"/>
  <c r="K157" i="9" a="1"/>
  <c r="K157" i="9" s="1"/>
  <c r="N157" i="9" a="1"/>
  <c r="N157" i="9" s="1"/>
  <c r="O157" i="9" a="1"/>
  <c r="O157" i="9" s="1"/>
  <c r="P157" i="9" a="1"/>
  <c r="P157" i="9" s="1"/>
  <c r="S157" i="9" a="1"/>
  <c r="S157" i="9" s="1"/>
  <c r="B158" i="10"/>
  <c r="F158" i="10" a="1"/>
  <c r="F158" i="10" s="1"/>
  <c r="D158" i="10" a="1"/>
  <c r="D158" i="10" s="1"/>
  <c r="J158" i="10" a="1"/>
  <c r="J158" i="10" s="1"/>
  <c r="A159" i="10"/>
  <c r="G158" i="10" a="1"/>
  <c r="G158" i="10" s="1"/>
  <c r="I158" i="10" a="1"/>
  <c r="I158" i="10" s="1"/>
  <c r="H158" i="10" a="1"/>
  <c r="H158" i="10" s="1"/>
  <c r="E158" i="10" a="1"/>
  <c r="E158" i="10" s="1"/>
  <c r="E157" i="9" a="1"/>
  <c r="E157" i="9" s="1"/>
  <c r="A158" i="9"/>
  <c r="F157" i="9" a="1"/>
  <c r="F157" i="9" s="1"/>
  <c r="H157" i="9" a="1"/>
  <c r="H157" i="9" s="1"/>
  <c r="J157" i="9" a="1"/>
  <c r="J157" i="9" s="1"/>
  <c r="I157" i="9" a="1"/>
  <c r="I157" i="9" s="1"/>
  <c r="G157" i="9" a="1"/>
  <c r="G157" i="9" s="1"/>
  <c r="D157" i="9" a="1"/>
  <c r="D157" i="9" s="1"/>
  <c r="B157" i="9"/>
  <c r="N159" i="10" l="1" a="1"/>
  <c r="N159" i="10" s="1"/>
  <c r="S159" i="10" a="1"/>
  <c r="S159" i="10" s="1"/>
  <c r="T159" i="10" a="1"/>
  <c r="T159" i="10" s="1"/>
  <c r="O159" i="10" a="1"/>
  <c r="O159" i="10" s="1"/>
  <c r="P159" i="10" a="1"/>
  <c r="P159" i="10" s="1"/>
  <c r="K159" i="10" a="1"/>
  <c r="K159" i="10" s="1"/>
  <c r="L159" i="10" a="1"/>
  <c r="L159" i="10" s="1"/>
  <c r="M159" i="10" a="1"/>
  <c r="M159" i="10" s="1"/>
  <c r="Q159" i="10" a="1"/>
  <c r="Q159" i="10" s="1"/>
  <c r="R159" i="10" a="1"/>
  <c r="R159" i="10" s="1"/>
  <c r="K158" i="9" a="1"/>
  <c r="K158" i="9" s="1"/>
  <c r="T158" i="9" a="1"/>
  <c r="T158" i="9" s="1"/>
  <c r="P158" i="9" a="1"/>
  <c r="P158" i="9" s="1"/>
  <c r="L158" i="9" a="1"/>
  <c r="L158" i="9" s="1"/>
  <c r="Q158" i="9" a="1"/>
  <c r="Q158" i="9" s="1"/>
  <c r="S158" i="9" a="1"/>
  <c r="S158" i="9" s="1"/>
  <c r="M158" i="9" a="1"/>
  <c r="M158" i="9" s="1"/>
  <c r="N158" i="9" a="1"/>
  <c r="N158" i="9" s="1"/>
  <c r="O158" i="9" a="1"/>
  <c r="O158" i="9" s="1"/>
  <c r="R158" i="9" a="1"/>
  <c r="R158" i="9" s="1"/>
  <c r="E159" i="10" a="1"/>
  <c r="E159" i="10" s="1"/>
  <c r="G159" i="10" a="1"/>
  <c r="G159" i="10" s="1"/>
  <c r="D159" i="10" a="1"/>
  <c r="D159" i="10" s="1"/>
  <c r="H159" i="10" a="1"/>
  <c r="H159" i="10" s="1"/>
  <c r="A160" i="10"/>
  <c r="B159" i="10"/>
  <c r="J159" i="10" a="1"/>
  <c r="J159" i="10" s="1"/>
  <c r="F159" i="10" a="1"/>
  <c r="F159" i="10" s="1"/>
  <c r="I159" i="10" a="1"/>
  <c r="I159" i="10" s="1"/>
  <c r="A159" i="9"/>
  <c r="I158" i="9" a="1"/>
  <c r="I158" i="9" s="1"/>
  <c r="F158" i="9" a="1"/>
  <c r="F158" i="9" s="1"/>
  <c r="B158" i="9"/>
  <c r="G158" i="9" a="1"/>
  <c r="G158" i="9" s="1"/>
  <c r="E158" i="9" a="1"/>
  <c r="E158" i="9" s="1"/>
  <c r="D158" i="9" a="1"/>
  <c r="D158" i="9" s="1"/>
  <c r="J158" i="9" a="1"/>
  <c r="J158" i="9" s="1"/>
  <c r="H158" i="9" a="1"/>
  <c r="H158" i="9" s="1"/>
  <c r="O160" i="10" l="1" a="1"/>
  <c r="O160" i="10" s="1"/>
  <c r="T160" i="10" a="1"/>
  <c r="T160" i="10" s="1"/>
  <c r="K160" i="10" a="1"/>
  <c r="K160" i="10" s="1"/>
  <c r="P160" i="10" a="1"/>
  <c r="P160" i="10" s="1"/>
  <c r="L160" i="10" a="1"/>
  <c r="L160" i="10" s="1"/>
  <c r="M160" i="10" a="1"/>
  <c r="M160" i="10" s="1"/>
  <c r="N160" i="10" a="1"/>
  <c r="N160" i="10" s="1"/>
  <c r="Q160" i="10" a="1"/>
  <c r="Q160" i="10" s="1"/>
  <c r="R160" i="10" a="1"/>
  <c r="R160" i="10" s="1"/>
  <c r="S160" i="10" a="1"/>
  <c r="S160" i="10" s="1"/>
  <c r="N159" i="9" a="1"/>
  <c r="N159" i="9" s="1"/>
  <c r="R159" i="9" a="1"/>
  <c r="R159" i="9" s="1"/>
  <c r="K159" i="9" a="1"/>
  <c r="K159" i="9" s="1"/>
  <c r="O159" i="9" a="1"/>
  <c r="O159" i="9" s="1"/>
  <c r="S159" i="9" a="1"/>
  <c r="S159" i="9" s="1"/>
  <c r="Q159" i="9" a="1"/>
  <c r="Q159" i="9" s="1"/>
  <c r="L159" i="9" a="1"/>
  <c r="L159" i="9" s="1"/>
  <c r="T159" i="9" a="1"/>
  <c r="T159" i="9" s="1"/>
  <c r="M159" i="9" a="1"/>
  <c r="M159" i="9" s="1"/>
  <c r="P159" i="9" a="1"/>
  <c r="P159" i="9" s="1"/>
  <c r="G160" i="10" a="1"/>
  <c r="G160" i="10" s="1"/>
  <c r="A161" i="10"/>
  <c r="J160" i="10" a="1"/>
  <c r="J160" i="10" s="1"/>
  <c r="D160" i="10" a="1"/>
  <c r="D160" i="10" s="1"/>
  <c r="H160" i="10" a="1"/>
  <c r="H160" i="10" s="1"/>
  <c r="E160" i="10" a="1"/>
  <c r="E160" i="10" s="1"/>
  <c r="F160" i="10" a="1"/>
  <c r="F160" i="10" s="1"/>
  <c r="I160" i="10" a="1"/>
  <c r="I160" i="10" s="1"/>
  <c r="B160" i="10"/>
  <c r="A160" i="9"/>
  <c r="H159" i="9" a="1"/>
  <c r="H159" i="9" s="1"/>
  <c r="D159" i="9" a="1"/>
  <c r="D159" i="9" s="1"/>
  <c r="E159" i="9" a="1"/>
  <c r="E159" i="9" s="1"/>
  <c r="I159" i="9" a="1"/>
  <c r="I159" i="9" s="1"/>
  <c r="F159" i="9" a="1"/>
  <c r="F159" i="9" s="1"/>
  <c r="B159" i="9"/>
  <c r="J159" i="9" a="1"/>
  <c r="J159" i="9" s="1"/>
  <c r="G159" i="9" a="1"/>
  <c r="G159" i="9" s="1"/>
  <c r="O161" i="10" l="1" a="1"/>
  <c r="O161" i="10" s="1"/>
  <c r="P161" i="10" a="1"/>
  <c r="P161" i="10" s="1"/>
  <c r="K161" i="10" a="1"/>
  <c r="K161" i="10" s="1"/>
  <c r="Q161" i="10" a="1"/>
  <c r="Q161" i="10" s="1"/>
  <c r="L161" i="10" a="1"/>
  <c r="L161" i="10" s="1"/>
  <c r="M161" i="10" a="1"/>
  <c r="M161" i="10" s="1"/>
  <c r="N161" i="10" a="1"/>
  <c r="N161" i="10" s="1"/>
  <c r="R161" i="10" a="1"/>
  <c r="R161" i="10" s="1"/>
  <c r="S161" i="10" a="1"/>
  <c r="S161" i="10" s="1"/>
  <c r="T161" i="10" a="1"/>
  <c r="T161" i="10" s="1"/>
  <c r="L160" i="9" a="1"/>
  <c r="L160" i="9" s="1"/>
  <c r="P160" i="9" a="1"/>
  <c r="P160" i="9" s="1"/>
  <c r="T160" i="9" a="1"/>
  <c r="T160" i="9" s="1"/>
  <c r="M160" i="9" a="1"/>
  <c r="M160" i="9" s="1"/>
  <c r="Q160" i="9" a="1"/>
  <c r="Q160" i="9" s="1"/>
  <c r="O160" i="9" a="1"/>
  <c r="O160" i="9" s="1"/>
  <c r="R160" i="9" a="1"/>
  <c r="R160" i="9" s="1"/>
  <c r="K160" i="9" a="1"/>
  <c r="K160" i="9" s="1"/>
  <c r="S160" i="9" a="1"/>
  <c r="S160" i="9" s="1"/>
  <c r="N160" i="9" a="1"/>
  <c r="N160" i="9" s="1"/>
  <c r="I161" i="10" a="1"/>
  <c r="I161" i="10" s="1"/>
  <c r="H161" i="10" a="1"/>
  <c r="H161" i="10" s="1"/>
  <c r="B161" i="10"/>
  <c r="E161" i="10" a="1"/>
  <c r="E161" i="10" s="1"/>
  <c r="F161" i="10" a="1"/>
  <c r="F161" i="10" s="1"/>
  <c r="A162" i="10"/>
  <c r="G161" i="10" a="1"/>
  <c r="G161" i="10" s="1"/>
  <c r="D161" i="10" a="1"/>
  <c r="D161" i="10" s="1"/>
  <c r="J161" i="10" a="1"/>
  <c r="J161" i="10" s="1"/>
  <c r="J160" i="9" a="1"/>
  <c r="J160" i="9" s="1"/>
  <c r="F160" i="9" a="1"/>
  <c r="F160" i="9" s="1"/>
  <c r="B160" i="9"/>
  <c r="D160" i="9" a="1"/>
  <c r="D160" i="9" s="1"/>
  <c r="E160" i="9" a="1"/>
  <c r="E160" i="9" s="1"/>
  <c r="A161" i="9"/>
  <c r="G160" i="9" a="1"/>
  <c r="G160" i="9" s="1"/>
  <c r="I160" i="9" a="1"/>
  <c r="I160" i="9" s="1"/>
  <c r="H160" i="9" a="1"/>
  <c r="H160" i="9" s="1"/>
  <c r="K162" i="10" l="1" a="1"/>
  <c r="K162" i="10" s="1"/>
  <c r="P162" i="10" a="1"/>
  <c r="P162" i="10" s="1"/>
  <c r="L162" i="10" a="1"/>
  <c r="L162" i="10" s="1"/>
  <c r="Q162" i="10" a="1"/>
  <c r="Q162" i="10" s="1"/>
  <c r="R162" i="10" a="1"/>
  <c r="R162" i="10" s="1"/>
  <c r="M162" i="10" a="1"/>
  <c r="M162" i="10" s="1"/>
  <c r="N162" i="10" a="1"/>
  <c r="N162" i="10" s="1"/>
  <c r="O162" i="10" a="1"/>
  <c r="O162" i="10" s="1"/>
  <c r="S162" i="10" a="1"/>
  <c r="S162" i="10" s="1"/>
  <c r="T162" i="10" a="1"/>
  <c r="T162" i="10" s="1"/>
  <c r="N161" i="9" a="1"/>
  <c r="N161" i="9" s="1"/>
  <c r="R161" i="9" a="1"/>
  <c r="R161" i="9" s="1"/>
  <c r="K161" i="9" a="1"/>
  <c r="K161" i="9" s="1"/>
  <c r="O161" i="9" a="1"/>
  <c r="O161" i="9" s="1"/>
  <c r="S161" i="9" a="1"/>
  <c r="S161" i="9" s="1"/>
  <c r="M161" i="9" a="1"/>
  <c r="M161" i="9" s="1"/>
  <c r="P161" i="9" a="1"/>
  <c r="P161" i="9" s="1"/>
  <c r="Q161" i="9" a="1"/>
  <c r="Q161" i="9" s="1"/>
  <c r="L161" i="9" a="1"/>
  <c r="L161" i="9" s="1"/>
  <c r="T161" i="9" a="1"/>
  <c r="T161" i="9" s="1"/>
  <c r="E162" i="10" a="1"/>
  <c r="E162" i="10" s="1"/>
  <c r="H162" i="10" a="1"/>
  <c r="H162" i="10" s="1"/>
  <c r="I162" i="10" a="1"/>
  <c r="I162" i="10" s="1"/>
  <c r="J162" i="10" a="1"/>
  <c r="J162" i="10" s="1"/>
  <c r="G162" i="10" a="1"/>
  <c r="G162" i="10" s="1"/>
  <c r="B162" i="10"/>
  <c r="A163" i="10"/>
  <c r="D162" i="10" a="1"/>
  <c r="D162" i="10" s="1"/>
  <c r="F162" i="10" a="1"/>
  <c r="F162" i="10" s="1"/>
  <c r="E161" i="9" a="1"/>
  <c r="E161" i="9" s="1"/>
  <c r="F161" i="9" a="1"/>
  <c r="F161" i="9" s="1"/>
  <c r="A162" i="9"/>
  <c r="J161" i="9" a="1"/>
  <c r="J161" i="9" s="1"/>
  <c r="H161" i="9" a="1"/>
  <c r="H161" i="9" s="1"/>
  <c r="D161" i="9" a="1"/>
  <c r="D161" i="9" s="1"/>
  <c r="G161" i="9" a="1"/>
  <c r="G161" i="9" s="1"/>
  <c r="B161" i="9"/>
  <c r="I161" i="9" a="1"/>
  <c r="I161" i="9" s="1"/>
  <c r="K163" i="10" l="1" a="1"/>
  <c r="K163" i="10" s="1"/>
  <c r="Q163" i="10" a="1"/>
  <c r="Q163" i="10" s="1"/>
  <c r="L163" i="10" a="1"/>
  <c r="L163" i="10" s="1"/>
  <c r="M163" i="10" a="1"/>
  <c r="M163" i="10" s="1"/>
  <c r="R163" i="10" a="1"/>
  <c r="R163" i="10" s="1"/>
  <c r="N163" i="10" a="1"/>
  <c r="N163" i="10" s="1"/>
  <c r="O163" i="10" a="1"/>
  <c r="O163" i="10" s="1"/>
  <c r="P163" i="10" a="1"/>
  <c r="P163" i="10" s="1"/>
  <c r="S163" i="10" a="1"/>
  <c r="S163" i="10" s="1"/>
  <c r="T163" i="10" a="1"/>
  <c r="T163" i="10" s="1"/>
  <c r="L162" i="9" a="1"/>
  <c r="L162" i="9" s="1"/>
  <c r="P162" i="9" a="1"/>
  <c r="P162" i="9" s="1"/>
  <c r="T162" i="9" a="1"/>
  <c r="T162" i="9" s="1"/>
  <c r="M162" i="9" a="1"/>
  <c r="M162" i="9" s="1"/>
  <c r="Q162" i="9" a="1"/>
  <c r="Q162" i="9" s="1"/>
  <c r="K162" i="9" a="1"/>
  <c r="K162" i="9" s="1"/>
  <c r="S162" i="9" a="1"/>
  <c r="S162" i="9" s="1"/>
  <c r="N162" i="9" a="1"/>
  <c r="N162" i="9" s="1"/>
  <c r="O162" i="9" a="1"/>
  <c r="O162" i="9" s="1"/>
  <c r="R162" i="9" a="1"/>
  <c r="R162" i="9" s="1"/>
  <c r="E163" i="10" a="1"/>
  <c r="E163" i="10" s="1"/>
  <c r="F163" i="10" a="1"/>
  <c r="F163" i="10" s="1"/>
  <c r="J163" i="10" a="1"/>
  <c r="J163" i="10" s="1"/>
  <c r="A164" i="10"/>
  <c r="B163" i="10"/>
  <c r="D163" i="10" a="1"/>
  <c r="D163" i="10" s="1"/>
  <c r="H163" i="10" a="1"/>
  <c r="H163" i="10" s="1"/>
  <c r="I163" i="10" a="1"/>
  <c r="I163" i="10" s="1"/>
  <c r="G163" i="10" a="1"/>
  <c r="G163" i="10" s="1"/>
  <c r="G162" i="9" a="1"/>
  <c r="G162" i="9" s="1"/>
  <c r="J162" i="9" a="1"/>
  <c r="J162" i="9" s="1"/>
  <c r="B162" i="9"/>
  <c r="E162" i="9" a="1"/>
  <c r="E162" i="9" s="1"/>
  <c r="H162" i="9" a="1"/>
  <c r="H162" i="9" s="1"/>
  <c r="A163" i="9"/>
  <c r="I162" i="9" a="1"/>
  <c r="I162" i="9" s="1"/>
  <c r="D162" i="9" a="1"/>
  <c r="D162" i="9" s="1"/>
  <c r="F162" i="9" a="1"/>
  <c r="F162" i="9" s="1"/>
  <c r="L164" i="10" l="1" a="1"/>
  <c r="L164" i="10" s="1"/>
  <c r="Q164" i="10" a="1"/>
  <c r="Q164" i="10" s="1"/>
  <c r="R164" i="10" a="1"/>
  <c r="R164" i="10" s="1"/>
  <c r="M164" i="10" a="1"/>
  <c r="M164" i="10" s="1"/>
  <c r="S164" i="10" a="1"/>
  <c r="S164" i="10" s="1"/>
  <c r="N164" i="10" a="1"/>
  <c r="N164" i="10" s="1"/>
  <c r="O164" i="10" a="1"/>
  <c r="O164" i="10" s="1"/>
  <c r="P164" i="10" a="1"/>
  <c r="P164" i="10" s="1"/>
  <c r="K164" i="10" a="1"/>
  <c r="K164" i="10" s="1"/>
  <c r="T164" i="10" a="1"/>
  <c r="T164" i="10" s="1"/>
  <c r="N163" i="9" a="1"/>
  <c r="N163" i="9" s="1"/>
  <c r="R163" i="9" a="1"/>
  <c r="R163" i="9" s="1"/>
  <c r="K163" i="9" a="1"/>
  <c r="K163" i="9" s="1"/>
  <c r="O163" i="9" a="1"/>
  <c r="O163" i="9" s="1"/>
  <c r="S163" i="9" a="1"/>
  <c r="S163" i="9" s="1"/>
  <c r="Q163" i="9" a="1"/>
  <c r="Q163" i="9" s="1"/>
  <c r="L163" i="9" a="1"/>
  <c r="L163" i="9" s="1"/>
  <c r="T163" i="9" a="1"/>
  <c r="T163" i="9" s="1"/>
  <c r="M163" i="9" a="1"/>
  <c r="M163" i="9" s="1"/>
  <c r="P163" i="9" a="1"/>
  <c r="P163" i="9" s="1"/>
  <c r="J164" i="10" a="1"/>
  <c r="J164" i="10" s="1"/>
  <c r="G164" i="10" a="1"/>
  <c r="G164" i="10" s="1"/>
  <c r="H164" i="10" a="1"/>
  <c r="H164" i="10" s="1"/>
  <c r="D164" i="10" a="1"/>
  <c r="D164" i="10" s="1"/>
  <c r="A165" i="10"/>
  <c r="B164" i="10"/>
  <c r="F164" i="10" a="1"/>
  <c r="F164" i="10" s="1"/>
  <c r="E164" i="10" a="1"/>
  <c r="E164" i="10" s="1"/>
  <c r="I164" i="10" a="1"/>
  <c r="I164" i="10" s="1"/>
  <c r="G163" i="9" a="1"/>
  <c r="G163" i="9" s="1"/>
  <c r="I163" i="9" a="1"/>
  <c r="I163" i="9" s="1"/>
  <c r="D163" i="9" a="1"/>
  <c r="D163" i="9" s="1"/>
  <c r="J163" i="9" a="1"/>
  <c r="J163" i="9" s="1"/>
  <c r="E163" i="9" a="1"/>
  <c r="E163" i="9" s="1"/>
  <c r="F163" i="9" a="1"/>
  <c r="F163" i="9" s="1"/>
  <c r="A164" i="9"/>
  <c r="B163" i="9"/>
  <c r="H163" i="9" a="1"/>
  <c r="H163" i="9" s="1"/>
  <c r="M165" i="10" l="1" a="1"/>
  <c r="M165" i="10" s="1"/>
  <c r="R165" i="10" a="1"/>
  <c r="R165" i="10" s="1"/>
  <c r="N165" i="10" a="1"/>
  <c r="N165" i="10" s="1"/>
  <c r="S165" i="10" a="1"/>
  <c r="S165" i="10" s="1"/>
  <c r="T165" i="10" a="1"/>
  <c r="T165" i="10" s="1"/>
  <c r="O165" i="10" a="1"/>
  <c r="O165" i="10" s="1"/>
  <c r="P165" i="10" a="1"/>
  <c r="P165" i="10" s="1"/>
  <c r="Q165" i="10" a="1"/>
  <c r="Q165" i="10" s="1"/>
  <c r="K165" i="10" a="1"/>
  <c r="K165" i="10" s="1"/>
  <c r="L165" i="10" a="1"/>
  <c r="L165" i="10" s="1"/>
  <c r="L164" i="9" a="1"/>
  <c r="L164" i="9" s="1"/>
  <c r="P164" i="9" a="1"/>
  <c r="P164" i="9" s="1"/>
  <c r="T164" i="9" a="1"/>
  <c r="T164" i="9" s="1"/>
  <c r="M164" i="9" a="1"/>
  <c r="M164" i="9" s="1"/>
  <c r="Q164" i="9" a="1"/>
  <c r="Q164" i="9" s="1"/>
  <c r="O164" i="9" a="1"/>
  <c r="O164" i="9" s="1"/>
  <c r="R164" i="9" a="1"/>
  <c r="R164" i="9" s="1"/>
  <c r="K164" i="9" a="1"/>
  <c r="K164" i="9" s="1"/>
  <c r="S164" i="9" a="1"/>
  <c r="S164" i="9" s="1"/>
  <c r="N164" i="9" a="1"/>
  <c r="N164" i="9" s="1"/>
  <c r="B165" i="10"/>
  <c r="D165" i="10" a="1"/>
  <c r="D165" i="10" s="1"/>
  <c r="F165" i="10" a="1"/>
  <c r="F165" i="10" s="1"/>
  <c r="A166" i="10"/>
  <c r="H165" i="10" a="1"/>
  <c r="H165" i="10" s="1"/>
  <c r="G165" i="10" a="1"/>
  <c r="G165" i="10" s="1"/>
  <c r="I165" i="10" a="1"/>
  <c r="I165" i="10" s="1"/>
  <c r="E165" i="10" a="1"/>
  <c r="E165" i="10" s="1"/>
  <c r="J165" i="10" a="1"/>
  <c r="J165" i="10" s="1"/>
  <c r="J164" i="9" a="1"/>
  <c r="J164" i="9" s="1"/>
  <c r="A165" i="9"/>
  <c r="B164" i="9"/>
  <c r="G164" i="9" a="1"/>
  <c r="G164" i="9" s="1"/>
  <c r="E164" i="9" a="1"/>
  <c r="E164" i="9" s="1"/>
  <c r="F164" i="9" a="1"/>
  <c r="F164" i="9" s="1"/>
  <c r="D164" i="9" a="1"/>
  <c r="D164" i="9" s="1"/>
  <c r="I164" i="9" a="1"/>
  <c r="I164" i="9" s="1"/>
  <c r="H164" i="9" a="1"/>
  <c r="H164" i="9" s="1"/>
  <c r="M166" i="10" l="1" a="1"/>
  <c r="M166" i="10" s="1"/>
  <c r="S166" i="10" a="1"/>
  <c r="S166" i="10" s="1"/>
  <c r="N166" i="10" a="1"/>
  <c r="N166" i="10" s="1"/>
  <c r="O166" i="10" a="1"/>
  <c r="O166" i="10" s="1"/>
  <c r="T166" i="10" a="1"/>
  <c r="T166" i="10" s="1"/>
  <c r="P166" i="10" a="1"/>
  <c r="P166" i="10" s="1"/>
  <c r="Q166" i="10" a="1"/>
  <c r="Q166" i="10" s="1"/>
  <c r="R166" i="10" a="1"/>
  <c r="R166" i="10" s="1"/>
  <c r="K166" i="10" a="1"/>
  <c r="K166" i="10" s="1"/>
  <c r="L166" i="10" a="1"/>
  <c r="L166" i="10" s="1"/>
  <c r="N165" i="9" a="1"/>
  <c r="N165" i="9" s="1"/>
  <c r="R165" i="9" a="1"/>
  <c r="R165" i="9" s="1"/>
  <c r="K165" i="9" a="1"/>
  <c r="K165" i="9" s="1"/>
  <c r="O165" i="9" a="1"/>
  <c r="O165" i="9" s="1"/>
  <c r="S165" i="9" a="1"/>
  <c r="S165" i="9" s="1"/>
  <c r="M165" i="9" a="1"/>
  <c r="M165" i="9" s="1"/>
  <c r="P165" i="9" a="1"/>
  <c r="P165" i="9" s="1"/>
  <c r="Q165" i="9" a="1"/>
  <c r="Q165" i="9" s="1"/>
  <c r="L165" i="9" a="1"/>
  <c r="L165" i="9" s="1"/>
  <c r="T165" i="9" a="1"/>
  <c r="T165" i="9" s="1"/>
  <c r="I166" i="10" a="1"/>
  <c r="I166" i="10" s="1"/>
  <c r="G166" i="10" a="1"/>
  <c r="G166" i="10" s="1"/>
  <c r="F166" i="10" a="1"/>
  <c r="F166" i="10" s="1"/>
  <c r="E166" i="10" a="1"/>
  <c r="E166" i="10" s="1"/>
  <c r="H166" i="10" a="1"/>
  <c r="H166" i="10" s="1"/>
  <c r="J166" i="10" a="1"/>
  <c r="J166" i="10" s="1"/>
  <c r="D166" i="10" a="1"/>
  <c r="D166" i="10" s="1"/>
  <c r="A167" i="10"/>
  <c r="B166" i="10"/>
  <c r="I165" i="9" a="1"/>
  <c r="I165" i="9" s="1"/>
  <c r="J165" i="9" a="1"/>
  <c r="J165" i="9" s="1"/>
  <c r="H165" i="9" a="1"/>
  <c r="H165" i="9" s="1"/>
  <c r="E165" i="9" a="1"/>
  <c r="E165" i="9" s="1"/>
  <c r="B165" i="9"/>
  <c r="A166" i="9"/>
  <c r="D165" i="9" a="1"/>
  <c r="D165" i="9" s="1"/>
  <c r="G165" i="9" a="1"/>
  <c r="G165" i="9" s="1"/>
  <c r="F165" i="9" a="1"/>
  <c r="F165" i="9" s="1"/>
  <c r="N167" i="10" l="1" a="1"/>
  <c r="N167" i="10" s="1"/>
  <c r="S167" i="10" a="1"/>
  <c r="S167" i="10" s="1"/>
  <c r="T167" i="10" a="1"/>
  <c r="T167" i="10" s="1"/>
  <c r="O167" i="10" a="1"/>
  <c r="O167" i="10" s="1"/>
  <c r="P167" i="10" a="1"/>
  <c r="P167" i="10" s="1"/>
  <c r="Q167" i="10" a="1"/>
  <c r="Q167" i="10" s="1"/>
  <c r="R167" i="10" a="1"/>
  <c r="R167" i="10" s="1"/>
  <c r="K167" i="10" a="1"/>
  <c r="K167" i="10" s="1"/>
  <c r="L167" i="10" a="1"/>
  <c r="L167" i="10" s="1"/>
  <c r="M167" i="10" a="1"/>
  <c r="M167" i="10" s="1"/>
  <c r="L166" i="9" a="1"/>
  <c r="L166" i="9" s="1"/>
  <c r="P166" i="9" a="1"/>
  <c r="P166" i="9" s="1"/>
  <c r="T166" i="9" a="1"/>
  <c r="T166" i="9" s="1"/>
  <c r="M166" i="9" a="1"/>
  <c r="M166" i="9" s="1"/>
  <c r="Q166" i="9" a="1"/>
  <c r="Q166" i="9" s="1"/>
  <c r="K166" i="9" a="1"/>
  <c r="K166" i="9" s="1"/>
  <c r="S166" i="9" a="1"/>
  <c r="S166" i="9" s="1"/>
  <c r="N166" i="9" a="1"/>
  <c r="N166" i="9" s="1"/>
  <c r="O166" i="9" a="1"/>
  <c r="O166" i="9" s="1"/>
  <c r="R166" i="9" a="1"/>
  <c r="R166" i="9" s="1"/>
  <c r="E167" i="10" a="1"/>
  <c r="E167" i="10" s="1"/>
  <c r="J167" i="10" a="1"/>
  <c r="J167" i="10" s="1"/>
  <c r="I167" i="10" a="1"/>
  <c r="I167" i="10" s="1"/>
  <c r="H167" i="10" a="1"/>
  <c r="H167" i="10" s="1"/>
  <c r="G167" i="10" a="1"/>
  <c r="G167" i="10" s="1"/>
  <c r="B167" i="10"/>
  <c r="A168" i="10"/>
  <c r="D167" i="10" a="1"/>
  <c r="D167" i="10" s="1"/>
  <c r="F167" i="10" a="1"/>
  <c r="F167" i="10" s="1"/>
  <c r="J166" i="9" a="1"/>
  <c r="J166" i="9" s="1"/>
  <c r="H166" i="9" a="1"/>
  <c r="H166" i="9" s="1"/>
  <c r="A167" i="9"/>
  <c r="G166" i="9" a="1"/>
  <c r="G166" i="9" s="1"/>
  <c r="B166" i="9"/>
  <c r="F166" i="9" a="1"/>
  <c r="F166" i="9" s="1"/>
  <c r="I166" i="9" a="1"/>
  <c r="I166" i="9" s="1"/>
  <c r="E166" i="9" a="1"/>
  <c r="E166" i="9" s="1"/>
  <c r="D166" i="9" a="1"/>
  <c r="D166" i="9" s="1"/>
  <c r="O168" i="10" l="1" a="1"/>
  <c r="O168" i="10" s="1"/>
  <c r="T168" i="10" a="1"/>
  <c r="T168" i="10" s="1"/>
  <c r="K168" i="10" a="1"/>
  <c r="K168" i="10" s="1"/>
  <c r="P168" i="10" a="1"/>
  <c r="P168" i="10" s="1"/>
  <c r="Q168" i="10" a="1"/>
  <c r="Q168" i="10" s="1"/>
  <c r="R168" i="10" a="1"/>
  <c r="R168" i="10" s="1"/>
  <c r="S168" i="10" a="1"/>
  <c r="S168" i="10" s="1"/>
  <c r="L168" i="10" a="1"/>
  <c r="L168" i="10" s="1"/>
  <c r="M168" i="10" a="1"/>
  <c r="M168" i="10" s="1"/>
  <c r="N168" i="10" a="1"/>
  <c r="N168" i="10" s="1"/>
  <c r="N167" i="9" a="1"/>
  <c r="N167" i="9" s="1"/>
  <c r="R167" i="9" a="1"/>
  <c r="R167" i="9" s="1"/>
  <c r="K167" i="9" a="1"/>
  <c r="K167" i="9" s="1"/>
  <c r="O167" i="9" a="1"/>
  <c r="O167" i="9" s="1"/>
  <c r="S167" i="9" a="1"/>
  <c r="S167" i="9" s="1"/>
  <c r="Q167" i="9" a="1"/>
  <c r="Q167" i="9" s="1"/>
  <c r="L167" i="9" a="1"/>
  <c r="L167" i="9" s="1"/>
  <c r="T167" i="9" a="1"/>
  <c r="T167" i="9" s="1"/>
  <c r="M167" i="9" a="1"/>
  <c r="M167" i="9" s="1"/>
  <c r="P167" i="9" a="1"/>
  <c r="P167" i="9" s="1"/>
  <c r="F168" i="10" a="1"/>
  <c r="F168" i="10" s="1"/>
  <c r="J168" i="10" a="1"/>
  <c r="J168" i="10" s="1"/>
  <c r="H168" i="10" a="1"/>
  <c r="H168" i="10" s="1"/>
  <c r="I168" i="10" a="1"/>
  <c r="I168" i="10" s="1"/>
  <c r="E168" i="10" a="1"/>
  <c r="E168" i="10" s="1"/>
  <c r="A169" i="10"/>
  <c r="G168" i="10" a="1"/>
  <c r="G168" i="10" s="1"/>
  <c r="B168" i="10"/>
  <c r="D168" i="10" a="1"/>
  <c r="D168" i="10" s="1"/>
  <c r="D167" i="9" a="1"/>
  <c r="D167" i="9" s="1"/>
  <c r="G167" i="9" a="1"/>
  <c r="G167" i="9" s="1"/>
  <c r="A168" i="9"/>
  <c r="E167" i="9" a="1"/>
  <c r="E167" i="9" s="1"/>
  <c r="I167" i="9" a="1"/>
  <c r="I167" i="9" s="1"/>
  <c r="F167" i="9" a="1"/>
  <c r="F167" i="9" s="1"/>
  <c r="J167" i="9" a="1"/>
  <c r="J167" i="9" s="1"/>
  <c r="B167" i="9"/>
  <c r="H167" i="9" a="1"/>
  <c r="H167" i="9" s="1"/>
  <c r="O169" i="10" l="1" a="1"/>
  <c r="O169" i="10" s="1"/>
  <c r="P169" i="10" a="1"/>
  <c r="P169" i="10" s="1"/>
  <c r="K169" i="10" a="1"/>
  <c r="K169" i="10" s="1"/>
  <c r="Q169" i="10" a="1"/>
  <c r="Q169" i="10" s="1"/>
  <c r="L169" i="10" a="1"/>
  <c r="L169" i="10" s="1"/>
  <c r="R169" i="10" a="1"/>
  <c r="R169" i="10" s="1"/>
  <c r="S169" i="10" a="1"/>
  <c r="S169" i="10" s="1"/>
  <c r="T169" i="10" a="1"/>
  <c r="T169" i="10" s="1"/>
  <c r="M169" i="10" a="1"/>
  <c r="M169" i="10" s="1"/>
  <c r="N169" i="10" a="1"/>
  <c r="N169" i="10" s="1"/>
  <c r="L168" i="9" a="1"/>
  <c r="L168" i="9" s="1"/>
  <c r="P168" i="9" a="1"/>
  <c r="P168" i="9" s="1"/>
  <c r="T168" i="9" a="1"/>
  <c r="T168" i="9" s="1"/>
  <c r="M168" i="9" a="1"/>
  <c r="M168" i="9" s="1"/>
  <c r="Q168" i="9" a="1"/>
  <c r="Q168" i="9" s="1"/>
  <c r="O168" i="9" a="1"/>
  <c r="O168" i="9" s="1"/>
  <c r="R168" i="9" a="1"/>
  <c r="R168" i="9" s="1"/>
  <c r="K168" i="9" a="1"/>
  <c r="K168" i="9" s="1"/>
  <c r="S168" i="9" a="1"/>
  <c r="S168" i="9" s="1"/>
  <c r="N168" i="9" a="1"/>
  <c r="N168" i="9" s="1"/>
  <c r="H169" i="10" a="1"/>
  <c r="H169" i="10" s="1"/>
  <c r="G169" i="10" a="1"/>
  <c r="G169" i="10" s="1"/>
  <c r="J169" i="10" a="1"/>
  <c r="J169" i="10" s="1"/>
  <c r="F169" i="10" a="1"/>
  <c r="F169" i="10" s="1"/>
  <c r="A170" i="10"/>
  <c r="I169" i="10" a="1"/>
  <c r="I169" i="10" s="1"/>
  <c r="B169" i="10"/>
  <c r="E169" i="10" a="1"/>
  <c r="E169" i="10" s="1"/>
  <c r="D169" i="10" a="1"/>
  <c r="D169" i="10" s="1"/>
  <c r="G168" i="9" a="1"/>
  <c r="G168" i="9" s="1"/>
  <c r="F168" i="9" a="1"/>
  <c r="F168" i="9" s="1"/>
  <c r="I168" i="9" a="1"/>
  <c r="I168" i="9" s="1"/>
  <c r="B168" i="9"/>
  <c r="A169" i="9"/>
  <c r="H168" i="9" a="1"/>
  <c r="H168" i="9" s="1"/>
  <c r="E168" i="9" a="1"/>
  <c r="E168" i="9" s="1"/>
  <c r="J168" i="9" a="1"/>
  <c r="J168" i="9" s="1"/>
  <c r="D168" i="9" a="1"/>
  <c r="D168" i="9" s="1"/>
  <c r="K170" i="10" l="1" a="1"/>
  <c r="K170" i="10" s="1"/>
  <c r="P170" i="10" a="1"/>
  <c r="P170" i="10" s="1"/>
  <c r="L170" i="10" a="1"/>
  <c r="L170" i="10" s="1"/>
  <c r="Q170" i="10" a="1"/>
  <c r="Q170" i="10" s="1"/>
  <c r="R170" i="10" a="1"/>
  <c r="R170" i="10" s="1"/>
  <c r="S170" i="10" a="1"/>
  <c r="S170" i="10" s="1"/>
  <c r="T170" i="10" a="1"/>
  <c r="T170" i="10" s="1"/>
  <c r="M170" i="10" a="1"/>
  <c r="M170" i="10" s="1"/>
  <c r="N170" i="10" a="1"/>
  <c r="N170" i="10" s="1"/>
  <c r="O170" i="10" a="1"/>
  <c r="O170" i="10" s="1"/>
  <c r="N169" i="9" a="1"/>
  <c r="N169" i="9" s="1"/>
  <c r="R169" i="9" a="1"/>
  <c r="R169" i="9" s="1"/>
  <c r="K169" i="9" a="1"/>
  <c r="K169" i="9" s="1"/>
  <c r="O169" i="9" a="1"/>
  <c r="O169" i="9" s="1"/>
  <c r="S169" i="9" a="1"/>
  <c r="S169" i="9" s="1"/>
  <c r="M169" i="9" a="1"/>
  <c r="M169" i="9" s="1"/>
  <c r="P169" i="9" a="1"/>
  <c r="P169" i="9" s="1"/>
  <c r="Q169" i="9" a="1"/>
  <c r="Q169" i="9" s="1"/>
  <c r="L169" i="9" a="1"/>
  <c r="L169" i="9" s="1"/>
  <c r="T169" i="9" a="1"/>
  <c r="T169" i="9" s="1"/>
  <c r="J170" i="10" a="1"/>
  <c r="J170" i="10" s="1"/>
  <c r="B170" i="10"/>
  <c r="F170" i="10" a="1"/>
  <c r="F170" i="10" s="1"/>
  <c r="G170" i="10" a="1"/>
  <c r="G170" i="10" s="1"/>
  <c r="E170" i="10" a="1"/>
  <c r="E170" i="10" s="1"/>
  <c r="H170" i="10" a="1"/>
  <c r="H170" i="10" s="1"/>
  <c r="D170" i="10" a="1"/>
  <c r="D170" i="10" s="1"/>
  <c r="A171" i="10"/>
  <c r="I170" i="10" a="1"/>
  <c r="I170" i="10" s="1"/>
  <c r="E169" i="9" a="1"/>
  <c r="E169" i="9" s="1"/>
  <c r="D169" i="9" a="1"/>
  <c r="D169" i="9" s="1"/>
  <c r="G169" i="9" a="1"/>
  <c r="G169" i="9" s="1"/>
  <c r="H169" i="9" a="1"/>
  <c r="H169" i="9" s="1"/>
  <c r="F169" i="9" a="1"/>
  <c r="F169" i="9" s="1"/>
  <c r="I169" i="9" a="1"/>
  <c r="I169" i="9" s="1"/>
  <c r="J169" i="9" a="1"/>
  <c r="J169" i="9" s="1"/>
  <c r="B169" i="9"/>
  <c r="A170" i="9"/>
  <c r="K171" i="10" l="1" a="1"/>
  <c r="K171" i="10" s="1"/>
  <c r="Q171" i="10" a="1"/>
  <c r="Q171" i="10" s="1"/>
  <c r="L171" i="10" a="1"/>
  <c r="L171" i="10" s="1"/>
  <c r="M171" i="10" a="1"/>
  <c r="M171" i="10" s="1"/>
  <c r="R171" i="10" a="1"/>
  <c r="R171" i="10" s="1"/>
  <c r="S171" i="10" a="1"/>
  <c r="S171" i="10" s="1"/>
  <c r="T171" i="10" a="1"/>
  <c r="T171" i="10" s="1"/>
  <c r="N171" i="10" a="1"/>
  <c r="N171" i="10" s="1"/>
  <c r="O171" i="10" a="1"/>
  <c r="O171" i="10" s="1"/>
  <c r="P171" i="10" a="1"/>
  <c r="P171" i="10" s="1"/>
  <c r="L170" i="9" a="1"/>
  <c r="L170" i="9" s="1"/>
  <c r="P170" i="9" a="1"/>
  <c r="P170" i="9" s="1"/>
  <c r="T170" i="9" a="1"/>
  <c r="T170" i="9" s="1"/>
  <c r="M170" i="9" a="1"/>
  <c r="M170" i="9" s="1"/>
  <c r="Q170" i="9" a="1"/>
  <c r="Q170" i="9" s="1"/>
  <c r="K170" i="9" a="1"/>
  <c r="K170" i="9" s="1"/>
  <c r="S170" i="9" a="1"/>
  <c r="S170" i="9" s="1"/>
  <c r="N170" i="9" a="1"/>
  <c r="N170" i="9" s="1"/>
  <c r="O170" i="9" a="1"/>
  <c r="O170" i="9" s="1"/>
  <c r="R170" i="9" a="1"/>
  <c r="R170" i="9" s="1"/>
  <c r="D171" i="10" a="1"/>
  <c r="D171" i="10" s="1"/>
  <c r="I171" i="10" a="1"/>
  <c r="I171" i="10" s="1"/>
  <c r="J171" i="10" a="1"/>
  <c r="J171" i="10" s="1"/>
  <c r="A172" i="10"/>
  <c r="B171" i="10"/>
  <c r="F171" i="10" a="1"/>
  <c r="F171" i="10" s="1"/>
  <c r="E171" i="10" a="1"/>
  <c r="E171" i="10" s="1"/>
  <c r="H171" i="10" a="1"/>
  <c r="H171" i="10" s="1"/>
  <c r="G171" i="10" a="1"/>
  <c r="G171" i="10" s="1"/>
  <c r="H170" i="9" a="1"/>
  <c r="H170" i="9" s="1"/>
  <c r="I170" i="9" a="1"/>
  <c r="I170" i="9" s="1"/>
  <c r="D170" i="9" a="1"/>
  <c r="D170" i="9" s="1"/>
  <c r="F170" i="9" a="1"/>
  <c r="F170" i="9" s="1"/>
  <c r="E170" i="9" a="1"/>
  <c r="E170" i="9" s="1"/>
  <c r="J170" i="9" a="1"/>
  <c r="J170" i="9" s="1"/>
  <c r="A171" i="9"/>
  <c r="B170" i="9"/>
  <c r="G170" i="9" a="1"/>
  <c r="G170" i="9" s="1"/>
  <c r="L172" i="10" l="1" a="1"/>
  <c r="L172" i="10" s="1"/>
  <c r="Q172" i="10" a="1"/>
  <c r="Q172" i="10" s="1"/>
  <c r="R172" i="10" a="1"/>
  <c r="R172" i="10" s="1"/>
  <c r="M172" i="10" a="1"/>
  <c r="M172" i="10" s="1"/>
  <c r="S172" i="10" a="1"/>
  <c r="S172" i="10" s="1"/>
  <c r="N172" i="10" a="1"/>
  <c r="N172" i="10" s="1"/>
  <c r="T172" i="10" a="1"/>
  <c r="T172" i="10" s="1"/>
  <c r="K172" i="10" a="1"/>
  <c r="K172" i="10" s="1"/>
  <c r="O172" i="10" a="1"/>
  <c r="O172" i="10" s="1"/>
  <c r="P172" i="10" a="1"/>
  <c r="P172" i="10" s="1"/>
  <c r="N171" i="9" a="1"/>
  <c r="N171" i="9" s="1"/>
  <c r="R171" i="9" a="1"/>
  <c r="R171" i="9" s="1"/>
  <c r="K171" i="9" a="1"/>
  <c r="K171" i="9" s="1"/>
  <c r="O171" i="9" a="1"/>
  <c r="O171" i="9" s="1"/>
  <c r="S171" i="9" a="1"/>
  <c r="S171" i="9" s="1"/>
  <c r="Q171" i="9" a="1"/>
  <c r="Q171" i="9" s="1"/>
  <c r="L171" i="9" a="1"/>
  <c r="L171" i="9" s="1"/>
  <c r="T171" i="9" a="1"/>
  <c r="T171" i="9" s="1"/>
  <c r="M171" i="9" a="1"/>
  <c r="M171" i="9" s="1"/>
  <c r="P171" i="9" a="1"/>
  <c r="P171" i="9" s="1"/>
  <c r="A173" i="10"/>
  <c r="I172" i="10" a="1"/>
  <c r="I172" i="10" s="1"/>
  <c r="D172" i="10" a="1"/>
  <c r="D172" i="10" s="1"/>
  <c r="J172" i="10" a="1"/>
  <c r="J172" i="10" s="1"/>
  <c r="B172" i="10"/>
  <c r="E172" i="10" a="1"/>
  <c r="E172" i="10" s="1"/>
  <c r="H172" i="10" a="1"/>
  <c r="H172" i="10" s="1"/>
  <c r="G172" i="10" a="1"/>
  <c r="G172" i="10" s="1"/>
  <c r="F172" i="10" a="1"/>
  <c r="F172" i="10" s="1"/>
  <c r="A172" i="9"/>
  <c r="G171" i="9" a="1"/>
  <c r="G171" i="9" s="1"/>
  <c r="H171" i="9" a="1"/>
  <c r="H171" i="9" s="1"/>
  <c r="J171" i="9" a="1"/>
  <c r="J171" i="9" s="1"/>
  <c r="F171" i="9" a="1"/>
  <c r="F171" i="9" s="1"/>
  <c r="E171" i="9" a="1"/>
  <c r="E171" i="9" s="1"/>
  <c r="D171" i="9" a="1"/>
  <c r="D171" i="9" s="1"/>
  <c r="B171" i="9"/>
  <c r="I171" i="9" a="1"/>
  <c r="I171" i="9" s="1"/>
  <c r="M173" i="10" l="1" a="1"/>
  <c r="M173" i="10" s="1"/>
  <c r="Q173" i="10" a="1"/>
  <c r="Q173" i="10" s="1"/>
  <c r="N173" i="10" a="1"/>
  <c r="N173" i="10" s="1"/>
  <c r="R173" i="10" a="1"/>
  <c r="R173" i="10" s="1"/>
  <c r="S173" i="10" a="1"/>
  <c r="S173" i="10" s="1"/>
  <c r="K173" i="10" a="1"/>
  <c r="K173" i="10" s="1"/>
  <c r="T173" i="10" a="1"/>
  <c r="T173" i="10" s="1"/>
  <c r="L173" i="10" a="1"/>
  <c r="L173" i="10" s="1"/>
  <c r="O173" i="10" a="1"/>
  <c r="O173" i="10" s="1"/>
  <c r="P173" i="10" a="1"/>
  <c r="P173" i="10" s="1"/>
  <c r="L172" i="9" a="1"/>
  <c r="L172" i="9" s="1"/>
  <c r="P172" i="9" a="1"/>
  <c r="P172" i="9" s="1"/>
  <c r="T172" i="9" a="1"/>
  <c r="T172" i="9" s="1"/>
  <c r="M172" i="9" a="1"/>
  <c r="M172" i="9" s="1"/>
  <c r="Q172" i="9" a="1"/>
  <c r="Q172" i="9" s="1"/>
  <c r="O172" i="9" a="1"/>
  <c r="O172" i="9" s="1"/>
  <c r="R172" i="9" a="1"/>
  <c r="R172" i="9" s="1"/>
  <c r="K172" i="9" a="1"/>
  <c r="K172" i="9" s="1"/>
  <c r="S172" i="9" a="1"/>
  <c r="S172" i="9" s="1"/>
  <c r="N172" i="9" a="1"/>
  <c r="N172" i="9" s="1"/>
  <c r="B173" i="10"/>
  <c r="H173" i="10" a="1"/>
  <c r="H173" i="10" s="1"/>
  <c r="E173" i="10" a="1"/>
  <c r="E173" i="10" s="1"/>
  <c r="F173" i="10" a="1"/>
  <c r="F173" i="10" s="1"/>
  <c r="A174" i="10"/>
  <c r="D173" i="10" a="1"/>
  <c r="D173" i="10" s="1"/>
  <c r="G173" i="10" a="1"/>
  <c r="G173" i="10" s="1"/>
  <c r="I173" i="10" a="1"/>
  <c r="I173" i="10" s="1"/>
  <c r="J173" i="10" a="1"/>
  <c r="J173" i="10" s="1"/>
  <c r="H172" i="9" a="1"/>
  <c r="H172" i="9" s="1"/>
  <c r="I172" i="9" a="1"/>
  <c r="I172" i="9" s="1"/>
  <c r="G172" i="9" a="1"/>
  <c r="G172" i="9" s="1"/>
  <c r="D172" i="9" a="1"/>
  <c r="D172" i="9" s="1"/>
  <c r="E172" i="9" a="1"/>
  <c r="E172" i="9" s="1"/>
  <c r="J172" i="9" a="1"/>
  <c r="J172" i="9" s="1"/>
  <c r="A173" i="9"/>
  <c r="B172" i="9"/>
  <c r="F172" i="9" a="1"/>
  <c r="F172" i="9" s="1"/>
  <c r="K174" i="10" l="1" a="1"/>
  <c r="K174" i="10" s="1"/>
  <c r="O174" i="10" a="1"/>
  <c r="O174" i="10" s="1"/>
  <c r="S174" i="10" a="1"/>
  <c r="S174" i="10" s="1"/>
  <c r="L174" i="10" a="1"/>
  <c r="L174" i="10" s="1"/>
  <c r="P174" i="10" a="1"/>
  <c r="P174" i="10" s="1"/>
  <c r="T174" i="10" a="1"/>
  <c r="T174" i="10" s="1"/>
  <c r="Q174" i="10" a="1"/>
  <c r="Q174" i="10" s="1"/>
  <c r="R174" i="10" a="1"/>
  <c r="R174" i="10" s="1"/>
  <c r="M174" i="10" a="1"/>
  <c r="M174" i="10" s="1"/>
  <c r="N174" i="10" a="1"/>
  <c r="N174" i="10" s="1"/>
  <c r="N173" i="9" a="1"/>
  <c r="N173" i="9" s="1"/>
  <c r="R173" i="9" a="1"/>
  <c r="R173" i="9" s="1"/>
  <c r="K173" i="9" a="1"/>
  <c r="K173" i="9" s="1"/>
  <c r="O173" i="9" a="1"/>
  <c r="O173" i="9" s="1"/>
  <c r="S173" i="9" a="1"/>
  <c r="S173" i="9" s="1"/>
  <c r="M173" i="9" a="1"/>
  <c r="M173" i="9" s="1"/>
  <c r="P173" i="9" a="1"/>
  <c r="P173" i="9" s="1"/>
  <c r="Q173" i="9" a="1"/>
  <c r="Q173" i="9" s="1"/>
  <c r="T173" i="9" a="1"/>
  <c r="T173" i="9" s="1"/>
  <c r="L173" i="9" a="1"/>
  <c r="L173" i="9" s="1"/>
  <c r="E174" i="10" a="1"/>
  <c r="E174" i="10" s="1"/>
  <c r="J174" i="10" a="1"/>
  <c r="J174" i="10" s="1"/>
  <c r="H174" i="10" a="1"/>
  <c r="H174" i="10" s="1"/>
  <c r="G174" i="10" a="1"/>
  <c r="G174" i="10" s="1"/>
  <c r="F174" i="10" a="1"/>
  <c r="F174" i="10" s="1"/>
  <c r="I174" i="10" a="1"/>
  <c r="I174" i="10" s="1"/>
  <c r="D174" i="10" a="1"/>
  <c r="D174" i="10" s="1"/>
  <c r="A175" i="10"/>
  <c r="B174" i="10"/>
  <c r="D173" i="9" a="1"/>
  <c r="D173" i="9" s="1"/>
  <c r="I173" i="9" a="1"/>
  <c r="I173" i="9" s="1"/>
  <c r="J173" i="9" a="1"/>
  <c r="J173" i="9" s="1"/>
  <c r="G173" i="9" a="1"/>
  <c r="G173" i="9" s="1"/>
  <c r="H173" i="9" a="1"/>
  <c r="H173" i="9" s="1"/>
  <c r="E173" i="9" a="1"/>
  <c r="E173" i="9" s="1"/>
  <c r="B173" i="9"/>
  <c r="F173" i="9" a="1"/>
  <c r="F173" i="9" s="1"/>
  <c r="A174" i="9"/>
  <c r="M175" i="10" l="1" a="1"/>
  <c r="M175" i="10" s="1"/>
  <c r="Q175" i="10" a="1"/>
  <c r="Q175" i="10" s="1"/>
  <c r="N175" i="10" a="1"/>
  <c r="N175" i="10" s="1"/>
  <c r="R175" i="10" a="1"/>
  <c r="R175" i="10" s="1"/>
  <c r="O175" i="10" a="1"/>
  <c r="O175" i="10" s="1"/>
  <c r="P175" i="10" a="1"/>
  <c r="P175" i="10" s="1"/>
  <c r="S175" i="10" a="1"/>
  <c r="S175" i="10" s="1"/>
  <c r="T175" i="10" a="1"/>
  <c r="T175" i="10" s="1"/>
  <c r="K175" i="10" a="1"/>
  <c r="K175" i="10" s="1"/>
  <c r="L175" i="10" a="1"/>
  <c r="L175" i="10" s="1"/>
  <c r="L174" i="9" a="1"/>
  <c r="L174" i="9" s="1"/>
  <c r="P174" i="9" a="1"/>
  <c r="P174" i="9" s="1"/>
  <c r="T174" i="9" a="1"/>
  <c r="T174" i="9" s="1"/>
  <c r="M174" i="9" a="1"/>
  <c r="M174" i="9" s="1"/>
  <c r="Q174" i="9" a="1"/>
  <c r="Q174" i="9" s="1"/>
  <c r="K174" i="9" a="1"/>
  <c r="K174" i="9" s="1"/>
  <c r="S174" i="9" a="1"/>
  <c r="S174" i="9" s="1"/>
  <c r="N174" i="9" a="1"/>
  <c r="N174" i="9" s="1"/>
  <c r="O174" i="9" a="1"/>
  <c r="O174" i="9" s="1"/>
  <c r="R174" i="9" a="1"/>
  <c r="R174" i="9" s="1"/>
  <c r="A176" i="10"/>
  <c r="E175" i="10" a="1"/>
  <c r="E175" i="10" s="1"/>
  <c r="I175" i="10" a="1"/>
  <c r="I175" i="10" s="1"/>
  <c r="H175" i="10" a="1"/>
  <c r="H175" i="10" s="1"/>
  <c r="J175" i="10" a="1"/>
  <c r="J175" i="10" s="1"/>
  <c r="B175" i="10"/>
  <c r="G175" i="10" a="1"/>
  <c r="G175" i="10" s="1"/>
  <c r="F175" i="10" a="1"/>
  <c r="F175" i="10" s="1"/>
  <c r="D175" i="10" a="1"/>
  <c r="D175" i="10" s="1"/>
  <c r="J174" i="9" a="1"/>
  <c r="J174" i="9" s="1"/>
  <c r="H174" i="9" a="1"/>
  <c r="H174" i="9" s="1"/>
  <c r="G174" i="9" a="1"/>
  <c r="G174" i="9" s="1"/>
  <c r="E174" i="9" a="1"/>
  <c r="E174" i="9" s="1"/>
  <c r="I174" i="9" a="1"/>
  <c r="I174" i="9" s="1"/>
  <c r="A175" i="9"/>
  <c r="F174" i="9" a="1"/>
  <c r="F174" i="9" s="1"/>
  <c r="D174" i="9" a="1"/>
  <c r="D174" i="9" s="1"/>
  <c r="B174" i="9"/>
  <c r="K176" i="10" l="1" a="1"/>
  <c r="K176" i="10" s="1"/>
  <c r="O176" i="10" a="1"/>
  <c r="O176" i="10" s="1"/>
  <c r="S176" i="10" a="1"/>
  <c r="S176" i="10" s="1"/>
  <c r="L176" i="10" a="1"/>
  <c r="L176" i="10" s="1"/>
  <c r="P176" i="10" a="1"/>
  <c r="P176" i="10" s="1"/>
  <c r="T176" i="10" a="1"/>
  <c r="T176" i="10" s="1"/>
  <c r="M176" i="10" a="1"/>
  <c r="M176" i="10" s="1"/>
  <c r="N176" i="10" a="1"/>
  <c r="N176" i="10" s="1"/>
  <c r="Q176" i="10" a="1"/>
  <c r="Q176" i="10" s="1"/>
  <c r="R176" i="10" a="1"/>
  <c r="R176" i="10" s="1"/>
  <c r="N175" i="9" a="1"/>
  <c r="N175" i="9" s="1"/>
  <c r="R175" i="9" a="1"/>
  <c r="R175" i="9" s="1"/>
  <c r="K175" i="9" a="1"/>
  <c r="K175" i="9" s="1"/>
  <c r="O175" i="9" a="1"/>
  <c r="O175" i="9" s="1"/>
  <c r="S175" i="9" a="1"/>
  <c r="S175" i="9" s="1"/>
  <c r="Q175" i="9" a="1"/>
  <c r="Q175" i="9" s="1"/>
  <c r="L175" i="9" a="1"/>
  <c r="L175" i="9" s="1"/>
  <c r="T175" i="9" a="1"/>
  <c r="T175" i="9" s="1"/>
  <c r="M175" i="9" a="1"/>
  <c r="M175" i="9" s="1"/>
  <c r="P175" i="9" a="1"/>
  <c r="P175" i="9" s="1"/>
  <c r="J176" i="10" a="1"/>
  <c r="J176" i="10" s="1"/>
  <c r="A177" i="10"/>
  <c r="I176" i="10" a="1"/>
  <c r="I176" i="10" s="1"/>
  <c r="E176" i="10" a="1"/>
  <c r="E176" i="10" s="1"/>
  <c r="B176" i="10"/>
  <c r="G176" i="10" a="1"/>
  <c r="G176" i="10" s="1"/>
  <c r="F176" i="10" a="1"/>
  <c r="F176" i="10" s="1"/>
  <c r="H176" i="10" a="1"/>
  <c r="H176" i="10" s="1"/>
  <c r="D176" i="10" a="1"/>
  <c r="D176" i="10" s="1"/>
  <c r="G175" i="9" a="1"/>
  <c r="G175" i="9" s="1"/>
  <c r="B175" i="9"/>
  <c r="J175" i="9" a="1"/>
  <c r="J175" i="9" s="1"/>
  <c r="H175" i="9" a="1"/>
  <c r="H175" i="9" s="1"/>
  <c r="I175" i="9" a="1"/>
  <c r="I175" i="9" s="1"/>
  <c r="A176" i="9"/>
  <c r="E175" i="9" a="1"/>
  <c r="E175" i="9" s="1"/>
  <c r="D175" i="9" a="1"/>
  <c r="D175" i="9" s="1"/>
  <c r="F175" i="9" a="1"/>
  <c r="F175" i="9" s="1"/>
  <c r="M177" i="10" l="1" a="1"/>
  <c r="M177" i="10" s="1"/>
  <c r="Q177" i="10" a="1"/>
  <c r="Q177" i="10" s="1"/>
  <c r="N177" i="10" a="1"/>
  <c r="N177" i="10" s="1"/>
  <c r="R177" i="10" a="1"/>
  <c r="R177" i="10" s="1"/>
  <c r="K177" i="10" a="1"/>
  <c r="K177" i="10" s="1"/>
  <c r="S177" i="10" a="1"/>
  <c r="S177" i="10" s="1"/>
  <c r="L177" i="10" a="1"/>
  <c r="L177" i="10" s="1"/>
  <c r="T177" i="10" a="1"/>
  <c r="T177" i="10" s="1"/>
  <c r="O177" i="10" a="1"/>
  <c r="O177" i="10" s="1"/>
  <c r="P177" i="10" a="1"/>
  <c r="P177" i="10" s="1"/>
  <c r="L176" i="9" a="1"/>
  <c r="L176" i="9" s="1"/>
  <c r="P176" i="9" a="1"/>
  <c r="P176" i="9" s="1"/>
  <c r="T176" i="9" a="1"/>
  <c r="T176" i="9" s="1"/>
  <c r="M176" i="9" a="1"/>
  <c r="M176" i="9" s="1"/>
  <c r="Q176" i="9" a="1"/>
  <c r="Q176" i="9" s="1"/>
  <c r="O176" i="9" a="1"/>
  <c r="O176" i="9" s="1"/>
  <c r="R176" i="9" a="1"/>
  <c r="R176" i="9" s="1"/>
  <c r="K176" i="9" a="1"/>
  <c r="K176" i="9" s="1"/>
  <c r="S176" i="9" a="1"/>
  <c r="S176" i="9" s="1"/>
  <c r="N176" i="9" a="1"/>
  <c r="N176" i="9" s="1"/>
  <c r="I177" i="10" a="1"/>
  <c r="I177" i="10" s="1"/>
  <c r="H177" i="10" a="1"/>
  <c r="H177" i="10" s="1"/>
  <c r="F177" i="10" a="1"/>
  <c r="F177" i="10" s="1"/>
  <c r="J177" i="10" a="1"/>
  <c r="J177" i="10" s="1"/>
  <c r="E177" i="10" a="1"/>
  <c r="E177" i="10" s="1"/>
  <c r="A178" i="10"/>
  <c r="G177" i="10" a="1"/>
  <c r="G177" i="10" s="1"/>
  <c r="B177" i="10"/>
  <c r="D177" i="10" a="1"/>
  <c r="D177" i="10" s="1"/>
  <c r="A177" i="9"/>
  <c r="D176" i="9" a="1"/>
  <c r="D176" i="9" s="1"/>
  <c r="J176" i="9" a="1"/>
  <c r="J176" i="9" s="1"/>
  <c r="B176" i="9"/>
  <c r="F176" i="9" a="1"/>
  <c r="F176" i="9" s="1"/>
  <c r="H176" i="9" a="1"/>
  <c r="H176" i="9" s="1"/>
  <c r="E176" i="9" a="1"/>
  <c r="E176" i="9" s="1"/>
  <c r="I176" i="9" a="1"/>
  <c r="I176" i="9" s="1"/>
  <c r="G176" i="9" a="1"/>
  <c r="G176" i="9" s="1"/>
  <c r="K178" i="10" l="1" a="1"/>
  <c r="K178" i="10" s="1"/>
  <c r="O178" i="10" a="1"/>
  <c r="O178" i="10" s="1"/>
  <c r="S178" i="10" a="1"/>
  <c r="S178" i="10" s="1"/>
  <c r="L178" i="10" a="1"/>
  <c r="L178" i="10" s="1"/>
  <c r="P178" i="10" a="1"/>
  <c r="P178" i="10" s="1"/>
  <c r="T178" i="10" a="1"/>
  <c r="T178" i="10" s="1"/>
  <c r="Q178" i="10" a="1"/>
  <c r="Q178" i="10" s="1"/>
  <c r="R178" i="10" a="1"/>
  <c r="R178" i="10" s="1"/>
  <c r="M178" i="10" a="1"/>
  <c r="M178" i="10" s="1"/>
  <c r="N178" i="10" a="1"/>
  <c r="N178" i="10" s="1"/>
  <c r="N177" i="9" a="1"/>
  <c r="N177" i="9" s="1"/>
  <c r="R177" i="9" a="1"/>
  <c r="R177" i="9" s="1"/>
  <c r="K177" i="9" a="1"/>
  <c r="K177" i="9" s="1"/>
  <c r="O177" i="9" a="1"/>
  <c r="O177" i="9" s="1"/>
  <c r="S177" i="9" a="1"/>
  <c r="S177" i="9" s="1"/>
  <c r="M177" i="9" a="1"/>
  <c r="M177" i="9" s="1"/>
  <c r="P177" i="9" a="1"/>
  <c r="P177" i="9" s="1"/>
  <c r="Q177" i="9" a="1"/>
  <c r="Q177" i="9" s="1"/>
  <c r="T177" i="9" a="1"/>
  <c r="T177" i="9" s="1"/>
  <c r="L177" i="9" a="1"/>
  <c r="L177" i="9" s="1"/>
  <c r="I178" i="10" a="1"/>
  <c r="I178" i="10" s="1"/>
  <c r="D178" i="10" a="1"/>
  <c r="D178" i="10" s="1"/>
  <c r="B178" i="10"/>
  <c r="A179" i="10"/>
  <c r="G178" i="10" a="1"/>
  <c r="G178" i="10" s="1"/>
  <c r="E178" i="10" a="1"/>
  <c r="E178" i="10" s="1"/>
  <c r="H178" i="10" a="1"/>
  <c r="H178" i="10" s="1"/>
  <c r="F178" i="10" a="1"/>
  <c r="F178" i="10" s="1"/>
  <c r="J178" i="10" a="1"/>
  <c r="J178" i="10" s="1"/>
  <c r="I177" i="9" a="1"/>
  <c r="I177" i="9" s="1"/>
  <c r="F177" i="9" a="1"/>
  <c r="F177" i="9" s="1"/>
  <c r="E177" i="9" a="1"/>
  <c r="E177" i="9" s="1"/>
  <c r="J177" i="9" a="1"/>
  <c r="J177" i="9" s="1"/>
  <c r="B177" i="9"/>
  <c r="A178" i="9"/>
  <c r="D177" i="9" a="1"/>
  <c r="D177" i="9" s="1"/>
  <c r="G177" i="9" a="1"/>
  <c r="G177" i="9" s="1"/>
  <c r="H177" i="9" a="1"/>
  <c r="H177" i="9" s="1"/>
  <c r="M179" i="10" l="1" a="1"/>
  <c r="M179" i="10" s="1"/>
  <c r="Q179" i="10" a="1"/>
  <c r="Q179" i="10" s="1"/>
  <c r="N179" i="10" a="1"/>
  <c r="N179" i="10" s="1"/>
  <c r="R179" i="10" a="1"/>
  <c r="R179" i="10" s="1"/>
  <c r="O179" i="10" a="1"/>
  <c r="O179" i="10" s="1"/>
  <c r="P179" i="10" a="1"/>
  <c r="P179" i="10" s="1"/>
  <c r="K179" i="10" a="1"/>
  <c r="K179" i="10" s="1"/>
  <c r="L179" i="10" a="1"/>
  <c r="L179" i="10" s="1"/>
  <c r="S179" i="10" a="1"/>
  <c r="S179" i="10" s="1"/>
  <c r="T179" i="10" a="1"/>
  <c r="T179" i="10" s="1"/>
  <c r="L178" i="9" a="1"/>
  <c r="L178" i="9" s="1"/>
  <c r="P178" i="9" a="1"/>
  <c r="P178" i="9" s="1"/>
  <c r="M178" i="9" a="1"/>
  <c r="M178" i="9" s="1"/>
  <c r="Q178" i="9" a="1"/>
  <c r="Q178" i="9" s="1"/>
  <c r="K178" i="9" a="1"/>
  <c r="K178" i="9" s="1"/>
  <c r="S178" i="9" a="1"/>
  <c r="S178" i="9" s="1"/>
  <c r="N178" i="9" a="1"/>
  <c r="N178" i="9" s="1"/>
  <c r="T178" i="9" a="1"/>
  <c r="T178" i="9" s="1"/>
  <c r="O178" i="9" a="1"/>
  <c r="O178" i="9" s="1"/>
  <c r="R178" i="9" a="1"/>
  <c r="R178" i="9" s="1"/>
  <c r="A180" i="10"/>
  <c r="D179" i="10" a="1"/>
  <c r="D179" i="10" s="1"/>
  <c r="J179" i="10" a="1"/>
  <c r="J179" i="10" s="1"/>
  <c r="H179" i="10" a="1"/>
  <c r="H179" i="10" s="1"/>
  <c r="I179" i="10" a="1"/>
  <c r="I179" i="10" s="1"/>
  <c r="E179" i="10" a="1"/>
  <c r="E179" i="10" s="1"/>
  <c r="G179" i="10" a="1"/>
  <c r="G179" i="10" s="1"/>
  <c r="B179" i="10"/>
  <c r="F179" i="10" a="1"/>
  <c r="F179" i="10" s="1"/>
  <c r="B178" i="9"/>
  <c r="F178" i="9" a="1"/>
  <c r="F178" i="9" s="1"/>
  <c r="E178" i="9" a="1"/>
  <c r="E178" i="9" s="1"/>
  <c r="A179" i="9"/>
  <c r="I178" i="9" a="1"/>
  <c r="I178" i="9" s="1"/>
  <c r="J178" i="9" a="1"/>
  <c r="J178" i="9" s="1"/>
  <c r="H178" i="9" a="1"/>
  <c r="H178" i="9" s="1"/>
  <c r="G178" i="9" a="1"/>
  <c r="G178" i="9" s="1"/>
  <c r="D178" i="9" a="1"/>
  <c r="D178" i="9" s="1"/>
  <c r="K180" i="10" l="1" a="1"/>
  <c r="K180" i="10" s="1"/>
  <c r="O180" i="10" a="1"/>
  <c r="O180" i="10" s="1"/>
  <c r="S180" i="10" a="1"/>
  <c r="S180" i="10" s="1"/>
  <c r="L180" i="10" a="1"/>
  <c r="L180" i="10" s="1"/>
  <c r="P180" i="10" a="1"/>
  <c r="P180" i="10" s="1"/>
  <c r="T180" i="10" a="1"/>
  <c r="T180" i="10" s="1"/>
  <c r="M180" i="10" a="1"/>
  <c r="M180" i="10" s="1"/>
  <c r="N180" i="10" a="1"/>
  <c r="N180" i="10" s="1"/>
  <c r="Q180" i="10" a="1"/>
  <c r="Q180" i="10" s="1"/>
  <c r="R180" i="10" a="1"/>
  <c r="R180" i="10" s="1"/>
  <c r="K179" i="9" a="1"/>
  <c r="K179" i="9" s="1"/>
  <c r="O179" i="9" a="1"/>
  <c r="O179" i="9" s="1"/>
  <c r="S179" i="9" a="1"/>
  <c r="S179" i="9" s="1"/>
  <c r="P179" i="9" a="1"/>
  <c r="P179" i="9" s="1"/>
  <c r="Q179" i="9" a="1"/>
  <c r="Q179" i="9" s="1"/>
  <c r="L179" i="9" a="1"/>
  <c r="L179" i="9" s="1"/>
  <c r="R179" i="9" a="1"/>
  <c r="R179" i="9" s="1"/>
  <c r="N179" i="9" a="1"/>
  <c r="N179" i="9" s="1"/>
  <c r="T179" i="9" a="1"/>
  <c r="T179" i="9" s="1"/>
  <c r="M179" i="9" a="1"/>
  <c r="M179" i="9" s="1"/>
  <c r="H180" i="10" a="1"/>
  <c r="H180" i="10" s="1"/>
  <c r="G180" i="10" a="1"/>
  <c r="G180" i="10" s="1"/>
  <c r="D180" i="10" a="1"/>
  <c r="D180" i="10" s="1"/>
  <c r="I180" i="10" a="1"/>
  <c r="I180" i="10" s="1"/>
  <c r="F180" i="10" a="1"/>
  <c r="F180" i="10" s="1"/>
  <c r="A181" i="10"/>
  <c r="E180" i="10" a="1"/>
  <c r="E180" i="10" s="1"/>
  <c r="J180" i="10" a="1"/>
  <c r="J180" i="10" s="1"/>
  <c r="B180" i="10"/>
  <c r="H179" i="9" a="1"/>
  <c r="H179" i="9" s="1"/>
  <c r="E179" i="9" a="1"/>
  <c r="E179" i="9" s="1"/>
  <c r="B179" i="9"/>
  <c r="D179" i="9" a="1"/>
  <c r="D179" i="9" s="1"/>
  <c r="A180" i="9"/>
  <c r="J179" i="9" a="1"/>
  <c r="J179" i="9" s="1"/>
  <c r="F179" i="9" a="1"/>
  <c r="F179" i="9" s="1"/>
  <c r="I179" i="9" a="1"/>
  <c r="I179" i="9" s="1"/>
  <c r="G179" i="9" a="1"/>
  <c r="G179" i="9" s="1"/>
  <c r="M181" i="10" l="1" a="1"/>
  <c r="M181" i="10" s="1"/>
  <c r="Q181" i="10" a="1"/>
  <c r="Q181" i="10" s="1"/>
  <c r="N181" i="10" a="1"/>
  <c r="N181" i="10" s="1"/>
  <c r="R181" i="10" a="1"/>
  <c r="R181" i="10" s="1"/>
  <c r="K181" i="10" a="1"/>
  <c r="K181" i="10" s="1"/>
  <c r="S181" i="10" a="1"/>
  <c r="S181" i="10" s="1"/>
  <c r="L181" i="10" a="1"/>
  <c r="L181" i="10" s="1"/>
  <c r="T181" i="10" a="1"/>
  <c r="T181" i="10" s="1"/>
  <c r="O181" i="10" a="1"/>
  <c r="O181" i="10" s="1"/>
  <c r="P181" i="10" a="1"/>
  <c r="P181" i="10" s="1"/>
  <c r="M180" i="9" a="1"/>
  <c r="M180" i="9" s="1"/>
  <c r="R180" i="9" a="1"/>
  <c r="R180" i="9" s="1"/>
  <c r="L180" i="9" a="1"/>
  <c r="L180" i="9" s="1"/>
  <c r="N180" i="9" a="1"/>
  <c r="N180" i="9" s="1"/>
  <c r="S180" i="9" a="1"/>
  <c r="S180" i="9" s="1"/>
  <c r="O180" i="9" a="1"/>
  <c r="O180" i="9" s="1"/>
  <c r="T180" i="9" a="1"/>
  <c r="T180" i="9" s="1"/>
  <c r="K180" i="9" a="1"/>
  <c r="K180" i="9" s="1"/>
  <c r="P180" i="9" a="1"/>
  <c r="P180" i="9" s="1"/>
  <c r="Q180" i="9" a="1"/>
  <c r="Q180" i="9" s="1"/>
  <c r="D181" i="10" a="1"/>
  <c r="D181" i="10" s="1"/>
  <c r="A182" i="10"/>
  <c r="I181" i="10" a="1"/>
  <c r="I181" i="10" s="1"/>
  <c r="H181" i="10" a="1"/>
  <c r="H181" i="10" s="1"/>
  <c r="E181" i="10" a="1"/>
  <c r="E181" i="10" s="1"/>
  <c r="F181" i="10" a="1"/>
  <c r="F181" i="10" s="1"/>
  <c r="B181" i="10"/>
  <c r="G181" i="10" a="1"/>
  <c r="G181" i="10" s="1"/>
  <c r="J181" i="10" a="1"/>
  <c r="J181" i="10" s="1"/>
  <c r="A181" i="9"/>
  <c r="D180" i="9" a="1"/>
  <c r="D180" i="9" s="1"/>
  <c r="I180" i="9" a="1"/>
  <c r="I180" i="9" s="1"/>
  <c r="J180" i="9" a="1"/>
  <c r="J180" i="9" s="1"/>
  <c r="F180" i="9" a="1"/>
  <c r="F180" i="9" s="1"/>
  <c r="B180" i="9"/>
  <c r="G180" i="9" a="1"/>
  <c r="G180" i="9" s="1"/>
  <c r="H180" i="9" a="1"/>
  <c r="H180" i="9" s="1"/>
  <c r="E180" i="9" a="1"/>
  <c r="E180" i="9" s="1"/>
  <c r="K182" i="10" l="1" a="1"/>
  <c r="K182" i="10" s="1"/>
  <c r="O182" i="10" a="1"/>
  <c r="O182" i="10" s="1"/>
  <c r="S182" i="10" a="1"/>
  <c r="S182" i="10" s="1"/>
  <c r="L182" i="10" a="1"/>
  <c r="L182" i="10" s="1"/>
  <c r="P182" i="10" a="1"/>
  <c r="P182" i="10" s="1"/>
  <c r="T182" i="10" a="1"/>
  <c r="T182" i="10" s="1"/>
  <c r="Q182" i="10" a="1"/>
  <c r="Q182" i="10" s="1"/>
  <c r="R182" i="10" a="1"/>
  <c r="R182" i="10" s="1"/>
  <c r="M182" i="10" a="1"/>
  <c r="M182" i="10" s="1"/>
  <c r="N182" i="10" a="1"/>
  <c r="N182" i="10" s="1"/>
  <c r="M181" i="9" a="1"/>
  <c r="M181" i="9" s="1"/>
  <c r="R181" i="9" a="1"/>
  <c r="R181" i="9" s="1"/>
  <c r="S181" i="9" a="1"/>
  <c r="S181" i="9" s="1"/>
  <c r="N181" i="9" a="1"/>
  <c r="N181" i="9" s="1"/>
  <c r="T181" i="9" a="1"/>
  <c r="T181" i="9" s="1"/>
  <c r="O181" i="9" a="1"/>
  <c r="O181" i="9" s="1"/>
  <c r="P181" i="9" a="1"/>
  <c r="P181" i="9" s="1"/>
  <c r="L181" i="9" a="1"/>
  <c r="L181" i="9" s="1"/>
  <c r="Q181" i="9" a="1"/>
  <c r="Q181" i="9" s="1"/>
  <c r="K181" i="9" a="1"/>
  <c r="K181" i="9" s="1"/>
  <c r="H182" i="10" a="1"/>
  <c r="H182" i="10" s="1"/>
  <c r="G182" i="10" a="1"/>
  <c r="G182" i="10" s="1"/>
  <c r="E182" i="10" a="1"/>
  <c r="E182" i="10" s="1"/>
  <c r="A183" i="10"/>
  <c r="F182" i="10" a="1"/>
  <c r="F182" i="10" s="1"/>
  <c r="J182" i="10" a="1"/>
  <c r="J182" i="10" s="1"/>
  <c r="B182" i="10"/>
  <c r="I182" i="10" a="1"/>
  <c r="I182" i="10" s="1"/>
  <c r="D182" i="10" a="1"/>
  <c r="D182" i="10" s="1"/>
  <c r="I181" i="9" a="1"/>
  <c r="I181" i="9" s="1"/>
  <c r="D181" i="9" a="1"/>
  <c r="D181" i="9" s="1"/>
  <c r="B181" i="9"/>
  <c r="J181" i="9" a="1"/>
  <c r="J181" i="9" s="1"/>
  <c r="E181" i="9" a="1"/>
  <c r="E181" i="9" s="1"/>
  <c r="H181" i="9" a="1"/>
  <c r="H181" i="9" s="1"/>
  <c r="A182" i="9"/>
  <c r="G181" i="9" a="1"/>
  <c r="G181" i="9" s="1"/>
  <c r="F181" i="9" a="1"/>
  <c r="F181" i="9" s="1"/>
  <c r="M183" i="10" l="1" a="1"/>
  <c r="M183" i="10" s="1"/>
  <c r="Q183" i="10" a="1"/>
  <c r="Q183" i="10" s="1"/>
  <c r="N183" i="10" a="1"/>
  <c r="N183" i="10" s="1"/>
  <c r="R183" i="10" a="1"/>
  <c r="R183" i="10" s="1"/>
  <c r="O183" i="10" a="1"/>
  <c r="O183" i="10" s="1"/>
  <c r="P183" i="10" a="1"/>
  <c r="P183" i="10" s="1"/>
  <c r="S183" i="10" a="1"/>
  <c r="S183" i="10" s="1"/>
  <c r="T183" i="10" a="1"/>
  <c r="T183" i="10" s="1"/>
  <c r="K183" i="10" a="1"/>
  <c r="K183" i="10" s="1"/>
  <c r="L183" i="10" a="1"/>
  <c r="L183" i="10" s="1"/>
  <c r="N182" i="9" a="1"/>
  <c r="N182" i="9" s="1"/>
  <c r="S182" i="9" a="1"/>
  <c r="S182" i="9" s="1"/>
  <c r="O182" i="9" a="1"/>
  <c r="O182" i="9" s="1"/>
  <c r="T182" i="9" a="1"/>
  <c r="T182" i="9" s="1"/>
  <c r="K182" i="9" a="1"/>
  <c r="K182" i="9" s="1"/>
  <c r="P182" i="9" a="1"/>
  <c r="P182" i="9" s="1"/>
  <c r="Q182" i="9" a="1"/>
  <c r="Q182" i="9" s="1"/>
  <c r="R182" i="9" a="1"/>
  <c r="R182" i="9" s="1"/>
  <c r="M182" i="9" a="1"/>
  <c r="M182" i="9" s="1"/>
  <c r="L182" i="9" a="1"/>
  <c r="L182" i="9" s="1"/>
  <c r="B183" i="10"/>
  <c r="D183" i="10" a="1"/>
  <c r="D183" i="10" s="1"/>
  <c r="H183" i="10" a="1"/>
  <c r="H183" i="10" s="1"/>
  <c r="A184" i="10"/>
  <c r="G183" i="10" a="1"/>
  <c r="G183" i="10" s="1"/>
  <c r="F183" i="10" a="1"/>
  <c r="F183" i="10" s="1"/>
  <c r="J183" i="10" a="1"/>
  <c r="J183" i="10" s="1"/>
  <c r="I183" i="10" a="1"/>
  <c r="I183" i="10" s="1"/>
  <c r="E183" i="10" a="1"/>
  <c r="E183" i="10" s="1"/>
  <c r="B182" i="9"/>
  <c r="I182" i="9" a="1"/>
  <c r="I182" i="9" s="1"/>
  <c r="F182" i="9" a="1"/>
  <c r="F182" i="9" s="1"/>
  <c r="H182" i="9" a="1"/>
  <c r="H182" i="9" s="1"/>
  <c r="E182" i="9" a="1"/>
  <c r="E182" i="9" s="1"/>
  <c r="J182" i="9" a="1"/>
  <c r="J182" i="9" s="1"/>
  <c r="D182" i="9" a="1"/>
  <c r="D182" i="9" s="1"/>
  <c r="A183" i="9"/>
  <c r="G182" i="9" a="1"/>
  <c r="G182" i="9" s="1"/>
  <c r="K184" i="10" l="1" a="1"/>
  <c r="K184" i="10" s="1"/>
  <c r="O184" i="10" a="1"/>
  <c r="O184" i="10" s="1"/>
  <c r="S184" i="10" a="1"/>
  <c r="S184" i="10" s="1"/>
  <c r="L184" i="10" a="1"/>
  <c r="L184" i="10" s="1"/>
  <c r="P184" i="10" a="1"/>
  <c r="P184" i="10" s="1"/>
  <c r="T184" i="10" a="1"/>
  <c r="T184" i="10" s="1"/>
  <c r="M184" i="10" a="1"/>
  <c r="M184" i="10" s="1"/>
  <c r="N184" i="10" a="1"/>
  <c r="N184" i="10" s="1"/>
  <c r="Q184" i="10" a="1"/>
  <c r="Q184" i="10" s="1"/>
  <c r="R184" i="10" a="1"/>
  <c r="R184" i="10" s="1"/>
  <c r="N183" i="9" a="1"/>
  <c r="N183" i="9" s="1"/>
  <c r="T183" i="9" a="1"/>
  <c r="T183" i="9" s="1"/>
  <c r="O183" i="9" a="1"/>
  <c r="O183" i="9" s="1"/>
  <c r="P183" i="9" a="1"/>
  <c r="P183" i="9" s="1"/>
  <c r="K183" i="9" a="1"/>
  <c r="K183" i="9" s="1"/>
  <c r="L183" i="9" a="1"/>
  <c r="L183" i="9" s="1"/>
  <c r="Q183" i="9" a="1"/>
  <c r="Q183" i="9" s="1"/>
  <c r="S183" i="9" a="1"/>
  <c r="S183" i="9" s="1"/>
  <c r="M183" i="9" a="1"/>
  <c r="M183" i="9" s="1"/>
  <c r="R183" i="9" a="1"/>
  <c r="R183" i="9" s="1"/>
  <c r="A185" i="10"/>
  <c r="B184" i="10"/>
  <c r="G184" i="10" a="1"/>
  <c r="G184" i="10" s="1"/>
  <c r="H184" i="10" a="1"/>
  <c r="H184" i="10" s="1"/>
  <c r="F184" i="10" a="1"/>
  <c r="F184" i="10" s="1"/>
  <c r="E184" i="10" a="1"/>
  <c r="E184" i="10" s="1"/>
  <c r="I184" i="10" a="1"/>
  <c r="I184" i="10" s="1"/>
  <c r="J184" i="10" a="1"/>
  <c r="J184" i="10" s="1"/>
  <c r="D184" i="10" a="1"/>
  <c r="D184" i="10" s="1"/>
  <c r="G183" i="9" a="1"/>
  <c r="G183" i="9" s="1"/>
  <c r="B183" i="9"/>
  <c r="A184" i="9"/>
  <c r="D183" i="9" a="1"/>
  <c r="D183" i="9" s="1"/>
  <c r="H183" i="9" a="1"/>
  <c r="H183" i="9" s="1"/>
  <c r="F183" i="9" a="1"/>
  <c r="F183" i="9" s="1"/>
  <c r="E183" i="9" a="1"/>
  <c r="E183" i="9" s="1"/>
  <c r="I183" i="9" a="1"/>
  <c r="I183" i="9" s="1"/>
  <c r="J183" i="9" a="1"/>
  <c r="J183" i="9" s="1"/>
  <c r="M185" i="10" l="1" a="1"/>
  <c r="M185" i="10" s="1"/>
  <c r="Q185" i="10" a="1"/>
  <c r="Q185" i="10" s="1"/>
  <c r="N185" i="10" a="1"/>
  <c r="N185" i="10" s="1"/>
  <c r="R185" i="10" a="1"/>
  <c r="R185" i="10" s="1"/>
  <c r="K185" i="10" a="1"/>
  <c r="K185" i="10" s="1"/>
  <c r="S185" i="10" a="1"/>
  <c r="S185" i="10" s="1"/>
  <c r="L185" i="10" a="1"/>
  <c r="L185" i="10" s="1"/>
  <c r="T185" i="10" a="1"/>
  <c r="T185" i="10" s="1"/>
  <c r="O185" i="10" a="1"/>
  <c r="O185" i="10" s="1"/>
  <c r="P185" i="10" a="1"/>
  <c r="P185" i="10" s="1"/>
  <c r="S184" i="9" a="1"/>
  <c r="S184" i="9" s="1"/>
  <c r="O184" i="9" a="1"/>
  <c r="O184" i="9" s="1"/>
  <c r="K184" i="9" a="1"/>
  <c r="K184" i="9" s="1"/>
  <c r="T184" i="9" a="1"/>
  <c r="T184" i="9" s="1"/>
  <c r="P184" i="9" a="1"/>
  <c r="P184" i="9" s="1"/>
  <c r="L184" i="9" a="1"/>
  <c r="L184" i="9" s="1"/>
  <c r="Q184" i="9" a="1"/>
  <c r="Q184" i="9" s="1"/>
  <c r="M184" i="9" a="1"/>
  <c r="M184" i="9" s="1"/>
  <c r="N184" i="9" a="1"/>
  <c r="N184" i="9" s="1"/>
  <c r="R184" i="9" a="1"/>
  <c r="R184" i="9" s="1"/>
  <c r="B185" i="10"/>
  <c r="D185" i="10" a="1"/>
  <c r="D185" i="10" s="1"/>
  <c r="A186" i="10"/>
  <c r="I185" i="10" a="1"/>
  <c r="I185" i="10" s="1"/>
  <c r="H185" i="10" a="1"/>
  <c r="H185" i="10" s="1"/>
  <c r="E185" i="10" a="1"/>
  <c r="E185" i="10" s="1"/>
  <c r="J185" i="10" a="1"/>
  <c r="J185" i="10" s="1"/>
  <c r="G185" i="10" a="1"/>
  <c r="G185" i="10" s="1"/>
  <c r="F185" i="10" a="1"/>
  <c r="F185" i="10" s="1"/>
  <c r="F184" i="9" a="1"/>
  <c r="F184" i="9" s="1"/>
  <c r="J184" i="9" a="1"/>
  <c r="J184" i="9" s="1"/>
  <c r="D184" i="9" a="1"/>
  <c r="D184" i="9" s="1"/>
  <c r="B184" i="9"/>
  <c r="I184" i="9" a="1"/>
  <c r="I184" i="9" s="1"/>
  <c r="E184" i="9" a="1"/>
  <c r="E184" i="9" s="1"/>
  <c r="H184" i="9" a="1"/>
  <c r="H184" i="9" s="1"/>
  <c r="A185" i="9"/>
  <c r="G184" i="9" a="1"/>
  <c r="G184" i="9" s="1"/>
  <c r="K186" i="10" l="1" a="1"/>
  <c r="K186" i="10" s="1"/>
  <c r="O186" i="10" a="1"/>
  <c r="O186" i="10" s="1"/>
  <c r="S186" i="10" a="1"/>
  <c r="S186" i="10" s="1"/>
  <c r="L186" i="10" a="1"/>
  <c r="L186" i="10" s="1"/>
  <c r="P186" i="10" a="1"/>
  <c r="P186" i="10" s="1"/>
  <c r="T186" i="10" a="1"/>
  <c r="T186" i="10" s="1"/>
  <c r="Q186" i="10" a="1"/>
  <c r="Q186" i="10" s="1"/>
  <c r="R186" i="10" a="1"/>
  <c r="R186" i="10" s="1"/>
  <c r="M186" i="10" a="1"/>
  <c r="M186" i="10" s="1"/>
  <c r="N186" i="10" a="1"/>
  <c r="N186" i="10" s="1"/>
  <c r="R185" i="9" a="1"/>
  <c r="R185" i="9" s="1"/>
  <c r="N185" i="9" a="1"/>
  <c r="N185" i="9" s="1"/>
  <c r="S185" i="9" a="1"/>
  <c r="S185" i="9" s="1"/>
  <c r="O185" i="9" a="1"/>
  <c r="O185" i="9" s="1"/>
  <c r="K185" i="9" a="1"/>
  <c r="K185" i="9" s="1"/>
  <c r="T185" i="9" a="1"/>
  <c r="T185" i="9" s="1"/>
  <c r="P185" i="9" a="1"/>
  <c r="P185" i="9" s="1"/>
  <c r="M185" i="9" a="1"/>
  <c r="M185" i="9" s="1"/>
  <c r="Q185" i="9" a="1"/>
  <c r="Q185" i="9" s="1"/>
  <c r="L185" i="9" a="1"/>
  <c r="L185" i="9" s="1"/>
  <c r="J186" i="10" a="1"/>
  <c r="J186" i="10" s="1"/>
  <c r="F186" i="10" a="1"/>
  <c r="F186" i="10" s="1"/>
  <c r="H186" i="10" a="1"/>
  <c r="H186" i="10" s="1"/>
  <c r="G186" i="10" a="1"/>
  <c r="G186" i="10" s="1"/>
  <c r="I186" i="10" a="1"/>
  <c r="I186" i="10" s="1"/>
  <c r="B186" i="10"/>
  <c r="E186" i="10" a="1"/>
  <c r="E186" i="10" s="1"/>
  <c r="A187" i="10"/>
  <c r="D186" i="10" a="1"/>
  <c r="D186" i="10" s="1"/>
  <c r="F185" i="9" a="1"/>
  <c r="F185" i="9" s="1"/>
  <c r="D185" i="9" a="1"/>
  <c r="D185" i="9" s="1"/>
  <c r="A186" i="9"/>
  <c r="I185" i="9" a="1"/>
  <c r="I185" i="9" s="1"/>
  <c r="J185" i="9" a="1"/>
  <c r="J185" i="9" s="1"/>
  <c r="B185" i="9"/>
  <c r="H185" i="9" a="1"/>
  <c r="H185" i="9" s="1"/>
  <c r="E185" i="9" a="1"/>
  <c r="E185" i="9" s="1"/>
  <c r="G185" i="9" a="1"/>
  <c r="G185" i="9" s="1"/>
  <c r="M187" i="10" l="1" a="1"/>
  <c r="M187" i="10" s="1"/>
  <c r="Q187" i="10" a="1"/>
  <c r="Q187" i="10" s="1"/>
  <c r="N187" i="10" a="1"/>
  <c r="N187" i="10" s="1"/>
  <c r="R187" i="10" a="1"/>
  <c r="R187" i="10" s="1"/>
  <c r="O187" i="10" a="1"/>
  <c r="O187" i="10" s="1"/>
  <c r="P187" i="10" a="1"/>
  <c r="P187" i="10" s="1"/>
  <c r="K187" i="10" a="1"/>
  <c r="K187" i="10" s="1"/>
  <c r="L187" i="10" a="1"/>
  <c r="L187" i="10" s="1"/>
  <c r="S187" i="10" a="1"/>
  <c r="S187" i="10" s="1"/>
  <c r="T187" i="10" a="1"/>
  <c r="T187" i="10" s="1"/>
  <c r="M186" i="9" a="1"/>
  <c r="M186" i="9" s="1"/>
  <c r="R186" i="9" a="1"/>
  <c r="R186" i="9" s="1"/>
  <c r="N186" i="9" a="1"/>
  <c r="N186" i="9" s="1"/>
  <c r="S186" i="9" a="1"/>
  <c r="S186" i="9" s="1"/>
  <c r="O186" i="9" a="1"/>
  <c r="O186" i="9" s="1"/>
  <c r="P186" i="9" a="1"/>
  <c r="P186" i="9" s="1"/>
  <c r="Q186" i="9" a="1"/>
  <c r="Q186" i="9" s="1"/>
  <c r="T186" i="9" a="1"/>
  <c r="T186" i="9" s="1"/>
  <c r="K186" i="9" a="1"/>
  <c r="K186" i="9" s="1"/>
  <c r="L186" i="9" a="1"/>
  <c r="L186" i="9" s="1"/>
  <c r="H187" i="10" a="1"/>
  <c r="H187" i="10" s="1"/>
  <c r="D187" i="10" a="1"/>
  <c r="D187" i="10" s="1"/>
  <c r="A188" i="10"/>
  <c r="G187" i="10" a="1"/>
  <c r="G187" i="10" s="1"/>
  <c r="I187" i="10" a="1"/>
  <c r="I187" i="10" s="1"/>
  <c r="B187" i="10"/>
  <c r="J187" i="10" a="1"/>
  <c r="J187" i="10" s="1"/>
  <c r="E187" i="10" a="1"/>
  <c r="E187" i="10" s="1"/>
  <c r="F187" i="10" a="1"/>
  <c r="F187" i="10" s="1"/>
  <c r="G186" i="9" a="1"/>
  <c r="G186" i="9" s="1"/>
  <c r="E186" i="9" a="1"/>
  <c r="E186" i="9" s="1"/>
  <c r="I186" i="9" a="1"/>
  <c r="I186" i="9" s="1"/>
  <c r="H186" i="9" a="1"/>
  <c r="H186" i="9" s="1"/>
  <c r="J186" i="9" a="1"/>
  <c r="J186" i="9" s="1"/>
  <c r="F186" i="9" a="1"/>
  <c r="F186" i="9" s="1"/>
  <c r="B186" i="9"/>
  <c r="A187" i="9"/>
  <c r="D186" i="9" a="1"/>
  <c r="D186" i="9" s="1"/>
  <c r="K188" i="10" l="1" a="1"/>
  <c r="K188" i="10" s="1"/>
  <c r="O188" i="10" a="1"/>
  <c r="O188" i="10" s="1"/>
  <c r="S188" i="10" a="1"/>
  <c r="S188" i="10" s="1"/>
  <c r="L188" i="10" a="1"/>
  <c r="L188" i="10" s="1"/>
  <c r="P188" i="10" a="1"/>
  <c r="P188" i="10" s="1"/>
  <c r="T188" i="10" a="1"/>
  <c r="T188" i="10" s="1"/>
  <c r="M188" i="10" a="1"/>
  <c r="M188" i="10" s="1"/>
  <c r="N188" i="10" a="1"/>
  <c r="N188" i="10" s="1"/>
  <c r="Q188" i="10" a="1"/>
  <c r="Q188" i="10" s="1"/>
  <c r="R188" i="10" a="1"/>
  <c r="R188" i="10" s="1"/>
  <c r="L187" i="9" a="1"/>
  <c r="L187" i="9" s="1"/>
  <c r="Q187" i="9" a="1"/>
  <c r="Q187" i="9" s="1"/>
  <c r="M187" i="9" a="1"/>
  <c r="M187" i="9" s="1"/>
  <c r="R187" i="9" a="1"/>
  <c r="R187" i="9" s="1"/>
  <c r="N187" i="9" a="1"/>
  <c r="N187" i="9" s="1"/>
  <c r="S187" i="9" a="1"/>
  <c r="S187" i="9" s="1"/>
  <c r="P187" i="9" a="1"/>
  <c r="P187" i="9" s="1"/>
  <c r="T187" i="9" a="1"/>
  <c r="T187" i="9" s="1"/>
  <c r="K187" i="9" a="1"/>
  <c r="K187" i="9" s="1"/>
  <c r="O187" i="9" a="1"/>
  <c r="O187" i="9" s="1"/>
  <c r="I188" i="10" a="1"/>
  <c r="I188" i="10" s="1"/>
  <c r="H188" i="10" a="1"/>
  <c r="H188" i="10" s="1"/>
  <c r="A189" i="10"/>
  <c r="D188" i="10" a="1"/>
  <c r="D188" i="10" s="1"/>
  <c r="B188" i="10"/>
  <c r="E188" i="10" a="1"/>
  <c r="E188" i="10" s="1"/>
  <c r="G188" i="10" a="1"/>
  <c r="G188" i="10" s="1"/>
  <c r="J188" i="10" a="1"/>
  <c r="J188" i="10" s="1"/>
  <c r="F188" i="10" a="1"/>
  <c r="F188" i="10" s="1"/>
  <c r="G187" i="9" a="1"/>
  <c r="G187" i="9" s="1"/>
  <c r="J187" i="9" a="1"/>
  <c r="J187" i="9" s="1"/>
  <c r="D187" i="9" a="1"/>
  <c r="D187" i="9" s="1"/>
  <c r="E187" i="9" a="1"/>
  <c r="E187" i="9" s="1"/>
  <c r="A188" i="9"/>
  <c r="F187" i="9" a="1"/>
  <c r="F187" i="9" s="1"/>
  <c r="H187" i="9" a="1"/>
  <c r="H187" i="9" s="1"/>
  <c r="B187" i="9"/>
  <c r="I187" i="9" a="1"/>
  <c r="I187" i="9" s="1"/>
  <c r="M189" i="10" l="1" a="1"/>
  <c r="M189" i="10" s="1"/>
  <c r="Q189" i="10" a="1"/>
  <c r="Q189" i="10" s="1"/>
  <c r="N189" i="10" a="1"/>
  <c r="N189" i="10" s="1"/>
  <c r="R189" i="10" a="1"/>
  <c r="R189" i="10" s="1"/>
  <c r="K189" i="10" a="1"/>
  <c r="K189" i="10" s="1"/>
  <c r="S189" i="10" a="1"/>
  <c r="S189" i="10" s="1"/>
  <c r="L189" i="10" a="1"/>
  <c r="L189" i="10" s="1"/>
  <c r="T189" i="10" a="1"/>
  <c r="T189" i="10" s="1"/>
  <c r="O189" i="10" a="1"/>
  <c r="O189" i="10" s="1"/>
  <c r="P189" i="10" a="1"/>
  <c r="P189" i="10" s="1"/>
  <c r="K188" i="9" a="1"/>
  <c r="K188" i="9" s="1"/>
  <c r="T188" i="9" a="1"/>
  <c r="T188" i="9" s="1"/>
  <c r="P188" i="9" a="1"/>
  <c r="P188" i="9" s="1"/>
  <c r="L188" i="9" a="1"/>
  <c r="L188" i="9" s="1"/>
  <c r="Q188" i="9" a="1"/>
  <c r="Q188" i="9" s="1"/>
  <c r="M188" i="9" a="1"/>
  <c r="M188" i="9" s="1"/>
  <c r="R188" i="9" a="1"/>
  <c r="R188" i="9" s="1"/>
  <c r="S188" i="9" a="1"/>
  <c r="S188" i="9" s="1"/>
  <c r="N188" i="9" a="1"/>
  <c r="N188" i="9" s="1"/>
  <c r="O188" i="9" a="1"/>
  <c r="O188" i="9" s="1"/>
  <c r="A190" i="10"/>
  <c r="J189" i="10" a="1"/>
  <c r="J189" i="10" s="1"/>
  <c r="B189" i="10"/>
  <c r="F189" i="10" a="1"/>
  <c r="F189" i="10" s="1"/>
  <c r="G189" i="10" a="1"/>
  <c r="G189" i="10" s="1"/>
  <c r="H189" i="10" a="1"/>
  <c r="H189" i="10" s="1"/>
  <c r="D189" i="10" a="1"/>
  <c r="D189" i="10" s="1"/>
  <c r="E189" i="10" a="1"/>
  <c r="E189" i="10" s="1"/>
  <c r="I189" i="10" a="1"/>
  <c r="I189" i="10" s="1"/>
  <c r="D188" i="9" a="1"/>
  <c r="D188" i="9" s="1"/>
  <c r="I188" i="9" a="1"/>
  <c r="I188" i="9" s="1"/>
  <c r="B188" i="9"/>
  <c r="A189" i="9"/>
  <c r="H188" i="9" a="1"/>
  <c r="H188" i="9" s="1"/>
  <c r="G188" i="9" a="1"/>
  <c r="G188" i="9" s="1"/>
  <c r="F188" i="9" a="1"/>
  <c r="F188" i="9" s="1"/>
  <c r="J188" i="9" a="1"/>
  <c r="J188" i="9" s="1"/>
  <c r="E188" i="9" a="1"/>
  <c r="E188" i="9" s="1"/>
  <c r="K190" i="10" l="1" a="1"/>
  <c r="K190" i="10" s="1"/>
  <c r="O190" i="10" a="1"/>
  <c r="O190" i="10" s="1"/>
  <c r="S190" i="10" a="1"/>
  <c r="S190" i="10" s="1"/>
  <c r="L190" i="10" a="1"/>
  <c r="L190" i="10" s="1"/>
  <c r="P190" i="10" a="1"/>
  <c r="P190" i="10" s="1"/>
  <c r="T190" i="10" a="1"/>
  <c r="T190" i="10" s="1"/>
  <c r="Q190" i="10" a="1"/>
  <c r="Q190" i="10" s="1"/>
  <c r="R190" i="10" a="1"/>
  <c r="R190" i="10" s="1"/>
  <c r="M190" i="10" a="1"/>
  <c r="M190" i="10" s="1"/>
  <c r="N190" i="10" a="1"/>
  <c r="N190" i="10" s="1"/>
  <c r="O189" i="9" a="1"/>
  <c r="O189" i="9" s="1"/>
  <c r="K189" i="9" a="1"/>
  <c r="K189" i="9" s="1"/>
  <c r="T189" i="9" a="1"/>
  <c r="T189" i="9" s="1"/>
  <c r="P189" i="9" a="1"/>
  <c r="P189" i="9" s="1"/>
  <c r="L189" i="9" a="1"/>
  <c r="L189" i="9" s="1"/>
  <c r="Q189" i="9" a="1"/>
  <c r="Q189" i="9" s="1"/>
  <c r="M189" i="9" a="1"/>
  <c r="M189" i="9" s="1"/>
  <c r="N189" i="9" a="1"/>
  <c r="N189" i="9" s="1"/>
  <c r="R189" i="9" a="1"/>
  <c r="R189" i="9" s="1"/>
  <c r="S189" i="9" a="1"/>
  <c r="S189" i="9" s="1"/>
  <c r="G190" i="10" a="1"/>
  <c r="G190" i="10" s="1"/>
  <c r="B190" i="10"/>
  <c r="F190" i="10" a="1"/>
  <c r="F190" i="10" s="1"/>
  <c r="A191" i="10"/>
  <c r="D190" i="10" a="1"/>
  <c r="D190" i="10" s="1"/>
  <c r="J190" i="10" a="1"/>
  <c r="J190" i="10" s="1"/>
  <c r="E190" i="10" a="1"/>
  <c r="E190" i="10" s="1"/>
  <c r="I190" i="10" a="1"/>
  <c r="I190" i="10" s="1"/>
  <c r="H190" i="10" a="1"/>
  <c r="H190" i="10" s="1"/>
  <c r="A190" i="9"/>
  <c r="H189" i="9" a="1"/>
  <c r="H189" i="9" s="1"/>
  <c r="J189" i="9" a="1"/>
  <c r="J189" i="9" s="1"/>
  <c r="G189" i="9" a="1"/>
  <c r="G189" i="9" s="1"/>
  <c r="F189" i="9" a="1"/>
  <c r="F189" i="9" s="1"/>
  <c r="E189" i="9" a="1"/>
  <c r="E189" i="9" s="1"/>
  <c r="B189" i="9"/>
  <c r="D189" i="9" a="1"/>
  <c r="D189" i="9" s="1"/>
  <c r="I189" i="9" a="1"/>
  <c r="I189" i="9" s="1"/>
  <c r="M191" i="10" l="1" a="1"/>
  <c r="M191" i="10" s="1"/>
  <c r="Q191" i="10" a="1"/>
  <c r="Q191" i="10" s="1"/>
  <c r="N191" i="10" a="1"/>
  <c r="N191" i="10" s="1"/>
  <c r="R191" i="10" a="1"/>
  <c r="R191" i="10" s="1"/>
  <c r="O191" i="10" a="1"/>
  <c r="O191" i="10" s="1"/>
  <c r="P191" i="10" a="1"/>
  <c r="P191" i="10" s="1"/>
  <c r="S191" i="10" a="1"/>
  <c r="S191" i="10" s="1"/>
  <c r="T191" i="10" a="1"/>
  <c r="T191" i="10" s="1"/>
  <c r="K191" i="10" a="1"/>
  <c r="K191" i="10" s="1"/>
  <c r="L191" i="10" a="1"/>
  <c r="L191" i="10" s="1"/>
  <c r="N190" i="9" a="1"/>
  <c r="N190" i="9" s="1"/>
  <c r="S190" i="9" a="1"/>
  <c r="S190" i="9" s="1"/>
  <c r="O190" i="9" a="1"/>
  <c r="O190" i="9" s="1"/>
  <c r="K190" i="9" a="1"/>
  <c r="K190" i="9" s="1"/>
  <c r="T190" i="9" a="1"/>
  <c r="T190" i="9" s="1"/>
  <c r="P190" i="9" a="1"/>
  <c r="P190" i="9" s="1"/>
  <c r="L190" i="9" a="1"/>
  <c r="L190" i="9" s="1"/>
  <c r="M190" i="9" a="1"/>
  <c r="M190" i="9" s="1"/>
  <c r="Q190" i="9" a="1"/>
  <c r="Q190" i="9" s="1"/>
  <c r="R190" i="9" a="1"/>
  <c r="R190" i="9" s="1"/>
  <c r="F191" i="10" a="1"/>
  <c r="F191" i="10" s="1"/>
  <c r="J191" i="10" a="1"/>
  <c r="J191" i="10" s="1"/>
  <c r="B191" i="10"/>
  <c r="E191" i="10" a="1"/>
  <c r="E191" i="10" s="1"/>
  <c r="I191" i="10" a="1"/>
  <c r="I191" i="10" s="1"/>
  <c r="D191" i="10" a="1"/>
  <c r="D191" i="10" s="1"/>
  <c r="G191" i="10" a="1"/>
  <c r="G191" i="10" s="1"/>
  <c r="H191" i="10" a="1"/>
  <c r="H191" i="10" s="1"/>
  <c r="A192" i="10"/>
  <c r="F190" i="9" a="1"/>
  <c r="F190" i="9" s="1"/>
  <c r="B190" i="9"/>
  <c r="I190" i="9" a="1"/>
  <c r="I190" i="9" s="1"/>
  <c r="H190" i="9" a="1"/>
  <c r="H190" i="9" s="1"/>
  <c r="J190" i="9" a="1"/>
  <c r="J190" i="9" s="1"/>
  <c r="D190" i="9" a="1"/>
  <c r="D190" i="9" s="1"/>
  <c r="A191" i="9"/>
  <c r="G190" i="9" a="1"/>
  <c r="G190" i="9" s="1"/>
  <c r="E190" i="9" a="1"/>
  <c r="E190" i="9" s="1"/>
  <c r="K192" i="10" l="1" a="1"/>
  <c r="K192" i="10" s="1"/>
  <c r="O192" i="10" a="1"/>
  <c r="O192" i="10" s="1"/>
  <c r="L192" i="10" a="1"/>
  <c r="L192" i="10" s="1"/>
  <c r="P192" i="10" a="1"/>
  <c r="P192" i="10" s="1"/>
  <c r="M192" i="10" a="1"/>
  <c r="M192" i="10" s="1"/>
  <c r="S192" i="10" a="1"/>
  <c r="S192" i="10" s="1"/>
  <c r="T192" i="10" a="1"/>
  <c r="T192" i="10" s="1"/>
  <c r="N192" i="10" a="1"/>
  <c r="N192" i="10" s="1"/>
  <c r="Q192" i="10" a="1"/>
  <c r="Q192" i="10" s="1"/>
  <c r="R192" i="10" a="1"/>
  <c r="R192" i="10" s="1"/>
  <c r="M191" i="9" a="1"/>
  <c r="M191" i="9" s="1"/>
  <c r="Q191" i="9" a="1"/>
  <c r="Q191" i="9" s="1"/>
  <c r="N191" i="9" a="1"/>
  <c r="N191" i="9" s="1"/>
  <c r="R191" i="9" a="1"/>
  <c r="R191" i="9" s="1"/>
  <c r="L191" i="9" a="1"/>
  <c r="L191" i="9" s="1"/>
  <c r="O191" i="9" a="1"/>
  <c r="O191" i="9" s="1"/>
  <c r="P191" i="9" a="1"/>
  <c r="P191" i="9" s="1"/>
  <c r="K191" i="9" a="1"/>
  <c r="K191" i="9" s="1"/>
  <c r="S191" i="9" a="1"/>
  <c r="S191" i="9" s="1"/>
  <c r="T191" i="9" a="1"/>
  <c r="T191" i="9" s="1"/>
  <c r="B192" i="10"/>
  <c r="E192" i="10" a="1"/>
  <c r="E192" i="10" s="1"/>
  <c r="D192" i="10" a="1"/>
  <c r="D192" i="10" s="1"/>
  <c r="G192" i="10" a="1"/>
  <c r="G192" i="10" s="1"/>
  <c r="H192" i="10" a="1"/>
  <c r="H192" i="10" s="1"/>
  <c r="I192" i="10" a="1"/>
  <c r="I192" i="10" s="1"/>
  <c r="F192" i="10" a="1"/>
  <c r="F192" i="10" s="1"/>
  <c r="J192" i="10" a="1"/>
  <c r="J192" i="10" s="1"/>
  <c r="A193" i="10"/>
  <c r="G191" i="9" a="1"/>
  <c r="G191" i="9" s="1"/>
  <c r="D191" i="9" a="1"/>
  <c r="D191" i="9" s="1"/>
  <c r="H191" i="9" a="1"/>
  <c r="H191" i="9" s="1"/>
  <c r="E191" i="9" a="1"/>
  <c r="E191" i="9" s="1"/>
  <c r="I191" i="9" a="1"/>
  <c r="I191" i="9" s="1"/>
  <c r="F191" i="9" a="1"/>
  <c r="F191" i="9" s="1"/>
  <c r="A192" i="9"/>
  <c r="J191" i="9" a="1"/>
  <c r="J191" i="9" s="1"/>
  <c r="B191" i="9"/>
  <c r="O193" i="10" l="1" a="1"/>
  <c r="O193" i="10" s="1"/>
  <c r="T193" i="10" a="1"/>
  <c r="T193" i="10" s="1"/>
  <c r="K193" i="10" a="1"/>
  <c r="K193" i="10" s="1"/>
  <c r="P193" i="10" a="1"/>
  <c r="P193" i="10" s="1"/>
  <c r="L193" i="10" a="1"/>
  <c r="L193" i="10" s="1"/>
  <c r="M193" i="10" a="1"/>
  <c r="M193" i="10" s="1"/>
  <c r="N193" i="10" a="1"/>
  <c r="N193" i="10" s="1"/>
  <c r="Q193" i="10" a="1"/>
  <c r="Q193" i="10" s="1"/>
  <c r="R193" i="10" a="1"/>
  <c r="R193" i="10" s="1"/>
  <c r="S193" i="10" a="1"/>
  <c r="S193" i="10" s="1"/>
  <c r="K192" i="9" a="1"/>
  <c r="K192" i="9" s="1"/>
  <c r="O192" i="9" a="1"/>
  <c r="O192" i="9" s="1"/>
  <c r="S192" i="9" a="1"/>
  <c r="S192" i="9" s="1"/>
  <c r="L192" i="9" a="1"/>
  <c r="L192" i="9" s="1"/>
  <c r="P192" i="9" a="1"/>
  <c r="P192" i="9" s="1"/>
  <c r="T192" i="9" a="1"/>
  <c r="T192" i="9" s="1"/>
  <c r="N192" i="9" a="1"/>
  <c r="N192" i="9" s="1"/>
  <c r="Q192" i="9" a="1"/>
  <c r="Q192" i="9" s="1"/>
  <c r="M192" i="9" a="1"/>
  <c r="M192" i="9" s="1"/>
  <c r="R192" i="9" a="1"/>
  <c r="R192" i="9" s="1"/>
  <c r="H193" i="10" a="1"/>
  <c r="H193" i="10" s="1"/>
  <c r="B193" i="10"/>
  <c r="D193" i="10" a="1"/>
  <c r="D193" i="10" s="1"/>
  <c r="J193" i="10" a="1"/>
  <c r="J193" i="10" s="1"/>
  <c r="A194" i="10"/>
  <c r="I193" i="10" a="1"/>
  <c r="I193" i="10" s="1"/>
  <c r="E193" i="10" a="1"/>
  <c r="E193" i="10" s="1"/>
  <c r="F193" i="10" a="1"/>
  <c r="F193" i="10" s="1"/>
  <c r="G193" i="10" a="1"/>
  <c r="G193" i="10" s="1"/>
  <c r="A193" i="9"/>
  <c r="G192" i="9" a="1"/>
  <c r="G192" i="9" s="1"/>
  <c r="B192" i="9"/>
  <c r="J192" i="9" a="1"/>
  <c r="J192" i="9" s="1"/>
  <c r="E192" i="9" a="1"/>
  <c r="E192" i="9" s="1"/>
  <c r="F192" i="9" a="1"/>
  <c r="F192" i="9" s="1"/>
  <c r="D192" i="9" a="1"/>
  <c r="D192" i="9" s="1"/>
  <c r="I192" i="9" a="1"/>
  <c r="I192" i="9" s="1"/>
  <c r="H192" i="9" a="1"/>
  <c r="H192" i="9" s="1"/>
  <c r="O194" i="10" l="1" a="1"/>
  <c r="O194" i="10" s="1"/>
  <c r="P194" i="10" a="1"/>
  <c r="P194" i="10" s="1"/>
  <c r="K194" i="10" a="1"/>
  <c r="K194" i="10" s="1"/>
  <c r="Q194" i="10" a="1"/>
  <c r="Q194" i="10" s="1"/>
  <c r="L194" i="10" a="1"/>
  <c r="L194" i="10" s="1"/>
  <c r="M194" i="10" a="1"/>
  <c r="M194" i="10" s="1"/>
  <c r="N194" i="10" a="1"/>
  <c r="N194" i="10" s="1"/>
  <c r="R194" i="10" a="1"/>
  <c r="R194" i="10" s="1"/>
  <c r="S194" i="10" a="1"/>
  <c r="S194" i="10" s="1"/>
  <c r="T194" i="10" a="1"/>
  <c r="T194" i="10" s="1"/>
  <c r="M193" i="9" a="1"/>
  <c r="M193" i="9" s="1"/>
  <c r="Q193" i="9" a="1"/>
  <c r="Q193" i="9" s="1"/>
  <c r="N193" i="9" a="1"/>
  <c r="N193" i="9" s="1"/>
  <c r="R193" i="9" a="1"/>
  <c r="R193" i="9" s="1"/>
  <c r="O193" i="9" a="1"/>
  <c r="O193" i="9" s="1"/>
  <c r="P193" i="9" a="1"/>
  <c r="P193" i="9" s="1"/>
  <c r="S193" i="9" a="1"/>
  <c r="S193" i="9" s="1"/>
  <c r="K193" i="9" a="1"/>
  <c r="K193" i="9" s="1"/>
  <c r="T193" i="9" a="1"/>
  <c r="T193" i="9" s="1"/>
  <c r="L193" i="9" a="1"/>
  <c r="L193" i="9" s="1"/>
  <c r="I194" i="10" a="1"/>
  <c r="I194" i="10" s="1"/>
  <c r="F194" i="10" a="1"/>
  <c r="F194" i="10" s="1"/>
  <c r="A195" i="10"/>
  <c r="J194" i="10" a="1"/>
  <c r="J194" i="10" s="1"/>
  <c r="B194" i="10"/>
  <c r="D194" i="10" a="1"/>
  <c r="D194" i="10" s="1"/>
  <c r="H194" i="10" a="1"/>
  <c r="H194" i="10" s="1"/>
  <c r="E194" i="10" a="1"/>
  <c r="E194" i="10" s="1"/>
  <c r="G194" i="10" a="1"/>
  <c r="G194" i="10" s="1"/>
  <c r="I193" i="9" a="1"/>
  <c r="I193" i="9" s="1"/>
  <c r="E193" i="9" a="1"/>
  <c r="E193" i="9" s="1"/>
  <c r="H193" i="9" a="1"/>
  <c r="H193" i="9" s="1"/>
  <c r="G193" i="9" a="1"/>
  <c r="G193" i="9" s="1"/>
  <c r="F193" i="9" a="1"/>
  <c r="F193" i="9" s="1"/>
  <c r="J193" i="9" a="1"/>
  <c r="J193" i="9" s="1"/>
  <c r="B193" i="9"/>
  <c r="A194" i="9"/>
  <c r="D193" i="9" a="1"/>
  <c r="D193" i="9" s="1"/>
  <c r="K195" i="10" l="1" a="1"/>
  <c r="K195" i="10" s="1"/>
  <c r="P195" i="10" a="1"/>
  <c r="P195" i="10" s="1"/>
  <c r="L195" i="10" a="1"/>
  <c r="L195" i="10" s="1"/>
  <c r="Q195" i="10" a="1"/>
  <c r="Q195" i="10" s="1"/>
  <c r="R195" i="10" a="1"/>
  <c r="R195" i="10" s="1"/>
  <c r="M195" i="10" a="1"/>
  <c r="M195" i="10" s="1"/>
  <c r="N195" i="10" a="1"/>
  <c r="N195" i="10" s="1"/>
  <c r="O195" i="10" a="1"/>
  <c r="O195" i="10" s="1"/>
  <c r="S195" i="10" a="1"/>
  <c r="S195" i="10" s="1"/>
  <c r="T195" i="10" a="1"/>
  <c r="T195" i="10" s="1"/>
  <c r="K194" i="9" a="1"/>
  <c r="K194" i="9" s="1"/>
  <c r="O194" i="9" a="1"/>
  <c r="O194" i="9" s="1"/>
  <c r="S194" i="9" a="1"/>
  <c r="S194" i="9" s="1"/>
  <c r="L194" i="9" a="1"/>
  <c r="L194" i="9" s="1"/>
  <c r="P194" i="9" a="1"/>
  <c r="P194" i="9" s="1"/>
  <c r="T194" i="9" a="1"/>
  <c r="T194" i="9" s="1"/>
  <c r="N194" i="9" a="1"/>
  <c r="N194" i="9" s="1"/>
  <c r="Q194" i="9" a="1"/>
  <c r="Q194" i="9" s="1"/>
  <c r="R194" i="9" a="1"/>
  <c r="R194" i="9" s="1"/>
  <c r="M194" i="9" a="1"/>
  <c r="M194" i="9" s="1"/>
  <c r="G195" i="10" a="1"/>
  <c r="G195" i="10" s="1"/>
  <c r="J195" i="10" a="1"/>
  <c r="J195" i="10" s="1"/>
  <c r="D195" i="10" a="1"/>
  <c r="D195" i="10" s="1"/>
  <c r="A196" i="10"/>
  <c r="F195" i="10" a="1"/>
  <c r="F195" i="10" s="1"/>
  <c r="E195" i="10" a="1"/>
  <c r="E195" i="10" s="1"/>
  <c r="B195" i="10"/>
  <c r="I195" i="10" a="1"/>
  <c r="I195" i="10" s="1"/>
  <c r="H195" i="10" a="1"/>
  <c r="H195" i="10" s="1"/>
  <c r="D194" i="9" a="1"/>
  <c r="D194" i="9" s="1"/>
  <c r="H194" i="9" a="1"/>
  <c r="H194" i="9" s="1"/>
  <c r="B194" i="9"/>
  <c r="I194" i="9" a="1"/>
  <c r="I194" i="9" s="1"/>
  <c r="G194" i="9" a="1"/>
  <c r="G194" i="9" s="1"/>
  <c r="E194" i="9" a="1"/>
  <c r="E194" i="9" s="1"/>
  <c r="F194" i="9" a="1"/>
  <c r="F194" i="9" s="1"/>
  <c r="A195" i="9"/>
  <c r="J194" i="9" a="1"/>
  <c r="J194" i="9" s="1"/>
  <c r="K196" i="10" l="1" a="1"/>
  <c r="K196" i="10" s="1"/>
  <c r="Q196" i="10" a="1"/>
  <c r="Q196" i="10" s="1"/>
  <c r="L196" i="10" a="1"/>
  <c r="L196" i="10" s="1"/>
  <c r="M196" i="10" a="1"/>
  <c r="M196" i="10" s="1"/>
  <c r="R196" i="10" a="1"/>
  <c r="R196" i="10" s="1"/>
  <c r="N196" i="10" a="1"/>
  <c r="N196" i="10" s="1"/>
  <c r="O196" i="10" a="1"/>
  <c r="O196" i="10" s="1"/>
  <c r="P196" i="10" a="1"/>
  <c r="P196" i="10" s="1"/>
  <c r="T196" i="10" a="1"/>
  <c r="T196" i="10" s="1"/>
  <c r="S196" i="10" a="1"/>
  <c r="S196" i="10" s="1"/>
  <c r="M195" i="9" a="1"/>
  <c r="M195" i="9" s="1"/>
  <c r="Q195" i="9" a="1"/>
  <c r="Q195" i="9" s="1"/>
  <c r="N195" i="9" a="1"/>
  <c r="N195" i="9" s="1"/>
  <c r="R195" i="9" a="1"/>
  <c r="R195" i="9" s="1"/>
  <c r="P195" i="9" a="1"/>
  <c r="P195" i="9" s="1"/>
  <c r="S195" i="9" a="1"/>
  <c r="S195" i="9" s="1"/>
  <c r="L195" i="9" a="1"/>
  <c r="L195" i="9" s="1"/>
  <c r="O195" i="9" a="1"/>
  <c r="O195" i="9" s="1"/>
  <c r="T195" i="9" a="1"/>
  <c r="T195" i="9" s="1"/>
  <c r="K195" i="9" a="1"/>
  <c r="K195" i="9" s="1"/>
  <c r="I196" i="10" a="1"/>
  <c r="I196" i="10" s="1"/>
  <c r="D196" i="10" a="1"/>
  <c r="D196" i="10" s="1"/>
  <c r="J196" i="10" a="1"/>
  <c r="J196" i="10" s="1"/>
  <c r="F196" i="10" a="1"/>
  <c r="F196" i="10" s="1"/>
  <c r="E196" i="10" a="1"/>
  <c r="E196" i="10" s="1"/>
  <c r="G196" i="10" a="1"/>
  <c r="G196" i="10" s="1"/>
  <c r="B196" i="10"/>
  <c r="A197" i="10"/>
  <c r="H196" i="10" a="1"/>
  <c r="H196" i="10" s="1"/>
  <c r="B195" i="9"/>
  <c r="H195" i="9" a="1"/>
  <c r="H195" i="9" s="1"/>
  <c r="F195" i="9" a="1"/>
  <c r="F195" i="9" s="1"/>
  <c r="G195" i="9" a="1"/>
  <c r="G195" i="9" s="1"/>
  <c r="A196" i="9"/>
  <c r="I195" i="9" a="1"/>
  <c r="I195" i="9" s="1"/>
  <c r="E195" i="9" a="1"/>
  <c r="E195" i="9" s="1"/>
  <c r="J195" i="9" a="1"/>
  <c r="J195" i="9" s="1"/>
  <c r="D195" i="9" a="1"/>
  <c r="D195" i="9" s="1"/>
  <c r="L197" i="10" l="1" a="1"/>
  <c r="L197" i="10" s="1"/>
  <c r="Q197" i="10" a="1"/>
  <c r="Q197" i="10" s="1"/>
  <c r="R197" i="10" a="1"/>
  <c r="R197" i="10" s="1"/>
  <c r="M197" i="10" a="1"/>
  <c r="M197" i="10" s="1"/>
  <c r="S197" i="10" a="1"/>
  <c r="S197" i="10" s="1"/>
  <c r="N197" i="10" a="1"/>
  <c r="N197" i="10" s="1"/>
  <c r="O197" i="10" a="1"/>
  <c r="O197" i="10" s="1"/>
  <c r="P197" i="10" a="1"/>
  <c r="P197" i="10" s="1"/>
  <c r="T197" i="10" a="1"/>
  <c r="T197" i="10" s="1"/>
  <c r="K197" i="10" a="1"/>
  <c r="K197" i="10" s="1"/>
  <c r="K196" i="9" a="1"/>
  <c r="K196" i="9" s="1"/>
  <c r="O196" i="9" a="1"/>
  <c r="O196" i="9" s="1"/>
  <c r="S196" i="9" a="1"/>
  <c r="S196" i="9" s="1"/>
  <c r="L196" i="9" a="1"/>
  <c r="L196" i="9" s="1"/>
  <c r="P196" i="9" a="1"/>
  <c r="P196" i="9" s="1"/>
  <c r="T196" i="9" a="1"/>
  <c r="T196" i="9" s="1"/>
  <c r="Q196" i="9" a="1"/>
  <c r="Q196" i="9" s="1"/>
  <c r="R196" i="9" a="1"/>
  <c r="R196" i="9" s="1"/>
  <c r="M196" i="9" a="1"/>
  <c r="M196" i="9" s="1"/>
  <c r="N196" i="9" a="1"/>
  <c r="N196" i="9" s="1"/>
  <c r="G197" i="10" a="1"/>
  <c r="G197" i="10" s="1"/>
  <c r="J197" i="10" a="1"/>
  <c r="J197" i="10" s="1"/>
  <c r="F197" i="10" a="1"/>
  <c r="F197" i="10" s="1"/>
  <c r="E197" i="10" a="1"/>
  <c r="E197" i="10" s="1"/>
  <c r="H197" i="10" a="1"/>
  <c r="H197" i="10" s="1"/>
  <c r="B197" i="10"/>
  <c r="D197" i="10" a="1"/>
  <c r="D197" i="10" s="1"/>
  <c r="A198" i="10"/>
  <c r="I197" i="10" a="1"/>
  <c r="I197" i="10" s="1"/>
  <c r="J196" i="9" a="1"/>
  <c r="J196" i="9" s="1"/>
  <c r="G196" i="9" a="1"/>
  <c r="G196" i="9" s="1"/>
  <c r="B196" i="9"/>
  <c r="H196" i="9" a="1"/>
  <c r="H196" i="9" s="1"/>
  <c r="E196" i="9" a="1"/>
  <c r="E196" i="9" s="1"/>
  <c r="D196" i="9" a="1"/>
  <c r="D196" i="9" s="1"/>
  <c r="F196" i="9" a="1"/>
  <c r="F196" i="9" s="1"/>
  <c r="A197" i="9"/>
  <c r="I196" i="9" a="1"/>
  <c r="I196" i="9" s="1"/>
  <c r="M198" i="10" l="1" a="1"/>
  <c r="M198" i="10" s="1"/>
  <c r="R198" i="10" a="1"/>
  <c r="R198" i="10" s="1"/>
  <c r="N198" i="10" a="1"/>
  <c r="N198" i="10" s="1"/>
  <c r="S198" i="10" a="1"/>
  <c r="S198" i="10" s="1"/>
  <c r="T198" i="10" a="1"/>
  <c r="T198" i="10" s="1"/>
  <c r="O198" i="10" a="1"/>
  <c r="O198" i="10" s="1"/>
  <c r="P198" i="10" a="1"/>
  <c r="P198" i="10" s="1"/>
  <c r="Q198" i="10" a="1"/>
  <c r="Q198" i="10" s="1"/>
  <c r="K198" i="10" a="1"/>
  <c r="K198" i="10" s="1"/>
  <c r="L198" i="10" a="1"/>
  <c r="L198" i="10" s="1"/>
  <c r="M197" i="9" a="1"/>
  <c r="M197" i="9" s="1"/>
  <c r="Q197" i="9" a="1"/>
  <c r="Q197" i="9" s="1"/>
  <c r="N197" i="9" a="1"/>
  <c r="N197" i="9" s="1"/>
  <c r="R197" i="9" a="1"/>
  <c r="R197" i="9" s="1"/>
  <c r="P197" i="9" a="1"/>
  <c r="P197" i="9" s="1"/>
  <c r="S197" i="9" a="1"/>
  <c r="S197" i="9" s="1"/>
  <c r="K197" i="9" a="1"/>
  <c r="K197" i="9" s="1"/>
  <c r="T197" i="9" a="1"/>
  <c r="T197" i="9" s="1"/>
  <c r="L197" i="9" a="1"/>
  <c r="L197" i="9" s="1"/>
  <c r="O197" i="9" a="1"/>
  <c r="O197" i="9" s="1"/>
  <c r="I198" i="10" a="1"/>
  <c r="I198" i="10" s="1"/>
  <c r="D198" i="10" a="1"/>
  <c r="D198" i="10" s="1"/>
  <c r="A199" i="10"/>
  <c r="H198" i="10" a="1"/>
  <c r="H198" i="10" s="1"/>
  <c r="B198" i="10"/>
  <c r="J198" i="10" a="1"/>
  <c r="J198" i="10" s="1"/>
  <c r="F198" i="10" a="1"/>
  <c r="F198" i="10" s="1"/>
  <c r="G198" i="10" a="1"/>
  <c r="G198" i="10" s="1"/>
  <c r="E198" i="10" a="1"/>
  <c r="E198" i="10" s="1"/>
  <c r="D197" i="9" a="1"/>
  <c r="D197" i="9" s="1"/>
  <c r="J197" i="9" a="1"/>
  <c r="J197" i="9" s="1"/>
  <c r="I197" i="9" a="1"/>
  <c r="I197" i="9" s="1"/>
  <c r="B197" i="9"/>
  <c r="E197" i="9" a="1"/>
  <c r="E197" i="9" s="1"/>
  <c r="G197" i="9" a="1"/>
  <c r="G197" i="9" s="1"/>
  <c r="F197" i="9" a="1"/>
  <c r="F197" i="9" s="1"/>
  <c r="A198" i="9"/>
  <c r="H197" i="9" a="1"/>
  <c r="H197" i="9" s="1"/>
  <c r="M199" i="10" l="1" a="1"/>
  <c r="M199" i="10" s="1"/>
  <c r="S199" i="10" a="1"/>
  <c r="S199" i="10" s="1"/>
  <c r="N199" i="10" a="1"/>
  <c r="N199" i="10" s="1"/>
  <c r="O199" i="10" a="1"/>
  <c r="O199" i="10" s="1"/>
  <c r="T199" i="10" a="1"/>
  <c r="T199" i="10" s="1"/>
  <c r="P199" i="10" a="1"/>
  <c r="P199" i="10" s="1"/>
  <c r="Q199" i="10" a="1"/>
  <c r="Q199" i="10" s="1"/>
  <c r="R199" i="10" a="1"/>
  <c r="R199" i="10" s="1"/>
  <c r="K199" i="10" a="1"/>
  <c r="K199" i="10" s="1"/>
  <c r="L199" i="10" a="1"/>
  <c r="L199" i="10" s="1"/>
  <c r="K198" i="9" a="1"/>
  <c r="K198" i="9" s="1"/>
  <c r="O198" i="9" a="1"/>
  <c r="O198" i="9" s="1"/>
  <c r="S198" i="9" a="1"/>
  <c r="S198" i="9" s="1"/>
  <c r="L198" i="9" a="1"/>
  <c r="L198" i="9" s="1"/>
  <c r="P198" i="9" a="1"/>
  <c r="P198" i="9" s="1"/>
  <c r="T198" i="9" a="1"/>
  <c r="T198" i="9" s="1"/>
  <c r="R198" i="9" a="1"/>
  <c r="R198" i="9" s="1"/>
  <c r="M198" i="9" a="1"/>
  <c r="M198" i="9" s="1"/>
  <c r="N198" i="9" a="1"/>
  <c r="N198" i="9" s="1"/>
  <c r="Q198" i="9" a="1"/>
  <c r="Q198" i="9" s="1"/>
  <c r="H199" i="10" a="1"/>
  <c r="H199" i="10" s="1"/>
  <c r="F199" i="10" a="1"/>
  <c r="F199" i="10" s="1"/>
  <c r="J199" i="10" a="1"/>
  <c r="J199" i="10" s="1"/>
  <c r="B199" i="10"/>
  <c r="I199" i="10" a="1"/>
  <c r="I199" i="10" s="1"/>
  <c r="E199" i="10" a="1"/>
  <c r="E199" i="10" s="1"/>
  <c r="G199" i="10" a="1"/>
  <c r="G199" i="10" s="1"/>
  <c r="A200" i="10"/>
  <c r="D199" i="10" a="1"/>
  <c r="D199" i="10" s="1"/>
  <c r="A199" i="9"/>
  <c r="G198" i="9" a="1"/>
  <c r="G198" i="9" s="1"/>
  <c r="F198" i="9" a="1"/>
  <c r="F198" i="9" s="1"/>
  <c r="I198" i="9" a="1"/>
  <c r="I198" i="9" s="1"/>
  <c r="H198" i="9" a="1"/>
  <c r="H198" i="9" s="1"/>
  <c r="E198" i="9" a="1"/>
  <c r="E198" i="9" s="1"/>
  <c r="B198" i="9"/>
  <c r="J198" i="9" a="1"/>
  <c r="J198" i="9" s="1"/>
  <c r="D198" i="9" a="1"/>
  <c r="D198" i="9" s="1"/>
  <c r="N200" i="10" l="1" a="1"/>
  <c r="N200" i="10" s="1"/>
  <c r="S200" i="10" a="1"/>
  <c r="S200" i="10" s="1"/>
  <c r="T200" i="10" a="1"/>
  <c r="T200" i="10" s="1"/>
  <c r="O200" i="10" a="1"/>
  <c r="O200" i="10" s="1"/>
  <c r="P200" i="10" a="1"/>
  <c r="P200" i="10" s="1"/>
  <c r="Q200" i="10" a="1"/>
  <c r="Q200" i="10" s="1"/>
  <c r="R200" i="10" a="1"/>
  <c r="R200" i="10" s="1"/>
  <c r="K200" i="10" a="1"/>
  <c r="K200" i="10" s="1"/>
  <c r="L200" i="10" a="1"/>
  <c r="L200" i="10" s="1"/>
  <c r="M200" i="10" a="1"/>
  <c r="M200" i="10" s="1"/>
  <c r="M199" i="9" a="1"/>
  <c r="M199" i="9" s="1"/>
  <c r="Q199" i="9" a="1"/>
  <c r="Q199" i="9" s="1"/>
  <c r="N199" i="9" a="1"/>
  <c r="N199" i="9" s="1"/>
  <c r="R199" i="9" a="1"/>
  <c r="R199" i="9" s="1"/>
  <c r="S199" i="9" a="1"/>
  <c r="S199" i="9" s="1"/>
  <c r="K199" i="9" a="1"/>
  <c r="K199" i="9" s="1"/>
  <c r="T199" i="9" a="1"/>
  <c r="T199" i="9" s="1"/>
  <c r="O199" i="9" a="1"/>
  <c r="O199" i="9" s="1"/>
  <c r="L199" i="9" a="1"/>
  <c r="L199" i="9" s="1"/>
  <c r="P199" i="9" a="1"/>
  <c r="P199" i="9" s="1"/>
  <c r="A201" i="10"/>
  <c r="E200" i="10" a="1"/>
  <c r="E200" i="10" s="1"/>
  <c r="D200" i="10" a="1"/>
  <c r="D200" i="10" s="1"/>
  <c r="G200" i="10" a="1"/>
  <c r="G200" i="10" s="1"/>
  <c r="I200" i="10" a="1"/>
  <c r="I200" i="10" s="1"/>
  <c r="B200" i="10"/>
  <c r="H200" i="10" a="1"/>
  <c r="H200" i="10" s="1"/>
  <c r="F200" i="10" a="1"/>
  <c r="F200" i="10" s="1"/>
  <c r="J200" i="10" a="1"/>
  <c r="J200" i="10" s="1"/>
  <c r="B199" i="9"/>
  <c r="A200" i="9"/>
  <c r="E199" i="9" a="1"/>
  <c r="E199" i="9" s="1"/>
  <c r="D199" i="9" a="1"/>
  <c r="D199" i="9" s="1"/>
  <c r="H199" i="9" a="1"/>
  <c r="H199" i="9" s="1"/>
  <c r="J199" i="9" a="1"/>
  <c r="J199" i="9" s="1"/>
  <c r="I199" i="9" a="1"/>
  <c r="I199" i="9" s="1"/>
  <c r="G199" i="9" a="1"/>
  <c r="G199" i="9" s="1"/>
  <c r="F199" i="9" a="1"/>
  <c r="F199" i="9" s="1"/>
  <c r="O201" i="10" l="1" a="1"/>
  <c r="O201" i="10" s="1"/>
  <c r="T201" i="10" a="1"/>
  <c r="T201" i="10" s="1"/>
  <c r="K201" i="10" a="1"/>
  <c r="K201" i="10" s="1"/>
  <c r="P201" i="10" a="1"/>
  <c r="P201" i="10" s="1"/>
  <c r="Q201" i="10" a="1"/>
  <c r="Q201" i="10" s="1"/>
  <c r="R201" i="10" a="1"/>
  <c r="R201" i="10" s="1"/>
  <c r="S201" i="10" a="1"/>
  <c r="S201" i="10" s="1"/>
  <c r="L201" i="10" a="1"/>
  <c r="L201" i="10" s="1"/>
  <c r="M201" i="10" a="1"/>
  <c r="M201" i="10" s="1"/>
  <c r="N201" i="10" a="1"/>
  <c r="N201" i="10" s="1"/>
  <c r="K200" i="9" a="1"/>
  <c r="K200" i="9" s="1"/>
  <c r="O200" i="9" a="1"/>
  <c r="O200" i="9" s="1"/>
  <c r="S200" i="9" a="1"/>
  <c r="S200" i="9" s="1"/>
  <c r="L200" i="9" a="1"/>
  <c r="L200" i="9" s="1"/>
  <c r="P200" i="9" a="1"/>
  <c r="P200" i="9" s="1"/>
  <c r="T200" i="9" a="1"/>
  <c r="T200" i="9" s="1"/>
  <c r="R200" i="9" a="1"/>
  <c r="R200" i="9" s="1"/>
  <c r="M200" i="9" a="1"/>
  <c r="M200" i="9" s="1"/>
  <c r="N200" i="9" a="1"/>
  <c r="N200" i="9" s="1"/>
  <c r="Q200" i="9" a="1"/>
  <c r="Q200" i="9" s="1"/>
  <c r="F201" i="10" a="1"/>
  <c r="F201" i="10" s="1"/>
  <c r="A202" i="10"/>
  <c r="E201" i="10" a="1"/>
  <c r="E201" i="10" s="1"/>
  <c r="G201" i="10" a="1"/>
  <c r="G201" i="10" s="1"/>
  <c r="B201" i="10"/>
  <c r="H201" i="10" a="1"/>
  <c r="H201" i="10" s="1"/>
  <c r="D201" i="10" a="1"/>
  <c r="D201" i="10" s="1"/>
  <c r="I201" i="10" a="1"/>
  <c r="I201" i="10" s="1"/>
  <c r="J201" i="10" a="1"/>
  <c r="J201" i="10" s="1"/>
  <c r="E200" i="9" a="1"/>
  <c r="E200" i="9" s="1"/>
  <c r="H200" i="9" a="1"/>
  <c r="H200" i="9" s="1"/>
  <c r="G200" i="9" a="1"/>
  <c r="G200" i="9" s="1"/>
  <c r="B200" i="9"/>
  <c r="D200" i="9" a="1"/>
  <c r="D200" i="9" s="1"/>
  <c r="A201" i="9"/>
  <c r="F200" i="9" a="1"/>
  <c r="F200" i="9" s="1"/>
  <c r="J200" i="9" a="1"/>
  <c r="J200" i="9" s="1"/>
  <c r="I200" i="9" a="1"/>
  <c r="I200" i="9" s="1"/>
  <c r="O202" i="10" l="1" a="1"/>
  <c r="O202" i="10" s="1"/>
  <c r="P202" i="10" a="1"/>
  <c r="P202" i="10" s="1"/>
  <c r="K202" i="10" a="1"/>
  <c r="K202" i="10" s="1"/>
  <c r="Q202" i="10" a="1"/>
  <c r="Q202" i="10" s="1"/>
  <c r="L202" i="10" a="1"/>
  <c r="L202" i="10" s="1"/>
  <c r="R202" i="10" a="1"/>
  <c r="R202" i="10" s="1"/>
  <c r="S202" i="10" a="1"/>
  <c r="S202" i="10" s="1"/>
  <c r="T202" i="10" a="1"/>
  <c r="T202" i="10" s="1"/>
  <c r="M202" i="10" a="1"/>
  <c r="M202" i="10" s="1"/>
  <c r="N202" i="10" a="1"/>
  <c r="N202" i="10" s="1"/>
  <c r="M201" i="9" a="1"/>
  <c r="M201" i="9" s="1"/>
  <c r="Q201" i="9" a="1"/>
  <c r="Q201" i="9" s="1"/>
  <c r="N201" i="9" a="1"/>
  <c r="N201" i="9" s="1"/>
  <c r="R201" i="9" a="1"/>
  <c r="R201" i="9" s="1"/>
  <c r="K201" i="9" a="1"/>
  <c r="K201" i="9" s="1"/>
  <c r="T201" i="9" a="1"/>
  <c r="T201" i="9" s="1"/>
  <c r="L201" i="9" a="1"/>
  <c r="L201" i="9" s="1"/>
  <c r="O201" i="9" a="1"/>
  <c r="O201" i="9" s="1"/>
  <c r="P201" i="9" a="1"/>
  <c r="P201" i="9" s="1"/>
  <c r="S201" i="9" a="1"/>
  <c r="S201" i="9" s="1"/>
  <c r="H202" i="10" a="1"/>
  <c r="H202" i="10" s="1"/>
  <c r="G202" i="10" a="1"/>
  <c r="G202" i="10" s="1"/>
  <c r="B202" i="10"/>
  <c r="J202" i="10" a="1"/>
  <c r="J202" i="10" s="1"/>
  <c r="E202" i="10" a="1"/>
  <c r="E202" i="10" s="1"/>
  <c r="A203" i="10"/>
  <c r="I202" i="10" a="1"/>
  <c r="I202" i="10" s="1"/>
  <c r="F202" i="10" a="1"/>
  <c r="F202" i="10" s="1"/>
  <c r="D202" i="10" a="1"/>
  <c r="D202" i="10" s="1"/>
  <c r="A202" i="9"/>
  <c r="I201" i="9" a="1"/>
  <c r="I201" i="9" s="1"/>
  <c r="J201" i="9" a="1"/>
  <c r="J201" i="9" s="1"/>
  <c r="G201" i="9" a="1"/>
  <c r="G201" i="9" s="1"/>
  <c r="F201" i="9" a="1"/>
  <c r="F201" i="9" s="1"/>
  <c r="B201" i="9"/>
  <c r="D201" i="9" a="1"/>
  <c r="D201" i="9" s="1"/>
  <c r="E201" i="9" a="1"/>
  <c r="E201" i="9" s="1"/>
  <c r="H201" i="9" a="1"/>
  <c r="H201" i="9" s="1"/>
  <c r="K203" i="10" l="1" a="1"/>
  <c r="K203" i="10" s="1"/>
  <c r="P203" i="10" a="1"/>
  <c r="P203" i="10" s="1"/>
  <c r="T203" i="10" a="1"/>
  <c r="T203" i="10" s="1"/>
  <c r="L203" i="10" a="1"/>
  <c r="L203" i="10" s="1"/>
  <c r="Q203" i="10" a="1"/>
  <c r="Q203" i="10" s="1"/>
  <c r="R203" i="10" a="1"/>
  <c r="R203" i="10" s="1"/>
  <c r="S203" i="10" a="1"/>
  <c r="S203" i="10" s="1"/>
  <c r="M203" i="10" a="1"/>
  <c r="M203" i="10" s="1"/>
  <c r="N203" i="10" a="1"/>
  <c r="N203" i="10" s="1"/>
  <c r="O203" i="10" a="1"/>
  <c r="O203" i="10" s="1"/>
  <c r="K202" i="9" a="1"/>
  <c r="K202" i="9" s="1"/>
  <c r="O202" i="9" a="1"/>
  <c r="O202" i="9" s="1"/>
  <c r="S202" i="9" a="1"/>
  <c r="S202" i="9" s="1"/>
  <c r="L202" i="9" a="1"/>
  <c r="L202" i="9" s="1"/>
  <c r="P202" i="9" a="1"/>
  <c r="P202" i="9" s="1"/>
  <c r="T202" i="9" a="1"/>
  <c r="T202" i="9" s="1"/>
  <c r="R202" i="9" a="1"/>
  <c r="R202" i="9" s="1"/>
  <c r="M202" i="9" a="1"/>
  <c r="M202" i="9" s="1"/>
  <c r="N202" i="9" a="1"/>
  <c r="N202" i="9" s="1"/>
  <c r="Q202" i="9" a="1"/>
  <c r="Q202" i="9" s="1"/>
  <c r="G203" i="10" a="1"/>
  <c r="G203" i="10" s="1"/>
  <c r="J203" i="10" a="1"/>
  <c r="J203" i="10" s="1"/>
  <c r="F203" i="10" a="1"/>
  <c r="F203" i="10" s="1"/>
  <c r="I203" i="10" a="1"/>
  <c r="I203" i="10" s="1"/>
  <c r="A204" i="10"/>
  <c r="D203" i="10" a="1"/>
  <c r="D203" i="10" s="1"/>
  <c r="E203" i="10" a="1"/>
  <c r="E203" i="10" s="1"/>
  <c r="B203" i="10"/>
  <c r="H203" i="10" a="1"/>
  <c r="H203" i="10" s="1"/>
  <c r="E202" i="9" a="1"/>
  <c r="E202" i="9" s="1"/>
  <c r="D202" i="9" a="1"/>
  <c r="D202" i="9" s="1"/>
  <c r="J202" i="9" a="1"/>
  <c r="J202" i="9" s="1"/>
  <c r="H202" i="9" a="1"/>
  <c r="H202" i="9" s="1"/>
  <c r="G202" i="9" a="1"/>
  <c r="G202" i="9" s="1"/>
  <c r="I202" i="9" a="1"/>
  <c r="I202" i="9" s="1"/>
  <c r="F202" i="9" a="1"/>
  <c r="F202" i="9" s="1"/>
  <c r="B202" i="9"/>
  <c r="A203" i="9"/>
  <c r="N204" i="10" l="1" a="1"/>
  <c r="N204" i="10" s="1"/>
  <c r="R204" i="10" a="1"/>
  <c r="R204" i="10" s="1"/>
  <c r="K204" i="10" a="1"/>
  <c r="K204" i="10" s="1"/>
  <c r="O204" i="10" a="1"/>
  <c r="O204" i="10" s="1"/>
  <c r="S204" i="10" a="1"/>
  <c r="S204" i="10" s="1"/>
  <c r="P204" i="10" a="1"/>
  <c r="P204" i="10" s="1"/>
  <c r="Q204" i="10" a="1"/>
  <c r="Q204" i="10" s="1"/>
  <c r="L204" i="10" a="1"/>
  <c r="L204" i="10" s="1"/>
  <c r="M204" i="10" a="1"/>
  <c r="M204" i="10" s="1"/>
  <c r="T204" i="10" a="1"/>
  <c r="T204" i="10" s="1"/>
  <c r="M203" i="9" a="1"/>
  <c r="M203" i="9" s="1"/>
  <c r="Q203" i="9" a="1"/>
  <c r="Q203" i="9" s="1"/>
  <c r="N203" i="9" a="1"/>
  <c r="N203" i="9" s="1"/>
  <c r="R203" i="9" a="1"/>
  <c r="R203" i="9" s="1"/>
  <c r="P203" i="9" a="1"/>
  <c r="P203" i="9" s="1"/>
  <c r="K203" i="9" a="1"/>
  <c r="K203" i="9" s="1"/>
  <c r="S203" i="9" a="1"/>
  <c r="S203" i="9" s="1"/>
  <c r="L203" i="9" a="1"/>
  <c r="L203" i="9" s="1"/>
  <c r="T203" i="9" a="1"/>
  <c r="T203" i="9" s="1"/>
  <c r="O203" i="9" a="1"/>
  <c r="O203" i="9" s="1"/>
  <c r="A205" i="10"/>
  <c r="F204" i="10" a="1"/>
  <c r="F204" i="10" s="1"/>
  <c r="H204" i="10" a="1"/>
  <c r="H204" i="10" s="1"/>
  <c r="G204" i="10" a="1"/>
  <c r="G204" i="10" s="1"/>
  <c r="D204" i="10" a="1"/>
  <c r="D204" i="10" s="1"/>
  <c r="J204" i="10" a="1"/>
  <c r="J204" i="10" s="1"/>
  <c r="B204" i="10"/>
  <c r="I204" i="10" a="1"/>
  <c r="I204" i="10" s="1"/>
  <c r="E204" i="10" a="1"/>
  <c r="E204" i="10" s="1"/>
  <c r="H203" i="9" a="1"/>
  <c r="H203" i="9" s="1"/>
  <c r="I203" i="9" a="1"/>
  <c r="I203" i="9" s="1"/>
  <c r="E203" i="9" a="1"/>
  <c r="E203" i="9" s="1"/>
  <c r="J203" i="9" a="1"/>
  <c r="J203" i="9" s="1"/>
  <c r="F203" i="9" a="1"/>
  <c r="F203" i="9" s="1"/>
  <c r="D203" i="9" a="1"/>
  <c r="D203" i="9" s="1"/>
  <c r="G203" i="9" a="1"/>
  <c r="G203" i="9" s="1"/>
  <c r="B203" i="9"/>
  <c r="A204" i="9"/>
  <c r="L205" i="10" l="1" a="1"/>
  <c r="L205" i="10" s="1"/>
  <c r="P205" i="10" a="1"/>
  <c r="P205" i="10" s="1"/>
  <c r="T205" i="10" a="1"/>
  <c r="T205" i="10" s="1"/>
  <c r="M205" i="10" a="1"/>
  <c r="M205" i="10" s="1"/>
  <c r="Q205" i="10" a="1"/>
  <c r="Q205" i="10" s="1"/>
  <c r="N205" i="10" a="1"/>
  <c r="N205" i="10" s="1"/>
  <c r="O205" i="10" a="1"/>
  <c r="O205" i="10" s="1"/>
  <c r="R205" i="10" a="1"/>
  <c r="R205" i="10" s="1"/>
  <c r="S205" i="10" a="1"/>
  <c r="S205" i="10" s="1"/>
  <c r="K205" i="10" a="1"/>
  <c r="K205" i="10" s="1"/>
  <c r="K204" i="9" a="1"/>
  <c r="K204" i="9" s="1"/>
  <c r="O204" i="9" a="1"/>
  <c r="O204" i="9" s="1"/>
  <c r="S204" i="9" a="1"/>
  <c r="S204" i="9" s="1"/>
  <c r="L204" i="9" a="1"/>
  <c r="L204" i="9" s="1"/>
  <c r="P204" i="9" a="1"/>
  <c r="P204" i="9" s="1"/>
  <c r="T204" i="9" a="1"/>
  <c r="T204" i="9" s="1"/>
  <c r="N204" i="9" a="1"/>
  <c r="N204" i="9" s="1"/>
  <c r="Q204" i="9" a="1"/>
  <c r="Q204" i="9" s="1"/>
  <c r="R204" i="9" a="1"/>
  <c r="R204" i="9" s="1"/>
  <c r="M204" i="9" a="1"/>
  <c r="M204" i="9" s="1"/>
  <c r="D205" i="10" a="1"/>
  <c r="D205" i="10" s="1"/>
  <c r="I205" i="10" a="1"/>
  <c r="I205" i="10" s="1"/>
  <c r="J205" i="10" a="1"/>
  <c r="J205" i="10" s="1"/>
  <c r="F205" i="10" a="1"/>
  <c r="F205" i="10" s="1"/>
  <c r="B205" i="10"/>
  <c r="E205" i="10" a="1"/>
  <c r="E205" i="10" s="1"/>
  <c r="H205" i="10" a="1"/>
  <c r="H205" i="10" s="1"/>
  <c r="G205" i="10" a="1"/>
  <c r="G205" i="10" s="1"/>
  <c r="A206" i="10"/>
  <c r="F204" i="9" a="1"/>
  <c r="F204" i="9" s="1"/>
  <c r="J204" i="9" a="1"/>
  <c r="J204" i="9" s="1"/>
  <c r="B204" i="9"/>
  <c r="A205" i="9"/>
  <c r="H204" i="9" a="1"/>
  <c r="H204" i="9" s="1"/>
  <c r="E204" i="9" a="1"/>
  <c r="E204" i="9" s="1"/>
  <c r="D204" i="9" a="1"/>
  <c r="D204" i="9" s="1"/>
  <c r="I204" i="9" a="1"/>
  <c r="I204" i="9" s="1"/>
  <c r="G204" i="9" a="1"/>
  <c r="G204" i="9" s="1"/>
  <c r="N206" i="10" l="1" a="1"/>
  <c r="N206" i="10" s="1"/>
  <c r="R206" i="10" a="1"/>
  <c r="R206" i="10" s="1"/>
  <c r="K206" i="10" a="1"/>
  <c r="K206" i="10" s="1"/>
  <c r="Q206" i="10" a="1"/>
  <c r="Q206" i="10" s="1"/>
  <c r="L206" i="10" a="1"/>
  <c r="L206" i="10" s="1"/>
  <c r="S206" i="10" a="1"/>
  <c r="S206" i="10" s="1"/>
  <c r="T206" i="10" a="1"/>
  <c r="T206" i="10" s="1"/>
  <c r="M206" i="10" a="1"/>
  <c r="M206" i="10" s="1"/>
  <c r="O206" i="10" a="1"/>
  <c r="O206" i="10" s="1"/>
  <c r="P206" i="10" a="1"/>
  <c r="P206" i="10" s="1"/>
  <c r="M205" i="9" a="1"/>
  <c r="M205" i="9" s="1"/>
  <c r="Q205" i="9" a="1"/>
  <c r="Q205" i="9" s="1"/>
  <c r="N205" i="9" a="1"/>
  <c r="N205" i="9" s="1"/>
  <c r="R205" i="9" a="1"/>
  <c r="R205" i="9" s="1"/>
  <c r="L205" i="9" a="1"/>
  <c r="L205" i="9" s="1"/>
  <c r="T205" i="9" a="1"/>
  <c r="T205" i="9" s="1"/>
  <c r="O205" i="9" a="1"/>
  <c r="O205" i="9" s="1"/>
  <c r="P205" i="9" a="1"/>
  <c r="P205" i="9" s="1"/>
  <c r="S205" i="9" a="1"/>
  <c r="S205" i="9" s="1"/>
  <c r="K205" i="9" a="1"/>
  <c r="K205" i="9" s="1"/>
  <c r="G206" i="10" a="1"/>
  <c r="G206" i="10" s="1"/>
  <c r="I206" i="10" a="1"/>
  <c r="I206" i="10" s="1"/>
  <c r="D206" i="10" a="1"/>
  <c r="D206" i="10" s="1"/>
  <c r="H206" i="10" a="1"/>
  <c r="H206" i="10" s="1"/>
  <c r="F206" i="10" a="1"/>
  <c r="F206" i="10" s="1"/>
  <c r="J206" i="10" a="1"/>
  <c r="J206" i="10" s="1"/>
  <c r="E206" i="10" a="1"/>
  <c r="E206" i="10" s="1"/>
  <c r="A207" i="10"/>
  <c r="B206" i="10"/>
  <c r="A206" i="9"/>
  <c r="F205" i="9" a="1"/>
  <c r="F205" i="9" s="1"/>
  <c r="E205" i="9" a="1"/>
  <c r="E205" i="9" s="1"/>
  <c r="J205" i="9" a="1"/>
  <c r="J205" i="9" s="1"/>
  <c r="H205" i="9" a="1"/>
  <c r="H205" i="9" s="1"/>
  <c r="B205" i="9"/>
  <c r="D205" i="9" a="1"/>
  <c r="D205" i="9" s="1"/>
  <c r="G205" i="9" a="1"/>
  <c r="G205" i="9" s="1"/>
  <c r="I205" i="9" a="1"/>
  <c r="I205" i="9" s="1"/>
  <c r="L207" i="10" l="1" a="1"/>
  <c r="L207" i="10" s="1"/>
  <c r="P207" i="10" a="1"/>
  <c r="P207" i="10" s="1"/>
  <c r="T207" i="10" a="1"/>
  <c r="T207" i="10" s="1"/>
  <c r="S207" i="10" a="1"/>
  <c r="S207" i="10" s="1"/>
  <c r="N207" i="10" a="1"/>
  <c r="N207" i="10" s="1"/>
  <c r="O207" i="10" a="1"/>
  <c r="O207" i="10" s="1"/>
  <c r="K207" i="10" a="1"/>
  <c r="K207" i="10" s="1"/>
  <c r="M207" i="10" a="1"/>
  <c r="M207" i="10" s="1"/>
  <c r="Q207" i="10" a="1"/>
  <c r="Q207" i="10" s="1"/>
  <c r="R207" i="10" a="1"/>
  <c r="R207" i="10" s="1"/>
  <c r="K206" i="9" a="1"/>
  <c r="K206" i="9" s="1"/>
  <c r="O206" i="9" a="1"/>
  <c r="O206" i="9" s="1"/>
  <c r="S206" i="9" a="1"/>
  <c r="S206" i="9" s="1"/>
  <c r="L206" i="9" a="1"/>
  <c r="L206" i="9" s="1"/>
  <c r="P206" i="9" a="1"/>
  <c r="P206" i="9" s="1"/>
  <c r="T206" i="9" a="1"/>
  <c r="T206" i="9" s="1"/>
  <c r="R206" i="9" a="1"/>
  <c r="R206" i="9" s="1"/>
  <c r="M206" i="9" a="1"/>
  <c r="M206" i="9" s="1"/>
  <c r="N206" i="9" a="1"/>
  <c r="N206" i="9" s="1"/>
  <c r="Q206" i="9" a="1"/>
  <c r="Q206" i="9" s="1"/>
  <c r="I207" i="10" a="1"/>
  <c r="I207" i="10" s="1"/>
  <c r="A208" i="10"/>
  <c r="G207" i="10" a="1"/>
  <c r="G207" i="10" s="1"/>
  <c r="J207" i="10" a="1"/>
  <c r="J207" i="10" s="1"/>
  <c r="E207" i="10" a="1"/>
  <c r="E207" i="10" s="1"/>
  <c r="F207" i="10" a="1"/>
  <c r="F207" i="10" s="1"/>
  <c r="H207" i="10" a="1"/>
  <c r="H207" i="10" s="1"/>
  <c r="D207" i="10" a="1"/>
  <c r="D207" i="10" s="1"/>
  <c r="B207" i="10"/>
  <c r="A207" i="9"/>
  <c r="I206" i="9" a="1"/>
  <c r="I206" i="9" s="1"/>
  <c r="G206" i="9" a="1"/>
  <c r="G206" i="9" s="1"/>
  <c r="B206" i="9"/>
  <c r="J206" i="9" a="1"/>
  <c r="J206" i="9" s="1"/>
  <c r="H206" i="9" a="1"/>
  <c r="H206" i="9" s="1"/>
  <c r="F206" i="9" a="1"/>
  <c r="F206" i="9" s="1"/>
  <c r="E206" i="9" a="1"/>
  <c r="E206" i="9" s="1"/>
  <c r="D206" i="9" a="1"/>
  <c r="D206" i="9" s="1"/>
  <c r="N208" i="10" l="1" a="1"/>
  <c r="N208" i="10" s="1"/>
  <c r="R208" i="10" a="1"/>
  <c r="R208" i="10" s="1"/>
  <c r="P208" i="10" a="1"/>
  <c r="P208" i="10" s="1"/>
  <c r="K208" i="10" a="1"/>
  <c r="K208" i="10" s="1"/>
  <c r="Q208" i="10" a="1"/>
  <c r="Q208" i="10" s="1"/>
  <c r="L208" i="10" a="1"/>
  <c r="L208" i="10" s="1"/>
  <c r="S208" i="10" a="1"/>
  <c r="S208" i="10" s="1"/>
  <c r="M208" i="10" a="1"/>
  <c r="M208" i="10" s="1"/>
  <c r="O208" i="10" a="1"/>
  <c r="O208" i="10" s="1"/>
  <c r="T208" i="10" a="1"/>
  <c r="T208" i="10" s="1"/>
  <c r="M207" i="9" a="1"/>
  <c r="M207" i="9" s="1"/>
  <c r="Q207" i="9" a="1"/>
  <c r="Q207" i="9" s="1"/>
  <c r="N207" i="9" a="1"/>
  <c r="N207" i="9" s="1"/>
  <c r="R207" i="9" a="1"/>
  <c r="R207" i="9" s="1"/>
  <c r="P207" i="9" a="1"/>
  <c r="P207" i="9" s="1"/>
  <c r="K207" i="9" a="1"/>
  <c r="K207" i="9" s="1"/>
  <c r="S207" i="9" a="1"/>
  <c r="S207" i="9" s="1"/>
  <c r="L207" i="9" a="1"/>
  <c r="L207" i="9" s="1"/>
  <c r="T207" i="9" a="1"/>
  <c r="T207" i="9" s="1"/>
  <c r="O207" i="9" a="1"/>
  <c r="O207" i="9" s="1"/>
  <c r="J208" i="10" a="1"/>
  <c r="J208" i="10" s="1"/>
  <c r="E208" i="10" a="1"/>
  <c r="E208" i="10" s="1"/>
  <c r="B208" i="10"/>
  <c r="F208" i="10" a="1"/>
  <c r="F208" i="10" s="1"/>
  <c r="H208" i="10" a="1"/>
  <c r="H208" i="10" s="1"/>
  <c r="A209" i="10"/>
  <c r="D208" i="10" a="1"/>
  <c r="D208" i="10" s="1"/>
  <c r="G208" i="10" a="1"/>
  <c r="G208" i="10" s="1"/>
  <c r="I208" i="10" a="1"/>
  <c r="I208" i="10" s="1"/>
  <c r="I207" i="9" a="1"/>
  <c r="I207" i="9" s="1"/>
  <c r="G207" i="9" a="1"/>
  <c r="G207" i="9" s="1"/>
  <c r="J207" i="9" a="1"/>
  <c r="J207" i="9" s="1"/>
  <c r="A208" i="9"/>
  <c r="D207" i="9" a="1"/>
  <c r="D207" i="9" s="1"/>
  <c r="B207" i="9"/>
  <c r="F207" i="9" a="1"/>
  <c r="F207" i="9" s="1"/>
  <c r="H207" i="9" a="1"/>
  <c r="H207" i="9" s="1"/>
  <c r="E207" i="9" a="1"/>
  <c r="E207" i="9" s="1"/>
  <c r="L209" i="10" l="1" a="1"/>
  <c r="L209" i="10" s="1"/>
  <c r="P209" i="10" a="1"/>
  <c r="P209" i="10" s="1"/>
  <c r="T209" i="10" a="1"/>
  <c r="T209" i="10" s="1"/>
  <c r="M209" i="10" a="1"/>
  <c r="M209" i="10" s="1"/>
  <c r="S209" i="10" a="1"/>
  <c r="S209" i="10" s="1"/>
  <c r="N209" i="10" a="1"/>
  <c r="N209" i="10" s="1"/>
  <c r="O209" i="10" a="1"/>
  <c r="O209" i="10" s="1"/>
  <c r="Q209" i="10" a="1"/>
  <c r="Q209" i="10" s="1"/>
  <c r="R209" i="10" a="1"/>
  <c r="R209" i="10" s="1"/>
  <c r="K209" i="10" a="1"/>
  <c r="K209" i="10" s="1"/>
  <c r="K208" i="9" a="1"/>
  <c r="K208" i="9" s="1"/>
  <c r="O208" i="9" a="1"/>
  <c r="O208" i="9" s="1"/>
  <c r="S208" i="9" a="1"/>
  <c r="S208" i="9" s="1"/>
  <c r="L208" i="9" a="1"/>
  <c r="L208" i="9" s="1"/>
  <c r="P208" i="9" a="1"/>
  <c r="P208" i="9" s="1"/>
  <c r="T208" i="9" a="1"/>
  <c r="T208" i="9" s="1"/>
  <c r="N208" i="9" a="1"/>
  <c r="N208" i="9" s="1"/>
  <c r="Q208" i="9" a="1"/>
  <c r="Q208" i="9" s="1"/>
  <c r="R208" i="9" a="1"/>
  <c r="R208" i="9" s="1"/>
  <c r="M208" i="9" a="1"/>
  <c r="M208" i="9" s="1"/>
  <c r="H209" i="10" a="1"/>
  <c r="H209" i="10" s="1"/>
  <c r="G209" i="10" a="1"/>
  <c r="G209" i="10" s="1"/>
  <c r="I209" i="10" a="1"/>
  <c r="I209" i="10" s="1"/>
  <c r="D209" i="10" a="1"/>
  <c r="D209" i="10" s="1"/>
  <c r="B209" i="10"/>
  <c r="E209" i="10" a="1"/>
  <c r="E209" i="10" s="1"/>
  <c r="J209" i="10" a="1"/>
  <c r="J209" i="10" s="1"/>
  <c r="F209" i="10" a="1"/>
  <c r="F209" i="10" s="1"/>
  <c r="A210" i="10"/>
  <c r="D208" i="9" a="1"/>
  <c r="D208" i="9" s="1"/>
  <c r="F208" i="9" a="1"/>
  <c r="F208" i="9" s="1"/>
  <c r="B208" i="9"/>
  <c r="H208" i="9" a="1"/>
  <c r="H208" i="9" s="1"/>
  <c r="G208" i="9" a="1"/>
  <c r="G208" i="9" s="1"/>
  <c r="J208" i="9" a="1"/>
  <c r="J208" i="9" s="1"/>
  <c r="E208" i="9" a="1"/>
  <c r="E208" i="9" s="1"/>
  <c r="I208" i="9" a="1"/>
  <c r="I208" i="9" s="1"/>
  <c r="A209" i="9"/>
  <c r="N210" i="10" l="1" a="1"/>
  <c r="N210" i="10" s="1"/>
  <c r="R210" i="10" a="1"/>
  <c r="R210" i="10" s="1"/>
  <c r="P210" i="10" a="1"/>
  <c r="P210" i="10" s="1"/>
  <c r="K210" i="10" a="1"/>
  <c r="K210" i="10" s="1"/>
  <c r="Q210" i="10" a="1"/>
  <c r="Q210" i="10" s="1"/>
  <c r="S210" i="10" a="1"/>
  <c r="S210" i="10" s="1"/>
  <c r="T210" i="10" a="1"/>
  <c r="T210" i="10" s="1"/>
  <c r="L210" i="10" a="1"/>
  <c r="L210" i="10" s="1"/>
  <c r="M210" i="10" a="1"/>
  <c r="M210" i="10" s="1"/>
  <c r="O210" i="10" a="1"/>
  <c r="O210" i="10" s="1"/>
  <c r="M209" i="9" a="1"/>
  <c r="M209" i="9" s="1"/>
  <c r="Q209" i="9" a="1"/>
  <c r="Q209" i="9" s="1"/>
  <c r="N209" i="9" a="1"/>
  <c r="N209" i="9" s="1"/>
  <c r="R209" i="9" a="1"/>
  <c r="R209" i="9" s="1"/>
  <c r="L209" i="9" a="1"/>
  <c r="L209" i="9" s="1"/>
  <c r="T209" i="9" a="1"/>
  <c r="T209" i="9" s="1"/>
  <c r="O209" i="9" a="1"/>
  <c r="O209" i="9" s="1"/>
  <c r="P209" i="9" a="1"/>
  <c r="P209" i="9" s="1"/>
  <c r="S209" i="9" a="1"/>
  <c r="S209" i="9" s="1"/>
  <c r="K209" i="9" a="1"/>
  <c r="K209" i="9" s="1"/>
  <c r="J210" i="10" a="1"/>
  <c r="J210" i="10" s="1"/>
  <c r="B210" i="10"/>
  <c r="F210" i="10" a="1"/>
  <c r="F210" i="10" s="1"/>
  <c r="E210" i="10" a="1"/>
  <c r="E210" i="10" s="1"/>
  <c r="D210" i="10" a="1"/>
  <c r="D210" i="10" s="1"/>
  <c r="A211" i="10"/>
  <c r="H210" i="10" a="1"/>
  <c r="H210" i="10" s="1"/>
  <c r="G210" i="10" a="1"/>
  <c r="G210" i="10" s="1"/>
  <c r="I210" i="10" a="1"/>
  <c r="I210" i="10" s="1"/>
  <c r="H209" i="9" a="1"/>
  <c r="H209" i="9" s="1"/>
  <c r="G209" i="9" a="1"/>
  <c r="G209" i="9" s="1"/>
  <c r="B209" i="9"/>
  <c r="F209" i="9" a="1"/>
  <c r="F209" i="9" s="1"/>
  <c r="I209" i="9" a="1"/>
  <c r="I209" i="9" s="1"/>
  <c r="A210" i="9"/>
  <c r="E209" i="9" a="1"/>
  <c r="E209" i="9" s="1"/>
  <c r="J209" i="9" a="1"/>
  <c r="J209" i="9" s="1"/>
  <c r="D209" i="9" a="1"/>
  <c r="D209" i="9" s="1"/>
  <c r="L211" i="10" l="1" a="1"/>
  <c r="L211" i="10" s="1"/>
  <c r="P211" i="10" a="1"/>
  <c r="P211" i="10" s="1"/>
  <c r="T211" i="10" a="1"/>
  <c r="T211" i="10" s="1"/>
  <c r="K211" i="10" a="1"/>
  <c r="K211" i="10" s="1"/>
  <c r="R211" i="10" a="1"/>
  <c r="R211" i="10" s="1"/>
  <c r="M211" i="10" a="1"/>
  <c r="M211" i="10" s="1"/>
  <c r="S211" i="10" a="1"/>
  <c r="S211" i="10" s="1"/>
  <c r="N211" i="10" a="1"/>
  <c r="N211" i="10" s="1"/>
  <c r="O211" i="10" a="1"/>
  <c r="O211" i="10" s="1"/>
  <c r="Q211" i="10" a="1"/>
  <c r="Q211" i="10" s="1"/>
  <c r="K210" i="9" a="1"/>
  <c r="K210" i="9" s="1"/>
  <c r="O210" i="9" a="1"/>
  <c r="O210" i="9" s="1"/>
  <c r="S210" i="9" a="1"/>
  <c r="S210" i="9" s="1"/>
  <c r="L210" i="9" a="1"/>
  <c r="L210" i="9" s="1"/>
  <c r="P210" i="9" a="1"/>
  <c r="P210" i="9" s="1"/>
  <c r="T210" i="9" a="1"/>
  <c r="T210" i="9" s="1"/>
  <c r="R210" i="9" a="1"/>
  <c r="R210" i="9" s="1"/>
  <c r="M210" i="9" a="1"/>
  <c r="M210" i="9" s="1"/>
  <c r="N210" i="9" a="1"/>
  <c r="N210" i="9" s="1"/>
  <c r="Q210" i="9" a="1"/>
  <c r="Q210" i="9" s="1"/>
  <c r="J211" i="10" a="1"/>
  <c r="J211" i="10" s="1"/>
  <c r="I211" i="10" a="1"/>
  <c r="I211" i="10" s="1"/>
  <c r="A212" i="10"/>
  <c r="H211" i="10" a="1"/>
  <c r="H211" i="10" s="1"/>
  <c r="B211" i="10"/>
  <c r="E211" i="10" a="1"/>
  <c r="E211" i="10" s="1"/>
  <c r="F211" i="10" a="1"/>
  <c r="F211" i="10" s="1"/>
  <c r="D211" i="10" a="1"/>
  <c r="D211" i="10" s="1"/>
  <c r="G211" i="10" a="1"/>
  <c r="G211" i="10" s="1"/>
  <c r="E210" i="9" a="1"/>
  <c r="E210" i="9" s="1"/>
  <c r="D210" i="9" a="1"/>
  <c r="D210" i="9" s="1"/>
  <c r="H210" i="9" a="1"/>
  <c r="H210" i="9" s="1"/>
  <c r="B210" i="9"/>
  <c r="G210" i="9" a="1"/>
  <c r="G210" i="9" s="1"/>
  <c r="I210" i="9" a="1"/>
  <c r="I210" i="9" s="1"/>
  <c r="A211" i="9"/>
  <c r="J210" i="9" a="1"/>
  <c r="J210" i="9" s="1"/>
  <c r="F210" i="9" a="1"/>
  <c r="F210" i="9" s="1"/>
  <c r="N212" i="10" l="1" a="1"/>
  <c r="N212" i="10" s="1"/>
  <c r="R212" i="10" a="1"/>
  <c r="R212" i="10" s="1"/>
  <c r="O212" i="10" a="1"/>
  <c r="O212" i="10" s="1"/>
  <c r="P212" i="10" a="1"/>
  <c r="P212" i="10" s="1"/>
  <c r="K212" i="10" a="1"/>
  <c r="K212" i="10" s="1"/>
  <c r="L212" i="10" a="1"/>
  <c r="L212" i="10" s="1"/>
  <c r="M212" i="10" a="1"/>
  <c r="M212" i="10" s="1"/>
  <c r="Q212" i="10" a="1"/>
  <c r="Q212" i="10" s="1"/>
  <c r="S212" i="10" a="1"/>
  <c r="S212" i="10" s="1"/>
  <c r="T212" i="10" a="1"/>
  <c r="T212" i="10" s="1"/>
  <c r="M211" i="9" a="1"/>
  <c r="M211" i="9" s="1"/>
  <c r="Q211" i="9" a="1"/>
  <c r="Q211" i="9" s="1"/>
  <c r="O211" i="9" a="1"/>
  <c r="O211" i="9" s="1"/>
  <c r="P211" i="9" a="1"/>
  <c r="P211" i="9" s="1"/>
  <c r="K211" i="9" a="1"/>
  <c r="K211" i="9" s="1"/>
  <c r="R211" i="9" a="1"/>
  <c r="R211" i="9" s="1"/>
  <c r="L211" i="9" a="1"/>
  <c r="L211" i="9" s="1"/>
  <c r="S211" i="9" a="1"/>
  <c r="S211" i="9" s="1"/>
  <c r="T211" i="9" a="1"/>
  <c r="T211" i="9" s="1"/>
  <c r="N211" i="9" a="1"/>
  <c r="N211" i="9" s="1"/>
  <c r="D212" i="10" a="1"/>
  <c r="D212" i="10" s="1"/>
  <c r="G212" i="10" a="1"/>
  <c r="G212" i="10" s="1"/>
  <c r="I212" i="10" a="1"/>
  <c r="I212" i="10" s="1"/>
  <c r="F212" i="10" a="1"/>
  <c r="F212" i="10" s="1"/>
  <c r="E212" i="10" a="1"/>
  <c r="E212" i="10" s="1"/>
  <c r="B212" i="10"/>
  <c r="H212" i="10" a="1"/>
  <c r="H212" i="10" s="1"/>
  <c r="A213" i="10"/>
  <c r="J212" i="10" a="1"/>
  <c r="J212" i="10" s="1"/>
  <c r="A212" i="9"/>
  <c r="G211" i="9" a="1"/>
  <c r="G211" i="9" s="1"/>
  <c r="I211" i="9" a="1"/>
  <c r="I211" i="9" s="1"/>
  <c r="D211" i="9" a="1"/>
  <c r="D211" i="9" s="1"/>
  <c r="E211" i="9" a="1"/>
  <c r="E211" i="9" s="1"/>
  <c r="B211" i="9"/>
  <c r="F211" i="9" a="1"/>
  <c r="F211" i="9" s="1"/>
  <c r="J211" i="9" a="1"/>
  <c r="J211" i="9" s="1"/>
  <c r="H211" i="9" a="1"/>
  <c r="H211" i="9" s="1"/>
  <c r="L213" i="10" l="1" a="1"/>
  <c r="L213" i="10" s="1"/>
  <c r="P213" i="10" a="1"/>
  <c r="P213" i="10" s="1"/>
  <c r="T213" i="10" a="1"/>
  <c r="T213" i="10" s="1"/>
  <c r="K213" i="10" a="1"/>
  <c r="K213" i="10" s="1"/>
  <c r="R213" i="10" a="1"/>
  <c r="R213" i="10" s="1"/>
  <c r="M213" i="10" a="1"/>
  <c r="M213" i="10" s="1"/>
  <c r="S213" i="10" a="1"/>
  <c r="S213" i="10" s="1"/>
  <c r="N213" i="10" a="1"/>
  <c r="N213" i="10" s="1"/>
  <c r="O213" i="10" a="1"/>
  <c r="O213" i="10" s="1"/>
  <c r="Q213" i="10" a="1"/>
  <c r="Q213" i="10" s="1"/>
  <c r="K212" i="9" a="1"/>
  <c r="K212" i="9" s="1"/>
  <c r="O212" i="9" a="1"/>
  <c r="O212" i="9" s="1"/>
  <c r="L212" i="9" a="1"/>
  <c r="L212" i="9" s="1"/>
  <c r="R212" i="9" a="1"/>
  <c r="R212" i="9" s="1"/>
  <c r="M212" i="9" a="1"/>
  <c r="M212" i="9" s="1"/>
  <c r="S212" i="9" a="1"/>
  <c r="S212" i="9" s="1"/>
  <c r="T212" i="9" a="1"/>
  <c r="T212" i="9" s="1"/>
  <c r="P212" i="9" a="1"/>
  <c r="P212" i="9" s="1"/>
  <c r="N212" i="9" a="1"/>
  <c r="N212" i="9" s="1"/>
  <c r="Q212" i="9" a="1"/>
  <c r="Q212" i="9" s="1"/>
  <c r="F213" i="10" a="1"/>
  <c r="F213" i="10" s="1"/>
  <c r="I213" i="10" a="1"/>
  <c r="I213" i="10" s="1"/>
  <c r="B213" i="10"/>
  <c r="H213" i="10" a="1"/>
  <c r="H213" i="10" s="1"/>
  <c r="E213" i="10" a="1"/>
  <c r="E213" i="10" s="1"/>
  <c r="J213" i="10" a="1"/>
  <c r="J213" i="10" s="1"/>
  <c r="A214" i="10"/>
  <c r="D213" i="10" a="1"/>
  <c r="D213" i="10" s="1"/>
  <c r="G213" i="10" a="1"/>
  <c r="G213" i="10" s="1"/>
  <c r="A213" i="9"/>
  <c r="H212" i="9" a="1"/>
  <c r="H212" i="9" s="1"/>
  <c r="G212" i="9" a="1"/>
  <c r="G212" i="9" s="1"/>
  <c r="I212" i="9" a="1"/>
  <c r="I212" i="9" s="1"/>
  <c r="F212" i="9" a="1"/>
  <c r="F212" i="9" s="1"/>
  <c r="E212" i="9" a="1"/>
  <c r="E212" i="9" s="1"/>
  <c r="D212" i="9" a="1"/>
  <c r="D212" i="9" s="1"/>
  <c r="J212" i="9" a="1"/>
  <c r="J212" i="9" s="1"/>
  <c r="B212" i="9"/>
  <c r="N214" i="10" l="1" a="1"/>
  <c r="N214" i="10" s="1"/>
  <c r="R214" i="10" a="1"/>
  <c r="R214" i="10" s="1"/>
  <c r="M214" i="10" a="1"/>
  <c r="M214" i="10" s="1"/>
  <c r="T214" i="10" a="1"/>
  <c r="T214" i="10" s="1"/>
  <c r="O214" i="10" a="1"/>
  <c r="O214" i="10" s="1"/>
  <c r="P214" i="10" a="1"/>
  <c r="P214" i="10" s="1"/>
  <c r="Q214" i="10" a="1"/>
  <c r="Q214" i="10" s="1"/>
  <c r="S214" i="10" a="1"/>
  <c r="S214" i="10" s="1"/>
  <c r="K214" i="10" a="1"/>
  <c r="K214" i="10" s="1"/>
  <c r="L214" i="10" a="1"/>
  <c r="L214" i="10" s="1"/>
  <c r="M213" i="9" a="1"/>
  <c r="M213" i="9" s="1"/>
  <c r="N213" i="9" a="1"/>
  <c r="N213" i="9" s="1"/>
  <c r="S213" i="9" a="1"/>
  <c r="S213" i="9" s="1"/>
  <c r="O213" i="9" a="1"/>
  <c r="O213" i="9" s="1"/>
  <c r="T213" i="9" a="1"/>
  <c r="T213" i="9" s="1"/>
  <c r="K213" i="9" a="1"/>
  <c r="K213" i="9" s="1"/>
  <c r="P213" i="9" a="1"/>
  <c r="P213" i="9" s="1"/>
  <c r="L213" i="9" a="1"/>
  <c r="L213" i="9" s="1"/>
  <c r="Q213" i="9" a="1"/>
  <c r="Q213" i="9" s="1"/>
  <c r="R213" i="9" a="1"/>
  <c r="R213" i="9" s="1"/>
  <c r="H214" i="10" a="1"/>
  <c r="H214" i="10" s="1"/>
  <c r="I214" i="10" a="1"/>
  <c r="I214" i="10" s="1"/>
  <c r="D214" i="10" a="1"/>
  <c r="D214" i="10" s="1"/>
  <c r="A215" i="10"/>
  <c r="F214" i="10" a="1"/>
  <c r="F214" i="10" s="1"/>
  <c r="J214" i="10" a="1"/>
  <c r="J214" i="10" s="1"/>
  <c r="G214" i="10" a="1"/>
  <c r="G214" i="10" s="1"/>
  <c r="B214" i="10"/>
  <c r="E214" i="10" a="1"/>
  <c r="E214" i="10" s="1"/>
  <c r="B213" i="9"/>
  <c r="F213" i="9" a="1"/>
  <c r="F213" i="9" s="1"/>
  <c r="G213" i="9" a="1"/>
  <c r="G213" i="9" s="1"/>
  <c r="I213" i="9" a="1"/>
  <c r="I213" i="9" s="1"/>
  <c r="D213" i="9" a="1"/>
  <c r="D213" i="9" s="1"/>
  <c r="J213" i="9" a="1"/>
  <c r="J213" i="9" s="1"/>
  <c r="A214" i="9"/>
  <c r="E213" i="9" a="1"/>
  <c r="E213" i="9" s="1"/>
  <c r="H213" i="9" a="1"/>
  <c r="H213" i="9" s="1"/>
  <c r="L215" i="10" l="1" a="1"/>
  <c r="L215" i="10" s="1"/>
  <c r="P215" i="10" a="1"/>
  <c r="P215" i="10" s="1"/>
  <c r="T215" i="10" a="1"/>
  <c r="T215" i="10" s="1"/>
  <c r="Q215" i="10" a="1"/>
  <c r="Q215" i="10" s="1"/>
  <c r="K215" i="10" a="1"/>
  <c r="K215" i="10" s="1"/>
  <c r="R215" i="10" a="1"/>
  <c r="R215" i="10" s="1"/>
  <c r="M215" i="10" a="1"/>
  <c r="M215" i="10" s="1"/>
  <c r="S215" i="10" a="1"/>
  <c r="S215" i="10" s="1"/>
  <c r="N215" i="10" a="1"/>
  <c r="N215" i="10" s="1"/>
  <c r="O215" i="10" a="1"/>
  <c r="O215" i="10" s="1"/>
  <c r="S214" i="9" a="1"/>
  <c r="S214" i="9" s="1"/>
  <c r="N214" i="9" a="1"/>
  <c r="N214" i="9" s="1"/>
  <c r="T214" i="9" a="1"/>
  <c r="T214" i="9" s="1"/>
  <c r="O214" i="9" a="1"/>
  <c r="O214" i="9" s="1"/>
  <c r="P214" i="9" a="1"/>
  <c r="P214" i="9" s="1"/>
  <c r="L214" i="9" a="1"/>
  <c r="L214" i="9" s="1"/>
  <c r="Q214" i="9" a="1"/>
  <c r="Q214" i="9" s="1"/>
  <c r="R214" i="9" a="1"/>
  <c r="R214" i="9" s="1"/>
  <c r="K214" i="9" a="1"/>
  <c r="K214" i="9" s="1"/>
  <c r="M214" i="9" a="1"/>
  <c r="M214" i="9" s="1"/>
  <c r="G215" i="10" a="1"/>
  <c r="G215" i="10" s="1"/>
  <c r="H215" i="10" a="1"/>
  <c r="H215" i="10" s="1"/>
  <c r="A216" i="10"/>
  <c r="I215" i="10" a="1"/>
  <c r="I215" i="10" s="1"/>
  <c r="D215" i="10" a="1"/>
  <c r="D215" i="10" s="1"/>
  <c r="E215" i="10" a="1"/>
  <c r="E215" i="10" s="1"/>
  <c r="J215" i="10" a="1"/>
  <c r="J215" i="10" s="1"/>
  <c r="B215" i="10"/>
  <c r="F215" i="10" a="1"/>
  <c r="F215" i="10" s="1"/>
  <c r="G214" i="9" a="1"/>
  <c r="G214" i="9" s="1"/>
  <c r="H214" i="9" a="1"/>
  <c r="H214" i="9" s="1"/>
  <c r="J214" i="9" a="1"/>
  <c r="J214" i="9" s="1"/>
  <c r="I214" i="9" a="1"/>
  <c r="I214" i="9" s="1"/>
  <c r="B214" i="9"/>
  <c r="D214" i="9" a="1"/>
  <c r="D214" i="9" s="1"/>
  <c r="A215" i="9"/>
  <c r="E214" i="9" a="1"/>
  <c r="E214" i="9" s="1"/>
  <c r="F214" i="9" a="1"/>
  <c r="F214" i="9" s="1"/>
  <c r="N216" i="10" l="1" a="1"/>
  <c r="N216" i="10" s="1"/>
  <c r="R216" i="10" a="1"/>
  <c r="R216" i="10" s="1"/>
  <c r="M216" i="10" a="1"/>
  <c r="M216" i="10" s="1"/>
  <c r="T216" i="10" a="1"/>
  <c r="T216" i="10" s="1"/>
  <c r="O216" i="10" a="1"/>
  <c r="O216" i="10" s="1"/>
  <c r="K216" i="10" a="1"/>
  <c r="K216" i="10" s="1"/>
  <c r="L216" i="10" a="1"/>
  <c r="L216" i="10" s="1"/>
  <c r="P216" i="10" a="1"/>
  <c r="P216" i="10" s="1"/>
  <c r="Q216" i="10" a="1"/>
  <c r="Q216" i="10" s="1"/>
  <c r="S216" i="10" a="1"/>
  <c r="S216" i="10" s="1"/>
  <c r="O215" i="9" a="1"/>
  <c r="O215" i="9" s="1"/>
  <c r="T215" i="9" a="1"/>
  <c r="T215" i="9" s="1"/>
  <c r="K215" i="9" a="1"/>
  <c r="K215" i="9" s="1"/>
  <c r="P215" i="9" a="1"/>
  <c r="P215" i="9" s="1"/>
  <c r="L215" i="9" a="1"/>
  <c r="L215" i="9" s="1"/>
  <c r="R215" i="9" a="1"/>
  <c r="R215" i="9" s="1"/>
  <c r="M215" i="9" a="1"/>
  <c r="M215" i="9" s="1"/>
  <c r="N215" i="9" a="1"/>
  <c r="N215" i="9" s="1"/>
  <c r="Q215" i="9" a="1"/>
  <c r="Q215" i="9" s="1"/>
  <c r="S215" i="9" a="1"/>
  <c r="S215" i="9" s="1"/>
  <c r="B216" i="10"/>
  <c r="J216" i="10" a="1"/>
  <c r="J216" i="10" s="1"/>
  <c r="E216" i="10" a="1"/>
  <c r="E216" i="10" s="1"/>
  <c r="F216" i="10" a="1"/>
  <c r="F216" i="10" s="1"/>
  <c r="A217" i="10"/>
  <c r="D216" i="10" a="1"/>
  <c r="D216" i="10" s="1"/>
  <c r="H216" i="10" a="1"/>
  <c r="H216" i="10" s="1"/>
  <c r="G216" i="10" a="1"/>
  <c r="G216" i="10" s="1"/>
  <c r="I216" i="10" a="1"/>
  <c r="I216" i="10" s="1"/>
  <c r="I215" i="9" a="1"/>
  <c r="I215" i="9" s="1"/>
  <c r="H215" i="9" a="1"/>
  <c r="H215" i="9" s="1"/>
  <c r="D215" i="9" a="1"/>
  <c r="D215" i="9" s="1"/>
  <c r="E215" i="9" a="1"/>
  <c r="E215" i="9" s="1"/>
  <c r="J215" i="9" a="1"/>
  <c r="J215" i="9" s="1"/>
  <c r="G215" i="9" a="1"/>
  <c r="G215" i="9" s="1"/>
  <c r="B215" i="9"/>
  <c r="F215" i="9" a="1"/>
  <c r="F215" i="9" s="1"/>
  <c r="A216" i="9"/>
  <c r="L217" i="10" l="1" a="1"/>
  <c r="L217" i="10" s="1"/>
  <c r="P217" i="10" a="1"/>
  <c r="P217" i="10" s="1"/>
  <c r="T217" i="10" a="1"/>
  <c r="T217" i="10" s="1"/>
  <c r="O217" i="10" a="1"/>
  <c r="O217" i="10" s="1"/>
  <c r="Q217" i="10" a="1"/>
  <c r="Q217" i="10" s="1"/>
  <c r="K217" i="10" a="1"/>
  <c r="K217" i="10" s="1"/>
  <c r="R217" i="10" a="1"/>
  <c r="R217" i="10" s="1"/>
  <c r="M217" i="10" a="1"/>
  <c r="M217" i="10" s="1"/>
  <c r="N217" i="10" a="1"/>
  <c r="N217" i="10" s="1"/>
  <c r="S217" i="10" a="1"/>
  <c r="S217" i="10" s="1"/>
  <c r="O216" i="9" a="1"/>
  <c r="O216" i="9" s="1"/>
  <c r="P216" i="9" a="1"/>
  <c r="P216" i="9" s="1"/>
  <c r="K216" i="9" a="1"/>
  <c r="K216" i="9" s="1"/>
  <c r="L216" i="9" a="1"/>
  <c r="L216" i="9" s="1"/>
  <c r="Q216" i="9" a="1"/>
  <c r="Q216" i="9" s="1"/>
  <c r="M216" i="9" a="1"/>
  <c r="M216" i="9" s="1"/>
  <c r="R216" i="9" a="1"/>
  <c r="R216" i="9" s="1"/>
  <c r="N216" i="9" a="1"/>
  <c r="N216" i="9" s="1"/>
  <c r="S216" i="9" a="1"/>
  <c r="S216" i="9" s="1"/>
  <c r="T216" i="9" a="1"/>
  <c r="T216" i="9" s="1"/>
  <c r="E217" i="10" a="1"/>
  <c r="E217" i="10" s="1"/>
  <c r="B217" i="10"/>
  <c r="G217" i="10" a="1"/>
  <c r="G217" i="10" s="1"/>
  <c r="I217" i="10" a="1"/>
  <c r="I217" i="10" s="1"/>
  <c r="F217" i="10" a="1"/>
  <c r="F217" i="10" s="1"/>
  <c r="J217" i="10" a="1"/>
  <c r="J217" i="10" s="1"/>
  <c r="A218" i="10"/>
  <c r="H217" i="10" a="1"/>
  <c r="H217" i="10" s="1"/>
  <c r="D217" i="10" a="1"/>
  <c r="D217" i="10" s="1"/>
  <c r="A217" i="9"/>
  <c r="F216" i="9" a="1"/>
  <c r="F216" i="9" s="1"/>
  <c r="E216" i="9" a="1"/>
  <c r="E216" i="9" s="1"/>
  <c r="B216" i="9"/>
  <c r="G216" i="9" a="1"/>
  <c r="G216" i="9" s="1"/>
  <c r="I216" i="9" a="1"/>
  <c r="I216" i="9" s="1"/>
  <c r="H216" i="9" a="1"/>
  <c r="H216" i="9" s="1"/>
  <c r="D216" i="9" a="1"/>
  <c r="D216" i="9" s="1"/>
  <c r="J216" i="9" a="1"/>
  <c r="J216" i="9" s="1"/>
  <c r="N218" i="10" l="1" a="1"/>
  <c r="N218" i="10" s="1"/>
  <c r="R218" i="10" a="1"/>
  <c r="R218" i="10" s="1"/>
  <c r="L218" i="10" a="1"/>
  <c r="L218" i="10" s="1"/>
  <c r="S218" i="10" a="1"/>
  <c r="S218" i="10" s="1"/>
  <c r="M218" i="10" a="1"/>
  <c r="M218" i="10" s="1"/>
  <c r="T218" i="10" a="1"/>
  <c r="T218" i="10" s="1"/>
  <c r="O218" i="10" a="1"/>
  <c r="O218" i="10" s="1"/>
  <c r="P218" i="10" a="1"/>
  <c r="P218" i="10" s="1"/>
  <c r="Q218" i="10" a="1"/>
  <c r="Q218" i="10" s="1"/>
  <c r="K218" i="10" a="1"/>
  <c r="K218" i="10" s="1"/>
  <c r="K217" i="9" a="1"/>
  <c r="K217" i="9" s="1"/>
  <c r="P217" i="9" a="1"/>
  <c r="P217" i="9" s="1"/>
  <c r="Q217" i="9" a="1"/>
  <c r="Q217" i="9" s="1"/>
  <c r="L217" i="9" a="1"/>
  <c r="L217" i="9" s="1"/>
  <c r="R217" i="9" a="1"/>
  <c r="R217" i="9" s="1"/>
  <c r="N217" i="9" a="1"/>
  <c r="N217" i="9" s="1"/>
  <c r="S217" i="9" a="1"/>
  <c r="S217" i="9" s="1"/>
  <c r="O217" i="9" a="1"/>
  <c r="O217" i="9" s="1"/>
  <c r="T217" i="9" a="1"/>
  <c r="T217" i="9" s="1"/>
  <c r="M217" i="9" a="1"/>
  <c r="M217" i="9" s="1"/>
  <c r="D218" i="10" a="1"/>
  <c r="D218" i="10" s="1"/>
  <c r="B218" i="10"/>
  <c r="G218" i="10" a="1"/>
  <c r="G218" i="10" s="1"/>
  <c r="J218" i="10" a="1"/>
  <c r="J218" i="10" s="1"/>
  <c r="I218" i="10" a="1"/>
  <c r="I218" i="10" s="1"/>
  <c r="A219" i="10"/>
  <c r="F218" i="10" a="1"/>
  <c r="F218" i="10" s="1"/>
  <c r="E218" i="10" a="1"/>
  <c r="E218" i="10" s="1"/>
  <c r="H218" i="10" a="1"/>
  <c r="H218" i="10" s="1"/>
  <c r="E217" i="9" a="1"/>
  <c r="E217" i="9" s="1"/>
  <c r="D217" i="9" a="1"/>
  <c r="D217" i="9" s="1"/>
  <c r="I217" i="9" a="1"/>
  <c r="I217" i="9" s="1"/>
  <c r="G217" i="9" a="1"/>
  <c r="G217" i="9" s="1"/>
  <c r="B217" i="9"/>
  <c r="H217" i="9" a="1"/>
  <c r="H217" i="9" s="1"/>
  <c r="A218" i="9"/>
  <c r="J217" i="9" a="1"/>
  <c r="J217" i="9" s="1"/>
  <c r="F217" i="9" a="1"/>
  <c r="F217" i="9" s="1"/>
  <c r="L219" i="10" l="1" a="1"/>
  <c r="L219" i="10" s="1"/>
  <c r="P219" i="10" a="1"/>
  <c r="P219" i="10" s="1"/>
  <c r="T219" i="10" a="1"/>
  <c r="T219" i="10" s="1"/>
  <c r="O219" i="10" a="1"/>
  <c r="O219" i="10" s="1"/>
  <c r="Q219" i="10" a="1"/>
  <c r="Q219" i="10" s="1"/>
  <c r="R219" i="10" a="1"/>
  <c r="R219" i="10" s="1"/>
  <c r="S219" i="10" a="1"/>
  <c r="S219" i="10" s="1"/>
  <c r="K219" i="10" a="1"/>
  <c r="K219" i="10" s="1"/>
  <c r="M219" i="10" a="1"/>
  <c r="M219" i="10" s="1"/>
  <c r="N219" i="10" a="1"/>
  <c r="N219" i="10" s="1"/>
  <c r="K218" i="9" a="1"/>
  <c r="K218" i="9" s="1"/>
  <c r="L218" i="9" a="1"/>
  <c r="L218" i="9" s="1"/>
  <c r="Q218" i="9" a="1"/>
  <c r="Q218" i="9" s="1"/>
  <c r="M218" i="9" a="1"/>
  <c r="M218" i="9" s="1"/>
  <c r="R218" i="9" a="1"/>
  <c r="R218" i="9" s="1"/>
  <c r="N218" i="9" a="1"/>
  <c r="N218" i="9" s="1"/>
  <c r="T218" i="9" a="1"/>
  <c r="T218" i="9" s="1"/>
  <c r="O218" i="9" a="1"/>
  <c r="O218" i="9" s="1"/>
  <c r="S218" i="9" a="1"/>
  <c r="S218" i="9" s="1"/>
  <c r="P218" i="9" a="1"/>
  <c r="P218" i="9" s="1"/>
  <c r="G219" i="10" a="1"/>
  <c r="G219" i="10" s="1"/>
  <c r="I219" i="10" a="1"/>
  <c r="I219" i="10" s="1"/>
  <c r="D219" i="10" a="1"/>
  <c r="D219" i="10" s="1"/>
  <c r="B219" i="10"/>
  <c r="E219" i="10" a="1"/>
  <c r="E219" i="10" s="1"/>
  <c r="A220" i="10"/>
  <c r="H219" i="10" a="1"/>
  <c r="H219" i="10" s="1"/>
  <c r="F219" i="10" a="1"/>
  <c r="F219" i="10" s="1"/>
  <c r="J219" i="10" a="1"/>
  <c r="J219" i="10" s="1"/>
  <c r="G218" i="9" a="1"/>
  <c r="G218" i="9" s="1"/>
  <c r="J218" i="9" a="1"/>
  <c r="J218" i="9" s="1"/>
  <c r="H218" i="9" a="1"/>
  <c r="H218" i="9" s="1"/>
  <c r="F218" i="9" a="1"/>
  <c r="F218" i="9" s="1"/>
  <c r="D218" i="9" a="1"/>
  <c r="D218" i="9" s="1"/>
  <c r="I218" i="9" a="1"/>
  <c r="I218" i="9" s="1"/>
  <c r="B218" i="9"/>
  <c r="A219" i="9"/>
  <c r="E218" i="9" a="1"/>
  <c r="E218" i="9" s="1"/>
  <c r="N220" i="10" l="1" a="1"/>
  <c r="N220" i="10" s="1"/>
  <c r="R220" i="10" a="1"/>
  <c r="R220" i="10" s="1"/>
  <c r="Q220" i="10" a="1"/>
  <c r="Q220" i="10" s="1"/>
  <c r="L220" i="10" a="1"/>
  <c r="L220" i="10" s="1"/>
  <c r="S220" i="10" a="1"/>
  <c r="S220" i="10" s="1"/>
  <c r="M220" i="10" a="1"/>
  <c r="M220" i="10" s="1"/>
  <c r="T220" i="10" a="1"/>
  <c r="T220" i="10" s="1"/>
  <c r="K220" i="10" a="1"/>
  <c r="K220" i="10" s="1"/>
  <c r="O220" i="10" a="1"/>
  <c r="O220" i="10" s="1"/>
  <c r="P220" i="10" a="1"/>
  <c r="P220" i="10" s="1"/>
  <c r="Q219" i="9" a="1"/>
  <c r="Q219" i="9" s="1"/>
  <c r="L219" i="9" a="1"/>
  <c r="L219" i="9" s="1"/>
  <c r="R219" i="9" a="1"/>
  <c r="R219" i="9" s="1"/>
  <c r="M219" i="9" a="1"/>
  <c r="M219" i="9" s="1"/>
  <c r="N219" i="9" a="1"/>
  <c r="N219" i="9" s="1"/>
  <c r="S219" i="9" a="1"/>
  <c r="S219" i="9" s="1"/>
  <c r="O219" i="9" a="1"/>
  <c r="O219" i="9" s="1"/>
  <c r="T219" i="9" a="1"/>
  <c r="T219" i="9" s="1"/>
  <c r="K219" i="9" a="1"/>
  <c r="K219" i="9" s="1"/>
  <c r="P219" i="9" a="1"/>
  <c r="P219" i="9" s="1"/>
  <c r="J220" i="10" a="1"/>
  <c r="J220" i="10" s="1"/>
  <c r="H220" i="10" a="1"/>
  <c r="H220" i="10" s="1"/>
  <c r="B220" i="10"/>
  <c r="A221" i="10"/>
  <c r="D220" i="10" a="1"/>
  <c r="D220" i="10" s="1"/>
  <c r="E220" i="10" a="1"/>
  <c r="E220" i="10" s="1"/>
  <c r="F220" i="10" a="1"/>
  <c r="F220" i="10" s="1"/>
  <c r="G220" i="10" a="1"/>
  <c r="G220" i="10" s="1"/>
  <c r="I220" i="10" a="1"/>
  <c r="I220" i="10" s="1"/>
  <c r="A220" i="9"/>
  <c r="E219" i="9" a="1"/>
  <c r="E219" i="9" s="1"/>
  <c r="B219" i="9"/>
  <c r="J219" i="9" a="1"/>
  <c r="J219" i="9" s="1"/>
  <c r="F219" i="9" a="1"/>
  <c r="F219" i="9" s="1"/>
  <c r="D219" i="9" a="1"/>
  <c r="D219" i="9" s="1"/>
  <c r="H219" i="9" a="1"/>
  <c r="H219" i="9" s="1"/>
  <c r="G219" i="9" a="1"/>
  <c r="G219" i="9" s="1"/>
  <c r="I219" i="9" a="1"/>
  <c r="I219" i="9" s="1"/>
  <c r="L221" i="10" l="1" a="1"/>
  <c r="L221" i="10" s="1"/>
  <c r="P221" i="10" a="1"/>
  <c r="P221" i="10" s="1"/>
  <c r="T221" i="10" a="1"/>
  <c r="T221" i="10" s="1"/>
  <c r="N221" i="10" a="1"/>
  <c r="N221" i="10" s="1"/>
  <c r="O221" i="10" a="1"/>
  <c r="O221" i="10" s="1"/>
  <c r="Q221" i="10" a="1"/>
  <c r="Q221" i="10" s="1"/>
  <c r="K221" i="10" a="1"/>
  <c r="K221" i="10" s="1"/>
  <c r="M221" i="10" a="1"/>
  <c r="M221" i="10" s="1"/>
  <c r="R221" i="10" a="1"/>
  <c r="R221" i="10" s="1"/>
  <c r="S221" i="10" a="1"/>
  <c r="S221" i="10" s="1"/>
  <c r="M220" i="9" a="1"/>
  <c r="M220" i="9" s="1"/>
  <c r="R220" i="9" a="1"/>
  <c r="R220" i="9" s="1"/>
  <c r="S220" i="9" a="1"/>
  <c r="S220" i="9" s="1"/>
  <c r="N220" i="9" a="1"/>
  <c r="N220" i="9" s="1"/>
  <c r="T220" i="9" a="1"/>
  <c r="T220" i="9" s="1"/>
  <c r="P220" i="9" a="1"/>
  <c r="P220" i="9" s="1"/>
  <c r="O220" i="9" a="1"/>
  <c r="O220" i="9" s="1"/>
  <c r="Q220" i="9" a="1"/>
  <c r="Q220" i="9" s="1"/>
  <c r="L220" i="9" a="1"/>
  <c r="L220" i="9" s="1"/>
  <c r="K220" i="9" a="1"/>
  <c r="K220" i="9" s="1"/>
  <c r="G221" i="10" a="1"/>
  <c r="G221" i="10" s="1"/>
  <c r="D221" i="10" a="1"/>
  <c r="D221" i="10" s="1"/>
  <c r="A222" i="10"/>
  <c r="J221" i="10" a="1"/>
  <c r="J221" i="10" s="1"/>
  <c r="E221" i="10" a="1"/>
  <c r="E221" i="10" s="1"/>
  <c r="I221" i="10" a="1"/>
  <c r="I221" i="10" s="1"/>
  <c r="B221" i="10"/>
  <c r="H221" i="10" a="1"/>
  <c r="H221" i="10" s="1"/>
  <c r="F221" i="10" a="1"/>
  <c r="F221" i="10" s="1"/>
  <c r="H220" i="9" a="1"/>
  <c r="H220" i="9" s="1"/>
  <c r="D220" i="9" a="1"/>
  <c r="D220" i="9" s="1"/>
  <c r="J220" i="9" a="1"/>
  <c r="J220" i="9" s="1"/>
  <c r="G220" i="9" a="1"/>
  <c r="G220" i="9" s="1"/>
  <c r="I220" i="9" a="1"/>
  <c r="I220" i="9" s="1"/>
  <c r="F220" i="9" a="1"/>
  <c r="F220" i="9" s="1"/>
  <c r="B220" i="9"/>
  <c r="E220" i="9" a="1"/>
  <c r="E220" i="9" s="1"/>
  <c r="A221" i="9"/>
  <c r="N222" i="10" l="1" a="1"/>
  <c r="N222" i="10" s="1"/>
  <c r="R222" i="10" a="1"/>
  <c r="R222" i="10" s="1"/>
  <c r="K222" i="10" a="1"/>
  <c r="K222" i="10" s="1"/>
  <c r="Q222" i="10" a="1"/>
  <c r="Q222" i="10" s="1"/>
  <c r="L222" i="10" a="1"/>
  <c r="L222" i="10" s="1"/>
  <c r="S222" i="10" a="1"/>
  <c r="S222" i="10" s="1"/>
  <c r="M222" i="10" a="1"/>
  <c r="M222" i="10" s="1"/>
  <c r="O222" i="10" a="1"/>
  <c r="O222" i="10" s="1"/>
  <c r="P222" i="10" a="1"/>
  <c r="P222" i="10" s="1"/>
  <c r="T222" i="10" a="1"/>
  <c r="T222" i="10" s="1"/>
  <c r="M221" i="9" a="1"/>
  <c r="M221" i="9" s="1"/>
  <c r="N221" i="9" a="1"/>
  <c r="N221" i="9" s="1"/>
  <c r="S221" i="9" a="1"/>
  <c r="S221" i="9" s="1"/>
  <c r="O221" i="9" a="1"/>
  <c r="O221" i="9" s="1"/>
  <c r="T221" i="9" a="1"/>
  <c r="T221" i="9" s="1"/>
  <c r="K221" i="9" a="1"/>
  <c r="K221" i="9" s="1"/>
  <c r="P221" i="9" a="1"/>
  <c r="P221" i="9" s="1"/>
  <c r="R221" i="9" a="1"/>
  <c r="R221" i="9" s="1"/>
  <c r="L221" i="9" a="1"/>
  <c r="L221" i="9" s="1"/>
  <c r="Q221" i="9" a="1"/>
  <c r="Q221" i="9" s="1"/>
  <c r="A223" i="10"/>
  <c r="G222" i="10" a="1"/>
  <c r="G222" i="10" s="1"/>
  <c r="I222" i="10" a="1"/>
  <c r="I222" i="10" s="1"/>
  <c r="F222" i="10" a="1"/>
  <c r="F222" i="10" s="1"/>
  <c r="B222" i="10"/>
  <c r="E222" i="10" a="1"/>
  <c r="E222" i="10" s="1"/>
  <c r="H222" i="10" a="1"/>
  <c r="H222" i="10" s="1"/>
  <c r="J222" i="10" a="1"/>
  <c r="J222" i="10" s="1"/>
  <c r="D222" i="10" a="1"/>
  <c r="D222" i="10" s="1"/>
  <c r="E221" i="9" a="1"/>
  <c r="E221" i="9" s="1"/>
  <c r="D221" i="9" a="1"/>
  <c r="D221" i="9" s="1"/>
  <c r="I221" i="9" a="1"/>
  <c r="I221" i="9" s="1"/>
  <c r="A222" i="9"/>
  <c r="J221" i="9" a="1"/>
  <c r="J221" i="9" s="1"/>
  <c r="F221" i="9" a="1"/>
  <c r="F221" i="9" s="1"/>
  <c r="B221" i="9"/>
  <c r="G221" i="9" a="1"/>
  <c r="G221" i="9" s="1"/>
  <c r="H221" i="9" a="1"/>
  <c r="H221" i="9" s="1"/>
  <c r="L223" i="10" l="1" a="1"/>
  <c r="L223" i="10" s="1"/>
  <c r="P223" i="10" a="1"/>
  <c r="P223" i="10" s="1"/>
  <c r="T223" i="10" a="1"/>
  <c r="T223" i="10" s="1"/>
  <c r="S223" i="10" a="1"/>
  <c r="S223" i="10" s="1"/>
  <c r="N223" i="10" a="1"/>
  <c r="N223" i="10" s="1"/>
  <c r="O223" i="10" a="1"/>
  <c r="O223" i="10" s="1"/>
  <c r="Q223" i="10" a="1"/>
  <c r="Q223" i="10" s="1"/>
  <c r="R223" i="10" a="1"/>
  <c r="R223" i="10" s="1"/>
  <c r="K223" i="10" a="1"/>
  <c r="K223" i="10" s="1"/>
  <c r="M223" i="10" a="1"/>
  <c r="M223" i="10" s="1"/>
  <c r="N222" i="9" a="1"/>
  <c r="N222" i="9" s="1"/>
  <c r="S222" i="9" a="1"/>
  <c r="S222" i="9" s="1"/>
  <c r="O222" i="9" a="1"/>
  <c r="O222" i="9" s="1"/>
  <c r="P222" i="9" a="1"/>
  <c r="P222" i="9" s="1"/>
  <c r="T222" i="9" a="1"/>
  <c r="T222" i="9" s="1"/>
  <c r="L222" i="9" a="1"/>
  <c r="L222" i="9" s="1"/>
  <c r="Q222" i="9" a="1"/>
  <c r="Q222" i="9" s="1"/>
  <c r="K222" i="9" a="1"/>
  <c r="K222" i="9" s="1"/>
  <c r="M222" i="9" a="1"/>
  <c r="M222" i="9" s="1"/>
  <c r="R222" i="9" a="1"/>
  <c r="R222" i="9" s="1"/>
  <c r="A224" i="10"/>
  <c r="H223" i="10" a="1"/>
  <c r="H223" i="10" s="1"/>
  <c r="J223" i="10" a="1"/>
  <c r="J223" i="10" s="1"/>
  <c r="I223" i="10" a="1"/>
  <c r="I223" i="10" s="1"/>
  <c r="B223" i="10"/>
  <c r="E223" i="10" a="1"/>
  <c r="E223" i="10" s="1"/>
  <c r="F223" i="10" a="1"/>
  <c r="F223" i="10" s="1"/>
  <c r="G223" i="10" a="1"/>
  <c r="G223" i="10" s="1"/>
  <c r="D223" i="10" a="1"/>
  <c r="D223" i="10" s="1"/>
  <c r="B222" i="9"/>
  <c r="E222" i="9" a="1"/>
  <c r="E222" i="9" s="1"/>
  <c r="H222" i="9" a="1"/>
  <c r="H222" i="9" s="1"/>
  <c r="G222" i="9" a="1"/>
  <c r="G222" i="9" s="1"/>
  <c r="I222" i="9" a="1"/>
  <c r="I222" i="9" s="1"/>
  <c r="D222" i="9" a="1"/>
  <c r="D222" i="9" s="1"/>
  <c r="A223" i="9"/>
  <c r="F222" i="9" a="1"/>
  <c r="F222" i="9" s="1"/>
  <c r="J222" i="9" a="1"/>
  <c r="J222" i="9" s="1"/>
  <c r="N224" i="10" l="1" a="1"/>
  <c r="N224" i="10" s="1"/>
  <c r="R224" i="10" a="1"/>
  <c r="R224" i="10" s="1"/>
  <c r="P224" i="10" a="1"/>
  <c r="P224" i="10" s="1"/>
  <c r="K224" i="10" a="1"/>
  <c r="K224" i="10" s="1"/>
  <c r="Q224" i="10" a="1"/>
  <c r="Q224" i="10" s="1"/>
  <c r="L224" i="10" a="1"/>
  <c r="L224" i="10" s="1"/>
  <c r="S224" i="10" a="1"/>
  <c r="S224" i="10" s="1"/>
  <c r="T224" i="10" a="1"/>
  <c r="T224" i="10" s="1"/>
  <c r="M224" i="10" a="1"/>
  <c r="M224" i="10" s="1"/>
  <c r="O224" i="10" a="1"/>
  <c r="O224" i="10" s="1"/>
  <c r="M223" i="9" a="1"/>
  <c r="M223" i="9" s="1"/>
  <c r="Q223" i="9" a="1"/>
  <c r="Q223" i="9" s="1"/>
  <c r="N223" i="9" a="1"/>
  <c r="N223" i="9" s="1"/>
  <c r="R223" i="9" a="1"/>
  <c r="R223" i="9" s="1"/>
  <c r="K223" i="9" a="1"/>
  <c r="K223" i="9" s="1"/>
  <c r="O223" i="9" a="1"/>
  <c r="O223" i="9" s="1"/>
  <c r="S223" i="9" a="1"/>
  <c r="S223" i="9" s="1"/>
  <c r="L223" i="9" a="1"/>
  <c r="L223" i="9" s="1"/>
  <c r="P223" i="9" a="1"/>
  <c r="P223" i="9" s="1"/>
  <c r="T223" i="9" a="1"/>
  <c r="T223" i="9" s="1"/>
  <c r="G224" i="10" a="1"/>
  <c r="G224" i="10" s="1"/>
  <c r="D224" i="10" a="1"/>
  <c r="D224" i="10" s="1"/>
  <c r="B224" i="10"/>
  <c r="A225" i="10"/>
  <c r="H224" i="10" a="1"/>
  <c r="H224" i="10" s="1"/>
  <c r="F224" i="10" a="1"/>
  <c r="F224" i="10" s="1"/>
  <c r="J224" i="10" a="1"/>
  <c r="J224" i="10" s="1"/>
  <c r="I224" i="10" a="1"/>
  <c r="I224" i="10" s="1"/>
  <c r="E224" i="10" a="1"/>
  <c r="E224" i="10" s="1"/>
  <c r="B223" i="9"/>
  <c r="D223" i="9" a="1"/>
  <c r="D223" i="9" s="1"/>
  <c r="G223" i="9" a="1"/>
  <c r="G223" i="9" s="1"/>
  <c r="A224" i="9"/>
  <c r="F223" i="9" a="1"/>
  <c r="F223" i="9" s="1"/>
  <c r="H223" i="9" a="1"/>
  <c r="H223" i="9" s="1"/>
  <c r="E223" i="9" a="1"/>
  <c r="E223" i="9" s="1"/>
  <c r="I223" i="9" a="1"/>
  <c r="I223" i="9" s="1"/>
  <c r="J223" i="9" a="1"/>
  <c r="J223" i="9" s="1"/>
  <c r="L225" i="10" l="1" a="1"/>
  <c r="L225" i="10" s="1"/>
  <c r="P225" i="10" a="1"/>
  <c r="P225" i="10" s="1"/>
  <c r="T225" i="10" a="1"/>
  <c r="T225" i="10" s="1"/>
  <c r="M225" i="10" a="1"/>
  <c r="M225" i="10" s="1"/>
  <c r="S225" i="10" a="1"/>
  <c r="S225" i="10" s="1"/>
  <c r="N225" i="10" a="1"/>
  <c r="N225" i="10" s="1"/>
  <c r="K225" i="10" a="1"/>
  <c r="K225" i="10" s="1"/>
  <c r="Q225" i="10" a="1"/>
  <c r="Q225" i="10" s="1"/>
  <c r="O225" i="10" a="1"/>
  <c r="O225" i="10" s="1"/>
  <c r="R225" i="10" a="1"/>
  <c r="R225" i="10" s="1"/>
  <c r="K224" i="9" a="1"/>
  <c r="K224" i="9" s="1"/>
  <c r="O224" i="9" a="1"/>
  <c r="O224" i="9" s="1"/>
  <c r="S224" i="9" a="1"/>
  <c r="S224" i="9" s="1"/>
  <c r="L224" i="9" a="1"/>
  <c r="L224" i="9" s="1"/>
  <c r="P224" i="9" a="1"/>
  <c r="P224" i="9" s="1"/>
  <c r="T224" i="9" a="1"/>
  <c r="T224" i="9" s="1"/>
  <c r="M224" i="9" a="1"/>
  <c r="M224" i="9" s="1"/>
  <c r="Q224" i="9" a="1"/>
  <c r="Q224" i="9" s="1"/>
  <c r="N224" i="9" a="1"/>
  <c r="N224" i="9" s="1"/>
  <c r="R224" i="9" a="1"/>
  <c r="R224" i="9" s="1"/>
  <c r="A226" i="10"/>
  <c r="G225" i="10" a="1"/>
  <c r="G225" i="10" s="1"/>
  <c r="D225" i="10" a="1"/>
  <c r="D225" i="10" s="1"/>
  <c r="B225" i="10"/>
  <c r="I225" i="10" a="1"/>
  <c r="I225" i="10" s="1"/>
  <c r="E225" i="10" a="1"/>
  <c r="E225" i="10" s="1"/>
  <c r="H225" i="10" a="1"/>
  <c r="H225" i="10" s="1"/>
  <c r="F225" i="10" a="1"/>
  <c r="F225" i="10" s="1"/>
  <c r="J225" i="10" a="1"/>
  <c r="J225" i="10" s="1"/>
  <c r="A225" i="9"/>
  <c r="H224" i="9" a="1"/>
  <c r="H224" i="9" s="1"/>
  <c r="I224" i="9" a="1"/>
  <c r="I224" i="9" s="1"/>
  <c r="E224" i="9" a="1"/>
  <c r="E224" i="9" s="1"/>
  <c r="D224" i="9" a="1"/>
  <c r="D224" i="9" s="1"/>
  <c r="G224" i="9" a="1"/>
  <c r="G224" i="9" s="1"/>
  <c r="J224" i="9" a="1"/>
  <c r="J224" i="9" s="1"/>
  <c r="B224" i="9"/>
  <c r="F224" i="9" a="1"/>
  <c r="F224" i="9" s="1"/>
  <c r="N226" i="10" l="1" a="1"/>
  <c r="N226" i="10" s="1"/>
  <c r="R226" i="10" a="1"/>
  <c r="R226" i="10" s="1"/>
  <c r="P226" i="10" a="1"/>
  <c r="P226" i="10" s="1"/>
  <c r="K226" i="10" a="1"/>
  <c r="K226" i="10" s="1"/>
  <c r="Q226" i="10" a="1"/>
  <c r="Q226" i="10" s="1"/>
  <c r="L226" i="10" a="1"/>
  <c r="L226" i="10" s="1"/>
  <c r="M226" i="10" a="1"/>
  <c r="M226" i="10" s="1"/>
  <c r="O226" i="10" a="1"/>
  <c r="O226" i="10" s="1"/>
  <c r="S226" i="10" a="1"/>
  <c r="S226" i="10" s="1"/>
  <c r="T226" i="10" a="1"/>
  <c r="T226" i="10" s="1"/>
  <c r="M225" i="9" a="1"/>
  <c r="M225" i="9" s="1"/>
  <c r="Q225" i="9" a="1"/>
  <c r="Q225" i="9" s="1"/>
  <c r="N225" i="9" a="1"/>
  <c r="N225" i="9" s="1"/>
  <c r="R225" i="9" a="1"/>
  <c r="R225" i="9" s="1"/>
  <c r="K225" i="9" a="1"/>
  <c r="K225" i="9" s="1"/>
  <c r="O225" i="9" a="1"/>
  <c r="O225" i="9" s="1"/>
  <c r="S225" i="9" a="1"/>
  <c r="S225" i="9" s="1"/>
  <c r="L225" i="9" a="1"/>
  <c r="L225" i="9" s="1"/>
  <c r="P225" i="9" a="1"/>
  <c r="P225" i="9" s="1"/>
  <c r="T225" i="9" a="1"/>
  <c r="T225" i="9" s="1"/>
  <c r="J226" i="10" a="1"/>
  <c r="J226" i="10" s="1"/>
  <c r="I226" i="10" a="1"/>
  <c r="I226" i="10" s="1"/>
  <c r="B226" i="10"/>
  <c r="A227" i="10"/>
  <c r="D226" i="10" a="1"/>
  <c r="D226" i="10" s="1"/>
  <c r="F226" i="10" a="1"/>
  <c r="F226" i="10" s="1"/>
  <c r="G226" i="10" a="1"/>
  <c r="G226" i="10" s="1"/>
  <c r="E226" i="10" a="1"/>
  <c r="E226" i="10" s="1"/>
  <c r="H226" i="10" a="1"/>
  <c r="H226" i="10" s="1"/>
  <c r="D225" i="9" a="1"/>
  <c r="D225" i="9" s="1"/>
  <c r="J225" i="9" a="1"/>
  <c r="J225" i="9" s="1"/>
  <c r="G225" i="9" a="1"/>
  <c r="G225" i="9" s="1"/>
  <c r="I225" i="9" a="1"/>
  <c r="I225" i="9" s="1"/>
  <c r="H225" i="9" a="1"/>
  <c r="H225" i="9" s="1"/>
  <c r="A226" i="9"/>
  <c r="F225" i="9" a="1"/>
  <c r="F225" i="9" s="1"/>
  <c r="B225" i="9"/>
  <c r="E225" i="9" a="1"/>
  <c r="E225" i="9" s="1"/>
  <c r="L227" i="10" l="1" a="1"/>
  <c r="L227" i="10" s="1"/>
  <c r="P227" i="10" a="1"/>
  <c r="P227" i="10" s="1"/>
  <c r="T227" i="10" a="1"/>
  <c r="T227" i="10" s="1"/>
  <c r="K227" i="10" a="1"/>
  <c r="K227" i="10" s="1"/>
  <c r="R227" i="10" a="1"/>
  <c r="R227" i="10" s="1"/>
  <c r="M227" i="10" a="1"/>
  <c r="M227" i="10" s="1"/>
  <c r="S227" i="10" a="1"/>
  <c r="S227" i="10" s="1"/>
  <c r="N227" i="10" a="1"/>
  <c r="N227" i="10" s="1"/>
  <c r="O227" i="10" a="1"/>
  <c r="O227" i="10" s="1"/>
  <c r="Q227" i="10" a="1"/>
  <c r="Q227" i="10" s="1"/>
  <c r="K226" i="9" a="1"/>
  <c r="K226" i="9" s="1"/>
  <c r="O226" i="9" a="1"/>
  <c r="O226" i="9" s="1"/>
  <c r="S226" i="9" a="1"/>
  <c r="S226" i="9" s="1"/>
  <c r="L226" i="9" a="1"/>
  <c r="L226" i="9" s="1"/>
  <c r="P226" i="9" a="1"/>
  <c r="P226" i="9" s="1"/>
  <c r="T226" i="9" a="1"/>
  <c r="T226" i="9" s="1"/>
  <c r="M226" i="9" a="1"/>
  <c r="M226" i="9" s="1"/>
  <c r="Q226" i="9" a="1"/>
  <c r="Q226" i="9" s="1"/>
  <c r="N226" i="9" a="1"/>
  <c r="N226" i="9" s="1"/>
  <c r="R226" i="9" a="1"/>
  <c r="R226" i="9" s="1"/>
  <c r="A228" i="10"/>
  <c r="F227" i="10" a="1"/>
  <c r="F227" i="10" s="1"/>
  <c r="H227" i="10" a="1"/>
  <c r="H227" i="10" s="1"/>
  <c r="J227" i="10" a="1"/>
  <c r="J227" i="10" s="1"/>
  <c r="D227" i="10" a="1"/>
  <c r="D227" i="10" s="1"/>
  <c r="B227" i="10"/>
  <c r="G227" i="10" a="1"/>
  <c r="G227" i="10" s="1"/>
  <c r="E227" i="10" a="1"/>
  <c r="E227" i="10" s="1"/>
  <c r="I227" i="10" a="1"/>
  <c r="I227" i="10" s="1"/>
  <c r="E226" i="9" a="1"/>
  <c r="E226" i="9" s="1"/>
  <c r="F226" i="9" a="1"/>
  <c r="F226" i="9" s="1"/>
  <c r="H226" i="9" a="1"/>
  <c r="H226" i="9" s="1"/>
  <c r="G226" i="9" a="1"/>
  <c r="G226" i="9" s="1"/>
  <c r="I226" i="9" a="1"/>
  <c r="I226" i="9" s="1"/>
  <c r="D226" i="9" a="1"/>
  <c r="D226" i="9" s="1"/>
  <c r="A227" i="9"/>
  <c r="J226" i="9" a="1"/>
  <c r="J226" i="9" s="1"/>
  <c r="B226" i="9"/>
  <c r="N228" i="10" l="1" a="1"/>
  <c r="N228" i="10" s="1"/>
  <c r="R228" i="10" a="1"/>
  <c r="R228" i="10" s="1"/>
  <c r="O228" i="10" a="1"/>
  <c r="O228" i="10" s="1"/>
  <c r="P228" i="10" a="1"/>
  <c r="P228" i="10" s="1"/>
  <c r="K228" i="10" a="1"/>
  <c r="K228" i="10" s="1"/>
  <c r="Q228" i="10" a="1"/>
  <c r="Q228" i="10" s="1"/>
  <c r="S228" i="10" a="1"/>
  <c r="S228" i="10" s="1"/>
  <c r="T228" i="10" a="1"/>
  <c r="T228" i="10" s="1"/>
  <c r="L228" i="10" a="1"/>
  <c r="L228" i="10" s="1"/>
  <c r="M228" i="10" a="1"/>
  <c r="M228" i="10" s="1"/>
  <c r="M227" i="9" a="1"/>
  <c r="M227" i="9" s="1"/>
  <c r="Q227" i="9" a="1"/>
  <c r="Q227" i="9" s="1"/>
  <c r="N227" i="9" a="1"/>
  <c r="N227" i="9" s="1"/>
  <c r="R227" i="9" a="1"/>
  <c r="R227" i="9" s="1"/>
  <c r="K227" i="9" a="1"/>
  <c r="K227" i="9" s="1"/>
  <c r="O227" i="9" a="1"/>
  <c r="O227" i="9" s="1"/>
  <c r="S227" i="9" a="1"/>
  <c r="S227" i="9" s="1"/>
  <c r="P227" i="9" a="1"/>
  <c r="P227" i="9" s="1"/>
  <c r="L227" i="9" a="1"/>
  <c r="L227" i="9" s="1"/>
  <c r="T227" i="9" a="1"/>
  <c r="T227" i="9" s="1"/>
  <c r="D228" i="10" a="1"/>
  <c r="D228" i="10" s="1"/>
  <c r="G228" i="10" a="1"/>
  <c r="G228" i="10" s="1"/>
  <c r="F228" i="10" a="1"/>
  <c r="F228" i="10" s="1"/>
  <c r="J228" i="10" a="1"/>
  <c r="J228" i="10" s="1"/>
  <c r="A229" i="10"/>
  <c r="B228" i="10"/>
  <c r="I228" i="10" a="1"/>
  <c r="I228" i="10" s="1"/>
  <c r="H228" i="10" a="1"/>
  <c r="H228" i="10" s="1"/>
  <c r="E228" i="10" a="1"/>
  <c r="E228" i="10" s="1"/>
  <c r="G227" i="9" a="1"/>
  <c r="G227" i="9" s="1"/>
  <c r="E227" i="9" a="1"/>
  <c r="E227" i="9" s="1"/>
  <c r="A228" i="9"/>
  <c r="I227" i="9" a="1"/>
  <c r="I227" i="9" s="1"/>
  <c r="J227" i="9" a="1"/>
  <c r="J227" i="9" s="1"/>
  <c r="D227" i="9" a="1"/>
  <c r="D227" i="9" s="1"/>
  <c r="H227" i="9" a="1"/>
  <c r="H227" i="9" s="1"/>
  <c r="B227" i="9"/>
  <c r="F227" i="9" a="1"/>
  <c r="F227" i="9" s="1"/>
  <c r="L229" i="10" l="1" a="1"/>
  <c r="L229" i="10" s="1"/>
  <c r="Q229" i="10" a="1"/>
  <c r="Q229" i="10" s="1"/>
  <c r="K229" i="10" a="1"/>
  <c r="K229" i="10" s="1"/>
  <c r="M229" i="10" a="1"/>
  <c r="M229" i="10" s="1"/>
  <c r="R229" i="10" a="1"/>
  <c r="R229" i="10" s="1"/>
  <c r="S229" i="10" a="1"/>
  <c r="S229" i="10" s="1"/>
  <c r="T229" i="10" a="1"/>
  <c r="T229" i="10" s="1"/>
  <c r="N229" i="10" a="1"/>
  <c r="N229" i="10" s="1"/>
  <c r="O229" i="10" a="1"/>
  <c r="O229" i="10" s="1"/>
  <c r="P229" i="10" a="1"/>
  <c r="P229" i="10" s="1"/>
  <c r="K228" i="9" a="1"/>
  <c r="K228" i="9" s="1"/>
  <c r="O228" i="9" a="1"/>
  <c r="O228" i="9" s="1"/>
  <c r="S228" i="9" a="1"/>
  <c r="S228" i="9" s="1"/>
  <c r="L228" i="9" a="1"/>
  <c r="L228" i="9" s="1"/>
  <c r="P228" i="9" a="1"/>
  <c r="P228" i="9" s="1"/>
  <c r="T228" i="9" a="1"/>
  <c r="T228" i="9" s="1"/>
  <c r="M228" i="9" a="1"/>
  <c r="M228" i="9" s="1"/>
  <c r="Q228" i="9" a="1"/>
  <c r="Q228" i="9" s="1"/>
  <c r="N228" i="9" a="1"/>
  <c r="N228" i="9" s="1"/>
  <c r="R228" i="9" a="1"/>
  <c r="R228" i="9" s="1"/>
  <c r="A230" i="10"/>
  <c r="J229" i="10" a="1"/>
  <c r="J229" i="10" s="1"/>
  <c r="B229" i="10"/>
  <c r="I229" i="10" a="1"/>
  <c r="I229" i="10" s="1"/>
  <c r="F229" i="10" a="1"/>
  <c r="F229" i="10" s="1"/>
  <c r="G229" i="10" a="1"/>
  <c r="G229" i="10" s="1"/>
  <c r="E229" i="10" a="1"/>
  <c r="E229" i="10" s="1"/>
  <c r="H229" i="10" a="1"/>
  <c r="H229" i="10" s="1"/>
  <c r="D229" i="10" a="1"/>
  <c r="D229" i="10" s="1"/>
  <c r="F228" i="9" a="1"/>
  <c r="F228" i="9" s="1"/>
  <c r="B228" i="9"/>
  <c r="E228" i="9" a="1"/>
  <c r="E228" i="9" s="1"/>
  <c r="A229" i="9"/>
  <c r="G228" i="9" a="1"/>
  <c r="G228" i="9" s="1"/>
  <c r="J228" i="9" a="1"/>
  <c r="J228" i="9" s="1"/>
  <c r="H228" i="9" a="1"/>
  <c r="H228" i="9" s="1"/>
  <c r="D228" i="9" a="1"/>
  <c r="D228" i="9" s="1"/>
  <c r="I228" i="9" a="1"/>
  <c r="I228" i="9" s="1"/>
  <c r="L230" i="10" l="1" a="1"/>
  <c r="L230" i="10" s="1"/>
  <c r="Q230" i="10" a="1"/>
  <c r="Q230" i="10" s="1"/>
  <c r="R230" i="10" a="1"/>
  <c r="R230" i="10" s="1"/>
  <c r="M230" i="10" a="1"/>
  <c r="M230" i="10" s="1"/>
  <c r="S230" i="10" a="1"/>
  <c r="S230" i="10" s="1"/>
  <c r="N230" i="10" a="1"/>
  <c r="N230" i="10" s="1"/>
  <c r="T230" i="10" a="1"/>
  <c r="T230" i="10" s="1"/>
  <c r="K230" i="10" a="1"/>
  <c r="K230" i="10" s="1"/>
  <c r="O230" i="10" a="1"/>
  <c r="O230" i="10" s="1"/>
  <c r="P230" i="10" a="1"/>
  <c r="P230" i="10" s="1"/>
  <c r="M229" i="9" a="1"/>
  <c r="M229" i="9" s="1"/>
  <c r="Q229" i="9" a="1"/>
  <c r="Q229" i="9" s="1"/>
  <c r="N229" i="9" a="1"/>
  <c r="N229" i="9" s="1"/>
  <c r="R229" i="9" a="1"/>
  <c r="R229" i="9" s="1"/>
  <c r="K229" i="9" a="1"/>
  <c r="K229" i="9" s="1"/>
  <c r="O229" i="9" a="1"/>
  <c r="O229" i="9" s="1"/>
  <c r="S229" i="9" a="1"/>
  <c r="S229" i="9" s="1"/>
  <c r="P229" i="9" a="1"/>
  <c r="P229" i="9" s="1"/>
  <c r="T229" i="9" a="1"/>
  <c r="T229" i="9" s="1"/>
  <c r="L229" i="9" a="1"/>
  <c r="L229" i="9" s="1"/>
  <c r="J230" i="10" a="1"/>
  <c r="J230" i="10" s="1"/>
  <c r="H230" i="10" a="1"/>
  <c r="H230" i="10" s="1"/>
  <c r="G230" i="10" a="1"/>
  <c r="G230" i="10" s="1"/>
  <c r="D230" i="10" a="1"/>
  <c r="D230" i="10" s="1"/>
  <c r="A231" i="10"/>
  <c r="E230" i="10" a="1"/>
  <c r="E230" i="10" s="1"/>
  <c r="F230" i="10" a="1"/>
  <c r="F230" i="10" s="1"/>
  <c r="I230" i="10" a="1"/>
  <c r="I230" i="10" s="1"/>
  <c r="B230" i="10"/>
  <c r="J229" i="9" a="1"/>
  <c r="J229" i="9" s="1"/>
  <c r="D229" i="9" a="1"/>
  <c r="D229" i="9" s="1"/>
  <c r="E229" i="9" a="1"/>
  <c r="E229" i="9" s="1"/>
  <c r="F229" i="9" a="1"/>
  <c r="F229" i="9" s="1"/>
  <c r="I229" i="9" a="1"/>
  <c r="I229" i="9" s="1"/>
  <c r="H229" i="9" a="1"/>
  <c r="H229" i="9" s="1"/>
  <c r="A230" i="9"/>
  <c r="B229" i="9"/>
  <c r="G229" i="9" a="1"/>
  <c r="G229" i="9" s="1"/>
  <c r="M231" i="10" l="1" a="1"/>
  <c r="M231" i="10" s="1"/>
  <c r="R231" i="10" a="1"/>
  <c r="R231" i="10" s="1"/>
  <c r="N231" i="10" a="1"/>
  <c r="N231" i="10" s="1"/>
  <c r="S231" i="10" a="1"/>
  <c r="S231" i="10" s="1"/>
  <c r="T231" i="10" a="1"/>
  <c r="T231" i="10" s="1"/>
  <c r="K231" i="10" a="1"/>
  <c r="K231" i="10" s="1"/>
  <c r="L231" i="10" a="1"/>
  <c r="L231" i="10" s="1"/>
  <c r="O231" i="10" a="1"/>
  <c r="O231" i="10" s="1"/>
  <c r="P231" i="10" a="1"/>
  <c r="P231" i="10" s="1"/>
  <c r="Q231" i="10" a="1"/>
  <c r="Q231" i="10" s="1"/>
  <c r="K230" i="9" a="1"/>
  <c r="K230" i="9" s="1"/>
  <c r="O230" i="9" a="1"/>
  <c r="O230" i="9" s="1"/>
  <c r="S230" i="9" a="1"/>
  <c r="S230" i="9" s="1"/>
  <c r="L230" i="9" a="1"/>
  <c r="L230" i="9" s="1"/>
  <c r="P230" i="9" a="1"/>
  <c r="P230" i="9" s="1"/>
  <c r="T230" i="9" a="1"/>
  <c r="T230" i="9" s="1"/>
  <c r="M230" i="9" a="1"/>
  <c r="M230" i="9" s="1"/>
  <c r="Q230" i="9" a="1"/>
  <c r="Q230" i="9" s="1"/>
  <c r="R230" i="9" a="1"/>
  <c r="R230" i="9" s="1"/>
  <c r="N230" i="9" a="1"/>
  <c r="N230" i="9" s="1"/>
  <c r="A232" i="10"/>
  <c r="D231" i="10" a="1"/>
  <c r="D231" i="10" s="1"/>
  <c r="E231" i="10" a="1"/>
  <c r="E231" i="10" s="1"/>
  <c r="I231" i="10" a="1"/>
  <c r="I231" i="10" s="1"/>
  <c r="F231" i="10" a="1"/>
  <c r="F231" i="10" s="1"/>
  <c r="B231" i="10"/>
  <c r="J231" i="10" a="1"/>
  <c r="J231" i="10" s="1"/>
  <c r="H231" i="10" a="1"/>
  <c r="H231" i="10" s="1"/>
  <c r="G231" i="10" a="1"/>
  <c r="G231" i="10" s="1"/>
  <c r="F230" i="9" a="1"/>
  <c r="F230" i="9" s="1"/>
  <c r="B230" i="9"/>
  <c r="H230" i="9" a="1"/>
  <c r="H230" i="9" s="1"/>
  <c r="A231" i="9"/>
  <c r="I230" i="9" a="1"/>
  <c r="I230" i="9" s="1"/>
  <c r="J230" i="9" a="1"/>
  <c r="J230" i="9" s="1"/>
  <c r="E230" i="9" a="1"/>
  <c r="E230" i="9" s="1"/>
  <c r="D230" i="9" a="1"/>
  <c r="D230" i="9" s="1"/>
  <c r="G230" i="9" a="1"/>
  <c r="G230" i="9" s="1"/>
  <c r="M232" i="10" l="1" a="1"/>
  <c r="M232" i="10" s="1"/>
  <c r="S232" i="10" a="1"/>
  <c r="S232" i="10" s="1"/>
  <c r="N232" i="10" a="1"/>
  <c r="N232" i="10" s="1"/>
  <c r="O232" i="10" a="1"/>
  <c r="O232" i="10" s="1"/>
  <c r="T232" i="10" a="1"/>
  <c r="T232" i="10" s="1"/>
  <c r="K232" i="10" a="1"/>
  <c r="K232" i="10" s="1"/>
  <c r="L232" i="10" a="1"/>
  <c r="L232" i="10" s="1"/>
  <c r="P232" i="10" a="1"/>
  <c r="P232" i="10" s="1"/>
  <c r="Q232" i="10" a="1"/>
  <c r="Q232" i="10" s="1"/>
  <c r="R232" i="10" a="1"/>
  <c r="R232" i="10" s="1"/>
  <c r="M231" i="9" a="1"/>
  <c r="M231" i="9" s="1"/>
  <c r="Q231" i="9" a="1"/>
  <c r="Q231" i="9" s="1"/>
  <c r="N231" i="9" a="1"/>
  <c r="N231" i="9" s="1"/>
  <c r="R231" i="9" a="1"/>
  <c r="R231" i="9" s="1"/>
  <c r="K231" i="9" a="1"/>
  <c r="K231" i="9" s="1"/>
  <c r="O231" i="9" a="1"/>
  <c r="O231" i="9" s="1"/>
  <c r="S231" i="9" a="1"/>
  <c r="S231" i="9" s="1"/>
  <c r="P231" i="9" a="1"/>
  <c r="P231" i="9" s="1"/>
  <c r="T231" i="9" a="1"/>
  <c r="T231" i="9" s="1"/>
  <c r="L231" i="9" a="1"/>
  <c r="L231" i="9" s="1"/>
  <c r="J232" i="10" a="1"/>
  <c r="J232" i="10" s="1"/>
  <c r="H232" i="10" a="1"/>
  <c r="H232" i="10" s="1"/>
  <c r="F232" i="10" a="1"/>
  <c r="F232" i="10" s="1"/>
  <c r="A233" i="10"/>
  <c r="D232" i="10" a="1"/>
  <c r="D232" i="10" s="1"/>
  <c r="E232" i="10" a="1"/>
  <c r="E232" i="10" s="1"/>
  <c r="G232" i="10" a="1"/>
  <c r="G232" i="10" s="1"/>
  <c r="I232" i="10" a="1"/>
  <c r="I232" i="10" s="1"/>
  <c r="B232" i="10"/>
  <c r="D231" i="9" a="1"/>
  <c r="D231" i="9" s="1"/>
  <c r="G231" i="9" a="1"/>
  <c r="G231" i="9" s="1"/>
  <c r="I231" i="9" a="1"/>
  <c r="I231" i="9" s="1"/>
  <c r="H231" i="9" a="1"/>
  <c r="H231" i="9" s="1"/>
  <c r="J231" i="9" a="1"/>
  <c r="J231" i="9" s="1"/>
  <c r="A232" i="9"/>
  <c r="E231" i="9" a="1"/>
  <c r="E231" i="9" s="1"/>
  <c r="B231" i="9"/>
  <c r="F231" i="9" a="1"/>
  <c r="F231" i="9" s="1"/>
  <c r="N233" i="10" l="1" a="1"/>
  <c r="N233" i="10" s="1"/>
  <c r="S233" i="10" a="1"/>
  <c r="S233" i="10" s="1"/>
  <c r="T233" i="10" a="1"/>
  <c r="T233" i="10" s="1"/>
  <c r="O233" i="10" a="1"/>
  <c r="O233" i="10" s="1"/>
  <c r="P233" i="10" a="1"/>
  <c r="P233" i="10" s="1"/>
  <c r="K233" i="10" a="1"/>
  <c r="K233" i="10" s="1"/>
  <c r="L233" i="10" a="1"/>
  <c r="L233" i="10" s="1"/>
  <c r="M233" i="10" a="1"/>
  <c r="M233" i="10" s="1"/>
  <c r="Q233" i="10" a="1"/>
  <c r="Q233" i="10" s="1"/>
  <c r="R233" i="10" a="1"/>
  <c r="R233" i="10" s="1"/>
  <c r="K232" i="9" a="1"/>
  <c r="K232" i="9" s="1"/>
  <c r="O232" i="9" a="1"/>
  <c r="O232" i="9" s="1"/>
  <c r="S232" i="9" a="1"/>
  <c r="S232" i="9" s="1"/>
  <c r="L232" i="9" a="1"/>
  <c r="L232" i="9" s="1"/>
  <c r="P232" i="9" a="1"/>
  <c r="P232" i="9" s="1"/>
  <c r="T232" i="9" a="1"/>
  <c r="T232" i="9" s="1"/>
  <c r="M232" i="9" a="1"/>
  <c r="M232" i="9" s="1"/>
  <c r="Q232" i="9" a="1"/>
  <c r="Q232" i="9" s="1"/>
  <c r="R232" i="9" a="1"/>
  <c r="R232" i="9" s="1"/>
  <c r="N232" i="9" a="1"/>
  <c r="N232" i="9" s="1"/>
  <c r="I233" i="10" a="1"/>
  <c r="I233" i="10" s="1"/>
  <c r="A234" i="10"/>
  <c r="B233" i="10"/>
  <c r="D233" i="10" a="1"/>
  <c r="D233" i="10" s="1"/>
  <c r="F233" i="10" a="1"/>
  <c r="F233" i="10" s="1"/>
  <c r="J233" i="10" a="1"/>
  <c r="J233" i="10" s="1"/>
  <c r="G233" i="10" a="1"/>
  <c r="G233" i="10" s="1"/>
  <c r="E233" i="10" a="1"/>
  <c r="E233" i="10" s="1"/>
  <c r="H233" i="10" a="1"/>
  <c r="H233" i="10" s="1"/>
  <c r="B232" i="9"/>
  <c r="G232" i="9" a="1"/>
  <c r="G232" i="9" s="1"/>
  <c r="E232" i="9" a="1"/>
  <c r="E232" i="9" s="1"/>
  <c r="D232" i="9" a="1"/>
  <c r="D232" i="9" s="1"/>
  <c r="H232" i="9" a="1"/>
  <c r="H232" i="9" s="1"/>
  <c r="J232" i="9" a="1"/>
  <c r="J232" i="9" s="1"/>
  <c r="I232" i="9" a="1"/>
  <c r="I232" i="9" s="1"/>
  <c r="A233" i="9"/>
  <c r="F232" i="9" a="1"/>
  <c r="F232" i="9" s="1"/>
  <c r="O234" i="10" l="1" a="1"/>
  <c r="O234" i="10" s="1"/>
  <c r="T234" i="10" a="1"/>
  <c r="T234" i="10" s="1"/>
  <c r="K234" i="10" a="1"/>
  <c r="K234" i="10" s="1"/>
  <c r="P234" i="10" a="1"/>
  <c r="P234" i="10" s="1"/>
  <c r="L234" i="10" a="1"/>
  <c r="L234" i="10" s="1"/>
  <c r="M234" i="10" a="1"/>
  <c r="M234" i="10" s="1"/>
  <c r="N234" i="10" a="1"/>
  <c r="N234" i="10" s="1"/>
  <c r="R234" i="10" a="1"/>
  <c r="R234" i="10" s="1"/>
  <c r="Q234" i="10" a="1"/>
  <c r="Q234" i="10" s="1"/>
  <c r="S234" i="10" a="1"/>
  <c r="S234" i="10" s="1"/>
  <c r="M233" i="9" a="1"/>
  <c r="M233" i="9" s="1"/>
  <c r="Q233" i="9" a="1"/>
  <c r="Q233" i="9" s="1"/>
  <c r="N233" i="9" a="1"/>
  <c r="N233" i="9" s="1"/>
  <c r="R233" i="9" a="1"/>
  <c r="R233" i="9" s="1"/>
  <c r="K233" i="9" a="1"/>
  <c r="K233" i="9" s="1"/>
  <c r="O233" i="9" a="1"/>
  <c r="O233" i="9" s="1"/>
  <c r="S233" i="9" a="1"/>
  <c r="S233" i="9" s="1"/>
  <c r="T233" i="9" a="1"/>
  <c r="T233" i="9" s="1"/>
  <c r="L233" i="9" a="1"/>
  <c r="L233" i="9" s="1"/>
  <c r="P233" i="9" a="1"/>
  <c r="P233" i="9" s="1"/>
  <c r="H234" i="10" a="1"/>
  <c r="H234" i="10" s="1"/>
  <c r="A235" i="10"/>
  <c r="I234" i="10" a="1"/>
  <c r="I234" i="10" s="1"/>
  <c r="D234" i="10" a="1"/>
  <c r="D234" i="10" s="1"/>
  <c r="J234" i="10" a="1"/>
  <c r="J234" i="10" s="1"/>
  <c r="B234" i="10"/>
  <c r="F234" i="10" a="1"/>
  <c r="F234" i="10" s="1"/>
  <c r="G234" i="10" a="1"/>
  <c r="G234" i="10" s="1"/>
  <c r="E234" i="10" a="1"/>
  <c r="E234" i="10" s="1"/>
  <c r="F233" i="9" a="1"/>
  <c r="F233" i="9" s="1"/>
  <c r="A234" i="9"/>
  <c r="D233" i="9" a="1"/>
  <c r="D233" i="9" s="1"/>
  <c r="B233" i="9"/>
  <c r="I233" i="9" a="1"/>
  <c r="I233" i="9" s="1"/>
  <c r="J233" i="9" a="1"/>
  <c r="J233" i="9" s="1"/>
  <c r="E233" i="9" a="1"/>
  <c r="E233" i="9" s="1"/>
  <c r="H233" i="9" a="1"/>
  <c r="H233" i="9" s="1"/>
  <c r="G233" i="9" a="1"/>
  <c r="G233" i="9" s="1"/>
  <c r="N235" i="10" l="1" a="1"/>
  <c r="N235" i="10" s="1"/>
  <c r="R235" i="10" a="1"/>
  <c r="R235" i="10" s="1"/>
  <c r="O235" i="10" a="1"/>
  <c r="O235" i="10" s="1"/>
  <c r="S235" i="10" a="1"/>
  <c r="S235" i="10" s="1"/>
  <c r="K235" i="10" a="1"/>
  <c r="K235" i="10" s="1"/>
  <c r="L235" i="10" a="1"/>
  <c r="L235" i="10" s="1"/>
  <c r="T235" i="10" a="1"/>
  <c r="T235" i="10" s="1"/>
  <c r="M235" i="10" a="1"/>
  <c r="M235" i="10" s="1"/>
  <c r="P235" i="10" a="1"/>
  <c r="P235" i="10" s="1"/>
  <c r="Q235" i="10" a="1"/>
  <c r="Q235" i="10" s="1"/>
  <c r="K234" i="9" a="1"/>
  <c r="K234" i="9" s="1"/>
  <c r="O234" i="9" a="1"/>
  <c r="O234" i="9" s="1"/>
  <c r="S234" i="9" a="1"/>
  <c r="S234" i="9" s="1"/>
  <c r="L234" i="9" a="1"/>
  <c r="L234" i="9" s="1"/>
  <c r="P234" i="9" a="1"/>
  <c r="P234" i="9" s="1"/>
  <c r="T234" i="9" a="1"/>
  <c r="T234" i="9" s="1"/>
  <c r="M234" i="9" a="1"/>
  <c r="M234" i="9" s="1"/>
  <c r="Q234" i="9" a="1"/>
  <c r="Q234" i="9" s="1"/>
  <c r="R234" i="9" a="1"/>
  <c r="R234" i="9" s="1"/>
  <c r="N234" i="9" a="1"/>
  <c r="N234" i="9" s="1"/>
  <c r="I235" i="10" a="1"/>
  <c r="I235" i="10" s="1"/>
  <c r="A236" i="10"/>
  <c r="F235" i="10" a="1"/>
  <c r="F235" i="10" s="1"/>
  <c r="E235" i="10" a="1"/>
  <c r="E235" i="10" s="1"/>
  <c r="B235" i="10"/>
  <c r="D235" i="10" a="1"/>
  <c r="D235" i="10" s="1"/>
  <c r="G235" i="10" a="1"/>
  <c r="G235" i="10" s="1"/>
  <c r="H235" i="10" a="1"/>
  <c r="H235" i="10" s="1"/>
  <c r="J235" i="10" a="1"/>
  <c r="J235" i="10" s="1"/>
  <c r="I234" i="9" a="1"/>
  <c r="I234" i="9" s="1"/>
  <c r="B234" i="9"/>
  <c r="F234" i="9" a="1"/>
  <c r="F234" i="9" s="1"/>
  <c r="D234" i="9" a="1"/>
  <c r="D234" i="9" s="1"/>
  <c r="E234" i="9" a="1"/>
  <c r="E234" i="9" s="1"/>
  <c r="H234" i="9" a="1"/>
  <c r="H234" i="9" s="1"/>
  <c r="G234" i="9" a="1"/>
  <c r="G234" i="9" s="1"/>
  <c r="A235" i="9"/>
  <c r="J234" i="9" a="1"/>
  <c r="J234" i="9" s="1"/>
  <c r="L236" i="10" l="1" a="1"/>
  <c r="L236" i="10" s="1"/>
  <c r="P236" i="10" a="1"/>
  <c r="P236" i="10" s="1"/>
  <c r="T236" i="10" a="1"/>
  <c r="T236" i="10" s="1"/>
  <c r="M236" i="10" a="1"/>
  <c r="M236" i="10" s="1"/>
  <c r="Q236" i="10" a="1"/>
  <c r="Q236" i="10" s="1"/>
  <c r="R236" i="10" a="1"/>
  <c r="R236" i="10" s="1"/>
  <c r="K236" i="10" a="1"/>
  <c r="K236" i="10" s="1"/>
  <c r="S236" i="10" a="1"/>
  <c r="S236" i="10" s="1"/>
  <c r="N236" i="10" a="1"/>
  <c r="N236" i="10" s="1"/>
  <c r="O236" i="10" a="1"/>
  <c r="O236" i="10" s="1"/>
  <c r="M235" i="9" a="1"/>
  <c r="M235" i="9" s="1"/>
  <c r="Q235" i="9" a="1"/>
  <c r="Q235" i="9" s="1"/>
  <c r="N235" i="9" a="1"/>
  <c r="N235" i="9" s="1"/>
  <c r="R235" i="9" a="1"/>
  <c r="R235" i="9" s="1"/>
  <c r="K235" i="9" a="1"/>
  <c r="K235" i="9" s="1"/>
  <c r="O235" i="9" a="1"/>
  <c r="O235" i="9" s="1"/>
  <c r="S235" i="9" a="1"/>
  <c r="S235" i="9" s="1"/>
  <c r="T235" i="9" a="1"/>
  <c r="T235" i="9" s="1"/>
  <c r="L235" i="9" a="1"/>
  <c r="L235" i="9" s="1"/>
  <c r="P235" i="9" a="1"/>
  <c r="P235" i="9" s="1"/>
  <c r="H236" i="10" a="1"/>
  <c r="H236" i="10" s="1"/>
  <c r="E236" i="10" a="1"/>
  <c r="E236" i="10" s="1"/>
  <c r="B236" i="10"/>
  <c r="D236" i="10" a="1"/>
  <c r="D236" i="10" s="1"/>
  <c r="I236" i="10" a="1"/>
  <c r="I236" i="10" s="1"/>
  <c r="A237" i="10"/>
  <c r="G236" i="10" a="1"/>
  <c r="G236" i="10" s="1"/>
  <c r="J236" i="10" a="1"/>
  <c r="J236" i="10" s="1"/>
  <c r="F236" i="10" a="1"/>
  <c r="F236" i="10" s="1"/>
  <c r="G235" i="9" a="1"/>
  <c r="G235" i="9" s="1"/>
  <c r="D235" i="9" a="1"/>
  <c r="D235" i="9" s="1"/>
  <c r="I235" i="9" a="1"/>
  <c r="I235" i="9" s="1"/>
  <c r="B235" i="9"/>
  <c r="F235" i="9" a="1"/>
  <c r="F235" i="9" s="1"/>
  <c r="E235" i="9" a="1"/>
  <c r="E235" i="9" s="1"/>
  <c r="H235" i="9" a="1"/>
  <c r="H235" i="9" s="1"/>
  <c r="A236" i="9"/>
  <c r="J235" i="9" a="1"/>
  <c r="J235" i="9" s="1"/>
  <c r="N237" i="10" l="1" a="1"/>
  <c r="N237" i="10" s="1"/>
  <c r="R237" i="10" a="1"/>
  <c r="R237" i="10" s="1"/>
  <c r="K237" i="10" a="1"/>
  <c r="K237" i="10" s="1"/>
  <c r="O237" i="10" a="1"/>
  <c r="O237" i="10" s="1"/>
  <c r="S237" i="10" a="1"/>
  <c r="S237" i="10" s="1"/>
  <c r="P237" i="10" a="1"/>
  <c r="P237" i="10" s="1"/>
  <c r="Q237" i="10" a="1"/>
  <c r="Q237" i="10" s="1"/>
  <c r="L237" i="10" a="1"/>
  <c r="L237" i="10" s="1"/>
  <c r="M237" i="10" a="1"/>
  <c r="M237" i="10" s="1"/>
  <c r="T237" i="10" a="1"/>
  <c r="T237" i="10" s="1"/>
  <c r="K236" i="9" a="1"/>
  <c r="K236" i="9" s="1"/>
  <c r="O236" i="9" a="1"/>
  <c r="O236" i="9" s="1"/>
  <c r="S236" i="9" a="1"/>
  <c r="S236" i="9" s="1"/>
  <c r="L236" i="9" a="1"/>
  <c r="L236" i="9" s="1"/>
  <c r="P236" i="9" a="1"/>
  <c r="P236" i="9" s="1"/>
  <c r="T236" i="9" a="1"/>
  <c r="T236" i="9" s="1"/>
  <c r="M236" i="9" a="1"/>
  <c r="M236" i="9" s="1"/>
  <c r="R236" i="9" a="1"/>
  <c r="R236" i="9" s="1"/>
  <c r="N236" i="9" a="1"/>
  <c r="N236" i="9" s="1"/>
  <c r="Q236" i="9" a="1"/>
  <c r="Q236" i="9" s="1"/>
  <c r="A238" i="10"/>
  <c r="F237" i="10" a="1"/>
  <c r="F237" i="10" s="1"/>
  <c r="B237" i="10"/>
  <c r="D237" i="10" a="1"/>
  <c r="D237" i="10" s="1"/>
  <c r="G237" i="10" a="1"/>
  <c r="G237" i="10" s="1"/>
  <c r="I237" i="10" a="1"/>
  <c r="I237" i="10" s="1"/>
  <c r="J237" i="10" a="1"/>
  <c r="J237" i="10" s="1"/>
  <c r="E237" i="10" a="1"/>
  <c r="E237" i="10" s="1"/>
  <c r="H237" i="10" a="1"/>
  <c r="H237" i="10" s="1"/>
  <c r="G236" i="9" a="1"/>
  <c r="G236" i="9" s="1"/>
  <c r="B236" i="9"/>
  <c r="F236" i="9" a="1"/>
  <c r="F236" i="9" s="1"/>
  <c r="H236" i="9" a="1"/>
  <c r="H236" i="9" s="1"/>
  <c r="A237" i="9"/>
  <c r="I236" i="9" a="1"/>
  <c r="I236" i="9" s="1"/>
  <c r="D236" i="9" a="1"/>
  <c r="D236" i="9" s="1"/>
  <c r="J236" i="9" a="1"/>
  <c r="J236" i="9" s="1"/>
  <c r="E236" i="9" a="1"/>
  <c r="E236" i="9" s="1"/>
  <c r="L238" i="10" l="1" a="1"/>
  <c r="L238" i="10" s="1"/>
  <c r="P238" i="10" a="1"/>
  <c r="P238" i="10" s="1"/>
  <c r="T238" i="10" a="1"/>
  <c r="T238" i="10" s="1"/>
  <c r="M238" i="10" a="1"/>
  <c r="M238" i="10" s="1"/>
  <c r="Q238" i="10" a="1"/>
  <c r="Q238" i="10" s="1"/>
  <c r="N238" i="10" a="1"/>
  <c r="N238" i="10" s="1"/>
  <c r="O238" i="10" a="1"/>
  <c r="O238" i="10" s="1"/>
  <c r="R238" i="10" a="1"/>
  <c r="R238" i="10" s="1"/>
  <c r="S238" i="10" a="1"/>
  <c r="S238" i="10" s="1"/>
  <c r="K238" i="10" a="1"/>
  <c r="K238" i="10" s="1"/>
  <c r="M237" i="9" a="1"/>
  <c r="M237" i="9" s="1"/>
  <c r="Q237" i="9" a="1"/>
  <c r="Q237" i="9" s="1"/>
  <c r="N237" i="9" a="1"/>
  <c r="N237" i="9" s="1"/>
  <c r="R237" i="9" a="1"/>
  <c r="R237" i="9" s="1"/>
  <c r="P237" i="9" a="1"/>
  <c r="P237" i="9" s="1"/>
  <c r="K237" i="9" a="1"/>
  <c r="K237" i="9" s="1"/>
  <c r="S237" i="9" a="1"/>
  <c r="S237" i="9" s="1"/>
  <c r="L237" i="9" a="1"/>
  <c r="L237" i="9" s="1"/>
  <c r="T237" i="9" a="1"/>
  <c r="T237" i="9" s="1"/>
  <c r="O237" i="9" a="1"/>
  <c r="O237" i="9" s="1"/>
  <c r="A239" i="10"/>
  <c r="E238" i="10" a="1"/>
  <c r="E238" i="10" s="1"/>
  <c r="D238" i="10" a="1"/>
  <c r="D238" i="10" s="1"/>
  <c r="F238" i="10" a="1"/>
  <c r="F238" i="10" s="1"/>
  <c r="G238" i="10" a="1"/>
  <c r="G238" i="10" s="1"/>
  <c r="J238" i="10" a="1"/>
  <c r="J238" i="10" s="1"/>
  <c r="B238" i="10"/>
  <c r="I238" i="10" a="1"/>
  <c r="I238" i="10" s="1"/>
  <c r="H238" i="10" a="1"/>
  <c r="H238" i="10" s="1"/>
  <c r="F237" i="9" a="1"/>
  <c r="F237" i="9" s="1"/>
  <c r="D237" i="9" a="1"/>
  <c r="D237" i="9" s="1"/>
  <c r="B237" i="9"/>
  <c r="A238" i="9"/>
  <c r="J237" i="9" a="1"/>
  <c r="J237" i="9" s="1"/>
  <c r="G237" i="9" a="1"/>
  <c r="G237" i="9" s="1"/>
  <c r="I237" i="9" a="1"/>
  <c r="I237" i="9" s="1"/>
  <c r="H237" i="9" a="1"/>
  <c r="H237" i="9" s="1"/>
  <c r="E237" i="9" a="1"/>
  <c r="E237" i="9" s="1"/>
  <c r="N239" i="10" l="1" a="1"/>
  <c r="N239" i="10" s="1"/>
  <c r="R239" i="10" a="1"/>
  <c r="R239" i="10" s="1"/>
  <c r="K239" i="10" a="1"/>
  <c r="K239" i="10" s="1"/>
  <c r="O239" i="10" a="1"/>
  <c r="O239" i="10" s="1"/>
  <c r="S239" i="10" a="1"/>
  <c r="S239" i="10" s="1"/>
  <c r="L239" i="10" a="1"/>
  <c r="L239" i="10" s="1"/>
  <c r="T239" i="10" a="1"/>
  <c r="T239" i="10" s="1"/>
  <c r="M239" i="10" a="1"/>
  <c r="M239" i="10" s="1"/>
  <c r="P239" i="10" a="1"/>
  <c r="P239" i="10" s="1"/>
  <c r="Q239" i="10" a="1"/>
  <c r="Q239" i="10" s="1"/>
  <c r="K238" i="9" a="1"/>
  <c r="K238" i="9" s="1"/>
  <c r="O238" i="9" a="1"/>
  <c r="O238" i="9" s="1"/>
  <c r="S238" i="9" a="1"/>
  <c r="S238" i="9" s="1"/>
  <c r="L238" i="9" a="1"/>
  <c r="L238" i="9" s="1"/>
  <c r="P238" i="9" a="1"/>
  <c r="P238" i="9" s="1"/>
  <c r="T238" i="9" a="1"/>
  <c r="T238" i="9" s="1"/>
  <c r="N238" i="9" a="1"/>
  <c r="N238" i="9" s="1"/>
  <c r="Q238" i="9" a="1"/>
  <c r="Q238" i="9" s="1"/>
  <c r="R238" i="9" a="1"/>
  <c r="R238" i="9" s="1"/>
  <c r="M238" i="9" a="1"/>
  <c r="M238" i="9" s="1"/>
  <c r="H239" i="10" a="1"/>
  <c r="H239" i="10" s="1"/>
  <c r="B239" i="10"/>
  <c r="A240" i="10"/>
  <c r="G239" i="10" a="1"/>
  <c r="G239" i="10" s="1"/>
  <c r="F239" i="10" a="1"/>
  <c r="F239" i="10" s="1"/>
  <c r="D239" i="10" a="1"/>
  <c r="D239" i="10" s="1"/>
  <c r="E239" i="10" a="1"/>
  <c r="E239" i="10" s="1"/>
  <c r="J239" i="10" a="1"/>
  <c r="J239" i="10" s="1"/>
  <c r="I239" i="10" a="1"/>
  <c r="I239" i="10" s="1"/>
  <c r="I238" i="9" a="1"/>
  <c r="I238" i="9" s="1"/>
  <c r="H238" i="9" a="1"/>
  <c r="H238" i="9" s="1"/>
  <c r="E238" i="9" a="1"/>
  <c r="E238" i="9" s="1"/>
  <c r="F238" i="9" a="1"/>
  <c r="F238" i="9" s="1"/>
  <c r="D238" i="9" a="1"/>
  <c r="D238" i="9" s="1"/>
  <c r="B238" i="9"/>
  <c r="G238" i="9" a="1"/>
  <c r="G238" i="9" s="1"/>
  <c r="J238" i="9" a="1"/>
  <c r="J238" i="9" s="1"/>
  <c r="A239" i="9"/>
  <c r="L240" i="10" l="1" a="1"/>
  <c r="L240" i="10" s="1"/>
  <c r="P240" i="10" a="1"/>
  <c r="P240" i="10" s="1"/>
  <c r="T240" i="10" a="1"/>
  <c r="T240" i="10" s="1"/>
  <c r="M240" i="10" a="1"/>
  <c r="M240" i="10" s="1"/>
  <c r="Q240" i="10" a="1"/>
  <c r="Q240" i="10" s="1"/>
  <c r="R240" i="10" a="1"/>
  <c r="R240" i="10" s="1"/>
  <c r="K240" i="10" a="1"/>
  <c r="K240" i="10" s="1"/>
  <c r="S240" i="10" a="1"/>
  <c r="S240" i="10" s="1"/>
  <c r="N240" i="10" a="1"/>
  <c r="N240" i="10" s="1"/>
  <c r="O240" i="10" a="1"/>
  <c r="O240" i="10" s="1"/>
  <c r="M239" i="9" a="1"/>
  <c r="M239" i="9" s="1"/>
  <c r="Q239" i="9" a="1"/>
  <c r="Q239" i="9" s="1"/>
  <c r="N239" i="9" a="1"/>
  <c r="N239" i="9" s="1"/>
  <c r="R239" i="9" a="1"/>
  <c r="R239" i="9" s="1"/>
  <c r="L239" i="9" a="1"/>
  <c r="L239" i="9" s="1"/>
  <c r="T239" i="9" a="1"/>
  <c r="T239" i="9" s="1"/>
  <c r="O239" i="9" a="1"/>
  <c r="O239" i="9" s="1"/>
  <c r="P239" i="9" a="1"/>
  <c r="P239" i="9" s="1"/>
  <c r="S239" i="9" a="1"/>
  <c r="S239" i="9" s="1"/>
  <c r="K239" i="9" a="1"/>
  <c r="K239" i="9" s="1"/>
  <c r="G240" i="10" a="1"/>
  <c r="G240" i="10" s="1"/>
  <c r="B240" i="10"/>
  <c r="H240" i="10" a="1"/>
  <c r="H240" i="10" s="1"/>
  <c r="E240" i="10" a="1"/>
  <c r="E240" i="10" s="1"/>
  <c r="I240" i="10" a="1"/>
  <c r="I240" i="10" s="1"/>
  <c r="J240" i="10" a="1"/>
  <c r="J240" i="10" s="1"/>
  <c r="D240" i="10" a="1"/>
  <c r="D240" i="10" s="1"/>
  <c r="F240" i="10" a="1"/>
  <c r="F240" i="10" s="1"/>
  <c r="A241" i="10"/>
  <c r="G239" i="9" a="1"/>
  <c r="G239" i="9" s="1"/>
  <c r="E239" i="9" a="1"/>
  <c r="E239" i="9" s="1"/>
  <c r="B239" i="9"/>
  <c r="J239" i="9" a="1"/>
  <c r="J239" i="9" s="1"/>
  <c r="F239" i="9" a="1"/>
  <c r="F239" i="9" s="1"/>
  <c r="I239" i="9" a="1"/>
  <c r="I239" i="9" s="1"/>
  <c r="D239" i="9" a="1"/>
  <c r="D239" i="9" s="1"/>
  <c r="H239" i="9" a="1"/>
  <c r="H239" i="9" s="1"/>
  <c r="A240" i="9"/>
  <c r="N241" i="10" l="1" a="1"/>
  <c r="N241" i="10" s="1"/>
  <c r="R241" i="10" a="1"/>
  <c r="R241" i="10" s="1"/>
  <c r="K241" i="10" a="1"/>
  <c r="K241" i="10" s="1"/>
  <c r="O241" i="10" a="1"/>
  <c r="O241" i="10" s="1"/>
  <c r="S241" i="10" a="1"/>
  <c r="S241" i="10" s="1"/>
  <c r="P241" i="10" a="1"/>
  <c r="P241" i="10" s="1"/>
  <c r="Q241" i="10" a="1"/>
  <c r="Q241" i="10" s="1"/>
  <c r="T241" i="10" a="1"/>
  <c r="T241" i="10" s="1"/>
  <c r="M241" i="10" a="1"/>
  <c r="M241" i="10" s="1"/>
  <c r="L241" i="10" a="1"/>
  <c r="L241" i="10" s="1"/>
  <c r="K240" i="9" a="1"/>
  <c r="K240" i="9" s="1"/>
  <c r="O240" i="9" a="1"/>
  <c r="O240" i="9" s="1"/>
  <c r="S240" i="9" a="1"/>
  <c r="S240" i="9" s="1"/>
  <c r="L240" i="9" a="1"/>
  <c r="L240" i="9" s="1"/>
  <c r="P240" i="9" a="1"/>
  <c r="P240" i="9" s="1"/>
  <c r="T240" i="9" a="1"/>
  <c r="T240" i="9" s="1"/>
  <c r="R240" i="9" a="1"/>
  <c r="R240" i="9" s="1"/>
  <c r="M240" i="9" a="1"/>
  <c r="M240" i="9" s="1"/>
  <c r="N240" i="9" a="1"/>
  <c r="N240" i="9" s="1"/>
  <c r="Q240" i="9" a="1"/>
  <c r="Q240" i="9" s="1"/>
  <c r="H241" i="10" a="1"/>
  <c r="H241" i="10" s="1"/>
  <c r="A242" i="10"/>
  <c r="I241" i="10" a="1"/>
  <c r="I241" i="10" s="1"/>
  <c r="E241" i="10" a="1"/>
  <c r="E241" i="10" s="1"/>
  <c r="G241" i="10" a="1"/>
  <c r="G241" i="10" s="1"/>
  <c r="J241" i="10" a="1"/>
  <c r="J241" i="10" s="1"/>
  <c r="D241" i="10" a="1"/>
  <c r="D241" i="10" s="1"/>
  <c r="F241" i="10" a="1"/>
  <c r="F241" i="10" s="1"/>
  <c r="B241" i="10"/>
  <c r="D240" i="9" a="1"/>
  <c r="D240" i="9" s="1"/>
  <c r="E240" i="9" a="1"/>
  <c r="E240" i="9" s="1"/>
  <c r="F240" i="9" a="1"/>
  <c r="F240" i="9" s="1"/>
  <c r="I240" i="9" a="1"/>
  <c r="I240" i="9" s="1"/>
  <c r="B240" i="9"/>
  <c r="A241" i="9"/>
  <c r="J240" i="9" a="1"/>
  <c r="J240" i="9" s="1"/>
  <c r="G240" i="9" a="1"/>
  <c r="G240" i="9" s="1"/>
  <c r="H240" i="9" a="1"/>
  <c r="H240" i="9" s="1"/>
  <c r="L242" i="10" l="1" a="1"/>
  <c r="L242" i="10" s="1"/>
  <c r="P242" i="10" a="1"/>
  <c r="P242" i="10" s="1"/>
  <c r="T242" i="10" a="1"/>
  <c r="T242" i="10" s="1"/>
  <c r="M242" i="10" a="1"/>
  <c r="M242" i="10" s="1"/>
  <c r="Q242" i="10" a="1"/>
  <c r="Q242" i="10" s="1"/>
  <c r="N242" i="10" a="1"/>
  <c r="N242" i="10" s="1"/>
  <c r="O242" i="10" a="1"/>
  <c r="O242" i="10" s="1"/>
  <c r="K242" i="10" a="1"/>
  <c r="K242" i="10" s="1"/>
  <c r="R242" i="10" a="1"/>
  <c r="R242" i="10" s="1"/>
  <c r="S242" i="10" a="1"/>
  <c r="S242" i="10" s="1"/>
  <c r="M241" i="9" a="1"/>
  <c r="M241" i="9" s="1"/>
  <c r="Q241" i="9" a="1"/>
  <c r="Q241" i="9" s="1"/>
  <c r="N241" i="9" a="1"/>
  <c r="N241" i="9" s="1"/>
  <c r="R241" i="9" a="1"/>
  <c r="R241" i="9" s="1"/>
  <c r="P241" i="9" a="1"/>
  <c r="P241" i="9" s="1"/>
  <c r="K241" i="9" a="1"/>
  <c r="K241" i="9" s="1"/>
  <c r="S241" i="9" a="1"/>
  <c r="S241" i="9" s="1"/>
  <c r="L241" i="9" a="1"/>
  <c r="L241" i="9" s="1"/>
  <c r="T241" i="9" a="1"/>
  <c r="T241" i="9" s="1"/>
  <c r="O241" i="9" a="1"/>
  <c r="O241" i="9" s="1"/>
  <c r="I242" i="10" a="1"/>
  <c r="I242" i="10" s="1"/>
  <c r="F242" i="10" a="1"/>
  <c r="F242" i="10" s="1"/>
  <c r="J242" i="10" a="1"/>
  <c r="J242" i="10" s="1"/>
  <c r="G242" i="10" a="1"/>
  <c r="G242" i="10" s="1"/>
  <c r="D242" i="10" a="1"/>
  <c r="D242" i="10" s="1"/>
  <c r="B242" i="10"/>
  <c r="H242" i="10" a="1"/>
  <c r="H242" i="10" s="1"/>
  <c r="E242" i="10" a="1"/>
  <c r="E242" i="10" s="1"/>
  <c r="A243" i="10"/>
  <c r="J241" i="9" a="1"/>
  <c r="J241" i="9" s="1"/>
  <c r="D241" i="9" a="1"/>
  <c r="D241" i="9" s="1"/>
  <c r="G241" i="9" a="1"/>
  <c r="G241" i="9" s="1"/>
  <c r="F241" i="9" a="1"/>
  <c r="F241" i="9" s="1"/>
  <c r="I241" i="9" a="1"/>
  <c r="I241" i="9" s="1"/>
  <c r="A242" i="9"/>
  <c r="H241" i="9" a="1"/>
  <c r="H241" i="9" s="1"/>
  <c r="B241" i="9"/>
  <c r="E241" i="9" a="1"/>
  <c r="E241" i="9" s="1"/>
  <c r="N243" i="10" l="1" a="1"/>
  <c r="N243" i="10" s="1"/>
  <c r="R243" i="10" a="1"/>
  <c r="R243" i="10" s="1"/>
  <c r="K243" i="10" a="1"/>
  <c r="K243" i="10" s="1"/>
  <c r="O243" i="10" a="1"/>
  <c r="O243" i="10" s="1"/>
  <c r="S243" i="10" a="1"/>
  <c r="S243" i="10" s="1"/>
  <c r="L243" i="10" a="1"/>
  <c r="L243" i="10" s="1"/>
  <c r="T243" i="10" a="1"/>
  <c r="T243" i="10" s="1"/>
  <c r="M243" i="10" a="1"/>
  <c r="M243" i="10" s="1"/>
  <c r="P243" i="10" a="1"/>
  <c r="P243" i="10" s="1"/>
  <c r="Q243" i="10" a="1"/>
  <c r="Q243" i="10" s="1"/>
  <c r="K242" i="9" a="1"/>
  <c r="K242" i="9" s="1"/>
  <c r="O242" i="9" a="1"/>
  <c r="O242" i="9" s="1"/>
  <c r="S242" i="9" a="1"/>
  <c r="S242" i="9" s="1"/>
  <c r="L242" i="9" a="1"/>
  <c r="L242" i="9" s="1"/>
  <c r="P242" i="9" a="1"/>
  <c r="P242" i="9" s="1"/>
  <c r="T242" i="9" a="1"/>
  <c r="T242" i="9" s="1"/>
  <c r="N242" i="9" a="1"/>
  <c r="N242" i="9" s="1"/>
  <c r="Q242" i="9" a="1"/>
  <c r="Q242" i="9" s="1"/>
  <c r="R242" i="9" a="1"/>
  <c r="R242" i="9" s="1"/>
  <c r="M242" i="9" a="1"/>
  <c r="M242" i="9" s="1"/>
  <c r="G243" i="10" a="1"/>
  <c r="G243" i="10" s="1"/>
  <c r="H243" i="10" a="1"/>
  <c r="H243" i="10" s="1"/>
  <c r="E243" i="10" a="1"/>
  <c r="E243" i="10" s="1"/>
  <c r="A244" i="10"/>
  <c r="J243" i="10" a="1"/>
  <c r="J243" i="10" s="1"/>
  <c r="D243" i="10" a="1"/>
  <c r="D243" i="10" s="1"/>
  <c r="B243" i="10"/>
  <c r="F243" i="10" a="1"/>
  <c r="F243" i="10" s="1"/>
  <c r="I243" i="10" a="1"/>
  <c r="I243" i="10" s="1"/>
  <c r="F242" i="9" a="1"/>
  <c r="F242" i="9" s="1"/>
  <c r="J242" i="9" a="1"/>
  <c r="J242" i="9" s="1"/>
  <c r="E242" i="9" a="1"/>
  <c r="E242" i="9" s="1"/>
  <c r="G242" i="9" a="1"/>
  <c r="G242" i="9" s="1"/>
  <c r="D242" i="9" a="1"/>
  <c r="D242" i="9" s="1"/>
  <c r="B242" i="9"/>
  <c r="H242" i="9" a="1"/>
  <c r="H242" i="9" s="1"/>
  <c r="A243" i="9"/>
  <c r="I242" i="9" a="1"/>
  <c r="I242" i="9" s="1"/>
  <c r="L244" i="10" l="1" a="1"/>
  <c r="L244" i="10" s="1"/>
  <c r="P244" i="10" a="1"/>
  <c r="P244" i="10" s="1"/>
  <c r="T244" i="10" a="1"/>
  <c r="T244" i="10" s="1"/>
  <c r="M244" i="10" a="1"/>
  <c r="M244" i="10" s="1"/>
  <c r="Q244" i="10" a="1"/>
  <c r="Q244" i="10" s="1"/>
  <c r="R244" i="10" a="1"/>
  <c r="R244" i="10" s="1"/>
  <c r="K244" i="10" a="1"/>
  <c r="K244" i="10" s="1"/>
  <c r="S244" i="10" a="1"/>
  <c r="S244" i="10" s="1"/>
  <c r="N244" i="10" a="1"/>
  <c r="N244" i="10" s="1"/>
  <c r="O244" i="10" a="1"/>
  <c r="O244" i="10" s="1"/>
  <c r="M243" i="9" a="1"/>
  <c r="M243" i="9" s="1"/>
  <c r="Q243" i="9" a="1"/>
  <c r="Q243" i="9" s="1"/>
  <c r="N243" i="9" a="1"/>
  <c r="N243" i="9" s="1"/>
  <c r="R243" i="9" a="1"/>
  <c r="R243" i="9" s="1"/>
  <c r="L243" i="9" a="1"/>
  <c r="L243" i="9" s="1"/>
  <c r="T243" i="9" a="1"/>
  <c r="T243" i="9" s="1"/>
  <c r="O243" i="9" a="1"/>
  <c r="O243" i="9" s="1"/>
  <c r="P243" i="9" a="1"/>
  <c r="P243" i="9" s="1"/>
  <c r="S243" i="9" a="1"/>
  <c r="S243" i="9" s="1"/>
  <c r="K243" i="9" a="1"/>
  <c r="K243" i="9" s="1"/>
  <c r="H244" i="10" a="1"/>
  <c r="H244" i="10" s="1"/>
  <c r="F244" i="10" a="1"/>
  <c r="F244" i="10" s="1"/>
  <c r="E244" i="10" a="1"/>
  <c r="E244" i="10" s="1"/>
  <c r="B244" i="10"/>
  <c r="J244" i="10" a="1"/>
  <c r="J244" i="10" s="1"/>
  <c r="G244" i="10" a="1"/>
  <c r="G244" i="10" s="1"/>
  <c r="D244" i="10" a="1"/>
  <c r="D244" i="10" s="1"/>
  <c r="I244" i="10" a="1"/>
  <c r="I244" i="10" s="1"/>
  <c r="A245" i="10"/>
  <c r="A244" i="9"/>
  <c r="F243" i="9" a="1"/>
  <c r="F243" i="9" s="1"/>
  <c r="G243" i="9" a="1"/>
  <c r="G243" i="9" s="1"/>
  <c r="H243" i="9" a="1"/>
  <c r="H243" i="9" s="1"/>
  <c r="B243" i="9"/>
  <c r="E243" i="9" a="1"/>
  <c r="E243" i="9" s="1"/>
  <c r="I243" i="9" a="1"/>
  <c r="I243" i="9" s="1"/>
  <c r="J243" i="9" a="1"/>
  <c r="J243" i="9" s="1"/>
  <c r="D243" i="9" a="1"/>
  <c r="D243" i="9" s="1"/>
  <c r="N245" i="10" l="1" a="1"/>
  <c r="N245" i="10" s="1"/>
  <c r="R245" i="10" a="1"/>
  <c r="R245" i="10" s="1"/>
  <c r="K245" i="10" a="1"/>
  <c r="K245" i="10" s="1"/>
  <c r="O245" i="10" a="1"/>
  <c r="O245" i="10" s="1"/>
  <c r="S245" i="10" a="1"/>
  <c r="S245" i="10" s="1"/>
  <c r="P245" i="10" a="1"/>
  <c r="P245" i="10" s="1"/>
  <c r="Q245" i="10" a="1"/>
  <c r="Q245" i="10" s="1"/>
  <c r="L245" i="10" a="1"/>
  <c r="L245" i="10" s="1"/>
  <c r="M245" i="10" a="1"/>
  <c r="M245" i="10" s="1"/>
  <c r="T245" i="10" a="1"/>
  <c r="T245" i="10" s="1"/>
  <c r="K244" i="9" a="1"/>
  <c r="K244" i="9" s="1"/>
  <c r="O244" i="9" a="1"/>
  <c r="O244" i="9" s="1"/>
  <c r="S244" i="9" a="1"/>
  <c r="S244" i="9" s="1"/>
  <c r="L244" i="9" a="1"/>
  <c r="L244" i="9" s="1"/>
  <c r="P244" i="9" a="1"/>
  <c r="P244" i="9" s="1"/>
  <c r="T244" i="9" a="1"/>
  <c r="T244" i="9" s="1"/>
  <c r="R244" i="9" a="1"/>
  <c r="R244" i="9" s="1"/>
  <c r="M244" i="9" a="1"/>
  <c r="M244" i="9" s="1"/>
  <c r="N244" i="9" a="1"/>
  <c r="N244" i="9" s="1"/>
  <c r="Q244" i="9" a="1"/>
  <c r="Q244" i="9" s="1"/>
  <c r="G245" i="10" a="1"/>
  <c r="G245" i="10" s="1"/>
  <c r="H245" i="10" a="1"/>
  <c r="H245" i="10" s="1"/>
  <c r="J245" i="10" a="1"/>
  <c r="J245" i="10" s="1"/>
  <c r="B245" i="10"/>
  <c r="A246" i="10"/>
  <c r="F245" i="10" a="1"/>
  <c r="F245" i="10" s="1"/>
  <c r="D245" i="10" a="1"/>
  <c r="D245" i="10" s="1"/>
  <c r="E245" i="10" a="1"/>
  <c r="E245" i="10" s="1"/>
  <c r="I245" i="10" a="1"/>
  <c r="I245" i="10" s="1"/>
  <c r="H244" i="9" a="1"/>
  <c r="H244" i="9" s="1"/>
  <c r="E244" i="9" a="1"/>
  <c r="E244" i="9" s="1"/>
  <c r="A245" i="9"/>
  <c r="B244" i="9"/>
  <c r="F244" i="9" a="1"/>
  <c r="F244" i="9" s="1"/>
  <c r="I244" i="9" a="1"/>
  <c r="I244" i="9" s="1"/>
  <c r="J244" i="9" a="1"/>
  <c r="J244" i="9" s="1"/>
  <c r="D244" i="9" a="1"/>
  <c r="D244" i="9" s="1"/>
  <c r="G244" i="9" a="1"/>
  <c r="G244" i="9" s="1"/>
  <c r="L246" i="10" l="1" a="1"/>
  <c r="L246" i="10" s="1"/>
  <c r="P246" i="10" a="1"/>
  <c r="P246" i="10" s="1"/>
  <c r="T246" i="10" a="1"/>
  <c r="T246" i="10" s="1"/>
  <c r="M246" i="10" a="1"/>
  <c r="M246" i="10" s="1"/>
  <c r="Q246" i="10" a="1"/>
  <c r="Q246" i="10" s="1"/>
  <c r="N246" i="10" a="1"/>
  <c r="N246" i="10" s="1"/>
  <c r="O246" i="10" a="1"/>
  <c r="O246" i="10" s="1"/>
  <c r="R246" i="10" a="1"/>
  <c r="R246" i="10" s="1"/>
  <c r="S246" i="10" a="1"/>
  <c r="S246" i="10" s="1"/>
  <c r="K246" i="10" a="1"/>
  <c r="K246" i="10" s="1"/>
  <c r="M245" i="9" a="1"/>
  <c r="M245" i="9" s="1"/>
  <c r="Q245" i="9" a="1"/>
  <c r="Q245" i="9" s="1"/>
  <c r="N245" i="9" a="1"/>
  <c r="N245" i="9" s="1"/>
  <c r="R245" i="9" a="1"/>
  <c r="R245" i="9" s="1"/>
  <c r="P245" i="9" a="1"/>
  <c r="P245" i="9" s="1"/>
  <c r="K245" i="9" a="1"/>
  <c r="K245" i="9" s="1"/>
  <c r="S245" i="9" a="1"/>
  <c r="S245" i="9" s="1"/>
  <c r="L245" i="9" a="1"/>
  <c r="L245" i="9" s="1"/>
  <c r="T245" i="9" a="1"/>
  <c r="T245" i="9" s="1"/>
  <c r="O245" i="9" a="1"/>
  <c r="O245" i="9" s="1"/>
  <c r="B246" i="10"/>
  <c r="J246" i="10" a="1"/>
  <c r="J246" i="10" s="1"/>
  <c r="H246" i="10" a="1"/>
  <c r="H246" i="10" s="1"/>
  <c r="I246" i="10" a="1"/>
  <c r="I246" i="10" s="1"/>
  <c r="G246" i="10" a="1"/>
  <c r="G246" i="10" s="1"/>
  <c r="A247" i="10"/>
  <c r="E246" i="10" a="1"/>
  <c r="E246" i="10" s="1"/>
  <c r="F246" i="10" a="1"/>
  <c r="F246" i="10" s="1"/>
  <c r="D246" i="10" a="1"/>
  <c r="D246" i="10" s="1"/>
  <c r="A246" i="9"/>
  <c r="H245" i="9" a="1"/>
  <c r="H245" i="9" s="1"/>
  <c r="G245" i="9" a="1"/>
  <c r="G245" i="9" s="1"/>
  <c r="I245" i="9" a="1"/>
  <c r="I245" i="9" s="1"/>
  <c r="J245" i="9" a="1"/>
  <c r="J245" i="9" s="1"/>
  <c r="B245" i="9"/>
  <c r="F245" i="9" a="1"/>
  <c r="F245" i="9" s="1"/>
  <c r="E245" i="9" a="1"/>
  <c r="E245" i="9" s="1"/>
  <c r="D245" i="9" a="1"/>
  <c r="D245" i="9" s="1"/>
  <c r="N247" i="10" l="1" a="1"/>
  <c r="N247" i="10" s="1"/>
  <c r="R247" i="10" a="1"/>
  <c r="R247" i="10" s="1"/>
  <c r="K247" i="10" a="1"/>
  <c r="K247" i="10" s="1"/>
  <c r="O247" i="10" a="1"/>
  <c r="O247" i="10" s="1"/>
  <c r="S247" i="10" a="1"/>
  <c r="S247" i="10" s="1"/>
  <c r="L247" i="10" a="1"/>
  <c r="L247" i="10" s="1"/>
  <c r="T247" i="10" a="1"/>
  <c r="T247" i="10" s="1"/>
  <c r="M247" i="10" a="1"/>
  <c r="M247" i="10" s="1"/>
  <c r="P247" i="10" a="1"/>
  <c r="P247" i="10" s="1"/>
  <c r="Q247" i="10" a="1"/>
  <c r="Q247" i="10" s="1"/>
  <c r="K246" i="9" a="1"/>
  <c r="K246" i="9" s="1"/>
  <c r="O246" i="9" a="1"/>
  <c r="O246" i="9" s="1"/>
  <c r="S246" i="9" a="1"/>
  <c r="S246" i="9" s="1"/>
  <c r="L246" i="9" a="1"/>
  <c r="L246" i="9" s="1"/>
  <c r="P246" i="9" a="1"/>
  <c r="P246" i="9" s="1"/>
  <c r="T246" i="9" a="1"/>
  <c r="T246" i="9" s="1"/>
  <c r="N246" i="9" a="1"/>
  <c r="N246" i="9" s="1"/>
  <c r="Q246" i="9" a="1"/>
  <c r="Q246" i="9" s="1"/>
  <c r="R246" i="9" a="1"/>
  <c r="R246" i="9" s="1"/>
  <c r="M246" i="9" a="1"/>
  <c r="M246" i="9" s="1"/>
  <c r="B247" i="10"/>
  <c r="H247" i="10" a="1"/>
  <c r="H247" i="10" s="1"/>
  <c r="G247" i="10" a="1"/>
  <c r="G247" i="10" s="1"/>
  <c r="D247" i="10" a="1"/>
  <c r="D247" i="10" s="1"/>
  <c r="F247" i="10" a="1"/>
  <c r="F247" i="10" s="1"/>
  <c r="A248" i="10"/>
  <c r="E247" i="10" a="1"/>
  <c r="E247" i="10" s="1"/>
  <c r="J247" i="10" a="1"/>
  <c r="J247" i="10" s="1"/>
  <c r="I247" i="10" a="1"/>
  <c r="I247" i="10" s="1"/>
  <c r="F246" i="9" a="1"/>
  <c r="F246" i="9" s="1"/>
  <c r="I246" i="9" a="1"/>
  <c r="I246" i="9" s="1"/>
  <c r="E246" i="9" a="1"/>
  <c r="E246" i="9" s="1"/>
  <c r="J246" i="9" a="1"/>
  <c r="J246" i="9" s="1"/>
  <c r="H246" i="9" a="1"/>
  <c r="H246" i="9" s="1"/>
  <c r="B246" i="9"/>
  <c r="A247" i="9"/>
  <c r="D246" i="9" a="1"/>
  <c r="D246" i="9" s="1"/>
  <c r="G246" i="9" a="1"/>
  <c r="G246" i="9" s="1"/>
  <c r="L248" i="10" l="1" a="1"/>
  <c r="L248" i="10" s="1"/>
  <c r="P248" i="10" a="1"/>
  <c r="P248" i="10" s="1"/>
  <c r="T248" i="10" a="1"/>
  <c r="T248" i="10" s="1"/>
  <c r="M248" i="10" a="1"/>
  <c r="M248" i="10" s="1"/>
  <c r="Q248" i="10" a="1"/>
  <c r="Q248" i="10" s="1"/>
  <c r="R248" i="10" a="1"/>
  <c r="R248" i="10" s="1"/>
  <c r="K248" i="10" a="1"/>
  <c r="K248" i="10" s="1"/>
  <c r="S248" i="10" a="1"/>
  <c r="S248" i="10" s="1"/>
  <c r="N248" i="10" a="1"/>
  <c r="N248" i="10" s="1"/>
  <c r="O248" i="10" a="1"/>
  <c r="O248" i="10" s="1"/>
  <c r="M247" i="9" a="1"/>
  <c r="M247" i="9" s="1"/>
  <c r="Q247" i="9" a="1"/>
  <c r="Q247" i="9" s="1"/>
  <c r="N247" i="9" a="1"/>
  <c r="N247" i="9" s="1"/>
  <c r="R247" i="9" a="1"/>
  <c r="R247" i="9" s="1"/>
  <c r="L247" i="9" a="1"/>
  <c r="L247" i="9" s="1"/>
  <c r="T247" i="9" a="1"/>
  <c r="T247" i="9" s="1"/>
  <c r="O247" i="9" a="1"/>
  <c r="O247" i="9" s="1"/>
  <c r="P247" i="9" a="1"/>
  <c r="P247" i="9" s="1"/>
  <c r="K247" i="9" a="1"/>
  <c r="K247" i="9" s="1"/>
  <c r="S247" i="9" a="1"/>
  <c r="S247" i="9" s="1"/>
  <c r="F248" i="10" a="1"/>
  <c r="F248" i="10" s="1"/>
  <c r="D248" i="10" a="1"/>
  <c r="D248" i="10" s="1"/>
  <c r="B248" i="10"/>
  <c r="H248" i="10" a="1"/>
  <c r="H248" i="10" s="1"/>
  <c r="E248" i="10" a="1"/>
  <c r="E248" i="10" s="1"/>
  <c r="A249" i="10"/>
  <c r="I248" i="10" a="1"/>
  <c r="I248" i="10" s="1"/>
  <c r="G248" i="10" a="1"/>
  <c r="G248" i="10" s="1"/>
  <c r="J248" i="10" a="1"/>
  <c r="J248" i="10" s="1"/>
  <c r="I247" i="9" a="1"/>
  <c r="I247" i="9" s="1"/>
  <c r="H247" i="9" a="1"/>
  <c r="H247" i="9" s="1"/>
  <c r="A248" i="9"/>
  <c r="E247" i="9" a="1"/>
  <c r="E247" i="9" s="1"/>
  <c r="J247" i="9" a="1"/>
  <c r="J247" i="9" s="1"/>
  <c r="F247" i="9" a="1"/>
  <c r="F247" i="9" s="1"/>
  <c r="B247" i="9"/>
  <c r="G247" i="9" a="1"/>
  <c r="G247" i="9" s="1"/>
  <c r="D247" i="9" a="1"/>
  <c r="D247" i="9" s="1"/>
  <c r="N249" i="10" l="1" a="1"/>
  <c r="N249" i="10" s="1"/>
  <c r="R249" i="10" a="1"/>
  <c r="R249" i="10" s="1"/>
  <c r="K249" i="10" a="1"/>
  <c r="K249" i="10" s="1"/>
  <c r="O249" i="10" a="1"/>
  <c r="O249" i="10" s="1"/>
  <c r="S249" i="10" a="1"/>
  <c r="S249" i="10" s="1"/>
  <c r="P249" i="10" a="1"/>
  <c r="P249" i="10" s="1"/>
  <c r="Q249" i="10" a="1"/>
  <c r="Q249" i="10" s="1"/>
  <c r="T249" i="10" a="1"/>
  <c r="T249" i="10" s="1"/>
  <c r="L249" i="10" a="1"/>
  <c r="L249" i="10" s="1"/>
  <c r="M249" i="10" a="1"/>
  <c r="M249" i="10" s="1"/>
  <c r="K248" i="9" a="1"/>
  <c r="K248" i="9" s="1"/>
  <c r="O248" i="9" a="1"/>
  <c r="O248" i="9" s="1"/>
  <c r="S248" i="9" a="1"/>
  <c r="S248" i="9" s="1"/>
  <c r="L248" i="9" a="1"/>
  <c r="L248" i="9" s="1"/>
  <c r="P248" i="9" a="1"/>
  <c r="P248" i="9" s="1"/>
  <c r="T248" i="9" a="1"/>
  <c r="T248" i="9" s="1"/>
  <c r="R248" i="9" a="1"/>
  <c r="R248" i="9" s="1"/>
  <c r="M248" i="9" a="1"/>
  <c r="M248" i="9" s="1"/>
  <c r="N248" i="9" a="1"/>
  <c r="N248" i="9" s="1"/>
  <c r="Q248" i="9" a="1"/>
  <c r="Q248" i="9" s="1"/>
  <c r="D249" i="10" a="1"/>
  <c r="D249" i="10" s="1"/>
  <c r="H249" i="10" a="1"/>
  <c r="H249" i="10" s="1"/>
  <c r="B249" i="10"/>
  <c r="G249" i="10" a="1"/>
  <c r="G249" i="10" s="1"/>
  <c r="I249" i="10" a="1"/>
  <c r="I249" i="10" s="1"/>
  <c r="A250" i="10"/>
  <c r="F249" i="10" a="1"/>
  <c r="F249" i="10" s="1"/>
  <c r="J249" i="10" a="1"/>
  <c r="J249" i="10" s="1"/>
  <c r="E249" i="10" a="1"/>
  <c r="E249" i="10" s="1"/>
  <c r="B248" i="9"/>
  <c r="F248" i="9" a="1"/>
  <c r="F248" i="9" s="1"/>
  <c r="G248" i="9" a="1"/>
  <c r="G248" i="9" s="1"/>
  <c r="H248" i="9" a="1"/>
  <c r="H248" i="9" s="1"/>
  <c r="E248" i="9" a="1"/>
  <c r="E248" i="9" s="1"/>
  <c r="D248" i="9" a="1"/>
  <c r="D248" i="9" s="1"/>
  <c r="I248" i="9" a="1"/>
  <c r="I248" i="9" s="1"/>
  <c r="J248" i="9" a="1"/>
  <c r="J248" i="9" s="1"/>
  <c r="A249" i="9"/>
  <c r="L250" i="10" l="1" a="1"/>
  <c r="L250" i="10" s="1"/>
  <c r="P250" i="10" a="1"/>
  <c r="P250" i="10" s="1"/>
  <c r="T250" i="10" a="1"/>
  <c r="T250" i="10" s="1"/>
  <c r="M250" i="10" a="1"/>
  <c r="M250" i="10" s="1"/>
  <c r="Q250" i="10" a="1"/>
  <c r="Q250" i="10" s="1"/>
  <c r="N250" i="10" a="1"/>
  <c r="N250" i="10" s="1"/>
  <c r="O250" i="10" a="1"/>
  <c r="O250" i="10" s="1"/>
  <c r="K250" i="10" a="1"/>
  <c r="K250" i="10" s="1"/>
  <c r="R250" i="10" a="1"/>
  <c r="R250" i="10" s="1"/>
  <c r="S250" i="10" a="1"/>
  <c r="S250" i="10" s="1"/>
  <c r="M249" i="9" a="1"/>
  <c r="M249" i="9" s="1"/>
  <c r="Q249" i="9" a="1"/>
  <c r="Q249" i="9" s="1"/>
  <c r="N249" i="9" a="1"/>
  <c r="N249" i="9" s="1"/>
  <c r="R249" i="9" a="1"/>
  <c r="R249" i="9" s="1"/>
  <c r="P249" i="9" a="1"/>
  <c r="P249" i="9" s="1"/>
  <c r="K249" i="9" a="1"/>
  <c r="K249" i="9" s="1"/>
  <c r="S249" i="9" a="1"/>
  <c r="S249" i="9" s="1"/>
  <c r="L249" i="9" a="1"/>
  <c r="L249" i="9" s="1"/>
  <c r="T249" i="9" a="1"/>
  <c r="T249" i="9" s="1"/>
  <c r="O249" i="9" a="1"/>
  <c r="O249" i="9" s="1"/>
  <c r="A251" i="10"/>
  <c r="F250" i="10" a="1"/>
  <c r="F250" i="10" s="1"/>
  <c r="B250" i="10"/>
  <c r="J250" i="10" a="1"/>
  <c r="J250" i="10" s="1"/>
  <c r="H250" i="10" a="1"/>
  <c r="H250" i="10" s="1"/>
  <c r="G250" i="10" a="1"/>
  <c r="G250" i="10" s="1"/>
  <c r="D250" i="10" a="1"/>
  <c r="D250" i="10" s="1"/>
  <c r="I250" i="10" a="1"/>
  <c r="I250" i="10" s="1"/>
  <c r="E250" i="10" a="1"/>
  <c r="E250" i="10" s="1"/>
  <c r="D249" i="9" a="1"/>
  <c r="D249" i="9" s="1"/>
  <c r="I249" i="9" a="1"/>
  <c r="I249" i="9" s="1"/>
  <c r="G249" i="9" a="1"/>
  <c r="G249" i="9" s="1"/>
  <c r="F249" i="9" a="1"/>
  <c r="F249" i="9" s="1"/>
  <c r="A250" i="9"/>
  <c r="B249" i="9"/>
  <c r="J249" i="9" a="1"/>
  <c r="J249" i="9" s="1"/>
  <c r="H249" i="9" a="1"/>
  <c r="H249" i="9" s="1"/>
  <c r="E249" i="9" a="1"/>
  <c r="E249" i="9" s="1"/>
  <c r="N251" i="10" l="1" a="1"/>
  <c r="N251" i="10" s="1"/>
  <c r="R251" i="10" a="1"/>
  <c r="R251" i="10" s="1"/>
  <c r="K251" i="10" a="1"/>
  <c r="K251" i="10" s="1"/>
  <c r="O251" i="10" a="1"/>
  <c r="O251" i="10" s="1"/>
  <c r="S251" i="10" a="1"/>
  <c r="S251" i="10" s="1"/>
  <c r="L251" i="10" a="1"/>
  <c r="L251" i="10" s="1"/>
  <c r="T251" i="10" a="1"/>
  <c r="T251" i="10" s="1"/>
  <c r="M251" i="10" a="1"/>
  <c r="M251" i="10" s="1"/>
  <c r="P251" i="10" a="1"/>
  <c r="P251" i="10" s="1"/>
  <c r="Q251" i="10" a="1"/>
  <c r="Q251" i="10" s="1"/>
  <c r="K250" i="9" a="1"/>
  <c r="K250" i="9" s="1"/>
  <c r="O250" i="9" a="1"/>
  <c r="O250" i="9" s="1"/>
  <c r="S250" i="9" a="1"/>
  <c r="S250" i="9" s="1"/>
  <c r="L250" i="9" a="1"/>
  <c r="L250" i="9" s="1"/>
  <c r="P250" i="9" a="1"/>
  <c r="P250" i="9" s="1"/>
  <c r="T250" i="9" a="1"/>
  <c r="T250" i="9" s="1"/>
  <c r="N250" i="9" a="1"/>
  <c r="N250" i="9" s="1"/>
  <c r="Q250" i="9" a="1"/>
  <c r="Q250" i="9" s="1"/>
  <c r="R250" i="9" a="1"/>
  <c r="R250" i="9" s="1"/>
  <c r="M250" i="9" a="1"/>
  <c r="M250" i="9" s="1"/>
  <c r="B251" i="10"/>
  <c r="G251" i="10" a="1"/>
  <c r="G251" i="10" s="1"/>
  <c r="D251" i="10" a="1"/>
  <c r="D251" i="10" s="1"/>
  <c r="I251" i="10" a="1"/>
  <c r="I251" i="10" s="1"/>
  <c r="E251" i="10" a="1"/>
  <c r="E251" i="10" s="1"/>
  <c r="A252" i="10"/>
  <c r="H251" i="10" a="1"/>
  <c r="H251" i="10" s="1"/>
  <c r="F251" i="10" a="1"/>
  <c r="F251" i="10" s="1"/>
  <c r="J251" i="10" a="1"/>
  <c r="J251" i="10" s="1"/>
  <c r="B250" i="9"/>
  <c r="D250" i="9" a="1"/>
  <c r="D250" i="9" s="1"/>
  <c r="A251" i="9"/>
  <c r="E250" i="9" a="1"/>
  <c r="E250" i="9" s="1"/>
  <c r="G250" i="9" a="1"/>
  <c r="G250" i="9" s="1"/>
  <c r="I250" i="9" a="1"/>
  <c r="I250" i="9" s="1"/>
  <c r="F250" i="9" a="1"/>
  <c r="F250" i="9" s="1"/>
  <c r="J250" i="9" a="1"/>
  <c r="J250" i="9" s="1"/>
  <c r="H250" i="9" a="1"/>
  <c r="H250" i="9" s="1"/>
  <c r="L252" i="10" l="1" a="1"/>
  <c r="L252" i="10" s="1"/>
  <c r="P252" i="10" a="1"/>
  <c r="P252" i="10" s="1"/>
  <c r="T252" i="10" a="1"/>
  <c r="T252" i="10" s="1"/>
  <c r="M252" i="10" a="1"/>
  <c r="M252" i="10" s="1"/>
  <c r="Q252" i="10" a="1"/>
  <c r="Q252" i="10" s="1"/>
  <c r="R252" i="10" a="1"/>
  <c r="R252" i="10" s="1"/>
  <c r="K252" i="10" a="1"/>
  <c r="K252" i="10" s="1"/>
  <c r="S252" i="10" a="1"/>
  <c r="S252" i="10" s="1"/>
  <c r="N252" i="10" a="1"/>
  <c r="N252" i="10" s="1"/>
  <c r="O252" i="10" a="1"/>
  <c r="O252" i="10" s="1"/>
  <c r="M251" i="9" a="1"/>
  <c r="M251" i="9" s="1"/>
  <c r="Q251" i="9" a="1"/>
  <c r="Q251" i="9" s="1"/>
  <c r="N251" i="9" a="1"/>
  <c r="N251" i="9" s="1"/>
  <c r="R251" i="9" a="1"/>
  <c r="R251" i="9" s="1"/>
  <c r="L251" i="9" a="1"/>
  <c r="L251" i="9" s="1"/>
  <c r="T251" i="9" a="1"/>
  <c r="T251" i="9" s="1"/>
  <c r="O251" i="9" a="1"/>
  <c r="O251" i="9" s="1"/>
  <c r="P251" i="9" a="1"/>
  <c r="P251" i="9" s="1"/>
  <c r="K251" i="9" a="1"/>
  <c r="K251" i="9" s="1"/>
  <c r="S251" i="9" a="1"/>
  <c r="S251" i="9" s="1"/>
  <c r="I252" i="10" a="1"/>
  <c r="I252" i="10" s="1"/>
  <c r="G252" i="10" a="1"/>
  <c r="G252" i="10" s="1"/>
  <c r="J252" i="10" a="1"/>
  <c r="J252" i="10" s="1"/>
  <c r="E252" i="10" a="1"/>
  <c r="E252" i="10" s="1"/>
  <c r="D252" i="10" a="1"/>
  <c r="D252" i="10" s="1"/>
  <c r="B252" i="10"/>
  <c r="F252" i="10" a="1"/>
  <c r="F252" i="10" s="1"/>
  <c r="A253" i="10"/>
  <c r="H252" i="10" a="1"/>
  <c r="H252" i="10" s="1"/>
  <c r="B251" i="9"/>
  <c r="I251" i="9" a="1"/>
  <c r="I251" i="9" s="1"/>
  <c r="G251" i="9" a="1"/>
  <c r="G251" i="9" s="1"/>
  <c r="A252" i="9"/>
  <c r="H251" i="9" a="1"/>
  <c r="H251" i="9" s="1"/>
  <c r="F251" i="9" a="1"/>
  <c r="F251" i="9" s="1"/>
  <c r="E251" i="9" a="1"/>
  <c r="E251" i="9" s="1"/>
  <c r="D251" i="9" a="1"/>
  <c r="D251" i="9" s="1"/>
  <c r="J251" i="9" a="1"/>
  <c r="J251" i="9" s="1"/>
  <c r="N253" i="10" l="1" a="1"/>
  <c r="N253" i="10" s="1"/>
  <c r="R253" i="10" a="1"/>
  <c r="R253" i="10" s="1"/>
  <c r="K253" i="10" a="1"/>
  <c r="K253" i="10" s="1"/>
  <c r="O253" i="10" a="1"/>
  <c r="O253" i="10" s="1"/>
  <c r="S253" i="10" a="1"/>
  <c r="S253" i="10" s="1"/>
  <c r="P253" i="10" a="1"/>
  <c r="P253" i="10" s="1"/>
  <c r="Q253" i="10" a="1"/>
  <c r="Q253" i="10" s="1"/>
  <c r="L253" i="10" a="1"/>
  <c r="L253" i="10" s="1"/>
  <c r="M253" i="10" a="1"/>
  <c r="M253" i="10" s="1"/>
  <c r="T253" i="10" a="1"/>
  <c r="T253" i="10" s="1"/>
  <c r="K252" i="9" a="1"/>
  <c r="K252" i="9" s="1"/>
  <c r="O252" i="9" a="1"/>
  <c r="O252" i="9" s="1"/>
  <c r="S252" i="9" a="1"/>
  <c r="S252" i="9" s="1"/>
  <c r="L252" i="9" a="1"/>
  <c r="L252" i="9" s="1"/>
  <c r="P252" i="9" a="1"/>
  <c r="P252" i="9" s="1"/>
  <c r="T252" i="9" a="1"/>
  <c r="T252" i="9" s="1"/>
  <c r="R252" i="9" a="1"/>
  <c r="R252" i="9" s="1"/>
  <c r="M252" i="9" a="1"/>
  <c r="M252" i="9" s="1"/>
  <c r="N252" i="9" a="1"/>
  <c r="N252" i="9" s="1"/>
  <c r="Q252" i="9" a="1"/>
  <c r="Q252" i="9" s="1"/>
  <c r="G253" i="10" a="1"/>
  <c r="G253" i="10" s="1"/>
  <c r="J253" i="10" a="1"/>
  <c r="J253" i="10" s="1"/>
  <c r="B253" i="10"/>
  <c r="F253" i="10" a="1"/>
  <c r="F253" i="10" s="1"/>
  <c r="I253" i="10" a="1"/>
  <c r="I253" i="10" s="1"/>
  <c r="E253" i="10" a="1"/>
  <c r="E253" i="10" s="1"/>
  <c r="H253" i="10" a="1"/>
  <c r="H253" i="10" s="1"/>
  <c r="D253" i="10" a="1"/>
  <c r="D253" i="10" s="1"/>
  <c r="A254" i="10"/>
  <c r="I252" i="9" a="1"/>
  <c r="I252" i="9" s="1"/>
  <c r="A253" i="9"/>
  <c r="D252" i="9" a="1"/>
  <c r="D252" i="9" s="1"/>
  <c r="G252" i="9" a="1"/>
  <c r="G252" i="9" s="1"/>
  <c r="B252" i="9"/>
  <c r="E252" i="9" a="1"/>
  <c r="E252" i="9" s="1"/>
  <c r="F252" i="9" a="1"/>
  <c r="F252" i="9" s="1"/>
  <c r="H252" i="9" a="1"/>
  <c r="H252" i="9" s="1"/>
  <c r="J252" i="9" a="1"/>
  <c r="J252" i="9" s="1"/>
  <c r="L254" i="10" l="1" a="1"/>
  <c r="L254" i="10" s="1"/>
  <c r="P254" i="10" a="1"/>
  <c r="P254" i="10" s="1"/>
  <c r="T254" i="10" a="1"/>
  <c r="T254" i="10" s="1"/>
  <c r="M254" i="10" a="1"/>
  <c r="M254" i="10" s="1"/>
  <c r="Q254" i="10" a="1"/>
  <c r="Q254" i="10" s="1"/>
  <c r="N254" i="10" a="1"/>
  <c r="N254" i="10" s="1"/>
  <c r="O254" i="10" a="1"/>
  <c r="O254" i="10" s="1"/>
  <c r="R254" i="10" a="1"/>
  <c r="R254" i="10" s="1"/>
  <c r="S254" i="10" a="1"/>
  <c r="S254" i="10" s="1"/>
  <c r="K254" i="10" a="1"/>
  <c r="K254" i="10" s="1"/>
  <c r="M253" i="9" a="1"/>
  <c r="M253" i="9" s="1"/>
  <c r="Q253" i="9" a="1"/>
  <c r="Q253" i="9" s="1"/>
  <c r="N253" i="9" a="1"/>
  <c r="N253" i="9" s="1"/>
  <c r="R253" i="9" a="1"/>
  <c r="R253" i="9" s="1"/>
  <c r="P253" i="9" a="1"/>
  <c r="P253" i="9" s="1"/>
  <c r="K253" i="9" a="1"/>
  <c r="K253" i="9" s="1"/>
  <c r="S253" i="9" a="1"/>
  <c r="S253" i="9" s="1"/>
  <c r="L253" i="9" a="1"/>
  <c r="L253" i="9" s="1"/>
  <c r="T253" i="9" a="1"/>
  <c r="T253" i="9" s="1"/>
  <c r="O253" i="9" a="1"/>
  <c r="O253" i="9" s="1"/>
  <c r="F254" i="10" a="1"/>
  <c r="F254" i="10" s="1"/>
  <c r="H254" i="10" a="1"/>
  <c r="H254" i="10" s="1"/>
  <c r="A255" i="10"/>
  <c r="D254" i="10" a="1"/>
  <c r="D254" i="10" s="1"/>
  <c r="J254" i="10" a="1"/>
  <c r="J254" i="10" s="1"/>
  <c r="I254" i="10" a="1"/>
  <c r="I254" i="10" s="1"/>
  <c r="E254" i="10" a="1"/>
  <c r="E254" i="10" s="1"/>
  <c r="B254" i="10"/>
  <c r="G254" i="10" a="1"/>
  <c r="G254" i="10" s="1"/>
  <c r="B253" i="9"/>
  <c r="I253" i="9" a="1"/>
  <c r="I253" i="9" s="1"/>
  <c r="G253" i="9" a="1"/>
  <c r="G253" i="9" s="1"/>
  <c r="J253" i="9" a="1"/>
  <c r="J253" i="9" s="1"/>
  <c r="D253" i="9" a="1"/>
  <c r="D253" i="9" s="1"/>
  <c r="H253" i="9" a="1"/>
  <c r="H253" i="9" s="1"/>
  <c r="E253" i="9" a="1"/>
  <c r="E253" i="9" s="1"/>
  <c r="A254" i="9"/>
  <c r="F253" i="9" a="1"/>
  <c r="F253" i="9" s="1"/>
  <c r="N255" i="10" l="1" a="1"/>
  <c r="N255" i="10" s="1"/>
  <c r="R255" i="10" a="1"/>
  <c r="R255" i="10" s="1"/>
  <c r="K255" i="10" a="1"/>
  <c r="K255" i="10" s="1"/>
  <c r="O255" i="10" a="1"/>
  <c r="O255" i="10" s="1"/>
  <c r="S255" i="10" a="1"/>
  <c r="S255" i="10" s="1"/>
  <c r="L255" i="10" a="1"/>
  <c r="L255" i="10" s="1"/>
  <c r="T255" i="10" a="1"/>
  <c r="T255" i="10" s="1"/>
  <c r="M255" i="10" a="1"/>
  <c r="M255" i="10" s="1"/>
  <c r="P255" i="10" a="1"/>
  <c r="P255" i="10" s="1"/>
  <c r="Q255" i="10" a="1"/>
  <c r="Q255" i="10" s="1"/>
  <c r="K254" i="9" a="1"/>
  <c r="K254" i="9" s="1"/>
  <c r="O254" i="9" a="1"/>
  <c r="O254" i="9" s="1"/>
  <c r="S254" i="9" a="1"/>
  <c r="S254" i="9" s="1"/>
  <c r="L254" i="9" a="1"/>
  <c r="L254" i="9" s="1"/>
  <c r="P254" i="9" a="1"/>
  <c r="P254" i="9" s="1"/>
  <c r="T254" i="9" a="1"/>
  <c r="T254" i="9" s="1"/>
  <c r="N254" i="9" a="1"/>
  <c r="N254" i="9" s="1"/>
  <c r="Q254" i="9" a="1"/>
  <c r="Q254" i="9" s="1"/>
  <c r="R254" i="9" a="1"/>
  <c r="R254" i="9" s="1"/>
  <c r="M254" i="9" a="1"/>
  <c r="M254" i="9" s="1"/>
  <c r="J255" i="10" a="1"/>
  <c r="J255" i="10" s="1"/>
  <c r="H255" i="10" a="1"/>
  <c r="H255" i="10" s="1"/>
  <c r="G255" i="10" a="1"/>
  <c r="G255" i="10" s="1"/>
  <c r="E255" i="10" a="1"/>
  <c r="E255" i="10" s="1"/>
  <c r="I255" i="10" a="1"/>
  <c r="I255" i="10" s="1"/>
  <c r="A256" i="10"/>
  <c r="D255" i="10" a="1"/>
  <c r="D255" i="10" s="1"/>
  <c r="F255" i="10" a="1"/>
  <c r="F255" i="10" s="1"/>
  <c r="B255" i="10"/>
  <c r="E254" i="9" a="1"/>
  <c r="E254" i="9" s="1"/>
  <c r="D254" i="9" a="1"/>
  <c r="D254" i="9" s="1"/>
  <c r="H254" i="9" a="1"/>
  <c r="H254" i="9" s="1"/>
  <c r="I254" i="9" a="1"/>
  <c r="I254" i="9" s="1"/>
  <c r="F254" i="9" a="1"/>
  <c r="F254" i="9" s="1"/>
  <c r="B254" i="9"/>
  <c r="J254" i="9" a="1"/>
  <c r="J254" i="9" s="1"/>
  <c r="G254" i="9" a="1"/>
  <c r="G254" i="9" s="1"/>
  <c r="A255" i="9"/>
  <c r="L256" i="10" l="1" a="1"/>
  <c r="L256" i="10" s="1"/>
  <c r="P256" i="10" a="1"/>
  <c r="P256" i="10" s="1"/>
  <c r="T256" i="10" a="1"/>
  <c r="T256" i="10" s="1"/>
  <c r="M256" i="10" a="1"/>
  <c r="M256" i="10" s="1"/>
  <c r="Q256" i="10" a="1"/>
  <c r="Q256" i="10" s="1"/>
  <c r="R256" i="10" a="1"/>
  <c r="R256" i="10" s="1"/>
  <c r="K256" i="10" a="1"/>
  <c r="K256" i="10" s="1"/>
  <c r="S256" i="10" a="1"/>
  <c r="S256" i="10" s="1"/>
  <c r="N256" i="10" a="1"/>
  <c r="N256" i="10" s="1"/>
  <c r="O256" i="10" a="1"/>
  <c r="O256" i="10" s="1"/>
  <c r="M255" i="9" a="1"/>
  <c r="M255" i="9" s="1"/>
  <c r="Q255" i="9" a="1"/>
  <c r="Q255" i="9" s="1"/>
  <c r="N255" i="9" a="1"/>
  <c r="N255" i="9" s="1"/>
  <c r="R255" i="9" a="1"/>
  <c r="R255" i="9" s="1"/>
  <c r="L255" i="9" a="1"/>
  <c r="L255" i="9" s="1"/>
  <c r="T255" i="9" a="1"/>
  <c r="T255" i="9" s="1"/>
  <c r="O255" i="9" a="1"/>
  <c r="O255" i="9" s="1"/>
  <c r="P255" i="9" a="1"/>
  <c r="P255" i="9" s="1"/>
  <c r="K255" i="9" a="1"/>
  <c r="K255" i="9" s="1"/>
  <c r="S255" i="9" a="1"/>
  <c r="S255" i="9" s="1"/>
  <c r="D256" i="10" a="1"/>
  <c r="D256" i="10" s="1"/>
  <c r="H256" i="10" a="1"/>
  <c r="H256" i="10" s="1"/>
  <c r="F256" i="10" a="1"/>
  <c r="F256" i="10" s="1"/>
  <c r="E256" i="10" a="1"/>
  <c r="E256" i="10" s="1"/>
  <c r="B256" i="10"/>
  <c r="A257" i="10"/>
  <c r="J256" i="10" a="1"/>
  <c r="J256" i="10" s="1"/>
  <c r="G256" i="10" a="1"/>
  <c r="G256" i="10" s="1"/>
  <c r="I256" i="10" a="1"/>
  <c r="I256" i="10" s="1"/>
  <c r="H255" i="9" a="1"/>
  <c r="H255" i="9" s="1"/>
  <c r="G255" i="9" a="1"/>
  <c r="G255" i="9" s="1"/>
  <c r="F255" i="9" a="1"/>
  <c r="F255" i="9" s="1"/>
  <c r="D255" i="9" a="1"/>
  <c r="D255" i="9" s="1"/>
  <c r="I255" i="9" a="1"/>
  <c r="I255" i="9" s="1"/>
  <c r="E255" i="9" a="1"/>
  <c r="E255" i="9" s="1"/>
  <c r="J255" i="9" a="1"/>
  <c r="J255" i="9" s="1"/>
  <c r="A256" i="9"/>
  <c r="B255" i="9"/>
  <c r="N257" i="10" l="1" a="1"/>
  <c r="N257" i="10" s="1"/>
  <c r="R257" i="10" a="1"/>
  <c r="R257" i="10" s="1"/>
  <c r="K257" i="10" a="1"/>
  <c r="K257" i="10" s="1"/>
  <c r="O257" i="10" a="1"/>
  <c r="O257" i="10" s="1"/>
  <c r="S257" i="10" a="1"/>
  <c r="S257" i="10" s="1"/>
  <c r="P257" i="10" a="1"/>
  <c r="P257" i="10" s="1"/>
  <c r="Q257" i="10" a="1"/>
  <c r="Q257" i="10" s="1"/>
  <c r="T257" i="10" a="1"/>
  <c r="T257" i="10" s="1"/>
  <c r="L257" i="10" a="1"/>
  <c r="L257" i="10" s="1"/>
  <c r="M257" i="10" a="1"/>
  <c r="M257" i="10" s="1"/>
  <c r="K256" i="9" a="1"/>
  <c r="K256" i="9" s="1"/>
  <c r="O256" i="9" a="1"/>
  <c r="O256" i="9" s="1"/>
  <c r="S256" i="9" a="1"/>
  <c r="S256" i="9" s="1"/>
  <c r="L256" i="9" a="1"/>
  <c r="L256" i="9" s="1"/>
  <c r="P256" i="9" a="1"/>
  <c r="P256" i="9" s="1"/>
  <c r="T256" i="9" a="1"/>
  <c r="T256" i="9" s="1"/>
  <c r="R256" i="9" a="1"/>
  <c r="R256" i="9" s="1"/>
  <c r="M256" i="9" a="1"/>
  <c r="M256" i="9" s="1"/>
  <c r="N256" i="9" a="1"/>
  <c r="N256" i="9" s="1"/>
  <c r="Q256" i="9" a="1"/>
  <c r="Q256" i="9" s="1"/>
  <c r="J257" i="10" a="1"/>
  <c r="J257" i="10" s="1"/>
  <c r="H257" i="10" a="1"/>
  <c r="H257" i="10" s="1"/>
  <c r="I257" i="10" a="1"/>
  <c r="I257" i="10" s="1"/>
  <c r="B257" i="10"/>
  <c r="F257" i="10" a="1"/>
  <c r="F257" i="10" s="1"/>
  <c r="E257" i="10" a="1"/>
  <c r="E257" i="10" s="1"/>
  <c r="D257" i="10" a="1"/>
  <c r="D257" i="10" s="1"/>
  <c r="G257" i="10" a="1"/>
  <c r="G257" i="10" s="1"/>
  <c r="A258" i="10"/>
  <c r="I256" i="9" a="1"/>
  <c r="I256" i="9" s="1"/>
  <c r="B256" i="9"/>
  <c r="A257" i="9"/>
  <c r="E256" i="9" a="1"/>
  <c r="E256" i="9" s="1"/>
  <c r="J256" i="9" a="1"/>
  <c r="J256" i="9" s="1"/>
  <c r="D256" i="9" a="1"/>
  <c r="D256" i="9" s="1"/>
  <c r="H256" i="9" a="1"/>
  <c r="H256" i="9" s="1"/>
  <c r="F256" i="9" a="1"/>
  <c r="F256" i="9" s="1"/>
  <c r="G256" i="9" a="1"/>
  <c r="G256" i="9" s="1"/>
  <c r="L258" i="10" l="1" a="1"/>
  <c r="L258" i="10" s="1"/>
  <c r="P258" i="10" a="1"/>
  <c r="P258" i="10" s="1"/>
  <c r="T258" i="10" a="1"/>
  <c r="T258" i="10" s="1"/>
  <c r="M258" i="10" a="1"/>
  <c r="M258" i="10" s="1"/>
  <c r="Q258" i="10" a="1"/>
  <c r="Q258" i="10" s="1"/>
  <c r="N258" i="10" a="1"/>
  <c r="N258" i="10" s="1"/>
  <c r="O258" i="10" a="1"/>
  <c r="O258" i="10" s="1"/>
  <c r="K258" i="10" a="1"/>
  <c r="K258" i="10" s="1"/>
  <c r="R258" i="10" a="1"/>
  <c r="R258" i="10" s="1"/>
  <c r="S258" i="10" a="1"/>
  <c r="S258" i="10" s="1"/>
  <c r="M257" i="9" a="1"/>
  <c r="M257" i="9" s="1"/>
  <c r="Q257" i="9" a="1"/>
  <c r="Q257" i="9" s="1"/>
  <c r="P257" i="9" a="1"/>
  <c r="P257" i="9" s="1"/>
  <c r="K257" i="9" a="1"/>
  <c r="K257" i="9" s="1"/>
  <c r="R257" i="9" a="1"/>
  <c r="R257" i="9" s="1"/>
  <c r="L257" i="9" a="1"/>
  <c r="L257" i="9" s="1"/>
  <c r="S257" i="9" a="1"/>
  <c r="S257" i="9" s="1"/>
  <c r="N257" i="9" a="1"/>
  <c r="N257" i="9" s="1"/>
  <c r="O257" i="9" a="1"/>
  <c r="O257" i="9" s="1"/>
  <c r="T257" i="9" a="1"/>
  <c r="T257" i="9" s="1"/>
  <c r="E258" i="10" a="1"/>
  <c r="E258" i="10" s="1"/>
  <c r="A259" i="10"/>
  <c r="B258" i="10"/>
  <c r="H258" i="10" a="1"/>
  <c r="H258" i="10" s="1"/>
  <c r="J258" i="10" a="1"/>
  <c r="J258" i="10" s="1"/>
  <c r="F258" i="10" a="1"/>
  <c r="F258" i="10" s="1"/>
  <c r="G258" i="10" a="1"/>
  <c r="G258" i="10" s="1"/>
  <c r="D258" i="10" a="1"/>
  <c r="D258" i="10" s="1"/>
  <c r="I258" i="10" a="1"/>
  <c r="I258" i="10" s="1"/>
  <c r="G257" i="9" a="1"/>
  <c r="G257" i="9" s="1"/>
  <c r="A258" i="9"/>
  <c r="H257" i="9" a="1"/>
  <c r="H257" i="9" s="1"/>
  <c r="I257" i="9" a="1"/>
  <c r="I257" i="9" s="1"/>
  <c r="D257" i="9" a="1"/>
  <c r="D257" i="9" s="1"/>
  <c r="J257" i="9" a="1"/>
  <c r="J257" i="9" s="1"/>
  <c r="E257" i="9" a="1"/>
  <c r="E257" i="9" s="1"/>
  <c r="B257" i="9"/>
  <c r="F257" i="9" a="1"/>
  <c r="F257" i="9" s="1"/>
  <c r="N259" i="10" l="1" a="1"/>
  <c r="N259" i="10" s="1"/>
  <c r="R259" i="10" a="1"/>
  <c r="R259" i="10" s="1"/>
  <c r="K259" i="10" a="1"/>
  <c r="K259" i="10" s="1"/>
  <c r="O259" i="10" a="1"/>
  <c r="O259" i="10" s="1"/>
  <c r="S259" i="10" a="1"/>
  <c r="S259" i="10" s="1"/>
  <c r="L259" i="10" a="1"/>
  <c r="L259" i="10" s="1"/>
  <c r="T259" i="10" a="1"/>
  <c r="T259" i="10" s="1"/>
  <c r="M259" i="10" a="1"/>
  <c r="M259" i="10" s="1"/>
  <c r="P259" i="10" a="1"/>
  <c r="P259" i="10" s="1"/>
  <c r="Q259" i="10" a="1"/>
  <c r="Q259" i="10" s="1"/>
  <c r="K258" i="9" a="1"/>
  <c r="K258" i="9" s="1"/>
  <c r="O258" i="9" a="1"/>
  <c r="O258" i="9" s="1"/>
  <c r="S258" i="9" a="1"/>
  <c r="S258" i="9" s="1"/>
  <c r="R258" i="9" a="1"/>
  <c r="R258" i="9" s="1"/>
  <c r="M258" i="9" a="1"/>
  <c r="M258" i="9" s="1"/>
  <c r="T258" i="9" a="1"/>
  <c r="T258" i="9" s="1"/>
  <c r="N258" i="9" a="1"/>
  <c r="N258" i="9" s="1"/>
  <c r="P258" i="9" a="1"/>
  <c r="P258" i="9" s="1"/>
  <c r="Q258" i="9" a="1"/>
  <c r="Q258" i="9" s="1"/>
  <c r="L258" i="9" a="1"/>
  <c r="L258" i="9" s="1"/>
  <c r="E259" i="10" a="1"/>
  <c r="E259" i="10" s="1"/>
  <c r="D259" i="10" a="1"/>
  <c r="D259" i="10" s="1"/>
  <c r="B259" i="10"/>
  <c r="J259" i="10" a="1"/>
  <c r="J259" i="10" s="1"/>
  <c r="F259" i="10" a="1"/>
  <c r="F259" i="10" s="1"/>
  <c r="A260" i="10"/>
  <c r="H259" i="10" a="1"/>
  <c r="H259" i="10" s="1"/>
  <c r="I259" i="10" a="1"/>
  <c r="I259" i="10" s="1"/>
  <c r="G259" i="10" a="1"/>
  <c r="G259" i="10" s="1"/>
  <c r="B258" i="9"/>
  <c r="A259" i="9"/>
  <c r="E258" i="9" a="1"/>
  <c r="E258" i="9" s="1"/>
  <c r="D258" i="9" a="1"/>
  <c r="D258" i="9" s="1"/>
  <c r="H258" i="9" a="1"/>
  <c r="H258" i="9" s="1"/>
  <c r="J258" i="9" a="1"/>
  <c r="J258" i="9" s="1"/>
  <c r="I258" i="9" a="1"/>
  <c r="I258" i="9" s="1"/>
  <c r="F258" i="9" a="1"/>
  <c r="F258" i="9" s="1"/>
  <c r="G258" i="9" a="1"/>
  <c r="G258" i="9" s="1"/>
  <c r="L260" i="10" l="1" a="1"/>
  <c r="L260" i="10" s="1"/>
  <c r="P260" i="10" a="1"/>
  <c r="P260" i="10" s="1"/>
  <c r="T260" i="10" a="1"/>
  <c r="T260" i="10" s="1"/>
  <c r="M260" i="10" a="1"/>
  <c r="M260" i="10" s="1"/>
  <c r="Q260" i="10" a="1"/>
  <c r="Q260" i="10" s="1"/>
  <c r="R260" i="10" a="1"/>
  <c r="R260" i="10" s="1"/>
  <c r="K260" i="10" a="1"/>
  <c r="K260" i="10" s="1"/>
  <c r="S260" i="10" a="1"/>
  <c r="S260" i="10" s="1"/>
  <c r="N260" i="10" a="1"/>
  <c r="N260" i="10" s="1"/>
  <c r="O260" i="10" a="1"/>
  <c r="O260" i="10" s="1"/>
  <c r="M259" i="9" a="1"/>
  <c r="M259" i="9" s="1"/>
  <c r="Q259" i="9" a="1"/>
  <c r="Q259" i="9" s="1"/>
  <c r="O259" i="9" a="1"/>
  <c r="O259" i="9" s="1"/>
  <c r="P259" i="9" a="1"/>
  <c r="P259" i="9" s="1"/>
  <c r="K259" i="9" a="1"/>
  <c r="K259" i="9" s="1"/>
  <c r="R259" i="9" a="1"/>
  <c r="R259" i="9" s="1"/>
  <c r="L259" i="9" a="1"/>
  <c r="L259" i="9" s="1"/>
  <c r="N259" i="9" a="1"/>
  <c r="N259" i="9" s="1"/>
  <c r="S259" i="9" a="1"/>
  <c r="S259" i="9" s="1"/>
  <c r="T259" i="9" a="1"/>
  <c r="T259" i="9" s="1"/>
  <c r="I260" i="10" a="1"/>
  <c r="I260" i="10" s="1"/>
  <c r="G260" i="10" a="1"/>
  <c r="G260" i="10" s="1"/>
  <c r="E260" i="10" a="1"/>
  <c r="E260" i="10" s="1"/>
  <c r="J260" i="10" a="1"/>
  <c r="J260" i="10" s="1"/>
  <c r="H260" i="10" a="1"/>
  <c r="H260" i="10" s="1"/>
  <c r="A261" i="10"/>
  <c r="D260" i="10" a="1"/>
  <c r="D260" i="10" s="1"/>
  <c r="F260" i="10" a="1"/>
  <c r="F260" i="10" s="1"/>
  <c r="B260" i="10"/>
  <c r="E259" i="9" a="1"/>
  <c r="E259" i="9" s="1"/>
  <c r="A260" i="9"/>
  <c r="H259" i="9" a="1"/>
  <c r="H259" i="9" s="1"/>
  <c r="D259" i="9" a="1"/>
  <c r="D259" i="9" s="1"/>
  <c r="J259" i="9" a="1"/>
  <c r="J259" i="9" s="1"/>
  <c r="I259" i="9" a="1"/>
  <c r="I259" i="9" s="1"/>
  <c r="G259" i="9" a="1"/>
  <c r="G259" i="9" s="1"/>
  <c r="B259" i="9"/>
  <c r="F259" i="9" a="1"/>
  <c r="F259" i="9" s="1"/>
  <c r="N261" i="10" l="1" a="1"/>
  <c r="N261" i="10" s="1"/>
  <c r="R261" i="10" a="1"/>
  <c r="R261" i="10" s="1"/>
  <c r="K261" i="10" a="1"/>
  <c r="K261" i="10" s="1"/>
  <c r="O261" i="10" a="1"/>
  <c r="O261" i="10" s="1"/>
  <c r="S261" i="10" a="1"/>
  <c r="S261" i="10" s="1"/>
  <c r="P261" i="10" a="1"/>
  <c r="P261" i="10" s="1"/>
  <c r="Q261" i="10" a="1"/>
  <c r="Q261" i="10" s="1"/>
  <c r="L261" i="10" a="1"/>
  <c r="L261" i="10" s="1"/>
  <c r="M261" i="10" a="1"/>
  <c r="M261" i="10" s="1"/>
  <c r="T261" i="10" a="1"/>
  <c r="T261" i="10" s="1"/>
  <c r="K260" i="9" a="1"/>
  <c r="K260" i="9" s="1"/>
  <c r="O260" i="9" a="1"/>
  <c r="O260" i="9" s="1"/>
  <c r="S260" i="9" a="1"/>
  <c r="S260" i="9" s="1"/>
  <c r="L260" i="9" a="1"/>
  <c r="L260" i="9" s="1"/>
  <c r="Q260" i="9" a="1"/>
  <c r="Q260" i="9" s="1"/>
  <c r="M260" i="9" a="1"/>
  <c r="M260" i="9" s="1"/>
  <c r="R260" i="9" a="1"/>
  <c r="R260" i="9" s="1"/>
  <c r="N260" i="9" a="1"/>
  <c r="N260" i="9" s="1"/>
  <c r="P260" i="9" a="1"/>
  <c r="P260" i="9" s="1"/>
  <c r="T260" i="9" a="1"/>
  <c r="T260" i="9" s="1"/>
  <c r="E261" i="10" a="1"/>
  <c r="E261" i="10" s="1"/>
  <c r="F261" i="10" a="1"/>
  <c r="F261" i="10" s="1"/>
  <c r="I261" i="10" a="1"/>
  <c r="I261" i="10" s="1"/>
  <c r="H261" i="10" a="1"/>
  <c r="H261" i="10" s="1"/>
  <c r="B261" i="10"/>
  <c r="G261" i="10" a="1"/>
  <c r="G261" i="10" s="1"/>
  <c r="D261" i="10" a="1"/>
  <c r="D261" i="10" s="1"/>
  <c r="J261" i="10" a="1"/>
  <c r="J261" i="10" s="1"/>
  <c r="A262" i="10"/>
  <c r="D260" i="9" a="1"/>
  <c r="D260" i="9" s="1"/>
  <c r="A261" i="9"/>
  <c r="E260" i="9" a="1"/>
  <c r="E260" i="9" s="1"/>
  <c r="H260" i="9" a="1"/>
  <c r="H260" i="9" s="1"/>
  <c r="J260" i="9" a="1"/>
  <c r="J260" i="9" s="1"/>
  <c r="I260" i="9" a="1"/>
  <c r="I260" i="9" s="1"/>
  <c r="G260" i="9" a="1"/>
  <c r="G260" i="9" s="1"/>
  <c r="F260" i="9" a="1"/>
  <c r="F260" i="9" s="1"/>
  <c r="B260" i="9"/>
  <c r="L262" i="10" l="1" a="1"/>
  <c r="L262" i="10" s="1"/>
  <c r="P262" i="10" a="1"/>
  <c r="P262" i="10" s="1"/>
  <c r="T262" i="10" a="1"/>
  <c r="T262" i="10" s="1"/>
  <c r="M262" i="10" a="1"/>
  <c r="M262" i="10" s="1"/>
  <c r="Q262" i="10" a="1"/>
  <c r="Q262" i="10" s="1"/>
  <c r="N262" i="10" a="1"/>
  <c r="N262" i="10" s="1"/>
  <c r="O262" i="10" a="1"/>
  <c r="O262" i="10" s="1"/>
  <c r="R262" i="10" a="1"/>
  <c r="R262" i="10" s="1"/>
  <c r="S262" i="10" a="1"/>
  <c r="S262" i="10" s="1"/>
  <c r="K262" i="10" a="1"/>
  <c r="K262" i="10" s="1"/>
  <c r="M261" i="9" a="1"/>
  <c r="M261" i="9" s="1"/>
  <c r="Q261" i="9" a="1"/>
  <c r="Q261" i="9" s="1"/>
  <c r="L261" i="9" a="1"/>
  <c r="L261" i="9" s="1"/>
  <c r="R261" i="9" a="1"/>
  <c r="R261" i="9" s="1"/>
  <c r="N261" i="9" a="1"/>
  <c r="N261" i="9" s="1"/>
  <c r="S261" i="9" a="1"/>
  <c r="S261" i="9" s="1"/>
  <c r="P261" i="9" a="1"/>
  <c r="P261" i="9" s="1"/>
  <c r="T261" i="9" a="1"/>
  <c r="T261" i="9" s="1"/>
  <c r="K261" i="9" a="1"/>
  <c r="K261" i="9" s="1"/>
  <c r="O261" i="9" a="1"/>
  <c r="O261" i="9" s="1"/>
  <c r="F262" i="10" a="1"/>
  <c r="F262" i="10" s="1"/>
  <c r="J262" i="10" a="1"/>
  <c r="J262" i="10" s="1"/>
  <c r="H262" i="10" a="1"/>
  <c r="H262" i="10" s="1"/>
  <c r="A263" i="10"/>
  <c r="B262" i="10"/>
  <c r="D262" i="10" a="1"/>
  <c r="D262" i="10" s="1"/>
  <c r="I262" i="10" a="1"/>
  <c r="I262" i="10" s="1"/>
  <c r="G262" i="10" a="1"/>
  <c r="G262" i="10" s="1"/>
  <c r="E262" i="10" a="1"/>
  <c r="E262" i="10" s="1"/>
  <c r="A262" i="9"/>
  <c r="H261" i="9" a="1"/>
  <c r="H261" i="9" s="1"/>
  <c r="I261" i="9" a="1"/>
  <c r="I261" i="9" s="1"/>
  <c r="G261" i="9" a="1"/>
  <c r="G261" i="9" s="1"/>
  <c r="D261" i="9" a="1"/>
  <c r="D261" i="9" s="1"/>
  <c r="J261" i="9" a="1"/>
  <c r="J261" i="9" s="1"/>
  <c r="B261" i="9"/>
  <c r="F261" i="9" a="1"/>
  <c r="F261" i="9" s="1"/>
  <c r="E261" i="9" a="1"/>
  <c r="E261" i="9" s="1"/>
  <c r="N263" i="10" l="1" a="1"/>
  <c r="N263" i="10" s="1"/>
  <c r="R263" i="10" a="1"/>
  <c r="R263" i="10" s="1"/>
  <c r="K263" i="10" a="1"/>
  <c r="K263" i="10" s="1"/>
  <c r="O263" i="10" a="1"/>
  <c r="O263" i="10" s="1"/>
  <c r="S263" i="10" a="1"/>
  <c r="S263" i="10" s="1"/>
  <c r="L263" i="10" a="1"/>
  <c r="L263" i="10" s="1"/>
  <c r="T263" i="10" a="1"/>
  <c r="T263" i="10" s="1"/>
  <c r="M263" i="10" a="1"/>
  <c r="M263" i="10" s="1"/>
  <c r="P263" i="10" a="1"/>
  <c r="P263" i="10" s="1"/>
  <c r="Q263" i="10" a="1"/>
  <c r="Q263" i="10" s="1"/>
  <c r="K262" i="9" a="1"/>
  <c r="K262" i="9" s="1"/>
  <c r="O262" i="9" a="1"/>
  <c r="O262" i="9" s="1"/>
  <c r="S262" i="9" a="1"/>
  <c r="S262" i="9" s="1"/>
  <c r="M262" i="9" a="1"/>
  <c r="M262" i="9" s="1"/>
  <c r="R262" i="9" a="1"/>
  <c r="R262" i="9" s="1"/>
  <c r="N262" i="9" a="1"/>
  <c r="N262" i="9" s="1"/>
  <c r="T262" i="9" a="1"/>
  <c r="T262" i="9" s="1"/>
  <c r="L262" i="9" a="1"/>
  <c r="L262" i="9" s="1"/>
  <c r="Q262" i="9" a="1"/>
  <c r="Q262" i="9" s="1"/>
  <c r="P262" i="9" a="1"/>
  <c r="P262" i="9" s="1"/>
  <c r="H263" i="10" a="1"/>
  <c r="H263" i="10" s="1"/>
  <c r="G263" i="10" a="1"/>
  <c r="G263" i="10" s="1"/>
  <c r="F263" i="10" a="1"/>
  <c r="F263" i="10" s="1"/>
  <c r="I263" i="10" a="1"/>
  <c r="I263" i="10" s="1"/>
  <c r="J263" i="10" a="1"/>
  <c r="J263" i="10" s="1"/>
  <c r="B263" i="10"/>
  <c r="E263" i="10" a="1"/>
  <c r="E263" i="10" s="1"/>
  <c r="D263" i="10" a="1"/>
  <c r="D263" i="10" s="1"/>
  <c r="A264" i="10"/>
  <c r="E262" i="9" a="1"/>
  <c r="E262" i="9" s="1"/>
  <c r="G262" i="9" a="1"/>
  <c r="G262" i="9" s="1"/>
  <c r="I262" i="9" a="1"/>
  <c r="I262" i="9" s="1"/>
  <c r="B262" i="9"/>
  <c r="J262" i="9" a="1"/>
  <c r="J262" i="9" s="1"/>
  <c r="A263" i="9"/>
  <c r="F262" i="9" a="1"/>
  <c r="F262" i="9" s="1"/>
  <c r="H262" i="9" a="1"/>
  <c r="H262" i="9" s="1"/>
  <c r="D262" i="9" a="1"/>
  <c r="D262" i="9" s="1"/>
  <c r="L264" i="10" l="1" a="1"/>
  <c r="L264" i="10" s="1"/>
  <c r="P264" i="10" a="1"/>
  <c r="P264" i="10" s="1"/>
  <c r="T264" i="10" a="1"/>
  <c r="T264" i="10" s="1"/>
  <c r="M264" i="10" a="1"/>
  <c r="M264" i="10" s="1"/>
  <c r="Q264" i="10" a="1"/>
  <c r="Q264" i="10" s="1"/>
  <c r="R264" i="10" a="1"/>
  <c r="R264" i="10" s="1"/>
  <c r="K264" i="10" a="1"/>
  <c r="K264" i="10" s="1"/>
  <c r="S264" i="10" a="1"/>
  <c r="S264" i="10" s="1"/>
  <c r="N264" i="10" a="1"/>
  <c r="N264" i="10" s="1"/>
  <c r="O264" i="10" a="1"/>
  <c r="O264" i="10" s="1"/>
  <c r="M263" i="9" a="1"/>
  <c r="M263" i="9" s="1"/>
  <c r="R263" i="9" a="1"/>
  <c r="R263" i="9" s="1"/>
  <c r="N263" i="9" a="1"/>
  <c r="N263" i="9" s="1"/>
  <c r="S263" i="9" a="1"/>
  <c r="S263" i="9" s="1"/>
  <c r="O263" i="9" a="1"/>
  <c r="O263" i="9" s="1"/>
  <c r="T263" i="9" a="1"/>
  <c r="T263" i="9" s="1"/>
  <c r="L263" i="9" a="1"/>
  <c r="L263" i="9" s="1"/>
  <c r="P263" i="9" a="1"/>
  <c r="P263" i="9" s="1"/>
  <c r="Q263" i="9" a="1"/>
  <c r="Q263" i="9" s="1"/>
  <c r="K263" i="9" a="1"/>
  <c r="K263" i="9" s="1"/>
  <c r="G264" i="10" a="1"/>
  <c r="G264" i="10" s="1"/>
  <c r="F264" i="10" a="1"/>
  <c r="F264" i="10" s="1"/>
  <c r="A265" i="10"/>
  <c r="D264" i="10" a="1"/>
  <c r="D264" i="10" s="1"/>
  <c r="E264" i="10" a="1"/>
  <c r="E264" i="10" s="1"/>
  <c r="H264" i="10" a="1"/>
  <c r="H264" i="10" s="1"/>
  <c r="B264" i="10"/>
  <c r="I264" i="10" a="1"/>
  <c r="I264" i="10" s="1"/>
  <c r="J264" i="10" a="1"/>
  <c r="J264" i="10" s="1"/>
  <c r="E263" i="9" a="1"/>
  <c r="E263" i="9" s="1"/>
  <c r="B263" i="9"/>
  <c r="H263" i="9" a="1"/>
  <c r="H263" i="9" s="1"/>
  <c r="G263" i="9" a="1"/>
  <c r="G263" i="9" s="1"/>
  <c r="F263" i="9" a="1"/>
  <c r="F263" i="9" s="1"/>
  <c r="D263" i="9" a="1"/>
  <c r="D263" i="9" s="1"/>
  <c r="J263" i="9" a="1"/>
  <c r="J263" i="9" s="1"/>
  <c r="I263" i="9" a="1"/>
  <c r="I263" i="9" s="1"/>
  <c r="A264" i="9"/>
  <c r="N265" i="10" l="1" a="1"/>
  <c r="N265" i="10" s="1"/>
  <c r="R265" i="10" a="1"/>
  <c r="R265" i="10" s="1"/>
  <c r="K265" i="10" a="1"/>
  <c r="K265" i="10" s="1"/>
  <c r="O265" i="10" a="1"/>
  <c r="O265" i="10" s="1"/>
  <c r="S265" i="10" a="1"/>
  <c r="S265" i="10" s="1"/>
  <c r="P265" i="10" a="1"/>
  <c r="P265" i="10" s="1"/>
  <c r="Q265" i="10" a="1"/>
  <c r="Q265" i="10" s="1"/>
  <c r="T265" i="10" a="1"/>
  <c r="T265" i="10" s="1"/>
  <c r="L265" i="10" a="1"/>
  <c r="L265" i="10" s="1"/>
  <c r="M265" i="10" a="1"/>
  <c r="M265" i="10" s="1"/>
  <c r="Q264" i="9" a="1"/>
  <c r="Q264" i="9" s="1"/>
  <c r="M264" i="9" a="1"/>
  <c r="M264" i="9" s="1"/>
  <c r="R264" i="9" a="1"/>
  <c r="R264" i="9" s="1"/>
  <c r="N264" i="9" a="1"/>
  <c r="N264" i="9" s="1"/>
  <c r="S264" i="9" a="1"/>
  <c r="S264" i="9" s="1"/>
  <c r="O264" i="9" a="1"/>
  <c r="O264" i="9" s="1"/>
  <c r="P264" i="9" a="1"/>
  <c r="P264" i="9" s="1"/>
  <c r="T264" i="9" a="1"/>
  <c r="T264" i="9" s="1"/>
  <c r="K264" i="9" a="1"/>
  <c r="K264" i="9" s="1"/>
  <c r="L264" i="9" a="1"/>
  <c r="L264" i="9" s="1"/>
  <c r="B265" i="10"/>
  <c r="A266" i="10"/>
  <c r="I265" i="10" a="1"/>
  <c r="I265" i="10" s="1"/>
  <c r="E265" i="10" a="1"/>
  <c r="E265" i="10" s="1"/>
  <c r="G265" i="10" a="1"/>
  <c r="G265" i="10" s="1"/>
  <c r="H265" i="10" a="1"/>
  <c r="H265" i="10" s="1"/>
  <c r="F265" i="10" a="1"/>
  <c r="F265" i="10" s="1"/>
  <c r="D265" i="10" a="1"/>
  <c r="D265" i="10" s="1"/>
  <c r="J265" i="10" a="1"/>
  <c r="J265" i="10" s="1"/>
  <c r="I264" i="9" a="1"/>
  <c r="I264" i="9" s="1"/>
  <c r="H264" i="9" a="1"/>
  <c r="H264" i="9" s="1"/>
  <c r="E264" i="9" a="1"/>
  <c r="E264" i="9" s="1"/>
  <c r="J264" i="9" a="1"/>
  <c r="J264" i="9" s="1"/>
  <c r="B264" i="9"/>
  <c r="F264" i="9" a="1"/>
  <c r="F264" i="9" s="1"/>
  <c r="A265" i="9"/>
  <c r="D264" i="9" a="1"/>
  <c r="D264" i="9" s="1"/>
  <c r="G264" i="9" a="1"/>
  <c r="G264" i="9" s="1"/>
  <c r="L266" i="10" l="1" a="1"/>
  <c r="L266" i="10" s="1"/>
  <c r="P266" i="10" a="1"/>
  <c r="P266" i="10" s="1"/>
  <c r="T266" i="10" a="1"/>
  <c r="T266" i="10" s="1"/>
  <c r="M266" i="10" a="1"/>
  <c r="M266" i="10" s="1"/>
  <c r="Q266" i="10" a="1"/>
  <c r="Q266" i="10" s="1"/>
  <c r="N266" i="10" a="1"/>
  <c r="N266" i="10" s="1"/>
  <c r="O266" i="10" a="1"/>
  <c r="O266" i="10" s="1"/>
  <c r="K266" i="10" a="1"/>
  <c r="K266" i="10" s="1"/>
  <c r="S266" i="10" a="1"/>
  <c r="S266" i="10" s="1"/>
  <c r="R266" i="10" a="1"/>
  <c r="R266" i="10" s="1"/>
  <c r="P265" i="9" a="1"/>
  <c r="P265" i="9" s="1"/>
  <c r="L265" i="9" a="1"/>
  <c r="L265" i="9" s="1"/>
  <c r="Q265" i="9" a="1"/>
  <c r="Q265" i="9" s="1"/>
  <c r="M265" i="9" a="1"/>
  <c r="M265" i="9" s="1"/>
  <c r="R265" i="9" a="1"/>
  <c r="R265" i="9" s="1"/>
  <c r="N265" i="9" a="1"/>
  <c r="N265" i="9" s="1"/>
  <c r="S265" i="9" a="1"/>
  <c r="S265" i="9" s="1"/>
  <c r="T265" i="9" a="1"/>
  <c r="T265" i="9" s="1"/>
  <c r="K265" i="9" a="1"/>
  <c r="K265" i="9" s="1"/>
  <c r="O265" i="9" a="1"/>
  <c r="O265" i="9" s="1"/>
  <c r="F266" i="10" a="1"/>
  <c r="F266" i="10" s="1"/>
  <c r="E266" i="10" a="1"/>
  <c r="E266" i="10" s="1"/>
  <c r="D266" i="10" a="1"/>
  <c r="D266" i="10" s="1"/>
  <c r="G266" i="10" a="1"/>
  <c r="G266" i="10" s="1"/>
  <c r="H266" i="10" a="1"/>
  <c r="H266" i="10" s="1"/>
  <c r="I266" i="10" a="1"/>
  <c r="I266" i="10" s="1"/>
  <c r="J266" i="10" a="1"/>
  <c r="J266" i="10" s="1"/>
  <c r="A267" i="10"/>
  <c r="B266" i="10"/>
  <c r="D265" i="9" a="1"/>
  <c r="D265" i="9" s="1"/>
  <c r="G265" i="9" a="1"/>
  <c r="G265" i="9" s="1"/>
  <c r="F265" i="9" a="1"/>
  <c r="F265" i="9" s="1"/>
  <c r="A266" i="9"/>
  <c r="I265" i="9" a="1"/>
  <c r="I265" i="9" s="1"/>
  <c r="B265" i="9"/>
  <c r="E265" i="9" a="1"/>
  <c r="E265" i="9" s="1"/>
  <c r="H265" i="9" a="1"/>
  <c r="H265" i="9" s="1"/>
  <c r="J265" i="9" a="1"/>
  <c r="J265" i="9" s="1"/>
  <c r="N267" i="10" l="1" a="1"/>
  <c r="N267" i="10" s="1"/>
  <c r="R267" i="10" a="1"/>
  <c r="R267" i="10" s="1"/>
  <c r="K267" i="10" a="1"/>
  <c r="K267" i="10" s="1"/>
  <c r="O267" i="10" a="1"/>
  <c r="O267" i="10" s="1"/>
  <c r="S267" i="10" a="1"/>
  <c r="S267" i="10" s="1"/>
  <c r="L267" i="10" a="1"/>
  <c r="L267" i="10" s="1"/>
  <c r="T267" i="10" a="1"/>
  <c r="T267" i="10" s="1"/>
  <c r="M267" i="10" a="1"/>
  <c r="M267" i="10" s="1"/>
  <c r="P267" i="10" a="1"/>
  <c r="P267" i="10" s="1"/>
  <c r="Q267" i="10" a="1"/>
  <c r="Q267" i="10" s="1"/>
  <c r="K266" i="9" a="1"/>
  <c r="K266" i="9" s="1"/>
  <c r="T266" i="9" a="1"/>
  <c r="T266" i="9" s="1"/>
  <c r="P266" i="9" a="1"/>
  <c r="P266" i="9" s="1"/>
  <c r="L266" i="9" a="1"/>
  <c r="L266" i="9" s="1"/>
  <c r="Q266" i="9" a="1"/>
  <c r="Q266" i="9" s="1"/>
  <c r="M266" i="9" a="1"/>
  <c r="M266" i="9" s="1"/>
  <c r="S266" i="9" a="1"/>
  <c r="S266" i="9" s="1"/>
  <c r="N266" i="9" a="1"/>
  <c r="N266" i="9" s="1"/>
  <c r="O266" i="9" a="1"/>
  <c r="O266" i="9" s="1"/>
  <c r="R266" i="9" a="1"/>
  <c r="R266" i="9" s="1"/>
  <c r="A268" i="10"/>
  <c r="I267" i="10" a="1"/>
  <c r="I267" i="10" s="1"/>
  <c r="B267" i="10"/>
  <c r="H267" i="10" a="1"/>
  <c r="H267" i="10" s="1"/>
  <c r="E267" i="10" a="1"/>
  <c r="E267" i="10" s="1"/>
  <c r="G267" i="10" a="1"/>
  <c r="G267" i="10" s="1"/>
  <c r="F267" i="10" a="1"/>
  <c r="F267" i="10" s="1"/>
  <c r="J267" i="10" a="1"/>
  <c r="J267" i="10" s="1"/>
  <c r="D267" i="10" a="1"/>
  <c r="D267" i="10" s="1"/>
  <c r="B266" i="9"/>
  <c r="J266" i="9" a="1"/>
  <c r="J266" i="9" s="1"/>
  <c r="D266" i="9" a="1"/>
  <c r="D266" i="9" s="1"/>
  <c r="H266" i="9" a="1"/>
  <c r="H266" i="9" s="1"/>
  <c r="I266" i="9" a="1"/>
  <c r="I266" i="9" s="1"/>
  <c r="G266" i="9" a="1"/>
  <c r="G266" i="9" s="1"/>
  <c r="E266" i="9" a="1"/>
  <c r="E266" i="9" s="1"/>
  <c r="A267" i="9"/>
  <c r="F266" i="9" a="1"/>
  <c r="F266" i="9" s="1"/>
  <c r="L268" i="10" l="1" a="1"/>
  <c r="L268" i="10" s="1"/>
  <c r="P268" i="10" a="1"/>
  <c r="P268" i="10" s="1"/>
  <c r="T268" i="10" a="1"/>
  <c r="T268" i="10" s="1"/>
  <c r="M268" i="10" a="1"/>
  <c r="M268" i="10" s="1"/>
  <c r="Q268" i="10" a="1"/>
  <c r="Q268" i="10" s="1"/>
  <c r="R268" i="10" a="1"/>
  <c r="R268" i="10" s="1"/>
  <c r="K268" i="10" a="1"/>
  <c r="K268" i="10" s="1"/>
  <c r="S268" i="10" a="1"/>
  <c r="S268" i="10" s="1"/>
  <c r="N268" i="10" a="1"/>
  <c r="N268" i="10" s="1"/>
  <c r="O268" i="10" a="1"/>
  <c r="O268" i="10" s="1"/>
  <c r="S267" i="9" a="1"/>
  <c r="S267" i="9" s="1"/>
  <c r="O267" i="9" a="1"/>
  <c r="O267" i="9" s="1"/>
  <c r="K267" i="9" a="1"/>
  <c r="K267" i="9" s="1"/>
  <c r="T267" i="9" a="1"/>
  <c r="T267" i="9" s="1"/>
  <c r="P267" i="9" a="1"/>
  <c r="P267" i="9" s="1"/>
  <c r="L267" i="9" a="1"/>
  <c r="L267" i="9" s="1"/>
  <c r="Q267" i="9" a="1"/>
  <c r="Q267" i="9" s="1"/>
  <c r="M267" i="9" a="1"/>
  <c r="M267" i="9" s="1"/>
  <c r="N267" i="9" a="1"/>
  <c r="N267" i="9" s="1"/>
  <c r="R267" i="9" a="1"/>
  <c r="R267" i="9" s="1"/>
  <c r="B268" i="10"/>
  <c r="F268" i="10" a="1"/>
  <c r="F268" i="10" s="1"/>
  <c r="D268" i="10" a="1"/>
  <c r="D268" i="10" s="1"/>
  <c r="H268" i="10" a="1"/>
  <c r="H268" i="10" s="1"/>
  <c r="G268" i="10" a="1"/>
  <c r="G268" i="10" s="1"/>
  <c r="J268" i="10" a="1"/>
  <c r="J268" i="10" s="1"/>
  <c r="A269" i="10"/>
  <c r="I268" i="10" a="1"/>
  <c r="I268" i="10" s="1"/>
  <c r="E268" i="10" a="1"/>
  <c r="E268" i="10" s="1"/>
  <c r="E267" i="9" a="1"/>
  <c r="E267" i="9" s="1"/>
  <c r="I267" i="9" a="1"/>
  <c r="I267" i="9" s="1"/>
  <c r="H267" i="9" a="1"/>
  <c r="H267" i="9" s="1"/>
  <c r="B267" i="9"/>
  <c r="F267" i="9" a="1"/>
  <c r="F267" i="9" s="1"/>
  <c r="J267" i="9" a="1"/>
  <c r="J267" i="9" s="1"/>
  <c r="A268" i="9"/>
  <c r="D267" i="9" a="1"/>
  <c r="D267" i="9" s="1"/>
  <c r="G267" i="9" a="1"/>
  <c r="G267" i="9" s="1"/>
  <c r="N269" i="10" l="1" a="1"/>
  <c r="N269" i="10" s="1"/>
  <c r="R269" i="10" a="1"/>
  <c r="R269" i="10" s="1"/>
  <c r="K269" i="10" a="1"/>
  <c r="K269" i="10" s="1"/>
  <c r="O269" i="10" a="1"/>
  <c r="O269" i="10" s="1"/>
  <c r="S269" i="10" a="1"/>
  <c r="S269" i="10" s="1"/>
  <c r="P269" i="10" a="1"/>
  <c r="P269" i="10" s="1"/>
  <c r="Q269" i="10" a="1"/>
  <c r="Q269" i="10" s="1"/>
  <c r="L269" i="10" a="1"/>
  <c r="L269" i="10" s="1"/>
  <c r="M269" i="10" a="1"/>
  <c r="M269" i="10" s="1"/>
  <c r="T269" i="10" a="1"/>
  <c r="T269" i="10" s="1"/>
  <c r="R268" i="9" a="1"/>
  <c r="R268" i="9" s="1"/>
  <c r="N268" i="9" a="1"/>
  <c r="N268" i="9" s="1"/>
  <c r="S268" i="9" a="1"/>
  <c r="S268" i="9" s="1"/>
  <c r="O268" i="9" a="1"/>
  <c r="O268" i="9" s="1"/>
  <c r="K268" i="9" a="1"/>
  <c r="K268" i="9" s="1"/>
  <c r="T268" i="9" a="1"/>
  <c r="T268" i="9" s="1"/>
  <c r="P268" i="9" a="1"/>
  <c r="P268" i="9" s="1"/>
  <c r="L268" i="9" a="1"/>
  <c r="L268" i="9" s="1"/>
  <c r="M268" i="9" a="1"/>
  <c r="M268" i="9" s="1"/>
  <c r="Q268" i="9" a="1"/>
  <c r="Q268" i="9" s="1"/>
  <c r="B269" i="10"/>
  <c r="D269" i="10" a="1"/>
  <c r="D269" i="10" s="1"/>
  <c r="H269" i="10" a="1"/>
  <c r="H269" i="10" s="1"/>
  <c r="J269" i="10" a="1"/>
  <c r="J269" i="10" s="1"/>
  <c r="I269" i="10" a="1"/>
  <c r="I269" i="10" s="1"/>
  <c r="A270" i="10"/>
  <c r="E269" i="10" a="1"/>
  <c r="E269" i="10" s="1"/>
  <c r="F269" i="10" a="1"/>
  <c r="F269" i="10" s="1"/>
  <c r="G269" i="10" a="1"/>
  <c r="G269" i="10" s="1"/>
  <c r="I268" i="9" a="1"/>
  <c r="I268" i="9" s="1"/>
  <c r="H268" i="9" a="1"/>
  <c r="H268" i="9" s="1"/>
  <c r="D268" i="9" a="1"/>
  <c r="D268" i="9" s="1"/>
  <c r="B268" i="9"/>
  <c r="J268" i="9" a="1"/>
  <c r="J268" i="9" s="1"/>
  <c r="E268" i="9" a="1"/>
  <c r="E268" i="9" s="1"/>
  <c r="G268" i="9" a="1"/>
  <c r="G268" i="9" s="1"/>
  <c r="A269" i="9"/>
  <c r="F268" i="9" a="1"/>
  <c r="F268" i="9" s="1"/>
  <c r="L270" i="10" l="1" a="1"/>
  <c r="L270" i="10" s="1"/>
  <c r="P270" i="10" a="1"/>
  <c r="P270" i="10" s="1"/>
  <c r="T270" i="10" a="1"/>
  <c r="T270" i="10" s="1"/>
  <c r="M270" i="10" a="1"/>
  <c r="M270" i="10" s="1"/>
  <c r="Q270" i="10" a="1"/>
  <c r="Q270" i="10" s="1"/>
  <c r="N270" i="10" a="1"/>
  <c r="N270" i="10" s="1"/>
  <c r="O270" i="10" a="1"/>
  <c r="O270" i="10" s="1"/>
  <c r="R270" i="10" a="1"/>
  <c r="R270" i="10" s="1"/>
  <c r="S270" i="10" a="1"/>
  <c r="S270" i="10" s="1"/>
  <c r="K270" i="10" a="1"/>
  <c r="K270" i="10" s="1"/>
  <c r="M269" i="9" a="1"/>
  <c r="M269" i="9" s="1"/>
  <c r="R269" i="9" a="1"/>
  <c r="R269" i="9" s="1"/>
  <c r="N269" i="9" a="1"/>
  <c r="N269" i="9" s="1"/>
  <c r="S269" i="9" a="1"/>
  <c r="S269" i="9" s="1"/>
  <c r="O269" i="9" a="1"/>
  <c r="O269" i="9" s="1"/>
  <c r="L269" i="9" a="1"/>
  <c r="L269" i="9" s="1"/>
  <c r="P269" i="9" a="1"/>
  <c r="P269" i="9" s="1"/>
  <c r="Q269" i="9" a="1"/>
  <c r="Q269" i="9" s="1"/>
  <c r="K269" i="9" a="1"/>
  <c r="K269" i="9" s="1"/>
  <c r="T269" i="9" a="1"/>
  <c r="T269" i="9" s="1"/>
  <c r="B270" i="10"/>
  <c r="A271" i="10"/>
  <c r="E270" i="10" a="1"/>
  <c r="E270" i="10" s="1"/>
  <c r="G270" i="10" a="1"/>
  <c r="G270" i="10" s="1"/>
  <c r="I270" i="10" a="1"/>
  <c r="I270" i="10" s="1"/>
  <c r="J270" i="10" a="1"/>
  <c r="J270" i="10" s="1"/>
  <c r="D270" i="10" a="1"/>
  <c r="D270" i="10" s="1"/>
  <c r="H270" i="10" a="1"/>
  <c r="H270" i="10" s="1"/>
  <c r="F270" i="10" a="1"/>
  <c r="F270" i="10" s="1"/>
  <c r="E269" i="9" a="1"/>
  <c r="E269" i="9" s="1"/>
  <c r="G269" i="9" a="1"/>
  <c r="G269" i="9" s="1"/>
  <c r="A270" i="9"/>
  <c r="I269" i="9" a="1"/>
  <c r="I269" i="9" s="1"/>
  <c r="J269" i="9" a="1"/>
  <c r="J269" i="9" s="1"/>
  <c r="F269" i="9" a="1"/>
  <c r="F269" i="9" s="1"/>
  <c r="D269" i="9" a="1"/>
  <c r="D269" i="9" s="1"/>
  <c r="B269" i="9"/>
  <c r="H269" i="9" a="1"/>
  <c r="H269" i="9" s="1"/>
  <c r="N271" i="10" l="1" a="1"/>
  <c r="N271" i="10" s="1"/>
  <c r="R271" i="10" a="1"/>
  <c r="R271" i="10" s="1"/>
  <c r="K271" i="10" a="1"/>
  <c r="K271" i="10" s="1"/>
  <c r="O271" i="10" a="1"/>
  <c r="O271" i="10" s="1"/>
  <c r="S271" i="10" a="1"/>
  <c r="S271" i="10" s="1"/>
  <c r="L271" i="10" a="1"/>
  <c r="L271" i="10" s="1"/>
  <c r="T271" i="10" a="1"/>
  <c r="T271" i="10" s="1"/>
  <c r="M271" i="10" a="1"/>
  <c r="M271" i="10" s="1"/>
  <c r="P271" i="10" a="1"/>
  <c r="P271" i="10" s="1"/>
  <c r="Q271" i="10" a="1"/>
  <c r="Q271" i="10" s="1"/>
  <c r="L270" i="9" a="1"/>
  <c r="L270" i="9" s="1"/>
  <c r="Q270" i="9" a="1"/>
  <c r="Q270" i="9" s="1"/>
  <c r="M270" i="9" a="1"/>
  <c r="M270" i="9" s="1"/>
  <c r="R270" i="9" a="1"/>
  <c r="R270" i="9" s="1"/>
  <c r="N270" i="9" a="1"/>
  <c r="N270" i="9" s="1"/>
  <c r="S270" i="9" a="1"/>
  <c r="S270" i="9" s="1"/>
  <c r="P270" i="9" a="1"/>
  <c r="P270" i="9" s="1"/>
  <c r="T270" i="9" a="1"/>
  <c r="T270" i="9" s="1"/>
  <c r="K270" i="9" a="1"/>
  <c r="K270" i="9" s="1"/>
  <c r="O270" i="9" a="1"/>
  <c r="O270" i="9" s="1"/>
  <c r="A272" i="10"/>
  <c r="H271" i="10" a="1"/>
  <c r="H271" i="10" s="1"/>
  <c r="B271" i="10"/>
  <c r="I271" i="10" a="1"/>
  <c r="I271" i="10" s="1"/>
  <c r="J271" i="10" a="1"/>
  <c r="J271" i="10" s="1"/>
  <c r="G271" i="10" a="1"/>
  <c r="G271" i="10" s="1"/>
  <c r="F271" i="10" a="1"/>
  <c r="F271" i="10" s="1"/>
  <c r="E271" i="10" a="1"/>
  <c r="E271" i="10" s="1"/>
  <c r="D271" i="10" a="1"/>
  <c r="D271" i="10" s="1"/>
  <c r="A271" i="9"/>
  <c r="J270" i="9" a="1"/>
  <c r="J270" i="9" s="1"/>
  <c r="H270" i="9" a="1"/>
  <c r="H270" i="9" s="1"/>
  <c r="E270" i="9" a="1"/>
  <c r="E270" i="9" s="1"/>
  <c r="B270" i="9"/>
  <c r="D270" i="9" a="1"/>
  <c r="D270" i="9" s="1"/>
  <c r="G270" i="9" a="1"/>
  <c r="G270" i="9" s="1"/>
  <c r="F270" i="9" a="1"/>
  <c r="F270" i="9" s="1"/>
  <c r="I270" i="9" a="1"/>
  <c r="I270" i="9" s="1"/>
  <c r="L272" i="10" l="1" a="1"/>
  <c r="L272" i="10" s="1"/>
  <c r="P272" i="10" a="1"/>
  <c r="P272" i="10" s="1"/>
  <c r="T272" i="10" a="1"/>
  <c r="T272" i="10" s="1"/>
  <c r="M272" i="10" a="1"/>
  <c r="M272" i="10" s="1"/>
  <c r="Q272" i="10" a="1"/>
  <c r="Q272" i="10" s="1"/>
  <c r="R272" i="10" a="1"/>
  <c r="R272" i="10" s="1"/>
  <c r="K272" i="10" a="1"/>
  <c r="K272" i="10" s="1"/>
  <c r="S272" i="10" a="1"/>
  <c r="S272" i="10" s="1"/>
  <c r="N272" i="10" a="1"/>
  <c r="N272" i="10" s="1"/>
  <c r="O272" i="10" a="1"/>
  <c r="O272" i="10" s="1"/>
  <c r="K271" i="9" a="1"/>
  <c r="K271" i="9" s="1"/>
  <c r="T271" i="9" a="1"/>
  <c r="T271" i="9" s="1"/>
  <c r="P271" i="9" a="1"/>
  <c r="P271" i="9" s="1"/>
  <c r="L271" i="9" a="1"/>
  <c r="L271" i="9" s="1"/>
  <c r="Q271" i="9" a="1"/>
  <c r="Q271" i="9" s="1"/>
  <c r="M271" i="9" a="1"/>
  <c r="M271" i="9" s="1"/>
  <c r="R271" i="9" a="1"/>
  <c r="R271" i="9" s="1"/>
  <c r="S271" i="9" a="1"/>
  <c r="S271" i="9" s="1"/>
  <c r="N271" i="9" a="1"/>
  <c r="N271" i="9" s="1"/>
  <c r="O271" i="9" a="1"/>
  <c r="O271" i="9" s="1"/>
  <c r="B272" i="10"/>
  <c r="G272" i="10" a="1"/>
  <c r="G272" i="10" s="1"/>
  <c r="F272" i="10" a="1"/>
  <c r="F272" i="10" s="1"/>
  <c r="A273" i="10"/>
  <c r="I272" i="10" a="1"/>
  <c r="I272" i="10" s="1"/>
  <c r="D272" i="10" a="1"/>
  <c r="D272" i="10" s="1"/>
  <c r="H272" i="10" a="1"/>
  <c r="H272" i="10" s="1"/>
  <c r="J272" i="10" a="1"/>
  <c r="J272" i="10" s="1"/>
  <c r="E272" i="10" a="1"/>
  <c r="E272" i="10" s="1"/>
  <c r="G271" i="9" a="1"/>
  <c r="G271" i="9" s="1"/>
  <c r="A272" i="9"/>
  <c r="B271" i="9"/>
  <c r="J271" i="9" a="1"/>
  <c r="J271" i="9" s="1"/>
  <c r="D271" i="9" a="1"/>
  <c r="D271" i="9" s="1"/>
  <c r="E271" i="9" a="1"/>
  <c r="E271" i="9" s="1"/>
  <c r="H271" i="9" a="1"/>
  <c r="H271" i="9" s="1"/>
  <c r="I271" i="9" a="1"/>
  <c r="I271" i="9" s="1"/>
  <c r="F271" i="9" a="1"/>
  <c r="F271" i="9" s="1"/>
  <c r="N273" i="10" l="1" a="1"/>
  <c r="N273" i="10" s="1"/>
  <c r="R273" i="10" a="1"/>
  <c r="R273" i="10" s="1"/>
  <c r="K273" i="10" a="1"/>
  <c r="K273" i="10" s="1"/>
  <c r="O273" i="10" a="1"/>
  <c r="O273" i="10" s="1"/>
  <c r="S273" i="10" a="1"/>
  <c r="S273" i="10" s="1"/>
  <c r="P273" i="10" a="1"/>
  <c r="P273" i="10" s="1"/>
  <c r="Q273" i="10" a="1"/>
  <c r="Q273" i="10" s="1"/>
  <c r="T273" i="10" a="1"/>
  <c r="T273" i="10" s="1"/>
  <c r="L273" i="10" a="1"/>
  <c r="L273" i="10" s="1"/>
  <c r="M273" i="10" a="1"/>
  <c r="M273" i="10" s="1"/>
  <c r="O272" i="9" a="1"/>
  <c r="O272" i="9" s="1"/>
  <c r="K272" i="9" a="1"/>
  <c r="K272" i="9" s="1"/>
  <c r="T272" i="9" a="1"/>
  <c r="T272" i="9" s="1"/>
  <c r="P272" i="9" a="1"/>
  <c r="P272" i="9" s="1"/>
  <c r="L272" i="9" a="1"/>
  <c r="L272" i="9" s="1"/>
  <c r="Q272" i="9" a="1"/>
  <c r="Q272" i="9" s="1"/>
  <c r="S272" i="9" a="1"/>
  <c r="S272" i="9" s="1"/>
  <c r="M272" i="9" a="1"/>
  <c r="M272" i="9" s="1"/>
  <c r="N272" i="9" a="1"/>
  <c r="N272" i="9" s="1"/>
  <c r="R272" i="9" a="1"/>
  <c r="R272" i="9" s="1"/>
  <c r="F273" i="10" a="1"/>
  <c r="F273" i="10" s="1"/>
  <c r="I273" i="10" a="1"/>
  <c r="I273" i="10" s="1"/>
  <c r="G273" i="10" a="1"/>
  <c r="G273" i="10" s="1"/>
  <c r="B273" i="10"/>
  <c r="A274" i="10"/>
  <c r="J273" i="10" a="1"/>
  <c r="J273" i="10" s="1"/>
  <c r="E273" i="10" a="1"/>
  <c r="E273" i="10" s="1"/>
  <c r="H273" i="10" a="1"/>
  <c r="H273" i="10" s="1"/>
  <c r="D273" i="10" a="1"/>
  <c r="D273" i="10" s="1"/>
  <c r="I272" i="9" a="1"/>
  <c r="I272" i="9" s="1"/>
  <c r="B272" i="9"/>
  <c r="G272" i="9" a="1"/>
  <c r="G272" i="9" s="1"/>
  <c r="F272" i="9" a="1"/>
  <c r="F272" i="9" s="1"/>
  <c r="E272" i="9" a="1"/>
  <c r="E272" i="9" s="1"/>
  <c r="J272" i="9" a="1"/>
  <c r="J272" i="9" s="1"/>
  <c r="D272" i="9" a="1"/>
  <c r="D272" i="9" s="1"/>
  <c r="H272" i="9" a="1"/>
  <c r="H272" i="9" s="1"/>
  <c r="A273" i="9"/>
  <c r="L274" i="10" l="1" a="1"/>
  <c r="L274" i="10" s="1"/>
  <c r="P274" i="10" a="1"/>
  <c r="P274" i="10" s="1"/>
  <c r="T274" i="10" a="1"/>
  <c r="T274" i="10" s="1"/>
  <c r="M274" i="10" a="1"/>
  <c r="M274" i="10" s="1"/>
  <c r="Q274" i="10" a="1"/>
  <c r="Q274" i="10" s="1"/>
  <c r="N274" i="10" a="1"/>
  <c r="N274" i="10" s="1"/>
  <c r="O274" i="10" a="1"/>
  <c r="O274" i="10" s="1"/>
  <c r="K274" i="10" a="1"/>
  <c r="K274" i="10" s="1"/>
  <c r="R274" i="10" a="1"/>
  <c r="R274" i="10" s="1"/>
  <c r="S274" i="10" a="1"/>
  <c r="S274" i="10" s="1"/>
  <c r="N273" i="9" a="1"/>
  <c r="N273" i="9" s="1"/>
  <c r="S273" i="9" a="1"/>
  <c r="S273" i="9" s="1"/>
  <c r="O273" i="9" a="1"/>
  <c r="O273" i="9" s="1"/>
  <c r="K273" i="9" a="1"/>
  <c r="K273" i="9" s="1"/>
  <c r="T273" i="9" a="1"/>
  <c r="T273" i="9" s="1"/>
  <c r="P273" i="9" a="1"/>
  <c r="P273" i="9" s="1"/>
  <c r="L273" i="9" a="1"/>
  <c r="L273" i="9" s="1"/>
  <c r="M273" i="9" a="1"/>
  <c r="M273" i="9" s="1"/>
  <c r="R273" i="9" a="1"/>
  <c r="R273" i="9" s="1"/>
  <c r="Q273" i="9" a="1"/>
  <c r="Q273" i="9" s="1"/>
  <c r="F274" i="10" a="1"/>
  <c r="F274" i="10" s="1"/>
  <c r="J274" i="10" a="1"/>
  <c r="J274" i="10" s="1"/>
  <c r="H274" i="10" a="1"/>
  <c r="H274" i="10" s="1"/>
  <c r="G274" i="10" a="1"/>
  <c r="G274" i="10" s="1"/>
  <c r="E274" i="10" a="1"/>
  <c r="E274" i="10" s="1"/>
  <c r="I274" i="10" a="1"/>
  <c r="I274" i="10" s="1"/>
  <c r="B274" i="10"/>
  <c r="A275" i="10"/>
  <c r="D274" i="10" a="1"/>
  <c r="D274" i="10" s="1"/>
  <c r="E273" i="9" a="1"/>
  <c r="E273" i="9" s="1"/>
  <c r="A274" i="9"/>
  <c r="B273" i="9"/>
  <c r="J273" i="9" a="1"/>
  <c r="J273" i="9" s="1"/>
  <c r="I273" i="9" a="1"/>
  <c r="I273" i="9" s="1"/>
  <c r="D273" i="9" a="1"/>
  <c r="D273" i="9" s="1"/>
  <c r="F273" i="9" a="1"/>
  <c r="F273" i="9" s="1"/>
  <c r="G273" i="9" a="1"/>
  <c r="G273" i="9" s="1"/>
  <c r="H273" i="9" a="1"/>
  <c r="H273" i="9" s="1"/>
  <c r="N275" i="10" l="1" a="1"/>
  <c r="N275" i="10" s="1"/>
  <c r="R275" i="10" a="1"/>
  <c r="R275" i="10" s="1"/>
  <c r="K275" i="10" a="1"/>
  <c r="K275" i="10" s="1"/>
  <c r="O275" i="10" a="1"/>
  <c r="O275" i="10" s="1"/>
  <c r="S275" i="10" a="1"/>
  <c r="S275" i="10" s="1"/>
  <c r="L275" i="10" a="1"/>
  <c r="L275" i="10" s="1"/>
  <c r="T275" i="10" a="1"/>
  <c r="T275" i="10" s="1"/>
  <c r="M275" i="10" a="1"/>
  <c r="M275" i="10" s="1"/>
  <c r="P275" i="10" a="1"/>
  <c r="P275" i="10" s="1"/>
  <c r="Q275" i="10" a="1"/>
  <c r="Q275" i="10" s="1"/>
  <c r="M274" i="9" a="1"/>
  <c r="M274" i="9" s="1"/>
  <c r="R274" i="9" a="1"/>
  <c r="R274" i="9" s="1"/>
  <c r="N274" i="9" a="1"/>
  <c r="N274" i="9" s="1"/>
  <c r="S274" i="9" a="1"/>
  <c r="S274" i="9" s="1"/>
  <c r="O274" i="9" a="1"/>
  <c r="O274" i="9" s="1"/>
  <c r="K274" i="9" a="1"/>
  <c r="K274" i="9" s="1"/>
  <c r="T274" i="9" a="1"/>
  <c r="T274" i="9" s="1"/>
  <c r="L274" i="9" a="1"/>
  <c r="L274" i="9" s="1"/>
  <c r="P274" i="9" a="1"/>
  <c r="P274" i="9" s="1"/>
  <c r="Q274" i="9" a="1"/>
  <c r="Q274" i="9" s="1"/>
  <c r="E275" i="10" a="1"/>
  <c r="E275" i="10" s="1"/>
  <c r="I275" i="10" a="1"/>
  <c r="I275" i="10" s="1"/>
  <c r="H275" i="10" a="1"/>
  <c r="H275" i="10" s="1"/>
  <c r="J275" i="10" a="1"/>
  <c r="J275" i="10" s="1"/>
  <c r="F275" i="10" a="1"/>
  <c r="F275" i="10" s="1"/>
  <c r="D275" i="10" a="1"/>
  <c r="D275" i="10" s="1"/>
  <c r="G275" i="10" a="1"/>
  <c r="G275" i="10" s="1"/>
  <c r="B275" i="10"/>
  <c r="A276" i="10"/>
  <c r="I274" i="9" a="1"/>
  <c r="I274" i="9" s="1"/>
  <c r="A275" i="9"/>
  <c r="B274" i="9"/>
  <c r="F274" i="9" a="1"/>
  <c r="F274" i="9" s="1"/>
  <c r="H274" i="9" a="1"/>
  <c r="H274" i="9" s="1"/>
  <c r="J274" i="9" a="1"/>
  <c r="J274" i="9" s="1"/>
  <c r="E274" i="9" a="1"/>
  <c r="E274" i="9" s="1"/>
  <c r="G274" i="9" a="1"/>
  <c r="G274" i="9" s="1"/>
  <c r="D274" i="9" a="1"/>
  <c r="D274" i="9" s="1"/>
  <c r="L276" i="10" l="1" a="1"/>
  <c r="L276" i="10" s="1"/>
  <c r="P276" i="10" a="1"/>
  <c r="P276" i="10" s="1"/>
  <c r="T276" i="10" a="1"/>
  <c r="T276" i="10" s="1"/>
  <c r="M276" i="10" a="1"/>
  <c r="M276" i="10" s="1"/>
  <c r="Q276" i="10" a="1"/>
  <c r="Q276" i="10" s="1"/>
  <c r="R276" i="10" a="1"/>
  <c r="R276" i="10" s="1"/>
  <c r="K276" i="10" a="1"/>
  <c r="K276" i="10" s="1"/>
  <c r="S276" i="10" a="1"/>
  <c r="S276" i="10" s="1"/>
  <c r="N276" i="10" a="1"/>
  <c r="N276" i="10" s="1"/>
  <c r="O276" i="10" a="1"/>
  <c r="O276" i="10" s="1"/>
  <c r="L275" i="9" a="1"/>
  <c r="L275" i="9" s="1"/>
  <c r="Q275" i="9" a="1"/>
  <c r="Q275" i="9" s="1"/>
  <c r="M275" i="9" a="1"/>
  <c r="M275" i="9" s="1"/>
  <c r="R275" i="9" a="1"/>
  <c r="R275" i="9" s="1"/>
  <c r="N275" i="9" a="1"/>
  <c r="N275" i="9" s="1"/>
  <c r="S275" i="9" a="1"/>
  <c r="S275" i="9" s="1"/>
  <c r="O275" i="9" a="1"/>
  <c r="O275" i="9" s="1"/>
  <c r="P275" i="9" a="1"/>
  <c r="P275" i="9" s="1"/>
  <c r="K275" i="9" a="1"/>
  <c r="K275" i="9" s="1"/>
  <c r="T275" i="9" a="1"/>
  <c r="T275" i="9" s="1"/>
  <c r="B276" i="10"/>
  <c r="F276" i="10" a="1"/>
  <c r="F276" i="10" s="1"/>
  <c r="J276" i="10" a="1"/>
  <c r="J276" i="10" s="1"/>
  <c r="H276" i="10" a="1"/>
  <c r="H276" i="10" s="1"/>
  <c r="I276" i="10" a="1"/>
  <c r="I276" i="10" s="1"/>
  <c r="E276" i="10" a="1"/>
  <c r="E276" i="10" s="1"/>
  <c r="G276" i="10" a="1"/>
  <c r="G276" i="10" s="1"/>
  <c r="D276" i="10" a="1"/>
  <c r="D276" i="10" s="1"/>
  <c r="A277" i="10"/>
  <c r="I275" i="9" a="1"/>
  <c r="I275" i="9" s="1"/>
  <c r="F275" i="9" a="1"/>
  <c r="F275" i="9" s="1"/>
  <c r="H275" i="9" a="1"/>
  <c r="H275" i="9" s="1"/>
  <c r="B275" i="9"/>
  <c r="E275" i="9" a="1"/>
  <c r="E275" i="9" s="1"/>
  <c r="A276" i="9"/>
  <c r="G275" i="9" a="1"/>
  <c r="G275" i="9" s="1"/>
  <c r="D275" i="9" a="1"/>
  <c r="D275" i="9" s="1"/>
  <c r="J275" i="9" a="1"/>
  <c r="J275" i="9" s="1"/>
  <c r="N277" i="10" l="1" a="1"/>
  <c r="N277" i="10" s="1"/>
  <c r="R277" i="10" a="1"/>
  <c r="R277" i="10" s="1"/>
  <c r="K277" i="10" a="1"/>
  <c r="K277" i="10" s="1"/>
  <c r="O277" i="10" a="1"/>
  <c r="O277" i="10" s="1"/>
  <c r="S277" i="10" a="1"/>
  <c r="S277" i="10" s="1"/>
  <c r="P277" i="10" a="1"/>
  <c r="P277" i="10" s="1"/>
  <c r="Q277" i="10" a="1"/>
  <c r="Q277" i="10" s="1"/>
  <c r="L277" i="10" a="1"/>
  <c r="L277" i="10" s="1"/>
  <c r="M277" i="10" a="1"/>
  <c r="M277" i="10" s="1"/>
  <c r="T277" i="10" a="1"/>
  <c r="T277" i="10" s="1"/>
  <c r="P276" i="9" a="1"/>
  <c r="P276" i="9" s="1"/>
  <c r="L276" i="9" a="1"/>
  <c r="L276" i="9" s="1"/>
  <c r="Q276" i="9" a="1"/>
  <c r="Q276" i="9" s="1"/>
  <c r="M276" i="9" a="1"/>
  <c r="M276" i="9" s="1"/>
  <c r="R276" i="9" a="1"/>
  <c r="R276" i="9" s="1"/>
  <c r="S276" i="9" a="1"/>
  <c r="S276" i="9" s="1"/>
  <c r="T276" i="9" a="1"/>
  <c r="T276" i="9" s="1"/>
  <c r="K276" i="9" a="1"/>
  <c r="K276" i="9" s="1"/>
  <c r="O276" i="9" a="1"/>
  <c r="O276" i="9" s="1"/>
  <c r="N276" i="9" a="1"/>
  <c r="N276" i="9" s="1"/>
  <c r="F277" i="10" a="1"/>
  <c r="F277" i="10" s="1"/>
  <c r="D277" i="10" a="1"/>
  <c r="D277" i="10" s="1"/>
  <c r="I277" i="10" a="1"/>
  <c r="I277" i="10" s="1"/>
  <c r="A278" i="10"/>
  <c r="J277" i="10" a="1"/>
  <c r="J277" i="10" s="1"/>
  <c r="E277" i="10" a="1"/>
  <c r="E277" i="10" s="1"/>
  <c r="H277" i="10" a="1"/>
  <c r="H277" i="10" s="1"/>
  <c r="G277" i="10" a="1"/>
  <c r="G277" i="10" s="1"/>
  <c r="B277" i="10"/>
  <c r="E276" i="9" a="1"/>
  <c r="E276" i="9" s="1"/>
  <c r="F276" i="9" a="1"/>
  <c r="F276" i="9" s="1"/>
  <c r="A277" i="9"/>
  <c r="G276" i="9" a="1"/>
  <c r="G276" i="9" s="1"/>
  <c r="D276" i="9" a="1"/>
  <c r="D276" i="9" s="1"/>
  <c r="B276" i="9"/>
  <c r="J276" i="9" a="1"/>
  <c r="J276" i="9" s="1"/>
  <c r="I276" i="9" a="1"/>
  <c r="I276" i="9" s="1"/>
  <c r="H276" i="9" a="1"/>
  <c r="H276" i="9" s="1"/>
  <c r="L278" i="10" l="1" a="1"/>
  <c r="L278" i="10" s="1"/>
  <c r="P278" i="10" a="1"/>
  <c r="P278" i="10" s="1"/>
  <c r="T278" i="10" a="1"/>
  <c r="T278" i="10" s="1"/>
  <c r="M278" i="10" a="1"/>
  <c r="M278" i="10" s="1"/>
  <c r="Q278" i="10" a="1"/>
  <c r="Q278" i="10" s="1"/>
  <c r="N278" i="10" a="1"/>
  <c r="N278" i="10" s="1"/>
  <c r="O278" i="10" a="1"/>
  <c r="O278" i="10" s="1"/>
  <c r="R278" i="10" a="1"/>
  <c r="R278" i="10" s="1"/>
  <c r="S278" i="10" a="1"/>
  <c r="S278" i="10" s="1"/>
  <c r="K278" i="10" a="1"/>
  <c r="K278" i="10" s="1"/>
  <c r="O277" i="9" a="1"/>
  <c r="O277" i="9" s="1"/>
  <c r="K277" i="9" a="1"/>
  <c r="K277" i="9" s="1"/>
  <c r="T277" i="9" a="1"/>
  <c r="T277" i="9" s="1"/>
  <c r="P277" i="9" a="1"/>
  <c r="P277" i="9" s="1"/>
  <c r="L277" i="9" a="1"/>
  <c r="L277" i="9" s="1"/>
  <c r="Q277" i="9" a="1"/>
  <c r="Q277" i="9" s="1"/>
  <c r="M277" i="9" a="1"/>
  <c r="M277" i="9" s="1"/>
  <c r="S277" i="9" a="1"/>
  <c r="S277" i="9" s="1"/>
  <c r="N277" i="9" a="1"/>
  <c r="N277" i="9" s="1"/>
  <c r="R277" i="9" a="1"/>
  <c r="R277" i="9" s="1"/>
  <c r="B278" i="10"/>
  <c r="A279" i="10"/>
  <c r="J278" i="10" a="1"/>
  <c r="J278" i="10" s="1"/>
  <c r="D278" i="10" a="1"/>
  <c r="D278" i="10" s="1"/>
  <c r="H278" i="10" a="1"/>
  <c r="H278" i="10" s="1"/>
  <c r="I278" i="10" a="1"/>
  <c r="I278" i="10" s="1"/>
  <c r="G278" i="10" a="1"/>
  <c r="G278" i="10" s="1"/>
  <c r="F278" i="10" a="1"/>
  <c r="F278" i="10" s="1"/>
  <c r="E278" i="10" a="1"/>
  <c r="E278" i="10" s="1"/>
  <c r="D277" i="9" a="1"/>
  <c r="D277" i="9" s="1"/>
  <c r="A278" i="9"/>
  <c r="B277" i="9"/>
  <c r="I277" i="9" a="1"/>
  <c r="I277" i="9" s="1"/>
  <c r="G277" i="9" a="1"/>
  <c r="G277" i="9" s="1"/>
  <c r="E277" i="9" a="1"/>
  <c r="E277" i="9" s="1"/>
  <c r="F277" i="9" a="1"/>
  <c r="F277" i="9" s="1"/>
  <c r="J277" i="9" a="1"/>
  <c r="J277" i="9" s="1"/>
  <c r="H277" i="9" a="1"/>
  <c r="H277" i="9" s="1"/>
  <c r="N279" i="10" l="1" a="1"/>
  <c r="N279" i="10" s="1"/>
  <c r="R279" i="10" a="1"/>
  <c r="R279" i="10" s="1"/>
  <c r="K279" i="10" a="1"/>
  <c r="K279" i="10" s="1"/>
  <c r="O279" i="10" a="1"/>
  <c r="O279" i="10" s="1"/>
  <c r="S279" i="10" a="1"/>
  <c r="S279" i="10" s="1"/>
  <c r="L279" i="10" a="1"/>
  <c r="L279" i="10" s="1"/>
  <c r="T279" i="10" a="1"/>
  <c r="T279" i="10" s="1"/>
  <c r="M279" i="10" a="1"/>
  <c r="M279" i="10" s="1"/>
  <c r="Q279" i="10" a="1"/>
  <c r="Q279" i="10" s="1"/>
  <c r="P279" i="10" a="1"/>
  <c r="P279" i="10" s="1"/>
  <c r="N278" i="9" a="1"/>
  <c r="N278" i="9" s="1"/>
  <c r="S278" i="9" a="1"/>
  <c r="S278" i="9" s="1"/>
  <c r="O278" i="9" a="1"/>
  <c r="O278" i="9" s="1"/>
  <c r="K278" i="9" a="1"/>
  <c r="K278" i="9" s="1"/>
  <c r="T278" i="9" a="1"/>
  <c r="T278" i="9" s="1"/>
  <c r="P278" i="9" a="1"/>
  <c r="P278" i="9" s="1"/>
  <c r="L278" i="9" a="1"/>
  <c r="L278" i="9" s="1"/>
  <c r="M278" i="9" a="1"/>
  <c r="M278" i="9" s="1"/>
  <c r="Q278" i="9" a="1"/>
  <c r="Q278" i="9" s="1"/>
  <c r="R278" i="9" a="1"/>
  <c r="R278" i="9" s="1"/>
  <c r="E279" i="10" a="1"/>
  <c r="E279" i="10" s="1"/>
  <c r="H279" i="10" a="1"/>
  <c r="H279" i="10" s="1"/>
  <c r="J279" i="10" a="1"/>
  <c r="J279" i="10" s="1"/>
  <c r="I279" i="10" a="1"/>
  <c r="I279" i="10" s="1"/>
  <c r="A280" i="10"/>
  <c r="B279" i="10"/>
  <c r="F279" i="10" a="1"/>
  <c r="F279" i="10" s="1"/>
  <c r="G279" i="10" a="1"/>
  <c r="G279" i="10" s="1"/>
  <c r="D279" i="10" a="1"/>
  <c r="D279" i="10" s="1"/>
  <c r="I278" i="9" a="1"/>
  <c r="I278" i="9" s="1"/>
  <c r="A279" i="9"/>
  <c r="F278" i="9" a="1"/>
  <c r="F278" i="9" s="1"/>
  <c r="G278" i="9" a="1"/>
  <c r="G278" i="9" s="1"/>
  <c r="E278" i="9" a="1"/>
  <c r="E278" i="9" s="1"/>
  <c r="D278" i="9" a="1"/>
  <c r="D278" i="9" s="1"/>
  <c r="H278" i="9" a="1"/>
  <c r="H278" i="9" s="1"/>
  <c r="J278" i="9" a="1"/>
  <c r="J278" i="9" s="1"/>
  <c r="B278" i="9"/>
  <c r="L280" i="10" l="1" a="1"/>
  <c r="L280" i="10" s="1"/>
  <c r="P280" i="10" a="1"/>
  <c r="P280" i="10" s="1"/>
  <c r="T280" i="10" a="1"/>
  <c r="T280" i="10" s="1"/>
  <c r="M280" i="10" a="1"/>
  <c r="M280" i="10" s="1"/>
  <c r="Q280" i="10" a="1"/>
  <c r="Q280" i="10" s="1"/>
  <c r="R280" i="10" a="1"/>
  <c r="R280" i="10" s="1"/>
  <c r="K280" i="10" a="1"/>
  <c r="K280" i="10" s="1"/>
  <c r="S280" i="10" a="1"/>
  <c r="S280" i="10" s="1"/>
  <c r="N280" i="10" a="1"/>
  <c r="N280" i="10" s="1"/>
  <c r="O280" i="10" a="1"/>
  <c r="O280" i="10" s="1"/>
  <c r="R279" i="9" a="1"/>
  <c r="R279" i="9" s="1"/>
  <c r="N279" i="9" a="1"/>
  <c r="N279" i="9" s="1"/>
  <c r="S279" i="9" a="1"/>
  <c r="S279" i="9" s="1"/>
  <c r="O279" i="9" a="1"/>
  <c r="O279" i="9" s="1"/>
  <c r="K279" i="9" a="1"/>
  <c r="K279" i="9" s="1"/>
  <c r="T279" i="9" a="1"/>
  <c r="T279" i="9" s="1"/>
  <c r="L279" i="9" a="1"/>
  <c r="L279" i="9" s="1"/>
  <c r="M279" i="9" a="1"/>
  <c r="M279" i="9" s="1"/>
  <c r="P279" i="9" a="1"/>
  <c r="P279" i="9" s="1"/>
  <c r="Q279" i="9" a="1"/>
  <c r="Q279" i="9" s="1"/>
  <c r="J280" i="10" a="1"/>
  <c r="J280" i="10" s="1"/>
  <c r="I280" i="10" a="1"/>
  <c r="I280" i="10" s="1"/>
  <c r="H280" i="10" a="1"/>
  <c r="H280" i="10" s="1"/>
  <c r="A281" i="10"/>
  <c r="E280" i="10" a="1"/>
  <c r="E280" i="10" s="1"/>
  <c r="D280" i="10" a="1"/>
  <c r="D280" i="10" s="1"/>
  <c r="G280" i="10" a="1"/>
  <c r="G280" i="10" s="1"/>
  <c r="B280" i="10"/>
  <c r="F280" i="10" a="1"/>
  <c r="F280" i="10" s="1"/>
  <c r="G279" i="9" a="1"/>
  <c r="G279" i="9" s="1"/>
  <c r="J279" i="9" a="1"/>
  <c r="J279" i="9" s="1"/>
  <c r="F279" i="9" a="1"/>
  <c r="F279" i="9" s="1"/>
  <c r="B279" i="9"/>
  <c r="E279" i="9" a="1"/>
  <c r="E279" i="9" s="1"/>
  <c r="H279" i="9" a="1"/>
  <c r="H279" i="9" s="1"/>
  <c r="D279" i="9" a="1"/>
  <c r="D279" i="9" s="1"/>
  <c r="A280" i="9"/>
  <c r="I279" i="9" a="1"/>
  <c r="I279" i="9" s="1"/>
  <c r="N281" i="10" l="1" a="1"/>
  <c r="N281" i="10" s="1"/>
  <c r="R281" i="10" a="1"/>
  <c r="R281" i="10" s="1"/>
  <c r="K281" i="10" a="1"/>
  <c r="K281" i="10" s="1"/>
  <c r="O281" i="10" a="1"/>
  <c r="O281" i="10" s="1"/>
  <c r="S281" i="10" a="1"/>
  <c r="S281" i="10" s="1"/>
  <c r="P281" i="10" a="1"/>
  <c r="P281" i="10" s="1"/>
  <c r="Q281" i="10" a="1"/>
  <c r="Q281" i="10" s="1"/>
  <c r="T281" i="10" a="1"/>
  <c r="T281" i="10" s="1"/>
  <c r="L281" i="10" a="1"/>
  <c r="L281" i="10" s="1"/>
  <c r="M281" i="10" a="1"/>
  <c r="M281" i="10" s="1"/>
  <c r="Q280" i="9" a="1"/>
  <c r="Q280" i="9" s="1"/>
  <c r="M280" i="9" a="1"/>
  <c r="M280" i="9" s="1"/>
  <c r="R280" i="9" a="1"/>
  <c r="R280" i="9" s="1"/>
  <c r="N280" i="9" a="1"/>
  <c r="N280" i="9" s="1"/>
  <c r="S280" i="9" a="1"/>
  <c r="S280" i="9" s="1"/>
  <c r="O280" i="9" a="1"/>
  <c r="O280" i="9" s="1"/>
  <c r="L280" i="9" a="1"/>
  <c r="L280" i="9" s="1"/>
  <c r="P280" i="9" a="1"/>
  <c r="P280" i="9" s="1"/>
  <c r="T280" i="9" a="1"/>
  <c r="T280" i="9" s="1"/>
  <c r="K280" i="9" a="1"/>
  <c r="K280" i="9" s="1"/>
  <c r="J281" i="10" a="1"/>
  <c r="J281" i="10" s="1"/>
  <c r="G281" i="10" a="1"/>
  <c r="G281" i="10" s="1"/>
  <c r="A282" i="10"/>
  <c r="B281" i="10"/>
  <c r="I281" i="10" a="1"/>
  <c r="I281" i="10" s="1"/>
  <c r="H281" i="10" a="1"/>
  <c r="H281" i="10" s="1"/>
  <c r="E281" i="10" a="1"/>
  <c r="E281" i="10" s="1"/>
  <c r="F281" i="10" a="1"/>
  <c r="F281" i="10" s="1"/>
  <c r="D281" i="10" a="1"/>
  <c r="D281" i="10" s="1"/>
  <c r="B280" i="9"/>
  <c r="F280" i="9" a="1"/>
  <c r="F280" i="9" s="1"/>
  <c r="J280" i="9" a="1"/>
  <c r="J280" i="9" s="1"/>
  <c r="I280" i="9" a="1"/>
  <c r="I280" i="9" s="1"/>
  <c r="D280" i="9" a="1"/>
  <c r="D280" i="9" s="1"/>
  <c r="H280" i="9" a="1"/>
  <c r="H280" i="9" s="1"/>
  <c r="E280" i="9" a="1"/>
  <c r="E280" i="9" s="1"/>
  <c r="A281" i="9"/>
  <c r="G280" i="9" a="1"/>
  <c r="G280" i="9" s="1"/>
  <c r="L282" i="10" l="1" a="1"/>
  <c r="L282" i="10" s="1"/>
  <c r="P282" i="10" a="1"/>
  <c r="P282" i="10" s="1"/>
  <c r="T282" i="10" a="1"/>
  <c r="T282" i="10" s="1"/>
  <c r="M282" i="10" a="1"/>
  <c r="M282" i="10" s="1"/>
  <c r="Q282" i="10" a="1"/>
  <c r="Q282" i="10" s="1"/>
  <c r="N282" i="10" a="1"/>
  <c r="N282" i="10" s="1"/>
  <c r="O282" i="10" a="1"/>
  <c r="O282" i="10" s="1"/>
  <c r="K282" i="10" a="1"/>
  <c r="K282" i="10" s="1"/>
  <c r="R282" i="10" a="1"/>
  <c r="R282" i="10" s="1"/>
  <c r="S282" i="10" a="1"/>
  <c r="S282" i="10" s="1"/>
  <c r="P281" i="9" a="1"/>
  <c r="P281" i="9" s="1"/>
  <c r="L281" i="9" a="1"/>
  <c r="L281" i="9" s="1"/>
  <c r="Q281" i="9" a="1"/>
  <c r="Q281" i="9" s="1"/>
  <c r="M281" i="9" a="1"/>
  <c r="M281" i="9" s="1"/>
  <c r="R281" i="9" a="1"/>
  <c r="R281" i="9" s="1"/>
  <c r="N281" i="9" a="1"/>
  <c r="N281" i="9" s="1"/>
  <c r="O281" i="9" a="1"/>
  <c r="O281" i="9" s="1"/>
  <c r="S281" i="9" a="1"/>
  <c r="S281" i="9" s="1"/>
  <c r="K281" i="9" a="1"/>
  <c r="K281" i="9" s="1"/>
  <c r="T281" i="9" a="1"/>
  <c r="T281" i="9" s="1"/>
  <c r="E282" i="10" a="1"/>
  <c r="E282" i="10" s="1"/>
  <c r="B282" i="10"/>
  <c r="J282" i="10" a="1"/>
  <c r="J282" i="10" s="1"/>
  <c r="I282" i="10" a="1"/>
  <c r="I282" i="10" s="1"/>
  <c r="A283" i="10"/>
  <c r="D282" i="10" a="1"/>
  <c r="D282" i="10" s="1"/>
  <c r="G282" i="10" a="1"/>
  <c r="G282" i="10" s="1"/>
  <c r="H282" i="10" a="1"/>
  <c r="H282" i="10" s="1"/>
  <c r="F282" i="10" a="1"/>
  <c r="F282" i="10" s="1"/>
  <c r="E281" i="9" a="1"/>
  <c r="E281" i="9" s="1"/>
  <c r="D281" i="9" a="1"/>
  <c r="D281" i="9" s="1"/>
  <c r="I281" i="9" a="1"/>
  <c r="I281" i="9" s="1"/>
  <c r="G281" i="9" a="1"/>
  <c r="G281" i="9" s="1"/>
  <c r="B281" i="9"/>
  <c r="H281" i="9" a="1"/>
  <c r="H281" i="9" s="1"/>
  <c r="J281" i="9" a="1"/>
  <c r="J281" i="9" s="1"/>
  <c r="A282" i="9"/>
  <c r="F281" i="9" a="1"/>
  <c r="F281" i="9" s="1"/>
  <c r="N283" i="10" l="1" a="1"/>
  <c r="N283" i="10" s="1"/>
  <c r="R283" i="10" a="1"/>
  <c r="R283" i="10" s="1"/>
  <c r="K283" i="10" a="1"/>
  <c r="K283" i="10" s="1"/>
  <c r="O283" i="10" a="1"/>
  <c r="O283" i="10" s="1"/>
  <c r="S283" i="10" a="1"/>
  <c r="S283" i="10" s="1"/>
  <c r="L283" i="10" a="1"/>
  <c r="L283" i="10" s="1"/>
  <c r="T283" i="10" a="1"/>
  <c r="T283" i="10" s="1"/>
  <c r="M283" i="10" a="1"/>
  <c r="M283" i="10" s="1"/>
  <c r="P283" i="10" a="1"/>
  <c r="P283" i="10" s="1"/>
  <c r="Q283" i="10" a="1"/>
  <c r="Q283" i="10" s="1"/>
  <c r="K282" i="9" a="1"/>
  <c r="K282" i="9" s="1"/>
  <c r="T282" i="9" a="1"/>
  <c r="T282" i="9" s="1"/>
  <c r="P282" i="9" a="1"/>
  <c r="P282" i="9" s="1"/>
  <c r="L282" i="9" a="1"/>
  <c r="L282" i="9" s="1"/>
  <c r="Q282" i="9" a="1"/>
  <c r="Q282" i="9" s="1"/>
  <c r="M282" i="9" a="1"/>
  <c r="M282" i="9" s="1"/>
  <c r="R282" i="9" a="1"/>
  <c r="R282" i="9" s="1"/>
  <c r="S282" i="9" a="1"/>
  <c r="S282" i="9" s="1"/>
  <c r="N282" i="9" a="1"/>
  <c r="N282" i="9" s="1"/>
  <c r="O282" i="9" a="1"/>
  <c r="O282" i="9" s="1"/>
  <c r="H283" i="10" a="1"/>
  <c r="H283" i="10" s="1"/>
  <c r="I283" i="10" a="1"/>
  <c r="I283" i="10" s="1"/>
  <c r="J283" i="10" a="1"/>
  <c r="J283" i="10" s="1"/>
  <c r="F283" i="10" a="1"/>
  <c r="F283" i="10" s="1"/>
  <c r="A284" i="10"/>
  <c r="D283" i="10" a="1"/>
  <c r="D283" i="10" s="1"/>
  <c r="E283" i="10" a="1"/>
  <c r="E283" i="10" s="1"/>
  <c r="G283" i="10" a="1"/>
  <c r="G283" i="10" s="1"/>
  <c r="B283" i="10"/>
  <c r="E282" i="9" a="1"/>
  <c r="E282" i="9" s="1"/>
  <c r="J282" i="9" a="1"/>
  <c r="J282" i="9" s="1"/>
  <c r="H282" i="9" a="1"/>
  <c r="H282" i="9" s="1"/>
  <c r="G282" i="9" a="1"/>
  <c r="G282" i="9" s="1"/>
  <c r="B282" i="9"/>
  <c r="I282" i="9" a="1"/>
  <c r="I282" i="9" s="1"/>
  <c r="A283" i="9"/>
  <c r="D282" i="9" a="1"/>
  <c r="D282" i="9" s="1"/>
  <c r="F282" i="9" a="1"/>
  <c r="F282" i="9" s="1"/>
  <c r="L284" i="10" l="1" a="1"/>
  <c r="L284" i="10" s="1"/>
  <c r="P284" i="10" a="1"/>
  <c r="P284" i="10" s="1"/>
  <c r="T284" i="10" a="1"/>
  <c r="T284" i="10" s="1"/>
  <c r="M284" i="10" a="1"/>
  <c r="M284" i="10" s="1"/>
  <c r="Q284" i="10" a="1"/>
  <c r="Q284" i="10" s="1"/>
  <c r="R284" i="10" a="1"/>
  <c r="R284" i="10" s="1"/>
  <c r="K284" i="10" a="1"/>
  <c r="K284" i="10" s="1"/>
  <c r="S284" i="10" a="1"/>
  <c r="S284" i="10" s="1"/>
  <c r="N284" i="10" a="1"/>
  <c r="N284" i="10" s="1"/>
  <c r="O284" i="10" a="1"/>
  <c r="O284" i="10" s="1"/>
  <c r="S283" i="9" a="1"/>
  <c r="S283" i="9" s="1"/>
  <c r="O283" i="9" a="1"/>
  <c r="O283" i="9" s="1"/>
  <c r="K283" i="9" a="1"/>
  <c r="K283" i="9" s="1"/>
  <c r="T283" i="9" a="1"/>
  <c r="T283" i="9" s="1"/>
  <c r="P283" i="9" a="1"/>
  <c r="P283" i="9" s="1"/>
  <c r="L283" i="9" a="1"/>
  <c r="L283" i="9" s="1"/>
  <c r="Q283" i="9" a="1"/>
  <c r="Q283" i="9" s="1"/>
  <c r="M283" i="9" a="1"/>
  <c r="M283" i="9" s="1"/>
  <c r="N283" i="9" a="1"/>
  <c r="N283" i="9" s="1"/>
  <c r="R283" i="9" a="1"/>
  <c r="R283" i="9" s="1"/>
  <c r="A285" i="10"/>
  <c r="F284" i="10" a="1"/>
  <c r="F284" i="10" s="1"/>
  <c r="J284" i="10" a="1"/>
  <c r="J284" i="10" s="1"/>
  <c r="E284" i="10" a="1"/>
  <c r="E284" i="10" s="1"/>
  <c r="I284" i="10" a="1"/>
  <c r="I284" i="10" s="1"/>
  <c r="B284" i="10"/>
  <c r="H284" i="10" a="1"/>
  <c r="H284" i="10" s="1"/>
  <c r="D284" i="10" a="1"/>
  <c r="D284" i="10" s="1"/>
  <c r="G284" i="10" a="1"/>
  <c r="G284" i="10" s="1"/>
  <c r="F283" i="9" a="1"/>
  <c r="F283" i="9" s="1"/>
  <c r="H283" i="9" a="1"/>
  <c r="H283" i="9" s="1"/>
  <c r="A284" i="9"/>
  <c r="B283" i="9"/>
  <c r="I283" i="9" a="1"/>
  <c r="I283" i="9" s="1"/>
  <c r="E283" i="9" a="1"/>
  <c r="E283" i="9" s="1"/>
  <c r="D283" i="9" a="1"/>
  <c r="D283" i="9" s="1"/>
  <c r="G283" i="9" a="1"/>
  <c r="G283" i="9" s="1"/>
  <c r="J283" i="9" a="1"/>
  <c r="J283" i="9" s="1"/>
  <c r="N285" i="10" l="1" a="1"/>
  <c r="N285" i="10" s="1"/>
  <c r="R285" i="10" a="1"/>
  <c r="R285" i="10" s="1"/>
  <c r="K285" i="10" a="1"/>
  <c r="K285" i="10" s="1"/>
  <c r="O285" i="10" a="1"/>
  <c r="O285" i="10" s="1"/>
  <c r="S285" i="10" a="1"/>
  <c r="S285" i="10" s="1"/>
  <c r="P285" i="10" a="1"/>
  <c r="P285" i="10" s="1"/>
  <c r="Q285" i="10" a="1"/>
  <c r="Q285" i="10" s="1"/>
  <c r="L285" i="10" a="1"/>
  <c r="L285" i="10" s="1"/>
  <c r="M285" i="10" a="1"/>
  <c r="M285" i="10" s="1"/>
  <c r="T285" i="10" a="1"/>
  <c r="T285" i="10" s="1"/>
  <c r="R284" i="9" a="1"/>
  <c r="R284" i="9" s="1"/>
  <c r="N284" i="9" a="1"/>
  <c r="N284" i="9" s="1"/>
  <c r="S284" i="9" a="1"/>
  <c r="S284" i="9" s="1"/>
  <c r="O284" i="9" a="1"/>
  <c r="O284" i="9" s="1"/>
  <c r="K284" i="9" a="1"/>
  <c r="K284" i="9" s="1"/>
  <c r="T284" i="9" a="1"/>
  <c r="T284" i="9" s="1"/>
  <c r="P284" i="9" a="1"/>
  <c r="P284" i="9" s="1"/>
  <c r="L284" i="9" a="1"/>
  <c r="L284" i="9" s="1"/>
  <c r="M284" i="9" a="1"/>
  <c r="M284" i="9" s="1"/>
  <c r="Q284" i="9" a="1"/>
  <c r="Q284" i="9" s="1"/>
  <c r="J285" i="10" a="1"/>
  <c r="J285" i="10" s="1"/>
  <c r="H285" i="10" a="1"/>
  <c r="H285" i="10" s="1"/>
  <c r="F285" i="10" a="1"/>
  <c r="F285" i="10" s="1"/>
  <c r="B285" i="10"/>
  <c r="I285" i="10" a="1"/>
  <c r="I285" i="10" s="1"/>
  <c r="D285" i="10" a="1"/>
  <c r="D285" i="10" s="1"/>
  <c r="E285" i="10" a="1"/>
  <c r="E285" i="10" s="1"/>
  <c r="G285" i="10" a="1"/>
  <c r="G285" i="10" s="1"/>
  <c r="A286" i="10"/>
  <c r="I284" i="9" a="1"/>
  <c r="I284" i="9" s="1"/>
  <c r="A285" i="9"/>
  <c r="G284" i="9" a="1"/>
  <c r="G284" i="9" s="1"/>
  <c r="J284" i="9" a="1"/>
  <c r="J284" i="9" s="1"/>
  <c r="F284" i="9" a="1"/>
  <c r="F284" i="9" s="1"/>
  <c r="E284" i="9" a="1"/>
  <c r="E284" i="9" s="1"/>
  <c r="B284" i="9"/>
  <c r="H284" i="9" a="1"/>
  <c r="H284" i="9" s="1"/>
  <c r="D284" i="9" a="1"/>
  <c r="D284" i="9" s="1"/>
  <c r="L286" i="10" l="1" a="1"/>
  <c r="L286" i="10" s="1"/>
  <c r="P286" i="10" a="1"/>
  <c r="P286" i="10" s="1"/>
  <c r="T286" i="10" a="1"/>
  <c r="T286" i="10" s="1"/>
  <c r="M286" i="10" a="1"/>
  <c r="M286" i="10" s="1"/>
  <c r="Q286" i="10" a="1"/>
  <c r="Q286" i="10" s="1"/>
  <c r="N286" i="10" a="1"/>
  <c r="N286" i="10" s="1"/>
  <c r="O286" i="10" a="1"/>
  <c r="O286" i="10" s="1"/>
  <c r="R286" i="10" a="1"/>
  <c r="R286" i="10" s="1"/>
  <c r="S286" i="10" a="1"/>
  <c r="S286" i="10" s="1"/>
  <c r="K286" i="10" a="1"/>
  <c r="K286" i="10" s="1"/>
  <c r="M285" i="9" a="1"/>
  <c r="M285" i="9" s="1"/>
  <c r="Q285" i="9" a="1"/>
  <c r="Q285" i="9" s="1"/>
  <c r="N285" i="9" a="1"/>
  <c r="N285" i="9" s="1"/>
  <c r="R285" i="9" a="1"/>
  <c r="R285" i="9" s="1"/>
  <c r="O285" i="9" a="1"/>
  <c r="O285" i="9" s="1"/>
  <c r="S285" i="9" a="1"/>
  <c r="S285" i="9" s="1"/>
  <c r="L285" i="9" a="1"/>
  <c r="L285" i="9" s="1"/>
  <c r="P285" i="9" a="1"/>
  <c r="P285" i="9" s="1"/>
  <c r="T285" i="9" a="1"/>
  <c r="T285" i="9" s="1"/>
  <c r="K285" i="9" a="1"/>
  <c r="K285" i="9" s="1"/>
  <c r="D286" i="10" a="1"/>
  <c r="D286" i="10" s="1"/>
  <c r="H286" i="10" a="1"/>
  <c r="H286" i="10" s="1"/>
  <c r="E286" i="10" a="1"/>
  <c r="E286" i="10" s="1"/>
  <c r="A287" i="10"/>
  <c r="I286" i="10" a="1"/>
  <c r="I286" i="10" s="1"/>
  <c r="F286" i="10" a="1"/>
  <c r="F286" i="10" s="1"/>
  <c r="G286" i="10" a="1"/>
  <c r="G286" i="10" s="1"/>
  <c r="B286" i="10"/>
  <c r="J286" i="10" a="1"/>
  <c r="J286" i="10" s="1"/>
  <c r="B285" i="9"/>
  <c r="E285" i="9" a="1"/>
  <c r="E285" i="9" s="1"/>
  <c r="D285" i="9" a="1"/>
  <c r="D285" i="9" s="1"/>
  <c r="I285" i="9" a="1"/>
  <c r="I285" i="9" s="1"/>
  <c r="A286" i="9"/>
  <c r="J285" i="9" a="1"/>
  <c r="J285" i="9" s="1"/>
  <c r="H285" i="9" a="1"/>
  <c r="H285" i="9" s="1"/>
  <c r="F285" i="9" a="1"/>
  <c r="F285" i="9" s="1"/>
  <c r="G285" i="9" a="1"/>
  <c r="G285" i="9" s="1"/>
  <c r="N287" i="10" l="1" a="1"/>
  <c r="N287" i="10" s="1"/>
  <c r="R287" i="10" a="1"/>
  <c r="R287" i="10" s="1"/>
  <c r="K287" i="10" a="1"/>
  <c r="K287" i="10" s="1"/>
  <c r="O287" i="10" a="1"/>
  <c r="O287" i="10" s="1"/>
  <c r="S287" i="10" a="1"/>
  <c r="S287" i="10" s="1"/>
  <c r="L287" i="10" a="1"/>
  <c r="L287" i="10" s="1"/>
  <c r="T287" i="10" a="1"/>
  <c r="T287" i="10" s="1"/>
  <c r="M287" i="10" a="1"/>
  <c r="M287" i="10" s="1"/>
  <c r="P287" i="10" a="1"/>
  <c r="P287" i="10" s="1"/>
  <c r="Q287" i="10" a="1"/>
  <c r="Q287" i="10" s="1"/>
  <c r="K286" i="9" a="1"/>
  <c r="K286" i="9" s="1"/>
  <c r="O286" i="9" a="1"/>
  <c r="O286" i="9" s="1"/>
  <c r="S286" i="9" a="1"/>
  <c r="S286" i="9" s="1"/>
  <c r="L286" i="9" a="1"/>
  <c r="L286" i="9" s="1"/>
  <c r="P286" i="9" a="1"/>
  <c r="P286" i="9" s="1"/>
  <c r="T286" i="9" a="1"/>
  <c r="T286" i="9" s="1"/>
  <c r="M286" i="9" a="1"/>
  <c r="M286" i="9" s="1"/>
  <c r="Q286" i="9" a="1"/>
  <c r="Q286" i="9" s="1"/>
  <c r="N286" i="9" a="1"/>
  <c r="N286" i="9" s="1"/>
  <c r="R286" i="9" a="1"/>
  <c r="R286" i="9" s="1"/>
  <c r="F287" i="10" a="1"/>
  <c r="F287" i="10" s="1"/>
  <c r="E287" i="10" a="1"/>
  <c r="E287" i="10" s="1"/>
  <c r="D287" i="10" a="1"/>
  <c r="D287" i="10" s="1"/>
  <c r="A288" i="10"/>
  <c r="B287" i="10"/>
  <c r="I287" i="10" a="1"/>
  <c r="I287" i="10" s="1"/>
  <c r="G287" i="10" a="1"/>
  <c r="G287" i="10" s="1"/>
  <c r="H287" i="10" a="1"/>
  <c r="H287" i="10" s="1"/>
  <c r="J287" i="10" a="1"/>
  <c r="J287" i="10" s="1"/>
  <c r="F286" i="9" a="1"/>
  <c r="F286" i="9" s="1"/>
  <c r="A287" i="9"/>
  <c r="H286" i="9" a="1"/>
  <c r="H286" i="9" s="1"/>
  <c r="D286" i="9" a="1"/>
  <c r="D286" i="9" s="1"/>
  <c r="J286" i="9" a="1"/>
  <c r="J286" i="9" s="1"/>
  <c r="E286" i="9" a="1"/>
  <c r="E286" i="9" s="1"/>
  <c r="G286" i="9" a="1"/>
  <c r="G286" i="9" s="1"/>
  <c r="B286" i="9"/>
  <c r="I286" i="9" a="1"/>
  <c r="I286" i="9" s="1"/>
  <c r="L288" i="10" l="1" a="1"/>
  <c r="L288" i="10" s="1"/>
  <c r="P288" i="10" a="1"/>
  <c r="P288" i="10" s="1"/>
  <c r="T288" i="10" a="1"/>
  <c r="T288" i="10" s="1"/>
  <c r="M288" i="10" a="1"/>
  <c r="M288" i="10" s="1"/>
  <c r="Q288" i="10" a="1"/>
  <c r="Q288" i="10" s="1"/>
  <c r="R288" i="10" a="1"/>
  <c r="R288" i="10" s="1"/>
  <c r="K288" i="10" a="1"/>
  <c r="K288" i="10" s="1"/>
  <c r="S288" i="10" a="1"/>
  <c r="S288" i="10" s="1"/>
  <c r="N288" i="10" a="1"/>
  <c r="N288" i="10" s="1"/>
  <c r="O288" i="10" a="1"/>
  <c r="O288" i="10" s="1"/>
  <c r="M287" i="9" a="1"/>
  <c r="M287" i="9" s="1"/>
  <c r="Q287" i="9" a="1"/>
  <c r="Q287" i="9" s="1"/>
  <c r="N287" i="9" a="1"/>
  <c r="N287" i="9" s="1"/>
  <c r="R287" i="9" a="1"/>
  <c r="R287" i="9" s="1"/>
  <c r="K287" i="9" a="1"/>
  <c r="K287" i="9" s="1"/>
  <c r="O287" i="9" a="1"/>
  <c r="O287" i="9" s="1"/>
  <c r="S287" i="9" a="1"/>
  <c r="S287" i="9" s="1"/>
  <c r="P287" i="9" a="1"/>
  <c r="P287" i="9" s="1"/>
  <c r="T287" i="9" a="1"/>
  <c r="T287" i="9" s="1"/>
  <c r="L287" i="9" a="1"/>
  <c r="L287" i="9" s="1"/>
  <c r="A289" i="10"/>
  <c r="H288" i="10" a="1"/>
  <c r="H288" i="10" s="1"/>
  <c r="J288" i="10" a="1"/>
  <c r="J288" i="10" s="1"/>
  <c r="G288" i="10" a="1"/>
  <c r="G288" i="10" s="1"/>
  <c r="F288" i="10" a="1"/>
  <c r="F288" i="10" s="1"/>
  <c r="B288" i="10"/>
  <c r="D288" i="10" a="1"/>
  <c r="D288" i="10" s="1"/>
  <c r="E288" i="10" a="1"/>
  <c r="E288" i="10" s="1"/>
  <c r="I288" i="10" a="1"/>
  <c r="I288" i="10" s="1"/>
  <c r="I287" i="9" a="1"/>
  <c r="I287" i="9" s="1"/>
  <c r="D287" i="9" a="1"/>
  <c r="D287" i="9" s="1"/>
  <c r="A288" i="9"/>
  <c r="B287" i="9"/>
  <c r="H287" i="9" a="1"/>
  <c r="H287" i="9" s="1"/>
  <c r="G287" i="9" a="1"/>
  <c r="G287" i="9" s="1"/>
  <c r="J287" i="9" a="1"/>
  <c r="J287" i="9" s="1"/>
  <c r="E287" i="9" a="1"/>
  <c r="E287" i="9" s="1"/>
  <c r="F287" i="9" a="1"/>
  <c r="F287" i="9" s="1"/>
  <c r="N289" i="10" l="1" a="1"/>
  <c r="N289" i="10" s="1"/>
  <c r="R289" i="10" a="1"/>
  <c r="R289" i="10" s="1"/>
  <c r="K289" i="10" a="1"/>
  <c r="K289" i="10" s="1"/>
  <c r="O289" i="10" a="1"/>
  <c r="O289" i="10" s="1"/>
  <c r="S289" i="10" a="1"/>
  <c r="S289" i="10" s="1"/>
  <c r="P289" i="10" a="1"/>
  <c r="P289" i="10" s="1"/>
  <c r="Q289" i="10" a="1"/>
  <c r="Q289" i="10" s="1"/>
  <c r="T289" i="10" a="1"/>
  <c r="T289" i="10" s="1"/>
  <c r="L289" i="10" a="1"/>
  <c r="L289" i="10" s="1"/>
  <c r="M289" i="10" a="1"/>
  <c r="M289" i="10" s="1"/>
  <c r="K288" i="9" a="1"/>
  <c r="K288" i="9" s="1"/>
  <c r="O288" i="9" a="1"/>
  <c r="O288" i="9" s="1"/>
  <c r="S288" i="9" a="1"/>
  <c r="S288" i="9" s="1"/>
  <c r="L288" i="9" a="1"/>
  <c r="L288" i="9" s="1"/>
  <c r="P288" i="9" a="1"/>
  <c r="P288" i="9" s="1"/>
  <c r="T288" i="9" a="1"/>
  <c r="T288" i="9" s="1"/>
  <c r="M288" i="9" a="1"/>
  <c r="M288" i="9" s="1"/>
  <c r="Q288" i="9" a="1"/>
  <c r="Q288" i="9" s="1"/>
  <c r="N288" i="9" a="1"/>
  <c r="N288" i="9" s="1"/>
  <c r="R288" i="9" a="1"/>
  <c r="R288" i="9" s="1"/>
  <c r="H289" i="10" a="1"/>
  <c r="H289" i="10" s="1"/>
  <c r="J289" i="10" a="1"/>
  <c r="J289" i="10" s="1"/>
  <c r="D289" i="10" a="1"/>
  <c r="D289" i="10" s="1"/>
  <c r="B289" i="10"/>
  <c r="F289" i="10" a="1"/>
  <c r="F289" i="10" s="1"/>
  <c r="G289" i="10" a="1"/>
  <c r="G289" i="10" s="1"/>
  <c r="A290" i="10"/>
  <c r="I289" i="10" a="1"/>
  <c r="I289" i="10" s="1"/>
  <c r="E289" i="10" a="1"/>
  <c r="E289" i="10" s="1"/>
  <c r="F288" i="9" a="1"/>
  <c r="F288" i="9" s="1"/>
  <c r="B288" i="9"/>
  <c r="H288" i="9" a="1"/>
  <c r="H288" i="9" s="1"/>
  <c r="A289" i="9"/>
  <c r="I288" i="9" a="1"/>
  <c r="I288" i="9" s="1"/>
  <c r="J288" i="9" a="1"/>
  <c r="J288" i="9" s="1"/>
  <c r="D288" i="9" a="1"/>
  <c r="D288" i="9" s="1"/>
  <c r="G288" i="9" a="1"/>
  <c r="G288" i="9" s="1"/>
  <c r="E288" i="9" a="1"/>
  <c r="E288" i="9" s="1"/>
  <c r="L290" i="10" l="1" a="1"/>
  <c r="L290" i="10" s="1"/>
  <c r="P290" i="10" a="1"/>
  <c r="P290" i="10" s="1"/>
  <c r="T290" i="10" a="1"/>
  <c r="T290" i="10" s="1"/>
  <c r="M290" i="10" a="1"/>
  <c r="M290" i="10" s="1"/>
  <c r="Q290" i="10" a="1"/>
  <c r="Q290" i="10" s="1"/>
  <c r="N290" i="10" a="1"/>
  <c r="N290" i="10" s="1"/>
  <c r="O290" i="10" a="1"/>
  <c r="O290" i="10" s="1"/>
  <c r="K290" i="10" a="1"/>
  <c r="K290" i="10" s="1"/>
  <c r="R290" i="10" a="1"/>
  <c r="R290" i="10" s="1"/>
  <c r="S290" i="10" a="1"/>
  <c r="S290" i="10" s="1"/>
  <c r="M289" i="9" a="1"/>
  <c r="M289" i="9" s="1"/>
  <c r="Q289" i="9" a="1"/>
  <c r="Q289" i="9" s="1"/>
  <c r="N289" i="9" a="1"/>
  <c r="N289" i="9" s="1"/>
  <c r="R289" i="9" a="1"/>
  <c r="R289" i="9" s="1"/>
  <c r="K289" i="9" a="1"/>
  <c r="K289" i="9" s="1"/>
  <c r="O289" i="9" a="1"/>
  <c r="O289" i="9" s="1"/>
  <c r="S289" i="9" a="1"/>
  <c r="S289" i="9" s="1"/>
  <c r="P289" i="9" a="1"/>
  <c r="P289" i="9" s="1"/>
  <c r="T289" i="9" a="1"/>
  <c r="T289" i="9" s="1"/>
  <c r="L289" i="9" a="1"/>
  <c r="L289" i="9" s="1"/>
  <c r="A291" i="10"/>
  <c r="D290" i="10" a="1"/>
  <c r="D290" i="10" s="1"/>
  <c r="G290" i="10" a="1"/>
  <c r="G290" i="10" s="1"/>
  <c r="F290" i="10" a="1"/>
  <c r="F290" i="10" s="1"/>
  <c r="H290" i="10" a="1"/>
  <c r="H290" i="10" s="1"/>
  <c r="I290" i="10" a="1"/>
  <c r="I290" i="10" s="1"/>
  <c r="E290" i="10" a="1"/>
  <c r="E290" i="10" s="1"/>
  <c r="J290" i="10" a="1"/>
  <c r="J290" i="10" s="1"/>
  <c r="B290" i="10"/>
  <c r="E289" i="9" a="1"/>
  <c r="E289" i="9" s="1"/>
  <c r="B289" i="9"/>
  <c r="F289" i="9" a="1"/>
  <c r="F289" i="9" s="1"/>
  <c r="G289" i="9" a="1"/>
  <c r="G289" i="9" s="1"/>
  <c r="D289" i="9" a="1"/>
  <c r="D289" i="9" s="1"/>
  <c r="A290" i="9"/>
  <c r="I289" i="9" a="1"/>
  <c r="I289" i="9" s="1"/>
  <c r="H289" i="9" a="1"/>
  <c r="H289" i="9" s="1"/>
  <c r="J289" i="9" a="1"/>
  <c r="J289" i="9" s="1"/>
  <c r="N291" i="10" l="1" a="1"/>
  <c r="N291" i="10" s="1"/>
  <c r="R291" i="10" a="1"/>
  <c r="R291" i="10" s="1"/>
  <c r="K291" i="10" a="1"/>
  <c r="K291" i="10" s="1"/>
  <c r="O291" i="10" a="1"/>
  <c r="O291" i="10" s="1"/>
  <c r="S291" i="10" a="1"/>
  <c r="S291" i="10" s="1"/>
  <c r="L291" i="10" a="1"/>
  <c r="L291" i="10" s="1"/>
  <c r="T291" i="10" a="1"/>
  <c r="T291" i="10" s="1"/>
  <c r="M291" i="10" a="1"/>
  <c r="M291" i="10" s="1"/>
  <c r="P291" i="10" a="1"/>
  <c r="P291" i="10" s="1"/>
  <c r="Q291" i="10" a="1"/>
  <c r="Q291" i="10" s="1"/>
  <c r="K290" i="9" a="1"/>
  <c r="K290" i="9" s="1"/>
  <c r="O290" i="9" a="1"/>
  <c r="O290" i="9" s="1"/>
  <c r="S290" i="9" a="1"/>
  <c r="S290" i="9" s="1"/>
  <c r="L290" i="9" a="1"/>
  <c r="L290" i="9" s="1"/>
  <c r="P290" i="9" a="1"/>
  <c r="P290" i="9" s="1"/>
  <c r="T290" i="9" a="1"/>
  <c r="T290" i="9" s="1"/>
  <c r="M290" i="9" a="1"/>
  <c r="M290" i="9" s="1"/>
  <c r="Q290" i="9" a="1"/>
  <c r="Q290" i="9" s="1"/>
  <c r="R290" i="9" a="1"/>
  <c r="R290" i="9" s="1"/>
  <c r="N290" i="9" a="1"/>
  <c r="N290" i="9" s="1"/>
  <c r="E291" i="10" a="1"/>
  <c r="E291" i="10" s="1"/>
  <c r="J291" i="10" a="1"/>
  <c r="J291" i="10" s="1"/>
  <c r="D291" i="10" a="1"/>
  <c r="D291" i="10" s="1"/>
  <c r="G291" i="10" a="1"/>
  <c r="G291" i="10" s="1"/>
  <c r="A292" i="10"/>
  <c r="F291" i="10" a="1"/>
  <c r="F291" i="10" s="1"/>
  <c r="B291" i="10"/>
  <c r="H291" i="10" a="1"/>
  <c r="H291" i="10" s="1"/>
  <c r="I291" i="10" a="1"/>
  <c r="I291" i="10" s="1"/>
  <c r="F290" i="9" a="1"/>
  <c r="F290" i="9" s="1"/>
  <c r="J290" i="9" a="1"/>
  <c r="J290" i="9" s="1"/>
  <c r="A291" i="9"/>
  <c r="D290" i="9" a="1"/>
  <c r="D290" i="9" s="1"/>
  <c r="G290" i="9" a="1"/>
  <c r="G290" i="9" s="1"/>
  <c r="H290" i="9" a="1"/>
  <c r="H290" i="9" s="1"/>
  <c r="E290" i="9" a="1"/>
  <c r="E290" i="9" s="1"/>
  <c r="B290" i="9"/>
  <c r="I290" i="9" a="1"/>
  <c r="I290" i="9" s="1"/>
  <c r="L292" i="10" l="1" a="1"/>
  <c r="L292" i="10" s="1"/>
  <c r="M292" i="10" a="1"/>
  <c r="M292" i="10" s="1"/>
  <c r="P292" i="10" a="1"/>
  <c r="P292" i="10" s="1"/>
  <c r="Q292" i="10" a="1"/>
  <c r="Q292" i="10" s="1"/>
  <c r="K292" i="10" a="1"/>
  <c r="K292" i="10" s="1"/>
  <c r="R292" i="10" a="1"/>
  <c r="R292" i="10" s="1"/>
  <c r="S292" i="10" a="1"/>
  <c r="S292" i="10" s="1"/>
  <c r="T292" i="10" a="1"/>
  <c r="T292" i="10" s="1"/>
  <c r="O292" i="10" a="1"/>
  <c r="O292" i="10" s="1"/>
  <c r="N292" i="10" a="1"/>
  <c r="N292" i="10" s="1"/>
  <c r="M291" i="9" a="1"/>
  <c r="M291" i="9" s="1"/>
  <c r="Q291" i="9" a="1"/>
  <c r="Q291" i="9" s="1"/>
  <c r="N291" i="9" a="1"/>
  <c r="N291" i="9" s="1"/>
  <c r="R291" i="9" a="1"/>
  <c r="R291" i="9" s="1"/>
  <c r="K291" i="9" a="1"/>
  <c r="K291" i="9" s="1"/>
  <c r="O291" i="9" a="1"/>
  <c r="O291" i="9" s="1"/>
  <c r="S291" i="9" a="1"/>
  <c r="S291" i="9" s="1"/>
  <c r="P291" i="9" a="1"/>
  <c r="P291" i="9" s="1"/>
  <c r="T291" i="9" a="1"/>
  <c r="T291" i="9" s="1"/>
  <c r="L291" i="9" a="1"/>
  <c r="L291" i="9" s="1"/>
  <c r="E292" i="10" a="1"/>
  <c r="E292" i="10" s="1"/>
  <c r="I292" i="10" a="1"/>
  <c r="I292" i="10" s="1"/>
  <c r="D292" i="10" a="1"/>
  <c r="D292" i="10" s="1"/>
  <c r="H292" i="10" a="1"/>
  <c r="H292" i="10" s="1"/>
  <c r="G292" i="10" a="1"/>
  <c r="G292" i="10" s="1"/>
  <c r="F292" i="10" a="1"/>
  <c r="F292" i="10" s="1"/>
  <c r="A293" i="10"/>
  <c r="J292" i="10" a="1"/>
  <c r="J292" i="10" s="1"/>
  <c r="B292" i="10"/>
  <c r="J291" i="9" a="1"/>
  <c r="J291" i="9" s="1"/>
  <c r="A292" i="9"/>
  <c r="I291" i="9" a="1"/>
  <c r="I291" i="9" s="1"/>
  <c r="F291" i="9" a="1"/>
  <c r="F291" i="9" s="1"/>
  <c r="B291" i="9"/>
  <c r="G291" i="9" a="1"/>
  <c r="G291" i="9" s="1"/>
  <c r="H291" i="9" a="1"/>
  <c r="H291" i="9" s="1"/>
  <c r="E291" i="9" a="1"/>
  <c r="E291" i="9" s="1"/>
  <c r="D291" i="9" a="1"/>
  <c r="D291" i="9" s="1"/>
  <c r="L293" i="10" l="1" a="1"/>
  <c r="L293" i="10" s="1"/>
  <c r="Q293" i="10" a="1"/>
  <c r="Q293" i="10" s="1"/>
  <c r="M293" i="10" a="1"/>
  <c r="M293" i="10" s="1"/>
  <c r="R293" i="10" a="1"/>
  <c r="R293" i="10" s="1"/>
  <c r="S293" i="10" a="1"/>
  <c r="S293" i="10" s="1"/>
  <c r="T293" i="10" a="1"/>
  <c r="T293" i="10" s="1"/>
  <c r="K293" i="10" a="1"/>
  <c r="K293" i="10" s="1"/>
  <c r="N293" i="10" a="1"/>
  <c r="N293" i="10" s="1"/>
  <c r="O293" i="10" a="1"/>
  <c r="O293" i="10" s="1"/>
  <c r="P293" i="10" a="1"/>
  <c r="P293" i="10" s="1"/>
  <c r="K292" i="9" a="1"/>
  <c r="K292" i="9" s="1"/>
  <c r="O292" i="9" a="1"/>
  <c r="O292" i="9" s="1"/>
  <c r="S292" i="9" a="1"/>
  <c r="S292" i="9" s="1"/>
  <c r="L292" i="9" a="1"/>
  <c r="L292" i="9" s="1"/>
  <c r="P292" i="9" a="1"/>
  <c r="P292" i="9" s="1"/>
  <c r="T292" i="9" a="1"/>
  <c r="T292" i="9" s="1"/>
  <c r="M292" i="9" a="1"/>
  <c r="M292" i="9" s="1"/>
  <c r="Q292" i="9" a="1"/>
  <c r="Q292" i="9" s="1"/>
  <c r="R292" i="9" a="1"/>
  <c r="R292" i="9" s="1"/>
  <c r="N292" i="9" a="1"/>
  <c r="N292" i="9" s="1"/>
  <c r="D293" i="10" a="1"/>
  <c r="D293" i="10" s="1"/>
  <c r="H293" i="10" a="1"/>
  <c r="H293" i="10" s="1"/>
  <c r="J293" i="10" a="1"/>
  <c r="J293" i="10" s="1"/>
  <c r="B293" i="10"/>
  <c r="A294" i="10"/>
  <c r="I293" i="10" a="1"/>
  <c r="I293" i="10" s="1"/>
  <c r="F293" i="10" a="1"/>
  <c r="F293" i="10" s="1"/>
  <c r="E293" i="10" a="1"/>
  <c r="E293" i="10" s="1"/>
  <c r="G293" i="10" a="1"/>
  <c r="G293" i="10" s="1"/>
  <c r="B292" i="9"/>
  <c r="I292" i="9" a="1"/>
  <c r="I292" i="9" s="1"/>
  <c r="F292" i="9" a="1"/>
  <c r="F292" i="9" s="1"/>
  <c r="A293" i="9"/>
  <c r="J292" i="9" a="1"/>
  <c r="J292" i="9" s="1"/>
  <c r="E292" i="9" a="1"/>
  <c r="E292" i="9" s="1"/>
  <c r="G292" i="9" a="1"/>
  <c r="G292" i="9" s="1"/>
  <c r="D292" i="9" a="1"/>
  <c r="D292" i="9" s="1"/>
  <c r="H292" i="9" a="1"/>
  <c r="H292" i="9" s="1"/>
  <c r="L294" i="10" l="1" a="1"/>
  <c r="L294" i="10" s="1"/>
  <c r="R294" i="10" a="1"/>
  <c r="R294" i="10" s="1"/>
  <c r="M294" i="10" a="1"/>
  <c r="M294" i="10" s="1"/>
  <c r="N294" i="10" a="1"/>
  <c r="N294" i="10" s="1"/>
  <c r="S294" i="10" a="1"/>
  <c r="S294" i="10" s="1"/>
  <c r="T294" i="10" a="1"/>
  <c r="T294" i="10" s="1"/>
  <c r="K294" i="10" a="1"/>
  <c r="K294" i="10" s="1"/>
  <c r="P294" i="10" a="1"/>
  <c r="P294" i="10" s="1"/>
  <c r="O294" i="10" a="1"/>
  <c r="O294" i="10" s="1"/>
  <c r="Q294" i="10" a="1"/>
  <c r="Q294" i="10" s="1"/>
  <c r="M293" i="9" a="1"/>
  <c r="M293" i="9" s="1"/>
  <c r="Q293" i="9" a="1"/>
  <c r="Q293" i="9" s="1"/>
  <c r="N293" i="9" a="1"/>
  <c r="N293" i="9" s="1"/>
  <c r="R293" i="9" a="1"/>
  <c r="R293" i="9" s="1"/>
  <c r="K293" i="9" a="1"/>
  <c r="K293" i="9" s="1"/>
  <c r="O293" i="9" a="1"/>
  <c r="O293" i="9" s="1"/>
  <c r="S293" i="9" a="1"/>
  <c r="S293" i="9" s="1"/>
  <c r="T293" i="9" a="1"/>
  <c r="T293" i="9" s="1"/>
  <c r="L293" i="9" a="1"/>
  <c r="L293" i="9" s="1"/>
  <c r="P293" i="9" a="1"/>
  <c r="P293" i="9" s="1"/>
  <c r="F294" i="10" a="1"/>
  <c r="F294" i="10" s="1"/>
  <c r="E294" i="10" a="1"/>
  <c r="E294" i="10" s="1"/>
  <c r="A295" i="10"/>
  <c r="H294" i="10" a="1"/>
  <c r="H294" i="10" s="1"/>
  <c r="B294" i="10"/>
  <c r="G294" i="10" a="1"/>
  <c r="G294" i="10" s="1"/>
  <c r="D294" i="10" a="1"/>
  <c r="D294" i="10" s="1"/>
  <c r="J294" i="10" a="1"/>
  <c r="J294" i="10" s="1"/>
  <c r="I294" i="10" a="1"/>
  <c r="I294" i="10" s="1"/>
  <c r="I293" i="9" a="1"/>
  <c r="I293" i="9" s="1"/>
  <c r="A294" i="9"/>
  <c r="J293" i="9" a="1"/>
  <c r="J293" i="9" s="1"/>
  <c r="D293" i="9" a="1"/>
  <c r="D293" i="9" s="1"/>
  <c r="F293" i="9" a="1"/>
  <c r="F293" i="9" s="1"/>
  <c r="G293" i="9" a="1"/>
  <c r="G293" i="9" s="1"/>
  <c r="H293" i="9" a="1"/>
  <c r="H293" i="9" s="1"/>
  <c r="B293" i="9"/>
  <c r="E293" i="9" a="1"/>
  <c r="E293" i="9" s="1"/>
  <c r="M295" i="10" l="1" a="1"/>
  <c r="M295" i="10" s="1"/>
  <c r="R295" i="10" a="1"/>
  <c r="R295" i="10" s="1"/>
  <c r="S295" i="10" a="1"/>
  <c r="S295" i="10" s="1"/>
  <c r="N295" i="10" a="1"/>
  <c r="N295" i="10" s="1"/>
  <c r="T295" i="10" a="1"/>
  <c r="T295" i="10" s="1"/>
  <c r="O295" i="10" a="1"/>
  <c r="O295" i="10" s="1"/>
  <c r="K295" i="10" a="1"/>
  <c r="K295" i="10" s="1"/>
  <c r="L295" i="10" a="1"/>
  <c r="L295" i="10" s="1"/>
  <c r="P295" i="10" a="1"/>
  <c r="P295" i="10" s="1"/>
  <c r="Q295" i="10" a="1"/>
  <c r="Q295" i="10" s="1"/>
  <c r="K294" i="9" a="1"/>
  <c r="K294" i="9" s="1"/>
  <c r="O294" i="9" a="1"/>
  <c r="O294" i="9" s="1"/>
  <c r="S294" i="9" a="1"/>
  <c r="S294" i="9" s="1"/>
  <c r="L294" i="9" a="1"/>
  <c r="L294" i="9" s="1"/>
  <c r="P294" i="9" a="1"/>
  <c r="P294" i="9" s="1"/>
  <c r="T294" i="9" a="1"/>
  <c r="T294" i="9" s="1"/>
  <c r="M294" i="9" a="1"/>
  <c r="M294" i="9" s="1"/>
  <c r="Q294" i="9" a="1"/>
  <c r="Q294" i="9" s="1"/>
  <c r="R294" i="9" a="1"/>
  <c r="R294" i="9" s="1"/>
  <c r="N294" i="9" a="1"/>
  <c r="N294" i="9" s="1"/>
  <c r="B295" i="10"/>
  <c r="I295" i="10" a="1"/>
  <c r="I295" i="10" s="1"/>
  <c r="H295" i="10" a="1"/>
  <c r="H295" i="10" s="1"/>
  <c r="A296" i="10"/>
  <c r="D295" i="10" a="1"/>
  <c r="D295" i="10" s="1"/>
  <c r="E295" i="10" a="1"/>
  <c r="E295" i="10" s="1"/>
  <c r="G295" i="10" a="1"/>
  <c r="G295" i="10" s="1"/>
  <c r="J295" i="10" a="1"/>
  <c r="J295" i="10" s="1"/>
  <c r="F295" i="10" a="1"/>
  <c r="F295" i="10" s="1"/>
  <c r="B294" i="9"/>
  <c r="I294" i="9" a="1"/>
  <c r="I294" i="9" s="1"/>
  <c r="A295" i="9"/>
  <c r="G294" i="9" a="1"/>
  <c r="G294" i="9" s="1"/>
  <c r="E294" i="9" a="1"/>
  <c r="E294" i="9" s="1"/>
  <c r="J294" i="9" a="1"/>
  <c r="J294" i="9" s="1"/>
  <c r="D294" i="9" a="1"/>
  <c r="D294" i="9" s="1"/>
  <c r="F294" i="9" a="1"/>
  <c r="F294" i="9" s="1"/>
  <c r="H294" i="9" a="1"/>
  <c r="H294" i="9" s="1"/>
  <c r="N296" i="10" l="1" a="1"/>
  <c r="N296" i="10" s="1"/>
  <c r="S296" i="10" a="1"/>
  <c r="S296" i="10" s="1"/>
  <c r="O296" i="10" a="1"/>
  <c r="O296" i="10" s="1"/>
  <c r="T296" i="10" a="1"/>
  <c r="T296" i="10" s="1"/>
  <c r="K296" i="10" a="1"/>
  <c r="K296" i="10" s="1"/>
  <c r="L296" i="10" a="1"/>
  <c r="L296" i="10" s="1"/>
  <c r="M296" i="10" a="1"/>
  <c r="M296" i="10" s="1"/>
  <c r="Q296" i="10" a="1"/>
  <c r="Q296" i="10" s="1"/>
  <c r="P296" i="10" a="1"/>
  <c r="P296" i="10" s="1"/>
  <c r="R296" i="10" a="1"/>
  <c r="R296" i="10" s="1"/>
  <c r="M295" i="9" a="1"/>
  <c r="M295" i="9" s="1"/>
  <c r="Q295" i="9" a="1"/>
  <c r="Q295" i="9" s="1"/>
  <c r="N295" i="9" a="1"/>
  <c r="N295" i="9" s="1"/>
  <c r="R295" i="9" a="1"/>
  <c r="R295" i="9" s="1"/>
  <c r="K295" i="9" a="1"/>
  <c r="K295" i="9" s="1"/>
  <c r="O295" i="9" a="1"/>
  <c r="O295" i="9" s="1"/>
  <c r="S295" i="9" a="1"/>
  <c r="S295" i="9" s="1"/>
  <c r="T295" i="9" a="1"/>
  <c r="T295" i="9" s="1"/>
  <c r="L295" i="9" a="1"/>
  <c r="L295" i="9" s="1"/>
  <c r="P295" i="9" a="1"/>
  <c r="P295" i="9" s="1"/>
  <c r="G296" i="10" a="1"/>
  <c r="G296" i="10" s="1"/>
  <c r="B296" i="10"/>
  <c r="D296" i="10" a="1"/>
  <c r="D296" i="10" s="1"/>
  <c r="J296" i="10" a="1"/>
  <c r="J296" i="10" s="1"/>
  <c r="I296" i="10" a="1"/>
  <c r="I296" i="10" s="1"/>
  <c r="E296" i="10" a="1"/>
  <c r="E296" i="10" s="1"/>
  <c r="H296" i="10" a="1"/>
  <c r="H296" i="10" s="1"/>
  <c r="F296" i="10" a="1"/>
  <c r="F296" i="10" s="1"/>
  <c r="A297" i="10"/>
  <c r="G295" i="9" a="1"/>
  <c r="G295" i="9" s="1"/>
  <c r="D295" i="9" a="1"/>
  <c r="D295" i="9" s="1"/>
  <c r="A296" i="9"/>
  <c r="E295" i="9" a="1"/>
  <c r="E295" i="9" s="1"/>
  <c r="I295" i="9" a="1"/>
  <c r="I295" i="9" s="1"/>
  <c r="F295" i="9" a="1"/>
  <c r="F295" i="9" s="1"/>
  <c r="B295" i="9"/>
  <c r="H295" i="9" a="1"/>
  <c r="H295" i="9" s="1"/>
  <c r="J295" i="9" a="1"/>
  <c r="J295" i="9" s="1"/>
  <c r="N297" i="10" l="1" a="1"/>
  <c r="N297" i="10" s="1"/>
  <c r="T297" i="10" a="1"/>
  <c r="T297" i="10" s="1"/>
  <c r="O297" i="10" a="1"/>
  <c r="O297" i="10" s="1"/>
  <c r="P297" i="10" a="1"/>
  <c r="P297" i="10" s="1"/>
  <c r="K297" i="10" a="1"/>
  <c r="K297" i="10" s="1"/>
  <c r="L297" i="10" a="1"/>
  <c r="L297" i="10" s="1"/>
  <c r="M297" i="10" a="1"/>
  <c r="M297" i="10" s="1"/>
  <c r="Q297" i="10" a="1"/>
  <c r="Q297" i="10" s="1"/>
  <c r="R297" i="10" a="1"/>
  <c r="R297" i="10" s="1"/>
  <c r="S297" i="10" a="1"/>
  <c r="S297" i="10" s="1"/>
  <c r="K296" i="9" a="1"/>
  <c r="K296" i="9" s="1"/>
  <c r="O296" i="9" a="1"/>
  <c r="O296" i="9" s="1"/>
  <c r="S296" i="9" a="1"/>
  <c r="S296" i="9" s="1"/>
  <c r="L296" i="9" a="1"/>
  <c r="L296" i="9" s="1"/>
  <c r="P296" i="9" a="1"/>
  <c r="P296" i="9" s="1"/>
  <c r="T296" i="9" a="1"/>
  <c r="T296" i="9" s="1"/>
  <c r="M296" i="9" a="1"/>
  <c r="M296" i="9" s="1"/>
  <c r="Q296" i="9" a="1"/>
  <c r="Q296" i="9" s="1"/>
  <c r="N296" i="9" a="1"/>
  <c r="N296" i="9" s="1"/>
  <c r="R296" i="9" a="1"/>
  <c r="R296" i="9" s="1"/>
  <c r="B297" i="10"/>
  <c r="E297" i="10" a="1"/>
  <c r="E297" i="10" s="1"/>
  <c r="G297" i="10" a="1"/>
  <c r="G297" i="10" s="1"/>
  <c r="I297" i="10" a="1"/>
  <c r="I297" i="10" s="1"/>
  <c r="D297" i="10" a="1"/>
  <c r="D297" i="10" s="1"/>
  <c r="J297" i="10" a="1"/>
  <c r="J297" i="10" s="1"/>
  <c r="A298" i="10"/>
  <c r="H297" i="10" a="1"/>
  <c r="H297" i="10" s="1"/>
  <c r="F297" i="10" a="1"/>
  <c r="F297" i="10" s="1"/>
  <c r="D296" i="9" a="1"/>
  <c r="D296" i="9" s="1"/>
  <c r="I296" i="9" a="1"/>
  <c r="I296" i="9" s="1"/>
  <c r="J296" i="9" a="1"/>
  <c r="J296" i="9" s="1"/>
  <c r="E296" i="9" a="1"/>
  <c r="E296" i="9" s="1"/>
  <c r="B296" i="9"/>
  <c r="F296" i="9" a="1"/>
  <c r="F296" i="9" s="1"/>
  <c r="G296" i="9" a="1"/>
  <c r="G296" i="9" s="1"/>
  <c r="H296" i="9" a="1"/>
  <c r="H296" i="9" s="1"/>
  <c r="A297" i="9"/>
  <c r="O298" i="10" l="1" a="1"/>
  <c r="O298" i="10" s="1"/>
  <c r="T298" i="10" a="1"/>
  <c r="T298" i="10" s="1"/>
  <c r="K298" i="10" a="1"/>
  <c r="K298" i="10" s="1"/>
  <c r="P298" i="10" a="1"/>
  <c r="P298" i="10" s="1"/>
  <c r="Q298" i="10" a="1"/>
  <c r="Q298" i="10" s="1"/>
  <c r="L298" i="10" a="1"/>
  <c r="L298" i="10" s="1"/>
  <c r="M298" i="10" a="1"/>
  <c r="M298" i="10" s="1"/>
  <c r="N298" i="10" a="1"/>
  <c r="N298" i="10" s="1"/>
  <c r="R298" i="10" a="1"/>
  <c r="R298" i="10" s="1"/>
  <c r="S298" i="10" a="1"/>
  <c r="S298" i="10" s="1"/>
  <c r="M297" i="9" a="1"/>
  <c r="M297" i="9" s="1"/>
  <c r="Q297" i="9" a="1"/>
  <c r="Q297" i="9" s="1"/>
  <c r="N297" i="9" a="1"/>
  <c r="N297" i="9" s="1"/>
  <c r="R297" i="9" a="1"/>
  <c r="R297" i="9" s="1"/>
  <c r="K297" i="9" a="1"/>
  <c r="K297" i="9" s="1"/>
  <c r="O297" i="9" a="1"/>
  <c r="O297" i="9" s="1"/>
  <c r="S297" i="9" a="1"/>
  <c r="S297" i="9" s="1"/>
  <c r="T297" i="9" a="1"/>
  <c r="T297" i="9" s="1"/>
  <c r="L297" i="9" a="1"/>
  <c r="L297" i="9" s="1"/>
  <c r="P297" i="9" a="1"/>
  <c r="P297" i="9" s="1"/>
  <c r="A299" i="10"/>
  <c r="H298" i="10" a="1"/>
  <c r="H298" i="10" s="1"/>
  <c r="G298" i="10" a="1"/>
  <c r="G298" i="10" s="1"/>
  <c r="I298" i="10" a="1"/>
  <c r="I298" i="10" s="1"/>
  <c r="J298" i="10" a="1"/>
  <c r="J298" i="10" s="1"/>
  <c r="E298" i="10" a="1"/>
  <c r="E298" i="10" s="1"/>
  <c r="F298" i="10" a="1"/>
  <c r="F298" i="10" s="1"/>
  <c r="B298" i="10"/>
  <c r="D298" i="10" a="1"/>
  <c r="D298" i="10" s="1"/>
  <c r="I297" i="9" a="1"/>
  <c r="I297" i="9" s="1"/>
  <c r="D297" i="9" a="1"/>
  <c r="D297" i="9" s="1"/>
  <c r="G297" i="9" a="1"/>
  <c r="G297" i="9" s="1"/>
  <c r="H297" i="9" a="1"/>
  <c r="H297" i="9" s="1"/>
  <c r="B297" i="9"/>
  <c r="E297" i="9" a="1"/>
  <c r="E297" i="9" s="1"/>
  <c r="J297" i="9" a="1"/>
  <c r="J297" i="9" s="1"/>
  <c r="F297" i="9" a="1"/>
  <c r="F297" i="9" s="1"/>
  <c r="A298" i="9"/>
  <c r="P299" i="10" l="1" a="1"/>
  <c r="P299" i="10" s="1"/>
  <c r="K299" i="10" a="1"/>
  <c r="K299" i="10" s="1"/>
  <c r="L299" i="10" a="1"/>
  <c r="L299" i="10" s="1"/>
  <c r="Q299" i="10" a="1"/>
  <c r="Q299" i="10" s="1"/>
  <c r="M299" i="10" a="1"/>
  <c r="M299" i="10" s="1"/>
  <c r="N299" i="10" a="1"/>
  <c r="N299" i="10" s="1"/>
  <c r="O299" i="10" a="1"/>
  <c r="O299" i="10" s="1"/>
  <c r="R299" i="10" a="1"/>
  <c r="R299" i="10" s="1"/>
  <c r="S299" i="10" a="1"/>
  <c r="S299" i="10" s="1"/>
  <c r="T299" i="10" a="1"/>
  <c r="T299" i="10" s="1"/>
  <c r="K298" i="9" a="1"/>
  <c r="K298" i="9" s="1"/>
  <c r="O298" i="9" a="1"/>
  <c r="O298" i="9" s="1"/>
  <c r="S298" i="9" a="1"/>
  <c r="S298" i="9" s="1"/>
  <c r="L298" i="9" a="1"/>
  <c r="L298" i="9" s="1"/>
  <c r="P298" i="9" a="1"/>
  <c r="P298" i="9" s="1"/>
  <c r="T298" i="9" a="1"/>
  <c r="T298" i="9" s="1"/>
  <c r="M298" i="9" a="1"/>
  <c r="M298" i="9" s="1"/>
  <c r="Q298" i="9" a="1"/>
  <c r="Q298" i="9" s="1"/>
  <c r="N298" i="9" a="1"/>
  <c r="N298" i="9" s="1"/>
  <c r="R298" i="9" a="1"/>
  <c r="R298" i="9" s="1"/>
  <c r="A300" i="10"/>
  <c r="B299" i="10"/>
  <c r="G299" i="10" a="1"/>
  <c r="G299" i="10" s="1"/>
  <c r="I299" i="10" a="1"/>
  <c r="I299" i="10" s="1"/>
  <c r="H299" i="10" a="1"/>
  <c r="H299" i="10" s="1"/>
  <c r="J299" i="10" a="1"/>
  <c r="J299" i="10" s="1"/>
  <c r="D299" i="10" a="1"/>
  <c r="D299" i="10" s="1"/>
  <c r="E299" i="10" a="1"/>
  <c r="E299" i="10" s="1"/>
  <c r="F299" i="10" a="1"/>
  <c r="F299" i="10" s="1"/>
  <c r="H298" i="9" a="1"/>
  <c r="H298" i="9" s="1"/>
  <c r="B298" i="9"/>
  <c r="G298" i="9" a="1"/>
  <c r="G298" i="9" s="1"/>
  <c r="A299" i="9"/>
  <c r="E298" i="9" a="1"/>
  <c r="E298" i="9" s="1"/>
  <c r="F298" i="9" a="1"/>
  <c r="F298" i="9" s="1"/>
  <c r="D298" i="9" a="1"/>
  <c r="D298" i="9" s="1"/>
  <c r="I298" i="9" a="1"/>
  <c r="I298" i="9" s="1"/>
  <c r="J298" i="9" a="1"/>
  <c r="J298" i="9" s="1"/>
  <c r="K300" i="10" l="1" a="1"/>
  <c r="K300" i="10" s="1"/>
  <c r="P300" i="10" a="1"/>
  <c r="P300" i="10" s="1"/>
  <c r="Q300" i="10" a="1"/>
  <c r="Q300" i="10" s="1"/>
  <c r="L300" i="10" a="1"/>
  <c r="L300" i="10" s="1"/>
  <c r="R300" i="10" a="1"/>
  <c r="R300" i="10" s="1"/>
  <c r="M300" i="10" a="1"/>
  <c r="M300" i="10" s="1"/>
  <c r="N300" i="10" a="1"/>
  <c r="N300" i="10" s="1"/>
  <c r="O300" i="10" a="1"/>
  <c r="O300" i="10" s="1"/>
  <c r="S300" i="10" a="1"/>
  <c r="S300" i="10" s="1"/>
  <c r="T300" i="10" a="1"/>
  <c r="T300" i="10" s="1"/>
  <c r="M299" i="9" a="1"/>
  <c r="M299" i="9" s="1"/>
  <c r="Q299" i="9" a="1"/>
  <c r="Q299" i="9" s="1"/>
  <c r="N299" i="9" a="1"/>
  <c r="N299" i="9" s="1"/>
  <c r="R299" i="9" a="1"/>
  <c r="R299" i="9" s="1"/>
  <c r="K299" i="9" a="1"/>
  <c r="K299" i="9" s="1"/>
  <c r="O299" i="9" a="1"/>
  <c r="O299" i="9" s="1"/>
  <c r="S299" i="9" a="1"/>
  <c r="S299" i="9" s="1"/>
  <c r="L299" i="9" a="1"/>
  <c r="L299" i="9" s="1"/>
  <c r="P299" i="9" a="1"/>
  <c r="P299" i="9" s="1"/>
  <c r="T299" i="9" a="1"/>
  <c r="T299" i="9" s="1"/>
  <c r="H300" i="10" a="1"/>
  <c r="H300" i="10" s="1"/>
  <c r="I300" i="10" a="1"/>
  <c r="I300" i="10" s="1"/>
  <c r="B300" i="10"/>
  <c r="J300" i="10" a="1"/>
  <c r="J300" i="10" s="1"/>
  <c r="G300" i="10" a="1"/>
  <c r="G300" i="10" s="1"/>
  <c r="F300" i="10" a="1"/>
  <c r="F300" i="10" s="1"/>
  <c r="A301" i="10"/>
  <c r="E300" i="10" a="1"/>
  <c r="E300" i="10" s="1"/>
  <c r="D300" i="10" a="1"/>
  <c r="D300" i="10" s="1"/>
  <c r="A300" i="9"/>
  <c r="B299" i="9"/>
  <c r="E299" i="9" a="1"/>
  <c r="E299" i="9" s="1"/>
  <c r="F299" i="9" a="1"/>
  <c r="F299" i="9" s="1"/>
  <c r="D299" i="9" a="1"/>
  <c r="D299" i="9" s="1"/>
  <c r="I299" i="9" a="1"/>
  <c r="I299" i="9" s="1"/>
  <c r="G299" i="9" a="1"/>
  <c r="G299" i="9" s="1"/>
  <c r="H299" i="9" a="1"/>
  <c r="H299" i="9" s="1"/>
  <c r="J299" i="9" a="1"/>
  <c r="J299" i="9" s="1"/>
  <c r="L301" i="10" l="1" a="1"/>
  <c r="L301" i="10" s="1"/>
  <c r="Q301" i="10" a="1"/>
  <c r="Q301" i="10" s="1"/>
  <c r="M301" i="10" a="1"/>
  <c r="M301" i="10" s="1"/>
  <c r="R301" i="10" a="1"/>
  <c r="R301" i="10" s="1"/>
  <c r="S301" i="10" a="1"/>
  <c r="S301" i="10" s="1"/>
  <c r="N301" i="10" a="1"/>
  <c r="N301" i="10" s="1"/>
  <c r="O301" i="10" a="1"/>
  <c r="O301" i="10" s="1"/>
  <c r="P301" i="10" a="1"/>
  <c r="P301" i="10" s="1"/>
  <c r="T301" i="10" a="1"/>
  <c r="T301" i="10" s="1"/>
  <c r="K301" i="10" a="1"/>
  <c r="K301" i="10" s="1"/>
  <c r="K300" i="9" a="1"/>
  <c r="K300" i="9" s="1"/>
  <c r="O300" i="9" a="1"/>
  <c r="O300" i="9" s="1"/>
  <c r="S300" i="9" a="1"/>
  <c r="S300" i="9" s="1"/>
  <c r="L300" i="9" a="1"/>
  <c r="L300" i="9" s="1"/>
  <c r="P300" i="9" a="1"/>
  <c r="P300" i="9" s="1"/>
  <c r="T300" i="9" a="1"/>
  <c r="T300" i="9" s="1"/>
  <c r="M300" i="9" a="1"/>
  <c r="M300" i="9" s="1"/>
  <c r="Q300" i="9" a="1"/>
  <c r="Q300" i="9" s="1"/>
  <c r="N300" i="9" a="1"/>
  <c r="N300" i="9" s="1"/>
  <c r="R300" i="9" a="1"/>
  <c r="R300" i="9" s="1"/>
  <c r="G301" i="10" a="1"/>
  <c r="G301" i="10" s="1"/>
  <c r="J301" i="10" a="1"/>
  <c r="J301" i="10" s="1"/>
  <c r="B301" i="10"/>
  <c r="A302" i="10"/>
  <c r="D301" i="10" a="1"/>
  <c r="D301" i="10" s="1"/>
  <c r="F301" i="10" a="1"/>
  <c r="F301" i="10" s="1"/>
  <c r="H301" i="10" a="1"/>
  <c r="H301" i="10" s="1"/>
  <c r="I301" i="10" a="1"/>
  <c r="I301" i="10" s="1"/>
  <c r="E301" i="10" a="1"/>
  <c r="E301" i="10" s="1"/>
  <c r="H300" i="9" a="1"/>
  <c r="H300" i="9" s="1"/>
  <c r="D300" i="9" a="1"/>
  <c r="D300" i="9" s="1"/>
  <c r="E300" i="9" a="1"/>
  <c r="E300" i="9" s="1"/>
  <c r="J300" i="9" a="1"/>
  <c r="J300" i="9" s="1"/>
  <c r="A301" i="9"/>
  <c r="I300" i="9" a="1"/>
  <c r="I300" i="9" s="1"/>
  <c r="F300" i="9" a="1"/>
  <c r="F300" i="9" s="1"/>
  <c r="G300" i="9" a="1"/>
  <c r="G300" i="9" s="1"/>
  <c r="B300" i="9"/>
  <c r="L302" i="10" l="1" a="1"/>
  <c r="L302" i="10" s="1"/>
  <c r="R302" i="10" a="1"/>
  <c r="R302" i="10" s="1"/>
  <c r="M302" i="10" a="1"/>
  <c r="M302" i="10" s="1"/>
  <c r="N302" i="10" a="1"/>
  <c r="N302" i="10" s="1"/>
  <c r="S302" i="10" a="1"/>
  <c r="S302" i="10" s="1"/>
  <c r="O302" i="10" a="1"/>
  <c r="O302" i="10" s="1"/>
  <c r="P302" i="10" a="1"/>
  <c r="P302" i="10" s="1"/>
  <c r="Q302" i="10" a="1"/>
  <c r="Q302" i="10" s="1"/>
  <c r="K302" i="10" a="1"/>
  <c r="K302" i="10" s="1"/>
  <c r="T302" i="10" a="1"/>
  <c r="T302" i="10" s="1"/>
  <c r="M301" i="9" a="1"/>
  <c r="M301" i="9" s="1"/>
  <c r="Q301" i="9" a="1"/>
  <c r="Q301" i="9" s="1"/>
  <c r="N301" i="9" a="1"/>
  <c r="N301" i="9" s="1"/>
  <c r="R301" i="9" a="1"/>
  <c r="R301" i="9" s="1"/>
  <c r="K301" i="9" a="1"/>
  <c r="K301" i="9" s="1"/>
  <c r="O301" i="9" a="1"/>
  <c r="O301" i="9" s="1"/>
  <c r="S301" i="9" a="1"/>
  <c r="S301" i="9" s="1"/>
  <c r="L301" i="9" a="1"/>
  <c r="L301" i="9" s="1"/>
  <c r="P301" i="9" a="1"/>
  <c r="P301" i="9" s="1"/>
  <c r="T301" i="9" a="1"/>
  <c r="T301" i="9" s="1"/>
  <c r="E302" i="10" a="1"/>
  <c r="E302" i="10" s="1"/>
  <c r="H302" i="10" a="1"/>
  <c r="H302" i="10" s="1"/>
  <c r="I302" i="10" a="1"/>
  <c r="I302" i="10" s="1"/>
  <c r="F302" i="10" a="1"/>
  <c r="F302" i="10" s="1"/>
  <c r="B302" i="10"/>
  <c r="J302" i="10" a="1"/>
  <c r="J302" i="10" s="1"/>
  <c r="A303" i="10"/>
  <c r="D302" i="10" a="1"/>
  <c r="D302" i="10" s="1"/>
  <c r="G302" i="10" a="1"/>
  <c r="G302" i="10" s="1"/>
  <c r="F301" i="9" a="1"/>
  <c r="F301" i="9" s="1"/>
  <c r="B301" i="9"/>
  <c r="H301" i="9" a="1"/>
  <c r="H301" i="9" s="1"/>
  <c r="I301" i="9" a="1"/>
  <c r="I301" i="9" s="1"/>
  <c r="J301" i="9" a="1"/>
  <c r="J301" i="9" s="1"/>
  <c r="E301" i="9" a="1"/>
  <c r="E301" i="9" s="1"/>
  <c r="D301" i="9" a="1"/>
  <c r="D301" i="9" s="1"/>
  <c r="A302" i="9"/>
  <c r="G301" i="9" a="1"/>
  <c r="G301" i="9" s="1"/>
  <c r="M303" i="10" l="1" a="1"/>
  <c r="M303" i="10" s="1"/>
  <c r="R303" i="10" a="1"/>
  <c r="R303" i="10" s="1"/>
  <c r="S303" i="10" a="1"/>
  <c r="S303" i="10" s="1"/>
  <c r="N303" i="10" a="1"/>
  <c r="N303" i="10" s="1"/>
  <c r="T303" i="10" a="1"/>
  <c r="T303" i="10" s="1"/>
  <c r="O303" i="10" a="1"/>
  <c r="O303" i="10" s="1"/>
  <c r="P303" i="10" a="1"/>
  <c r="P303" i="10" s="1"/>
  <c r="Q303" i="10" a="1"/>
  <c r="Q303" i="10" s="1"/>
  <c r="K303" i="10" a="1"/>
  <c r="K303" i="10" s="1"/>
  <c r="L303" i="10" a="1"/>
  <c r="L303" i="10" s="1"/>
  <c r="K302" i="9" a="1"/>
  <c r="K302" i="9" s="1"/>
  <c r="O302" i="9" a="1"/>
  <c r="O302" i="9" s="1"/>
  <c r="S302" i="9" a="1"/>
  <c r="S302" i="9" s="1"/>
  <c r="L302" i="9" a="1"/>
  <c r="L302" i="9" s="1"/>
  <c r="P302" i="9" a="1"/>
  <c r="P302" i="9" s="1"/>
  <c r="T302" i="9" a="1"/>
  <c r="T302" i="9" s="1"/>
  <c r="M302" i="9" a="1"/>
  <c r="M302" i="9" s="1"/>
  <c r="Q302" i="9" a="1"/>
  <c r="Q302" i="9" s="1"/>
  <c r="N302" i="9" a="1"/>
  <c r="N302" i="9" s="1"/>
  <c r="R302" i="9" a="1"/>
  <c r="R302" i="9" s="1"/>
  <c r="A304" i="10"/>
  <c r="J303" i="10" a="1"/>
  <c r="J303" i="10" s="1"/>
  <c r="F303" i="10" a="1"/>
  <c r="F303" i="10" s="1"/>
  <c r="E303" i="10" a="1"/>
  <c r="E303" i="10" s="1"/>
  <c r="D303" i="10" a="1"/>
  <c r="D303" i="10" s="1"/>
  <c r="I303" i="10" a="1"/>
  <c r="I303" i="10" s="1"/>
  <c r="B303" i="10"/>
  <c r="G303" i="10" a="1"/>
  <c r="G303" i="10" s="1"/>
  <c r="H303" i="10" a="1"/>
  <c r="H303" i="10" s="1"/>
  <c r="J302" i="9" a="1"/>
  <c r="J302" i="9" s="1"/>
  <c r="B302" i="9"/>
  <c r="G302" i="9" a="1"/>
  <c r="G302" i="9" s="1"/>
  <c r="E302" i="9" a="1"/>
  <c r="E302" i="9" s="1"/>
  <c r="I302" i="9" a="1"/>
  <c r="I302" i="9" s="1"/>
  <c r="D302" i="9" a="1"/>
  <c r="D302" i="9" s="1"/>
  <c r="H302" i="9" a="1"/>
  <c r="H302" i="9" s="1"/>
  <c r="F302" i="9" a="1"/>
  <c r="F302" i="9" s="1"/>
  <c r="A303" i="9"/>
  <c r="N304" i="10" l="1" a="1"/>
  <c r="N304" i="10" s="1"/>
  <c r="S304" i="10" a="1"/>
  <c r="S304" i="10" s="1"/>
  <c r="O304" i="10" a="1"/>
  <c r="O304" i="10" s="1"/>
  <c r="T304" i="10" a="1"/>
  <c r="T304" i="10" s="1"/>
  <c r="P304" i="10" a="1"/>
  <c r="P304" i="10" s="1"/>
  <c r="Q304" i="10" a="1"/>
  <c r="Q304" i="10" s="1"/>
  <c r="R304" i="10" a="1"/>
  <c r="R304" i="10" s="1"/>
  <c r="K304" i="10" a="1"/>
  <c r="K304" i="10" s="1"/>
  <c r="L304" i="10" a="1"/>
  <c r="L304" i="10" s="1"/>
  <c r="M304" i="10" a="1"/>
  <c r="M304" i="10" s="1"/>
  <c r="M303" i="9" a="1"/>
  <c r="M303" i="9" s="1"/>
  <c r="Q303" i="9" a="1"/>
  <c r="Q303" i="9" s="1"/>
  <c r="N303" i="9" a="1"/>
  <c r="N303" i="9" s="1"/>
  <c r="R303" i="9" a="1"/>
  <c r="R303" i="9" s="1"/>
  <c r="L303" i="9" a="1"/>
  <c r="L303" i="9" s="1"/>
  <c r="T303" i="9" a="1"/>
  <c r="T303" i="9" s="1"/>
  <c r="O303" i="9" a="1"/>
  <c r="O303" i="9" s="1"/>
  <c r="P303" i="9" a="1"/>
  <c r="P303" i="9" s="1"/>
  <c r="S303" i="9" a="1"/>
  <c r="S303" i="9" s="1"/>
  <c r="K303" i="9" a="1"/>
  <c r="K303" i="9" s="1"/>
  <c r="B304" i="10"/>
  <c r="I304" i="10" a="1"/>
  <c r="I304" i="10" s="1"/>
  <c r="E304" i="10" a="1"/>
  <c r="E304" i="10" s="1"/>
  <c r="J304" i="10" a="1"/>
  <c r="J304" i="10" s="1"/>
  <c r="F304" i="10" a="1"/>
  <c r="F304" i="10" s="1"/>
  <c r="H304" i="10" a="1"/>
  <c r="H304" i="10" s="1"/>
  <c r="D304" i="10" a="1"/>
  <c r="D304" i="10" s="1"/>
  <c r="A305" i="10"/>
  <c r="G304" i="10" a="1"/>
  <c r="G304" i="10" s="1"/>
  <c r="F303" i="9" a="1"/>
  <c r="F303" i="9" s="1"/>
  <c r="J303" i="9" a="1"/>
  <c r="J303" i="9" s="1"/>
  <c r="A304" i="9"/>
  <c r="I303" i="9" a="1"/>
  <c r="I303" i="9" s="1"/>
  <c r="E303" i="9" a="1"/>
  <c r="E303" i="9" s="1"/>
  <c r="D303" i="9" a="1"/>
  <c r="D303" i="9" s="1"/>
  <c r="B303" i="9"/>
  <c r="H303" i="9" a="1"/>
  <c r="H303" i="9" s="1"/>
  <c r="G303" i="9" a="1"/>
  <c r="G303" i="9" s="1"/>
  <c r="N305" i="10" l="1" a="1"/>
  <c r="N305" i="10" s="1"/>
  <c r="T305" i="10" a="1"/>
  <c r="T305" i="10" s="1"/>
  <c r="O305" i="10" a="1"/>
  <c r="O305" i="10" s="1"/>
  <c r="P305" i="10" a="1"/>
  <c r="P305" i="10" s="1"/>
  <c r="K305" i="10" a="1"/>
  <c r="K305" i="10" s="1"/>
  <c r="Q305" i="10" a="1"/>
  <c r="Q305" i="10" s="1"/>
  <c r="R305" i="10" a="1"/>
  <c r="R305" i="10" s="1"/>
  <c r="S305" i="10" a="1"/>
  <c r="S305" i="10" s="1"/>
  <c r="L305" i="10" a="1"/>
  <c r="L305" i="10" s="1"/>
  <c r="M305" i="10" a="1"/>
  <c r="M305" i="10" s="1"/>
  <c r="K304" i="9" a="1"/>
  <c r="K304" i="9" s="1"/>
  <c r="O304" i="9" a="1"/>
  <c r="O304" i="9" s="1"/>
  <c r="S304" i="9" a="1"/>
  <c r="S304" i="9" s="1"/>
  <c r="L304" i="9" a="1"/>
  <c r="L304" i="9" s="1"/>
  <c r="P304" i="9" a="1"/>
  <c r="P304" i="9" s="1"/>
  <c r="T304" i="9" a="1"/>
  <c r="T304" i="9" s="1"/>
  <c r="R304" i="9" a="1"/>
  <c r="R304" i="9" s="1"/>
  <c r="M304" i="9" a="1"/>
  <c r="M304" i="9" s="1"/>
  <c r="N304" i="9" a="1"/>
  <c r="N304" i="9" s="1"/>
  <c r="Q304" i="9" a="1"/>
  <c r="Q304" i="9" s="1"/>
  <c r="A306" i="10"/>
  <c r="F305" i="10" a="1"/>
  <c r="F305" i="10" s="1"/>
  <c r="E305" i="10" a="1"/>
  <c r="E305" i="10" s="1"/>
  <c r="J305" i="10" a="1"/>
  <c r="J305" i="10" s="1"/>
  <c r="D305" i="10" a="1"/>
  <c r="D305" i="10" s="1"/>
  <c r="I305" i="10" a="1"/>
  <c r="I305" i="10" s="1"/>
  <c r="B305" i="10"/>
  <c r="G305" i="10" a="1"/>
  <c r="G305" i="10" s="1"/>
  <c r="H305" i="10" a="1"/>
  <c r="H305" i="10" s="1"/>
  <c r="A305" i="9"/>
  <c r="F304" i="9" a="1"/>
  <c r="F304" i="9" s="1"/>
  <c r="E304" i="9" a="1"/>
  <c r="E304" i="9" s="1"/>
  <c r="D304" i="9" a="1"/>
  <c r="D304" i="9" s="1"/>
  <c r="H304" i="9" a="1"/>
  <c r="H304" i="9" s="1"/>
  <c r="I304" i="9" a="1"/>
  <c r="I304" i="9" s="1"/>
  <c r="J304" i="9" a="1"/>
  <c r="J304" i="9" s="1"/>
  <c r="G304" i="9" a="1"/>
  <c r="G304" i="9" s="1"/>
  <c r="B304" i="9"/>
  <c r="O306" i="10" l="1" a="1"/>
  <c r="O306" i="10" s="1"/>
  <c r="T306" i="10" a="1"/>
  <c r="T306" i="10" s="1"/>
  <c r="K306" i="10" a="1"/>
  <c r="K306" i="10" s="1"/>
  <c r="P306" i="10" a="1"/>
  <c r="P306" i="10" s="1"/>
  <c r="Q306" i="10" a="1"/>
  <c r="Q306" i="10" s="1"/>
  <c r="R306" i="10" a="1"/>
  <c r="R306" i="10" s="1"/>
  <c r="S306" i="10" a="1"/>
  <c r="S306" i="10" s="1"/>
  <c r="L306" i="10" a="1"/>
  <c r="L306" i="10" s="1"/>
  <c r="M306" i="10" a="1"/>
  <c r="M306" i="10" s="1"/>
  <c r="N306" i="10" a="1"/>
  <c r="N306" i="10" s="1"/>
  <c r="M305" i="9" a="1"/>
  <c r="M305" i="9" s="1"/>
  <c r="Q305" i="9" a="1"/>
  <c r="Q305" i="9" s="1"/>
  <c r="N305" i="9" a="1"/>
  <c r="N305" i="9" s="1"/>
  <c r="R305" i="9" a="1"/>
  <c r="R305" i="9" s="1"/>
  <c r="P305" i="9" a="1"/>
  <c r="P305" i="9" s="1"/>
  <c r="K305" i="9" a="1"/>
  <c r="K305" i="9" s="1"/>
  <c r="S305" i="9" a="1"/>
  <c r="S305" i="9" s="1"/>
  <c r="T305" i="9" a="1"/>
  <c r="T305" i="9" s="1"/>
  <c r="L305" i="9" a="1"/>
  <c r="L305" i="9" s="1"/>
  <c r="O305" i="9" a="1"/>
  <c r="O305" i="9" s="1"/>
  <c r="H306" i="10" a="1"/>
  <c r="H306" i="10" s="1"/>
  <c r="I306" i="10" a="1"/>
  <c r="I306" i="10" s="1"/>
  <c r="G306" i="10" a="1"/>
  <c r="G306" i="10" s="1"/>
  <c r="E306" i="10" a="1"/>
  <c r="E306" i="10" s="1"/>
  <c r="B306" i="10"/>
  <c r="J306" i="10" a="1"/>
  <c r="J306" i="10" s="1"/>
  <c r="D306" i="10" a="1"/>
  <c r="D306" i="10" s="1"/>
  <c r="A307" i="10"/>
  <c r="F306" i="10" a="1"/>
  <c r="F306" i="10" s="1"/>
  <c r="A306" i="9"/>
  <c r="F305" i="9" a="1"/>
  <c r="F305" i="9" s="1"/>
  <c r="E305" i="9" a="1"/>
  <c r="E305" i="9" s="1"/>
  <c r="B305" i="9"/>
  <c r="G305" i="9" a="1"/>
  <c r="G305" i="9" s="1"/>
  <c r="D305" i="9" a="1"/>
  <c r="D305" i="9" s="1"/>
  <c r="I305" i="9" a="1"/>
  <c r="I305" i="9" s="1"/>
  <c r="H305" i="9" a="1"/>
  <c r="H305" i="9" s="1"/>
  <c r="J305" i="9" a="1"/>
  <c r="J305" i="9" s="1"/>
  <c r="P307" i="10" l="1" a="1"/>
  <c r="P307" i="10" s="1"/>
  <c r="K307" i="10" a="1"/>
  <c r="K307" i="10" s="1"/>
  <c r="L307" i="10" a="1"/>
  <c r="L307" i="10" s="1"/>
  <c r="Q307" i="10" a="1"/>
  <c r="Q307" i="10" s="1"/>
  <c r="R307" i="10" a="1"/>
  <c r="R307" i="10" s="1"/>
  <c r="S307" i="10" a="1"/>
  <c r="S307" i="10" s="1"/>
  <c r="T307" i="10" a="1"/>
  <c r="T307" i="10" s="1"/>
  <c r="M307" i="10" a="1"/>
  <c r="M307" i="10" s="1"/>
  <c r="N307" i="10" a="1"/>
  <c r="N307" i="10" s="1"/>
  <c r="O307" i="10" a="1"/>
  <c r="O307" i="10" s="1"/>
  <c r="K306" i="9" a="1"/>
  <c r="K306" i="9" s="1"/>
  <c r="O306" i="9" a="1"/>
  <c r="O306" i="9" s="1"/>
  <c r="S306" i="9" a="1"/>
  <c r="S306" i="9" s="1"/>
  <c r="L306" i="9" a="1"/>
  <c r="L306" i="9" s="1"/>
  <c r="P306" i="9" a="1"/>
  <c r="P306" i="9" s="1"/>
  <c r="T306" i="9" a="1"/>
  <c r="T306" i="9" s="1"/>
  <c r="N306" i="9" a="1"/>
  <c r="N306" i="9" s="1"/>
  <c r="Q306" i="9" a="1"/>
  <c r="Q306" i="9" s="1"/>
  <c r="M306" i="9" a="1"/>
  <c r="M306" i="9" s="1"/>
  <c r="R306" i="9" a="1"/>
  <c r="R306" i="9" s="1"/>
  <c r="I307" i="10" a="1"/>
  <c r="I307" i="10" s="1"/>
  <c r="D307" i="10" a="1"/>
  <c r="D307" i="10" s="1"/>
  <c r="A308" i="10"/>
  <c r="J307" i="10" a="1"/>
  <c r="J307" i="10" s="1"/>
  <c r="B307" i="10"/>
  <c r="E307" i="10" a="1"/>
  <c r="E307" i="10" s="1"/>
  <c r="H307" i="10" a="1"/>
  <c r="H307" i="10" s="1"/>
  <c r="F307" i="10" a="1"/>
  <c r="F307" i="10" s="1"/>
  <c r="G307" i="10" a="1"/>
  <c r="G307" i="10" s="1"/>
  <c r="A307" i="9"/>
  <c r="F306" i="9" a="1"/>
  <c r="F306" i="9" s="1"/>
  <c r="I306" i="9" a="1"/>
  <c r="I306" i="9" s="1"/>
  <c r="D306" i="9" a="1"/>
  <c r="D306" i="9" s="1"/>
  <c r="J306" i="9" a="1"/>
  <c r="J306" i="9" s="1"/>
  <c r="G306" i="9" a="1"/>
  <c r="G306" i="9" s="1"/>
  <c r="E306" i="9" a="1"/>
  <c r="E306" i="9" s="1"/>
  <c r="H306" i="9" a="1"/>
  <c r="H306" i="9" s="1"/>
  <c r="B306" i="9"/>
  <c r="K308" i="10" l="1" a="1"/>
  <c r="K308" i="10" s="1"/>
  <c r="P308" i="10" a="1"/>
  <c r="P308" i="10" s="1"/>
  <c r="Q308" i="10" a="1"/>
  <c r="Q308" i="10" s="1"/>
  <c r="L308" i="10" a="1"/>
  <c r="L308" i="10" s="1"/>
  <c r="R308" i="10" a="1"/>
  <c r="R308" i="10" s="1"/>
  <c r="M308" i="10" a="1"/>
  <c r="M308" i="10" s="1"/>
  <c r="S308" i="10" a="1"/>
  <c r="S308" i="10" s="1"/>
  <c r="T308" i="10" a="1"/>
  <c r="T308" i="10" s="1"/>
  <c r="N308" i="10" a="1"/>
  <c r="N308" i="10" s="1"/>
  <c r="O308" i="10" a="1"/>
  <c r="O308" i="10" s="1"/>
  <c r="M307" i="9" a="1"/>
  <c r="M307" i="9" s="1"/>
  <c r="Q307" i="9" a="1"/>
  <c r="Q307" i="9" s="1"/>
  <c r="N307" i="9" a="1"/>
  <c r="N307" i="9" s="1"/>
  <c r="R307" i="9" a="1"/>
  <c r="R307" i="9" s="1"/>
  <c r="L307" i="9" a="1"/>
  <c r="L307" i="9" s="1"/>
  <c r="T307" i="9" a="1"/>
  <c r="T307" i="9" s="1"/>
  <c r="O307" i="9" a="1"/>
  <c r="O307" i="9" s="1"/>
  <c r="S307" i="9" a="1"/>
  <c r="S307" i="9" s="1"/>
  <c r="K307" i="9" a="1"/>
  <c r="K307" i="9" s="1"/>
  <c r="P307" i="9" a="1"/>
  <c r="P307" i="9" s="1"/>
  <c r="I308" i="10" a="1"/>
  <c r="I308" i="10" s="1"/>
  <c r="G308" i="10" a="1"/>
  <c r="G308" i="10" s="1"/>
  <c r="D308" i="10" a="1"/>
  <c r="D308" i="10" s="1"/>
  <c r="A309" i="10"/>
  <c r="E308" i="10" a="1"/>
  <c r="E308" i="10" s="1"/>
  <c r="J308" i="10" a="1"/>
  <c r="J308" i="10" s="1"/>
  <c r="F308" i="10" a="1"/>
  <c r="F308" i="10" s="1"/>
  <c r="H308" i="10" a="1"/>
  <c r="H308" i="10" s="1"/>
  <c r="B308" i="10"/>
  <c r="J307" i="9" a="1"/>
  <c r="J307" i="9" s="1"/>
  <c r="I307" i="9" a="1"/>
  <c r="I307" i="9" s="1"/>
  <c r="A308" i="9"/>
  <c r="E307" i="9" a="1"/>
  <c r="E307" i="9" s="1"/>
  <c r="B307" i="9"/>
  <c r="H307" i="9" a="1"/>
  <c r="H307" i="9" s="1"/>
  <c r="F307" i="9" a="1"/>
  <c r="F307" i="9" s="1"/>
  <c r="D307" i="9" a="1"/>
  <c r="D307" i="9" s="1"/>
  <c r="G307" i="9" a="1"/>
  <c r="G307" i="9" s="1"/>
  <c r="L309" i="10" l="1" a="1"/>
  <c r="L309" i="10" s="1"/>
  <c r="Q309" i="10" a="1"/>
  <c r="Q309" i="10" s="1"/>
  <c r="M309" i="10" a="1"/>
  <c r="M309" i="10" s="1"/>
  <c r="R309" i="10" a="1"/>
  <c r="R309" i="10" s="1"/>
  <c r="S309" i="10" a="1"/>
  <c r="S309" i="10" s="1"/>
  <c r="T309" i="10" a="1"/>
  <c r="T309" i="10" s="1"/>
  <c r="K309" i="10" a="1"/>
  <c r="K309" i="10" s="1"/>
  <c r="O309" i="10" a="1"/>
  <c r="O309" i="10" s="1"/>
  <c r="P309" i="10" a="1"/>
  <c r="P309" i="10" s="1"/>
  <c r="N309" i="10" a="1"/>
  <c r="N309" i="10" s="1"/>
  <c r="K308" i="9" a="1"/>
  <c r="K308" i="9" s="1"/>
  <c r="O308" i="9" a="1"/>
  <c r="O308" i="9" s="1"/>
  <c r="S308" i="9" a="1"/>
  <c r="S308" i="9" s="1"/>
  <c r="L308" i="9" a="1"/>
  <c r="L308" i="9" s="1"/>
  <c r="P308" i="9" a="1"/>
  <c r="P308" i="9" s="1"/>
  <c r="T308" i="9" a="1"/>
  <c r="T308" i="9" s="1"/>
  <c r="R308" i="9" a="1"/>
  <c r="R308" i="9" s="1"/>
  <c r="M308" i="9" a="1"/>
  <c r="M308" i="9" s="1"/>
  <c r="N308" i="9" a="1"/>
  <c r="N308" i="9" s="1"/>
  <c r="Q308" i="9" a="1"/>
  <c r="Q308" i="9" s="1"/>
  <c r="J309" i="10" a="1"/>
  <c r="J309" i="10" s="1"/>
  <c r="H309" i="10" a="1"/>
  <c r="H309" i="10" s="1"/>
  <c r="B309" i="10"/>
  <c r="F309" i="10" a="1"/>
  <c r="F309" i="10" s="1"/>
  <c r="I309" i="10" a="1"/>
  <c r="I309" i="10" s="1"/>
  <c r="G309" i="10" a="1"/>
  <c r="G309" i="10" s="1"/>
  <c r="E309" i="10" a="1"/>
  <c r="E309" i="10" s="1"/>
  <c r="A310" i="10"/>
  <c r="D309" i="10" a="1"/>
  <c r="D309" i="10" s="1"/>
  <c r="F308" i="9" a="1"/>
  <c r="F308" i="9" s="1"/>
  <c r="H308" i="9" a="1"/>
  <c r="H308" i="9" s="1"/>
  <c r="B308" i="9"/>
  <c r="E308" i="9" a="1"/>
  <c r="E308" i="9" s="1"/>
  <c r="J308" i="9" a="1"/>
  <c r="J308" i="9" s="1"/>
  <c r="I308" i="9" a="1"/>
  <c r="I308" i="9" s="1"/>
  <c r="D308" i="9" a="1"/>
  <c r="D308" i="9" s="1"/>
  <c r="A309" i="9"/>
  <c r="G308" i="9" a="1"/>
  <c r="G308" i="9" s="1"/>
  <c r="L310" i="10" l="1" a="1"/>
  <c r="L310" i="10" s="1"/>
  <c r="R310" i="10" a="1"/>
  <c r="R310" i="10" s="1"/>
  <c r="M310" i="10" a="1"/>
  <c r="M310" i="10" s="1"/>
  <c r="N310" i="10" a="1"/>
  <c r="N310" i="10" s="1"/>
  <c r="S310" i="10" a="1"/>
  <c r="S310" i="10" s="1"/>
  <c r="T310" i="10" a="1"/>
  <c r="T310" i="10" s="1"/>
  <c r="K310" i="10" a="1"/>
  <c r="K310" i="10" s="1"/>
  <c r="O310" i="10" a="1"/>
  <c r="O310" i="10" s="1"/>
  <c r="P310" i="10" a="1"/>
  <c r="P310" i="10" s="1"/>
  <c r="Q310" i="10" a="1"/>
  <c r="Q310" i="10" s="1"/>
  <c r="M309" i="9" a="1"/>
  <c r="M309" i="9" s="1"/>
  <c r="Q309" i="9" a="1"/>
  <c r="Q309" i="9" s="1"/>
  <c r="N309" i="9" a="1"/>
  <c r="N309" i="9" s="1"/>
  <c r="R309" i="9" a="1"/>
  <c r="R309" i="9" s="1"/>
  <c r="P309" i="9" a="1"/>
  <c r="P309" i="9" s="1"/>
  <c r="K309" i="9" a="1"/>
  <c r="K309" i="9" s="1"/>
  <c r="S309" i="9" a="1"/>
  <c r="S309" i="9" s="1"/>
  <c r="T309" i="9" a="1"/>
  <c r="T309" i="9" s="1"/>
  <c r="L309" i="9" a="1"/>
  <c r="L309" i="9" s="1"/>
  <c r="O309" i="9" a="1"/>
  <c r="O309" i="9" s="1"/>
  <c r="H310" i="10" a="1"/>
  <c r="H310" i="10" s="1"/>
  <c r="I310" i="10" a="1"/>
  <c r="I310" i="10" s="1"/>
  <c r="D310" i="10" a="1"/>
  <c r="D310" i="10" s="1"/>
  <c r="F310" i="10" a="1"/>
  <c r="F310" i="10" s="1"/>
  <c r="B310" i="10"/>
  <c r="G310" i="10" a="1"/>
  <c r="G310" i="10" s="1"/>
  <c r="J310" i="10" a="1"/>
  <c r="J310" i="10" s="1"/>
  <c r="E310" i="10" a="1"/>
  <c r="E310" i="10" s="1"/>
  <c r="A311" i="10"/>
  <c r="A310" i="9"/>
  <c r="F309" i="9" a="1"/>
  <c r="F309" i="9" s="1"/>
  <c r="D309" i="9" a="1"/>
  <c r="D309" i="9" s="1"/>
  <c r="I309" i="9" a="1"/>
  <c r="I309" i="9" s="1"/>
  <c r="E309" i="9" a="1"/>
  <c r="E309" i="9" s="1"/>
  <c r="H309" i="9" a="1"/>
  <c r="H309" i="9" s="1"/>
  <c r="G309" i="9" a="1"/>
  <c r="G309" i="9" s="1"/>
  <c r="J309" i="9" a="1"/>
  <c r="J309" i="9" s="1"/>
  <c r="B309" i="9"/>
  <c r="M311" i="10" l="1" a="1"/>
  <c r="M311" i="10" s="1"/>
  <c r="R311" i="10" a="1"/>
  <c r="R311" i="10" s="1"/>
  <c r="S311" i="10" a="1"/>
  <c r="S311" i="10" s="1"/>
  <c r="N311" i="10" a="1"/>
  <c r="N311" i="10" s="1"/>
  <c r="T311" i="10" a="1"/>
  <c r="T311" i="10" s="1"/>
  <c r="O311" i="10" a="1"/>
  <c r="O311" i="10" s="1"/>
  <c r="K311" i="10" a="1"/>
  <c r="K311" i="10" s="1"/>
  <c r="L311" i="10" a="1"/>
  <c r="L311" i="10" s="1"/>
  <c r="Q311" i="10" a="1"/>
  <c r="Q311" i="10" s="1"/>
  <c r="P311" i="10" a="1"/>
  <c r="P311" i="10" s="1"/>
  <c r="K310" i="9" a="1"/>
  <c r="K310" i="9" s="1"/>
  <c r="O310" i="9" a="1"/>
  <c r="O310" i="9" s="1"/>
  <c r="S310" i="9" a="1"/>
  <c r="S310" i="9" s="1"/>
  <c r="L310" i="9" a="1"/>
  <c r="L310" i="9" s="1"/>
  <c r="P310" i="9" a="1"/>
  <c r="P310" i="9" s="1"/>
  <c r="T310" i="9" a="1"/>
  <c r="T310" i="9" s="1"/>
  <c r="N310" i="9" a="1"/>
  <c r="N310" i="9" s="1"/>
  <c r="Q310" i="9" a="1"/>
  <c r="Q310" i="9" s="1"/>
  <c r="M310" i="9" a="1"/>
  <c r="M310" i="9" s="1"/>
  <c r="R310" i="9" a="1"/>
  <c r="R310" i="9" s="1"/>
  <c r="D311" i="10" a="1"/>
  <c r="D311" i="10" s="1"/>
  <c r="J311" i="10" a="1"/>
  <c r="J311" i="10" s="1"/>
  <c r="G311" i="10" a="1"/>
  <c r="G311" i="10" s="1"/>
  <c r="E311" i="10" a="1"/>
  <c r="E311" i="10" s="1"/>
  <c r="I311" i="10" a="1"/>
  <c r="I311" i="10" s="1"/>
  <c r="F311" i="10" a="1"/>
  <c r="F311" i="10" s="1"/>
  <c r="A312" i="10"/>
  <c r="H311" i="10" a="1"/>
  <c r="H311" i="10" s="1"/>
  <c r="B311" i="10"/>
  <c r="E310" i="9" a="1"/>
  <c r="E310" i="9" s="1"/>
  <c r="I310" i="9" a="1"/>
  <c r="I310" i="9" s="1"/>
  <c r="B310" i="9"/>
  <c r="F310" i="9" a="1"/>
  <c r="F310" i="9" s="1"/>
  <c r="A311" i="9"/>
  <c r="G310" i="9" a="1"/>
  <c r="G310" i="9" s="1"/>
  <c r="J310" i="9" a="1"/>
  <c r="J310" i="9" s="1"/>
  <c r="D310" i="9" a="1"/>
  <c r="D310" i="9" s="1"/>
  <c r="H310" i="9" a="1"/>
  <c r="H310" i="9" s="1"/>
  <c r="N312" i="10" l="1" a="1"/>
  <c r="N312" i="10" s="1"/>
  <c r="S312" i="10" a="1"/>
  <c r="S312" i="10" s="1"/>
  <c r="O312" i="10" a="1"/>
  <c r="O312" i="10" s="1"/>
  <c r="T312" i="10" a="1"/>
  <c r="T312" i="10" s="1"/>
  <c r="K312" i="10" a="1"/>
  <c r="K312" i="10" s="1"/>
  <c r="L312" i="10" a="1"/>
  <c r="L312" i="10" s="1"/>
  <c r="M312" i="10" a="1"/>
  <c r="M312" i="10" s="1"/>
  <c r="P312" i="10" a="1"/>
  <c r="P312" i="10" s="1"/>
  <c r="Q312" i="10" a="1"/>
  <c r="Q312" i="10" s="1"/>
  <c r="R312" i="10" a="1"/>
  <c r="R312" i="10" s="1"/>
  <c r="M311" i="9" a="1"/>
  <c r="M311" i="9" s="1"/>
  <c r="Q311" i="9" a="1"/>
  <c r="Q311" i="9" s="1"/>
  <c r="N311" i="9" a="1"/>
  <c r="N311" i="9" s="1"/>
  <c r="R311" i="9" a="1"/>
  <c r="R311" i="9" s="1"/>
  <c r="L311" i="9" a="1"/>
  <c r="L311" i="9" s="1"/>
  <c r="T311" i="9" a="1"/>
  <c r="T311" i="9" s="1"/>
  <c r="O311" i="9" a="1"/>
  <c r="O311" i="9" s="1"/>
  <c r="K311" i="9" a="1"/>
  <c r="K311" i="9" s="1"/>
  <c r="P311" i="9" a="1"/>
  <c r="P311" i="9" s="1"/>
  <c r="S311" i="9" a="1"/>
  <c r="S311" i="9" s="1"/>
  <c r="A313" i="10"/>
  <c r="E312" i="10" a="1"/>
  <c r="E312" i="10" s="1"/>
  <c r="D312" i="10" a="1"/>
  <c r="D312" i="10" s="1"/>
  <c r="I312" i="10" a="1"/>
  <c r="I312" i="10" s="1"/>
  <c r="H312" i="10" a="1"/>
  <c r="H312" i="10" s="1"/>
  <c r="J312" i="10" a="1"/>
  <c r="J312" i="10" s="1"/>
  <c r="B312" i="10"/>
  <c r="F312" i="10" a="1"/>
  <c r="F312" i="10" s="1"/>
  <c r="G312" i="10" a="1"/>
  <c r="G312" i="10" s="1"/>
  <c r="J311" i="9" a="1"/>
  <c r="J311" i="9" s="1"/>
  <c r="I311" i="9" a="1"/>
  <c r="I311" i="9" s="1"/>
  <c r="E311" i="9" a="1"/>
  <c r="E311" i="9" s="1"/>
  <c r="B311" i="9"/>
  <c r="A312" i="9"/>
  <c r="G311" i="9" a="1"/>
  <c r="G311" i="9" s="1"/>
  <c r="D311" i="9" a="1"/>
  <c r="D311" i="9" s="1"/>
  <c r="H311" i="9" a="1"/>
  <c r="H311" i="9" s="1"/>
  <c r="F311" i="9" a="1"/>
  <c r="F311" i="9" s="1"/>
  <c r="N313" i="10" l="1" a="1"/>
  <c r="N313" i="10" s="1"/>
  <c r="T313" i="10" a="1"/>
  <c r="T313" i="10" s="1"/>
  <c r="O313" i="10" a="1"/>
  <c r="O313" i="10" s="1"/>
  <c r="P313" i="10" a="1"/>
  <c r="P313" i="10" s="1"/>
  <c r="K313" i="10" a="1"/>
  <c r="K313" i="10" s="1"/>
  <c r="L313" i="10" a="1"/>
  <c r="L313" i="10" s="1"/>
  <c r="M313" i="10" a="1"/>
  <c r="M313" i="10" s="1"/>
  <c r="Q313" i="10" a="1"/>
  <c r="Q313" i="10" s="1"/>
  <c r="R313" i="10" a="1"/>
  <c r="R313" i="10" s="1"/>
  <c r="S313" i="10" a="1"/>
  <c r="S313" i="10" s="1"/>
  <c r="K312" i="9" a="1"/>
  <c r="K312" i="9" s="1"/>
  <c r="L312" i="9" a="1"/>
  <c r="L312" i="9" s="1"/>
  <c r="P312" i="9" a="1"/>
  <c r="P312" i="9" s="1"/>
  <c r="T312" i="9" a="1"/>
  <c r="T312" i="9" s="1"/>
  <c r="R312" i="9" a="1"/>
  <c r="R312" i="9" s="1"/>
  <c r="M312" i="9" a="1"/>
  <c r="M312" i="9" s="1"/>
  <c r="S312" i="9" a="1"/>
  <c r="S312" i="9" s="1"/>
  <c r="N312" i="9" a="1"/>
  <c r="N312" i="9" s="1"/>
  <c r="O312" i="9" a="1"/>
  <c r="O312" i="9" s="1"/>
  <c r="Q312" i="9" a="1"/>
  <c r="Q312" i="9" s="1"/>
  <c r="B313" i="10"/>
  <c r="H313" i="10" a="1"/>
  <c r="H313" i="10" s="1"/>
  <c r="F313" i="10" a="1"/>
  <c r="F313" i="10" s="1"/>
  <c r="G313" i="10" a="1"/>
  <c r="G313" i="10" s="1"/>
  <c r="D313" i="10" a="1"/>
  <c r="D313" i="10" s="1"/>
  <c r="J313" i="10" a="1"/>
  <c r="J313" i="10" s="1"/>
  <c r="I313" i="10" a="1"/>
  <c r="I313" i="10" s="1"/>
  <c r="E313" i="10" a="1"/>
  <c r="E313" i="10" s="1"/>
  <c r="A314" i="10"/>
  <c r="G312" i="9" a="1"/>
  <c r="G312" i="9" s="1"/>
  <c r="A313" i="9"/>
  <c r="E312" i="9" a="1"/>
  <c r="E312" i="9" s="1"/>
  <c r="F312" i="9" a="1"/>
  <c r="F312" i="9" s="1"/>
  <c r="B312" i="9"/>
  <c r="J312" i="9" a="1"/>
  <c r="J312" i="9" s="1"/>
  <c r="H312" i="9" a="1"/>
  <c r="H312" i="9" s="1"/>
  <c r="D312" i="9" a="1"/>
  <c r="D312" i="9" s="1"/>
  <c r="I312" i="9" a="1"/>
  <c r="I312" i="9" s="1"/>
  <c r="O314" i="10" l="1" a="1"/>
  <c r="O314" i="10" s="1"/>
  <c r="T314" i="10" a="1"/>
  <c r="T314" i="10" s="1"/>
  <c r="K314" i="10" a="1"/>
  <c r="K314" i="10" s="1"/>
  <c r="P314" i="10" a="1"/>
  <c r="P314" i="10" s="1"/>
  <c r="Q314" i="10" a="1"/>
  <c r="Q314" i="10" s="1"/>
  <c r="L314" i="10" a="1"/>
  <c r="L314" i="10" s="1"/>
  <c r="M314" i="10" a="1"/>
  <c r="M314" i="10" s="1"/>
  <c r="N314" i="10" a="1"/>
  <c r="N314" i="10" s="1"/>
  <c r="R314" i="10" a="1"/>
  <c r="R314" i="10" s="1"/>
  <c r="S314" i="10" a="1"/>
  <c r="S314" i="10" s="1"/>
  <c r="N313" i="9" a="1"/>
  <c r="N313" i="9" s="1"/>
  <c r="R313" i="9" a="1"/>
  <c r="R313" i="9" s="1"/>
  <c r="M313" i="9" a="1"/>
  <c r="M313" i="9" s="1"/>
  <c r="T313" i="9" a="1"/>
  <c r="T313" i="9" s="1"/>
  <c r="O313" i="9" a="1"/>
  <c r="O313" i="9" s="1"/>
  <c r="P313" i="9" a="1"/>
  <c r="P313" i="9" s="1"/>
  <c r="Q313" i="9" a="1"/>
  <c r="Q313" i="9" s="1"/>
  <c r="S313" i="9" a="1"/>
  <c r="S313" i="9" s="1"/>
  <c r="L313" i="9" a="1"/>
  <c r="L313" i="9" s="1"/>
  <c r="K313" i="9" a="1"/>
  <c r="K313" i="9" s="1"/>
  <c r="A315" i="10"/>
  <c r="I314" i="10" a="1"/>
  <c r="I314" i="10" s="1"/>
  <c r="G314" i="10" a="1"/>
  <c r="G314" i="10" s="1"/>
  <c r="D314" i="10" a="1"/>
  <c r="D314" i="10" s="1"/>
  <c r="H314" i="10" a="1"/>
  <c r="H314" i="10" s="1"/>
  <c r="F314" i="10" a="1"/>
  <c r="F314" i="10" s="1"/>
  <c r="B314" i="10"/>
  <c r="J314" i="10" a="1"/>
  <c r="J314" i="10" s="1"/>
  <c r="E314" i="10" a="1"/>
  <c r="E314" i="10" s="1"/>
  <c r="E313" i="9" a="1"/>
  <c r="E313" i="9" s="1"/>
  <c r="A314" i="9"/>
  <c r="B313" i="9"/>
  <c r="D313" i="9" a="1"/>
  <c r="D313" i="9" s="1"/>
  <c r="I313" i="9" a="1"/>
  <c r="I313" i="9" s="1"/>
  <c r="H313" i="9" a="1"/>
  <c r="H313" i="9" s="1"/>
  <c r="G313" i="9" a="1"/>
  <c r="G313" i="9" s="1"/>
  <c r="F313" i="9" a="1"/>
  <c r="F313" i="9" s="1"/>
  <c r="J313" i="9" a="1"/>
  <c r="J313" i="9" s="1"/>
  <c r="P315" i="10" l="1" a="1"/>
  <c r="P315" i="10" s="1"/>
  <c r="K315" i="10" a="1"/>
  <c r="K315" i="10" s="1"/>
  <c r="L315" i="10" a="1"/>
  <c r="L315" i="10" s="1"/>
  <c r="Q315" i="10" a="1"/>
  <c r="Q315" i="10" s="1"/>
  <c r="M315" i="10" a="1"/>
  <c r="M315" i="10" s="1"/>
  <c r="N315" i="10" a="1"/>
  <c r="N315" i="10" s="1"/>
  <c r="O315" i="10" a="1"/>
  <c r="O315" i="10" s="1"/>
  <c r="S315" i="10" a="1"/>
  <c r="S315" i="10" s="1"/>
  <c r="R315" i="10" a="1"/>
  <c r="R315" i="10" s="1"/>
  <c r="T315" i="10" a="1"/>
  <c r="T315" i="10" s="1"/>
  <c r="L314" i="9" a="1"/>
  <c r="L314" i="9" s="1"/>
  <c r="P314" i="9" a="1"/>
  <c r="P314" i="9" s="1"/>
  <c r="T314" i="9" a="1"/>
  <c r="T314" i="9" s="1"/>
  <c r="Q314" i="9" a="1"/>
  <c r="Q314" i="9" s="1"/>
  <c r="K314" i="9" a="1"/>
  <c r="K314" i="9" s="1"/>
  <c r="R314" i="9" a="1"/>
  <c r="R314" i="9" s="1"/>
  <c r="M314" i="9" a="1"/>
  <c r="M314" i="9" s="1"/>
  <c r="N314" i="9" a="1"/>
  <c r="N314" i="9" s="1"/>
  <c r="S314" i="9" a="1"/>
  <c r="S314" i="9" s="1"/>
  <c r="O314" i="9" a="1"/>
  <c r="O314" i="9" s="1"/>
  <c r="I315" i="10" a="1"/>
  <c r="I315" i="10" s="1"/>
  <c r="F315" i="10" a="1"/>
  <c r="F315" i="10" s="1"/>
  <c r="G315" i="10" a="1"/>
  <c r="G315" i="10" s="1"/>
  <c r="A316" i="10"/>
  <c r="D315" i="10" a="1"/>
  <c r="D315" i="10" s="1"/>
  <c r="E315" i="10" a="1"/>
  <c r="E315" i="10" s="1"/>
  <c r="H315" i="10" a="1"/>
  <c r="H315" i="10" s="1"/>
  <c r="J315" i="10" a="1"/>
  <c r="J315" i="10" s="1"/>
  <c r="B315" i="10"/>
  <c r="G314" i="9" a="1"/>
  <c r="G314" i="9" s="1"/>
  <c r="A315" i="9"/>
  <c r="F314" i="9" a="1"/>
  <c r="F314" i="9" s="1"/>
  <c r="H314" i="9" a="1"/>
  <c r="H314" i="9" s="1"/>
  <c r="E314" i="9" a="1"/>
  <c r="E314" i="9" s="1"/>
  <c r="D314" i="9" a="1"/>
  <c r="D314" i="9" s="1"/>
  <c r="J314" i="9" a="1"/>
  <c r="J314" i="9" s="1"/>
  <c r="B314" i="9"/>
  <c r="I314" i="9" a="1"/>
  <c r="I314" i="9" s="1"/>
  <c r="K316" i="10" l="1" a="1"/>
  <c r="K316" i="10" s="1"/>
  <c r="P316" i="10" a="1"/>
  <c r="P316" i="10" s="1"/>
  <c r="Q316" i="10" a="1"/>
  <c r="Q316" i="10" s="1"/>
  <c r="L316" i="10" a="1"/>
  <c r="L316" i="10" s="1"/>
  <c r="R316" i="10" a="1"/>
  <c r="R316" i="10" s="1"/>
  <c r="M316" i="10" a="1"/>
  <c r="M316" i="10" s="1"/>
  <c r="N316" i="10" a="1"/>
  <c r="N316" i="10" s="1"/>
  <c r="O316" i="10" a="1"/>
  <c r="O316" i="10" s="1"/>
  <c r="S316" i="10" a="1"/>
  <c r="S316" i="10" s="1"/>
  <c r="T316" i="10" a="1"/>
  <c r="T316" i="10" s="1"/>
  <c r="N315" i="9" a="1"/>
  <c r="N315" i="9" s="1"/>
  <c r="R315" i="9" a="1"/>
  <c r="R315" i="9" s="1"/>
  <c r="M315" i="9" a="1"/>
  <c r="M315" i="9" s="1"/>
  <c r="T315" i="9" a="1"/>
  <c r="T315" i="9" s="1"/>
  <c r="O315" i="9" a="1"/>
  <c r="O315" i="9" s="1"/>
  <c r="K315" i="9" a="1"/>
  <c r="K315" i="9" s="1"/>
  <c r="P315" i="9" a="1"/>
  <c r="P315" i="9" s="1"/>
  <c r="Q315" i="9" a="1"/>
  <c r="Q315" i="9" s="1"/>
  <c r="S315" i="9" a="1"/>
  <c r="S315" i="9" s="1"/>
  <c r="L315" i="9" a="1"/>
  <c r="L315" i="9" s="1"/>
  <c r="J316" i="10" a="1"/>
  <c r="J316" i="10" s="1"/>
  <c r="D316" i="10" a="1"/>
  <c r="D316" i="10" s="1"/>
  <c r="G316" i="10" a="1"/>
  <c r="G316" i="10" s="1"/>
  <c r="B316" i="10"/>
  <c r="I316" i="10" a="1"/>
  <c r="I316" i="10" s="1"/>
  <c r="F316" i="10" a="1"/>
  <c r="F316" i="10" s="1"/>
  <c r="E316" i="10" a="1"/>
  <c r="E316" i="10" s="1"/>
  <c r="H316" i="10" a="1"/>
  <c r="H316" i="10" s="1"/>
  <c r="A317" i="10"/>
  <c r="F315" i="9" a="1"/>
  <c r="F315" i="9" s="1"/>
  <c r="J315" i="9" a="1"/>
  <c r="J315" i="9" s="1"/>
  <c r="D315" i="9" a="1"/>
  <c r="D315" i="9" s="1"/>
  <c r="I315" i="9" a="1"/>
  <c r="I315" i="9" s="1"/>
  <c r="G315" i="9" a="1"/>
  <c r="G315" i="9" s="1"/>
  <c r="B315" i="9"/>
  <c r="A316" i="9"/>
  <c r="E315" i="9" a="1"/>
  <c r="E315" i="9" s="1"/>
  <c r="H315" i="9" a="1"/>
  <c r="H315" i="9" s="1"/>
  <c r="L317" i="10" l="1" a="1"/>
  <c r="L317" i="10" s="1"/>
  <c r="Q317" i="10" a="1"/>
  <c r="Q317" i="10" s="1"/>
  <c r="M317" i="10" a="1"/>
  <c r="M317" i="10" s="1"/>
  <c r="R317" i="10" a="1"/>
  <c r="R317" i="10" s="1"/>
  <c r="S317" i="10" a="1"/>
  <c r="S317" i="10" s="1"/>
  <c r="N317" i="10" a="1"/>
  <c r="N317" i="10" s="1"/>
  <c r="O317" i="10" a="1"/>
  <c r="O317" i="10" s="1"/>
  <c r="P317" i="10" a="1"/>
  <c r="P317" i="10" s="1"/>
  <c r="K317" i="10" a="1"/>
  <c r="K317" i="10" s="1"/>
  <c r="T317" i="10" a="1"/>
  <c r="T317" i="10" s="1"/>
  <c r="L316" i="9" a="1"/>
  <c r="L316" i="9" s="1"/>
  <c r="P316" i="9" a="1"/>
  <c r="P316" i="9" s="1"/>
  <c r="T316" i="9" a="1"/>
  <c r="T316" i="9" s="1"/>
  <c r="O316" i="9" a="1"/>
  <c r="O316" i="9" s="1"/>
  <c r="Q316" i="9" a="1"/>
  <c r="Q316" i="9" s="1"/>
  <c r="K316" i="9" a="1"/>
  <c r="K316" i="9" s="1"/>
  <c r="R316" i="9" a="1"/>
  <c r="R316" i="9" s="1"/>
  <c r="S316" i="9" a="1"/>
  <c r="S316" i="9" s="1"/>
  <c r="M316" i="9" a="1"/>
  <c r="M316" i="9" s="1"/>
  <c r="N316" i="9" a="1"/>
  <c r="N316" i="9" s="1"/>
  <c r="D317" i="10" a="1"/>
  <c r="D317" i="10" s="1"/>
  <c r="E317" i="10" a="1"/>
  <c r="E317" i="10" s="1"/>
  <c r="I317" i="10" a="1"/>
  <c r="I317" i="10" s="1"/>
  <c r="A318" i="10"/>
  <c r="B317" i="10"/>
  <c r="J317" i="10" a="1"/>
  <c r="J317" i="10" s="1"/>
  <c r="H317" i="10" a="1"/>
  <c r="H317" i="10" s="1"/>
  <c r="G317" i="10" a="1"/>
  <c r="G317" i="10" s="1"/>
  <c r="F317" i="10" a="1"/>
  <c r="F317" i="10" s="1"/>
  <c r="D316" i="9" a="1"/>
  <c r="D316" i="9" s="1"/>
  <c r="I316" i="9" a="1"/>
  <c r="I316" i="9" s="1"/>
  <c r="G316" i="9" a="1"/>
  <c r="G316" i="9" s="1"/>
  <c r="F316" i="9" a="1"/>
  <c r="F316" i="9" s="1"/>
  <c r="B316" i="9"/>
  <c r="J316" i="9" a="1"/>
  <c r="J316" i="9" s="1"/>
  <c r="A317" i="9"/>
  <c r="H316" i="9" a="1"/>
  <c r="H316" i="9" s="1"/>
  <c r="E316" i="9" a="1"/>
  <c r="E316" i="9" s="1"/>
  <c r="L318" i="10" l="1" a="1"/>
  <c r="L318" i="10" s="1"/>
  <c r="R318" i="10" a="1"/>
  <c r="R318" i="10" s="1"/>
  <c r="M318" i="10" a="1"/>
  <c r="M318" i="10" s="1"/>
  <c r="N318" i="10" a="1"/>
  <c r="N318" i="10" s="1"/>
  <c r="S318" i="10" a="1"/>
  <c r="S318" i="10" s="1"/>
  <c r="O318" i="10" a="1"/>
  <c r="O318" i="10" s="1"/>
  <c r="P318" i="10" a="1"/>
  <c r="P318" i="10" s="1"/>
  <c r="Q318" i="10" a="1"/>
  <c r="Q318" i="10" s="1"/>
  <c r="T318" i="10" a="1"/>
  <c r="T318" i="10" s="1"/>
  <c r="K318" i="10" a="1"/>
  <c r="K318" i="10" s="1"/>
  <c r="N317" i="9" a="1"/>
  <c r="N317" i="9" s="1"/>
  <c r="R317" i="9" a="1"/>
  <c r="R317" i="9" s="1"/>
  <c r="L317" i="9" a="1"/>
  <c r="L317" i="9" s="1"/>
  <c r="S317" i="9" a="1"/>
  <c r="S317" i="9" s="1"/>
  <c r="M317" i="9" a="1"/>
  <c r="M317" i="9" s="1"/>
  <c r="T317" i="9" a="1"/>
  <c r="T317" i="9" s="1"/>
  <c r="O317" i="9" a="1"/>
  <c r="O317" i="9" s="1"/>
  <c r="P317" i="9" a="1"/>
  <c r="P317" i="9" s="1"/>
  <c r="Q317" i="9" a="1"/>
  <c r="Q317" i="9" s="1"/>
  <c r="K317" i="9" a="1"/>
  <c r="K317" i="9" s="1"/>
  <c r="G318" i="10" a="1"/>
  <c r="G318" i="10" s="1"/>
  <c r="D318" i="10" a="1"/>
  <c r="D318" i="10" s="1"/>
  <c r="H318" i="10" a="1"/>
  <c r="H318" i="10" s="1"/>
  <c r="I318" i="10" a="1"/>
  <c r="I318" i="10" s="1"/>
  <c r="B318" i="10"/>
  <c r="F318" i="10" a="1"/>
  <c r="F318" i="10" s="1"/>
  <c r="E318" i="10" a="1"/>
  <c r="E318" i="10" s="1"/>
  <c r="J318" i="10" a="1"/>
  <c r="J318" i="10" s="1"/>
  <c r="A319" i="10"/>
  <c r="H317" i="9" a="1"/>
  <c r="H317" i="9" s="1"/>
  <c r="E317" i="9" a="1"/>
  <c r="E317" i="9" s="1"/>
  <c r="G317" i="9" a="1"/>
  <c r="G317" i="9" s="1"/>
  <c r="D317" i="9" a="1"/>
  <c r="D317" i="9" s="1"/>
  <c r="I317" i="9" a="1"/>
  <c r="I317" i="9" s="1"/>
  <c r="J317" i="9" a="1"/>
  <c r="J317" i="9" s="1"/>
  <c r="B317" i="9"/>
  <c r="F317" i="9" a="1"/>
  <c r="F317" i="9" s="1"/>
  <c r="A318" i="9"/>
  <c r="M319" i="10" l="1" a="1"/>
  <c r="M319" i="10" s="1"/>
  <c r="R319" i="10" a="1"/>
  <c r="R319" i="10" s="1"/>
  <c r="S319" i="10" a="1"/>
  <c r="S319" i="10" s="1"/>
  <c r="N319" i="10" a="1"/>
  <c r="N319" i="10" s="1"/>
  <c r="T319" i="10" a="1"/>
  <c r="T319" i="10" s="1"/>
  <c r="O319" i="10" a="1"/>
  <c r="O319" i="10" s="1"/>
  <c r="P319" i="10" a="1"/>
  <c r="P319" i="10" s="1"/>
  <c r="Q319" i="10" a="1"/>
  <c r="Q319" i="10" s="1"/>
  <c r="K319" i="10" a="1"/>
  <c r="K319" i="10" s="1"/>
  <c r="L319" i="10" a="1"/>
  <c r="L319" i="10" s="1"/>
  <c r="L318" i="9" a="1"/>
  <c r="L318" i="9" s="1"/>
  <c r="P318" i="9" a="1"/>
  <c r="P318" i="9" s="1"/>
  <c r="T318" i="9" a="1"/>
  <c r="T318" i="9" s="1"/>
  <c r="O318" i="9" a="1"/>
  <c r="O318" i="9" s="1"/>
  <c r="Q318" i="9" a="1"/>
  <c r="Q318" i="9" s="1"/>
  <c r="M318" i="9" a="1"/>
  <c r="M318" i="9" s="1"/>
  <c r="S318" i="9" a="1"/>
  <c r="S318" i="9" s="1"/>
  <c r="R318" i="9" a="1"/>
  <c r="R318" i="9" s="1"/>
  <c r="K318" i="9" a="1"/>
  <c r="K318" i="9" s="1"/>
  <c r="N318" i="9" a="1"/>
  <c r="N318" i="9" s="1"/>
  <c r="I319" i="10" a="1"/>
  <c r="I319" i="10" s="1"/>
  <c r="A320" i="10"/>
  <c r="F319" i="10" a="1"/>
  <c r="F319" i="10" s="1"/>
  <c r="E319" i="10" a="1"/>
  <c r="E319" i="10" s="1"/>
  <c r="B319" i="10"/>
  <c r="H319" i="10" a="1"/>
  <c r="H319" i="10" s="1"/>
  <c r="G319" i="10" a="1"/>
  <c r="G319" i="10" s="1"/>
  <c r="J319" i="10" a="1"/>
  <c r="J319" i="10" s="1"/>
  <c r="D319" i="10" a="1"/>
  <c r="D319" i="10" s="1"/>
  <c r="I318" i="9" a="1"/>
  <c r="I318" i="9" s="1"/>
  <c r="D318" i="9" a="1"/>
  <c r="D318" i="9" s="1"/>
  <c r="G318" i="9" a="1"/>
  <c r="G318" i="9" s="1"/>
  <c r="H318" i="9" a="1"/>
  <c r="H318" i="9" s="1"/>
  <c r="J318" i="9" a="1"/>
  <c r="J318" i="9" s="1"/>
  <c r="E318" i="9" a="1"/>
  <c r="E318" i="9" s="1"/>
  <c r="F318" i="9" a="1"/>
  <c r="F318" i="9" s="1"/>
  <c r="A319" i="9"/>
  <c r="B318" i="9"/>
  <c r="N320" i="10" l="1" a="1"/>
  <c r="N320" i="10" s="1"/>
  <c r="S320" i="10" a="1"/>
  <c r="S320" i="10" s="1"/>
  <c r="O320" i="10" a="1"/>
  <c r="O320" i="10" s="1"/>
  <c r="T320" i="10" a="1"/>
  <c r="T320" i="10" s="1"/>
  <c r="P320" i="10" a="1"/>
  <c r="P320" i="10" s="1"/>
  <c r="Q320" i="10" a="1"/>
  <c r="Q320" i="10" s="1"/>
  <c r="R320" i="10" a="1"/>
  <c r="R320" i="10" s="1"/>
  <c r="M320" i="10" a="1"/>
  <c r="M320" i="10" s="1"/>
  <c r="K320" i="10" a="1"/>
  <c r="K320" i="10" s="1"/>
  <c r="L320" i="10" a="1"/>
  <c r="L320" i="10" s="1"/>
  <c r="N319" i="9" a="1"/>
  <c r="N319" i="9" s="1"/>
  <c r="R319" i="9" a="1"/>
  <c r="R319" i="9" s="1"/>
  <c r="Q319" i="9" a="1"/>
  <c r="Q319" i="9" s="1"/>
  <c r="L319" i="9" a="1"/>
  <c r="L319" i="9" s="1"/>
  <c r="S319" i="9" a="1"/>
  <c r="S319" i="9" s="1"/>
  <c r="M319" i="9" a="1"/>
  <c r="M319" i="9" s="1"/>
  <c r="T319" i="9" a="1"/>
  <c r="T319" i="9" s="1"/>
  <c r="K319" i="9" a="1"/>
  <c r="K319" i="9" s="1"/>
  <c r="O319" i="9" a="1"/>
  <c r="O319" i="9" s="1"/>
  <c r="P319" i="9" a="1"/>
  <c r="P319" i="9" s="1"/>
  <c r="B320" i="10"/>
  <c r="D320" i="10" a="1"/>
  <c r="D320" i="10" s="1"/>
  <c r="E320" i="10" a="1"/>
  <c r="E320" i="10" s="1"/>
  <c r="J320" i="10" a="1"/>
  <c r="J320" i="10" s="1"/>
  <c r="F320" i="10" a="1"/>
  <c r="F320" i="10" s="1"/>
  <c r="G320" i="10" a="1"/>
  <c r="G320" i="10" s="1"/>
  <c r="A321" i="10"/>
  <c r="I320" i="10" a="1"/>
  <c r="I320" i="10" s="1"/>
  <c r="H320" i="10" a="1"/>
  <c r="H320" i="10" s="1"/>
  <c r="F319" i="9" a="1"/>
  <c r="F319" i="9" s="1"/>
  <c r="J319" i="9" a="1"/>
  <c r="J319" i="9" s="1"/>
  <c r="G319" i="9" a="1"/>
  <c r="G319" i="9" s="1"/>
  <c r="D319" i="9" a="1"/>
  <c r="D319" i="9" s="1"/>
  <c r="B319" i="9"/>
  <c r="A320" i="9"/>
  <c r="H319" i="9" a="1"/>
  <c r="H319" i="9" s="1"/>
  <c r="E319" i="9" a="1"/>
  <c r="E319" i="9" s="1"/>
  <c r="I319" i="9" a="1"/>
  <c r="I319" i="9" s="1"/>
  <c r="N321" i="10" l="1" a="1"/>
  <c r="N321" i="10" s="1"/>
  <c r="T321" i="10" a="1"/>
  <c r="T321" i="10" s="1"/>
  <c r="O321" i="10" a="1"/>
  <c r="O321" i="10" s="1"/>
  <c r="P321" i="10" a="1"/>
  <c r="P321" i="10" s="1"/>
  <c r="K321" i="10" a="1"/>
  <c r="K321" i="10" s="1"/>
  <c r="Q321" i="10" a="1"/>
  <c r="Q321" i="10" s="1"/>
  <c r="R321" i="10" a="1"/>
  <c r="R321" i="10" s="1"/>
  <c r="S321" i="10" a="1"/>
  <c r="S321" i="10" s="1"/>
  <c r="L321" i="10" a="1"/>
  <c r="L321" i="10" s="1"/>
  <c r="M321" i="10" a="1"/>
  <c r="M321" i="10" s="1"/>
  <c r="L320" i="9" a="1"/>
  <c r="L320" i="9" s="1"/>
  <c r="P320" i="9" a="1"/>
  <c r="P320" i="9" s="1"/>
  <c r="T320" i="9" a="1"/>
  <c r="T320" i="9" s="1"/>
  <c r="N320" i="9" a="1"/>
  <c r="N320" i="9" s="1"/>
  <c r="O320" i="9" a="1"/>
  <c r="O320" i="9" s="1"/>
  <c r="Q320" i="9" a="1"/>
  <c r="Q320" i="9" s="1"/>
  <c r="K320" i="9" a="1"/>
  <c r="K320" i="9" s="1"/>
  <c r="R320" i="9" a="1"/>
  <c r="R320" i="9" s="1"/>
  <c r="S320" i="9" a="1"/>
  <c r="S320" i="9" s="1"/>
  <c r="M320" i="9" a="1"/>
  <c r="M320" i="9" s="1"/>
  <c r="F321" i="10" a="1"/>
  <c r="F321" i="10" s="1"/>
  <c r="E321" i="10" a="1"/>
  <c r="E321" i="10" s="1"/>
  <c r="J321" i="10" a="1"/>
  <c r="J321" i="10" s="1"/>
  <c r="G321" i="10" a="1"/>
  <c r="G321" i="10" s="1"/>
  <c r="D321" i="10" a="1"/>
  <c r="D321" i="10" s="1"/>
  <c r="I321" i="10" a="1"/>
  <c r="I321" i="10" s="1"/>
  <c r="A322" i="10"/>
  <c r="H321" i="10" a="1"/>
  <c r="H321" i="10" s="1"/>
  <c r="B321" i="10"/>
  <c r="G320" i="9" a="1"/>
  <c r="G320" i="9" s="1"/>
  <c r="I320" i="9" a="1"/>
  <c r="I320" i="9" s="1"/>
  <c r="H320" i="9" a="1"/>
  <c r="H320" i="9" s="1"/>
  <c r="A321" i="9"/>
  <c r="F320" i="9" a="1"/>
  <c r="F320" i="9" s="1"/>
  <c r="J320" i="9" a="1"/>
  <c r="J320" i="9" s="1"/>
  <c r="E320" i="9" a="1"/>
  <c r="E320" i="9" s="1"/>
  <c r="D320" i="9" a="1"/>
  <c r="D320" i="9" s="1"/>
  <c r="B320" i="9"/>
  <c r="O322" i="10" l="1" a="1"/>
  <c r="O322" i="10" s="1"/>
  <c r="T322" i="10" a="1"/>
  <c r="T322" i="10" s="1"/>
  <c r="K322" i="10" a="1"/>
  <c r="K322" i="10" s="1"/>
  <c r="P322" i="10" a="1"/>
  <c r="P322" i="10" s="1"/>
  <c r="Q322" i="10" a="1"/>
  <c r="Q322" i="10" s="1"/>
  <c r="R322" i="10" a="1"/>
  <c r="R322" i="10" s="1"/>
  <c r="S322" i="10" a="1"/>
  <c r="S322" i="10" s="1"/>
  <c r="M322" i="10" a="1"/>
  <c r="M322" i="10" s="1"/>
  <c r="L322" i="10" a="1"/>
  <c r="L322" i="10" s="1"/>
  <c r="N322" i="10" a="1"/>
  <c r="N322" i="10" s="1"/>
  <c r="N321" i="9" a="1"/>
  <c r="N321" i="9" s="1"/>
  <c r="R321" i="9" a="1"/>
  <c r="R321" i="9" s="1"/>
  <c r="K321" i="9" a="1"/>
  <c r="K321" i="9" s="1"/>
  <c r="Q321" i="9" a="1"/>
  <c r="Q321" i="9" s="1"/>
  <c r="L321" i="9" a="1"/>
  <c r="L321" i="9" s="1"/>
  <c r="S321" i="9" a="1"/>
  <c r="S321" i="9" s="1"/>
  <c r="O321" i="9" a="1"/>
  <c r="O321" i="9" s="1"/>
  <c r="M321" i="9" a="1"/>
  <c r="M321" i="9" s="1"/>
  <c r="P321" i="9" a="1"/>
  <c r="P321" i="9" s="1"/>
  <c r="T321" i="9" a="1"/>
  <c r="T321" i="9" s="1"/>
  <c r="F322" i="10" a="1"/>
  <c r="F322" i="10" s="1"/>
  <c r="B322" i="10"/>
  <c r="D322" i="10" a="1"/>
  <c r="D322" i="10" s="1"/>
  <c r="I322" i="10" a="1"/>
  <c r="I322" i="10" s="1"/>
  <c r="H322" i="10" a="1"/>
  <c r="H322" i="10" s="1"/>
  <c r="E322" i="10" a="1"/>
  <c r="E322" i="10" s="1"/>
  <c r="G322" i="10" a="1"/>
  <c r="G322" i="10" s="1"/>
  <c r="J322" i="10" a="1"/>
  <c r="J322" i="10" s="1"/>
  <c r="A323" i="10"/>
  <c r="F321" i="9" a="1"/>
  <c r="F321" i="9" s="1"/>
  <c r="B321" i="9"/>
  <c r="E321" i="9" a="1"/>
  <c r="E321" i="9" s="1"/>
  <c r="J321" i="9" a="1"/>
  <c r="J321" i="9" s="1"/>
  <c r="I321" i="9" a="1"/>
  <c r="I321" i="9" s="1"/>
  <c r="D321" i="9" a="1"/>
  <c r="D321" i="9" s="1"/>
  <c r="H321" i="9" a="1"/>
  <c r="H321" i="9" s="1"/>
  <c r="A322" i="9"/>
  <c r="G321" i="9" a="1"/>
  <c r="G321" i="9" s="1"/>
  <c r="P323" i="10" l="1" a="1"/>
  <c r="P323" i="10" s="1"/>
  <c r="K323" i="10" a="1"/>
  <c r="K323" i="10" s="1"/>
  <c r="L323" i="10" a="1"/>
  <c r="L323" i="10" s="1"/>
  <c r="Q323" i="10" a="1"/>
  <c r="Q323" i="10" s="1"/>
  <c r="R323" i="10" a="1"/>
  <c r="R323" i="10" s="1"/>
  <c r="S323" i="10" a="1"/>
  <c r="S323" i="10" s="1"/>
  <c r="T323" i="10" a="1"/>
  <c r="T323" i="10" s="1"/>
  <c r="M323" i="10" a="1"/>
  <c r="M323" i="10" s="1"/>
  <c r="N323" i="10" a="1"/>
  <c r="N323" i="10" s="1"/>
  <c r="O323" i="10" a="1"/>
  <c r="O323" i="10" s="1"/>
  <c r="L322" i="9" a="1"/>
  <c r="L322" i="9" s="1"/>
  <c r="P322" i="9" a="1"/>
  <c r="P322" i="9" s="1"/>
  <c r="T322" i="9" a="1"/>
  <c r="T322" i="9" s="1"/>
  <c r="S322" i="9" a="1"/>
  <c r="S322" i="9" s="1"/>
  <c r="N322" i="9" a="1"/>
  <c r="N322" i="9" s="1"/>
  <c r="O322" i="9" a="1"/>
  <c r="O322" i="9" s="1"/>
  <c r="M322" i="9" a="1"/>
  <c r="M322" i="9" s="1"/>
  <c r="Q322" i="9" a="1"/>
  <c r="Q322" i="9" s="1"/>
  <c r="R322" i="9" a="1"/>
  <c r="R322" i="9" s="1"/>
  <c r="K322" i="9" a="1"/>
  <c r="K322" i="9" s="1"/>
  <c r="J323" i="10" a="1"/>
  <c r="J323" i="10" s="1"/>
  <c r="H323" i="10" a="1"/>
  <c r="H323" i="10" s="1"/>
  <c r="E323" i="10" a="1"/>
  <c r="E323" i="10" s="1"/>
  <c r="F323" i="10" a="1"/>
  <c r="F323" i="10" s="1"/>
  <c r="B323" i="10"/>
  <c r="A324" i="10"/>
  <c r="D323" i="10" a="1"/>
  <c r="D323" i="10" s="1"/>
  <c r="G323" i="10" a="1"/>
  <c r="G323" i="10" s="1"/>
  <c r="I323" i="10" a="1"/>
  <c r="I323" i="10" s="1"/>
  <c r="G322" i="9" a="1"/>
  <c r="G322" i="9" s="1"/>
  <c r="E322" i="9" a="1"/>
  <c r="E322" i="9" s="1"/>
  <c r="D322" i="9" a="1"/>
  <c r="D322" i="9" s="1"/>
  <c r="F322" i="9" a="1"/>
  <c r="F322" i="9" s="1"/>
  <c r="J322" i="9" a="1"/>
  <c r="J322" i="9" s="1"/>
  <c r="H322" i="9" a="1"/>
  <c r="H322" i="9" s="1"/>
  <c r="I322" i="9" a="1"/>
  <c r="I322" i="9" s="1"/>
  <c r="B322" i="9"/>
  <c r="A323" i="9"/>
  <c r="K324" i="10" l="1" a="1"/>
  <c r="K324" i="10" s="1"/>
  <c r="P324" i="10" a="1"/>
  <c r="P324" i="10" s="1"/>
  <c r="Q324" i="10" a="1"/>
  <c r="Q324" i="10" s="1"/>
  <c r="L324" i="10" a="1"/>
  <c r="L324" i="10" s="1"/>
  <c r="R324" i="10" a="1"/>
  <c r="R324" i="10" s="1"/>
  <c r="M324" i="10" a="1"/>
  <c r="M324" i="10" s="1"/>
  <c r="S324" i="10" a="1"/>
  <c r="S324" i="10" s="1"/>
  <c r="T324" i="10" a="1"/>
  <c r="T324" i="10" s="1"/>
  <c r="N324" i="10" a="1"/>
  <c r="N324" i="10" s="1"/>
  <c r="O324" i="10" a="1"/>
  <c r="O324" i="10" s="1"/>
  <c r="N323" i="9" a="1"/>
  <c r="N323" i="9" s="1"/>
  <c r="R323" i="9" a="1"/>
  <c r="R323" i="9" s="1"/>
  <c r="P323" i="9" a="1"/>
  <c r="P323" i="9" s="1"/>
  <c r="K323" i="9" a="1"/>
  <c r="K323" i="9" s="1"/>
  <c r="Q323" i="9" a="1"/>
  <c r="Q323" i="9" s="1"/>
  <c r="L323" i="9" a="1"/>
  <c r="L323" i="9" s="1"/>
  <c r="S323" i="9" a="1"/>
  <c r="S323" i="9" s="1"/>
  <c r="M323" i="9" a="1"/>
  <c r="M323" i="9" s="1"/>
  <c r="T323" i="9" a="1"/>
  <c r="T323" i="9" s="1"/>
  <c r="O323" i="9" a="1"/>
  <c r="O323" i="9" s="1"/>
  <c r="J324" i="10" a="1"/>
  <c r="J324" i="10" s="1"/>
  <c r="I324" i="10" a="1"/>
  <c r="I324" i="10" s="1"/>
  <c r="B324" i="10"/>
  <c r="G324" i="10" a="1"/>
  <c r="G324" i="10" s="1"/>
  <c r="H324" i="10" a="1"/>
  <c r="H324" i="10" s="1"/>
  <c r="D324" i="10" a="1"/>
  <c r="D324" i="10" s="1"/>
  <c r="A325" i="10"/>
  <c r="F324" i="10" a="1"/>
  <c r="F324" i="10" s="1"/>
  <c r="E324" i="10" a="1"/>
  <c r="E324" i="10" s="1"/>
  <c r="J323" i="9" a="1"/>
  <c r="J323" i="9" s="1"/>
  <c r="G323" i="9" a="1"/>
  <c r="G323" i="9" s="1"/>
  <c r="I323" i="9" a="1"/>
  <c r="I323" i="9" s="1"/>
  <c r="D323" i="9" a="1"/>
  <c r="D323" i="9" s="1"/>
  <c r="E323" i="9" a="1"/>
  <c r="E323" i="9" s="1"/>
  <c r="H323" i="9" a="1"/>
  <c r="H323" i="9" s="1"/>
  <c r="F323" i="9" a="1"/>
  <c r="F323" i="9" s="1"/>
  <c r="A324" i="9"/>
  <c r="B323" i="9"/>
  <c r="L325" i="10" l="1" a="1"/>
  <c r="L325" i="10" s="1"/>
  <c r="Q325" i="10" a="1"/>
  <c r="Q325" i="10" s="1"/>
  <c r="M325" i="10" a="1"/>
  <c r="M325" i="10" s="1"/>
  <c r="R325" i="10" a="1"/>
  <c r="R325" i="10" s="1"/>
  <c r="S325" i="10" a="1"/>
  <c r="S325" i="10" s="1"/>
  <c r="T325" i="10" a="1"/>
  <c r="T325" i="10" s="1"/>
  <c r="K325" i="10" a="1"/>
  <c r="K325" i="10" s="1"/>
  <c r="N325" i="10" a="1"/>
  <c r="N325" i="10" s="1"/>
  <c r="O325" i="10" a="1"/>
  <c r="O325" i="10" s="1"/>
  <c r="P325" i="10" a="1"/>
  <c r="P325" i="10" s="1"/>
  <c r="L324" i="9" a="1"/>
  <c r="L324" i="9" s="1"/>
  <c r="P324" i="9" a="1"/>
  <c r="P324" i="9" s="1"/>
  <c r="T324" i="9" a="1"/>
  <c r="T324" i="9" s="1"/>
  <c r="M324" i="9" a="1"/>
  <c r="M324" i="9" s="1"/>
  <c r="S324" i="9" a="1"/>
  <c r="S324" i="9" s="1"/>
  <c r="N324" i="9" a="1"/>
  <c r="N324" i="9" s="1"/>
  <c r="Q324" i="9" a="1"/>
  <c r="Q324" i="9" s="1"/>
  <c r="K324" i="9" a="1"/>
  <c r="K324" i="9" s="1"/>
  <c r="O324" i="9" a="1"/>
  <c r="O324" i="9" s="1"/>
  <c r="R324" i="9" a="1"/>
  <c r="R324" i="9" s="1"/>
  <c r="F325" i="10" a="1"/>
  <c r="F325" i="10" s="1"/>
  <c r="B325" i="10"/>
  <c r="I325" i="10" a="1"/>
  <c r="I325" i="10" s="1"/>
  <c r="G325" i="10" a="1"/>
  <c r="G325" i="10" s="1"/>
  <c r="D325" i="10" a="1"/>
  <c r="D325" i="10" s="1"/>
  <c r="H325" i="10" a="1"/>
  <c r="H325" i="10" s="1"/>
  <c r="J325" i="10" a="1"/>
  <c r="J325" i="10" s="1"/>
  <c r="A326" i="10"/>
  <c r="E325" i="10" a="1"/>
  <c r="E325" i="10" s="1"/>
  <c r="A325" i="9"/>
  <c r="D324" i="9" a="1"/>
  <c r="D324" i="9" s="1"/>
  <c r="I324" i="9" a="1"/>
  <c r="I324" i="9" s="1"/>
  <c r="H324" i="9" a="1"/>
  <c r="H324" i="9" s="1"/>
  <c r="G324" i="9" a="1"/>
  <c r="G324" i="9" s="1"/>
  <c r="J324" i="9" a="1"/>
  <c r="J324" i="9" s="1"/>
  <c r="B324" i="9"/>
  <c r="E324" i="9" a="1"/>
  <c r="E324" i="9" s="1"/>
  <c r="F324" i="9" a="1"/>
  <c r="F324" i="9" s="1"/>
  <c r="L326" i="10" l="1" a="1"/>
  <c r="L326" i="10" s="1"/>
  <c r="R326" i="10" a="1"/>
  <c r="R326" i="10" s="1"/>
  <c r="M326" i="10" a="1"/>
  <c r="M326" i="10" s="1"/>
  <c r="N326" i="10" a="1"/>
  <c r="N326" i="10" s="1"/>
  <c r="S326" i="10" a="1"/>
  <c r="S326" i="10" s="1"/>
  <c r="T326" i="10" a="1"/>
  <c r="T326" i="10" s="1"/>
  <c r="K326" i="10" a="1"/>
  <c r="K326" i="10" s="1"/>
  <c r="P326" i="10" a="1"/>
  <c r="P326" i="10" s="1"/>
  <c r="Q326" i="10" a="1"/>
  <c r="Q326" i="10" s="1"/>
  <c r="O326" i="10" a="1"/>
  <c r="O326" i="10" s="1"/>
  <c r="O325" i="9" a="1"/>
  <c r="O325" i="9" s="1"/>
  <c r="T325" i="9" a="1"/>
  <c r="T325" i="9" s="1"/>
  <c r="K325" i="9" a="1"/>
  <c r="K325" i="9" s="1"/>
  <c r="P325" i="9" a="1"/>
  <c r="P325" i="9" s="1"/>
  <c r="R325" i="9" a="1"/>
  <c r="R325" i="9" s="1"/>
  <c r="Q325" i="9" a="1"/>
  <c r="Q325" i="9" s="1"/>
  <c r="S325" i="9" a="1"/>
  <c r="S325" i="9" s="1"/>
  <c r="L325" i="9" a="1"/>
  <c r="L325" i="9" s="1"/>
  <c r="M325" i="9" a="1"/>
  <c r="M325" i="9" s="1"/>
  <c r="N325" i="9" a="1"/>
  <c r="N325" i="9" s="1"/>
  <c r="D326" i="10" a="1"/>
  <c r="D326" i="10" s="1"/>
  <c r="B326" i="10"/>
  <c r="G326" i="10" a="1"/>
  <c r="G326" i="10" s="1"/>
  <c r="A327" i="10"/>
  <c r="I326" i="10" a="1"/>
  <c r="I326" i="10" s="1"/>
  <c r="E326" i="10" a="1"/>
  <c r="E326" i="10" s="1"/>
  <c r="J326" i="10" a="1"/>
  <c r="J326" i="10" s="1"/>
  <c r="H326" i="10" a="1"/>
  <c r="H326" i="10" s="1"/>
  <c r="F326" i="10" a="1"/>
  <c r="F326" i="10" s="1"/>
  <c r="H325" i="9" a="1"/>
  <c r="H325" i="9" s="1"/>
  <c r="F325" i="9" a="1"/>
  <c r="F325" i="9" s="1"/>
  <c r="G325" i="9" a="1"/>
  <c r="G325" i="9" s="1"/>
  <c r="B325" i="9"/>
  <c r="A326" i="9"/>
  <c r="J325" i="9" a="1"/>
  <c r="J325" i="9" s="1"/>
  <c r="I325" i="9" a="1"/>
  <c r="I325" i="9" s="1"/>
  <c r="E325" i="9" a="1"/>
  <c r="E325" i="9" s="1"/>
  <c r="D325" i="9" a="1"/>
  <c r="D325" i="9" s="1"/>
  <c r="M327" i="10" l="1" a="1"/>
  <c r="M327" i="10" s="1"/>
  <c r="R327" i="10" a="1"/>
  <c r="R327" i="10" s="1"/>
  <c r="S327" i="10" a="1"/>
  <c r="S327" i="10" s="1"/>
  <c r="N327" i="10" a="1"/>
  <c r="N327" i="10" s="1"/>
  <c r="T327" i="10" a="1"/>
  <c r="T327" i="10" s="1"/>
  <c r="O327" i="10" a="1"/>
  <c r="O327" i="10" s="1"/>
  <c r="K327" i="10" a="1"/>
  <c r="K327" i="10" s="1"/>
  <c r="L327" i="10" a="1"/>
  <c r="L327" i="10" s="1"/>
  <c r="P327" i="10" a="1"/>
  <c r="P327" i="10" s="1"/>
  <c r="Q327" i="10" a="1"/>
  <c r="Q327" i="10" s="1"/>
  <c r="O326" i="9" a="1"/>
  <c r="O326" i="9" s="1"/>
  <c r="P326" i="9" a="1"/>
  <c r="P326" i="9" s="1"/>
  <c r="K326" i="9" a="1"/>
  <c r="K326" i="9" s="1"/>
  <c r="Q326" i="9" a="1"/>
  <c r="Q326" i="9" s="1"/>
  <c r="L326" i="9" a="1"/>
  <c r="L326" i="9" s="1"/>
  <c r="T326" i="9" a="1"/>
  <c r="T326" i="9" s="1"/>
  <c r="M326" i="9" a="1"/>
  <c r="M326" i="9" s="1"/>
  <c r="N326" i="9" a="1"/>
  <c r="N326" i="9" s="1"/>
  <c r="R326" i="9" a="1"/>
  <c r="R326" i="9" s="1"/>
  <c r="S326" i="9" a="1"/>
  <c r="S326" i="9" s="1"/>
  <c r="A328" i="10"/>
  <c r="H327" i="10" a="1"/>
  <c r="H327" i="10" s="1"/>
  <c r="B327" i="10"/>
  <c r="E327" i="10" a="1"/>
  <c r="E327" i="10" s="1"/>
  <c r="I327" i="10" a="1"/>
  <c r="I327" i="10" s="1"/>
  <c r="G327" i="10" a="1"/>
  <c r="G327" i="10" s="1"/>
  <c r="F327" i="10" a="1"/>
  <c r="F327" i="10" s="1"/>
  <c r="D327" i="10" a="1"/>
  <c r="D327" i="10" s="1"/>
  <c r="J327" i="10" a="1"/>
  <c r="J327" i="10" s="1"/>
  <c r="G326" i="9" a="1"/>
  <c r="G326" i="9" s="1"/>
  <c r="J326" i="9" a="1"/>
  <c r="J326" i="9" s="1"/>
  <c r="F326" i="9" a="1"/>
  <c r="F326" i="9" s="1"/>
  <c r="A327" i="9"/>
  <c r="B326" i="9"/>
  <c r="E326" i="9" a="1"/>
  <c r="E326" i="9" s="1"/>
  <c r="I326" i="9" a="1"/>
  <c r="I326" i="9" s="1"/>
  <c r="D326" i="9" a="1"/>
  <c r="D326" i="9" s="1"/>
  <c r="H326" i="9" a="1"/>
  <c r="H326" i="9" s="1"/>
  <c r="N328" i="10" l="1" a="1"/>
  <c r="N328" i="10" s="1"/>
  <c r="S328" i="10" a="1"/>
  <c r="S328" i="10" s="1"/>
  <c r="O328" i="10" a="1"/>
  <c r="O328" i="10" s="1"/>
  <c r="T328" i="10" a="1"/>
  <c r="T328" i="10" s="1"/>
  <c r="K328" i="10" a="1"/>
  <c r="K328" i="10" s="1"/>
  <c r="L328" i="10" a="1"/>
  <c r="L328" i="10" s="1"/>
  <c r="M328" i="10" a="1"/>
  <c r="M328" i="10" s="1"/>
  <c r="Q328" i="10" a="1"/>
  <c r="Q328" i="10" s="1"/>
  <c r="R328" i="10" a="1"/>
  <c r="R328" i="10" s="1"/>
  <c r="P328" i="10" a="1"/>
  <c r="P328" i="10" s="1"/>
  <c r="K327" i="9" a="1"/>
  <c r="K327" i="9" s="1"/>
  <c r="P327" i="9" a="1"/>
  <c r="P327" i="9" s="1"/>
  <c r="L327" i="9" a="1"/>
  <c r="L327" i="9" s="1"/>
  <c r="Q327" i="9" a="1"/>
  <c r="Q327" i="9" s="1"/>
  <c r="R327" i="9" a="1"/>
  <c r="R327" i="9" s="1"/>
  <c r="N327" i="9" a="1"/>
  <c r="N327" i="9" s="1"/>
  <c r="M327" i="9" a="1"/>
  <c r="M327" i="9" s="1"/>
  <c r="O327" i="9" a="1"/>
  <c r="O327" i="9" s="1"/>
  <c r="T327" i="9" a="1"/>
  <c r="T327" i="9" s="1"/>
  <c r="S327" i="9" a="1"/>
  <c r="S327" i="9" s="1"/>
  <c r="D328" i="10" a="1"/>
  <c r="D328" i="10" s="1"/>
  <c r="I328" i="10" a="1"/>
  <c r="I328" i="10" s="1"/>
  <c r="G328" i="10" a="1"/>
  <c r="G328" i="10" s="1"/>
  <c r="A329" i="10"/>
  <c r="E328" i="10" a="1"/>
  <c r="E328" i="10" s="1"/>
  <c r="H328" i="10" a="1"/>
  <c r="H328" i="10" s="1"/>
  <c r="F328" i="10" a="1"/>
  <c r="F328" i="10" s="1"/>
  <c r="J328" i="10" a="1"/>
  <c r="J328" i="10" s="1"/>
  <c r="B328" i="10"/>
  <c r="D327" i="9" a="1"/>
  <c r="D327" i="9" s="1"/>
  <c r="A328" i="9"/>
  <c r="B327" i="9"/>
  <c r="G327" i="9" a="1"/>
  <c r="G327" i="9" s="1"/>
  <c r="F327" i="9" a="1"/>
  <c r="F327" i="9" s="1"/>
  <c r="H327" i="9" a="1"/>
  <c r="H327" i="9" s="1"/>
  <c r="J327" i="9" a="1"/>
  <c r="J327" i="9" s="1"/>
  <c r="I327" i="9" a="1"/>
  <c r="I327" i="9" s="1"/>
  <c r="E327" i="9" a="1"/>
  <c r="E327" i="9" s="1"/>
  <c r="N329" i="10" l="1" a="1"/>
  <c r="N329" i="10" s="1"/>
  <c r="T329" i="10" a="1"/>
  <c r="T329" i="10" s="1"/>
  <c r="O329" i="10" a="1"/>
  <c r="O329" i="10" s="1"/>
  <c r="P329" i="10" a="1"/>
  <c r="P329" i="10" s="1"/>
  <c r="K329" i="10" a="1"/>
  <c r="K329" i="10" s="1"/>
  <c r="L329" i="10" a="1"/>
  <c r="L329" i="10" s="1"/>
  <c r="M329" i="10" a="1"/>
  <c r="M329" i="10" s="1"/>
  <c r="Q329" i="10" a="1"/>
  <c r="Q329" i="10" s="1"/>
  <c r="R329" i="10" a="1"/>
  <c r="R329" i="10" s="1"/>
  <c r="S329" i="10" a="1"/>
  <c r="S329" i="10" s="1"/>
  <c r="K328" i="9" a="1"/>
  <c r="K328" i="9" s="1"/>
  <c r="Q328" i="9" a="1"/>
  <c r="Q328" i="9" s="1"/>
  <c r="L328" i="9" a="1"/>
  <c r="L328" i="9" s="1"/>
  <c r="M328" i="9" a="1"/>
  <c r="M328" i="9" s="1"/>
  <c r="R328" i="9" a="1"/>
  <c r="R328" i="9" s="1"/>
  <c r="T328" i="9" a="1"/>
  <c r="T328" i="9" s="1"/>
  <c r="O328" i="9" a="1"/>
  <c r="O328" i="9" s="1"/>
  <c r="P328" i="9" a="1"/>
  <c r="P328" i="9" s="1"/>
  <c r="S328" i="9" a="1"/>
  <c r="S328" i="9" s="1"/>
  <c r="N328" i="9" a="1"/>
  <c r="N328" i="9" s="1"/>
  <c r="A330" i="10"/>
  <c r="E329" i="10" a="1"/>
  <c r="E329" i="10" s="1"/>
  <c r="H329" i="10" a="1"/>
  <c r="H329" i="10" s="1"/>
  <c r="I329" i="10" a="1"/>
  <c r="I329" i="10" s="1"/>
  <c r="G329" i="10" a="1"/>
  <c r="G329" i="10" s="1"/>
  <c r="B329" i="10"/>
  <c r="D329" i="10" a="1"/>
  <c r="D329" i="10" s="1"/>
  <c r="J329" i="10" a="1"/>
  <c r="J329" i="10" s="1"/>
  <c r="F329" i="10" a="1"/>
  <c r="F329" i="10" s="1"/>
  <c r="H328" i="9" a="1"/>
  <c r="H328" i="9" s="1"/>
  <c r="G328" i="9" a="1"/>
  <c r="G328" i="9" s="1"/>
  <c r="F328" i="9" a="1"/>
  <c r="F328" i="9" s="1"/>
  <c r="J328" i="9" a="1"/>
  <c r="J328" i="9" s="1"/>
  <c r="D328" i="9" a="1"/>
  <c r="D328" i="9" s="1"/>
  <c r="I328" i="9" a="1"/>
  <c r="I328" i="9" s="1"/>
  <c r="B328" i="9"/>
  <c r="E328" i="9" a="1"/>
  <c r="E328" i="9" s="1"/>
  <c r="A329" i="9"/>
  <c r="O330" i="10" l="1" a="1"/>
  <c r="O330" i="10" s="1"/>
  <c r="T330" i="10" a="1"/>
  <c r="T330" i="10" s="1"/>
  <c r="K330" i="10" a="1"/>
  <c r="K330" i="10" s="1"/>
  <c r="P330" i="10" a="1"/>
  <c r="P330" i="10" s="1"/>
  <c r="Q330" i="10" a="1"/>
  <c r="Q330" i="10" s="1"/>
  <c r="L330" i="10" a="1"/>
  <c r="L330" i="10" s="1"/>
  <c r="M330" i="10" a="1"/>
  <c r="M330" i="10" s="1"/>
  <c r="N330" i="10" a="1"/>
  <c r="N330" i="10" s="1"/>
  <c r="R330" i="10" a="1"/>
  <c r="R330" i="10" s="1"/>
  <c r="S330" i="10" a="1"/>
  <c r="S330" i="10" s="1"/>
  <c r="L329" i="9" a="1"/>
  <c r="L329" i="9" s="1"/>
  <c r="Q329" i="9" a="1"/>
  <c r="Q329" i="9" s="1"/>
  <c r="R329" i="9" a="1"/>
  <c r="R329" i="9" s="1"/>
  <c r="M329" i="9" a="1"/>
  <c r="M329" i="9" s="1"/>
  <c r="S329" i="9" a="1"/>
  <c r="S329" i="9" s="1"/>
  <c r="N329" i="9" a="1"/>
  <c r="N329" i="9" s="1"/>
  <c r="T329" i="9" a="1"/>
  <c r="T329" i="9" s="1"/>
  <c r="K329" i="9" a="1"/>
  <c r="K329" i="9" s="1"/>
  <c r="O329" i="9" a="1"/>
  <c r="O329" i="9" s="1"/>
  <c r="P329" i="9" a="1"/>
  <c r="P329" i="9" s="1"/>
  <c r="D330" i="10" a="1"/>
  <c r="D330" i="10" s="1"/>
  <c r="A331" i="10"/>
  <c r="E330" i="10" a="1"/>
  <c r="E330" i="10" s="1"/>
  <c r="H330" i="10" a="1"/>
  <c r="H330" i="10" s="1"/>
  <c r="G330" i="10" a="1"/>
  <c r="G330" i="10" s="1"/>
  <c r="I330" i="10" a="1"/>
  <c r="I330" i="10" s="1"/>
  <c r="F330" i="10" a="1"/>
  <c r="F330" i="10" s="1"/>
  <c r="B330" i="10"/>
  <c r="J330" i="10" a="1"/>
  <c r="J330" i="10" s="1"/>
  <c r="E329" i="9" a="1"/>
  <c r="E329" i="9" s="1"/>
  <c r="J329" i="9" a="1"/>
  <c r="J329" i="9" s="1"/>
  <c r="D329" i="9" a="1"/>
  <c r="D329" i="9" s="1"/>
  <c r="A330" i="9"/>
  <c r="F329" i="9" a="1"/>
  <c r="F329" i="9" s="1"/>
  <c r="G329" i="9" a="1"/>
  <c r="G329" i="9" s="1"/>
  <c r="B329" i="9"/>
  <c r="H329" i="9" a="1"/>
  <c r="H329" i="9" s="1"/>
  <c r="I329" i="9" a="1"/>
  <c r="I329" i="9" s="1"/>
  <c r="P331" i="10" l="1" a="1"/>
  <c r="P331" i="10" s="1"/>
  <c r="K331" i="10" a="1"/>
  <c r="K331" i="10" s="1"/>
  <c r="L331" i="10" a="1"/>
  <c r="L331" i="10" s="1"/>
  <c r="Q331" i="10" a="1"/>
  <c r="Q331" i="10" s="1"/>
  <c r="M331" i="10" a="1"/>
  <c r="M331" i="10" s="1"/>
  <c r="N331" i="10" a="1"/>
  <c r="N331" i="10" s="1"/>
  <c r="O331" i="10" a="1"/>
  <c r="O331" i="10" s="1"/>
  <c r="R331" i="10" a="1"/>
  <c r="R331" i="10" s="1"/>
  <c r="S331" i="10" a="1"/>
  <c r="S331" i="10" s="1"/>
  <c r="T331" i="10" a="1"/>
  <c r="T331" i="10" s="1"/>
  <c r="M330" i="9" a="1"/>
  <c r="M330" i="9" s="1"/>
  <c r="R330" i="9" a="1"/>
  <c r="R330" i="9" s="1"/>
  <c r="N330" i="9" a="1"/>
  <c r="N330" i="9" s="1"/>
  <c r="S330" i="9" a="1"/>
  <c r="S330" i="9" s="1"/>
  <c r="T330" i="9" a="1"/>
  <c r="T330" i="9" s="1"/>
  <c r="P330" i="9" a="1"/>
  <c r="P330" i="9" s="1"/>
  <c r="K330" i="9" a="1"/>
  <c r="K330" i="9" s="1"/>
  <c r="L330" i="9" a="1"/>
  <c r="L330" i="9" s="1"/>
  <c r="O330" i="9" a="1"/>
  <c r="O330" i="9" s="1"/>
  <c r="Q330" i="9" a="1"/>
  <c r="Q330" i="9" s="1"/>
  <c r="H331" i="10" a="1"/>
  <c r="H331" i="10" s="1"/>
  <c r="A332" i="10"/>
  <c r="D331" i="10" a="1"/>
  <c r="D331" i="10" s="1"/>
  <c r="I331" i="10" a="1"/>
  <c r="I331" i="10" s="1"/>
  <c r="J331" i="10" a="1"/>
  <c r="J331" i="10" s="1"/>
  <c r="B331" i="10"/>
  <c r="E331" i="10" a="1"/>
  <c r="E331" i="10" s="1"/>
  <c r="F331" i="10" a="1"/>
  <c r="F331" i="10" s="1"/>
  <c r="G331" i="10" a="1"/>
  <c r="G331" i="10" s="1"/>
  <c r="D330" i="9" a="1"/>
  <c r="D330" i="9" s="1"/>
  <c r="H330" i="9" a="1"/>
  <c r="H330" i="9" s="1"/>
  <c r="E330" i="9" a="1"/>
  <c r="E330" i="9" s="1"/>
  <c r="I330" i="9" a="1"/>
  <c r="I330" i="9" s="1"/>
  <c r="J330" i="9" a="1"/>
  <c r="J330" i="9" s="1"/>
  <c r="G330" i="9" a="1"/>
  <c r="G330" i="9" s="1"/>
  <c r="A331" i="9"/>
  <c r="B330" i="9"/>
  <c r="F330" i="9" a="1"/>
  <c r="F330" i="9" s="1"/>
  <c r="K332" i="10" l="1" a="1"/>
  <c r="K332" i="10" s="1"/>
  <c r="P332" i="10" a="1"/>
  <c r="P332" i="10" s="1"/>
  <c r="Q332" i="10" a="1"/>
  <c r="Q332" i="10" s="1"/>
  <c r="L332" i="10" a="1"/>
  <c r="L332" i="10" s="1"/>
  <c r="R332" i="10" a="1"/>
  <c r="R332" i="10" s="1"/>
  <c r="M332" i="10" a="1"/>
  <c r="M332" i="10" s="1"/>
  <c r="N332" i="10" a="1"/>
  <c r="N332" i="10" s="1"/>
  <c r="O332" i="10" a="1"/>
  <c r="O332" i="10" s="1"/>
  <c r="S332" i="10" a="1"/>
  <c r="S332" i="10" s="1"/>
  <c r="T332" i="10" a="1"/>
  <c r="T332" i="10" s="1"/>
  <c r="M331" i="9" a="1"/>
  <c r="M331" i="9" s="1"/>
  <c r="S331" i="9" a="1"/>
  <c r="S331" i="9" s="1"/>
  <c r="N331" i="9" a="1"/>
  <c r="N331" i="9" s="1"/>
  <c r="O331" i="9" a="1"/>
  <c r="O331" i="9" s="1"/>
  <c r="T331" i="9" a="1"/>
  <c r="T331" i="9" s="1"/>
  <c r="P331" i="9" a="1"/>
  <c r="P331" i="9" s="1"/>
  <c r="Q331" i="9" a="1"/>
  <c r="Q331" i="9" s="1"/>
  <c r="R331" i="9" a="1"/>
  <c r="R331" i="9" s="1"/>
  <c r="L331" i="9" a="1"/>
  <c r="L331" i="9" s="1"/>
  <c r="K331" i="9" a="1"/>
  <c r="K331" i="9" s="1"/>
  <c r="I332" i="10" a="1"/>
  <c r="I332" i="10" s="1"/>
  <c r="H332" i="10" a="1"/>
  <c r="H332" i="10" s="1"/>
  <c r="G332" i="10" a="1"/>
  <c r="G332" i="10" s="1"/>
  <c r="D332" i="10" a="1"/>
  <c r="D332" i="10" s="1"/>
  <c r="F332" i="10" a="1"/>
  <c r="F332" i="10" s="1"/>
  <c r="E332" i="10" a="1"/>
  <c r="E332" i="10" s="1"/>
  <c r="J332" i="10" a="1"/>
  <c r="J332" i="10" s="1"/>
  <c r="B332" i="10"/>
  <c r="A333" i="10"/>
  <c r="B331" i="9"/>
  <c r="E331" i="9" a="1"/>
  <c r="E331" i="9" s="1"/>
  <c r="I331" i="9" a="1"/>
  <c r="I331" i="9" s="1"/>
  <c r="G331" i="9" a="1"/>
  <c r="G331" i="9" s="1"/>
  <c r="D331" i="9" a="1"/>
  <c r="D331" i="9" s="1"/>
  <c r="A332" i="9"/>
  <c r="F331" i="9" a="1"/>
  <c r="F331" i="9" s="1"/>
  <c r="H331" i="9" a="1"/>
  <c r="H331" i="9" s="1"/>
  <c r="J331" i="9" a="1"/>
  <c r="J331" i="9" s="1"/>
  <c r="K333" i="10" l="1" a="1"/>
  <c r="K333" i="10" s="1"/>
  <c r="O333" i="10" a="1"/>
  <c r="O333" i="10" s="1"/>
  <c r="S333" i="10" a="1"/>
  <c r="S333" i="10" s="1"/>
  <c r="L333" i="10" a="1"/>
  <c r="L333" i="10" s="1"/>
  <c r="P333" i="10" a="1"/>
  <c r="P333" i="10" s="1"/>
  <c r="T333" i="10" a="1"/>
  <c r="T333" i="10" s="1"/>
  <c r="M333" i="10" a="1"/>
  <c r="M333" i="10" s="1"/>
  <c r="N333" i="10" a="1"/>
  <c r="N333" i="10" s="1"/>
  <c r="Q333" i="10" a="1"/>
  <c r="Q333" i="10" s="1"/>
  <c r="R333" i="10" a="1"/>
  <c r="R333" i="10" s="1"/>
  <c r="N332" i="9" a="1"/>
  <c r="N332" i="9" s="1"/>
  <c r="S332" i="9" a="1"/>
  <c r="S332" i="9" s="1"/>
  <c r="T332" i="9" a="1"/>
  <c r="T332" i="9" s="1"/>
  <c r="O332" i="9" a="1"/>
  <c r="O332" i="9" s="1"/>
  <c r="P332" i="9" a="1"/>
  <c r="P332" i="9" s="1"/>
  <c r="L332" i="9" a="1"/>
  <c r="L332" i="9" s="1"/>
  <c r="R332" i="9" a="1"/>
  <c r="R332" i="9" s="1"/>
  <c r="M332" i="9" a="1"/>
  <c r="M332" i="9" s="1"/>
  <c r="K332" i="9" a="1"/>
  <c r="K332" i="9" s="1"/>
  <c r="Q332" i="9" a="1"/>
  <c r="Q332" i="9" s="1"/>
  <c r="G333" i="10" a="1"/>
  <c r="G333" i="10" s="1"/>
  <c r="E333" i="10" a="1"/>
  <c r="E333" i="10" s="1"/>
  <c r="J333" i="10" a="1"/>
  <c r="J333" i="10" s="1"/>
  <c r="H333" i="10" a="1"/>
  <c r="H333" i="10" s="1"/>
  <c r="B333" i="10"/>
  <c r="I333" i="10" a="1"/>
  <c r="I333" i="10" s="1"/>
  <c r="F333" i="10" a="1"/>
  <c r="F333" i="10" s="1"/>
  <c r="D333" i="10" a="1"/>
  <c r="D333" i="10" s="1"/>
  <c r="A334" i="10"/>
  <c r="E332" i="9" a="1"/>
  <c r="E332" i="9" s="1"/>
  <c r="A333" i="9"/>
  <c r="I332" i="9" a="1"/>
  <c r="I332" i="9" s="1"/>
  <c r="F332" i="9" a="1"/>
  <c r="F332" i="9" s="1"/>
  <c r="D332" i="9" a="1"/>
  <c r="D332" i="9" s="1"/>
  <c r="G332" i="9" a="1"/>
  <c r="G332" i="9" s="1"/>
  <c r="J332" i="9" a="1"/>
  <c r="J332" i="9" s="1"/>
  <c r="H332" i="9" a="1"/>
  <c r="H332" i="9" s="1"/>
  <c r="B332" i="9"/>
  <c r="M334" i="10" l="1" a="1"/>
  <c r="M334" i="10" s="1"/>
  <c r="Q334" i="10" a="1"/>
  <c r="Q334" i="10" s="1"/>
  <c r="N334" i="10" a="1"/>
  <c r="N334" i="10" s="1"/>
  <c r="R334" i="10" a="1"/>
  <c r="R334" i="10" s="1"/>
  <c r="K334" i="10" a="1"/>
  <c r="K334" i="10" s="1"/>
  <c r="S334" i="10" a="1"/>
  <c r="S334" i="10" s="1"/>
  <c r="L334" i="10" a="1"/>
  <c r="L334" i="10" s="1"/>
  <c r="T334" i="10" a="1"/>
  <c r="T334" i="10" s="1"/>
  <c r="P334" i="10" a="1"/>
  <c r="P334" i="10" s="1"/>
  <c r="O334" i="10" a="1"/>
  <c r="O334" i="10" s="1"/>
  <c r="O333" i="9" a="1"/>
  <c r="O333" i="9" s="1"/>
  <c r="T333" i="9" a="1"/>
  <c r="T333" i="9" s="1"/>
  <c r="K333" i="9" a="1"/>
  <c r="K333" i="9" s="1"/>
  <c r="P333" i="9" a="1"/>
  <c r="P333" i="9" s="1"/>
  <c r="R333" i="9" a="1"/>
  <c r="R333" i="9" s="1"/>
  <c r="L333" i="9" a="1"/>
  <c r="L333" i="9" s="1"/>
  <c r="M333" i="9" a="1"/>
  <c r="M333" i="9" s="1"/>
  <c r="Q333" i="9" a="1"/>
  <c r="Q333" i="9" s="1"/>
  <c r="S333" i="9" a="1"/>
  <c r="S333" i="9" s="1"/>
  <c r="N333" i="9" a="1"/>
  <c r="N333" i="9" s="1"/>
  <c r="B334" i="10"/>
  <c r="H334" i="10" a="1"/>
  <c r="H334" i="10" s="1"/>
  <c r="A335" i="10"/>
  <c r="D334" i="10" a="1"/>
  <c r="D334" i="10" s="1"/>
  <c r="I334" i="10" a="1"/>
  <c r="I334" i="10" s="1"/>
  <c r="G334" i="10" a="1"/>
  <c r="G334" i="10" s="1"/>
  <c r="F334" i="10" a="1"/>
  <c r="F334" i="10" s="1"/>
  <c r="E334" i="10" a="1"/>
  <c r="E334" i="10" s="1"/>
  <c r="J334" i="10" a="1"/>
  <c r="J334" i="10" s="1"/>
  <c r="A334" i="9"/>
  <c r="E333" i="9" a="1"/>
  <c r="E333" i="9" s="1"/>
  <c r="J333" i="9" a="1"/>
  <c r="J333" i="9" s="1"/>
  <c r="I333" i="9" a="1"/>
  <c r="I333" i="9" s="1"/>
  <c r="H333" i="9" a="1"/>
  <c r="H333" i="9" s="1"/>
  <c r="G333" i="9" a="1"/>
  <c r="G333" i="9" s="1"/>
  <c r="D333" i="9" a="1"/>
  <c r="D333" i="9" s="1"/>
  <c r="F333" i="9" a="1"/>
  <c r="F333" i="9" s="1"/>
  <c r="B333" i="9"/>
  <c r="K335" i="10" l="1" a="1"/>
  <c r="K335" i="10" s="1"/>
  <c r="O335" i="10" a="1"/>
  <c r="O335" i="10" s="1"/>
  <c r="S335" i="10" a="1"/>
  <c r="S335" i="10" s="1"/>
  <c r="L335" i="10" a="1"/>
  <c r="L335" i="10" s="1"/>
  <c r="P335" i="10" a="1"/>
  <c r="P335" i="10" s="1"/>
  <c r="T335" i="10" a="1"/>
  <c r="T335" i="10" s="1"/>
  <c r="Q335" i="10" a="1"/>
  <c r="Q335" i="10" s="1"/>
  <c r="R335" i="10" a="1"/>
  <c r="R335" i="10" s="1"/>
  <c r="M335" i="10" a="1"/>
  <c r="M335" i="10" s="1"/>
  <c r="N335" i="10" a="1"/>
  <c r="N335" i="10" s="1"/>
  <c r="O334" i="9" a="1"/>
  <c r="O334" i="9" s="1"/>
  <c r="P334" i="9" a="1"/>
  <c r="P334" i="9" s="1"/>
  <c r="K334" i="9" a="1"/>
  <c r="K334" i="9" s="1"/>
  <c r="Q334" i="9" a="1"/>
  <c r="Q334" i="9" s="1"/>
  <c r="L334" i="9" a="1"/>
  <c r="L334" i="9" s="1"/>
  <c r="M334" i="9" a="1"/>
  <c r="M334" i="9" s="1"/>
  <c r="N334" i="9" a="1"/>
  <c r="N334" i="9" s="1"/>
  <c r="R334" i="9" a="1"/>
  <c r="R334" i="9" s="1"/>
  <c r="T334" i="9" a="1"/>
  <c r="T334" i="9" s="1"/>
  <c r="S334" i="9" a="1"/>
  <c r="S334" i="9" s="1"/>
  <c r="E335" i="10" a="1"/>
  <c r="E335" i="10" s="1"/>
  <c r="J335" i="10" a="1"/>
  <c r="J335" i="10" s="1"/>
  <c r="I335" i="10" a="1"/>
  <c r="I335" i="10" s="1"/>
  <c r="F335" i="10" a="1"/>
  <c r="F335" i="10" s="1"/>
  <c r="H335" i="10" a="1"/>
  <c r="H335" i="10" s="1"/>
  <c r="B335" i="10"/>
  <c r="D335" i="10" a="1"/>
  <c r="D335" i="10" s="1"/>
  <c r="G335" i="10" a="1"/>
  <c r="G335" i="10" s="1"/>
  <c r="A336" i="10"/>
  <c r="B334" i="9"/>
  <c r="A335" i="9"/>
  <c r="I334" i="9" a="1"/>
  <c r="I334" i="9" s="1"/>
  <c r="F334" i="9" a="1"/>
  <c r="F334" i="9" s="1"/>
  <c r="E334" i="9" a="1"/>
  <c r="E334" i="9" s="1"/>
  <c r="J334" i="9" a="1"/>
  <c r="J334" i="9" s="1"/>
  <c r="H334" i="9" a="1"/>
  <c r="H334" i="9" s="1"/>
  <c r="G334" i="9" a="1"/>
  <c r="G334" i="9" s="1"/>
  <c r="D334" i="9" a="1"/>
  <c r="D334" i="9" s="1"/>
  <c r="M336" i="10" l="1" a="1"/>
  <c r="M336" i="10" s="1"/>
  <c r="Q336" i="10" a="1"/>
  <c r="Q336" i="10" s="1"/>
  <c r="N336" i="10" a="1"/>
  <c r="N336" i="10" s="1"/>
  <c r="R336" i="10" a="1"/>
  <c r="R336" i="10" s="1"/>
  <c r="O336" i="10" a="1"/>
  <c r="O336" i="10" s="1"/>
  <c r="P336" i="10" a="1"/>
  <c r="P336" i="10" s="1"/>
  <c r="S336" i="10" a="1"/>
  <c r="S336" i="10" s="1"/>
  <c r="T336" i="10" a="1"/>
  <c r="T336" i="10" s="1"/>
  <c r="K336" i="10" a="1"/>
  <c r="K336" i="10" s="1"/>
  <c r="L336" i="10" a="1"/>
  <c r="L336" i="10" s="1"/>
  <c r="K335" i="9" a="1"/>
  <c r="K335" i="9" s="1"/>
  <c r="P335" i="9" a="1"/>
  <c r="P335" i="9" s="1"/>
  <c r="L335" i="9" a="1"/>
  <c r="L335" i="9" s="1"/>
  <c r="Q335" i="9" a="1"/>
  <c r="Q335" i="9" s="1"/>
  <c r="R335" i="9" a="1"/>
  <c r="R335" i="9" s="1"/>
  <c r="N335" i="9" a="1"/>
  <c r="N335" i="9" s="1"/>
  <c r="S335" i="9" a="1"/>
  <c r="S335" i="9" s="1"/>
  <c r="T335" i="9" a="1"/>
  <c r="T335" i="9" s="1"/>
  <c r="O335" i="9" a="1"/>
  <c r="O335" i="9" s="1"/>
  <c r="M335" i="9" a="1"/>
  <c r="M335" i="9" s="1"/>
  <c r="I336" i="10" a="1"/>
  <c r="I336" i="10" s="1"/>
  <c r="B336" i="10"/>
  <c r="E336" i="10" a="1"/>
  <c r="E336" i="10" s="1"/>
  <c r="A337" i="10"/>
  <c r="G336" i="10" a="1"/>
  <c r="G336" i="10" s="1"/>
  <c r="D336" i="10" a="1"/>
  <c r="D336" i="10" s="1"/>
  <c r="F336" i="10" a="1"/>
  <c r="F336" i="10" s="1"/>
  <c r="H336" i="10" a="1"/>
  <c r="H336" i="10" s="1"/>
  <c r="J336" i="10" a="1"/>
  <c r="J336" i="10" s="1"/>
  <c r="A336" i="9"/>
  <c r="B335" i="9"/>
  <c r="I335" i="9" a="1"/>
  <c r="I335" i="9" s="1"/>
  <c r="D335" i="9" a="1"/>
  <c r="D335" i="9" s="1"/>
  <c r="G335" i="9" a="1"/>
  <c r="G335" i="9" s="1"/>
  <c r="H335" i="9" a="1"/>
  <c r="H335" i="9" s="1"/>
  <c r="E335" i="9" a="1"/>
  <c r="E335" i="9" s="1"/>
  <c r="F335" i="9" a="1"/>
  <c r="F335" i="9" s="1"/>
  <c r="J335" i="9" a="1"/>
  <c r="J335" i="9" s="1"/>
  <c r="K337" i="10" l="1" a="1"/>
  <c r="K337" i="10" s="1"/>
  <c r="O337" i="10" a="1"/>
  <c r="O337" i="10" s="1"/>
  <c r="S337" i="10" a="1"/>
  <c r="S337" i="10" s="1"/>
  <c r="L337" i="10" a="1"/>
  <c r="L337" i="10" s="1"/>
  <c r="P337" i="10" a="1"/>
  <c r="P337" i="10" s="1"/>
  <c r="T337" i="10" a="1"/>
  <c r="T337" i="10" s="1"/>
  <c r="M337" i="10" a="1"/>
  <c r="M337" i="10" s="1"/>
  <c r="N337" i="10" a="1"/>
  <c r="N337" i="10" s="1"/>
  <c r="Q337" i="10" a="1"/>
  <c r="Q337" i="10" s="1"/>
  <c r="R337" i="10" a="1"/>
  <c r="R337" i="10" s="1"/>
  <c r="K336" i="9" a="1"/>
  <c r="K336" i="9" s="1"/>
  <c r="Q336" i="9" a="1"/>
  <c r="Q336" i="9" s="1"/>
  <c r="L336" i="9" a="1"/>
  <c r="L336" i="9" s="1"/>
  <c r="M336" i="9" a="1"/>
  <c r="M336" i="9" s="1"/>
  <c r="R336" i="9" a="1"/>
  <c r="R336" i="9" s="1"/>
  <c r="T336" i="9" a="1"/>
  <c r="T336" i="9" s="1"/>
  <c r="O336" i="9" a="1"/>
  <c r="O336" i="9" s="1"/>
  <c r="N336" i="9" a="1"/>
  <c r="N336" i="9" s="1"/>
  <c r="P336" i="9" a="1"/>
  <c r="P336" i="9" s="1"/>
  <c r="S336" i="9" a="1"/>
  <c r="S336" i="9" s="1"/>
  <c r="G337" i="10" a="1"/>
  <c r="G337" i="10" s="1"/>
  <c r="H337" i="10" a="1"/>
  <c r="H337" i="10" s="1"/>
  <c r="A338" i="10"/>
  <c r="I337" i="10" a="1"/>
  <c r="I337" i="10" s="1"/>
  <c r="J337" i="10" a="1"/>
  <c r="J337" i="10" s="1"/>
  <c r="E337" i="10" a="1"/>
  <c r="E337" i="10" s="1"/>
  <c r="D337" i="10" a="1"/>
  <c r="D337" i="10" s="1"/>
  <c r="F337" i="10" a="1"/>
  <c r="F337" i="10" s="1"/>
  <c r="B337" i="10"/>
  <c r="H336" i="9" a="1"/>
  <c r="H336" i="9" s="1"/>
  <c r="I336" i="9" a="1"/>
  <c r="I336" i="9" s="1"/>
  <c r="B336" i="9"/>
  <c r="E336" i="9" a="1"/>
  <c r="E336" i="9" s="1"/>
  <c r="J336" i="9" a="1"/>
  <c r="J336" i="9" s="1"/>
  <c r="D336" i="9" a="1"/>
  <c r="D336" i="9" s="1"/>
  <c r="F336" i="9" a="1"/>
  <c r="F336" i="9" s="1"/>
  <c r="G336" i="9" a="1"/>
  <c r="G336" i="9" s="1"/>
  <c r="A337" i="9"/>
  <c r="M338" i="10" l="1" a="1"/>
  <c r="M338" i="10" s="1"/>
  <c r="Q338" i="10" a="1"/>
  <c r="Q338" i="10" s="1"/>
  <c r="N338" i="10" a="1"/>
  <c r="N338" i="10" s="1"/>
  <c r="R338" i="10" a="1"/>
  <c r="R338" i="10" s="1"/>
  <c r="K338" i="10" a="1"/>
  <c r="K338" i="10" s="1"/>
  <c r="S338" i="10" a="1"/>
  <c r="S338" i="10" s="1"/>
  <c r="L338" i="10" a="1"/>
  <c r="L338" i="10" s="1"/>
  <c r="T338" i="10" a="1"/>
  <c r="T338" i="10" s="1"/>
  <c r="O338" i="10" a="1"/>
  <c r="O338" i="10" s="1"/>
  <c r="P338" i="10" a="1"/>
  <c r="P338" i="10" s="1"/>
  <c r="L337" i="9" a="1"/>
  <c r="L337" i="9" s="1"/>
  <c r="Q337" i="9" a="1"/>
  <c r="Q337" i="9" s="1"/>
  <c r="R337" i="9" a="1"/>
  <c r="R337" i="9" s="1"/>
  <c r="M337" i="9" a="1"/>
  <c r="M337" i="9" s="1"/>
  <c r="S337" i="9" a="1"/>
  <c r="S337" i="9" s="1"/>
  <c r="N337" i="9" a="1"/>
  <c r="N337" i="9" s="1"/>
  <c r="K337" i="9" a="1"/>
  <c r="K337" i="9" s="1"/>
  <c r="O337" i="9" a="1"/>
  <c r="O337" i="9" s="1"/>
  <c r="P337" i="9" a="1"/>
  <c r="P337" i="9" s="1"/>
  <c r="T337" i="9" a="1"/>
  <c r="T337" i="9" s="1"/>
  <c r="B338" i="10"/>
  <c r="H338" i="10" a="1"/>
  <c r="H338" i="10" s="1"/>
  <c r="F338" i="10" a="1"/>
  <c r="F338" i="10" s="1"/>
  <c r="G338" i="10" a="1"/>
  <c r="G338" i="10" s="1"/>
  <c r="D338" i="10" a="1"/>
  <c r="D338" i="10" s="1"/>
  <c r="E338" i="10" a="1"/>
  <c r="E338" i="10" s="1"/>
  <c r="I338" i="10" a="1"/>
  <c r="I338" i="10" s="1"/>
  <c r="A339" i="10"/>
  <c r="J338" i="10" a="1"/>
  <c r="J338" i="10" s="1"/>
  <c r="E337" i="9" a="1"/>
  <c r="E337" i="9" s="1"/>
  <c r="D337" i="9" a="1"/>
  <c r="D337" i="9" s="1"/>
  <c r="H337" i="9" a="1"/>
  <c r="H337" i="9" s="1"/>
  <c r="I337" i="9" a="1"/>
  <c r="I337" i="9" s="1"/>
  <c r="F337" i="9" a="1"/>
  <c r="F337" i="9" s="1"/>
  <c r="B337" i="9"/>
  <c r="G337" i="9" a="1"/>
  <c r="G337" i="9" s="1"/>
  <c r="A338" i="9"/>
  <c r="J337" i="9" a="1"/>
  <c r="J337" i="9" s="1"/>
  <c r="K339" i="10" l="1" a="1"/>
  <c r="K339" i="10" s="1"/>
  <c r="O339" i="10" a="1"/>
  <c r="O339" i="10" s="1"/>
  <c r="S339" i="10" a="1"/>
  <c r="S339" i="10" s="1"/>
  <c r="L339" i="10" a="1"/>
  <c r="L339" i="10" s="1"/>
  <c r="P339" i="10" a="1"/>
  <c r="P339" i="10" s="1"/>
  <c r="T339" i="10" a="1"/>
  <c r="T339" i="10" s="1"/>
  <c r="Q339" i="10" a="1"/>
  <c r="Q339" i="10" s="1"/>
  <c r="R339" i="10" a="1"/>
  <c r="R339" i="10" s="1"/>
  <c r="M339" i="10" a="1"/>
  <c r="M339" i="10" s="1"/>
  <c r="N339" i="10" a="1"/>
  <c r="N339" i="10" s="1"/>
  <c r="M338" i="9" a="1"/>
  <c r="M338" i="9" s="1"/>
  <c r="R338" i="9" a="1"/>
  <c r="R338" i="9" s="1"/>
  <c r="N338" i="9" a="1"/>
  <c r="N338" i="9" s="1"/>
  <c r="S338" i="9" a="1"/>
  <c r="S338" i="9" s="1"/>
  <c r="T338" i="9" a="1"/>
  <c r="T338" i="9" s="1"/>
  <c r="P338" i="9" a="1"/>
  <c r="P338" i="9" s="1"/>
  <c r="O338" i="9" a="1"/>
  <c r="O338" i="9" s="1"/>
  <c r="Q338" i="9" a="1"/>
  <c r="Q338" i="9" s="1"/>
  <c r="K338" i="9" a="1"/>
  <c r="K338" i="9" s="1"/>
  <c r="L338" i="9" a="1"/>
  <c r="L338" i="9" s="1"/>
  <c r="G339" i="10" a="1"/>
  <c r="G339" i="10" s="1"/>
  <c r="H339" i="10" a="1"/>
  <c r="H339" i="10" s="1"/>
  <c r="D339" i="10" a="1"/>
  <c r="D339" i="10" s="1"/>
  <c r="J339" i="10" a="1"/>
  <c r="J339" i="10" s="1"/>
  <c r="A340" i="10"/>
  <c r="I339" i="10" a="1"/>
  <c r="I339" i="10" s="1"/>
  <c r="F339" i="10" a="1"/>
  <c r="F339" i="10" s="1"/>
  <c r="B339" i="10"/>
  <c r="E339" i="10" a="1"/>
  <c r="E339" i="10" s="1"/>
  <c r="H338" i="9" a="1"/>
  <c r="H338" i="9" s="1"/>
  <c r="A339" i="9"/>
  <c r="B338" i="9"/>
  <c r="D338" i="9" a="1"/>
  <c r="D338" i="9" s="1"/>
  <c r="I338" i="9" a="1"/>
  <c r="I338" i="9" s="1"/>
  <c r="J338" i="9" a="1"/>
  <c r="J338" i="9" s="1"/>
  <c r="E338" i="9" a="1"/>
  <c r="E338" i="9" s="1"/>
  <c r="G338" i="9" a="1"/>
  <c r="G338" i="9" s="1"/>
  <c r="F338" i="9" a="1"/>
  <c r="F338" i="9" s="1"/>
  <c r="M340" i="10" l="1" a="1"/>
  <c r="M340" i="10" s="1"/>
  <c r="Q340" i="10" a="1"/>
  <c r="Q340" i="10" s="1"/>
  <c r="N340" i="10" a="1"/>
  <c r="N340" i="10" s="1"/>
  <c r="R340" i="10" a="1"/>
  <c r="R340" i="10" s="1"/>
  <c r="O340" i="10" a="1"/>
  <c r="O340" i="10" s="1"/>
  <c r="P340" i="10" a="1"/>
  <c r="P340" i="10" s="1"/>
  <c r="K340" i="10" a="1"/>
  <c r="K340" i="10" s="1"/>
  <c r="L340" i="10" a="1"/>
  <c r="L340" i="10" s="1"/>
  <c r="T340" i="10" a="1"/>
  <c r="T340" i="10" s="1"/>
  <c r="S340" i="10" a="1"/>
  <c r="S340" i="10" s="1"/>
  <c r="M339" i="9" a="1"/>
  <c r="M339" i="9" s="1"/>
  <c r="S339" i="9" a="1"/>
  <c r="S339" i="9" s="1"/>
  <c r="N339" i="9" a="1"/>
  <c r="N339" i="9" s="1"/>
  <c r="O339" i="9" a="1"/>
  <c r="O339" i="9" s="1"/>
  <c r="T339" i="9" a="1"/>
  <c r="T339" i="9" s="1"/>
  <c r="R339" i="9" a="1"/>
  <c r="R339" i="9" s="1"/>
  <c r="K339" i="9" a="1"/>
  <c r="K339" i="9" s="1"/>
  <c r="P339" i="9" a="1"/>
  <c r="P339" i="9" s="1"/>
  <c r="Q339" i="9" a="1"/>
  <c r="Q339" i="9" s="1"/>
  <c r="L339" i="9" a="1"/>
  <c r="L339" i="9" s="1"/>
  <c r="A341" i="10"/>
  <c r="D340" i="10" a="1"/>
  <c r="D340" i="10" s="1"/>
  <c r="E340" i="10" a="1"/>
  <c r="E340" i="10" s="1"/>
  <c r="B340" i="10"/>
  <c r="I340" i="10" a="1"/>
  <c r="I340" i="10" s="1"/>
  <c r="G340" i="10" a="1"/>
  <c r="G340" i="10" s="1"/>
  <c r="H340" i="10" a="1"/>
  <c r="H340" i="10" s="1"/>
  <c r="F340" i="10" a="1"/>
  <c r="F340" i="10" s="1"/>
  <c r="J340" i="10" a="1"/>
  <c r="J340" i="10" s="1"/>
  <c r="I339" i="9" a="1"/>
  <c r="I339" i="9" s="1"/>
  <c r="A340" i="9"/>
  <c r="E339" i="9" a="1"/>
  <c r="E339" i="9" s="1"/>
  <c r="F339" i="9" a="1"/>
  <c r="F339" i="9" s="1"/>
  <c r="H339" i="9" a="1"/>
  <c r="H339" i="9" s="1"/>
  <c r="J339" i="9" a="1"/>
  <c r="J339" i="9" s="1"/>
  <c r="B339" i="9"/>
  <c r="G339" i="9" a="1"/>
  <c r="G339" i="9" s="1"/>
  <c r="D339" i="9" a="1"/>
  <c r="D339" i="9" s="1"/>
  <c r="K341" i="10" l="1" a="1"/>
  <c r="K341" i="10" s="1"/>
  <c r="O341" i="10" a="1"/>
  <c r="O341" i="10" s="1"/>
  <c r="S341" i="10" a="1"/>
  <c r="S341" i="10" s="1"/>
  <c r="L341" i="10" a="1"/>
  <c r="L341" i="10" s="1"/>
  <c r="P341" i="10" a="1"/>
  <c r="P341" i="10" s="1"/>
  <c r="T341" i="10" a="1"/>
  <c r="T341" i="10" s="1"/>
  <c r="M341" i="10" a="1"/>
  <c r="M341" i="10" s="1"/>
  <c r="N341" i="10" a="1"/>
  <c r="N341" i="10" s="1"/>
  <c r="Q341" i="10" a="1"/>
  <c r="Q341" i="10" s="1"/>
  <c r="R341" i="10" a="1"/>
  <c r="R341" i="10" s="1"/>
  <c r="N340" i="9" a="1"/>
  <c r="N340" i="9" s="1"/>
  <c r="S340" i="9" a="1"/>
  <c r="S340" i="9" s="1"/>
  <c r="T340" i="9" a="1"/>
  <c r="T340" i="9" s="1"/>
  <c r="O340" i="9" a="1"/>
  <c r="O340" i="9" s="1"/>
  <c r="P340" i="9" a="1"/>
  <c r="P340" i="9" s="1"/>
  <c r="L340" i="9" a="1"/>
  <c r="L340" i="9" s="1"/>
  <c r="K340" i="9" a="1"/>
  <c r="K340" i="9" s="1"/>
  <c r="M340" i="9" a="1"/>
  <c r="M340" i="9" s="1"/>
  <c r="R340" i="9" a="1"/>
  <c r="R340" i="9" s="1"/>
  <c r="Q340" i="9" a="1"/>
  <c r="Q340" i="9" s="1"/>
  <c r="H341" i="10" a="1"/>
  <c r="H341" i="10" s="1"/>
  <c r="F341" i="10" a="1"/>
  <c r="F341" i="10" s="1"/>
  <c r="J341" i="10" a="1"/>
  <c r="J341" i="10" s="1"/>
  <c r="A342" i="10"/>
  <c r="E341" i="10" a="1"/>
  <c r="E341" i="10" s="1"/>
  <c r="I341" i="10" a="1"/>
  <c r="I341" i="10" s="1"/>
  <c r="D341" i="10" a="1"/>
  <c r="D341" i="10" s="1"/>
  <c r="G341" i="10" a="1"/>
  <c r="G341" i="10" s="1"/>
  <c r="B341" i="10"/>
  <c r="E340" i="9" a="1"/>
  <c r="E340" i="9" s="1"/>
  <c r="J340" i="9" a="1"/>
  <c r="J340" i="9" s="1"/>
  <c r="H340" i="9" a="1"/>
  <c r="H340" i="9" s="1"/>
  <c r="A341" i="9"/>
  <c r="F340" i="9" a="1"/>
  <c r="F340" i="9" s="1"/>
  <c r="D340" i="9" a="1"/>
  <c r="D340" i="9" s="1"/>
  <c r="B340" i="9"/>
  <c r="G340" i="9" a="1"/>
  <c r="G340" i="9" s="1"/>
  <c r="I340" i="9" a="1"/>
  <c r="I340" i="9" s="1"/>
  <c r="M342" i="10" l="1" a="1"/>
  <c r="M342" i="10" s="1"/>
  <c r="Q342" i="10" a="1"/>
  <c r="Q342" i="10" s="1"/>
  <c r="N342" i="10" a="1"/>
  <c r="N342" i="10" s="1"/>
  <c r="R342" i="10" a="1"/>
  <c r="R342" i="10" s="1"/>
  <c r="K342" i="10" a="1"/>
  <c r="K342" i="10" s="1"/>
  <c r="S342" i="10" a="1"/>
  <c r="S342" i="10" s="1"/>
  <c r="L342" i="10" a="1"/>
  <c r="L342" i="10" s="1"/>
  <c r="T342" i="10" a="1"/>
  <c r="T342" i="10" s="1"/>
  <c r="P342" i="10" a="1"/>
  <c r="P342" i="10" s="1"/>
  <c r="O342" i="10" a="1"/>
  <c r="O342" i="10" s="1"/>
  <c r="O341" i="9" a="1"/>
  <c r="O341" i="9" s="1"/>
  <c r="T341" i="9" a="1"/>
  <c r="T341" i="9" s="1"/>
  <c r="K341" i="9" a="1"/>
  <c r="K341" i="9" s="1"/>
  <c r="P341" i="9" a="1"/>
  <c r="P341" i="9" s="1"/>
  <c r="R341" i="9" a="1"/>
  <c r="R341" i="9" s="1"/>
  <c r="M341" i="9" a="1"/>
  <c r="M341" i="9" s="1"/>
  <c r="N341" i="9" a="1"/>
  <c r="N341" i="9" s="1"/>
  <c r="Q341" i="9" a="1"/>
  <c r="Q341" i="9" s="1"/>
  <c r="S341" i="9" a="1"/>
  <c r="S341" i="9" s="1"/>
  <c r="L341" i="9" a="1"/>
  <c r="L341" i="9" s="1"/>
  <c r="G342" i="10" a="1"/>
  <c r="G342" i="10" s="1"/>
  <c r="I342" i="10" a="1"/>
  <c r="I342" i="10" s="1"/>
  <c r="E342" i="10" a="1"/>
  <c r="E342" i="10" s="1"/>
  <c r="F342" i="10" a="1"/>
  <c r="F342" i="10" s="1"/>
  <c r="B342" i="10"/>
  <c r="D342" i="10" a="1"/>
  <c r="D342" i="10" s="1"/>
  <c r="H342" i="10" a="1"/>
  <c r="H342" i="10" s="1"/>
  <c r="J342" i="10" a="1"/>
  <c r="J342" i="10" s="1"/>
  <c r="A343" i="10"/>
  <c r="E341" i="9" a="1"/>
  <c r="E341" i="9" s="1"/>
  <c r="G341" i="9" a="1"/>
  <c r="G341" i="9" s="1"/>
  <c r="F341" i="9" a="1"/>
  <c r="F341" i="9" s="1"/>
  <c r="B341" i="9"/>
  <c r="I341" i="9" a="1"/>
  <c r="I341" i="9" s="1"/>
  <c r="D341" i="9" a="1"/>
  <c r="D341" i="9" s="1"/>
  <c r="A342" i="9"/>
  <c r="J341" i="9" a="1"/>
  <c r="J341" i="9" s="1"/>
  <c r="H341" i="9" a="1"/>
  <c r="H341" i="9" s="1"/>
  <c r="K343" i="10" l="1" a="1"/>
  <c r="K343" i="10" s="1"/>
  <c r="O343" i="10" a="1"/>
  <c r="O343" i="10" s="1"/>
  <c r="S343" i="10" a="1"/>
  <c r="S343" i="10" s="1"/>
  <c r="L343" i="10" a="1"/>
  <c r="L343" i="10" s="1"/>
  <c r="P343" i="10" a="1"/>
  <c r="P343" i="10" s="1"/>
  <c r="T343" i="10" a="1"/>
  <c r="T343" i="10" s="1"/>
  <c r="Q343" i="10" a="1"/>
  <c r="Q343" i="10" s="1"/>
  <c r="R343" i="10" a="1"/>
  <c r="R343" i="10" s="1"/>
  <c r="M343" i="10" a="1"/>
  <c r="M343" i="10" s="1"/>
  <c r="N343" i="10" a="1"/>
  <c r="N343" i="10" s="1"/>
  <c r="O342" i="9" a="1"/>
  <c r="O342" i="9" s="1"/>
  <c r="P342" i="9" a="1"/>
  <c r="P342" i="9" s="1"/>
  <c r="K342" i="9" a="1"/>
  <c r="K342" i="9" s="1"/>
  <c r="Q342" i="9" a="1"/>
  <c r="Q342" i="9" s="1"/>
  <c r="L342" i="9" a="1"/>
  <c r="L342" i="9" s="1"/>
  <c r="R342" i="9" a="1"/>
  <c r="R342" i="9" s="1"/>
  <c r="S342" i="9" a="1"/>
  <c r="S342" i="9" s="1"/>
  <c r="T342" i="9" a="1"/>
  <c r="T342" i="9" s="1"/>
  <c r="M342" i="9" a="1"/>
  <c r="M342" i="9" s="1"/>
  <c r="N342" i="9" a="1"/>
  <c r="N342" i="9" s="1"/>
  <c r="J343" i="10" a="1"/>
  <c r="J343" i="10" s="1"/>
  <c r="F343" i="10" a="1"/>
  <c r="F343" i="10" s="1"/>
  <c r="E343" i="10" a="1"/>
  <c r="E343" i="10" s="1"/>
  <c r="D343" i="10" a="1"/>
  <c r="D343" i="10" s="1"/>
  <c r="G343" i="10" a="1"/>
  <c r="G343" i="10" s="1"/>
  <c r="A344" i="10"/>
  <c r="B343" i="10"/>
  <c r="H343" i="10" a="1"/>
  <c r="H343" i="10" s="1"/>
  <c r="I343" i="10" a="1"/>
  <c r="I343" i="10" s="1"/>
  <c r="A343" i="9"/>
  <c r="I342" i="9" a="1"/>
  <c r="I342" i="9" s="1"/>
  <c r="H342" i="9" a="1"/>
  <c r="H342" i="9" s="1"/>
  <c r="D342" i="9" a="1"/>
  <c r="D342" i="9" s="1"/>
  <c r="B342" i="9"/>
  <c r="F342" i="9" a="1"/>
  <c r="F342" i="9" s="1"/>
  <c r="J342" i="9" a="1"/>
  <c r="J342" i="9" s="1"/>
  <c r="G342" i="9" a="1"/>
  <c r="G342" i="9" s="1"/>
  <c r="E342" i="9" a="1"/>
  <c r="E342" i="9" s="1"/>
  <c r="M344" i="10" l="1" a="1"/>
  <c r="M344" i="10" s="1"/>
  <c r="Q344" i="10" a="1"/>
  <c r="Q344" i="10" s="1"/>
  <c r="N344" i="10" a="1"/>
  <c r="N344" i="10" s="1"/>
  <c r="R344" i="10" a="1"/>
  <c r="R344" i="10" s="1"/>
  <c r="O344" i="10" a="1"/>
  <c r="O344" i="10" s="1"/>
  <c r="P344" i="10" a="1"/>
  <c r="P344" i="10" s="1"/>
  <c r="S344" i="10" a="1"/>
  <c r="S344" i="10" s="1"/>
  <c r="T344" i="10" a="1"/>
  <c r="T344" i="10" s="1"/>
  <c r="K344" i="10" a="1"/>
  <c r="K344" i="10" s="1"/>
  <c r="L344" i="10" a="1"/>
  <c r="L344" i="10" s="1"/>
  <c r="K343" i="9" a="1"/>
  <c r="K343" i="9" s="1"/>
  <c r="P343" i="9" a="1"/>
  <c r="P343" i="9" s="1"/>
  <c r="L343" i="9" a="1"/>
  <c r="L343" i="9" s="1"/>
  <c r="Q343" i="9" a="1"/>
  <c r="Q343" i="9" s="1"/>
  <c r="R343" i="9" a="1"/>
  <c r="R343" i="9" s="1"/>
  <c r="N343" i="9" a="1"/>
  <c r="N343" i="9" s="1"/>
  <c r="M343" i="9" a="1"/>
  <c r="M343" i="9" s="1"/>
  <c r="O343" i="9" a="1"/>
  <c r="O343" i="9" s="1"/>
  <c r="S343" i="9" a="1"/>
  <c r="S343" i="9" s="1"/>
  <c r="T343" i="9" a="1"/>
  <c r="T343" i="9" s="1"/>
  <c r="J344" i="10" a="1"/>
  <c r="J344" i="10" s="1"/>
  <c r="E344" i="10" a="1"/>
  <c r="E344" i="10" s="1"/>
  <c r="D344" i="10" a="1"/>
  <c r="D344" i="10" s="1"/>
  <c r="H344" i="10" a="1"/>
  <c r="H344" i="10" s="1"/>
  <c r="I344" i="10" a="1"/>
  <c r="I344" i="10" s="1"/>
  <c r="B344" i="10"/>
  <c r="G344" i="10" a="1"/>
  <c r="G344" i="10" s="1"/>
  <c r="A345" i="10"/>
  <c r="F344" i="10" a="1"/>
  <c r="F344" i="10" s="1"/>
  <c r="A344" i="9"/>
  <c r="F343" i="9" a="1"/>
  <c r="F343" i="9" s="1"/>
  <c r="H343" i="9" a="1"/>
  <c r="H343" i="9" s="1"/>
  <c r="B343" i="9"/>
  <c r="I343" i="9" a="1"/>
  <c r="I343" i="9" s="1"/>
  <c r="E343" i="9" a="1"/>
  <c r="E343" i="9" s="1"/>
  <c r="G343" i="9" a="1"/>
  <c r="G343" i="9" s="1"/>
  <c r="J343" i="9" a="1"/>
  <c r="J343" i="9" s="1"/>
  <c r="D343" i="9" a="1"/>
  <c r="D343" i="9" s="1"/>
  <c r="K345" i="10" l="1" a="1"/>
  <c r="K345" i="10" s="1"/>
  <c r="O345" i="10" a="1"/>
  <c r="O345" i="10" s="1"/>
  <c r="S345" i="10" a="1"/>
  <c r="S345" i="10" s="1"/>
  <c r="L345" i="10" a="1"/>
  <c r="L345" i="10" s="1"/>
  <c r="P345" i="10" a="1"/>
  <c r="P345" i="10" s="1"/>
  <c r="T345" i="10" a="1"/>
  <c r="T345" i="10" s="1"/>
  <c r="M345" i="10" a="1"/>
  <c r="M345" i="10" s="1"/>
  <c r="N345" i="10" a="1"/>
  <c r="N345" i="10" s="1"/>
  <c r="Q345" i="10" a="1"/>
  <c r="Q345" i="10" s="1"/>
  <c r="R345" i="10" a="1"/>
  <c r="R345" i="10" s="1"/>
  <c r="K344" i="9" a="1"/>
  <c r="K344" i="9" s="1"/>
  <c r="Q344" i="9" a="1"/>
  <c r="Q344" i="9" s="1"/>
  <c r="L344" i="9" a="1"/>
  <c r="L344" i="9" s="1"/>
  <c r="M344" i="9" a="1"/>
  <c r="M344" i="9" s="1"/>
  <c r="R344" i="9" a="1"/>
  <c r="R344" i="9" s="1"/>
  <c r="T344" i="9" a="1"/>
  <c r="T344" i="9" s="1"/>
  <c r="N344" i="9" a="1"/>
  <c r="N344" i="9" s="1"/>
  <c r="O344" i="9" a="1"/>
  <c r="O344" i="9" s="1"/>
  <c r="P344" i="9" a="1"/>
  <c r="P344" i="9" s="1"/>
  <c r="S344" i="9" a="1"/>
  <c r="S344" i="9" s="1"/>
  <c r="H345" i="10" a="1"/>
  <c r="H345" i="10" s="1"/>
  <c r="J345" i="10" a="1"/>
  <c r="J345" i="10" s="1"/>
  <c r="G345" i="10" a="1"/>
  <c r="G345" i="10" s="1"/>
  <c r="I345" i="10" a="1"/>
  <c r="I345" i="10" s="1"/>
  <c r="D345" i="10" a="1"/>
  <c r="D345" i="10" s="1"/>
  <c r="B345" i="10"/>
  <c r="A346" i="10"/>
  <c r="F345" i="10" a="1"/>
  <c r="F345" i="10" s="1"/>
  <c r="E345" i="10" a="1"/>
  <c r="E345" i="10" s="1"/>
  <c r="F344" i="9" a="1"/>
  <c r="F344" i="9" s="1"/>
  <c r="H344" i="9" a="1"/>
  <c r="H344" i="9" s="1"/>
  <c r="G344" i="9" a="1"/>
  <c r="G344" i="9" s="1"/>
  <c r="D344" i="9" a="1"/>
  <c r="D344" i="9" s="1"/>
  <c r="J344" i="9" a="1"/>
  <c r="J344" i="9" s="1"/>
  <c r="I344" i="9" a="1"/>
  <c r="I344" i="9" s="1"/>
  <c r="E344" i="9" a="1"/>
  <c r="E344" i="9" s="1"/>
  <c r="B344" i="9"/>
  <c r="A345" i="9"/>
  <c r="M346" i="10" l="1" a="1"/>
  <c r="M346" i="10" s="1"/>
  <c r="Q346" i="10" a="1"/>
  <c r="Q346" i="10" s="1"/>
  <c r="N346" i="10" a="1"/>
  <c r="N346" i="10" s="1"/>
  <c r="R346" i="10" a="1"/>
  <c r="R346" i="10" s="1"/>
  <c r="K346" i="10" a="1"/>
  <c r="K346" i="10" s="1"/>
  <c r="S346" i="10" a="1"/>
  <c r="S346" i="10" s="1"/>
  <c r="L346" i="10" a="1"/>
  <c r="L346" i="10" s="1"/>
  <c r="T346" i="10" a="1"/>
  <c r="T346" i="10" s="1"/>
  <c r="O346" i="10" a="1"/>
  <c r="O346" i="10" s="1"/>
  <c r="P346" i="10" a="1"/>
  <c r="P346" i="10" s="1"/>
  <c r="L345" i="9" a="1"/>
  <c r="L345" i="9" s="1"/>
  <c r="Q345" i="9" a="1"/>
  <c r="Q345" i="9" s="1"/>
  <c r="R345" i="9" a="1"/>
  <c r="R345" i="9" s="1"/>
  <c r="M345" i="9" a="1"/>
  <c r="M345" i="9" s="1"/>
  <c r="S345" i="9" a="1"/>
  <c r="S345" i="9" s="1"/>
  <c r="N345" i="9" a="1"/>
  <c r="N345" i="9" s="1"/>
  <c r="P345" i="9" a="1"/>
  <c r="P345" i="9" s="1"/>
  <c r="T345" i="9" a="1"/>
  <c r="T345" i="9" s="1"/>
  <c r="K345" i="9" a="1"/>
  <c r="K345" i="9" s="1"/>
  <c r="O345" i="9" a="1"/>
  <c r="O345" i="9" s="1"/>
  <c r="I346" i="10" a="1"/>
  <c r="I346" i="10" s="1"/>
  <c r="E346" i="10" a="1"/>
  <c r="E346" i="10" s="1"/>
  <c r="A347" i="10"/>
  <c r="B346" i="10"/>
  <c r="H346" i="10" a="1"/>
  <c r="H346" i="10" s="1"/>
  <c r="F346" i="10" a="1"/>
  <c r="F346" i="10" s="1"/>
  <c r="G346" i="10" a="1"/>
  <c r="G346" i="10" s="1"/>
  <c r="J346" i="10" a="1"/>
  <c r="J346" i="10" s="1"/>
  <c r="D346" i="10" a="1"/>
  <c r="D346" i="10" s="1"/>
  <c r="A346" i="9"/>
  <c r="B345" i="9"/>
  <c r="I345" i="9" a="1"/>
  <c r="I345" i="9" s="1"/>
  <c r="F345" i="9" a="1"/>
  <c r="F345" i="9" s="1"/>
  <c r="E345" i="9" a="1"/>
  <c r="E345" i="9" s="1"/>
  <c r="H345" i="9" a="1"/>
  <c r="H345" i="9" s="1"/>
  <c r="D345" i="9" a="1"/>
  <c r="D345" i="9" s="1"/>
  <c r="G345" i="9" a="1"/>
  <c r="G345" i="9" s="1"/>
  <c r="J345" i="9" a="1"/>
  <c r="J345" i="9" s="1"/>
  <c r="K347" i="10" l="1" a="1"/>
  <c r="K347" i="10" s="1"/>
  <c r="O347" i="10" a="1"/>
  <c r="O347" i="10" s="1"/>
  <c r="S347" i="10" a="1"/>
  <c r="S347" i="10" s="1"/>
  <c r="L347" i="10" a="1"/>
  <c r="L347" i="10" s="1"/>
  <c r="P347" i="10" a="1"/>
  <c r="P347" i="10" s="1"/>
  <c r="T347" i="10" a="1"/>
  <c r="T347" i="10" s="1"/>
  <c r="Q347" i="10" a="1"/>
  <c r="Q347" i="10" s="1"/>
  <c r="R347" i="10" a="1"/>
  <c r="R347" i="10" s="1"/>
  <c r="M347" i="10" a="1"/>
  <c r="M347" i="10" s="1"/>
  <c r="N347" i="10" a="1"/>
  <c r="N347" i="10" s="1"/>
  <c r="M346" i="9" a="1"/>
  <c r="M346" i="9" s="1"/>
  <c r="R346" i="9" a="1"/>
  <c r="R346" i="9" s="1"/>
  <c r="N346" i="9" a="1"/>
  <c r="N346" i="9" s="1"/>
  <c r="S346" i="9" a="1"/>
  <c r="S346" i="9" s="1"/>
  <c r="T346" i="9" a="1"/>
  <c r="T346" i="9" s="1"/>
  <c r="P346" i="9" a="1"/>
  <c r="P346" i="9" s="1"/>
  <c r="K346" i="9" a="1"/>
  <c r="K346" i="9" s="1"/>
  <c r="O346" i="9" a="1"/>
  <c r="O346" i="9" s="1"/>
  <c r="Q346" i="9" a="1"/>
  <c r="Q346" i="9" s="1"/>
  <c r="L346" i="9" a="1"/>
  <c r="L346" i="9" s="1"/>
  <c r="J347" i="10" a="1"/>
  <c r="J347" i="10" s="1"/>
  <c r="E347" i="10" a="1"/>
  <c r="E347" i="10" s="1"/>
  <c r="G347" i="10" a="1"/>
  <c r="G347" i="10" s="1"/>
  <c r="B347" i="10"/>
  <c r="D347" i="10" a="1"/>
  <c r="D347" i="10" s="1"/>
  <c r="I347" i="10" a="1"/>
  <c r="I347" i="10" s="1"/>
  <c r="F347" i="10" a="1"/>
  <c r="F347" i="10" s="1"/>
  <c r="H347" i="10" a="1"/>
  <c r="H347" i="10" s="1"/>
  <c r="A348" i="10"/>
  <c r="B346" i="9"/>
  <c r="E346" i="9" a="1"/>
  <c r="E346" i="9" s="1"/>
  <c r="D346" i="9" a="1"/>
  <c r="D346" i="9" s="1"/>
  <c r="F346" i="9" a="1"/>
  <c r="F346" i="9" s="1"/>
  <c r="I346" i="9" a="1"/>
  <c r="I346" i="9" s="1"/>
  <c r="J346" i="9" a="1"/>
  <c r="J346" i="9" s="1"/>
  <c r="G346" i="9" a="1"/>
  <c r="G346" i="9" s="1"/>
  <c r="H346" i="9" a="1"/>
  <c r="H346" i="9" s="1"/>
  <c r="A347" i="9"/>
  <c r="M348" i="10" l="1" a="1"/>
  <c r="M348" i="10" s="1"/>
  <c r="Q348" i="10" a="1"/>
  <c r="Q348" i="10" s="1"/>
  <c r="N348" i="10" a="1"/>
  <c r="N348" i="10" s="1"/>
  <c r="R348" i="10" a="1"/>
  <c r="R348" i="10" s="1"/>
  <c r="O348" i="10" a="1"/>
  <c r="O348" i="10" s="1"/>
  <c r="P348" i="10" a="1"/>
  <c r="P348" i="10" s="1"/>
  <c r="K348" i="10" a="1"/>
  <c r="K348" i="10" s="1"/>
  <c r="L348" i="10" a="1"/>
  <c r="L348" i="10" s="1"/>
  <c r="S348" i="10" a="1"/>
  <c r="S348" i="10" s="1"/>
  <c r="T348" i="10" a="1"/>
  <c r="T348" i="10" s="1"/>
  <c r="M347" i="9" a="1"/>
  <c r="M347" i="9" s="1"/>
  <c r="S347" i="9" a="1"/>
  <c r="S347" i="9" s="1"/>
  <c r="N347" i="9" a="1"/>
  <c r="N347" i="9" s="1"/>
  <c r="O347" i="9" a="1"/>
  <c r="O347" i="9" s="1"/>
  <c r="T347" i="9" a="1"/>
  <c r="T347" i="9" s="1"/>
  <c r="K347" i="9" a="1"/>
  <c r="K347" i="9" s="1"/>
  <c r="L347" i="9" a="1"/>
  <c r="L347" i="9" s="1"/>
  <c r="P347" i="9" a="1"/>
  <c r="P347" i="9" s="1"/>
  <c r="R347" i="9" a="1"/>
  <c r="R347" i="9" s="1"/>
  <c r="Q347" i="9" a="1"/>
  <c r="Q347" i="9" s="1"/>
  <c r="A349" i="10"/>
  <c r="J348" i="10" a="1"/>
  <c r="J348" i="10" s="1"/>
  <c r="B348" i="10"/>
  <c r="F348" i="10" a="1"/>
  <c r="F348" i="10" s="1"/>
  <c r="H348" i="10" a="1"/>
  <c r="H348" i="10" s="1"/>
  <c r="E348" i="10" a="1"/>
  <c r="E348" i="10" s="1"/>
  <c r="D348" i="10" a="1"/>
  <c r="D348" i="10" s="1"/>
  <c r="G348" i="10" a="1"/>
  <c r="G348" i="10" s="1"/>
  <c r="I348" i="10" a="1"/>
  <c r="I348" i="10" s="1"/>
  <c r="G347" i="9" a="1"/>
  <c r="G347" i="9" s="1"/>
  <c r="E347" i="9" a="1"/>
  <c r="E347" i="9" s="1"/>
  <c r="J347" i="9" a="1"/>
  <c r="J347" i="9" s="1"/>
  <c r="B347" i="9"/>
  <c r="F347" i="9" a="1"/>
  <c r="F347" i="9" s="1"/>
  <c r="A348" i="9"/>
  <c r="H347" i="9" a="1"/>
  <c r="H347" i="9" s="1"/>
  <c r="D347" i="9" a="1"/>
  <c r="D347" i="9" s="1"/>
  <c r="I347" i="9" a="1"/>
  <c r="I347" i="9" s="1"/>
  <c r="K349" i="10" l="1" a="1"/>
  <c r="K349" i="10" s="1"/>
  <c r="O349" i="10" a="1"/>
  <c r="O349" i="10" s="1"/>
  <c r="S349" i="10" a="1"/>
  <c r="S349" i="10" s="1"/>
  <c r="L349" i="10" a="1"/>
  <c r="L349" i="10" s="1"/>
  <c r="P349" i="10" a="1"/>
  <c r="P349" i="10" s="1"/>
  <c r="T349" i="10" a="1"/>
  <c r="T349" i="10" s="1"/>
  <c r="M349" i="10" a="1"/>
  <c r="M349" i="10" s="1"/>
  <c r="N349" i="10" a="1"/>
  <c r="N349" i="10" s="1"/>
  <c r="Q349" i="10" a="1"/>
  <c r="Q349" i="10" s="1"/>
  <c r="R349" i="10" a="1"/>
  <c r="R349" i="10" s="1"/>
  <c r="N348" i="9" a="1"/>
  <c r="N348" i="9" s="1"/>
  <c r="S348" i="9" a="1"/>
  <c r="S348" i="9" s="1"/>
  <c r="T348" i="9" a="1"/>
  <c r="T348" i="9" s="1"/>
  <c r="O348" i="9" a="1"/>
  <c r="O348" i="9" s="1"/>
  <c r="P348" i="9" a="1"/>
  <c r="P348" i="9" s="1"/>
  <c r="L348" i="9" a="1"/>
  <c r="L348" i="9" s="1"/>
  <c r="Q348" i="9" a="1"/>
  <c r="Q348" i="9" s="1"/>
  <c r="R348" i="9" a="1"/>
  <c r="R348" i="9" s="1"/>
  <c r="K348" i="9" a="1"/>
  <c r="K348" i="9" s="1"/>
  <c r="M348" i="9" a="1"/>
  <c r="M348" i="9" s="1"/>
  <c r="B349" i="10"/>
  <c r="H349" i="10" a="1"/>
  <c r="H349" i="10" s="1"/>
  <c r="I349" i="10" a="1"/>
  <c r="I349" i="10" s="1"/>
  <c r="A350" i="10"/>
  <c r="D349" i="10" a="1"/>
  <c r="D349" i="10" s="1"/>
  <c r="E349" i="10" a="1"/>
  <c r="E349" i="10" s="1"/>
  <c r="F349" i="10" a="1"/>
  <c r="F349" i="10" s="1"/>
  <c r="J349" i="10" a="1"/>
  <c r="J349" i="10" s="1"/>
  <c r="G349" i="10" a="1"/>
  <c r="G349" i="10" s="1"/>
  <c r="B348" i="9"/>
  <c r="D348" i="9" a="1"/>
  <c r="D348" i="9" s="1"/>
  <c r="F348" i="9" a="1"/>
  <c r="F348" i="9" s="1"/>
  <c r="A349" i="9"/>
  <c r="E348" i="9" a="1"/>
  <c r="E348" i="9" s="1"/>
  <c r="J348" i="9" a="1"/>
  <c r="J348" i="9" s="1"/>
  <c r="I348" i="9" a="1"/>
  <c r="I348" i="9" s="1"/>
  <c r="G348" i="9" a="1"/>
  <c r="G348" i="9" s="1"/>
  <c r="H348" i="9" a="1"/>
  <c r="H348" i="9" s="1"/>
  <c r="M350" i="10" l="1" a="1"/>
  <c r="M350" i="10" s="1"/>
  <c r="Q350" i="10" a="1"/>
  <c r="Q350" i="10" s="1"/>
  <c r="N350" i="10" a="1"/>
  <c r="N350" i="10" s="1"/>
  <c r="R350" i="10" a="1"/>
  <c r="R350" i="10" s="1"/>
  <c r="K350" i="10" a="1"/>
  <c r="K350" i="10" s="1"/>
  <c r="S350" i="10" a="1"/>
  <c r="S350" i="10" s="1"/>
  <c r="L350" i="10" a="1"/>
  <c r="L350" i="10" s="1"/>
  <c r="T350" i="10" a="1"/>
  <c r="T350" i="10" s="1"/>
  <c r="O350" i="10" a="1"/>
  <c r="O350" i="10" s="1"/>
  <c r="P350" i="10" a="1"/>
  <c r="P350" i="10" s="1"/>
  <c r="O349" i="9" a="1"/>
  <c r="O349" i="9" s="1"/>
  <c r="T349" i="9" a="1"/>
  <c r="T349" i="9" s="1"/>
  <c r="K349" i="9" a="1"/>
  <c r="K349" i="9" s="1"/>
  <c r="P349" i="9" a="1"/>
  <c r="P349" i="9" s="1"/>
  <c r="R349" i="9" a="1"/>
  <c r="R349" i="9" s="1"/>
  <c r="S349" i="9" a="1"/>
  <c r="S349" i="9" s="1"/>
  <c r="M349" i="9" a="1"/>
  <c r="M349" i="9" s="1"/>
  <c r="L349" i="9" a="1"/>
  <c r="L349" i="9" s="1"/>
  <c r="N349" i="9" a="1"/>
  <c r="N349" i="9" s="1"/>
  <c r="Q349" i="9" a="1"/>
  <c r="Q349" i="9" s="1"/>
  <c r="D350" i="10" a="1"/>
  <c r="D350" i="10" s="1"/>
  <c r="F350" i="10" a="1"/>
  <c r="F350" i="10" s="1"/>
  <c r="A351" i="10"/>
  <c r="B350" i="10"/>
  <c r="J350" i="10" a="1"/>
  <c r="J350" i="10" s="1"/>
  <c r="I350" i="10" a="1"/>
  <c r="I350" i="10" s="1"/>
  <c r="G350" i="10" a="1"/>
  <c r="G350" i="10" s="1"/>
  <c r="E350" i="10" a="1"/>
  <c r="E350" i="10" s="1"/>
  <c r="H350" i="10" a="1"/>
  <c r="H350" i="10" s="1"/>
  <c r="A350" i="9"/>
  <c r="G349" i="9" a="1"/>
  <c r="G349" i="9" s="1"/>
  <c r="H349" i="9" a="1"/>
  <c r="H349" i="9" s="1"/>
  <c r="B349" i="9"/>
  <c r="D349" i="9" a="1"/>
  <c r="D349" i="9" s="1"/>
  <c r="I349" i="9" a="1"/>
  <c r="I349" i="9" s="1"/>
  <c r="J349" i="9" a="1"/>
  <c r="J349" i="9" s="1"/>
  <c r="F349" i="9" a="1"/>
  <c r="F349" i="9" s="1"/>
  <c r="E349" i="9" a="1"/>
  <c r="E349" i="9" s="1"/>
  <c r="K351" i="10" l="1" a="1"/>
  <c r="K351" i="10" s="1"/>
  <c r="O351" i="10" a="1"/>
  <c r="O351" i="10" s="1"/>
  <c r="S351" i="10" a="1"/>
  <c r="S351" i="10" s="1"/>
  <c r="L351" i="10" a="1"/>
  <c r="L351" i="10" s="1"/>
  <c r="P351" i="10" a="1"/>
  <c r="P351" i="10" s="1"/>
  <c r="T351" i="10" a="1"/>
  <c r="T351" i="10" s="1"/>
  <c r="Q351" i="10" a="1"/>
  <c r="Q351" i="10" s="1"/>
  <c r="R351" i="10" a="1"/>
  <c r="R351" i="10" s="1"/>
  <c r="M351" i="10" a="1"/>
  <c r="M351" i="10" s="1"/>
  <c r="N351" i="10" a="1"/>
  <c r="N351" i="10" s="1"/>
  <c r="O350" i="9" a="1"/>
  <c r="O350" i="9" s="1"/>
  <c r="P350" i="9" a="1"/>
  <c r="P350" i="9" s="1"/>
  <c r="K350" i="9" a="1"/>
  <c r="K350" i="9" s="1"/>
  <c r="Q350" i="9" a="1"/>
  <c r="Q350" i="9" s="1"/>
  <c r="L350" i="9" a="1"/>
  <c r="L350" i="9" s="1"/>
  <c r="M350" i="9" a="1"/>
  <c r="M350" i="9" s="1"/>
  <c r="N350" i="9" a="1"/>
  <c r="N350" i="9" s="1"/>
  <c r="R350" i="9" a="1"/>
  <c r="R350" i="9" s="1"/>
  <c r="S350" i="9" a="1"/>
  <c r="S350" i="9" s="1"/>
  <c r="T350" i="9" a="1"/>
  <c r="T350" i="9" s="1"/>
  <c r="B351" i="10"/>
  <c r="I351" i="10" a="1"/>
  <c r="I351" i="10" s="1"/>
  <c r="H351" i="10" a="1"/>
  <c r="H351" i="10" s="1"/>
  <c r="A352" i="10"/>
  <c r="F351" i="10" a="1"/>
  <c r="F351" i="10" s="1"/>
  <c r="D351" i="10" a="1"/>
  <c r="D351" i="10" s="1"/>
  <c r="J351" i="10" a="1"/>
  <c r="J351" i="10" s="1"/>
  <c r="E351" i="10" a="1"/>
  <c r="E351" i="10" s="1"/>
  <c r="G351" i="10" a="1"/>
  <c r="G351" i="10" s="1"/>
  <c r="G350" i="9" a="1"/>
  <c r="G350" i="9" s="1"/>
  <c r="E350" i="9" a="1"/>
  <c r="E350" i="9" s="1"/>
  <c r="H350" i="9" a="1"/>
  <c r="H350" i="9" s="1"/>
  <c r="B350" i="9"/>
  <c r="I350" i="9" a="1"/>
  <c r="I350" i="9" s="1"/>
  <c r="D350" i="9" a="1"/>
  <c r="D350" i="9" s="1"/>
  <c r="F350" i="9" a="1"/>
  <c r="F350" i="9" s="1"/>
  <c r="J350" i="9" a="1"/>
  <c r="J350" i="9" s="1"/>
  <c r="A351" i="9"/>
  <c r="M352" i="10" l="1" a="1"/>
  <c r="M352" i="10" s="1"/>
  <c r="Q352" i="10" a="1"/>
  <c r="Q352" i="10" s="1"/>
  <c r="N352" i="10" a="1"/>
  <c r="N352" i="10" s="1"/>
  <c r="R352" i="10" a="1"/>
  <c r="R352" i="10" s="1"/>
  <c r="O352" i="10" a="1"/>
  <c r="O352" i="10" s="1"/>
  <c r="P352" i="10" a="1"/>
  <c r="P352" i="10" s="1"/>
  <c r="S352" i="10" a="1"/>
  <c r="S352" i="10" s="1"/>
  <c r="T352" i="10" a="1"/>
  <c r="T352" i="10" s="1"/>
  <c r="K352" i="10" a="1"/>
  <c r="K352" i="10" s="1"/>
  <c r="L352" i="10" a="1"/>
  <c r="L352" i="10" s="1"/>
  <c r="K351" i="9" a="1"/>
  <c r="K351" i="9" s="1"/>
  <c r="P351" i="9" a="1"/>
  <c r="P351" i="9" s="1"/>
  <c r="L351" i="9" a="1"/>
  <c r="L351" i="9" s="1"/>
  <c r="Q351" i="9" a="1"/>
  <c r="Q351" i="9" s="1"/>
  <c r="R351" i="9" a="1"/>
  <c r="R351" i="9" s="1"/>
  <c r="N351" i="9" a="1"/>
  <c r="N351" i="9" s="1"/>
  <c r="M351" i="9" a="1"/>
  <c r="M351" i="9" s="1"/>
  <c r="O351" i="9" a="1"/>
  <c r="O351" i="9" s="1"/>
  <c r="S351" i="9" a="1"/>
  <c r="S351" i="9" s="1"/>
  <c r="T351" i="9" a="1"/>
  <c r="T351" i="9" s="1"/>
  <c r="G352" i="10" a="1"/>
  <c r="G352" i="10" s="1"/>
  <c r="A353" i="10"/>
  <c r="E352" i="10" a="1"/>
  <c r="E352" i="10" s="1"/>
  <c r="H352" i="10" a="1"/>
  <c r="H352" i="10" s="1"/>
  <c r="I352" i="10" a="1"/>
  <c r="I352" i="10" s="1"/>
  <c r="B352" i="10"/>
  <c r="J352" i="10" a="1"/>
  <c r="J352" i="10" s="1"/>
  <c r="D352" i="10" a="1"/>
  <c r="D352" i="10" s="1"/>
  <c r="F352" i="10" a="1"/>
  <c r="F352" i="10" s="1"/>
  <c r="I351" i="9" a="1"/>
  <c r="I351" i="9" s="1"/>
  <c r="D351" i="9" a="1"/>
  <c r="D351" i="9" s="1"/>
  <c r="H351" i="9" a="1"/>
  <c r="H351" i="9" s="1"/>
  <c r="J351" i="9" a="1"/>
  <c r="J351" i="9" s="1"/>
  <c r="G351" i="9" a="1"/>
  <c r="G351" i="9" s="1"/>
  <c r="B351" i="9"/>
  <c r="A352" i="9"/>
  <c r="F351" i="9" a="1"/>
  <c r="F351" i="9" s="1"/>
  <c r="E351" i="9" a="1"/>
  <c r="E351" i="9" s="1"/>
  <c r="K353" i="10" l="1" a="1"/>
  <c r="K353" i="10" s="1"/>
  <c r="O353" i="10" a="1"/>
  <c r="O353" i="10" s="1"/>
  <c r="S353" i="10" a="1"/>
  <c r="S353" i="10" s="1"/>
  <c r="L353" i="10" a="1"/>
  <c r="L353" i="10" s="1"/>
  <c r="P353" i="10" a="1"/>
  <c r="P353" i="10" s="1"/>
  <c r="T353" i="10" a="1"/>
  <c r="T353" i="10" s="1"/>
  <c r="M353" i="10" a="1"/>
  <c r="M353" i="10" s="1"/>
  <c r="N353" i="10" a="1"/>
  <c r="N353" i="10" s="1"/>
  <c r="R353" i="10" a="1"/>
  <c r="R353" i="10" s="1"/>
  <c r="Q353" i="10" a="1"/>
  <c r="Q353" i="10" s="1"/>
  <c r="K352" i="9" a="1"/>
  <c r="K352" i="9" s="1"/>
  <c r="Q352" i="9" a="1"/>
  <c r="Q352" i="9" s="1"/>
  <c r="L352" i="9" a="1"/>
  <c r="L352" i="9" s="1"/>
  <c r="M352" i="9" a="1"/>
  <c r="M352" i="9" s="1"/>
  <c r="R352" i="9" a="1"/>
  <c r="R352" i="9" s="1"/>
  <c r="T352" i="9" a="1"/>
  <c r="T352" i="9" s="1"/>
  <c r="P352" i="9" a="1"/>
  <c r="P352" i="9" s="1"/>
  <c r="S352" i="9" a="1"/>
  <c r="S352" i="9" s="1"/>
  <c r="O352" i="9" a="1"/>
  <c r="O352" i="9" s="1"/>
  <c r="N352" i="9" a="1"/>
  <c r="N352" i="9" s="1"/>
  <c r="E353" i="10" a="1"/>
  <c r="E353" i="10" s="1"/>
  <c r="I353" i="10" a="1"/>
  <c r="I353" i="10" s="1"/>
  <c r="A354" i="10"/>
  <c r="H353" i="10" a="1"/>
  <c r="H353" i="10" s="1"/>
  <c r="G353" i="10" a="1"/>
  <c r="G353" i="10" s="1"/>
  <c r="J353" i="10" a="1"/>
  <c r="J353" i="10" s="1"/>
  <c r="D353" i="10" a="1"/>
  <c r="D353" i="10" s="1"/>
  <c r="B353" i="10"/>
  <c r="F353" i="10" a="1"/>
  <c r="F353" i="10" s="1"/>
  <c r="B352" i="9"/>
  <c r="H352" i="9" a="1"/>
  <c r="H352" i="9" s="1"/>
  <c r="D352" i="9" a="1"/>
  <c r="D352" i="9" s="1"/>
  <c r="J352" i="9" a="1"/>
  <c r="J352" i="9" s="1"/>
  <c r="A353" i="9"/>
  <c r="F352" i="9" a="1"/>
  <c r="F352" i="9" s="1"/>
  <c r="E352" i="9" a="1"/>
  <c r="E352" i="9" s="1"/>
  <c r="I352" i="9" a="1"/>
  <c r="I352" i="9" s="1"/>
  <c r="G352" i="9" a="1"/>
  <c r="G352" i="9" s="1"/>
  <c r="M354" i="10" l="1" a="1"/>
  <c r="M354" i="10" s="1"/>
  <c r="Q354" i="10" a="1"/>
  <c r="Q354" i="10" s="1"/>
  <c r="N354" i="10" a="1"/>
  <c r="N354" i="10" s="1"/>
  <c r="R354" i="10" a="1"/>
  <c r="R354" i="10" s="1"/>
  <c r="K354" i="10" a="1"/>
  <c r="K354" i="10" s="1"/>
  <c r="S354" i="10" a="1"/>
  <c r="S354" i="10" s="1"/>
  <c r="L354" i="10" a="1"/>
  <c r="L354" i="10" s="1"/>
  <c r="T354" i="10" a="1"/>
  <c r="T354" i="10" s="1"/>
  <c r="O354" i="10" a="1"/>
  <c r="O354" i="10" s="1"/>
  <c r="P354" i="10" a="1"/>
  <c r="P354" i="10" s="1"/>
  <c r="L353" i="9" a="1"/>
  <c r="L353" i="9" s="1"/>
  <c r="Q353" i="9" a="1"/>
  <c r="Q353" i="9" s="1"/>
  <c r="R353" i="9" a="1"/>
  <c r="R353" i="9" s="1"/>
  <c r="M353" i="9" a="1"/>
  <c r="M353" i="9" s="1"/>
  <c r="S353" i="9" a="1"/>
  <c r="S353" i="9" s="1"/>
  <c r="N353" i="9" a="1"/>
  <c r="N353" i="9" s="1"/>
  <c r="K353" i="9" a="1"/>
  <c r="K353" i="9" s="1"/>
  <c r="P353" i="9" a="1"/>
  <c r="P353" i="9" s="1"/>
  <c r="T353" i="9" a="1"/>
  <c r="T353" i="9" s="1"/>
  <c r="O353" i="9" a="1"/>
  <c r="O353" i="9" s="1"/>
  <c r="D354" i="10" a="1"/>
  <c r="D354" i="10" s="1"/>
  <c r="A355" i="10"/>
  <c r="J354" i="10" a="1"/>
  <c r="J354" i="10" s="1"/>
  <c r="G354" i="10" a="1"/>
  <c r="G354" i="10" s="1"/>
  <c r="E354" i="10" a="1"/>
  <c r="E354" i="10" s="1"/>
  <c r="I354" i="10" a="1"/>
  <c r="I354" i="10" s="1"/>
  <c r="B354" i="10"/>
  <c r="F354" i="10" a="1"/>
  <c r="F354" i="10" s="1"/>
  <c r="H354" i="10" a="1"/>
  <c r="H354" i="10" s="1"/>
  <c r="B353" i="9"/>
  <c r="G353" i="9" a="1"/>
  <c r="G353" i="9" s="1"/>
  <c r="A354" i="9"/>
  <c r="H353" i="9" a="1"/>
  <c r="H353" i="9" s="1"/>
  <c r="I353" i="9" a="1"/>
  <c r="I353" i="9" s="1"/>
  <c r="J353" i="9" a="1"/>
  <c r="J353" i="9" s="1"/>
  <c r="E353" i="9" a="1"/>
  <c r="E353" i="9" s="1"/>
  <c r="F353" i="9" a="1"/>
  <c r="F353" i="9" s="1"/>
  <c r="D353" i="9" a="1"/>
  <c r="D353" i="9" s="1"/>
  <c r="K355" i="10" l="1" a="1"/>
  <c r="K355" i="10" s="1"/>
  <c r="O355" i="10" a="1"/>
  <c r="O355" i="10" s="1"/>
  <c r="S355" i="10" a="1"/>
  <c r="S355" i="10" s="1"/>
  <c r="L355" i="10" a="1"/>
  <c r="L355" i="10" s="1"/>
  <c r="P355" i="10" a="1"/>
  <c r="P355" i="10" s="1"/>
  <c r="T355" i="10" a="1"/>
  <c r="T355" i="10" s="1"/>
  <c r="Q355" i="10" a="1"/>
  <c r="Q355" i="10" s="1"/>
  <c r="R355" i="10" a="1"/>
  <c r="R355" i="10" s="1"/>
  <c r="N355" i="10" a="1"/>
  <c r="N355" i="10" s="1"/>
  <c r="M355" i="10" a="1"/>
  <c r="M355" i="10" s="1"/>
  <c r="M354" i="9" a="1"/>
  <c r="M354" i="9" s="1"/>
  <c r="R354" i="9" a="1"/>
  <c r="R354" i="9" s="1"/>
  <c r="N354" i="9" a="1"/>
  <c r="N354" i="9" s="1"/>
  <c r="S354" i="9" a="1"/>
  <c r="S354" i="9" s="1"/>
  <c r="T354" i="9" a="1"/>
  <c r="T354" i="9" s="1"/>
  <c r="P354" i="9" a="1"/>
  <c r="P354" i="9" s="1"/>
  <c r="K354" i="9" a="1"/>
  <c r="K354" i="9" s="1"/>
  <c r="L354" i="9" a="1"/>
  <c r="L354" i="9" s="1"/>
  <c r="O354" i="9" a="1"/>
  <c r="O354" i="9" s="1"/>
  <c r="Q354" i="9" a="1"/>
  <c r="Q354" i="9" s="1"/>
  <c r="B355" i="10"/>
  <c r="D355" i="10" a="1"/>
  <c r="D355" i="10" s="1"/>
  <c r="H355" i="10" a="1"/>
  <c r="H355" i="10" s="1"/>
  <c r="G355" i="10" a="1"/>
  <c r="G355" i="10" s="1"/>
  <c r="A356" i="10"/>
  <c r="I355" i="10" a="1"/>
  <c r="I355" i="10" s="1"/>
  <c r="J355" i="10" a="1"/>
  <c r="J355" i="10" s="1"/>
  <c r="E355" i="10" a="1"/>
  <c r="E355" i="10" s="1"/>
  <c r="F355" i="10" a="1"/>
  <c r="F355" i="10" s="1"/>
  <c r="A355" i="9"/>
  <c r="D354" i="9" a="1"/>
  <c r="D354" i="9" s="1"/>
  <c r="F354" i="9" a="1"/>
  <c r="F354" i="9" s="1"/>
  <c r="G354" i="9" a="1"/>
  <c r="G354" i="9" s="1"/>
  <c r="E354" i="9" a="1"/>
  <c r="E354" i="9" s="1"/>
  <c r="B354" i="9"/>
  <c r="H354" i="9" a="1"/>
  <c r="H354" i="9" s="1"/>
  <c r="I354" i="9" a="1"/>
  <c r="I354" i="9" s="1"/>
  <c r="J354" i="9" a="1"/>
  <c r="J354" i="9" s="1"/>
  <c r="M356" i="10" l="1" a="1"/>
  <c r="M356" i="10" s="1"/>
  <c r="Q356" i="10" a="1"/>
  <c r="Q356" i="10" s="1"/>
  <c r="N356" i="10" a="1"/>
  <c r="N356" i="10" s="1"/>
  <c r="R356" i="10" a="1"/>
  <c r="R356" i="10" s="1"/>
  <c r="O356" i="10" a="1"/>
  <c r="O356" i="10" s="1"/>
  <c r="P356" i="10" a="1"/>
  <c r="P356" i="10" s="1"/>
  <c r="K356" i="10" a="1"/>
  <c r="K356" i="10" s="1"/>
  <c r="L356" i="10" a="1"/>
  <c r="L356" i="10" s="1"/>
  <c r="S356" i="10" a="1"/>
  <c r="S356" i="10" s="1"/>
  <c r="T356" i="10" a="1"/>
  <c r="T356" i="10" s="1"/>
  <c r="M355" i="9" a="1"/>
  <c r="M355" i="9" s="1"/>
  <c r="Q355" i="9" a="1"/>
  <c r="Q355" i="9" s="1"/>
  <c r="N355" i="9" a="1"/>
  <c r="N355" i="9" s="1"/>
  <c r="R355" i="9" a="1"/>
  <c r="R355" i="9" s="1"/>
  <c r="K355" i="9" a="1"/>
  <c r="K355" i="9" s="1"/>
  <c r="O355" i="9" a="1"/>
  <c r="O355" i="9" s="1"/>
  <c r="S355" i="9" a="1"/>
  <c r="S355" i="9" s="1"/>
  <c r="P355" i="9" a="1"/>
  <c r="P355" i="9" s="1"/>
  <c r="T355" i="9" a="1"/>
  <c r="T355" i="9" s="1"/>
  <c r="L355" i="9" a="1"/>
  <c r="L355" i="9" s="1"/>
  <c r="G356" i="10" a="1"/>
  <c r="G356" i="10" s="1"/>
  <c r="J356" i="10" a="1"/>
  <c r="J356" i="10" s="1"/>
  <c r="D356" i="10" a="1"/>
  <c r="D356" i="10" s="1"/>
  <c r="E356" i="10" a="1"/>
  <c r="E356" i="10" s="1"/>
  <c r="H356" i="10" a="1"/>
  <c r="H356" i="10" s="1"/>
  <c r="A357" i="10"/>
  <c r="B356" i="10"/>
  <c r="I356" i="10" a="1"/>
  <c r="I356" i="10" s="1"/>
  <c r="F356" i="10" a="1"/>
  <c r="F356" i="10" s="1"/>
  <c r="E355" i="9" a="1"/>
  <c r="E355" i="9" s="1"/>
  <c r="A356" i="9"/>
  <c r="H355" i="9" a="1"/>
  <c r="H355" i="9" s="1"/>
  <c r="B355" i="9"/>
  <c r="I355" i="9" a="1"/>
  <c r="I355" i="9" s="1"/>
  <c r="J355" i="9" a="1"/>
  <c r="J355" i="9" s="1"/>
  <c r="D355" i="9" a="1"/>
  <c r="D355" i="9" s="1"/>
  <c r="G355" i="9" a="1"/>
  <c r="G355" i="9" s="1"/>
  <c r="F355" i="9" a="1"/>
  <c r="F355" i="9" s="1"/>
  <c r="K357" i="10" l="1" a="1"/>
  <c r="K357" i="10" s="1"/>
  <c r="O357" i="10" a="1"/>
  <c r="O357" i="10" s="1"/>
  <c r="S357" i="10" a="1"/>
  <c r="S357" i="10" s="1"/>
  <c r="L357" i="10" a="1"/>
  <c r="L357" i="10" s="1"/>
  <c r="P357" i="10" a="1"/>
  <c r="P357" i="10" s="1"/>
  <c r="T357" i="10" a="1"/>
  <c r="T357" i="10" s="1"/>
  <c r="M357" i="10" a="1"/>
  <c r="M357" i="10" s="1"/>
  <c r="N357" i="10" a="1"/>
  <c r="N357" i="10" s="1"/>
  <c r="Q357" i="10" a="1"/>
  <c r="Q357" i="10" s="1"/>
  <c r="R357" i="10" a="1"/>
  <c r="R357" i="10" s="1"/>
  <c r="K356" i="9" a="1"/>
  <c r="K356" i="9" s="1"/>
  <c r="O356" i="9" a="1"/>
  <c r="O356" i="9" s="1"/>
  <c r="S356" i="9" a="1"/>
  <c r="S356" i="9" s="1"/>
  <c r="L356" i="9" a="1"/>
  <c r="L356" i="9" s="1"/>
  <c r="P356" i="9" a="1"/>
  <c r="P356" i="9" s="1"/>
  <c r="T356" i="9" a="1"/>
  <c r="T356" i="9" s="1"/>
  <c r="M356" i="9" a="1"/>
  <c r="M356" i="9" s="1"/>
  <c r="Q356" i="9" a="1"/>
  <c r="Q356" i="9" s="1"/>
  <c r="N356" i="9" a="1"/>
  <c r="N356" i="9" s="1"/>
  <c r="R356" i="9" a="1"/>
  <c r="R356" i="9" s="1"/>
  <c r="J357" i="10" a="1"/>
  <c r="J357" i="10" s="1"/>
  <c r="D357" i="10" a="1"/>
  <c r="D357" i="10" s="1"/>
  <c r="F357" i="10" a="1"/>
  <c r="F357" i="10" s="1"/>
  <c r="A358" i="10"/>
  <c r="B357" i="10"/>
  <c r="I357" i="10" a="1"/>
  <c r="I357" i="10" s="1"/>
  <c r="E357" i="10" a="1"/>
  <c r="E357" i="10" s="1"/>
  <c r="H357" i="10" a="1"/>
  <c r="H357" i="10" s="1"/>
  <c r="G357" i="10" a="1"/>
  <c r="G357" i="10" s="1"/>
  <c r="B356" i="9"/>
  <c r="F356" i="9" a="1"/>
  <c r="F356" i="9" s="1"/>
  <c r="I356" i="9" a="1"/>
  <c r="I356" i="9" s="1"/>
  <c r="H356" i="9" a="1"/>
  <c r="H356" i="9" s="1"/>
  <c r="J356" i="9" a="1"/>
  <c r="J356" i="9" s="1"/>
  <c r="A357" i="9"/>
  <c r="E356" i="9" a="1"/>
  <c r="E356" i="9" s="1"/>
  <c r="D356" i="9" a="1"/>
  <c r="D356" i="9" s="1"/>
  <c r="G356" i="9" a="1"/>
  <c r="G356" i="9" s="1"/>
  <c r="M358" i="10" l="1" a="1"/>
  <c r="M358" i="10" s="1"/>
  <c r="Q358" i="10" a="1"/>
  <c r="Q358" i="10" s="1"/>
  <c r="N358" i="10" a="1"/>
  <c r="N358" i="10" s="1"/>
  <c r="R358" i="10" a="1"/>
  <c r="R358" i="10" s="1"/>
  <c r="K358" i="10" a="1"/>
  <c r="K358" i="10" s="1"/>
  <c r="S358" i="10" a="1"/>
  <c r="S358" i="10" s="1"/>
  <c r="L358" i="10" a="1"/>
  <c r="L358" i="10" s="1"/>
  <c r="T358" i="10" a="1"/>
  <c r="T358" i="10" s="1"/>
  <c r="O358" i="10" a="1"/>
  <c r="O358" i="10" s="1"/>
  <c r="P358" i="10" a="1"/>
  <c r="P358" i="10" s="1"/>
  <c r="M357" i="9" a="1"/>
  <c r="M357" i="9" s="1"/>
  <c r="Q357" i="9" a="1"/>
  <c r="Q357" i="9" s="1"/>
  <c r="N357" i="9" a="1"/>
  <c r="N357" i="9" s="1"/>
  <c r="R357" i="9" a="1"/>
  <c r="R357" i="9" s="1"/>
  <c r="K357" i="9" a="1"/>
  <c r="K357" i="9" s="1"/>
  <c r="O357" i="9" a="1"/>
  <c r="O357" i="9" s="1"/>
  <c r="S357" i="9" a="1"/>
  <c r="S357" i="9" s="1"/>
  <c r="P357" i="9" a="1"/>
  <c r="P357" i="9" s="1"/>
  <c r="T357" i="9" a="1"/>
  <c r="T357" i="9" s="1"/>
  <c r="L357" i="9" a="1"/>
  <c r="L357" i="9" s="1"/>
  <c r="B358" i="10"/>
  <c r="H358" i="10" a="1"/>
  <c r="H358" i="10" s="1"/>
  <c r="G358" i="10" a="1"/>
  <c r="G358" i="10" s="1"/>
  <c r="D358" i="10" a="1"/>
  <c r="D358" i="10" s="1"/>
  <c r="E358" i="10" a="1"/>
  <c r="E358" i="10" s="1"/>
  <c r="A359" i="10"/>
  <c r="J358" i="10" a="1"/>
  <c r="J358" i="10" s="1"/>
  <c r="I358" i="10" a="1"/>
  <c r="I358" i="10" s="1"/>
  <c r="F358" i="10" a="1"/>
  <c r="F358" i="10" s="1"/>
  <c r="E357" i="9" a="1"/>
  <c r="E357" i="9" s="1"/>
  <c r="I357" i="9" a="1"/>
  <c r="I357" i="9" s="1"/>
  <c r="J357" i="9" a="1"/>
  <c r="J357" i="9" s="1"/>
  <c r="F357" i="9" a="1"/>
  <c r="F357" i="9" s="1"/>
  <c r="G357" i="9" a="1"/>
  <c r="G357" i="9" s="1"/>
  <c r="D357" i="9" a="1"/>
  <c r="D357" i="9" s="1"/>
  <c r="B357" i="9"/>
  <c r="H357" i="9" a="1"/>
  <c r="H357" i="9" s="1"/>
  <c r="A358" i="9"/>
  <c r="K359" i="10" l="1" a="1"/>
  <c r="K359" i="10" s="1"/>
  <c r="O359" i="10" a="1"/>
  <c r="O359" i="10" s="1"/>
  <c r="S359" i="10" a="1"/>
  <c r="S359" i="10" s="1"/>
  <c r="L359" i="10" a="1"/>
  <c r="L359" i="10" s="1"/>
  <c r="P359" i="10" a="1"/>
  <c r="P359" i="10" s="1"/>
  <c r="T359" i="10" a="1"/>
  <c r="T359" i="10" s="1"/>
  <c r="Q359" i="10" a="1"/>
  <c r="Q359" i="10" s="1"/>
  <c r="R359" i="10" a="1"/>
  <c r="R359" i="10" s="1"/>
  <c r="M359" i="10" a="1"/>
  <c r="M359" i="10" s="1"/>
  <c r="N359" i="10" a="1"/>
  <c r="N359" i="10" s="1"/>
  <c r="K358" i="9" a="1"/>
  <c r="K358" i="9" s="1"/>
  <c r="O358" i="9" a="1"/>
  <c r="O358" i="9" s="1"/>
  <c r="S358" i="9" a="1"/>
  <c r="S358" i="9" s="1"/>
  <c r="L358" i="9" a="1"/>
  <c r="L358" i="9" s="1"/>
  <c r="P358" i="9" a="1"/>
  <c r="P358" i="9" s="1"/>
  <c r="T358" i="9" a="1"/>
  <c r="T358" i="9" s="1"/>
  <c r="M358" i="9" a="1"/>
  <c r="M358" i="9" s="1"/>
  <c r="Q358" i="9" a="1"/>
  <c r="Q358" i="9" s="1"/>
  <c r="R358" i="9" a="1"/>
  <c r="R358" i="9" s="1"/>
  <c r="N358" i="9" a="1"/>
  <c r="N358" i="9" s="1"/>
  <c r="G359" i="10" a="1"/>
  <c r="G359" i="10" s="1"/>
  <c r="A360" i="10"/>
  <c r="E359" i="10" a="1"/>
  <c r="E359" i="10" s="1"/>
  <c r="J359" i="10" a="1"/>
  <c r="J359" i="10" s="1"/>
  <c r="D359" i="10" a="1"/>
  <c r="D359" i="10" s="1"/>
  <c r="F359" i="10" a="1"/>
  <c r="F359" i="10" s="1"/>
  <c r="H359" i="10" a="1"/>
  <c r="H359" i="10" s="1"/>
  <c r="I359" i="10" a="1"/>
  <c r="I359" i="10" s="1"/>
  <c r="B359" i="10"/>
  <c r="F358" i="9" a="1"/>
  <c r="F358" i="9" s="1"/>
  <c r="E358" i="9" a="1"/>
  <c r="E358" i="9" s="1"/>
  <c r="I358" i="9" a="1"/>
  <c r="I358" i="9" s="1"/>
  <c r="G358" i="9" a="1"/>
  <c r="G358" i="9" s="1"/>
  <c r="D358" i="9" a="1"/>
  <c r="D358" i="9" s="1"/>
  <c r="J358" i="9" a="1"/>
  <c r="J358" i="9" s="1"/>
  <c r="B358" i="9"/>
  <c r="A359" i="9"/>
  <c r="H358" i="9" a="1"/>
  <c r="H358" i="9" s="1"/>
  <c r="M360" i="10" l="1" a="1"/>
  <c r="M360" i="10" s="1"/>
  <c r="Q360" i="10" a="1"/>
  <c r="Q360" i="10" s="1"/>
  <c r="N360" i="10" a="1"/>
  <c r="N360" i="10" s="1"/>
  <c r="R360" i="10" a="1"/>
  <c r="R360" i="10" s="1"/>
  <c r="O360" i="10" a="1"/>
  <c r="O360" i="10" s="1"/>
  <c r="P360" i="10" a="1"/>
  <c r="P360" i="10" s="1"/>
  <c r="S360" i="10" a="1"/>
  <c r="S360" i="10" s="1"/>
  <c r="T360" i="10" a="1"/>
  <c r="T360" i="10" s="1"/>
  <c r="L360" i="10" a="1"/>
  <c r="L360" i="10" s="1"/>
  <c r="K360" i="10" a="1"/>
  <c r="K360" i="10" s="1"/>
  <c r="M359" i="9" a="1"/>
  <c r="M359" i="9" s="1"/>
  <c r="Q359" i="9" a="1"/>
  <c r="Q359" i="9" s="1"/>
  <c r="N359" i="9" a="1"/>
  <c r="N359" i="9" s="1"/>
  <c r="R359" i="9" a="1"/>
  <c r="R359" i="9" s="1"/>
  <c r="K359" i="9" a="1"/>
  <c r="K359" i="9" s="1"/>
  <c r="O359" i="9" a="1"/>
  <c r="O359" i="9" s="1"/>
  <c r="S359" i="9" a="1"/>
  <c r="S359" i="9" s="1"/>
  <c r="P359" i="9" a="1"/>
  <c r="P359" i="9" s="1"/>
  <c r="T359" i="9" a="1"/>
  <c r="T359" i="9" s="1"/>
  <c r="L359" i="9" a="1"/>
  <c r="L359" i="9" s="1"/>
  <c r="H360" i="10" a="1"/>
  <c r="H360" i="10" s="1"/>
  <c r="I360" i="10" a="1"/>
  <c r="I360" i="10" s="1"/>
  <c r="A361" i="10"/>
  <c r="E360" i="10" a="1"/>
  <c r="E360" i="10" s="1"/>
  <c r="D360" i="10" a="1"/>
  <c r="D360" i="10" s="1"/>
  <c r="B360" i="10"/>
  <c r="J360" i="10" a="1"/>
  <c r="J360" i="10" s="1"/>
  <c r="G360" i="10" a="1"/>
  <c r="G360" i="10" s="1"/>
  <c r="F360" i="10" a="1"/>
  <c r="F360" i="10" s="1"/>
  <c r="F359" i="9" a="1"/>
  <c r="F359" i="9" s="1"/>
  <c r="B359" i="9"/>
  <c r="D359" i="9" a="1"/>
  <c r="D359" i="9" s="1"/>
  <c r="H359" i="9" a="1"/>
  <c r="H359" i="9" s="1"/>
  <c r="I359" i="9" a="1"/>
  <c r="I359" i="9" s="1"/>
  <c r="A360" i="9"/>
  <c r="E359" i="9" a="1"/>
  <c r="E359" i="9" s="1"/>
  <c r="J359" i="9" a="1"/>
  <c r="J359" i="9" s="1"/>
  <c r="G359" i="9" a="1"/>
  <c r="G359" i="9" s="1"/>
  <c r="K361" i="10" l="1" a="1"/>
  <c r="K361" i="10" s="1"/>
  <c r="O361" i="10" a="1"/>
  <c r="O361" i="10" s="1"/>
  <c r="S361" i="10" a="1"/>
  <c r="S361" i="10" s="1"/>
  <c r="L361" i="10" a="1"/>
  <c r="L361" i="10" s="1"/>
  <c r="P361" i="10" a="1"/>
  <c r="P361" i="10" s="1"/>
  <c r="T361" i="10" a="1"/>
  <c r="T361" i="10" s="1"/>
  <c r="M361" i="10" a="1"/>
  <c r="M361" i="10" s="1"/>
  <c r="N361" i="10" a="1"/>
  <c r="N361" i="10" s="1"/>
  <c r="Q361" i="10" a="1"/>
  <c r="Q361" i="10" s="1"/>
  <c r="R361" i="10" a="1"/>
  <c r="R361" i="10" s="1"/>
  <c r="K360" i="9" a="1"/>
  <c r="K360" i="9" s="1"/>
  <c r="O360" i="9" a="1"/>
  <c r="O360" i="9" s="1"/>
  <c r="S360" i="9" a="1"/>
  <c r="S360" i="9" s="1"/>
  <c r="L360" i="9" a="1"/>
  <c r="L360" i="9" s="1"/>
  <c r="P360" i="9" a="1"/>
  <c r="P360" i="9" s="1"/>
  <c r="T360" i="9" a="1"/>
  <c r="T360" i="9" s="1"/>
  <c r="M360" i="9" a="1"/>
  <c r="M360" i="9" s="1"/>
  <c r="Q360" i="9" a="1"/>
  <c r="Q360" i="9" s="1"/>
  <c r="R360" i="9" a="1"/>
  <c r="R360" i="9" s="1"/>
  <c r="N360" i="9" a="1"/>
  <c r="N360" i="9" s="1"/>
  <c r="B361" i="10"/>
  <c r="E361" i="10" a="1"/>
  <c r="E361" i="10" s="1"/>
  <c r="F361" i="10" a="1"/>
  <c r="F361" i="10" s="1"/>
  <c r="J361" i="10" a="1"/>
  <c r="J361" i="10" s="1"/>
  <c r="A362" i="10"/>
  <c r="D361" i="10" a="1"/>
  <c r="D361" i="10" s="1"/>
  <c r="H361" i="10" a="1"/>
  <c r="H361" i="10" s="1"/>
  <c r="I361" i="10" a="1"/>
  <c r="I361" i="10" s="1"/>
  <c r="G361" i="10" a="1"/>
  <c r="G361" i="10" s="1"/>
  <c r="I360" i="9" a="1"/>
  <c r="I360" i="9" s="1"/>
  <c r="E360" i="9" a="1"/>
  <c r="E360" i="9" s="1"/>
  <c r="G360" i="9" a="1"/>
  <c r="G360" i="9" s="1"/>
  <c r="A361" i="9"/>
  <c r="J360" i="9" a="1"/>
  <c r="J360" i="9" s="1"/>
  <c r="F360" i="9" a="1"/>
  <c r="F360" i="9" s="1"/>
  <c r="H360" i="9" a="1"/>
  <c r="H360" i="9" s="1"/>
  <c r="D360" i="9" a="1"/>
  <c r="D360" i="9" s="1"/>
  <c r="B360" i="9"/>
  <c r="M362" i="10" l="1" a="1"/>
  <c r="M362" i="10" s="1"/>
  <c r="Q362" i="10" a="1"/>
  <c r="Q362" i="10" s="1"/>
  <c r="N362" i="10" a="1"/>
  <c r="N362" i="10" s="1"/>
  <c r="R362" i="10" a="1"/>
  <c r="R362" i="10" s="1"/>
  <c r="K362" i="10" a="1"/>
  <c r="K362" i="10" s="1"/>
  <c r="S362" i="10" a="1"/>
  <c r="S362" i="10" s="1"/>
  <c r="L362" i="10" a="1"/>
  <c r="L362" i="10" s="1"/>
  <c r="T362" i="10" a="1"/>
  <c r="T362" i="10" s="1"/>
  <c r="O362" i="10" a="1"/>
  <c r="O362" i="10" s="1"/>
  <c r="P362" i="10" a="1"/>
  <c r="P362" i="10" s="1"/>
  <c r="M361" i="9" a="1"/>
  <c r="M361" i="9" s="1"/>
  <c r="Q361" i="9" a="1"/>
  <c r="Q361" i="9" s="1"/>
  <c r="N361" i="9" a="1"/>
  <c r="N361" i="9" s="1"/>
  <c r="R361" i="9" a="1"/>
  <c r="R361" i="9" s="1"/>
  <c r="K361" i="9" a="1"/>
  <c r="K361" i="9" s="1"/>
  <c r="O361" i="9" a="1"/>
  <c r="O361" i="9" s="1"/>
  <c r="S361" i="9" a="1"/>
  <c r="S361" i="9" s="1"/>
  <c r="T361" i="9" a="1"/>
  <c r="T361" i="9" s="1"/>
  <c r="L361" i="9" a="1"/>
  <c r="L361" i="9" s="1"/>
  <c r="P361" i="9" a="1"/>
  <c r="P361" i="9" s="1"/>
  <c r="J362" i="10" a="1"/>
  <c r="J362" i="10" s="1"/>
  <c r="E362" i="10" a="1"/>
  <c r="E362" i="10" s="1"/>
  <c r="I362" i="10" a="1"/>
  <c r="I362" i="10" s="1"/>
  <c r="A363" i="10"/>
  <c r="F362" i="10" a="1"/>
  <c r="F362" i="10" s="1"/>
  <c r="B362" i="10"/>
  <c r="D362" i="10" a="1"/>
  <c r="D362" i="10" s="1"/>
  <c r="G362" i="10" a="1"/>
  <c r="G362" i="10" s="1"/>
  <c r="H362" i="10" a="1"/>
  <c r="H362" i="10" s="1"/>
  <c r="A362" i="9"/>
  <c r="J361" i="9" a="1"/>
  <c r="J361" i="9" s="1"/>
  <c r="H361" i="9" a="1"/>
  <c r="H361" i="9" s="1"/>
  <c r="F361" i="9" a="1"/>
  <c r="F361" i="9" s="1"/>
  <c r="I361" i="9" a="1"/>
  <c r="I361" i="9" s="1"/>
  <c r="G361" i="9" a="1"/>
  <c r="G361" i="9" s="1"/>
  <c r="D361" i="9" a="1"/>
  <c r="D361" i="9" s="1"/>
  <c r="E361" i="9" a="1"/>
  <c r="E361" i="9" s="1"/>
  <c r="B361" i="9"/>
  <c r="K363" i="10" l="1" a="1"/>
  <c r="K363" i="10" s="1"/>
  <c r="O363" i="10" a="1"/>
  <c r="O363" i="10" s="1"/>
  <c r="S363" i="10" a="1"/>
  <c r="S363" i="10" s="1"/>
  <c r="L363" i="10" a="1"/>
  <c r="L363" i="10" s="1"/>
  <c r="P363" i="10" a="1"/>
  <c r="P363" i="10" s="1"/>
  <c r="T363" i="10" a="1"/>
  <c r="T363" i="10" s="1"/>
  <c r="Q363" i="10" a="1"/>
  <c r="Q363" i="10" s="1"/>
  <c r="R363" i="10" a="1"/>
  <c r="R363" i="10" s="1"/>
  <c r="M363" i="10" a="1"/>
  <c r="M363" i="10" s="1"/>
  <c r="N363" i="10" a="1"/>
  <c r="N363" i="10" s="1"/>
  <c r="K362" i="9" a="1"/>
  <c r="K362" i="9" s="1"/>
  <c r="O362" i="9" a="1"/>
  <c r="O362" i="9" s="1"/>
  <c r="S362" i="9" a="1"/>
  <c r="S362" i="9" s="1"/>
  <c r="L362" i="9" a="1"/>
  <c r="L362" i="9" s="1"/>
  <c r="P362" i="9" a="1"/>
  <c r="P362" i="9" s="1"/>
  <c r="T362" i="9" a="1"/>
  <c r="T362" i="9" s="1"/>
  <c r="M362" i="9" a="1"/>
  <c r="M362" i="9" s="1"/>
  <c r="R362" i="9" a="1"/>
  <c r="R362" i="9" s="1"/>
  <c r="N362" i="9" a="1"/>
  <c r="N362" i="9" s="1"/>
  <c r="Q362" i="9" a="1"/>
  <c r="Q362" i="9" s="1"/>
  <c r="I363" i="10" a="1"/>
  <c r="I363" i="10" s="1"/>
  <c r="A364" i="10"/>
  <c r="B363" i="10"/>
  <c r="E363" i="10" a="1"/>
  <c r="E363" i="10" s="1"/>
  <c r="F363" i="10" a="1"/>
  <c r="F363" i="10" s="1"/>
  <c r="H363" i="10" a="1"/>
  <c r="H363" i="10" s="1"/>
  <c r="D363" i="10" a="1"/>
  <c r="D363" i="10" s="1"/>
  <c r="J363" i="10" a="1"/>
  <c r="J363" i="10" s="1"/>
  <c r="G363" i="10" a="1"/>
  <c r="G363" i="10" s="1"/>
  <c r="E362" i="9" a="1"/>
  <c r="E362" i="9" s="1"/>
  <c r="A363" i="9"/>
  <c r="J362" i="9" a="1"/>
  <c r="J362" i="9" s="1"/>
  <c r="H362" i="9" a="1"/>
  <c r="H362" i="9" s="1"/>
  <c r="D362" i="9" a="1"/>
  <c r="D362" i="9" s="1"/>
  <c r="F362" i="9" a="1"/>
  <c r="F362" i="9" s="1"/>
  <c r="B362" i="9"/>
  <c r="G362" i="9" a="1"/>
  <c r="G362" i="9" s="1"/>
  <c r="I362" i="9" a="1"/>
  <c r="I362" i="9" s="1"/>
  <c r="M364" i="10" l="1" a="1"/>
  <c r="M364" i="10" s="1"/>
  <c r="Q364" i="10" a="1"/>
  <c r="Q364" i="10" s="1"/>
  <c r="N364" i="10" a="1"/>
  <c r="N364" i="10" s="1"/>
  <c r="R364" i="10" a="1"/>
  <c r="R364" i="10" s="1"/>
  <c r="O364" i="10" a="1"/>
  <c r="O364" i="10" s="1"/>
  <c r="P364" i="10" a="1"/>
  <c r="P364" i="10" s="1"/>
  <c r="K364" i="10" a="1"/>
  <c r="K364" i="10" s="1"/>
  <c r="L364" i="10" a="1"/>
  <c r="L364" i="10" s="1"/>
  <c r="S364" i="10" a="1"/>
  <c r="S364" i="10" s="1"/>
  <c r="T364" i="10" a="1"/>
  <c r="T364" i="10" s="1"/>
  <c r="M363" i="9" a="1"/>
  <c r="M363" i="9" s="1"/>
  <c r="Q363" i="9" a="1"/>
  <c r="Q363" i="9" s="1"/>
  <c r="N363" i="9" a="1"/>
  <c r="N363" i="9" s="1"/>
  <c r="R363" i="9" a="1"/>
  <c r="R363" i="9" s="1"/>
  <c r="P363" i="9" a="1"/>
  <c r="P363" i="9" s="1"/>
  <c r="K363" i="9" a="1"/>
  <c r="K363" i="9" s="1"/>
  <c r="S363" i="9" a="1"/>
  <c r="S363" i="9" s="1"/>
  <c r="L363" i="9" a="1"/>
  <c r="L363" i="9" s="1"/>
  <c r="T363" i="9" a="1"/>
  <c r="T363" i="9" s="1"/>
  <c r="O363" i="9" a="1"/>
  <c r="O363" i="9" s="1"/>
  <c r="F364" i="10" a="1"/>
  <c r="F364" i="10" s="1"/>
  <c r="J364" i="10" a="1"/>
  <c r="J364" i="10" s="1"/>
  <c r="I364" i="10" a="1"/>
  <c r="I364" i="10" s="1"/>
  <c r="A365" i="10"/>
  <c r="H364" i="10" a="1"/>
  <c r="H364" i="10" s="1"/>
  <c r="E364" i="10" a="1"/>
  <c r="E364" i="10" s="1"/>
  <c r="D364" i="10" a="1"/>
  <c r="D364" i="10" s="1"/>
  <c r="B364" i="10"/>
  <c r="G364" i="10" a="1"/>
  <c r="G364" i="10" s="1"/>
  <c r="J363" i="9" a="1"/>
  <c r="J363" i="9" s="1"/>
  <c r="A364" i="9"/>
  <c r="I363" i="9" a="1"/>
  <c r="I363" i="9" s="1"/>
  <c r="G363" i="9" a="1"/>
  <c r="G363" i="9" s="1"/>
  <c r="B363" i="9"/>
  <c r="D363" i="9" a="1"/>
  <c r="D363" i="9" s="1"/>
  <c r="E363" i="9" a="1"/>
  <c r="E363" i="9" s="1"/>
  <c r="F363" i="9" a="1"/>
  <c r="F363" i="9" s="1"/>
  <c r="H363" i="9" a="1"/>
  <c r="H363" i="9" s="1"/>
  <c r="K365" i="10" l="1" a="1"/>
  <c r="K365" i="10" s="1"/>
  <c r="O365" i="10" a="1"/>
  <c r="O365" i="10" s="1"/>
  <c r="S365" i="10" a="1"/>
  <c r="S365" i="10" s="1"/>
  <c r="L365" i="10" a="1"/>
  <c r="L365" i="10" s="1"/>
  <c r="P365" i="10" a="1"/>
  <c r="P365" i="10" s="1"/>
  <c r="T365" i="10" a="1"/>
  <c r="T365" i="10" s="1"/>
  <c r="M365" i="10" a="1"/>
  <c r="M365" i="10" s="1"/>
  <c r="N365" i="10" a="1"/>
  <c r="N365" i="10" s="1"/>
  <c r="Q365" i="10" a="1"/>
  <c r="Q365" i="10" s="1"/>
  <c r="R365" i="10" a="1"/>
  <c r="R365" i="10" s="1"/>
  <c r="K364" i="9" a="1"/>
  <c r="K364" i="9" s="1"/>
  <c r="O364" i="9" a="1"/>
  <c r="O364" i="9" s="1"/>
  <c r="S364" i="9" a="1"/>
  <c r="S364" i="9" s="1"/>
  <c r="L364" i="9" a="1"/>
  <c r="L364" i="9" s="1"/>
  <c r="P364" i="9" a="1"/>
  <c r="P364" i="9" s="1"/>
  <c r="T364" i="9" a="1"/>
  <c r="T364" i="9" s="1"/>
  <c r="N364" i="9" a="1"/>
  <c r="N364" i="9" s="1"/>
  <c r="Q364" i="9" a="1"/>
  <c r="Q364" i="9" s="1"/>
  <c r="R364" i="9" a="1"/>
  <c r="R364" i="9" s="1"/>
  <c r="M364" i="9" a="1"/>
  <c r="M364" i="9" s="1"/>
  <c r="G365" i="10" a="1"/>
  <c r="G365" i="10" s="1"/>
  <c r="I365" i="10" a="1"/>
  <c r="I365" i="10" s="1"/>
  <c r="F365" i="10" a="1"/>
  <c r="F365" i="10" s="1"/>
  <c r="J365" i="10" a="1"/>
  <c r="J365" i="10" s="1"/>
  <c r="H365" i="10" a="1"/>
  <c r="H365" i="10" s="1"/>
  <c r="A366" i="10"/>
  <c r="E365" i="10" a="1"/>
  <c r="E365" i="10" s="1"/>
  <c r="B365" i="10"/>
  <c r="D365" i="10" a="1"/>
  <c r="D365" i="10" s="1"/>
  <c r="F364" i="9" a="1"/>
  <c r="F364" i="9" s="1"/>
  <c r="D364" i="9" a="1"/>
  <c r="D364" i="9" s="1"/>
  <c r="I364" i="9" a="1"/>
  <c r="I364" i="9" s="1"/>
  <c r="A365" i="9"/>
  <c r="G364" i="9" a="1"/>
  <c r="G364" i="9" s="1"/>
  <c r="E364" i="9" a="1"/>
  <c r="E364" i="9" s="1"/>
  <c r="J364" i="9" a="1"/>
  <c r="J364" i="9" s="1"/>
  <c r="H364" i="9" a="1"/>
  <c r="H364" i="9" s="1"/>
  <c r="B364" i="9"/>
  <c r="M366" i="10" l="1" a="1"/>
  <c r="M366" i="10" s="1"/>
  <c r="Q366" i="10" a="1"/>
  <c r="Q366" i="10" s="1"/>
  <c r="N366" i="10" a="1"/>
  <c r="N366" i="10" s="1"/>
  <c r="R366" i="10" a="1"/>
  <c r="R366" i="10" s="1"/>
  <c r="K366" i="10" a="1"/>
  <c r="K366" i="10" s="1"/>
  <c r="S366" i="10" a="1"/>
  <c r="S366" i="10" s="1"/>
  <c r="L366" i="10" a="1"/>
  <c r="L366" i="10" s="1"/>
  <c r="T366" i="10" a="1"/>
  <c r="T366" i="10" s="1"/>
  <c r="P366" i="10" a="1"/>
  <c r="P366" i="10" s="1"/>
  <c r="O366" i="10" a="1"/>
  <c r="O366" i="10" s="1"/>
  <c r="M365" i="9" a="1"/>
  <c r="M365" i="9" s="1"/>
  <c r="Q365" i="9" a="1"/>
  <c r="Q365" i="9" s="1"/>
  <c r="N365" i="9" a="1"/>
  <c r="N365" i="9" s="1"/>
  <c r="R365" i="9" a="1"/>
  <c r="R365" i="9" s="1"/>
  <c r="L365" i="9" a="1"/>
  <c r="L365" i="9" s="1"/>
  <c r="T365" i="9" a="1"/>
  <c r="T365" i="9" s="1"/>
  <c r="O365" i="9" a="1"/>
  <c r="O365" i="9" s="1"/>
  <c r="P365" i="9" a="1"/>
  <c r="P365" i="9" s="1"/>
  <c r="K365" i="9" a="1"/>
  <c r="K365" i="9" s="1"/>
  <c r="S365" i="9" a="1"/>
  <c r="S365" i="9" s="1"/>
  <c r="E366" i="10" a="1"/>
  <c r="E366" i="10" s="1"/>
  <c r="I366" i="10" a="1"/>
  <c r="I366" i="10" s="1"/>
  <c r="D366" i="10" a="1"/>
  <c r="D366" i="10" s="1"/>
  <c r="B366" i="10"/>
  <c r="F366" i="10" a="1"/>
  <c r="F366" i="10" s="1"/>
  <c r="G366" i="10" a="1"/>
  <c r="G366" i="10" s="1"/>
  <c r="H366" i="10" a="1"/>
  <c r="H366" i="10" s="1"/>
  <c r="A367" i="10"/>
  <c r="J366" i="10" a="1"/>
  <c r="J366" i="10" s="1"/>
  <c r="A366" i="9"/>
  <c r="D365" i="9" a="1"/>
  <c r="D365" i="9" s="1"/>
  <c r="B365" i="9"/>
  <c r="F365" i="9" a="1"/>
  <c r="F365" i="9" s="1"/>
  <c r="G365" i="9" a="1"/>
  <c r="G365" i="9" s="1"/>
  <c r="E365" i="9" a="1"/>
  <c r="E365" i="9" s="1"/>
  <c r="J365" i="9" a="1"/>
  <c r="J365" i="9" s="1"/>
  <c r="H365" i="9" a="1"/>
  <c r="H365" i="9" s="1"/>
  <c r="I365" i="9" a="1"/>
  <c r="I365" i="9" s="1"/>
  <c r="K367" i="10" l="1" a="1"/>
  <c r="K367" i="10" s="1"/>
  <c r="O367" i="10" a="1"/>
  <c r="O367" i="10" s="1"/>
  <c r="S367" i="10" a="1"/>
  <c r="S367" i="10" s="1"/>
  <c r="L367" i="10" a="1"/>
  <c r="L367" i="10" s="1"/>
  <c r="P367" i="10" a="1"/>
  <c r="P367" i="10" s="1"/>
  <c r="T367" i="10" a="1"/>
  <c r="T367" i="10" s="1"/>
  <c r="Q367" i="10" a="1"/>
  <c r="Q367" i="10" s="1"/>
  <c r="R367" i="10" a="1"/>
  <c r="R367" i="10" s="1"/>
  <c r="M367" i="10" a="1"/>
  <c r="M367" i="10" s="1"/>
  <c r="N367" i="10" a="1"/>
  <c r="N367" i="10" s="1"/>
  <c r="K366" i="9" a="1"/>
  <c r="K366" i="9" s="1"/>
  <c r="O366" i="9" a="1"/>
  <c r="O366" i="9" s="1"/>
  <c r="S366" i="9" a="1"/>
  <c r="S366" i="9" s="1"/>
  <c r="L366" i="9" a="1"/>
  <c r="L366" i="9" s="1"/>
  <c r="P366" i="9" a="1"/>
  <c r="P366" i="9" s="1"/>
  <c r="T366" i="9" a="1"/>
  <c r="T366" i="9" s="1"/>
  <c r="R366" i="9" a="1"/>
  <c r="R366" i="9" s="1"/>
  <c r="M366" i="9" a="1"/>
  <c r="M366" i="9" s="1"/>
  <c r="N366" i="9" a="1"/>
  <c r="N366" i="9" s="1"/>
  <c r="Q366" i="9" a="1"/>
  <c r="Q366" i="9" s="1"/>
  <c r="A368" i="10"/>
  <c r="J367" i="10" a="1"/>
  <c r="J367" i="10" s="1"/>
  <c r="F367" i="10" a="1"/>
  <c r="F367" i="10" s="1"/>
  <c r="D367" i="10" a="1"/>
  <c r="D367" i="10" s="1"/>
  <c r="I367" i="10" a="1"/>
  <c r="I367" i="10" s="1"/>
  <c r="E367" i="10" a="1"/>
  <c r="E367" i="10" s="1"/>
  <c r="G367" i="10" a="1"/>
  <c r="G367" i="10" s="1"/>
  <c r="H367" i="10" a="1"/>
  <c r="H367" i="10" s="1"/>
  <c r="B367" i="10"/>
  <c r="I366" i="9" a="1"/>
  <c r="I366" i="9" s="1"/>
  <c r="B366" i="9"/>
  <c r="H366" i="9" a="1"/>
  <c r="H366" i="9" s="1"/>
  <c r="F366" i="9" a="1"/>
  <c r="F366" i="9" s="1"/>
  <c r="J366" i="9" a="1"/>
  <c r="J366" i="9" s="1"/>
  <c r="D366" i="9" a="1"/>
  <c r="D366" i="9" s="1"/>
  <c r="G366" i="9" a="1"/>
  <c r="G366" i="9" s="1"/>
  <c r="A367" i="9"/>
  <c r="E366" i="9" a="1"/>
  <c r="E366" i="9" s="1"/>
  <c r="M368" i="10" l="1" a="1"/>
  <c r="M368" i="10" s="1"/>
  <c r="Q368" i="10" a="1"/>
  <c r="Q368" i="10" s="1"/>
  <c r="N368" i="10" a="1"/>
  <c r="N368" i="10" s="1"/>
  <c r="R368" i="10" a="1"/>
  <c r="R368" i="10" s="1"/>
  <c r="O368" i="10" a="1"/>
  <c r="O368" i="10" s="1"/>
  <c r="P368" i="10" a="1"/>
  <c r="P368" i="10" s="1"/>
  <c r="S368" i="10" a="1"/>
  <c r="S368" i="10" s="1"/>
  <c r="T368" i="10" a="1"/>
  <c r="T368" i="10" s="1"/>
  <c r="L368" i="10" a="1"/>
  <c r="L368" i="10" s="1"/>
  <c r="K368" i="10" a="1"/>
  <c r="K368" i="10" s="1"/>
  <c r="M367" i="9" a="1"/>
  <c r="M367" i="9" s="1"/>
  <c r="Q367" i="9" a="1"/>
  <c r="Q367" i="9" s="1"/>
  <c r="N367" i="9" a="1"/>
  <c r="N367" i="9" s="1"/>
  <c r="R367" i="9" a="1"/>
  <c r="R367" i="9" s="1"/>
  <c r="P367" i="9" a="1"/>
  <c r="P367" i="9" s="1"/>
  <c r="K367" i="9" a="1"/>
  <c r="K367" i="9" s="1"/>
  <c r="S367" i="9" a="1"/>
  <c r="S367" i="9" s="1"/>
  <c r="L367" i="9" a="1"/>
  <c r="L367" i="9" s="1"/>
  <c r="T367" i="9" a="1"/>
  <c r="T367" i="9" s="1"/>
  <c r="O367" i="9" a="1"/>
  <c r="O367" i="9" s="1"/>
  <c r="J368" i="10" a="1"/>
  <c r="J368" i="10" s="1"/>
  <c r="E368" i="10" a="1"/>
  <c r="E368" i="10" s="1"/>
  <c r="F368" i="10" a="1"/>
  <c r="F368" i="10" s="1"/>
  <c r="A369" i="10"/>
  <c r="I368" i="10" a="1"/>
  <c r="I368" i="10" s="1"/>
  <c r="D368" i="10" a="1"/>
  <c r="D368" i="10" s="1"/>
  <c r="H368" i="10" a="1"/>
  <c r="H368" i="10" s="1"/>
  <c r="B368" i="10"/>
  <c r="G368" i="10" a="1"/>
  <c r="G368" i="10" s="1"/>
  <c r="B367" i="9"/>
  <c r="G367" i="9" a="1"/>
  <c r="G367" i="9" s="1"/>
  <c r="I367" i="9" a="1"/>
  <c r="I367" i="9" s="1"/>
  <c r="E367" i="9" a="1"/>
  <c r="E367" i="9" s="1"/>
  <c r="H367" i="9" a="1"/>
  <c r="H367" i="9" s="1"/>
  <c r="D367" i="9" a="1"/>
  <c r="D367" i="9" s="1"/>
  <c r="A368" i="9"/>
  <c r="F367" i="9" a="1"/>
  <c r="F367" i="9" s="1"/>
  <c r="J367" i="9" a="1"/>
  <c r="J367" i="9" s="1"/>
  <c r="K369" i="10" l="1" a="1"/>
  <c r="K369" i="10" s="1"/>
  <c r="O369" i="10" a="1"/>
  <c r="O369" i="10" s="1"/>
  <c r="S369" i="10" a="1"/>
  <c r="S369" i="10" s="1"/>
  <c r="L369" i="10" a="1"/>
  <c r="L369" i="10" s="1"/>
  <c r="P369" i="10" a="1"/>
  <c r="P369" i="10" s="1"/>
  <c r="T369" i="10" a="1"/>
  <c r="T369" i="10" s="1"/>
  <c r="M369" i="10" a="1"/>
  <c r="M369" i="10" s="1"/>
  <c r="N369" i="10" a="1"/>
  <c r="N369" i="10" s="1"/>
  <c r="Q369" i="10" a="1"/>
  <c r="Q369" i="10" s="1"/>
  <c r="R369" i="10" a="1"/>
  <c r="R369" i="10" s="1"/>
  <c r="K368" i="9" a="1"/>
  <c r="K368" i="9" s="1"/>
  <c r="O368" i="9" a="1"/>
  <c r="O368" i="9" s="1"/>
  <c r="S368" i="9" a="1"/>
  <c r="S368" i="9" s="1"/>
  <c r="L368" i="9" a="1"/>
  <c r="L368" i="9" s="1"/>
  <c r="P368" i="9" a="1"/>
  <c r="P368" i="9" s="1"/>
  <c r="T368" i="9" a="1"/>
  <c r="T368" i="9" s="1"/>
  <c r="N368" i="9" a="1"/>
  <c r="N368" i="9" s="1"/>
  <c r="Q368" i="9" a="1"/>
  <c r="Q368" i="9" s="1"/>
  <c r="R368" i="9" a="1"/>
  <c r="R368" i="9" s="1"/>
  <c r="M368" i="9" a="1"/>
  <c r="M368" i="9" s="1"/>
  <c r="J369" i="10" a="1"/>
  <c r="J369" i="10" s="1"/>
  <c r="H369" i="10" a="1"/>
  <c r="H369" i="10" s="1"/>
  <c r="D369" i="10" a="1"/>
  <c r="D369" i="10" s="1"/>
  <c r="B369" i="10"/>
  <c r="G369" i="10" a="1"/>
  <c r="G369" i="10" s="1"/>
  <c r="E369" i="10" a="1"/>
  <c r="E369" i="10" s="1"/>
  <c r="F369" i="10" a="1"/>
  <c r="F369" i="10" s="1"/>
  <c r="A370" i="10"/>
  <c r="I369" i="10" a="1"/>
  <c r="I369" i="10" s="1"/>
  <c r="D368" i="9" a="1"/>
  <c r="D368" i="9" s="1"/>
  <c r="I368" i="9" a="1"/>
  <c r="I368" i="9" s="1"/>
  <c r="G368" i="9" a="1"/>
  <c r="G368" i="9" s="1"/>
  <c r="H368" i="9" a="1"/>
  <c r="H368" i="9" s="1"/>
  <c r="E368" i="9" a="1"/>
  <c r="E368" i="9" s="1"/>
  <c r="J368" i="9" a="1"/>
  <c r="J368" i="9" s="1"/>
  <c r="B368" i="9"/>
  <c r="A369" i="9"/>
  <c r="F368" i="9" a="1"/>
  <c r="F368" i="9" s="1"/>
  <c r="M370" i="10" l="1" a="1"/>
  <c r="M370" i="10" s="1"/>
  <c r="Q370" i="10" a="1"/>
  <c r="Q370" i="10" s="1"/>
  <c r="N370" i="10" a="1"/>
  <c r="N370" i="10" s="1"/>
  <c r="R370" i="10" a="1"/>
  <c r="R370" i="10" s="1"/>
  <c r="K370" i="10" a="1"/>
  <c r="K370" i="10" s="1"/>
  <c r="S370" i="10" a="1"/>
  <c r="S370" i="10" s="1"/>
  <c r="L370" i="10" a="1"/>
  <c r="L370" i="10" s="1"/>
  <c r="T370" i="10" a="1"/>
  <c r="T370" i="10" s="1"/>
  <c r="O370" i="10" a="1"/>
  <c r="O370" i="10" s="1"/>
  <c r="P370" i="10" a="1"/>
  <c r="P370" i="10" s="1"/>
  <c r="M369" i="9" a="1"/>
  <c r="M369" i="9" s="1"/>
  <c r="Q369" i="9" a="1"/>
  <c r="Q369" i="9" s="1"/>
  <c r="N369" i="9" a="1"/>
  <c r="N369" i="9" s="1"/>
  <c r="R369" i="9" a="1"/>
  <c r="R369" i="9" s="1"/>
  <c r="L369" i="9" a="1"/>
  <c r="L369" i="9" s="1"/>
  <c r="T369" i="9" a="1"/>
  <c r="T369" i="9" s="1"/>
  <c r="O369" i="9" a="1"/>
  <c r="O369" i="9" s="1"/>
  <c r="P369" i="9" a="1"/>
  <c r="P369" i="9" s="1"/>
  <c r="K369" i="9" a="1"/>
  <c r="K369" i="9" s="1"/>
  <c r="S369" i="9" a="1"/>
  <c r="S369" i="9" s="1"/>
  <c r="G370" i="10" a="1"/>
  <c r="G370" i="10" s="1"/>
  <c r="D370" i="10" a="1"/>
  <c r="D370" i="10" s="1"/>
  <c r="H370" i="10" a="1"/>
  <c r="H370" i="10" s="1"/>
  <c r="F370" i="10" a="1"/>
  <c r="F370" i="10" s="1"/>
  <c r="E370" i="10" a="1"/>
  <c r="E370" i="10" s="1"/>
  <c r="I370" i="10" a="1"/>
  <c r="I370" i="10" s="1"/>
  <c r="B370" i="10"/>
  <c r="A371" i="10"/>
  <c r="J370" i="10" a="1"/>
  <c r="J370" i="10" s="1"/>
  <c r="B369" i="9"/>
  <c r="E369" i="9" a="1"/>
  <c r="E369" i="9" s="1"/>
  <c r="A370" i="9"/>
  <c r="D369" i="9" a="1"/>
  <c r="D369" i="9" s="1"/>
  <c r="G369" i="9" a="1"/>
  <c r="G369" i="9" s="1"/>
  <c r="J369" i="9" a="1"/>
  <c r="J369" i="9" s="1"/>
  <c r="I369" i="9" a="1"/>
  <c r="I369" i="9" s="1"/>
  <c r="H369" i="9" a="1"/>
  <c r="H369" i="9" s="1"/>
  <c r="F369" i="9" a="1"/>
  <c r="F369" i="9" s="1"/>
  <c r="K371" i="10" l="1" a="1"/>
  <c r="K371" i="10" s="1"/>
  <c r="O371" i="10" a="1"/>
  <c r="O371" i="10" s="1"/>
  <c r="S371" i="10" a="1"/>
  <c r="S371" i="10" s="1"/>
  <c r="L371" i="10" a="1"/>
  <c r="L371" i="10" s="1"/>
  <c r="P371" i="10" a="1"/>
  <c r="P371" i="10" s="1"/>
  <c r="T371" i="10" a="1"/>
  <c r="T371" i="10" s="1"/>
  <c r="Q371" i="10" a="1"/>
  <c r="Q371" i="10" s="1"/>
  <c r="R371" i="10" a="1"/>
  <c r="R371" i="10" s="1"/>
  <c r="M371" i="10" a="1"/>
  <c r="M371" i="10" s="1"/>
  <c r="N371" i="10" a="1"/>
  <c r="N371" i="10" s="1"/>
  <c r="K370" i="9" a="1"/>
  <c r="K370" i="9" s="1"/>
  <c r="O370" i="9" a="1"/>
  <c r="O370" i="9" s="1"/>
  <c r="S370" i="9" a="1"/>
  <c r="S370" i="9" s="1"/>
  <c r="L370" i="9" a="1"/>
  <c r="L370" i="9" s="1"/>
  <c r="P370" i="9" a="1"/>
  <c r="P370" i="9" s="1"/>
  <c r="T370" i="9" a="1"/>
  <c r="T370" i="9" s="1"/>
  <c r="R370" i="9" a="1"/>
  <c r="R370" i="9" s="1"/>
  <c r="M370" i="9" a="1"/>
  <c r="M370" i="9" s="1"/>
  <c r="N370" i="9" a="1"/>
  <c r="N370" i="9" s="1"/>
  <c r="Q370" i="9" a="1"/>
  <c r="Q370" i="9" s="1"/>
  <c r="I371" i="10" a="1"/>
  <c r="I371" i="10" s="1"/>
  <c r="A372" i="10"/>
  <c r="J371" i="10" a="1"/>
  <c r="J371" i="10" s="1"/>
  <c r="B371" i="10"/>
  <c r="H371" i="10" a="1"/>
  <c r="H371" i="10" s="1"/>
  <c r="D371" i="10" a="1"/>
  <c r="D371" i="10" s="1"/>
  <c r="E371" i="10" a="1"/>
  <c r="E371" i="10" s="1"/>
  <c r="F371" i="10" a="1"/>
  <c r="F371" i="10" s="1"/>
  <c r="G371" i="10" a="1"/>
  <c r="G371" i="10" s="1"/>
  <c r="J370" i="9" a="1"/>
  <c r="J370" i="9" s="1"/>
  <c r="B370" i="9"/>
  <c r="D370" i="9" a="1"/>
  <c r="D370" i="9" s="1"/>
  <c r="F370" i="9" a="1"/>
  <c r="F370" i="9" s="1"/>
  <c r="G370" i="9" a="1"/>
  <c r="G370" i="9" s="1"/>
  <c r="I370" i="9" a="1"/>
  <c r="I370" i="9" s="1"/>
  <c r="E370" i="9" a="1"/>
  <c r="E370" i="9" s="1"/>
  <c r="A371" i="9"/>
  <c r="H370" i="9" a="1"/>
  <c r="H370" i="9" s="1"/>
  <c r="M372" i="10" l="1" a="1"/>
  <c r="M372" i="10" s="1"/>
  <c r="Q372" i="10" a="1"/>
  <c r="Q372" i="10" s="1"/>
  <c r="N372" i="10" a="1"/>
  <c r="N372" i="10" s="1"/>
  <c r="R372" i="10" a="1"/>
  <c r="R372" i="10" s="1"/>
  <c r="O372" i="10" a="1"/>
  <c r="O372" i="10" s="1"/>
  <c r="P372" i="10" a="1"/>
  <c r="P372" i="10" s="1"/>
  <c r="K372" i="10" a="1"/>
  <c r="K372" i="10" s="1"/>
  <c r="L372" i="10" a="1"/>
  <c r="L372" i="10" s="1"/>
  <c r="T372" i="10" a="1"/>
  <c r="T372" i="10" s="1"/>
  <c r="S372" i="10" a="1"/>
  <c r="S372" i="10" s="1"/>
  <c r="M371" i="9" a="1"/>
  <c r="M371" i="9" s="1"/>
  <c r="Q371" i="9" a="1"/>
  <c r="Q371" i="9" s="1"/>
  <c r="N371" i="9" a="1"/>
  <c r="N371" i="9" s="1"/>
  <c r="R371" i="9" a="1"/>
  <c r="R371" i="9" s="1"/>
  <c r="P371" i="9" a="1"/>
  <c r="P371" i="9" s="1"/>
  <c r="K371" i="9" a="1"/>
  <c r="K371" i="9" s="1"/>
  <c r="S371" i="9" a="1"/>
  <c r="S371" i="9" s="1"/>
  <c r="L371" i="9" a="1"/>
  <c r="L371" i="9" s="1"/>
  <c r="T371" i="9" a="1"/>
  <c r="T371" i="9" s="1"/>
  <c r="O371" i="9" a="1"/>
  <c r="O371" i="9" s="1"/>
  <c r="B372" i="10"/>
  <c r="H372" i="10" a="1"/>
  <c r="H372" i="10" s="1"/>
  <c r="I372" i="10" a="1"/>
  <c r="I372" i="10" s="1"/>
  <c r="G372" i="10" a="1"/>
  <c r="G372" i="10" s="1"/>
  <c r="F372" i="10" a="1"/>
  <c r="F372" i="10" s="1"/>
  <c r="A373" i="10"/>
  <c r="J372" i="10" a="1"/>
  <c r="J372" i="10" s="1"/>
  <c r="E372" i="10" a="1"/>
  <c r="E372" i="10" s="1"/>
  <c r="D372" i="10" a="1"/>
  <c r="D372" i="10" s="1"/>
  <c r="E371" i="9" a="1"/>
  <c r="E371" i="9" s="1"/>
  <c r="D371" i="9" a="1"/>
  <c r="D371" i="9" s="1"/>
  <c r="B371" i="9"/>
  <c r="F371" i="9" a="1"/>
  <c r="F371" i="9" s="1"/>
  <c r="G371" i="9" a="1"/>
  <c r="G371" i="9" s="1"/>
  <c r="H371" i="9" a="1"/>
  <c r="H371" i="9" s="1"/>
  <c r="I371" i="9" a="1"/>
  <c r="I371" i="9" s="1"/>
  <c r="A372" i="9"/>
  <c r="J371" i="9" a="1"/>
  <c r="J371" i="9" s="1"/>
  <c r="K373" i="10" l="1" a="1"/>
  <c r="K373" i="10" s="1"/>
  <c r="O373" i="10" a="1"/>
  <c r="O373" i="10" s="1"/>
  <c r="S373" i="10" a="1"/>
  <c r="S373" i="10" s="1"/>
  <c r="L373" i="10" a="1"/>
  <c r="L373" i="10" s="1"/>
  <c r="P373" i="10" a="1"/>
  <c r="P373" i="10" s="1"/>
  <c r="T373" i="10" a="1"/>
  <c r="T373" i="10" s="1"/>
  <c r="M373" i="10" a="1"/>
  <c r="M373" i="10" s="1"/>
  <c r="N373" i="10" a="1"/>
  <c r="N373" i="10" s="1"/>
  <c r="Q373" i="10" a="1"/>
  <c r="Q373" i="10" s="1"/>
  <c r="R373" i="10" a="1"/>
  <c r="R373" i="10" s="1"/>
  <c r="K372" i="9" a="1"/>
  <c r="K372" i="9" s="1"/>
  <c r="O372" i="9" a="1"/>
  <c r="O372" i="9" s="1"/>
  <c r="S372" i="9" a="1"/>
  <c r="S372" i="9" s="1"/>
  <c r="L372" i="9" a="1"/>
  <c r="L372" i="9" s="1"/>
  <c r="P372" i="9" a="1"/>
  <c r="P372" i="9" s="1"/>
  <c r="T372" i="9" a="1"/>
  <c r="T372" i="9" s="1"/>
  <c r="N372" i="9" a="1"/>
  <c r="N372" i="9" s="1"/>
  <c r="Q372" i="9" a="1"/>
  <c r="Q372" i="9" s="1"/>
  <c r="R372" i="9" a="1"/>
  <c r="R372" i="9" s="1"/>
  <c r="M372" i="9" a="1"/>
  <c r="M372" i="9" s="1"/>
  <c r="H373" i="10" a="1"/>
  <c r="H373" i="10" s="1"/>
  <c r="D373" i="10" a="1"/>
  <c r="D373" i="10" s="1"/>
  <c r="J373" i="10" a="1"/>
  <c r="J373" i="10" s="1"/>
  <c r="F373" i="10" a="1"/>
  <c r="F373" i="10" s="1"/>
  <c r="B373" i="10"/>
  <c r="A374" i="10"/>
  <c r="G373" i="10" a="1"/>
  <c r="G373" i="10" s="1"/>
  <c r="I373" i="10" a="1"/>
  <c r="I373" i="10" s="1"/>
  <c r="E373" i="10" a="1"/>
  <c r="E373" i="10" s="1"/>
  <c r="G372" i="9" a="1"/>
  <c r="G372" i="9" s="1"/>
  <c r="E372" i="9" a="1"/>
  <c r="E372" i="9" s="1"/>
  <c r="D372" i="9" a="1"/>
  <c r="D372" i="9" s="1"/>
  <c r="F372" i="9" a="1"/>
  <c r="F372" i="9" s="1"/>
  <c r="I372" i="9" a="1"/>
  <c r="I372" i="9" s="1"/>
  <c r="J372" i="9" a="1"/>
  <c r="J372" i="9" s="1"/>
  <c r="A373" i="9"/>
  <c r="H372" i="9" a="1"/>
  <c r="H372" i="9" s="1"/>
  <c r="B372" i="9"/>
  <c r="M374" i="10" l="1" a="1"/>
  <c r="M374" i="10" s="1"/>
  <c r="Q374" i="10" a="1"/>
  <c r="Q374" i="10" s="1"/>
  <c r="N374" i="10" a="1"/>
  <c r="N374" i="10" s="1"/>
  <c r="R374" i="10" a="1"/>
  <c r="R374" i="10" s="1"/>
  <c r="K374" i="10" a="1"/>
  <c r="K374" i="10" s="1"/>
  <c r="S374" i="10" a="1"/>
  <c r="S374" i="10" s="1"/>
  <c r="L374" i="10" a="1"/>
  <c r="L374" i="10" s="1"/>
  <c r="T374" i="10" a="1"/>
  <c r="T374" i="10" s="1"/>
  <c r="O374" i="10" a="1"/>
  <c r="O374" i="10" s="1"/>
  <c r="P374" i="10" a="1"/>
  <c r="P374" i="10" s="1"/>
  <c r="M373" i="9" a="1"/>
  <c r="M373" i="9" s="1"/>
  <c r="Q373" i="9" a="1"/>
  <c r="Q373" i="9" s="1"/>
  <c r="N373" i="9" a="1"/>
  <c r="N373" i="9" s="1"/>
  <c r="R373" i="9" a="1"/>
  <c r="R373" i="9" s="1"/>
  <c r="L373" i="9" a="1"/>
  <c r="L373" i="9" s="1"/>
  <c r="T373" i="9" a="1"/>
  <c r="T373" i="9" s="1"/>
  <c r="O373" i="9" a="1"/>
  <c r="O373" i="9" s="1"/>
  <c r="P373" i="9" a="1"/>
  <c r="P373" i="9" s="1"/>
  <c r="S373" i="9" a="1"/>
  <c r="S373" i="9" s="1"/>
  <c r="K373" i="9" a="1"/>
  <c r="K373" i="9" s="1"/>
  <c r="E374" i="10" a="1"/>
  <c r="E374" i="10" s="1"/>
  <c r="H374" i="10" a="1"/>
  <c r="H374" i="10" s="1"/>
  <c r="D374" i="10" a="1"/>
  <c r="D374" i="10" s="1"/>
  <c r="F374" i="10" a="1"/>
  <c r="F374" i="10" s="1"/>
  <c r="B374" i="10"/>
  <c r="I374" i="10" a="1"/>
  <c r="I374" i="10" s="1"/>
  <c r="G374" i="10" a="1"/>
  <c r="G374" i="10" s="1"/>
  <c r="J374" i="10" a="1"/>
  <c r="J374" i="10" s="1"/>
  <c r="A375" i="10"/>
  <c r="F373" i="9" a="1"/>
  <c r="F373" i="9" s="1"/>
  <c r="I373" i="9" a="1"/>
  <c r="I373" i="9" s="1"/>
  <c r="H373" i="9" a="1"/>
  <c r="H373" i="9" s="1"/>
  <c r="G373" i="9" a="1"/>
  <c r="G373" i="9" s="1"/>
  <c r="A374" i="9"/>
  <c r="B373" i="9"/>
  <c r="J373" i="9" a="1"/>
  <c r="J373" i="9" s="1"/>
  <c r="D373" i="9" a="1"/>
  <c r="D373" i="9" s="1"/>
  <c r="E373" i="9" a="1"/>
  <c r="E373" i="9" s="1"/>
  <c r="K375" i="10" l="1" a="1"/>
  <c r="K375" i="10" s="1"/>
  <c r="O375" i="10" a="1"/>
  <c r="O375" i="10" s="1"/>
  <c r="S375" i="10" a="1"/>
  <c r="S375" i="10" s="1"/>
  <c r="L375" i="10" a="1"/>
  <c r="L375" i="10" s="1"/>
  <c r="P375" i="10" a="1"/>
  <c r="P375" i="10" s="1"/>
  <c r="T375" i="10" a="1"/>
  <c r="T375" i="10" s="1"/>
  <c r="Q375" i="10" a="1"/>
  <c r="Q375" i="10" s="1"/>
  <c r="R375" i="10" a="1"/>
  <c r="R375" i="10" s="1"/>
  <c r="M375" i="10" a="1"/>
  <c r="M375" i="10" s="1"/>
  <c r="N375" i="10" a="1"/>
  <c r="N375" i="10" s="1"/>
  <c r="K374" i="9" a="1"/>
  <c r="K374" i="9" s="1"/>
  <c r="O374" i="9" a="1"/>
  <c r="O374" i="9" s="1"/>
  <c r="S374" i="9" a="1"/>
  <c r="S374" i="9" s="1"/>
  <c r="L374" i="9" a="1"/>
  <c r="L374" i="9" s="1"/>
  <c r="P374" i="9" a="1"/>
  <c r="P374" i="9" s="1"/>
  <c r="T374" i="9" a="1"/>
  <c r="T374" i="9" s="1"/>
  <c r="R374" i="9" a="1"/>
  <c r="R374" i="9" s="1"/>
  <c r="M374" i="9" a="1"/>
  <c r="M374" i="9" s="1"/>
  <c r="N374" i="9" a="1"/>
  <c r="N374" i="9" s="1"/>
  <c r="Q374" i="9" a="1"/>
  <c r="Q374" i="9" s="1"/>
  <c r="E375" i="10" a="1"/>
  <c r="E375" i="10" s="1"/>
  <c r="H375" i="10" a="1"/>
  <c r="H375" i="10" s="1"/>
  <c r="F375" i="10" a="1"/>
  <c r="F375" i="10" s="1"/>
  <c r="G375" i="10" a="1"/>
  <c r="G375" i="10" s="1"/>
  <c r="J375" i="10" a="1"/>
  <c r="J375" i="10" s="1"/>
  <c r="D375" i="10" a="1"/>
  <c r="D375" i="10" s="1"/>
  <c r="A376" i="10"/>
  <c r="B375" i="10"/>
  <c r="I375" i="10" a="1"/>
  <c r="I375" i="10" s="1"/>
  <c r="A375" i="9"/>
  <c r="H374" i="9" a="1"/>
  <c r="H374" i="9" s="1"/>
  <c r="I374" i="9" a="1"/>
  <c r="I374" i="9" s="1"/>
  <c r="E374" i="9" a="1"/>
  <c r="E374" i="9" s="1"/>
  <c r="G374" i="9" a="1"/>
  <c r="G374" i="9" s="1"/>
  <c r="D374" i="9" a="1"/>
  <c r="D374" i="9" s="1"/>
  <c r="J374" i="9" a="1"/>
  <c r="J374" i="9" s="1"/>
  <c r="F374" i="9" a="1"/>
  <c r="F374" i="9" s="1"/>
  <c r="B374" i="9"/>
  <c r="M376" i="10" l="1" a="1"/>
  <c r="M376" i="10" s="1"/>
  <c r="Q376" i="10" a="1"/>
  <c r="Q376" i="10" s="1"/>
  <c r="N376" i="10" a="1"/>
  <c r="N376" i="10" s="1"/>
  <c r="R376" i="10" a="1"/>
  <c r="R376" i="10" s="1"/>
  <c r="O376" i="10" a="1"/>
  <c r="O376" i="10" s="1"/>
  <c r="P376" i="10" a="1"/>
  <c r="P376" i="10" s="1"/>
  <c r="S376" i="10" a="1"/>
  <c r="S376" i="10" s="1"/>
  <c r="T376" i="10" a="1"/>
  <c r="T376" i="10" s="1"/>
  <c r="K376" i="10" a="1"/>
  <c r="K376" i="10" s="1"/>
  <c r="L376" i="10" a="1"/>
  <c r="L376" i="10" s="1"/>
  <c r="M375" i="9" a="1"/>
  <c r="M375" i="9" s="1"/>
  <c r="Q375" i="9" a="1"/>
  <c r="Q375" i="9" s="1"/>
  <c r="N375" i="9" a="1"/>
  <c r="N375" i="9" s="1"/>
  <c r="R375" i="9" a="1"/>
  <c r="R375" i="9" s="1"/>
  <c r="P375" i="9" a="1"/>
  <c r="P375" i="9" s="1"/>
  <c r="K375" i="9" a="1"/>
  <c r="K375" i="9" s="1"/>
  <c r="S375" i="9" a="1"/>
  <c r="S375" i="9" s="1"/>
  <c r="L375" i="9" a="1"/>
  <c r="L375" i="9" s="1"/>
  <c r="T375" i="9" a="1"/>
  <c r="T375" i="9" s="1"/>
  <c r="O375" i="9" a="1"/>
  <c r="O375" i="9" s="1"/>
  <c r="E376" i="10" a="1"/>
  <c r="E376" i="10" s="1"/>
  <c r="B376" i="10"/>
  <c r="J376" i="10" a="1"/>
  <c r="J376" i="10" s="1"/>
  <c r="G376" i="10" a="1"/>
  <c r="G376" i="10" s="1"/>
  <c r="I376" i="10" a="1"/>
  <c r="I376" i="10" s="1"/>
  <c r="F376" i="10" a="1"/>
  <c r="F376" i="10" s="1"/>
  <c r="A377" i="10"/>
  <c r="H376" i="10" a="1"/>
  <c r="H376" i="10" s="1"/>
  <c r="D376" i="10" a="1"/>
  <c r="D376" i="10" s="1"/>
  <c r="I375" i="9" a="1"/>
  <c r="I375" i="9" s="1"/>
  <c r="A376" i="9"/>
  <c r="E375" i="9" a="1"/>
  <c r="E375" i="9" s="1"/>
  <c r="D375" i="9" a="1"/>
  <c r="D375" i="9" s="1"/>
  <c r="B375" i="9"/>
  <c r="G375" i="9" a="1"/>
  <c r="G375" i="9" s="1"/>
  <c r="F375" i="9" a="1"/>
  <c r="F375" i="9" s="1"/>
  <c r="J375" i="9" a="1"/>
  <c r="J375" i="9" s="1"/>
  <c r="H375" i="9" a="1"/>
  <c r="H375" i="9" s="1"/>
  <c r="K377" i="10" l="1" a="1"/>
  <c r="K377" i="10" s="1"/>
  <c r="O377" i="10" a="1"/>
  <c r="O377" i="10" s="1"/>
  <c r="S377" i="10" a="1"/>
  <c r="S377" i="10" s="1"/>
  <c r="L377" i="10" a="1"/>
  <c r="L377" i="10" s="1"/>
  <c r="R377" i="10" a="1"/>
  <c r="R377" i="10" s="1"/>
  <c r="M377" i="10" a="1"/>
  <c r="M377" i="10" s="1"/>
  <c r="T377" i="10" a="1"/>
  <c r="T377" i="10" s="1"/>
  <c r="N377" i="10" a="1"/>
  <c r="N377" i="10" s="1"/>
  <c r="P377" i="10" a="1"/>
  <c r="P377" i="10" s="1"/>
  <c r="Q377" i="10" a="1"/>
  <c r="Q377" i="10" s="1"/>
  <c r="K376" i="9" a="1"/>
  <c r="K376" i="9" s="1"/>
  <c r="O376" i="9" a="1"/>
  <c r="O376" i="9" s="1"/>
  <c r="S376" i="9" a="1"/>
  <c r="S376" i="9" s="1"/>
  <c r="L376" i="9" a="1"/>
  <c r="L376" i="9" s="1"/>
  <c r="P376" i="9" a="1"/>
  <c r="P376" i="9" s="1"/>
  <c r="T376" i="9" a="1"/>
  <c r="T376" i="9" s="1"/>
  <c r="N376" i="9" a="1"/>
  <c r="N376" i="9" s="1"/>
  <c r="Q376" i="9" a="1"/>
  <c r="Q376" i="9" s="1"/>
  <c r="R376" i="9" a="1"/>
  <c r="R376" i="9" s="1"/>
  <c r="M376" i="9" a="1"/>
  <c r="M376" i="9" s="1"/>
  <c r="J377" i="10" a="1"/>
  <c r="J377" i="10" s="1"/>
  <c r="B377" i="10"/>
  <c r="H377" i="10" a="1"/>
  <c r="H377" i="10" s="1"/>
  <c r="G377" i="10" a="1"/>
  <c r="G377" i="10" s="1"/>
  <c r="A378" i="10"/>
  <c r="D377" i="10" a="1"/>
  <c r="D377" i="10" s="1"/>
  <c r="I377" i="10" a="1"/>
  <c r="I377" i="10" s="1"/>
  <c r="F377" i="10" a="1"/>
  <c r="F377" i="10" s="1"/>
  <c r="E377" i="10" a="1"/>
  <c r="E377" i="10" s="1"/>
  <c r="E376" i="9" a="1"/>
  <c r="E376" i="9" s="1"/>
  <c r="H376" i="9" a="1"/>
  <c r="H376" i="9" s="1"/>
  <c r="I376" i="9" a="1"/>
  <c r="I376" i="9" s="1"/>
  <c r="D376" i="9" a="1"/>
  <c r="D376" i="9" s="1"/>
  <c r="A377" i="9"/>
  <c r="B376" i="9"/>
  <c r="G376" i="9" a="1"/>
  <c r="G376" i="9" s="1"/>
  <c r="J376" i="9" a="1"/>
  <c r="J376" i="9" s="1"/>
  <c r="F376" i="9" a="1"/>
  <c r="F376" i="9" s="1"/>
  <c r="M378" i="10" l="1" a="1"/>
  <c r="M378" i="10" s="1"/>
  <c r="Q378" i="10" a="1"/>
  <c r="Q378" i="10" s="1"/>
  <c r="O378" i="10" a="1"/>
  <c r="O378" i="10" s="1"/>
  <c r="P378" i="10" a="1"/>
  <c r="P378" i="10" s="1"/>
  <c r="K378" i="10" a="1"/>
  <c r="K378" i="10" s="1"/>
  <c r="L378" i="10" a="1"/>
  <c r="L378" i="10" s="1"/>
  <c r="N378" i="10" a="1"/>
  <c r="N378" i="10" s="1"/>
  <c r="S378" i="10" a="1"/>
  <c r="S378" i="10" s="1"/>
  <c r="T378" i="10" a="1"/>
  <c r="T378" i="10" s="1"/>
  <c r="R378" i="10" a="1"/>
  <c r="R378" i="10" s="1"/>
  <c r="M377" i="9" a="1"/>
  <c r="M377" i="9" s="1"/>
  <c r="Q377" i="9" a="1"/>
  <c r="Q377" i="9" s="1"/>
  <c r="N377" i="9" a="1"/>
  <c r="N377" i="9" s="1"/>
  <c r="R377" i="9" a="1"/>
  <c r="R377" i="9" s="1"/>
  <c r="L377" i="9" a="1"/>
  <c r="L377" i="9" s="1"/>
  <c r="T377" i="9" a="1"/>
  <c r="T377" i="9" s="1"/>
  <c r="O377" i="9" a="1"/>
  <c r="O377" i="9" s="1"/>
  <c r="P377" i="9" a="1"/>
  <c r="P377" i="9" s="1"/>
  <c r="S377" i="9" a="1"/>
  <c r="S377" i="9" s="1"/>
  <c r="K377" i="9" a="1"/>
  <c r="K377" i="9" s="1"/>
  <c r="F378" i="10" a="1"/>
  <c r="F378" i="10" s="1"/>
  <c r="E378" i="10" a="1"/>
  <c r="E378" i="10" s="1"/>
  <c r="I378" i="10" a="1"/>
  <c r="I378" i="10" s="1"/>
  <c r="H378" i="10" a="1"/>
  <c r="H378" i="10" s="1"/>
  <c r="A379" i="10"/>
  <c r="J378" i="10" a="1"/>
  <c r="J378" i="10" s="1"/>
  <c r="D378" i="10" a="1"/>
  <c r="D378" i="10" s="1"/>
  <c r="G378" i="10" a="1"/>
  <c r="G378" i="10" s="1"/>
  <c r="B378" i="10"/>
  <c r="A378" i="9"/>
  <c r="F377" i="9" a="1"/>
  <c r="F377" i="9" s="1"/>
  <c r="E377" i="9" a="1"/>
  <c r="E377" i="9" s="1"/>
  <c r="H377" i="9" a="1"/>
  <c r="H377" i="9" s="1"/>
  <c r="D377" i="9" a="1"/>
  <c r="D377" i="9" s="1"/>
  <c r="B377" i="9"/>
  <c r="J377" i="9" a="1"/>
  <c r="J377" i="9" s="1"/>
  <c r="G377" i="9" a="1"/>
  <c r="G377" i="9" s="1"/>
  <c r="I377" i="9" a="1"/>
  <c r="I377" i="9" s="1"/>
  <c r="K379" i="10" l="1" a="1"/>
  <c r="K379" i="10" s="1"/>
  <c r="O379" i="10" a="1"/>
  <c r="O379" i="10" s="1"/>
  <c r="S379" i="10" a="1"/>
  <c r="S379" i="10" s="1"/>
  <c r="L379" i="10" a="1"/>
  <c r="L379" i="10" s="1"/>
  <c r="R379" i="10" a="1"/>
  <c r="R379" i="10" s="1"/>
  <c r="M379" i="10" a="1"/>
  <c r="M379" i="10" s="1"/>
  <c r="T379" i="10" a="1"/>
  <c r="T379" i="10" s="1"/>
  <c r="N379" i="10" a="1"/>
  <c r="N379" i="10" s="1"/>
  <c r="P379" i="10" a="1"/>
  <c r="P379" i="10" s="1"/>
  <c r="Q379" i="10" a="1"/>
  <c r="Q379" i="10" s="1"/>
  <c r="K378" i="9" a="1"/>
  <c r="K378" i="9" s="1"/>
  <c r="O378" i="9" a="1"/>
  <c r="O378" i="9" s="1"/>
  <c r="S378" i="9" a="1"/>
  <c r="S378" i="9" s="1"/>
  <c r="L378" i="9" a="1"/>
  <c r="L378" i="9" s="1"/>
  <c r="P378" i="9" a="1"/>
  <c r="P378" i="9" s="1"/>
  <c r="T378" i="9" a="1"/>
  <c r="T378" i="9" s="1"/>
  <c r="R378" i="9" a="1"/>
  <c r="R378" i="9" s="1"/>
  <c r="M378" i="9" a="1"/>
  <c r="M378" i="9" s="1"/>
  <c r="N378" i="9" a="1"/>
  <c r="N378" i="9" s="1"/>
  <c r="Q378" i="9" a="1"/>
  <c r="Q378" i="9" s="1"/>
  <c r="F379" i="10" a="1"/>
  <c r="F379" i="10" s="1"/>
  <c r="A380" i="10"/>
  <c r="J379" i="10" a="1"/>
  <c r="J379" i="10" s="1"/>
  <c r="E379" i="10" a="1"/>
  <c r="E379" i="10" s="1"/>
  <c r="G379" i="10" a="1"/>
  <c r="G379" i="10" s="1"/>
  <c r="D379" i="10" a="1"/>
  <c r="D379" i="10" s="1"/>
  <c r="B379" i="10"/>
  <c r="H379" i="10" a="1"/>
  <c r="H379" i="10" s="1"/>
  <c r="I379" i="10" a="1"/>
  <c r="I379" i="10" s="1"/>
  <c r="G378" i="9" a="1"/>
  <c r="G378" i="9" s="1"/>
  <c r="A379" i="9"/>
  <c r="H378" i="9" a="1"/>
  <c r="H378" i="9" s="1"/>
  <c r="I378" i="9" a="1"/>
  <c r="I378" i="9" s="1"/>
  <c r="D378" i="9" a="1"/>
  <c r="D378" i="9" s="1"/>
  <c r="B378" i="9"/>
  <c r="E378" i="9" a="1"/>
  <c r="E378" i="9" s="1"/>
  <c r="F378" i="9" a="1"/>
  <c r="F378" i="9" s="1"/>
  <c r="J378" i="9" a="1"/>
  <c r="J378" i="9" s="1"/>
  <c r="M380" i="10" l="1" a="1"/>
  <c r="M380" i="10" s="1"/>
  <c r="Q380" i="10" a="1"/>
  <c r="Q380" i="10" s="1"/>
  <c r="N380" i="10" a="1"/>
  <c r="N380" i="10" s="1"/>
  <c r="T380" i="10" a="1"/>
  <c r="T380" i="10" s="1"/>
  <c r="O380" i="10" a="1"/>
  <c r="O380" i="10" s="1"/>
  <c r="P380" i="10" a="1"/>
  <c r="P380" i="10" s="1"/>
  <c r="R380" i="10" a="1"/>
  <c r="R380" i="10" s="1"/>
  <c r="S380" i="10" a="1"/>
  <c r="S380" i="10" s="1"/>
  <c r="L380" i="10" a="1"/>
  <c r="L380" i="10" s="1"/>
  <c r="K380" i="10" a="1"/>
  <c r="K380" i="10" s="1"/>
  <c r="M379" i="9" a="1"/>
  <c r="M379" i="9" s="1"/>
  <c r="Q379" i="9" a="1"/>
  <c r="Q379" i="9" s="1"/>
  <c r="N379" i="9" a="1"/>
  <c r="N379" i="9" s="1"/>
  <c r="R379" i="9" a="1"/>
  <c r="R379" i="9" s="1"/>
  <c r="P379" i="9" a="1"/>
  <c r="P379" i="9" s="1"/>
  <c r="K379" i="9" a="1"/>
  <c r="K379" i="9" s="1"/>
  <c r="S379" i="9" a="1"/>
  <c r="S379" i="9" s="1"/>
  <c r="L379" i="9" a="1"/>
  <c r="L379" i="9" s="1"/>
  <c r="T379" i="9" a="1"/>
  <c r="T379" i="9" s="1"/>
  <c r="O379" i="9" a="1"/>
  <c r="O379" i="9" s="1"/>
  <c r="J380" i="10" a="1"/>
  <c r="J380" i="10" s="1"/>
  <c r="B380" i="10"/>
  <c r="G380" i="10" a="1"/>
  <c r="G380" i="10" s="1"/>
  <c r="E380" i="10" a="1"/>
  <c r="E380" i="10" s="1"/>
  <c r="A381" i="10"/>
  <c r="I380" i="10" a="1"/>
  <c r="I380" i="10" s="1"/>
  <c r="D380" i="10" a="1"/>
  <c r="D380" i="10" s="1"/>
  <c r="H380" i="10" a="1"/>
  <c r="H380" i="10" s="1"/>
  <c r="F380" i="10" a="1"/>
  <c r="F380" i="10" s="1"/>
  <c r="J379" i="9" a="1"/>
  <c r="J379" i="9" s="1"/>
  <c r="F379" i="9" a="1"/>
  <c r="F379" i="9" s="1"/>
  <c r="G379" i="9" a="1"/>
  <c r="G379" i="9" s="1"/>
  <c r="A380" i="9"/>
  <c r="D379" i="9" a="1"/>
  <c r="D379" i="9" s="1"/>
  <c r="E379" i="9" a="1"/>
  <c r="E379" i="9" s="1"/>
  <c r="B379" i="9"/>
  <c r="I379" i="9" a="1"/>
  <c r="I379" i="9" s="1"/>
  <c r="H379" i="9" a="1"/>
  <c r="H379" i="9" s="1"/>
  <c r="K381" i="10" l="1" a="1"/>
  <c r="K381" i="10" s="1"/>
  <c r="O381" i="10" a="1"/>
  <c r="O381" i="10" s="1"/>
  <c r="S381" i="10" a="1"/>
  <c r="S381" i="10" s="1"/>
  <c r="Q381" i="10" a="1"/>
  <c r="Q381" i="10" s="1"/>
  <c r="L381" i="10" a="1"/>
  <c r="L381" i="10" s="1"/>
  <c r="R381" i="10" a="1"/>
  <c r="R381" i="10" s="1"/>
  <c r="M381" i="10" a="1"/>
  <c r="M381" i="10" s="1"/>
  <c r="T381" i="10" a="1"/>
  <c r="T381" i="10" s="1"/>
  <c r="N381" i="10" a="1"/>
  <c r="N381" i="10" s="1"/>
  <c r="P381" i="10" a="1"/>
  <c r="P381" i="10" s="1"/>
  <c r="K380" i="9" a="1"/>
  <c r="K380" i="9" s="1"/>
  <c r="O380" i="9" a="1"/>
  <c r="O380" i="9" s="1"/>
  <c r="S380" i="9" a="1"/>
  <c r="S380" i="9" s="1"/>
  <c r="L380" i="9" a="1"/>
  <c r="L380" i="9" s="1"/>
  <c r="P380" i="9" a="1"/>
  <c r="P380" i="9" s="1"/>
  <c r="T380" i="9" a="1"/>
  <c r="T380" i="9" s="1"/>
  <c r="N380" i="9" a="1"/>
  <c r="N380" i="9" s="1"/>
  <c r="Q380" i="9" a="1"/>
  <c r="Q380" i="9" s="1"/>
  <c r="R380" i="9" a="1"/>
  <c r="R380" i="9" s="1"/>
  <c r="M380" i="9" a="1"/>
  <c r="M380" i="9" s="1"/>
  <c r="A382" i="10"/>
  <c r="E381" i="10" a="1"/>
  <c r="E381" i="10" s="1"/>
  <c r="J381" i="10" a="1"/>
  <c r="J381" i="10" s="1"/>
  <c r="I381" i="10" a="1"/>
  <c r="I381" i="10" s="1"/>
  <c r="F381" i="10" a="1"/>
  <c r="F381" i="10" s="1"/>
  <c r="B381" i="10"/>
  <c r="H381" i="10" a="1"/>
  <c r="H381" i="10" s="1"/>
  <c r="D381" i="10" a="1"/>
  <c r="D381" i="10" s="1"/>
  <c r="G381" i="10" a="1"/>
  <c r="G381" i="10" s="1"/>
  <c r="E380" i="9" a="1"/>
  <c r="E380" i="9" s="1"/>
  <c r="D380" i="9" a="1"/>
  <c r="D380" i="9" s="1"/>
  <c r="I380" i="9" a="1"/>
  <c r="I380" i="9" s="1"/>
  <c r="B380" i="9"/>
  <c r="A381" i="9"/>
  <c r="G380" i="9" a="1"/>
  <c r="G380" i="9" s="1"/>
  <c r="H380" i="9" a="1"/>
  <c r="H380" i="9" s="1"/>
  <c r="J380" i="9" a="1"/>
  <c r="J380" i="9" s="1"/>
  <c r="F380" i="9" a="1"/>
  <c r="F380" i="9" s="1"/>
  <c r="M382" i="10" l="1" a="1"/>
  <c r="M382" i="10" s="1"/>
  <c r="Q382" i="10" a="1"/>
  <c r="Q382" i="10" s="1"/>
  <c r="N382" i="10" a="1"/>
  <c r="N382" i="10" s="1"/>
  <c r="T382" i="10" a="1"/>
  <c r="T382" i="10" s="1"/>
  <c r="O382" i="10" a="1"/>
  <c r="O382" i="10" s="1"/>
  <c r="K382" i="10" a="1"/>
  <c r="K382" i="10" s="1"/>
  <c r="L382" i="10" a="1"/>
  <c r="L382" i="10" s="1"/>
  <c r="P382" i="10" a="1"/>
  <c r="P382" i="10" s="1"/>
  <c r="R382" i="10" a="1"/>
  <c r="R382" i="10" s="1"/>
  <c r="S382" i="10" a="1"/>
  <c r="S382" i="10" s="1"/>
  <c r="M381" i="9" a="1"/>
  <c r="M381" i="9" s="1"/>
  <c r="Q381" i="9" a="1"/>
  <c r="Q381" i="9" s="1"/>
  <c r="N381" i="9" a="1"/>
  <c r="N381" i="9" s="1"/>
  <c r="R381" i="9" a="1"/>
  <c r="R381" i="9" s="1"/>
  <c r="L381" i="9" a="1"/>
  <c r="L381" i="9" s="1"/>
  <c r="T381" i="9" a="1"/>
  <c r="T381" i="9" s="1"/>
  <c r="O381" i="9" a="1"/>
  <c r="O381" i="9" s="1"/>
  <c r="P381" i="9" a="1"/>
  <c r="P381" i="9" s="1"/>
  <c r="K381" i="9" a="1"/>
  <c r="K381" i="9" s="1"/>
  <c r="S381" i="9" a="1"/>
  <c r="S381" i="9" s="1"/>
  <c r="G382" i="10" a="1"/>
  <c r="G382" i="10" s="1"/>
  <c r="H382" i="10" a="1"/>
  <c r="H382" i="10" s="1"/>
  <c r="E382" i="10" a="1"/>
  <c r="E382" i="10" s="1"/>
  <c r="A383" i="10"/>
  <c r="D382" i="10" a="1"/>
  <c r="D382" i="10" s="1"/>
  <c r="F382" i="10" a="1"/>
  <c r="F382" i="10" s="1"/>
  <c r="J382" i="10" a="1"/>
  <c r="J382" i="10" s="1"/>
  <c r="B382" i="10"/>
  <c r="I382" i="10" a="1"/>
  <c r="I382" i="10" s="1"/>
  <c r="B381" i="9"/>
  <c r="J381" i="9" a="1"/>
  <c r="J381" i="9" s="1"/>
  <c r="E381" i="9" a="1"/>
  <c r="E381" i="9" s="1"/>
  <c r="F381" i="9" a="1"/>
  <c r="F381" i="9" s="1"/>
  <c r="G381" i="9" a="1"/>
  <c r="G381" i="9" s="1"/>
  <c r="D381" i="9" a="1"/>
  <c r="D381" i="9" s="1"/>
  <c r="A382" i="9"/>
  <c r="H381" i="9" a="1"/>
  <c r="H381" i="9" s="1"/>
  <c r="I381" i="9" a="1"/>
  <c r="I381" i="9" s="1"/>
  <c r="K383" i="10" l="1" a="1"/>
  <c r="K383" i="10" s="1"/>
  <c r="O383" i="10" a="1"/>
  <c r="O383" i="10" s="1"/>
  <c r="S383" i="10" a="1"/>
  <c r="S383" i="10" s="1"/>
  <c r="P383" i="10" a="1"/>
  <c r="P383" i="10" s="1"/>
  <c r="Q383" i="10" a="1"/>
  <c r="Q383" i="10" s="1"/>
  <c r="L383" i="10" a="1"/>
  <c r="L383" i="10" s="1"/>
  <c r="R383" i="10" a="1"/>
  <c r="R383" i="10" s="1"/>
  <c r="M383" i="10" a="1"/>
  <c r="M383" i="10" s="1"/>
  <c r="N383" i="10" a="1"/>
  <c r="N383" i="10" s="1"/>
  <c r="T383" i="10" a="1"/>
  <c r="T383" i="10" s="1"/>
  <c r="K382" i="9" a="1"/>
  <c r="K382" i="9" s="1"/>
  <c r="O382" i="9" a="1"/>
  <c r="O382" i="9" s="1"/>
  <c r="S382" i="9" a="1"/>
  <c r="S382" i="9" s="1"/>
  <c r="L382" i="9" a="1"/>
  <c r="L382" i="9" s="1"/>
  <c r="P382" i="9" a="1"/>
  <c r="P382" i="9" s="1"/>
  <c r="T382" i="9" a="1"/>
  <c r="T382" i="9" s="1"/>
  <c r="R382" i="9" a="1"/>
  <c r="R382" i="9" s="1"/>
  <c r="M382" i="9" a="1"/>
  <c r="M382" i="9" s="1"/>
  <c r="N382" i="9" a="1"/>
  <c r="N382" i="9" s="1"/>
  <c r="Q382" i="9" a="1"/>
  <c r="Q382" i="9" s="1"/>
  <c r="E383" i="10" a="1"/>
  <c r="E383" i="10" s="1"/>
  <c r="J383" i="10" a="1"/>
  <c r="J383" i="10" s="1"/>
  <c r="D383" i="10" a="1"/>
  <c r="D383" i="10" s="1"/>
  <c r="I383" i="10" a="1"/>
  <c r="I383" i="10" s="1"/>
  <c r="B383" i="10"/>
  <c r="F383" i="10" a="1"/>
  <c r="F383" i="10" s="1"/>
  <c r="H383" i="10" a="1"/>
  <c r="H383" i="10" s="1"/>
  <c r="A384" i="10"/>
  <c r="G383" i="10" a="1"/>
  <c r="G383" i="10" s="1"/>
  <c r="F382" i="9" a="1"/>
  <c r="F382" i="9" s="1"/>
  <c r="B382" i="9"/>
  <c r="H382" i="9" a="1"/>
  <c r="H382" i="9" s="1"/>
  <c r="A383" i="9"/>
  <c r="J382" i="9" a="1"/>
  <c r="J382" i="9" s="1"/>
  <c r="I382" i="9" a="1"/>
  <c r="I382" i="9" s="1"/>
  <c r="D382" i="9" a="1"/>
  <c r="D382" i="9" s="1"/>
  <c r="G382" i="9" a="1"/>
  <c r="G382" i="9" s="1"/>
  <c r="E382" i="9" a="1"/>
  <c r="E382" i="9" s="1"/>
  <c r="M384" i="10" l="1" a="1"/>
  <c r="M384" i="10" s="1"/>
  <c r="Q384" i="10" a="1"/>
  <c r="Q384" i="10" s="1"/>
  <c r="L384" i="10" a="1"/>
  <c r="L384" i="10" s="1"/>
  <c r="S384" i="10" a="1"/>
  <c r="S384" i="10" s="1"/>
  <c r="N384" i="10" a="1"/>
  <c r="N384" i="10" s="1"/>
  <c r="T384" i="10" a="1"/>
  <c r="T384" i="10" s="1"/>
  <c r="O384" i="10" a="1"/>
  <c r="O384" i="10" s="1"/>
  <c r="P384" i="10" a="1"/>
  <c r="P384" i="10" s="1"/>
  <c r="R384" i="10" a="1"/>
  <c r="R384" i="10" s="1"/>
  <c r="K384" i="10" a="1"/>
  <c r="K384" i="10" s="1"/>
  <c r="M383" i="9" a="1"/>
  <c r="M383" i="9" s="1"/>
  <c r="Q383" i="9" a="1"/>
  <c r="Q383" i="9" s="1"/>
  <c r="N383" i="9" a="1"/>
  <c r="N383" i="9" s="1"/>
  <c r="R383" i="9" a="1"/>
  <c r="R383" i="9" s="1"/>
  <c r="P383" i="9" a="1"/>
  <c r="P383" i="9" s="1"/>
  <c r="K383" i="9" a="1"/>
  <c r="K383" i="9" s="1"/>
  <c r="S383" i="9" a="1"/>
  <c r="S383" i="9" s="1"/>
  <c r="L383" i="9" a="1"/>
  <c r="L383" i="9" s="1"/>
  <c r="T383" i="9" a="1"/>
  <c r="T383" i="9" s="1"/>
  <c r="O383" i="9" a="1"/>
  <c r="O383" i="9" s="1"/>
  <c r="D384" i="10" a="1"/>
  <c r="D384" i="10" s="1"/>
  <c r="E384" i="10" a="1"/>
  <c r="E384" i="10" s="1"/>
  <c r="H384" i="10" a="1"/>
  <c r="H384" i="10" s="1"/>
  <c r="B384" i="10"/>
  <c r="J384" i="10" a="1"/>
  <c r="J384" i="10" s="1"/>
  <c r="A385" i="10"/>
  <c r="F384" i="10" a="1"/>
  <c r="F384" i="10" s="1"/>
  <c r="I384" i="10" a="1"/>
  <c r="I384" i="10" s="1"/>
  <c r="G384" i="10" a="1"/>
  <c r="G384" i="10" s="1"/>
  <c r="A384" i="9"/>
  <c r="G383" i="9" a="1"/>
  <c r="G383" i="9" s="1"/>
  <c r="H383" i="9" a="1"/>
  <c r="H383" i="9" s="1"/>
  <c r="I383" i="9" a="1"/>
  <c r="I383" i="9" s="1"/>
  <c r="E383" i="9" a="1"/>
  <c r="E383" i="9" s="1"/>
  <c r="B383" i="9"/>
  <c r="J383" i="9" a="1"/>
  <c r="J383" i="9" s="1"/>
  <c r="F383" i="9" a="1"/>
  <c r="F383" i="9" s="1"/>
  <c r="D383" i="9" a="1"/>
  <c r="D383" i="9" s="1"/>
  <c r="K385" i="10" l="1" a="1"/>
  <c r="K385" i="10" s="1"/>
  <c r="O385" i="10" a="1"/>
  <c r="O385" i="10" s="1"/>
  <c r="S385" i="10" a="1"/>
  <c r="S385" i="10" s="1"/>
  <c r="P385" i="10" a="1"/>
  <c r="P385" i="10" s="1"/>
  <c r="Q385" i="10" a="1"/>
  <c r="Q385" i="10" s="1"/>
  <c r="R385" i="10" a="1"/>
  <c r="R385" i="10" s="1"/>
  <c r="T385" i="10" a="1"/>
  <c r="T385" i="10" s="1"/>
  <c r="M385" i="10" a="1"/>
  <c r="M385" i="10" s="1"/>
  <c r="N385" i="10" a="1"/>
  <c r="N385" i="10" s="1"/>
  <c r="L385" i="10" a="1"/>
  <c r="L385" i="10" s="1"/>
  <c r="K384" i="9" a="1"/>
  <c r="K384" i="9" s="1"/>
  <c r="O384" i="9" a="1"/>
  <c r="O384" i="9" s="1"/>
  <c r="S384" i="9" a="1"/>
  <c r="S384" i="9" s="1"/>
  <c r="M384" i="9" a="1"/>
  <c r="M384" i="9" s="1"/>
  <c r="T384" i="9" a="1"/>
  <c r="T384" i="9" s="1"/>
  <c r="N384" i="9" a="1"/>
  <c r="N384" i="9" s="1"/>
  <c r="P384" i="9" a="1"/>
  <c r="P384" i="9" s="1"/>
  <c r="Q384" i="9" a="1"/>
  <c r="Q384" i="9" s="1"/>
  <c r="L384" i="9" a="1"/>
  <c r="L384" i="9" s="1"/>
  <c r="R384" i="9" a="1"/>
  <c r="R384" i="9" s="1"/>
  <c r="A386" i="10"/>
  <c r="B385" i="10"/>
  <c r="F385" i="10" a="1"/>
  <c r="F385" i="10" s="1"/>
  <c r="E385" i="10" a="1"/>
  <c r="E385" i="10" s="1"/>
  <c r="G385" i="10" a="1"/>
  <c r="G385" i="10" s="1"/>
  <c r="J385" i="10" a="1"/>
  <c r="J385" i="10" s="1"/>
  <c r="H385" i="10" a="1"/>
  <c r="H385" i="10" s="1"/>
  <c r="I385" i="10" a="1"/>
  <c r="I385" i="10" s="1"/>
  <c r="D385" i="10" a="1"/>
  <c r="D385" i="10" s="1"/>
  <c r="E384" i="9" a="1"/>
  <c r="E384" i="9" s="1"/>
  <c r="H384" i="9" a="1"/>
  <c r="H384" i="9" s="1"/>
  <c r="G384" i="9" a="1"/>
  <c r="G384" i="9" s="1"/>
  <c r="B384" i="9"/>
  <c r="F384" i="9" a="1"/>
  <c r="F384" i="9" s="1"/>
  <c r="I384" i="9" a="1"/>
  <c r="I384" i="9" s="1"/>
  <c r="D384" i="9" a="1"/>
  <c r="D384" i="9" s="1"/>
  <c r="A385" i="9"/>
  <c r="J384" i="9" a="1"/>
  <c r="J384" i="9" s="1"/>
  <c r="M386" i="10" l="1" a="1"/>
  <c r="M386" i="10" s="1"/>
  <c r="Q386" i="10" a="1"/>
  <c r="Q386" i="10" s="1"/>
  <c r="R386" i="10" a="1"/>
  <c r="R386" i="10" s="1"/>
  <c r="L386" i="10" a="1"/>
  <c r="L386" i="10" s="1"/>
  <c r="S386" i="10" a="1"/>
  <c r="S386" i="10" s="1"/>
  <c r="N386" i="10" a="1"/>
  <c r="N386" i="10" s="1"/>
  <c r="T386" i="10" a="1"/>
  <c r="T386" i="10" s="1"/>
  <c r="K386" i="10" a="1"/>
  <c r="K386" i="10" s="1"/>
  <c r="O386" i="10" a="1"/>
  <c r="O386" i="10" s="1"/>
  <c r="P386" i="10" a="1"/>
  <c r="P386" i="10" s="1"/>
  <c r="M385" i="9" a="1"/>
  <c r="M385" i="9" s="1"/>
  <c r="Q385" i="9" a="1"/>
  <c r="Q385" i="9" s="1"/>
  <c r="P385" i="9" a="1"/>
  <c r="P385" i="9" s="1"/>
  <c r="K385" i="9" a="1"/>
  <c r="K385" i="9" s="1"/>
  <c r="R385" i="9" a="1"/>
  <c r="R385" i="9" s="1"/>
  <c r="N385" i="9" a="1"/>
  <c r="N385" i="9" s="1"/>
  <c r="T385" i="9" a="1"/>
  <c r="T385" i="9" s="1"/>
  <c r="L385" i="9" a="1"/>
  <c r="L385" i="9" s="1"/>
  <c r="S385" i="9" a="1"/>
  <c r="S385" i="9" s="1"/>
  <c r="O385" i="9" a="1"/>
  <c r="O385" i="9" s="1"/>
  <c r="G386" i="10" a="1"/>
  <c r="G386" i="10" s="1"/>
  <c r="B386" i="10"/>
  <c r="E386" i="10" a="1"/>
  <c r="E386" i="10" s="1"/>
  <c r="F386" i="10" a="1"/>
  <c r="F386" i="10" s="1"/>
  <c r="H386" i="10" a="1"/>
  <c r="H386" i="10" s="1"/>
  <c r="A387" i="10"/>
  <c r="D386" i="10" a="1"/>
  <c r="D386" i="10" s="1"/>
  <c r="I386" i="10" a="1"/>
  <c r="I386" i="10" s="1"/>
  <c r="J386" i="10" a="1"/>
  <c r="J386" i="10" s="1"/>
  <c r="E385" i="9" a="1"/>
  <c r="E385" i="9" s="1"/>
  <c r="B385" i="9"/>
  <c r="D385" i="9" a="1"/>
  <c r="D385" i="9" s="1"/>
  <c r="G385" i="9" a="1"/>
  <c r="G385" i="9" s="1"/>
  <c r="A386" i="9"/>
  <c r="I385" i="9" a="1"/>
  <c r="I385" i="9" s="1"/>
  <c r="J385" i="9" a="1"/>
  <c r="J385" i="9" s="1"/>
  <c r="F385" i="9" a="1"/>
  <c r="F385" i="9" s="1"/>
  <c r="H385" i="9" a="1"/>
  <c r="H385" i="9" s="1"/>
  <c r="K387" i="10" l="1" a="1"/>
  <c r="K387" i="10" s="1"/>
  <c r="O387" i="10" a="1"/>
  <c r="O387" i="10" s="1"/>
  <c r="S387" i="10" a="1"/>
  <c r="S387" i="10" s="1"/>
  <c r="N387" i="10" a="1"/>
  <c r="N387" i="10" s="1"/>
  <c r="P387" i="10" a="1"/>
  <c r="P387" i="10" s="1"/>
  <c r="Q387" i="10" a="1"/>
  <c r="Q387" i="10" s="1"/>
  <c r="L387" i="10" a="1"/>
  <c r="L387" i="10" s="1"/>
  <c r="M387" i="10" a="1"/>
  <c r="M387" i="10" s="1"/>
  <c r="R387" i="10" a="1"/>
  <c r="R387" i="10" s="1"/>
  <c r="T387" i="10" a="1"/>
  <c r="T387" i="10" s="1"/>
  <c r="K386" i="9" a="1"/>
  <c r="K386" i="9" s="1"/>
  <c r="O386" i="9" a="1"/>
  <c r="O386" i="9" s="1"/>
  <c r="S386" i="9" a="1"/>
  <c r="S386" i="9" s="1"/>
  <c r="R386" i="9" a="1"/>
  <c r="R386" i="9" s="1"/>
  <c r="M386" i="9" a="1"/>
  <c r="M386" i="9" s="1"/>
  <c r="T386" i="9" a="1"/>
  <c r="T386" i="9" s="1"/>
  <c r="N386" i="9" a="1"/>
  <c r="N386" i="9" s="1"/>
  <c r="L386" i="9" a="1"/>
  <c r="L386" i="9" s="1"/>
  <c r="P386" i="9" a="1"/>
  <c r="P386" i="9" s="1"/>
  <c r="Q386" i="9" a="1"/>
  <c r="Q386" i="9" s="1"/>
  <c r="F387" i="10" a="1"/>
  <c r="F387" i="10" s="1"/>
  <c r="I387" i="10" a="1"/>
  <c r="I387" i="10" s="1"/>
  <c r="H387" i="10" a="1"/>
  <c r="H387" i="10" s="1"/>
  <c r="G387" i="10" a="1"/>
  <c r="G387" i="10" s="1"/>
  <c r="B387" i="10"/>
  <c r="A388" i="10"/>
  <c r="E387" i="10" a="1"/>
  <c r="E387" i="10" s="1"/>
  <c r="J387" i="10" a="1"/>
  <c r="J387" i="10" s="1"/>
  <c r="D387" i="10" a="1"/>
  <c r="D387" i="10" s="1"/>
  <c r="H386" i="9" a="1"/>
  <c r="H386" i="9" s="1"/>
  <c r="J386" i="9" a="1"/>
  <c r="J386" i="9" s="1"/>
  <c r="D386" i="9" a="1"/>
  <c r="D386" i="9" s="1"/>
  <c r="I386" i="9" a="1"/>
  <c r="I386" i="9" s="1"/>
  <c r="G386" i="9" a="1"/>
  <c r="G386" i="9" s="1"/>
  <c r="A387" i="9"/>
  <c r="E386" i="9" a="1"/>
  <c r="E386" i="9" s="1"/>
  <c r="F386" i="9" a="1"/>
  <c r="F386" i="9" s="1"/>
  <c r="B386" i="9"/>
  <c r="M388" i="10" l="1" a="1"/>
  <c r="M388" i="10" s="1"/>
  <c r="Q388" i="10" a="1"/>
  <c r="Q388" i="10" s="1"/>
  <c r="K388" i="10" a="1"/>
  <c r="K388" i="10" s="1"/>
  <c r="R388" i="10" a="1"/>
  <c r="R388" i="10" s="1"/>
  <c r="L388" i="10" a="1"/>
  <c r="L388" i="10" s="1"/>
  <c r="S388" i="10" a="1"/>
  <c r="S388" i="10" s="1"/>
  <c r="N388" i="10" a="1"/>
  <c r="N388" i="10" s="1"/>
  <c r="O388" i="10" a="1"/>
  <c r="O388" i="10" s="1"/>
  <c r="P388" i="10" a="1"/>
  <c r="P388" i="10" s="1"/>
  <c r="T388" i="10" a="1"/>
  <c r="T388" i="10" s="1"/>
  <c r="M387" i="9" a="1"/>
  <c r="M387" i="9" s="1"/>
  <c r="Q387" i="9" a="1"/>
  <c r="Q387" i="9" s="1"/>
  <c r="O387" i="9" a="1"/>
  <c r="O387" i="9" s="1"/>
  <c r="P387" i="9" a="1"/>
  <c r="P387" i="9" s="1"/>
  <c r="K387" i="9" a="1"/>
  <c r="K387" i="9" s="1"/>
  <c r="R387" i="9" a="1"/>
  <c r="R387" i="9" s="1"/>
  <c r="L387" i="9" a="1"/>
  <c r="L387" i="9" s="1"/>
  <c r="S387" i="9" a="1"/>
  <c r="S387" i="9" s="1"/>
  <c r="T387" i="9" a="1"/>
  <c r="T387" i="9" s="1"/>
  <c r="N387" i="9" a="1"/>
  <c r="N387" i="9" s="1"/>
  <c r="B388" i="10"/>
  <c r="G388" i="10" a="1"/>
  <c r="G388" i="10" s="1"/>
  <c r="J388" i="10" a="1"/>
  <c r="J388" i="10" s="1"/>
  <c r="E388" i="10" a="1"/>
  <c r="E388" i="10" s="1"/>
  <c r="D388" i="10" a="1"/>
  <c r="D388" i="10" s="1"/>
  <c r="A389" i="10"/>
  <c r="I388" i="10" a="1"/>
  <c r="I388" i="10" s="1"/>
  <c r="F388" i="10" a="1"/>
  <c r="F388" i="10" s="1"/>
  <c r="H388" i="10" a="1"/>
  <c r="H388" i="10" s="1"/>
  <c r="A388" i="9"/>
  <c r="D387" i="9" a="1"/>
  <c r="D387" i="9" s="1"/>
  <c r="J387" i="9" a="1"/>
  <c r="J387" i="9" s="1"/>
  <c r="E387" i="9" a="1"/>
  <c r="E387" i="9" s="1"/>
  <c r="G387" i="9" a="1"/>
  <c r="G387" i="9" s="1"/>
  <c r="I387" i="9" a="1"/>
  <c r="I387" i="9" s="1"/>
  <c r="F387" i="9" a="1"/>
  <c r="F387" i="9" s="1"/>
  <c r="H387" i="9" a="1"/>
  <c r="H387" i="9" s="1"/>
  <c r="B387" i="9"/>
  <c r="K389" i="10" l="1" a="1"/>
  <c r="K389" i="10" s="1"/>
  <c r="O389" i="10" a="1"/>
  <c r="O389" i="10" s="1"/>
  <c r="S389" i="10" a="1"/>
  <c r="S389" i="10" s="1"/>
  <c r="T389" i="10" a="1"/>
  <c r="T389" i="10" s="1"/>
  <c r="N389" i="10" a="1"/>
  <c r="N389" i="10" s="1"/>
  <c r="P389" i="10" a="1"/>
  <c r="P389" i="10" s="1"/>
  <c r="Q389" i="10" a="1"/>
  <c r="Q389" i="10" s="1"/>
  <c r="R389" i="10" a="1"/>
  <c r="R389" i="10" s="1"/>
  <c r="L389" i="10" a="1"/>
  <c r="L389" i="10" s="1"/>
  <c r="M389" i="10" a="1"/>
  <c r="M389" i="10" s="1"/>
  <c r="K388" i="9" a="1"/>
  <c r="K388" i="9" s="1"/>
  <c r="O388" i="9" a="1"/>
  <c r="O388" i="9" s="1"/>
  <c r="S388" i="9" a="1"/>
  <c r="S388" i="9" s="1"/>
  <c r="L388" i="9" a="1"/>
  <c r="L388" i="9" s="1"/>
  <c r="R388" i="9" a="1"/>
  <c r="R388" i="9" s="1"/>
  <c r="M388" i="9" a="1"/>
  <c r="M388" i="9" s="1"/>
  <c r="T388" i="9" a="1"/>
  <c r="T388" i="9" s="1"/>
  <c r="P388" i="9" a="1"/>
  <c r="P388" i="9" s="1"/>
  <c r="N388" i="9" a="1"/>
  <c r="N388" i="9" s="1"/>
  <c r="Q388" i="9" a="1"/>
  <c r="Q388" i="9" s="1"/>
  <c r="A390" i="10"/>
  <c r="I389" i="10" a="1"/>
  <c r="I389" i="10" s="1"/>
  <c r="G389" i="10" a="1"/>
  <c r="G389" i="10" s="1"/>
  <c r="D389" i="10" a="1"/>
  <c r="D389" i="10" s="1"/>
  <c r="B389" i="10"/>
  <c r="J389" i="10" a="1"/>
  <c r="J389" i="10" s="1"/>
  <c r="H389" i="10" a="1"/>
  <c r="H389" i="10" s="1"/>
  <c r="E389" i="10" a="1"/>
  <c r="E389" i="10" s="1"/>
  <c r="F389" i="10" a="1"/>
  <c r="F389" i="10" s="1"/>
  <c r="I388" i="9" a="1"/>
  <c r="I388" i="9" s="1"/>
  <c r="G388" i="9" a="1"/>
  <c r="G388" i="9" s="1"/>
  <c r="J388" i="9" a="1"/>
  <c r="J388" i="9" s="1"/>
  <c r="E388" i="9" a="1"/>
  <c r="E388" i="9" s="1"/>
  <c r="H388" i="9" a="1"/>
  <c r="H388" i="9" s="1"/>
  <c r="D388" i="9" a="1"/>
  <c r="D388" i="9" s="1"/>
  <c r="F388" i="9" a="1"/>
  <c r="F388" i="9" s="1"/>
  <c r="A389" i="9"/>
  <c r="B388" i="9"/>
  <c r="M390" i="10" l="1" a="1"/>
  <c r="M390" i="10" s="1"/>
  <c r="Q390" i="10" a="1"/>
  <c r="Q390" i="10" s="1"/>
  <c r="P390" i="10" a="1"/>
  <c r="P390" i="10" s="1"/>
  <c r="K390" i="10" a="1"/>
  <c r="K390" i="10" s="1"/>
  <c r="R390" i="10" a="1"/>
  <c r="R390" i="10" s="1"/>
  <c r="L390" i="10" a="1"/>
  <c r="L390" i="10" s="1"/>
  <c r="S390" i="10" a="1"/>
  <c r="S390" i="10" s="1"/>
  <c r="T390" i="10" a="1"/>
  <c r="T390" i="10" s="1"/>
  <c r="N390" i="10" a="1"/>
  <c r="N390" i="10" s="1"/>
  <c r="O390" i="10" a="1"/>
  <c r="O390" i="10" s="1"/>
  <c r="M389" i="9" a="1"/>
  <c r="M389" i="9" s="1"/>
  <c r="Q389" i="9" a="1"/>
  <c r="Q389" i="9" s="1"/>
  <c r="T389" i="9" a="1"/>
  <c r="T389" i="9" s="1"/>
  <c r="O389" i="9" a="1"/>
  <c r="O389" i="9" s="1"/>
  <c r="P389" i="9" a="1"/>
  <c r="P389" i="9" s="1"/>
  <c r="N389" i="9" a="1"/>
  <c r="N389" i="9" s="1"/>
  <c r="K389" i="9" a="1"/>
  <c r="K389" i="9" s="1"/>
  <c r="R389" i="9" a="1"/>
  <c r="R389" i="9" s="1"/>
  <c r="S389" i="9" a="1"/>
  <c r="S389" i="9" s="1"/>
  <c r="L389" i="9" a="1"/>
  <c r="L389" i="9" s="1"/>
  <c r="D390" i="10" a="1"/>
  <c r="D390" i="10" s="1"/>
  <c r="F390" i="10" a="1"/>
  <c r="F390" i="10" s="1"/>
  <c r="G390" i="10" a="1"/>
  <c r="G390" i="10" s="1"/>
  <c r="E390" i="10" a="1"/>
  <c r="E390" i="10" s="1"/>
  <c r="H390" i="10" a="1"/>
  <c r="H390" i="10" s="1"/>
  <c r="J390" i="10" a="1"/>
  <c r="J390" i="10" s="1"/>
  <c r="B390" i="10"/>
  <c r="A391" i="10"/>
  <c r="I390" i="10" a="1"/>
  <c r="I390" i="10" s="1"/>
  <c r="A390" i="9"/>
  <c r="I389" i="9" a="1"/>
  <c r="I389" i="9" s="1"/>
  <c r="F389" i="9" a="1"/>
  <c r="F389" i="9" s="1"/>
  <c r="G389" i="9" a="1"/>
  <c r="G389" i="9" s="1"/>
  <c r="B389" i="9"/>
  <c r="H389" i="9" a="1"/>
  <c r="H389" i="9" s="1"/>
  <c r="J389" i="9" a="1"/>
  <c r="J389" i="9" s="1"/>
  <c r="E389" i="9" a="1"/>
  <c r="E389" i="9" s="1"/>
  <c r="D389" i="9" a="1"/>
  <c r="D389" i="9" s="1"/>
  <c r="L391" i="10" l="1" a="1"/>
  <c r="L391" i="10" s="1"/>
  <c r="M391" i="10" a="1"/>
  <c r="M391" i="10" s="1"/>
  <c r="R391" i="10" a="1"/>
  <c r="R391" i="10" s="1"/>
  <c r="N391" i="10" a="1"/>
  <c r="N391" i="10" s="1"/>
  <c r="S391" i="10" a="1"/>
  <c r="S391" i="10" s="1"/>
  <c r="T391" i="10" a="1"/>
  <c r="T391" i="10" s="1"/>
  <c r="K391" i="10" a="1"/>
  <c r="K391" i="10" s="1"/>
  <c r="O391" i="10" a="1"/>
  <c r="O391" i="10" s="1"/>
  <c r="P391" i="10" a="1"/>
  <c r="P391" i="10" s="1"/>
  <c r="Q391" i="10" a="1"/>
  <c r="Q391" i="10" s="1"/>
  <c r="K390" i="9" a="1"/>
  <c r="K390" i="9" s="1"/>
  <c r="L390" i="9" a="1"/>
  <c r="L390" i="9" s="1"/>
  <c r="Q390" i="9" a="1"/>
  <c r="Q390" i="9" s="1"/>
  <c r="M390" i="9" a="1"/>
  <c r="M390" i="9" s="1"/>
  <c r="R390" i="9" a="1"/>
  <c r="R390" i="9" s="1"/>
  <c r="N390" i="9" a="1"/>
  <c r="N390" i="9" s="1"/>
  <c r="T390" i="9" a="1"/>
  <c r="T390" i="9" s="1"/>
  <c r="P390" i="9" a="1"/>
  <c r="P390" i="9" s="1"/>
  <c r="O390" i="9" a="1"/>
  <c r="O390" i="9" s="1"/>
  <c r="S390" i="9" a="1"/>
  <c r="S390" i="9" s="1"/>
  <c r="E391" i="10" a="1"/>
  <c r="E391" i="10" s="1"/>
  <c r="B391" i="10"/>
  <c r="D391" i="10" a="1"/>
  <c r="D391" i="10" s="1"/>
  <c r="H391" i="10" a="1"/>
  <c r="H391" i="10" s="1"/>
  <c r="A392" i="10"/>
  <c r="J391" i="10" a="1"/>
  <c r="J391" i="10" s="1"/>
  <c r="G391" i="10" a="1"/>
  <c r="G391" i="10" s="1"/>
  <c r="I391" i="10" a="1"/>
  <c r="I391" i="10" s="1"/>
  <c r="F391" i="10" a="1"/>
  <c r="F391" i="10" s="1"/>
  <c r="D390" i="9" a="1"/>
  <c r="D390" i="9" s="1"/>
  <c r="E390" i="9" a="1"/>
  <c r="E390" i="9" s="1"/>
  <c r="G390" i="9" a="1"/>
  <c r="G390" i="9" s="1"/>
  <c r="J390" i="9" a="1"/>
  <c r="J390" i="9" s="1"/>
  <c r="A391" i="9"/>
  <c r="H390" i="9" a="1"/>
  <c r="H390" i="9" s="1"/>
  <c r="B390" i="9"/>
  <c r="I390" i="9" a="1"/>
  <c r="I390" i="9" s="1"/>
  <c r="F390" i="9" a="1"/>
  <c r="F390" i="9" s="1"/>
  <c r="R392" i="10" l="1" a="1"/>
  <c r="R392" i="10" s="1"/>
  <c r="M392" i="10" a="1"/>
  <c r="M392" i="10" s="1"/>
  <c r="S392" i="10" a="1"/>
  <c r="S392" i="10" s="1"/>
  <c r="N392" i="10" a="1"/>
  <c r="N392" i="10" s="1"/>
  <c r="O392" i="10" a="1"/>
  <c r="O392" i="10" s="1"/>
  <c r="T392" i="10" a="1"/>
  <c r="T392" i="10" s="1"/>
  <c r="K392" i="10" a="1"/>
  <c r="K392" i="10" s="1"/>
  <c r="L392" i="10" a="1"/>
  <c r="L392" i="10" s="1"/>
  <c r="P392" i="10" a="1"/>
  <c r="P392" i="10" s="1"/>
  <c r="Q392" i="10" a="1"/>
  <c r="Q392" i="10" s="1"/>
  <c r="Q391" i="9" a="1"/>
  <c r="Q391" i="9" s="1"/>
  <c r="L391" i="9" a="1"/>
  <c r="L391" i="9" s="1"/>
  <c r="R391" i="9" a="1"/>
  <c r="R391" i="9" s="1"/>
  <c r="M391" i="9" a="1"/>
  <c r="M391" i="9" s="1"/>
  <c r="N391" i="9" a="1"/>
  <c r="N391" i="9" s="1"/>
  <c r="S391" i="9" a="1"/>
  <c r="S391" i="9" s="1"/>
  <c r="O391" i="9" a="1"/>
  <c r="O391" i="9" s="1"/>
  <c r="T391" i="9" a="1"/>
  <c r="T391" i="9" s="1"/>
  <c r="K391" i="9" a="1"/>
  <c r="K391" i="9" s="1"/>
  <c r="P391" i="9" a="1"/>
  <c r="P391" i="9" s="1"/>
  <c r="B392" i="10"/>
  <c r="D392" i="10" a="1"/>
  <c r="D392" i="10" s="1"/>
  <c r="J392" i="10" a="1"/>
  <c r="J392" i="10" s="1"/>
  <c r="A393" i="10"/>
  <c r="E392" i="10" a="1"/>
  <c r="E392" i="10" s="1"/>
  <c r="G392" i="10" a="1"/>
  <c r="G392" i="10" s="1"/>
  <c r="H392" i="10" a="1"/>
  <c r="H392" i="10" s="1"/>
  <c r="I392" i="10" a="1"/>
  <c r="I392" i="10" s="1"/>
  <c r="F392" i="10" a="1"/>
  <c r="F392" i="10" s="1"/>
  <c r="H391" i="9" a="1"/>
  <c r="H391" i="9" s="1"/>
  <c r="B391" i="9"/>
  <c r="J391" i="9" a="1"/>
  <c r="J391" i="9" s="1"/>
  <c r="E391" i="9" a="1"/>
  <c r="E391" i="9" s="1"/>
  <c r="I391" i="9" a="1"/>
  <c r="I391" i="9" s="1"/>
  <c r="D391" i="9" a="1"/>
  <c r="D391" i="9" s="1"/>
  <c r="A392" i="9"/>
  <c r="F391" i="9" a="1"/>
  <c r="F391" i="9" s="1"/>
  <c r="G391" i="9" a="1"/>
  <c r="G391" i="9" s="1"/>
  <c r="N393" i="10" l="1" a="1"/>
  <c r="N393" i="10" s="1"/>
  <c r="S393" i="10" a="1"/>
  <c r="S393" i="10" s="1"/>
  <c r="T393" i="10" a="1"/>
  <c r="T393" i="10" s="1"/>
  <c r="O393" i="10" a="1"/>
  <c r="O393" i="10" s="1"/>
  <c r="K393" i="10" a="1"/>
  <c r="K393" i="10" s="1"/>
  <c r="L393" i="10" a="1"/>
  <c r="L393" i="10" s="1"/>
  <c r="M393" i="10" a="1"/>
  <c r="M393" i="10" s="1"/>
  <c r="Q393" i="10" a="1"/>
  <c r="Q393" i="10" s="1"/>
  <c r="R393" i="10" a="1"/>
  <c r="R393" i="10" s="1"/>
  <c r="P393" i="10" a="1"/>
  <c r="P393" i="10" s="1"/>
  <c r="M392" i="9" a="1"/>
  <c r="M392" i="9" s="1"/>
  <c r="R392" i="9" a="1"/>
  <c r="R392" i="9" s="1"/>
  <c r="S392" i="9" a="1"/>
  <c r="S392" i="9" s="1"/>
  <c r="N392" i="9" a="1"/>
  <c r="N392" i="9" s="1"/>
  <c r="T392" i="9" a="1"/>
  <c r="T392" i="9" s="1"/>
  <c r="P392" i="9" a="1"/>
  <c r="P392" i="9" s="1"/>
  <c r="O392" i="9" a="1"/>
  <c r="O392" i="9" s="1"/>
  <c r="L392" i="9" a="1"/>
  <c r="L392" i="9" s="1"/>
  <c r="Q392" i="9" a="1"/>
  <c r="Q392" i="9" s="1"/>
  <c r="K392" i="9" a="1"/>
  <c r="K392" i="9" s="1"/>
  <c r="E393" i="10" a="1"/>
  <c r="E393" i="10" s="1"/>
  <c r="B393" i="10"/>
  <c r="I393" i="10" a="1"/>
  <c r="I393" i="10" s="1"/>
  <c r="D393" i="10" a="1"/>
  <c r="D393" i="10" s="1"/>
  <c r="G393" i="10" a="1"/>
  <c r="G393" i="10" s="1"/>
  <c r="H393" i="10" a="1"/>
  <c r="H393" i="10" s="1"/>
  <c r="A394" i="10"/>
  <c r="F393" i="10" a="1"/>
  <c r="F393" i="10" s="1"/>
  <c r="J393" i="10" a="1"/>
  <c r="J393" i="10" s="1"/>
  <c r="H392" i="9" a="1"/>
  <c r="H392" i="9" s="1"/>
  <c r="G392" i="9" a="1"/>
  <c r="G392" i="9" s="1"/>
  <c r="E392" i="9" a="1"/>
  <c r="E392" i="9" s="1"/>
  <c r="D392" i="9" a="1"/>
  <c r="D392" i="9" s="1"/>
  <c r="B392" i="9"/>
  <c r="A393" i="9"/>
  <c r="J392" i="9" a="1"/>
  <c r="J392" i="9" s="1"/>
  <c r="I392" i="9" a="1"/>
  <c r="I392" i="9" s="1"/>
  <c r="F392" i="9" a="1"/>
  <c r="F392" i="9" s="1"/>
  <c r="N394" i="10" l="1" a="1"/>
  <c r="N394" i="10" s="1"/>
  <c r="O394" i="10" a="1"/>
  <c r="O394" i="10" s="1"/>
  <c r="T394" i="10" a="1"/>
  <c r="T394" i="10" s="1"/>
  <c r="K394" i="10" a="1"/>
  <c r="K394" i="10" s="1"/>
  <c r="P394" i="10" a="1"/>
  <c r="P394" i="10" s="1"/>
  <c r="L394" i="10" a="1"/>
  <c r="L394" i="10" s="1"/>
  <c r="M394" i="10" a="1"/>
  <c r="M394" i="10" s="1"/>
  <c r="Q394" i="10" a="1"/>
  <c r="Q394" i="10" s="1"/>
  <c r="R394" i="10" a="1"/>
  <c r="R394" i="10" s="1"/>
  <c r="S394" i="10" a="1"/>
  <c r="S394" i="10" s="1"/>
  <c r="M393" i="9" a="1"/>
  <c r="M393" i="9" s="1"/>
  <c r="N393" i="9" a="1"/>
  <c r="N393" i="9" s="1"/>
  <c r="S393" i="9" a="1"/>
  <c r="S393" i="9" s="1"/>
  <c r="O393" i="9" a="1"/>
  <c r="O393" i="9" s="1"/>
  <c r="T393" i="9" a="1"/>
  <c r="T393" i="9" s="1"/>
  <c r="K393" i="9" a="1"/>
  <c r="K393" i="9" s="1"/>
  <c r="P393" i="9" a="1"/>
  <c r="P393" i="9" s="1"/>
  <c r="R393" i="9" a="1"/>
  <c r="R393" i="9" s="1"/>
  <c r="Q393" i="9" a="1"/>
  <c r="Q393" i="9" s="1"/>
  <c r="L393" i="9" a="1"/>
  <c r="L393" i="9" s="1"/>
  <c r="E394" i="10" a="1"/>
  <c r="E394" i="10" s="1"/>
  <c r="J394" i="10" a="1"/>
  <c r="J394" i="10" s="1"/>
  <c r="D394" i="10" a="1"/>
  <c r="D394" i="10" s="1"/>
  <c r="I394" i="10" a="1"/>
  <c r="I394" i="10" s="1"/>
  <c r="G394" i="10" a="1"/>
  <c r="G394" i="10" s="1"/>
  <c r="A395" i="10"/>
  <c r="F394" i="10" a="1"/>
  <c r="F394" i="10" s="1"/>
  <c r="B394" i="10"/>
  <c r="H394" i="10" a="1"/>
  <c r="H394" i="10" s="1"/>
  <c r="B393" i="9"/>
  <c r="D393" i="9" a="1"/>
  <c r="D393" i="9" s="1"/>
  <c r="H393" i="9" a="1"/>
  <c r="H393" i="9" s="1"/>
  <c r="F393" i="9" a="1"/>
  <c r="F393" i="9" s="1"/>
  <c r="A394" i="9"/>
  <c r="J393" i="9" a="1"/>
  <c r="J393" i="9" s="1"/>
  <c r="I393" i="9" a="1"/>
  <c r="I393" i="9" s="1"/>
  <c r="E393" i="9" a="1"/>
  <c r="E393" i="9" s="1"/>
  <c r="G393" i="9" a="1"/>
  <c r="G393" i="9" s="1"/>
  <c r="T395" i="10" l="1" a="1"/>
  <c r="T395" i="10" s="1"/>
  <c r="O395" i="10" a="1"/>
  <c r="O395" i="10" s="1"/>
  <c r="P395" i="10" a="1"/>
  <c r="P395" i="10" s="1"/>
  <c r="K395" i="10" a="1"/>
  <c r="K395" i="10" s="1"/>
  <c r="Q395" i="10" a="1"/>
  <c r="Q395" i="10" s="1"/>
  <c r="L395" i="10" a="1"/>
  <c r="L395" i="10" s="1"/>
  <c r="M395" i="10" a="1"/>
  <c r="M395" i="10" s="1"/>
  <c r="N395" i="10" a="1"/>
  <c r="N395" i="10" s="1"/>
  <c r="R395" i="10" a="1"/>
  <c r="R395" i="10" s="1"/>
  <c r="S395" i="10" a="1"/>
  <c r="S395" i="10" s="1"/>
  <c r="S394" i="9" a="1"/>
  <c r="S394" i="9" s="1"/>
  <c r="N394" i="9" a="1"/>
  <c r="N394" i="9" s="1"/>
  <c r="T394" i="9" a="1"/>
  <c r="T394" i="9" s="1"/>
  <c r="O394" i="9" a="1"/>
  <c r="O394" i="9" s="1"/>
  <c r="P394" i="9" a="1"/>
  <c r="P394" i="9" s="1"/>
  <c r="L394" i="9" a="1"/>
  <c r="L394" i="9" s="1"/>
  <c r="Q394" i="9" a="1"/>
  <c r="Q394" i="9" s="1"/>
  <c r="K394" i="9" a="1"/>
  <c r="K394" i="9" s="1"/>
  <c r="M394" i="9" a="1"/>
  <c r="M394" i="9" s="1"/>
  <c r="R394" i="9" a="1"/>
  <c r="R394" i="9" s="1"/>
  <c r="H395" i="10" a="1"/>
  <c r="H395" i="10" s="1"/>
  <c r="J395" i="10" a="1"/>
  <c r="J395" i="10" s="1"/>
  <c r="B395" i="10"/>
  <c r="A396" i="10"/>
  <c r="E395" i="10" a="1"/>
  <c r="E395" i="10" s="1"/>
  <c r="G395" i="10" a="1"/>
  <c r="G395" i="10" s="1"/>
  <c r="I395" i="10" a="1"/>
  <c r="I395" i="10" s="1"/>
  <c r="F395" i="10" a="1"/>
  <c r="F395" i="10" s="1"/>
  <c r="D395" i="10" a="1"/>
  <c r="D395" i="10" s="1"/>
  <c r="J394" i="9" a="1"/>
  <c r="J394" i="9" s="1"/>
  <c r="E394" i="9" a="1"/>
  <c r="E394" i="9" s="1"/>
  <c r="H394" i="9" a="1"/>
  <c r="H394" i="9" s="1"/>
  <c r="D394" i="9" a="1"/>
  <c r="D394" i="9" s="1"/>
  <c r="F394" i="9" a="1"/>
  <c r="F394" i="9" s="1"/>
  <c r="G394" i="9" a="1"/>
  <c r="G394" i="9" s="1"/>
  <c r="I394" i="9" a="1"/>
  <c r="I394" i="9" s="1"/>
  <c r="B394" i="9"/>
  <c r="A395" i="9"/>
  <c r="K396" i="10" l="1" a="1"/>
  <c r="K396" i="10" s="1"/>
  <c r="P396" i="10" a="1"/>
  <c r="P396" i="10" s="1"/>
  <c r="L396" i="10" a="1"/>
  <c r="L396" i="10" s="1"/>
  <c r="Q396" i="10" a="1"/>
  <c r="Q396" i="10" s="1"/>
  <c r="M396" i="10" a="1"/>
  <c r="M396" i="10" s="1"/>
  <c r="N396" i="10" a="1"/>
  <c r="N396" i="10" s="1"/>
  <c r="O396" i="10" a="1"/>
  <c r="O396" i="10" s="1"/>
  <c r="R396" i="10" a="1"/>
  <c r="R396" i="10" s="1"/>
  <c r="S396" i="10" a="1"/>
  <c r="S396" i="10" s="1"/>
  <c r="T396" i="10" a="1"/>
  <c r="T396" i="10" s="1"/>
  <c r="O395" i="9" a="1"/>
  <c r="O395" i="9" s="1"/>
  <c r="T395" i="9" a="1"/>
  <c r="T395" i="9" s="1"/>
  <c r="K395" i="9" a="1"/>
  <c r="K395" i="9" s="1"/>
  <c r="P395" i="9" a="1"/>
  <c r="P395" i="9" s="1"/>
  <c r="L395" i="9" a="1"/>
  <c r="L395" i="9" s="1"/>
  <c r="R395" i="9" a="1"/>
  <c r="R395" i="9" s="1"/>
  <c r="M395" i="9" a="1"/>
  <c r="M395" i="9" s="1"/>
  <c r="N395" i="9" a="1"/>
  <c r="N395" i="9" s="1"/>
  <c r="S395" i="9" a="1"/>
  <c r="S395" i="9" s="1"/>
  <c r="Q395" i="9" a="1"/>
  <c r="Q395" i="9" s="1"/>
  <c r="D396" i="10" a="1"/>
  <c r="D396" i="10" s="1"/>
  <c r="B396" i="10"/>
  <c r="F396" i="10" a="1"/>
  <c r="F396" i="10" s="1"/>
  <c r="G396" i="10" a="1"/>
  <c r="G396" i="10" s="1"/>
  <c r="I396" i="10" a="1"/>
  <c r="I396" i="10" s="1"/>
  <c r="A397" i="10"/>
  <c r="E396" i="10" a="1"/>
  <c r="E396" i="10" s="1"/>
  <c r="H396" i="10" a="1"/>
  <c r="H396" i="10" s="1"/>
  <c r="J396" i="10" a="1"/>
  <c r="J396" i="10" s="1"/>
  <c r="E395" i="9" a="1"/>
  <c r="E395" i="9" s="1"/>
  <c r="G395" i="9" a="1"/>
  <c r="G395" i="9" s="1"/>
  <c r="I395" i="9" a="1"/>
  <c r="I395" i="9" s="1"/>
  <c r="B395" i="9"/>
  <c r="F395" i="9" a="1"/>
  <c r="F395" i="9" s="1"/>
  <c r="A396" i="9"/>
  <c r="D395" i="9" a="1"/>
  <c r="D395" i="9" s="1"/>
  <c r="J395" i="9" a="1"/>
  <c r="J395" i="9" s="1"/>
  <c r="H395" i="9" a="1"/>
  <c r="H395" i="9" s="1"/>
  <c r="P397" i="10" l="1" a="1"/>
  <c r="P397" i="10" s="1"/>
  <c r="K397" i="10" a="1"/>
  <c r="K397" i="10" s="1"/>
  <c r="Q397" i="10" a="1"/>
  <c r="Q397" i="10" s="1"/>
  <c r="L397" i="10" a="1"/>
  <c r="L397" i="10" s="1"/>
  <c r="M397" i="10" a="1"/>
  <c r="M397" i="10" s="1"/>
  <c r="R397" i="10" a="1"/>
  <c r="R397" i="10" s="1"/>
  <c r="N397" i="10" a="1"/>
  <c r="N397" i="10" s="1"/>
  <c r="O397" i="10" a="1"/>
  <c r="O397" i="10" s="1"/>
  <c r="S397" i="10" a="1"/>
  <c r="S397" i="10" s="1"/>
  <c r="T397" i="10" a="1"/>
  <c r="T397" i="10" s="1"/>
  <c r="O396" i="9" a="1"/>
  <c r="O396" i="9" s="1"/>
  <c r="P396" i="9" a="1"/>
  <c r="P396" i="9" s="1"/>
  <c r="K396" i="9" a="1"/>
  <c r="K396" i="9" s="1"/>
  <c r="L396" i="9" a="1"/>
  <c r="L396" i="9" s="1"/>
  <c r="Q396" i="9" a="1"/>
  <c r="Q396" i="9" s="1"/>
  <c r="M396" i="9" a="1"/>
  <c r="M396" i="9" s="1"/>
  <c r="R396" i="9" a="1"/>
  <c r="R396" i="9" s="1"/>
  <c r="S396" i="9" a="1"/>
  <c r="S396" i="9" s="1"/>
  <c r="N396" i="9" a="1"/>
  <c r="N396" i="9" s="1"/>
  <c r="T396" i="9" a="1"/>
  <c r="T396" i="9" s="1"/>
  <c r="J397" i="10" a="1"/>
  <c r="J397" i="10" s="1"/>
  <c r="I397" i="10" a="1"/>
  <c r="I397" i="10" s="1"/>
  <c r="B397" i="10"/>
  <c r="A398" i="10"/>
  <c r="F397" i="10" a="1"/>
  <c r="F397" i="10" s="1"/>
  <c r="G397" i="10" a="1"/>
  <c r="G397" i="10" s="1"/>
  <c r="H397" i="10" a="1"/>
  <c r="H397" i="10" s="1"/>
  <c r="E397" i="10" a="1"/>
  <c r="E397" i="10" s="1"/>
  <c r="D397" i="10" a="1"/>
  <c r="D397" i="10" s="1"/>
  <c r="E396" i="9" a="1"/>
  <c r="E396" i="9" s="1"/>
  <c r="I396" i="9" a="1"/>
  <c r="I396" i="9" s="1"/>
  <c r="A397" i="9"/>
  <c r="F396" i="9" a="1"/>
  <c r="F396" i="9" s="1"/>
  <c r="B396" i="9"/>
  <c r="G396" i="9" a="1"/>
  <c r="G396" i="9" s="1"/>
  <c r="J396" i="9" a="1"/>
  <c r="J396" i="9" s="1"/>
  <c r="H396" i="9" a="1"/>
  <c r="H396" i="9" s="1"/>
  <c r="D396" i="9" a="1"/>
  <c r="D396" i="9" s="1"/>
  <c r="L398" i="10" l="1" a="1"/>
  <c r="L398" i="10" s="1"/>
  <c r="Q398" i="10" a="1"/>
  <c r="Q398" i="10" s="1"/>
  <c r="R398" i="10" a="1"/>
  <c r="R398" i="10" s="1"/>
  <c r="M398" i="10" a="1"/>
  <c r="M398" i="10" s="1"/>
  <c r="S398" i="10" a="1"/>
  <c r="S398" i="10" s="1"/>
  <c r="N398" i="10" a="1"/>
  <c r="N398" i="10" s="1"/>
  <c r="O398" i="10" a="1"/>
  <c r="O398" i="10" s="1"/>
  <c r="P398" i="10" a="1"/>
  <c r="P398" i="10" s="1"/>
  <c r="K398" i="10" a="1"/>
  <c r="K398" i="10" s="1"/>
  <c r="T398" i="10" a="1"/>
  <c r="T398" i="10" s="1"/>
  <c r="K397" i="9" a="1"/>
  <c r="K397" i="9" s="1"/>
  <c r="P397" i="9" a="1"/>
  <c r="P397" i="9" s="1"/>
  <c r="Q397" i="9" a="1"/>
  <c r="Q397" i="9" s="1"/>
  <c r="L397" i="9" a="1"/>
  <c r="L397" i="9" s="1"/>
  <c r="R397" i="9" a="1"/>
  <c r="R397" i="9" s="1"/>
  <c r="N397" i="9" a="1"/>
  <c r="N397" i="9" s="1"/>
  <c r="S397" i="9" a="1"/>
  <c r="S397" i="9" s="1"/>
  <c r="T397" i="9" a="1"/>
  <c r="T397" i="9" s="1"/>
  <c r="M397" i="9" a="1"/>
  <c r="M397" i="9" s="1"/>
  <c r="O397" i="9" a="1"/>
  <c r="O397" i="9" s="1"/>
  <c r="B398" i="10"/>
  <c r="I398" i="10" a="1"/>
  <c r="I398" i="10" s="1"/>
  <c r="J398" i="10" a="1"/>
  <c r="J398" i="10" s="1"/>
  <c r="F398" i="10" a="1"/>
  <c r="F398" i="10" s="1"/>
  <c r="D398" i="10" a="1"/>
  <c r="D398" i="10" s="1"/>
  <c r="E398" i="10" a="1"/>
  <c r="E398" i="10" s="1"/>
  <c r="A399" i="10"/>
  <c r="H398" i="10" a="1"/>
  <c r="H398" i="10" s="1"/>
  <c r="G398" i="10" a="1"/>
  <c r="G398" i="10" s="1"/>
  <c r="B397" i="9"/>
  <c r="I397" i="9" a="1"/>
  <c r="I397" i="9" s="1"/>
  <c r="D397" i="9" a="1"/>
  <c r="D397" i="9" s="1"/>
  <c r="H397" i="9" a="1"/>
  <c r="H397" i="9" s="1"/>
  <c r="F397" i="9" a="1"/>
  <c r="F397" i="9" s="1"/>
  <c r="E397" i="9" a="1"/>
  <c r="E397" i="9" s="1"/>
  <c r="J397" i="9" a="1"/>
  <c r="J397" i="9" s="1"/>
  <c r="A398" i="9"/>
  <c r="G397" i="9" a="1"/>
  <c r="G397" i="9" s="1"/>
  <c r="L399" i="10" l="1" a="1"/>
  <c r="L399" i="10" s="1"/>
  <c r="M399" i="10" a="1"/>
  <c r="M399" i="10" s="1"/>
  <c r="R399" i="10" a="1"/>
  <c r="R399" i="10" s="1"/>
  <c r="N399" i="10" a="1"/>
  <c r="N399" i="10" s="1"/>
  <c r="S399" i="10" a="1"/>
  <c r="S399" i="10" s="1"/>
  <c r="O399" i="10" a="1"/>
  <c r="O399" i="10" s="1"/>
  <c r="P399" i="10" a="1"/>
  <c r="P399" i="10" s="1"/>
  <c r="Q399" i="10" a="1"/>
  <c r="Q399" i="10" s="1"/>
  <c r="K399" i="10" a="1"/>
  <c r="K399" i="10" s="1"/>
  <c r="T399" i="10" a="1"/>
  <c r="T399" i="10" s="1"/>
  <c r="K398" i="9" a="1"/>
  <c r="K398" i="9" s="1"/>
  <c r="P398" i="9" a="1"/>
  <c r="P398" i="9" s="1"/>
  <c r="L398" i="9" a="1"/>
  <c r="L398" i="9" s="1"/>
  <c r="Q398" i="9" a="1"/>
  <c r="Q398" i="9" s="1"/>
  <c r="M398" i="9" a="1"/>
  <c r="M398" i="9" s="1"/>
  <c r="N398" i="9" a="1"/>
  <c r="N398" i="9" s="1"/>
  <c r="S398" i="9" a="1"/>
  <c r="S398" i="9" s="1"/>
  <c r="O398" i="9" a="1"/>
  <c r="O398" i="9" s="1"/>
  <c r="R398" i="9" a="1"/>
  <c r="R398" i="9" s="1"/>
  <c r="T398" i="9" a="1"/>
  <c r="T398" i="9" s="1"/>
  <c r="B399" i="10"/>
  <c r="A400" i="10"/>
  <c r="H399" i="10" a="1"/>
  <c r="H399" i="10" s="1"/>
  <c r="D399" i="10" a="1"/>
  <c r="D399" i="10" s="1"/>
  <c r="G399" i="10" a="1"/>
  <c r="G399" i="10" s="1"/>
  <c r="E399" i="10" a="1"/>
  <c r="E399" i="10" s="1"/>
  <c r="F399" i="10" a="1"/>
  <c r="F399" i="10" s="1"/>
  <c r="J399" i="10" a="1"/>
  <c r="J399" i="10" s="1"/>
  <c r="I399" i="10" a="1"/>
  <c r="I399" i="10" s="1"/>
  <c r="G398" i="9" a="1"/>
  <c r="G398" i="9" s="1"/>
  <c r="B398" i="9"/>
  <c r="A399" i="9"/>
  <c r="J398" i="9" a="1"/>
  <c r="J398" i="9" s="1"/>
  <c r="E398" i="9" a="1"/>
  <c r="E398" i="9" s="1"/>
  <c r="I398" i="9" a="1"/>
  <c r="I398" i="9" s="1"/>
  <c r="D398" i="9" a="1"/>
  <c r="D398" i="9" s="1"/>
  <c r="H398" i="9" a="1"/>
  <c r="H398" i="9" s="1"/>
  <c r="F398" i="9" a="1"/>
  <c r="F398" i="9" s="1"/>
  <c r="R400" i="10" l="1" a="1"/>
  <c r="R400" i="10" s="1"/>
  <c r="M400" i="10" a="1"/>
  <c r="M400" i="10" s="1"/>
  <c r="S400" i="10" a="1"/>
  <c r="S400" i="10" s="1"/>
  <c r="N400" i="10" a="1"/>
  <c r="N400" i="10" s="1"/>
  <c r="O400" i="10" a="1"/>
  <c r="O400" i="10" s="1"/>
  <c r="T400" i="10" a="1"/>
  <c r="T400" i="10" s="1"/>
  <c r="P400" i="10" a="1"/>
  <c r="P400" i="10" s="1"/>
  <c r="Q400" i="10" a="1"/>
  <c r="Q400" i="10" s="1"/>
  <c r="K400" i="10" a="1"/>
  <c r="K400" i="10" s="1"/>
  <c r="L400" i="10" a="1"/>
  <c r="L400" i="10" s="1"/>
  <c r="O399" i="9" a="1"/>
  <c r="O399" i="9" s="1"/>
  <c r="K399" i="9" a="1"/>
  <c r="K399" i="9" s="1"/>
  <c r="T399" i="9" a="1"/>
  <c r="T399" i="9" s="1"/>
  <c r="P399" i="9" a="1"/>
  <c r="P399" i="9" s="1"/>
  <c r="L399" i="9" a="1"/>
  <c r="L399" i="9" s="1"/>
  <c r="Q399" i="9" a="1"/>
  <c r="Q399" i="9" s="1"/>
  <c r="R399" i="9" a="1"/>
  <c r="R399" i="9" s="1"/>
  <c r="N399" i="9" a="1"/>
  <c r="N399" i="9" s="1"/>
  <c r="S399" i="9" a="1"/>
  <c r="S399" i="9" s="1"/>
  <c r="M399" i="9" a="1"/>
  <c r="M399" i="9" s="1"/>
  <c r="A401" i="10"/>
  <c r="G400" i="10" a="1"/>
  <c r="G400" i="10" s="1"/>
  <c r="B400" i="10"/>
  <c r="J400" i="10" a="1"/>
  <c r="J400" i="10" s="1"/>
  <c r="E400" i="10" a="1"/>
  <c r="E400" i="10" s="1"/>
  <c r="D400" i="10" a="1"/>
  <c r="D400" i="10" s="1"/>
  <c r="F400" i="10" a="1"/>
  <c r="F400" i="10" s="1"/>
  <c r="H400" i="10" a="1"/>
  <c r="H400" i="10" s="1"/>
  <c r="I400" i="10" a="1"/>
  <c r="I400" i="10" s="1"/>
  <c r="J399" i="9" a="1"/>
  <c r="J399" i="9" s="1"/>
  <c r="B399" i="9"/>
  <c r="G399" i="9" a="1"/>
  <c r="G399" i="9" s="1"/>
  <c r="H399" i="9" a="1"/>
  <c r="H399" i="9" s="1"/>
  <c r="D399" i="9" a="1"/>
  <c r="D399" i="9" s="1"/>
  <c r="E399" i="9" a="1"/>
  <c r="E399" i="9" s="1"/>
  <c r="A400" i="9"/>
  <c r="I399" i="9" a="1"/>
  <c r="I399" i="9" s="1"/>
  <c r="F399" i="9" a="1"/>
  <c r="F399" i="9" s="1"/>
  <c r="N401" i="10" l="1" a="1"/>
  <c r="N401" i="10" s="1"/>
  <c r="S401" i="10" a="1"/>
  <c r="S401" i="10" s="1"/>
  <c r="T401" i="10" a="1"/>
  <c r="T401" i="10" s="1"/>
  <c r="O401" i="10" a="1"/>
  <c r="O401" i="10" s="1"/>
  <c r="P401" i="10" a="1"/>
  <c r="P401" i="10" s="1"/>
  <c r="Q401" i="10" a="1"/>
  <c r="Q401" i="10" s="1"/>
  <c r="R401" i="10" a="1"/>
  <c r="R401" i="10" s="1"/>
  <c r="K401" i="10" a="1"/>
  <c r="K401" i="10" s="1"/>
  <c r="L401" i="10" a="1"/>
  <c r="L401" i="10" s="1"/>
  <c r="M401" i="10" a="1"/>
  <c r="M401" i="10" s="1"/>
  <c r="N400" i="9" a="1"/>
  <c r="N400" i="9" s="1"/>
  <c r="S400" i="9" a="1"/>
  <c r="S400" i="9" s="1"/>
  <c r="O400" i="9" a="1"/>
  <c r="O400" i="9" s="1"/>
  <c r="K400" i="9" a="1"/>
  <c r="K400" i="9" s="1"/>
  <c r="T400" i="9" a="1"/>
  <c r="T400" i="9" s="1"/>
  <c r="P400" i="9" a="1"/>
  <c r="P400" i="9" s="1"/>
  <c r="Q400" i="9" a="1"/>
  <c r="Q400" i="9" s="1"/>
  <c r="R400" i="9" a="1"/>
  <c r="R400" i="9" s="1"/>
  <c r="L400" i="9" a="1"/>
  <c r="L400" i="9" s="1"/>
  <c r="M400" i="9" a="1"/>
  <c r="M400" i="9" s="1"/>
  <c r="F401" i="10" a="1"/>
  <c r="F401" i="10" s="1"/>
  <c r="H401" i="10" a="1"/>
  <c r="H401" i="10" s="1"/>
  <c r="D401" i="10" a="1"/>
  <c r="D401" i="10" s="1"/>
  <c r="E401" i="10" a="1"/>
  <c r="E401" i="10" s="1"/>
  <c r="G401" i="10" a="1"/>
  <c r="G401" i="10" s="1"/>
  <c r="B401" i="10"/>
  <c r="I401" i="10" a="1"/>
  <c r="I401" i="10" s="1"/>
  <c r="A402" i="10"/>
  <c r="J401" i="10" a="1"/>
  <c r="J401" i="10" s="1"/>
  <c r="A401" i="9"/>
  <c r="D400" i="9" a="1"/>
  <c r="D400" i="9" s="1"/>
  <c r="F400" i="9" a="1"/>
  <c r="F400" i="9" s="1"/>
  <c r="I400" i="9" a="1"/>
  <c r="I400" i="9" s="1"/>
  <c r="B400" i="9"/>
  <c r="G400" i="9" a="1"/>
  <c r="G400" i="9" s="1"/>
  <c r="J400" i="9" a="1"/>
  <c r="J400" i="9" s="1"/>
  <c r="H400" i="9" a="1"/>
  <c r="H400" i="9" s="1"/>
  <c r="E400" i="9" a="1"/>
  <c r="E400" i="9" s="1"/>
  <c r="N402" i="10" l="1" a="1"/>
  <c r="N402" i="10" s="1"/>
  <c r="O402" i="10" a="1"/>
  <c r="O402" i="10" s="1"/>
  <c r="T402" i="10" a="1"/>
  <c r="T402" i="10" s="1"/>
  <c r="K402" i="10" a="1"/>
  <c r="K402" i="10" s="1"/>
  <c r="P402" i="10" a="1"/>
  <c r="P402" i="10" s="1"/>
  <c r="Q402" i="10" a="1"/>
  <c r="Q402" i="10" s="1"/>
  <c r="R402" i="10" a="1"/>
  <c r="R402" i="10" s="1"/>
  <c r="S402" i="10" a="1"/>
  <c r="S402" i="10" s="1"/>
  <c r="L402" i="10" a="1"/>
  <c r="L402" i="10" s="1"/>
  <c r="M402" i="10" a="1"/>
  <c r="M402" i="10" s="1"/>
  <c r="R401" i="9" a="1"/>
  <c r="R401" i="9" s="1"/>
  <c r="N401" i="9" a="1"/>
  <c r="N401" i="9" s="1"/>
  <c r="S401" i="9" a="1"/>
  <c r="S401" i="9" s="1"/>
  <c r="O401" i="9" a="1"/>
  <c r="O401" i="9" s="1"/>
  <c r="P401" i="9" a="1"/>
  <c r="P401" i="9" s="1"/>
  <c r="T401" i="9" a="1"/>
  <c r="T401" i="9" s="1"/>
  <c r="K401" i="9" a="1"/>
  <c r="K401" i="9" s="1"/>
  <c r="L401" i="9" a="1"/>
  <c r="L401" i="9" s="1"/>
  <c r="M401" i="9" a="1"/>
  <c r="M401" i="9" s="1"/>
  <c r="Q401" i="9" a="1"/>
  <c r="Q401" i="9" s="1"/>
  <c r="I402" i="10" a="1"/>
  <c r="I402" i="10" s="1"/>
  <c r="E402" i="10" a="1"/>
  <c r="E402" i="10" s="1"/>
  <c r="G402" i="10" a="1"/>
  <c r="G402" i="10" s="1"/>
  <c r="H402" i="10" a="1"/>
  <c r="H402" i="10" s="1"/>
  <c r="D402" i="10" a="1"/>
  <c r="D402" i="10" s="1"/>
  <c r="F402" i="10" a="1"/>
  <c r="F402" i="10" s="1"/>
  <c r="A403" i="10"/>
  <c r="B402" i="10"/>
  <c r="J402" i="10" a="1"/>
  <c r="J402" i="10" s="1"/>
  <c r="B401" i="9"/>
  <c r="F401" i="9" a="1"/>
  <c r="F401" i="9" s="1"/>
  <c r="G401" i="9" a="1"/>
  <c r="G401" i="9" s="1"/>
  <c r="D401" i="9" a="1"/>
  <c r="D401" i="9" s="1"/>
  <c r="H401" i="9" a="1"/>
  <c r="H401" i="9" s="1"/>
  <c r="J401" i="9" a="1"/>
  <c r="J401" i="9" s="1"/>
  <c r="A402" i="9"/>
  <c r="I401" i="9" a="1"/>
  <c r="I401" i="9" s="1"/>
  <c r="E401" i="9" a="1"/>
  <c r="E401" i="9" s="1"/>
  <c r="T403" i="10" l="1" a="1"/>
  <c r="T403" i="10" s="1"/>
  <c r="O403" i="10" a="1"/>
  <c r="O403" i="10" s="1"/>
  <c r="P403" i="10" a="1"/>
  <c r="P403" i="10" s="1"/>
  <c r="K403" i="10" a="1"/>
  <c r="K403" i="10" s="1"/>
  <c r="Q403" i="10" a="1"/>
  <c r="Q403" i="10" s="1"/>
  <c r="R403" i="10" a="1"/>
  <c r="R403" i="10" s="1"/>
  <c r="S403" i="10" a="1"/>
  <c r="S403" i="10" s="1"/>
  <c r="M403" i="10" a="1"/>
  <c r="M403" i="10" s="1"/>
  <c r="L403" i="10" a="1"/>
  <c r="L403" i="10" s="1"/>
  <c r="N403" i="10" a="1"/>
  <c r="N403" i="10" s="1"/>
  <c r="Q402" i="9" a="1"/>
  <c r="Q402" i="9" s="1"/>
  <c r="M402" i="9" a="1"/>
  <c r="M402" i="9" s="1"/>
  <c r="R402" i="9" a="1"/>
  <c r="R402" i="9" s="1"/>
  <c r="N402" i="9" a="1"/>
  <c r="N402" i="9" s="1"/>
  <c r="S402" i="9" a="1"/>
  <c r="S402" i="9" s="1"/>
  <c r="K402" i="9" a="1"/>
  <c r="K402" i="9" s="1"/>
  <c r="T402" i="9" a="1"/>
  <c r="T402" i="9" s="1"/>
  <c r="O402" i="9" a="1"/>
  <c r="O402" i="9" s="1"/>
  <c r="L402" i="9" a="1"/>
  <c r="L402" i="9" s="1"/>
  <c r="P402" i="9" a="1"/>
  <c r="P402" i="9" s="1"/>
  <c r="F403" i="10" a="1"/>
  <c r="F403" i="10" s="1"/>
  <c r="A404" i="10"/>
  <c r="G403" i="10" a="1"/>
  <c r="G403" i="10" s="1"/>
  <c r="J403" i="10" a="1"/>
  <c r="J403" i="10" s="1"/>
  <c r="B403" i="10"/>
  <c r="H403" i="10" a="1"/>
  <c r="H403" i="10" s="1"/>
  <c r="E403" i="10" a="1"/>
  <c r="E403" i="10" s="1"/>
  <c r="D403" i="10" a="1"/>
  <c r="D403" i="10" s="1"/>
  <c r="I403" i="10" a="1"/>
  <c r="I403" i="10" s="1"/>
  <c r="D402" i="9" a="1"/>
  <c r="D402" i="9" s="1"/>
  <c r="I402" i="9" a="1"/>
  <c r="I402" i="9" s="1"/>
  <c r="A403" i="9"/>
  <c r="B402" i="9"/>
  <c r="F402" i="9" a="1"/>
  <c r="F402" i="9" s="1"/>
  <c r="G402" i="9" a="1"/>
  <c r="G402" i="9" s="1"/>
  <c r="H402" i="9" a="1"/>
  <c r="H402" i="9" s="1"/>
  <c r="J402" i="9" a="1"/>
  <c r="J402" i="9" s="1"/>
  <c r="E402" i="9" a="1"/>
  <c r="E402" i="9" s="1"/>
  <c r="K404" i="10" l="1" a="1"/>
  <c r="K404" i="10" s="1"/>
  <c r="P404" i="10" a="1"/>
  <c r="P404" i="10" s="1"/>
  <c r="L404" i="10" a="1"/>
  <c r="L404" i="10" s="1"/>
  <c r="Q404" i="10" a="1"/>
  <c r="Q404" i="10" s="1"/>
  <c r="R404" i="10" a="1"/>
  <c r="R404" i="10" s="1"/>
  <c r="S404" i="10" a="1"/>
  <c r="S404" i="10" s="1"/>
  <c r="T404" i="10" a="1"/>
  <c r="T404" i="10" s="1"/>
  <c r="M404" i="10" a="1"/>
  <c r="M404" i="10" s="1"/>
  <c r="N404" i="10" a="1"/>
  <c r="N404" i="10" s="1"/>
  <c r="O404" i="10" a="1"/>
  <c r="O404" i="10" s="1"/>
  <c r="P403" i="9" a="1"/>
  <c r="P403" i="9" s="1"/>
  <c r="L403" i="9" a="1"/>
  <c r="L403" i="9" s="1"/>
  <c r="Q403" i="9" a="1"/>
  <c r="Q403" i="9" s="1"/>
  <c r="M403" i="9" a="1"/>
  <c r="M403" i="9" s="1"/>
  <c r="R403" i="9" a="1"/>
  <c r="R403" i="9" s="1"/>
  <c r="S403" i="9" a="1"/>
  <c r="S403" i="9" s="1"/>
  <c r="K403" i="9" a="1"/>
  <c r="K403" i="9" s="1"/>
  <c r="N403" i="9" a="1"/>
  <c r="N403" i="9" s="1"/>
  <c r="T403" i="9" a="1"/>
  <c r="T403" i="9" s="1"/>
  <c r="O403" i="9" a="1"/>
  <c r="O403" i="9" s="1"/>
  <c r="A405" i="10"/>
  <c r="H404" i="10" a="1"/>
  <c r="H404" i="10" s="1"/>
  <c r="G404" i="10" a="1"/>
  <c r="G404" i="10" s="1"/>
  <c r="D404" i="10" a="1"/>
  <c r="D404" i="10" s="1"/>
  <c r="F404" i="10" a="1"/>
  <c r="F404" i="10" s="1"/>
  <c r="B404" i="10"/>
  <c r="I404" i="10" a="1"/>
  <c r="I404" i="10" s="1"/>
  <c r="J404" i="10" a="1"/>
  <c r="J404" i="10" s="1"/>
  <c r="E404" i="10" a="1"/>
  <c r="E404" i="10" s="1"/>
  <c r="B403" i="9"/>
  <c r="A404" i="9"/>
  <c r="I403" i="9" a="1"/>
  <c r="I403" i="9" s="1"/>
  <c r="E403" i="9" a="1"/>
  <c r="E403" i="9" s="1"/>
  <c r="F403" i="9" a="1"/>
  <c r="F403" i="9" s="1"/>
  <c r="D403" i="9" a="1"/>
  <c r="D403" i="9" s="1"/>
  <c r="G403" i="9" a="1"/>
  <c r="G403" i="9" s="1"/>
  <c r="H403" i="9" a="1"/>
  <c r="H403" i="9" s="1"/>
  <c r="J403" i="9" a="1"/>
  <c r="J403" i="9" s="1"/>
  <c r="P405" i="10" l="1" a="1"/>
  <c r="P405" i="10" s="1"/>
  <c r="K405" i="10" a="1"/>
  <c r="K405" i="10" s="1"/>
  <c r="Q405" i="10" a="1"/>
  <c r="Q405" i="10" s="1"/>
  <c r="L405" i="10" a="1"/>
  <c r="L405" i="10" s="1"/>
  <c r="M405" i="10" a="1"/>
  <c r="M405" i="10" s="1"/>
  <c r="R405" i="10" a="1"/>
  <c r="R405" i="10" s="1"/>
  <c r="S405" i="10" a="1"/>
  <c r="S405" i="10" s="1"/>
  <c r="T405" i="10" a="1"/>
  <c r="T405" i="10" s="1"/>
  <c r="N405" i="10" a="1"/>
  <c r="N405" i="10" s="1"/>
  <c r="O405" i="10" a="1"/>
  <c r="O405" i="10" s="1"/>
  <c r="K404" i="9" a="1"/>
  <c r="K404" i="9" s="1"/>
  <c r="T404" i="9" a="1"/>
  <c r="T404" i="9" s="1"/>
  <c r="P404" i="9" a="1"/>
  <c r="P404" i="9" s="1"/>
  <c r="L404" i="9" a="1"/>
  <c r="L404" i="9" s="1"/>
  <c r="Q404" i="9" a="1"/>
  <c r="Q404" i="9" s="1"/>
  <c r="R404" i="9" a="1"/>
  <c r="R404" i="9" s="1"/>
  <c r="M404" i="9" a="1"/>
  <c r="M404" i="9" s="1"/>
  <c r="S404" i="9" a="1"/>
  <c r="S404" i="9" s="1"/>
  <c r="N404" i="9" a="1"/>
  <c r="N404" i="9" s="1"/>
  <c r="O404" i="9" a="1"/>
  <c r="O404" i="9" s="1"/>
  <c r="F405" i="10" a="1"/>
  <c r="F405" i="10" s="1"/>
  <c r="H405" i="10" a="1"/>
  <c r="H405" i="10" s="1"/>
  <c r="B405" i="10"/>
  <c r="A406" i="10"/>
  <c r="I405" i="10" a="1"/>
  <c r="I405" i="10" s="1"/>
  <c r="G405" i="10" a="1"/>
  <c r="G405" i="10" s="1"/>
  <c r="D405" i="10" a="1"/>
  <c r="D405" i="10" s="1"/>
  <c r="E405" i="10" a="1"/>
  <c r="E405" i="10" s="1"/>
  <c r="J405" i="10" a="1"/>
  <c r="J405" i="10" s="1"/>
  <c r="E404" i="9" a="1"/>
  <c r="E404" i="9" s="1"/>
  <c r="F404" i="9" a="1"/>
  <c r="F404" i="9" s="1"/>
  <c r="G404" i="9" a="1"/>
  <c r="G404" i="9" s="1"/>
  <c r="I404" i="9" a="1"/>
  <c r="I404" i="9" s="1"/>
  <c r="A405" i="9"/>
  <c r="D404" i="9" a="1"/>
  <c r="D404" i="9" s="1"/>
  <c r="B404" i="9"/>
  <c r="J404" i="9" a="1"/>
  <c r="J404" i="9" s="1"/>
  <c r="H404" i="9" a="1"/>
  <c r="H404" i="9" s="1"/>
  <c r="L406" i="10" l="1" a="1"/>
  <c r="L406" i="10" s="1"/>
  <c r="Q406" i="10" a="1"/>
  <c r="Q406" i="10" s="1"/>
  <c r="R406" i="10" a="1"/>
  <c r="R406" i="10" s="1"/>
  <c r="M406" i="10" a="1"/>
  <c r="M406" i="10" s="1"/>
  <c r="S406" i="10" a="1"/>
  <c r="S406" i="10" s="1"/>
  <c r="T406" i="10" a="1"/>
  <c r="T406" i="10" s="1"/>
  <c r="K406" i="10" a="1"/>
  <c r="K406" i="10" s="1"/>
  <c r="O406" i="10" a="1"/>
  <c r="O406" i="10" s="1"/>
  <c r="P406" i="10" a="1"/>
  <c r="P406" i="10" s="1"/>
  <c r="N406" i="10" a="1"/>
  <c r="N406" i="10" s="1"/>
  <c r="S405" i="9" a="1"/>
  <c r="S405" i="9" s="1"/>
  <c r="O405" i="9" a="1"/>
  <c r="O405" i="9" s="1"/>
  <c r="K405" i="9" a="1"/>
  <c r="K405" i="9" s="1"/>
  <c r="T405" i="9" a="1"/>
  <c r="T405" i="9" s="1"/>
  <c r="P405" i="9" a="1"/>
  <c r="P405" i="9" s="1"/>
  <c r="M405" i="9" a="1"/>
  <c r="M405" i="9" s="1"/>
  <c r="N405" i="9" a="1"/>
  <c r="N405" i="9" s="1"/>
  <c r="Q405" i="9" a="1"/>
  <c r="Q405" i="9" s="1"/>
  <c r="R405" i="9" a="1"/>
  <c r="R405" i="9" s="1"/>
  <c r="L405" i="9" a="1"/>
  <c r="L405" i="9" s="1"/>
  <c r="D406" i="10" a="1"/>
  <c r="D406" i="10" s="1"/>
  <c r="B406" i="10"/>
  <c r="A407" i="10"/>
  <c r="F406" i="10" a="1"/>
  <c r="F406" i="10" s="1"/>
  <c r="I406" i="10" a="1"/>
  <c r="I406" i="10" s="1"/>
  <c r="J406" i="10" a="1"/>
  <c r="J406" i="10" s="1"/>
  <c r="G406" i="10" a="1"/>
  <c r="G406" i="10" s="1"/>
  <c r="E406" i="10" a="1"/>
  <c r="E406" i="10" s="1"/>
  <c r="H406" i="10" a="1"/>
  <c r="H406" i="10" s="1"/>
  <c r="D405" i="9" a="1"/>
  <c r="D405" i="9" s="1"/>
  <c r="I405" i="9" a="1"/>
  <c r="I405" i="9" s="1"/>
  <c r="G405" i="9" a="1"/>
  <c r="G405" i="9" s="1"/>
  <c r="B405" i="9"/>
  <c r="J405" i="9" a="1"/>
  <c r="J405" i="9" s="1"/>
  <c r="E405" i="9" a="1"/>
  <c r="E405" i="9" s="1"/>
  <c r="H405" i="9" a="1"/>
  <c r="H405" i="9" s="1"/>
  <c r="F405" i="9" a="1"/>
  <c r="F405" i="9" s="1"/>
  <c r="A406" i="9"/>
  <c r="L407" i="10" l="1" a="1"/>
  <c r="L407" i="10" s="1"/>
  <c r="M407" i="10" a="1"/>
  <c r="M407" i="10" s="1"/>
  <c r="R407" i="10" a="1"/>
  <c r="R407" i="10" s="1"/>
  <c r="N407" i="10" a="1"/>
  <c r="N407" i="10" s="1"/>
  <c r="S407" i="10" a="1"/>
  <c r="S407" i="10" s="1"/>
  <c r="T407" i="10" a="1"/>
  <c r="T407" i="10" s="1"/>
  <c r="K407" i="10" a="1"/>
  <c r="K407" i="10" s="1"/>
  <c r="O407" i="10" a="1"/>
  <c r="O407" i="10" s="1"/>
  <c r="P407" i="10" a="1"/>
  <c r="P407" i="10" s="1"/>
  <c r="Q407" i="10" a="1"/>
  <c r="Q407" i="10" s="1"/>
  <c r="R406" i="9" a="1"/>
  <c r="R406" i="9" s="1"/>
  <c r="N406" i="9" a="1"/>
  <c r="N406" i="9" s="1"/>
  <c r="S406" i="9" a="1"/>
  <c r="S406" i="9" s="1"/>
  <c r="O406" i="9" a="1"/>
  <c r="O406" i="9" s="1"/>
  <c r="K406" i="9" a="1"/>
  <c r="K406" i="9" s="1"/>
  <c r="T406" i="9" a="1"/>
  <c r="T406" i="9" s="1"/>
  <c r="L406" i="9" a="1"/>
  <c r="L406" i="9" s="1"/>
  <c r="Q406" i="9" a="1"/>
  <c r="Q406" i="9" s="1"/>
  <c r="P406" i="9" a="1"/>
  <c r="P406" i="9" s="1"/>
  <c r="M406" i="9" a="1"/>
  <c r="M406" i="9" s="1"/>
  <c r="J407" i="10" a="1"/>
  <c r="J407" i="10" s="1"/>
  <c r="G407" i="10" a="1"/>
  <c r="G407" i="10" s="1"/>
  <c r="I407" i="10" a="1"/>
  <c r="I407" i="10" s="1"/>
  <c r="H407" i="10" a="1"/>
  <c r="H407" i="10" s="1"/>
  <c r="E407" i="10" a="1"/>
  <c r="E407" i="10" s="1"/>
  <c r="F407" i="10" a="1"/>
  <c r="F407" i="10" s="1"/>
  <c r="A408" i="10"/>
  <c r="B407" i="10"/>
  <c r="D407" i="10" a="1"/>
  <c r="D407" i="10" s="1"/>
  <c r="I406" i="9" a="1"/>
  <c r="I406" i="9" s="1"/>
  <c r="J406" i="9" a="1"/>
  <c r="J406" i="9" s="1"/>
  <c r="A407" i="9"/>
  <c r="H406" i="9" a="1"/>
  <c r="H406" i="9" s="1"/>
  <c r="B406" i="9"/>
  <c r="D406" i="9" a="1"/>
  <c r="D406" i="9" s="1"/>
  <c r="E406" i="9" a="1"/>
  <c r="E406" i="9" s="1"/>
  <c r="F406" i="9" a="1"/>
  <c r="F406" i="9" s="1"/>
  <c r="G406" i="9" a="1"/>
  <c r="G406" i="9" s="1"/>
  <c r="R408" i="10" l="1" a="1"/>
  <c r="R408" i="10" s="1"/>
  <c r="M408" i="10" a="1"/>
  <c r="M408" i="10" s="1"/>
  <c r="S408" i="10" a="1"/>
  <c r="S408" i="10" s="1"/>
  <c r="N408" i="10" a="1"/>
  <c r="N408" i="10" s="1"/>
  <c r="O408" i="10" a="1"/>
  <c r="O408" i="10" s="1"/>
  <c r="T408" i="10" a="1"/>
  <c r="T408" i="10" s="1"/>
  <c r="K408" i="10" a="1"/>
  <c r="K408" i="10" s="1"/>
  <c r="L408" i="10" a="1"/>
  <c r="L408" i="10" s="1"/>
  <c r="P408" i="10" a="1"/>
  <c r="P408" i="10" s="1"/>
  <c r="Q408" i="10" a="1"/>
  <c r="Q408" i="10" s="1"/>
  <c r="M407" i="9" a="1"/>
  <c r="M407" i="9" s="1"/>
  <c r="R407" i="9" a="1"/>
  <c r="R407" i="9" s="1"/>
  <c r="N407" i="9" a="1"/>
  <c r="N407" i="9" s="1"/>
  <c r="S407" i="9" a="1"/>
  <c r="S407" i="9" s="1"/>
  <c r="K407" i="9" a="1"/>
  <c r="K407" i="9" s="1"/>
  <c r="T407" i="9" a="1"/>
  <c r="T407" i="9" s="1"/>
  <c r="L407" i="9" a="1"/>
  <c r="L407" i="9" s="1"/>
  <c r="O407" i="9" a="1"/>
  <c r="O407" i="9" s="1"/>
  <c r="P407" i="9" a="1"/>
  <c r="P407" i="9" s="1"/>
  <c r="Q407" i="9" a="1"/>
  <c r="Q407" i="9" s="1"/>
  <c r="J408" i="10" a="1"/>
  <c r="J408" i="10" s="1"/>
  <c r="G408" i="10" a="1"/>
  <c r="G408" i="10" s="1"/>
  <c r="H408" i="10" a="1"/>
  <c r="H408" i="10" s="1"/>
  <c r="F408" i="10" a="1"/>
  <c r="F408" i="10" s="1"/>
  <c r="D408" i="10" a="1"/>
  <c r="D408" i="10" s="1"/>
  <c r="I408" i="10" a="1"/>
  <c r="I408" i="10" s="1"/>
  <c r="E408" i="10" a="1"/>
  <c r="E408" i="10" s="1"/>
  <c r="B408" i="10"/>
  <c r="A409" i="10"/>
  <c r="F407" i="9" a="1"/>
  <c r="F407" i="9" s="1"/>
  <c r="G407" i="9" a="1"/>
  <c r="G407" i="9" s="1"/>
  <c r="I407" i="9" a="1"/>
  <c r="I407" i="9" s="1"/>
  <c r="H407" i="9" a="1"/>
  <c r="H407" i="9" s="1"/>
  <c r="D407" i="9" a="1"/>
  <c r="D407" i="9" s="1"/>
  <c r="A408" i="9"/>
  <c r="B407" i="9"/>
  <c r="E407" i="9" a="1"/>
  <c r="E407" i="9" s="1"/>
  <c r="J407" i="9" a="1"/>
  <c r="J407" i="9" s="1"/>
  <c r="N409" i="10" l="1" a="1"/>
  <c r="N409" i="10" s="1"/>
  <c r="S409" i="10" a="1"/>
  <c r="S409" i="10" s="1"/>
  <c r="T409" i="10" a="1"/>
  <c r="T409" i="10" s="1"/>
  <c r="O409" i="10" a="1"/>
  <c r="O409" i="10" s="1"/>
  <c r="K409" i="10" a="1"/>
  <c r="K409" i="10" s="1"/>
  <c r="L409" i="10" a="1"/>
  <c r="L409" i="10" s="1"/>
  <c r="M409" i="10" a="1"/>
  <c r="M409" i="10" s="1"/>
  <c r="P409" i="10" a="1"/>
  <c r="P409" i="10" s="1"/>
  <c r="Q409" i="10" a="1"/>
  <c r="Q409" i="10" s="1"/>
  <c r="R409" i="10" a="1"/>
  <c r="R409" i="10" s="1"/>
  <c r="L408" i="9" a="1"/>
  <c r="L408" i="9" s="1"/>
  <c r="Q408" i="9" a="1"/>
  <c r="Q408" i="9" s="1"/>
  <c r="M408" i="9" a="1"/>
  <c r="M408" i="9" s="1"/>
  <c r="R408" i="9" a="1"/>
  <c r="R408" i="9" s="1"/>
  <c r="O408" i="9" a="1"/>
  <c r="O408" i="9" s="1"/>
  <c r="K408" i="9" a="1"/>
  <c r="K408" i="9" s="1"/>
  <c r="T408" i="9" a="1"/>
  <c r="T408" i="9" s="1"/>
  <c r="N408" i="9" a="1"/>
  <c r="N408" i="9" s="1"/>
  <c r="P408" i="9" a="1"/>
  <c r="P408" i="9" s="1"/>
  <c r="S408" i="9" a="1"/>
  <c r="S408" i="9" s="1"/>
  <c r="E409" i="10" a="1"/>
  <c r="E409" i="10" s="1"/>
  <c r="G409" i="10" a="1"/>
  <c r="G409" i="10" s="1"/>
  <c r="J409" i="10" a="1"/>
  <c r="J409" i="10" s="1"/>
  <c r="B409" i="10"/>
  <c r="D409" i="10" a="1"/>
  <c r="D409" i="10" s="1"/>
  <c r="F409" i="10" a="1"/>
  <c r="F409" i="10" s="1"/>
  <c r="H409" i="10" a="1"/>
  <c r="H409" i="10" s="1"/>
  <c r="I409" i="10" a="1"/>
  <c r="I409" i="10" s="1"/>
  <c r="A410" i="10"/>
  <c r="H408" i="9" a="1"/>
  <c r="H408" i="9" s="1"/>
  <c r="D408" i="9" a="1"/>
  <c r="D408" i="9" s="1"/>
  <c r="F408" i="9" a="1"/>
  <c r="F408" i="9" s="1"/>
  <c r="G408" i="9" a="1"/>
  <c r="G408" i="9" s="1"/>
  <c r="E408" i="9" a="1"/>
  <c r="E408" i="9" s="1"/>
  <c r="A409" i="9"/>
  <c r="I408" i="9" a="1"/>
  <c r="I408" i="9" s="1"/>
  <c r="J408" i="9" a="1"/>
  <c r="J408" i="9" s="1"/>
  <c r="B408" i="9"/>
  <c r="N410" i="10" l="1" a="1"/>
  <c r="N410" i="10" s="1"/>
  <c r="O410" i="10" a="1"/>
  <c r="O410" i="10" s="1"/>
  <c r="T410" i="10" a="1"/>
  <c r="T410" i="10" s="1"/>
  <c r="K410" i="10" a="1"/>
  <c r="K410" i="10" s="1"/>
  <c r="P410" i="10" a="1"/>
  <c r="P410" i="10" s="1"/>
  <c r="L410" i="10" a="1"/>
  <c r="L410" i="10" s="1"/>
  <c r="M410" i="10" a="1"/>
  <c r="M410" i="10" s="1"/>
  <c r="Q410" i="10" a="1"/>
  <c r="Q410" i="10" s="1"/>
  <c r="R410" i="10" a="1"/>
  <c r="R410" i="10" s="1"/>
  <c r="S410" i="10" a="1"/>
  <c r="S410" i="10" s="1"/>
  <c r="K409" i="9" a="1"/>
  <c r="K409" i="9" s="1"/>
  <c r="T409" i="9" a="1"/>
  <c r="T409" i="9" s="1"/>
  <c r="P409" i="9" a="1"/>
  <c r="P409" i="9" s="1"/>
  <c r="L409" i="9" a="1"/>
  <c r="L409" i="9" s="1"/>
  <c r="Q409" i="9" a="1"/>
  <c r="Q409" i="9" s="1"/>
  <c r="M409" i="9" a="1"/>
  <c r="M409" i="9" s="1"/>
  <c r="N409" i="9" a="1"/>
  <c r="N409" i="9" s="1"/>
  <c r="R409" i="9" a="1"/>
  <c r="R409" i="9" s="1"/>
  <c r="O409" i="9" a="1"/>
  <c r="O409" i="9" s="1"/>
  <c r="S409" i="9" a="1"/>
  <c r="S409" i="9" s="1"/>
  <c r="H410" i="10" a="1"/>
  <c r="H410" i="10" s="1"/>
  <c r="B410" i="10"/>
  <c r="A411" i="10"/>
  <c r="F410" i="10" a="1"/>
  <c r="F410" i="10" s="1"/>
  <c r="J410" i="10" a="1"/>
  <c r="J410" i="10" s="1"/>
  <c r="I410" i="10" a="1"/>
  <c r="I410" i="10" s="1"/>
  <c r="G410" i="10" a="1"/>
  <c r="G410" i="10" s="1"/>
  <c r="E410" i="10" a="1"/>
  <c r="E410" i="10" s="1"/>
  <c r="D410" i="10" a="1"/>
  <c r="D410" i="10" s="1"/>
  <c r="F409" i="9" a="1"/>
  <c r="F409" i="9" s="1"/>
  <c r="B409" i="9"/>
  <c r="G409" i="9" a="1"/>
  <c r="G409" i="9" s="1"/>
  <c r="J409" i="9" a="1"/>
  <c r="J409" i="9" s="1"/>
  <c r="I409" i="9" a="1"/>
  <c r="I409" i="9" s="1"/>
  <c r="H409" i="9" a="1"/>
  <c r="H409" i="9" s="1"/>
  <c r="D409" i="9" a="1"/>
  <c r="D409" i="9" s="1"/>
  <c r="A410" i="9"/>
  <c r="E409" i="9" a="1"/>
  <c r="E409" i="9" s="1"/>
  <c r="T411" i="10" l="1" a="1"/>
  <c r="T411" i="10" s="1"/>
  <c r="O411" i="10" a="1"/>
  <c r="O411" i="10" s="1"/>
  <c r="P411" i="10" a="1"/>
  <c r="P411" i="10" s="1"/>
  <c r="K411" i="10" a="1"/>
  <c r="K411" i="10" s="1"/>
  <c r="Q411" i="10" a="1"/>
  <c r="Q411" i="10" s="1"/>
  <c r="L411" i="10" a="1"/>
  <c r="L411" i="10" s="1"/>
  <c r="M411" i="10" a="1"/>
  <c r="M411" i="10" s="1"/>
  <c r="N411" i="10" a="1"/>
  <c r="N411" i="10" s="1"/>
  <c r="R411" i="10" a="1"/>
  <c r="R411" i="10" s="1"/>
  <c r="S411" i="10" a="1"/>
  <c r="S411" i="10" s="1"/>
  <c r="O410" i="9" a="1"/>
  <c r="O410" i="9" s="1"/>
  <c r="K410" i="9" a="1"/>
  <c r="K410" i="9" s="1"/>
  <c r="T410" i="9" a="1"/>
  <c r="T410" i="9" s="1"/>
  <c r="P410" i="9" a="1"/>
  <c r="P410" i="9" s="1"/>
  <c r="L410" i="9" a="1"/>
  <c r="L410" i="9" s="1"/>
  <c r="M410" i="9" a="1"/>
  <c r="M410" i="9" s="1"/>
  <c r="N410" i="9" a="1"/>
  <c r="N410" i="9" s="1"/>
  <c r="S410" i="9" a="1"/>
  <c r="S410" i="9" s="1"/>
  <c r="Q410" i="9" a="1"/>
  <c r="Q410" i="9" s="1"/>
  <c r="R410" i="9" a="1"/>
  <c r="R410" i="9" s="1"/>
  <c r="B411" i="10"/>
  <c r="A412" i="10"/>
  <c r="J411" i="10" a="1"/>
  <c r="J411" i="10" s="1"/>
  <c r="E411" i="10" a="1"/>
  <c r="E411" i="10" s="1"/>
  <c r="G411" i="10" a="1"/>
  <c r="G411" i="10" s="1"/>
  <c r="F411" i="10" a="1"/>
  <c r="F411" i="10" s="1"/>
  <c r="D411" i="10" a="1"/>
  <c r="D411" i="10" s="1"/>
  <c r="I411" i="10" a="1"/>
  <c r="I411" i="10" s="1"/>
  <c r="H411" i="10" a="1"/>
  <c r="H411" i="10" s="1"/>
  <c r="D410" i="9" a="1"/>
  <c r="D410" i="9" s="1"/>
  <c r="H410" i="9" a="1"/>
  <c r="H410" i="9" s="1"/>
  <c r="J410" i="9" a="1"/>
  <c r="J410" i="9" s="1"/>
  <c r="E410" i="9" a="1"/>
  <c r="E410" i="9" s="1"/>
  <c r="A411" i="9"/>
  <c r="I410" i="9" a="1"/>
  <c r="I410" i="9" s="1"/>
  <c r="G410" i="9" a="1"/>
  <c r="G410" i="9" s="1"/>
  <c r="F410" i="9" a="1"/>
  <c r="F410" i="9" s="1"/>
  <c r="B410" i="9"/>
  <c r="K412" i="10" l="1" a="1"/>
  <c r="K412" i="10" s="1"/>
  <c r="P412" i="10" a="1"/>
  <c r="P412" i="10" s="1"/>
  <c r="L412" i="10" a="1"/>
  <c r="L412" i="10" s="1"/>
  <c r="Q412" i="10" a="1"/>
  <c r="Q412" i="10" s="1"/>
  <c r="M412" i="10" a="1"/>
  <c r="M412" i="10" s="1"/>
  <c r="N412" i="10" a="1"/>
  <c r="N412" i="10" s="1"/>
  <c r="O412" i="10" a="1"/>
  <c r="O412" i="10" s="1"/>
  <c r="S412" i="10" a="1"/>
  <c r="S412" i="10" s="1"/>
  <c r="T412" i="10" a="1"/>
  <c r="T412" i="10" s="1"/>
  <c r="R412" i="10" a="1"/>
  <c r="R412" i="10" s="1"/>
  <c r="N411" i="9" a="1"/>
  <c r="N411" i="9" s="1"/>
  <c r="S411" i="9" a="1"/>
  <c r="S411" i="9" s="1"/>
  <c r="O411" i="9" a="1"/>
  <c r="O411" i="9" s="1"/>
  <c r="K411" i="9" a="1"/>
  <c r="K411" i="9" s="1"/>
  <c r="T411" i="9" a="1"/>
  <c r="T411" i="9" s="1"/>
  <c r="L411" i="9" a="1"/>
  <c r="L411" i="9" s="1"/>
  <c r="Q411" i="9" a="1"/>
  <c r="Q411" i="9" s="1"/>
  <c r="P411" i="9" a="1"/>
  <c r="P411" i="9" s="1"/>
  <c r="R411" i="9" a="1"/>
  <c r="R411" i="9" s="1"/>
  <c r="M411" i="9" a="1"/>
  <c r="M411" i="9" s="1"/>
  <c r="D412" i="10" a="1"/>
  <c r="D412" i="10" s="1"/>
  <c r="G412" i="10" a="1"/>
  <c r="G412" i="10" s="1"/>
  <c r="F412" i="10" a="1"/>
  <c r="F412" i="10" s="1"/>
  <c r="B412" i="10"/>
  <c r="E412" i="10" a="1"/>
  <c r="E412" i="10" s="1"/>
  <c r="J412" i="10" a="1"/>
  <c r="J412" i="10" s="1"/>
  <c r="A413" i="10"/>
  <c r="I412" i="10" a="1"/>
  <c r="I412" i="10" s="1"/>
  <c r="H412" i="10" a="1"/>
  <c r="H412" i="10" s="1"/>
  <c r="E411" i="9" a="1"/>
  <c r="E411" i="9" s="1"/>
  <c r="I411" i="9" a="1"/>
  <c r="I411" i="9" s="1"/>
  <c r="B411" i="9"/>
  <c r="A412" i="9"/>
  <c r="H411" i="9" a="1"/>
  <c r="H411" i="9" s="1"/>
  <c r="G411" i="9" a="1"/>
  <c r="G411" i="9" s="1"/>
  <c r="F411" i="9" a="1"/>
  <c r="F411" i="9" s="1"/>
  <c r="J411" i="9" a="1"/>
  <c r="J411" i="9" s="1"/>
  <c r="D411" i="9" a="1"/>
  <c r="D411" i="9" s="1"/>
  <c r="P413" i="10" l="1" a="1"/>
  <c r="P413" i="10" s="1"/>
  <c r="K413" i="10" a="1"/>
  <c r="K413" i="10" s="1"/>
  <c r="Q413" i="10" a="1"/>
  <c r="Q413" i="10" s="1"/>
  <c r="L413" i="10" a="1"/>
  <c r="L413" i="10" s="1"/>
  <c r="M413" i="10" a="1"/>
  <c r="M413" i="10" s="1"/>
  <c r="R413" i="10" a="1"/>
  <c r="R413" i="10" s="1"/>
  <c r="N413" i="10" a="1"/>
  <c r="N413" i="10" s="1"/>
  <c r="O413" i="10" a="1"/>
  <c r="O413" i="10" s="1"/>
  <c r="S413" i="10" a="1"/>
  <c r="S413" i="10" s="1"/>
  <c r="T413" i="10" a="1"/>
  <c r="T413" i="10" s="1"/>
  <c r="M412" i="9" a="1"/>
  <c r="M412" i="9" s="1"/>
  <c r="R412" i="9" a="1"/>
  <c r="R412" i="9" s="1"/>
  <c r="N412" i="9" a="1"/>
  <c r="N412" i="9" s="1"/>
  <c r="S412" i="9" a="1"/>
  <c r="S412" i="9" s="1"/>
  <c r="O412" i="9" a="1"/>
  <c r="O412" i="9" s="1"/>
  <c r="P412" i="9" a="1"/>
  <c r="P412" i="9" s="1"/>
  <c r="Q412" i="9" a="1"/>
  <c r="Q412" i="9" s="1"/>
  <c r="T412" i="9" a="1"/>
  <c r="T412" i="9" s="1"/>
  <c r="L412" i="9" a="1"/>
  <c r="L412" i="9" s="1"/>
  <c r="K412" i="9" a="1"/>
  <c r="K412" i="9" s="1"/>
  <c r="F413" i="10" a="1"/>
  <c r="F413" i="10" s="1"/>
  <c r="A414" i="10"/>
  <c r="G413" i="10" a="1"/>
  <c r="G413" i="10" s="1"/>
  <c r="D413" i="10" a="1"/>
  <c r="D413" i="10" s="1"/>
  <c r="J413" i="10" a="1"/>
  <c r="J413" i="10" s="1"/>
  <c r="H413" i="10" a="1"/>
  <c r="H413" i="10" s="1"/>
  <c r="E413" i="10" a="1"/>
  <c r="E413" i="10" s="1"/>
  <c r="B413" i="10"/>
  <c r="I413" i="10" a="1"/>
  <c r="I413" i="10" s="1"/>
  <c r="I412" i="9" a="1"/>
  <c r="I412" i="9" s="1"/>
  <c r="E412" i="9" a="1"/>
  <c r="E412" i="9" s="1"/>
  <c r="A413" i="9"/>
  <c r="J412" i="9" a="1"/>
  <c r="J412" i="9" s="1"/>
  <c r="H412" i="9" a="1"/>
  <c r="H412" i="9" s="1"/>
  <c r="D412" i="9" a="1"/>
  <c r="D412" i="9" s="1"/>
  <c r="G412" i="9" a="1"/>
  <c r="G412" i="9" s="1"/>
  <c r="F412" i="9" a="1"/>
  <c r="F412" i="9" s="1"/>
  <c r="B412" i="9"/>
  <c r="L414" i="10" l="1" a="1"/>
  <c r="L414" i="10" s="1"/>
  <c r="Q414" i="10" a="1"/>
  <c r="Q414" i="10" s="1"/>
  <c r="R414" i="10" a="1"/>
  <c r="R414" i="10" s="1"/>
  <c r="M414" i="10" a="1"/>
  <c r="M414" i="10" s="1"/>
  <c r="S414" i="10" a="1"/>
  <c r="S414" i="10" s="1"/>
  <c r="N414" i="10" a="1"/>
  <c r="N414" i="10" s="1"/>
  <c r="O414" i="10" a="1"/>
  <c r="O414" i="10" s="1"/>
  <c r="P414" i="10" a="1"/>
  <c r="P414" i="10" s="1"/>
  <c r="T414" i="10" a="1"/>
  <c r="T414" i="10" s="1"/>
  <c r="K414" i="10" a="1"/>
  <c r="K414" i="10" s="1"/>
  <c r="L413" i="9" a="1"/>
  <c r="L413" i="9" s="1"/>
  <c r="Q413" i="9" a="1"/>
  <c r="Q413" i="9" s="1"/>
  <c r="M413" i="9" a="1"/>
  <c r="M413" i="9" s="1"/>
  <c r="R413" i="9" a="1"/>
  <c r="R413" i="9" s="1"/>
  <c r="N413" i="9" a="1"/>
  <c r="N413" i="9" s="1"/>
  <c r="O413" i="9" a="1"/>
  <c r="O413" i="9" s="1"/>
  <c r="T413" i="9" a="1"/>
  <c r="T413" i="9" s="1"/>
  <c r="S413" i="9" a="1"/>
  <c r="S413" i="9" s="1"/>
  <c r="K413" i="9" a="1"/>
  <c r="K413" i="9" s="1"/>
  <c r="P413" i="9" a="1"/>
  <c r="P413" i="9" s="1"/>
  <c r="D414" i="10" a="1"/>
  <c r="D414" i="10" s="1"/>
  <c r="E414" i="10" a="1"/>
  <c r="E414" i="10" s="1"/>
  <c r="A415" i="10"/>
  <c r="G414" i="10" a="1"/>
  <c r="G414" i="10" s="1"/>
  <c r="F414" i="10" a="1"/>
  <c r="F414" i="10" s="1"/>
  <c r="H414" i="10" a="1"/>
  <c r="H414" i="10" s="1"/>
  <c r="J414" i="10" a="1"/>
  <c r="J414" i="10" s="1"/>
  <c r="I414" i="10" a="1"/>
  <c r="I414" i="10" s="1"/>
  <c r="B414" i="10"/>
  <c r="H413" i="9" a="1"/>
  <c r="H413" i="9" s="1"/>
  <c r="D413" i="9" a="1"/>
  <c r="D413" i="9" s="1"/>
  <c r="B413" i="9"/>
  <c r="E413" i="9" a="1"/>
  <c r="E413" i="9" s="1"/>
  <c r="F413" i="9" a="1"/>
  <c r="F413" i="9" s="1"/>
  <c r="J413" i="9" a="1"/>
  <c r="J413" i="9" s="1"/>
  <c r="A414" i="9"/>
  <c r="G413" i="9" a="1"/>
  <c r="G413" i="9" s="1"/>
  <c r="I413" i="9" a="1"/>
  <c r="I413" i="9" s="1"/>
  <c r="L415" i="10" l="1" a="1"/>
  <c r="L415" i="10" s="1"/>
  <c r="M415" i="10" a="1"/>
  <c r="M415" i="10" s="1"/>
  <c r="R415" i="10" a="1"/>
  <c r="R415" i="10" s="1"/>
  <c r="N415" i="10" a="1"/>
  <c r="N415" i="10" s="1"/>
  <c r="S415" i="10" a="1"/>
  <c r="S415" i="10" s="1"/>
  <c r="O415" i="10" a="1"/>
  <c r="O415" i="10" s="1"/>
  <c r="P415" i="10" a="1"/>
  <c r="P415" i="10" s="1"/>
  <c r="Q415" i="10" a="1"/>
  <c r="Q415" i="10" s="1"/>
  <c r="K415" i="10" a="1"/>
  <c r="K415" i="10" s="1"/>
  <c r="T415" i="10" a="1"/>
  <c r="T415" i="10" s="1"/>
  <c r="P414" i="9" a="1"/>
  <c r="P414" i="9" s="1"/>
  <c r="L414" i="9" a="1"/>
  <c r="L414" i="9" s="1"/>
  <c r="Q414" i="9" a="1"/>
  <c r="Q414" i="9" s="1"/>
  <c r="M414" i="9" a="1"/>
  <c r="M414" i="9" s="1"/>
  <c r="N414" i="9" a="1"/>
  <c r="N414" i="9" s="1"/>
  <c r="S414" i="9" a="1"/>
  <c r="S414" i="9" s="1"/>
  <c r="K414" i="9" a="1"/>
  <c r="K414" i="9" s="1"/>
  <c r="T414" i="9" a="1"/>
  <c r="T414" i="9" s="1"/>
  <c r="O414" i="9" a="1"/>
  <c r="O414" i="9" s="1"/>
  <c r="R414" i="9" a="1"/>
  <c r="R414" i="9" s="1"/>
  <c r="G415" i="10" a="1"/>
  <c r="G415" i="10" s="1"/>
  <c r="J415" i="10" a="1"/>
  <c r="J415" i="10" s="1"/>
  <c r="D415" i="10" a="1"/>
  <c r="D415" i="10" s="1"/>
  <c r="A416" i="10"/>
  <c r="B415" i="10"/>
  <c r="E415" i="10" a="1"/>
  <c r="E415" i="10" s="1"/>
  <c r="F415" i="10" a="1"/>
  <c r="F415" i="10" s="1"/>
  <c r="I415" i="10" a="1"/>
  <c r="I415" i="10" s="1"/>
  <c r="H415" i="10" a="1"/>
  <c r="H415" i="10" s="1"/>
  <c r="J414" i="9" a="1"/>
  <c r="J414" i="9" s="1"/>
  <c r="B414" i="9"/>
  <c r="H414" i="9" a="1"/>
  <c r="H414" i="9" s="1"/>
  <c r="D414" i="9" a="1"/>
  <c r="D414" i="9" s="1"/>
  <c r="I414" i="9" a="1"/>
  <c r="I414" i="9" s="1"/>
  <c r="E414" i="9" a="1"/>
  <c r="E414" i="9" s="1"/>
  <c r="F414" i="9" a="1"/>
  <c r="F414" i="9" s="1"/>
  <c r="G414" i="9" a="1"/>
  <c r="G414" i="9" s="1"/>
  <c r="A415" i="9"/>
  <c r="R416" i="10" l="1" a="1"/>
  <c r="R416" i="10" s="1"/>
  <c r="M416" i="10" a="1"/>
  <c r="M416" i="10" s="1"/>
  <c r="S416" i="10" a="1"/>
  <c r="S416" i="10" s="1"/>
  <c r="N416" i="10" a="1"/>
  <c r="N416" i="10" s="1"/>
  <c r="O416" i="10" a="1"/>
  <c r="O416" i="10" s="1"/>
  <c r="T416" i="10" a="1"/>
  <c r="T416" i="10" s="1"/>
  <c r="P416" i="10" a="1"/>
  <c r="P416" i="10" s="1"/>
  <c r="Q416" i="10" a="1"/>
  <c r="Q416" i="10" s="1"/>
  <c r="K416" i="10" a="1"/>
  <c r="K416" i="10" s="1"/>
  <c r="L416" i="10" a="1"/>
  <c r="L416" i="10" s="1"/>
  <c r="O415" i="9" a="1"/>
  <c r="O415" i="9" s="1"/>
  <c r="K415" i="9" a="1"/>
  <c r="K415" i="9" s="1"/>
  <c r="T415" i="9" a="1"/>
  <c r="T415" i="9" s="1"/>
  <c r="P415" i="9" a="1"/>
  <c r="P415" i="9" s="1"/>
  <c r="L415" i="9" a="1"/>
  <c r="L415" i="9" s="1"/>
  <c r="Q415" i="9" a="1"/>
  <c r="Q415" i="9" s="1"/>
  <c r="R415" i="9" a="1"/>
  <c r="R415" i="9" s="1"/>
  <c r="M415" i="9" a="1"/>
  <c r="M415" i="9" s="1"/>
  <c r="N415" i="9" a="1"/>
  <c r="N415" i="9" s="1"/>
  <c r="S415" i="9" a="1"/>
  <c r="S415" i="9" s="1"/>
  <c r="B416" i="10"/>
  <c r="F416" i="10" a="1"/>
  <c r="F416" i="10" s="1"/>
  <c r="A417" i="10"/>
  <c r="G416" i="10" a="1"/>
  <c r="G416" i="10" s="1"/>
  <c r="E416" i="10" a="1"/>
  <c r="E416" i="10" s="1"/>
  <c r="D416" i="10" a="1"/>
  <c r="D416" i="10" s="1"/>
  <c r="J416" i="10" a="1"/>
  <c r="J416" i="10" s="1"/>
  <c r="H416" i="10" a="1"/>
  <c r="H416" i="10" s="1"/>
  <c r="I416" i="10" a="1"/>
  <c r="I416" i="10" s="1"/>
  <c r="J415" i="9" a="1"/>
  <c r="J415" i="9" s="1"/>
  <c r="F415" i="9" a="1"/>
  <c r="F415" i="9" s="1"/>
  <c r="E415" i="9" a="1"/>
  <c r="E415" i="9" s="1"/>
  <c r="H415" i="9" a="1"/>
  <c r="H415" i="9" s="1"/>
  <c r="I415" i="9" a="1"/>
  <c r="I415" i="9" s="1"/>
  <c r="G415" i="9" a="1"/>
  <c r="G415" i="9" s="1"/>
  <c r="D415" i="9" a="1"/>
  <c r="D415" i="9" s="1"/>
  <c r="A416" i="9"/>
  <c r="B415" i="9"/>
  <c r="N417" i="10" l="1" a="1"/>
  <c r="N417" i="10" s="1"/>
  <c r="S417" i="10" a="1"/>
  <c r="S417" i="10" s="1"/>
  <c r="T417" i="10" a="1"/>
  <c r="T417" i="10" s="1"/>
  <c r="O417" i="10" a="1"/>
  <c r="O417" i="10" s="1"/>
  <c r="P417" i="10" a="1"/>
  <c r="P417" i="10" s="1"/>
  <c r="Q417" i="10" a="1"/>
  <c r="Q417" i="10" s="1"/>
  <c r="R417" i="10" a="1"/>
  <c r="R417" i="10" s="1"/>
  <c r="K417" i="10" a="1"/>
  <c r="K417" i="10" s="1"/>
  <c r="L417" i="10" a="1"/>
  <c r="L417" i="10" s="1"/>
  <c r="M417" i="10" a="1"/>
  <c r="M417" i="10" s="1"/>
  <c r="N416" i="9" a="1"/>
  <c r="N416" i="9" s="1"/>
  <c r="S416" i="9" a="1"/>
  <c r="S416" i="9" s="1"/>
  <c r="O416" i="9" a="1"/>
  <c r="O416" i="9" s="1"/>
  <c r="K416" i="9" a="1"/>
  <c r="K416" i="9" s="1"/>
  <c r="T416" i="9" a="1"/>
  <c r="T416" i="9" s="1"/>
  <c r="P416" i="9" a="1"/>
  <c r="P416" i="9" s="1"/>
  <c r="Q416" i="9" a="1"/>
  <c r="Q416" i="9" s="1"/>
  <c r="R416" i="9" a="1"/>
  <c r="R416" i="9" s="1"/>
  <c r="L416" i="9" a="1"/>
  <c r="L416" i="9" s="1"/>
  <c r="M416" i="9" a="1"/>
  <c r="M416" i="9" s="1"/>
  <c r="H417" i="10" a="1"/>
  <c r="H417" i="10" s="1"/>
  <c r="F417" i="10" a="1"/>
  <c r="F417" i="10" s="1"/>
  <c r="J417" i="10" a="1"/>
  <c r="J417" i="10" s="1"/>
  <c r="D417" i="10" a="1"/>
  <c r="D417" i="10" s="1"/>
  <c r="G417" i="10" a="1"/>
  <c r="G417" i="10" s="1"/>
  <c r="B417" i="10"/>
  <c r="A418" i="10"/>
  <c r="E417" i="10" a="1"/>
  <c r="E417" i="10" s="1"/>
  <c r="I417" i="10" a="1"/>
  <c r="I417" i="10" s="1"/>
  <c r="E416" i="9" a="1"/>
  <c r="E416" i="9" s="1"/>
  <c r="J416" i="9" a="1"/>
  <c r="J416" i="9" s="1"/>
  <c r="F416" i="9" a="1"/>
  <c r="F416" i="9" s="1"/>
  <c r="A417" i="9"/>
  <c r="H416" i="9" a="1"/>
  <c r="H416" i="9" s="1"/>
  <c r="D416" i="9" a="1"/>
  <c r="D416" i="9" s="1"/>
  <c r="G416" i="9" a="1"/>
  <c r="G416" i="9" s="1"/>
  <c r="I416" i="9" a="1"/>
  <c r="I416" i="9" s="1"/>
  <c r="B416" i="9"/>
  <c r="N418" i="10" l="1" a="1"/>
  <c r="N418" i="10" s="1"/>
  <c r="O418" i="10" a="1"/>
  <c r="O418" i="10" s="1"/>
  <c r="T418" i="10" a="1"/>
  <c r="T418" i="10" s="1"/>
  <c r="K418" i="10" a="1"/>
  <c r="K418" i="10" s="1"/>
  <c r="P418" i="10" a="1"/>
  <c r="P418" i="10" s="1"/>
  <c r="Q418" i="10" a="1"/>
  <c r="Q418" i="10" s="1"/>
  <c r="R418" i="10" a="1"/>
  <c r="R418" i="10" s="1"/>
  <c r="S418" i="10" a="1"/>
  <c r="S418" i="10" s="1"/>
  <c r="L418" i="10" a="1"/>
  <c r="L418" i="10" s="1"/>
  <c r="M418" i="10" a="1"/>
  <c r="M418" i="10" s="1"/>
  <c r="R417" i="9" a="1"/>
  <c r="R417" i="9" s="1"/>
  <c r="N417" i="9" a="1"/>
  <c r="N417" i="9" s="1"/>
  <c r="S417" i="9" a="1"/>
  <c r="S417" i="9" s="1"/>
  <c r="O417" i="9" a="1"/>
  <c r="O417" i="9" s="1"/>
  <c r="P417" i="9" a="1"/>
  <c r="P417" i="9" s="1"/>
  <c r="Q417" i="9" a="1"/>
  <c r="Q417" i="9" s="1"/>
  <c r="T417" i="9" a="1"/>
  <c r="T417" i="9" s="1"/>
  <c r="K417" i="9" a="1"/>
  <c r="K417" i="9" s="1"/>
  <c r="L417" i="9" a="1"/>
  <c r="L417" i="9" s="1"/>
  <c r="M417" i="9" a="1"/>
  <c r="M417" i="9" s="1"/>
  <c r="F418" i="10" a="1"/>
  <c r="F418" i="10" s="1"/>
  <c r="D418" i="10" a="1"/>
  <c r="D418" i="10" s="1"/>
  <c r="A419" i="10"/>
  <c r="H418" i="10" a="1"/>
  <c r="H418" i="10" s="1"/>
  <c r="I418" i="10" a="1"/>
  <c r="I418" i="10" s="1"/>
  <c r="B418" i="10"/>
  <c r="G418" i="10" a="1"/>
  <c r="G418" i="10" s="1"/>
  <c r="J418" i="10" a="1"/>
  <c r="J418" i="10" s="1"/>
  <c r="E418" i="10" a="1"/>
  <c r="E418" i="10" s="1"/>
  <c r="A418" i="9"/>
  <c r="J417" i="9" a="1"/>
  <c r="J417" i="9" s="1"/>
  <c r="I417" i="9" a="1"/>
  <c r="I417" i="9" s="1"/>
  <c r="E417" i="9" a="1"/>
  <c r="E417" i="9" s="1"/>
  <c r="F417" i="9" a="1"/>
  <c r="F417" i="9" s="1"/>
  <c r="D417" i="9" a="1"/>
  <c r="D417" i="9" s="1"/>
  <c r="G417" i="9" a="1"/>
  <c r="G417" i="9" s="1"/>
  <c r="H417" i="9" a="1"/>
  <c r="H417" i="9" s="1"/>
  <c r="B417" i="9"/>
  <c r="T419" i="10" l="1" a="1"/>
  <c r="T419" i="10" s="1"/>
  <c r="O419" i="10" a="1"/>
  <c r="O419" i="10" s="1"/>
  <c r="P419" i="10" a="1"/>
  <c r="P419" i="10" s="1"/>
  <c r="K419" i="10" a="1"/>
  <c r="K419" i="10" s="1"/>
  <c r="Q419" i="10" a="1"/>
  <c r="Q419" i="10" s="1"/>
  <c r="R419" i="10" a="1"/>
  <c r="R419" i="10" s="1"/>
  <c r="S419" i="10" a="1"/>
  <c r="S419" i="10" s="1"/>
  <c r="M419" i="10" a="1"/>
  <c r="M419" i="10" s="1"/>
  <c r="N419" i="10" a="1"/>
  <c r="N419" i="10" s="1"/>
  <c r="L419" i="10" a="1"/>
  <c r="L419" i="10" s="1"/>
  <c r="Q418" i="9" a="1"/>
  <c r="Q418" i="9" s="1"/>
  <c r="M418" i="9" a="1"/>
  <c r="M418" i="9" s="1"/>
  <c r="R418" i="9" a="1"/>
  <c r="R418" i="9" s="1"/>
  <c r="N418" i="9" a="1"/>
  <c r="N418" i="9" s="1"/>
  <c r="S418" i="9" a="1"/>
  <c r="S418" i="9" s="1"/>
  <c r="K418" i="9" a="1"/>
  <c r="K418" i="9" s="1"/>
  <c r="T418" i="9" a="1"/>
  <c r="T418" i="9" s="1"/>
  <c r="L418" i="9" a="1"/>
  <c r="L418" i="9" s="1"/>
  <c r="O418" i="9" a="1"/>
  <c r="O418" i="9" s="1"/>
  <c r="P418" i="9" a="1"/>
  <c r="P418" i="9" s="1"/>
  <c r="I419" i="10" a="1"/>
  <c r="I419" i="10" s="1"/>
  <c r="B419" i="10"/>
  <c r="J419" i="10" a="1"/>
  <c r="J419" i="10" s="1"/>
  <c r="A420" i="10"/>
  <c r="F419" i="10" a="1"/>
  <c r="F419" i="10" s="1"/>
  <c r="D419" i="10" a="1"/>
  <c r="D419" i="10" s="1"/>
  <c r="E419" i="10" a="1"/>
  <c r="E419" i="10" s="1"/>
  <c r="H419" i="10" a="1"/>
  <c r="H419" i="10" s="1"/>
  <c r="G419" i="10" a="1"/>
  <c r="G419" i="10" s="1"/>
  <c r="J418" i="9" a="1"/>
  <c r="J418" i="9" s="1"/>
  <c r="I418" i="9" a="1"/>
  <c r="I418" i="9" s="1"/>
  <c r="E418" i="9" a="1"/>
  <c r="E418" i="9" s="1"/>
  <c r="G418" i="9" a="1"/>
  <c r="G418" i="9" s="1"/>
  <c r="B418" i="9"/>
  <c r="A419" i="9"/>
  <c r="D418" i="9" a="1"/>
  <c r="D418" i="9" s="1"/>
  <c r="H418" i="9" a="1"/>
  <c r="H418" i="9" s="1"/>
  <c r="F418" i="9" a="1"/>
  <c r="F418" i="9" s="1"/>
  <c r="K420" i="10" l="1" a="1"/>
  <c r="K420" i="10" s="1"/>
  <c r="P420" i="10" a="1"/>
  <c r="P420" i="10" s="1"/>
  <c r="L420" i="10" a="1"/>
  <c r="L420" i="10" s="1"/>
  <c r="Q420" i="10" a="1"/>
  <c r="Q420" i="10" s="1"/>
  <c r="R420" i="10" a="1"/>
  <c r="R420" i="10" s="1"/>
  <c r="S420" i="10" a="1"/>
  <c r="S420" i="10" s="1"/>
  <c r="T420" i="10" a="1"/>
  <c r="T420" i="10" s="1"/>
  <c r="M420" i="10" a="1"/>
  <c r="M420" i="10" s="1"/>
  <c r="N420" i="10" a="1"/>
  <c r="N420" i="10" s="1"/>
  <c r="O420" i="10" a="1"/>
  <c r="O420" i="10" s="1"/>
  <c r="P419" i="9" a="1"/>
  <c r="P419" i="9" s="1"/>
  <c r="L419" i="9" a="1"/>
  <c r="L419" i="9" s="1"/>
  <c r="Q419" i="9" a="1"/>
  <c r="Q419" i="9" s="1"/>
  <c r="M419" i="9" a="1"/>
  <c r="M419" i="9" s="1"/>
  <c r="R419" i="9" a="1"/>
  <c r="R419" i="9" s="1"/>
  <c r="S419" i="9" a="1"/>
  <c r="S419" i="9" s="1"/>
  <c r="T419" i="9" a="1"/>
  <c r="T419" i="9" s="1"/>
  <c r="O419" i="9" a="1"/>
  <c r="O419" i="9" s="1"/>
  <c r="K419" i="9" a="1"/>
  <c r="K419" i="9" s="1"/>
  <c r="N419" i="9" a="1"/>
  <c r="N419" i="9" s="1"/>
  <c r="I420" i="10" a="1"/>
  <c r="I420" i="10" s="1"/>
  <c r="G420" i="10" a="1"/>
  <c r="G420" i="10" s="1"/>
  <c r="D420" i="10" a="1"/>
  <c r="D420" i="10" s="1"/>
  <c r="E420" i="10" a="1"/>
  <c r="E420" i="10" s="1"/>
  <c r="H420" i="10" a="1"/>
  <c r="H420" i="10" s="1"/>
  <c r="A421" i="10"/>
  <c r="B420" i="10"/>
  <c r="J420" i="10" a="1"/>
  <c r="J420" i="10" s="1"/>
  <c r="F420" i="10" a="1"/>
  <c r="F420" i="10" s="1"/>
  <c r="A420" i="9"/>
  <c r="F419" i="9" a="1"/>
  <c r="F419" i="9" s="1"/>
  <c r="I419" i="9" a="1"/>
  <c r="I419" i="9" s="1"/>
  <c r="J419" i="9" a="1"/>
  <c r="J419" i="9" s="1"/>
  <c r="D419" i="9" a="1"/>
  <c r="D419" i="9" s="1"/>
  <c r="E419" i="9" a="1"/>
  <c r="E419" i="9" s="1"/>
  <c r="B419" i="9"/>
  <c r="G419" i="9" a="1"/>
  <c r="G419" i="9" s="1"/>
  <c r="H419" i="9" a="1"/>
  <c r="H419" i="9" s="1"/>
  <c r="P421" i="10" l="1" a="1"/>
  <c r="P421" i="10" s="1"/>
  <c r="K421" i="10" a="1"/>
  <c r="K421" i="10" s="1"/>
  <c r="Q421" i="10" a="1"/>
  <c r="Q421" i="10" s="1"/>
  <c r="L421" i="10" a="1"/>
  <c r="L421" i="10" s="1"/>
  <c r="M421" i="10" a="1"/>
  <c r="M421" i="10" s="1"/>
  <c r="R421" i="10" a="1"/>
  <c r="R421" i="10" s="1"/>
  <c r="S421" i="10" a="1"/>
  <c r="S421" i="10" s="1"/>
  <c r="T421" i="10" a="1"/>
  <c r="T421" i="10" s="1"/>
  <c r="N421" i="10" a="1"/>
  <c r="N421" i="10" s="1"/>
  <c r="O421" i="10" a="1"/>
  <c r="O421" i="10" s="1"/>
  <c r="K420" i="9" a="1"/>
  <c r="K420" i="9" s="1"/>
  <c r="T420" i="9" a="1"/>
  <c r="T420" i="9" s="1"/>
  <c r="P420" i="9" a="1"/>
  <c r="P420" i="9" s="1"/>
  <c r="L420" i="9" a="1"/>
  <c r="L420" i="9" s="1"/>
  <c r="Q420" i="9" a="1"/>
  <c r="Q420" i="9" s="1"/>
  <c r="R420" i="9" a="1"/>
  <c r="R420" i="9" s="1"/>
  <c r="M420" i="9" a="1"/>
  <c r="M420" i="9" s="1"/>
  <c r="N420" i="9" a="1"/>
  <c r="N420" i="9" s="1"/>
  <c r="O420" i="9" a="1"/>
  <c r="O420" i="9" s="1"/>
  <c r="S420" i="9" a="1"/>
  <c r="S420" i="9" s="1"/>
  <c r="G421" i="10" a="1"/>
  <c r="G421" i="10" s="1"/>
  <c r="D421" i="10" a="1"/>
  <c r="D421" i="10" s="1"/>
  <c r="A422" i="10"/>
  <c r="E421" i="10" a="1"/>
  <c r="E421" i="10" s="1"/>
  <c r="F421" i="10" a="1"/>
  <c r="F421" i="10" s="1"/>
  <c r="H421" i="10" a="1"/>
  <c r="H421" i="10" s="1"/>
  <c r="I421" i="10" a="1"/>
  <c r="I421" i="10" s="1"/>
  <c r="B421" i="10"/>
  <c r="J421" i="10" a="1"/>
  <c r="J421" i="10" s="1"/>
  <c r="E420" i="9" a="1"/>
  <c r="E420" i="9" s="1"/>
  <c r="J420" i="9" a="1"/>
  <c r="J420" i="9" s="1"/>
  <c r="F420" i="9" a="1"/>
  <c r="F420" i="9" s="1"/>
  <c r="H420" i="9" a="1"/>
  <c r="H420" i="9" s="1"/>
  <c r="A421" i="9"/>
  <c r="I420" i="9" a="1"/>
  <c r="I420" i="9" s="1"/>
  <c r="D420" i="9" a="1"/>
  <c r="D420" i="9" s="1"/>
  <c r="B420" i="9"/>
  <c r="G420" i="9" a="1"/>
  <c r="G420" i="9" s="1"/>
  <c r="L422" i="10" l="1" a="1"/>
  <c r="L422" i="10" s="1"/>
  <c r="Q422" i="10" a="1"/>
  <c r="Q422" i="10" s="1"/>
  <c r="R422" i="10" a="1"/>
  <c r="R422" i="10" s="1"/>
  <c r="M422" i="10" a="1"/>
  <c r="M422" i="10" s="1"/>
  <c r="S422" i="10" a="1"/>
  <c r="S422" i="10" s="1"/>
  <c r="T422" i="10" a="1"/>
  <c r="T422" i="10" s="1"/>
  <c r="K422" i="10" a="1"/>
  <c r="K422" i="10" s="1"/>
  <c r="N422" i="10" a="1"/>
  <c r="N422" i="10" s="1"/>
  <c r="O422" i="10" a="1"/>
  <c r="O422" i="10" s="1"/>
  <c r="P422" i="10" a="1"/>
  <c r="P422" i="10" s="1"/>
  <c r="S421" i="9" a="1"/>
  <c r="S421" i="9" s="1"/>
  <c r="O421" i="9" a="1"/>
  <c r="O421" i="9" s="1"/>
  <c r="K421" i="9" a="1"/>
  <c r="K421" i="9" s="1"/>
  <c r="T421" i="9" a="1"/>
  <c r="T421" i="9" s="1"/>
  <c r="P421" i="9" a="1"/>
  <c r="P421" i="9" s="1"/>
  <c r="M421" i="9" a="1"/>
  <c r="M421" i="9" s="1"/>
  <c r="N421" i="9" a="1"/>
  <c r="N421" i="9" s="1"/>
  <c r="L421" i="9" a="1"/>
  <c r="L421" i="9" s="1"/>
  <c r="Q421" i="9" a="1"/>
  <c r="Q421" i="9" s="1"/>
  <c r="R421" i="9" a="1"/>
  <c r="R421" i="9" s="1"/>
  <c r="A423" i="10"/>
  <c r="F422" i="10" a="1"/>
  <c r="F422" i="10" s="1"/>
  <c r="D422" i="10" a="1"/>
  <c r="D422" i="10" s="1"/>
  <c r="I422" i="10" a="1"/>
  <c r="I422" i="10" s="1"/>
  <c r="H422" i="10" a="1"/>
  <c r="H422" i="10" s="1"/>
  <c r="J422" i="10" a="1"/>
  <c r="J422" i="10" s="1"/>
  <c r="G422" i="10" a="1"/>
  <c r="G422" i="10" s="1"/>
  <c r="B422" i="10"/>
  <c r="E422" i="10" a="1"/>
  <c r="E422" i="10" s="1"/>
  <c r="H421" i="9" a="1"/>
  <c r="H421" i="9" s="1"/>
  <c r="B421" i="9"/>
  <c r="E421" i="9" a="1"/>
  <c r="E421" i="9" s="1"/>
  <c r="G421" i="9" a="1"/>
  <c r="G421" i="9" s="1"/>
  <c r="A422" i="9"/>
  <c r="D421" i="9" a="1"/>
  <c r="D421" i="9" s="1"/>
  <c r="J421" i="9" a="1"/>
  <c r="J421" i="9" s="1"/>
  <c r="F421" i="9" a="1"/>
  <c r="F421" i="9" s="1"/>
  <c r="I421" i="9" a="1"/>
  <c r="I421" i="9" s="1"/>
  <c r="L423" i="10" l="1" a="1"/>
  <c r="L423" i="10" s="1"/>
  <c r="M423" i="10" a="1"/>
  <c r="M423" i="10" s="1"/>
  <c r="R423" i="10" a="1"/>
  <c r="R423" i="10" s="1"/>
  <c r="N423" i="10" a="1"/>
  <c r="N423" i="10" s="1"/>
  <c r="S423" i="10" a="1"/>
  <c r="S423" i="10" s="1"/>
  <c r="T423" i="10" a="1"/>
  <c r="T423" i="10" s="1"/>
  <c r="K423" i="10" a="1"/>
  <c r="K423" i="10" s="1"/>
  <c r="O423" i="10" a="1"/>
  <c r="O423" i="10" s="1"/>
  <c r="P423" i="10" a="1"/>
  <c r="P423" i="10" s="1"/>
  <c r="Q423" i="10" a="1"/>
  <c r="Q423" i="10" s="1"/>
  <c r="M422" i="9" a="1"/>
  <c r="M422" i="9" s="1"/>
  <c r="Q422" i="9" a="1"/>
  <c r="Q422" i="9" s="1"/>
  <c r="N422" i="9" a="1"/>
  <c r="N422" i="9" s="1"/>
  <c r="R422" i="9" a="1"/>
  <c r="R422" i="9" s="1"/>
  <c r="O422" i="9" a="1"/>
  <c r="O422" i="9" s="1"/>
  <c r="P422" i="9" a="1"/>
  <c r="P422" i="9" s="1"/>
  <c r="L422" i="9" a="1"/>
  <c r="L422" i="9" s="1"/>
  <c r="K422" i="9" a="1"/>
  <c r="K422" i="9" s="1"/>
  <c r="S422" i="9" a="1"/>
  <c r="S422" i="9" s="1"/>
  <c r="T422" i="9" a="1"/>
  <c r="T422" i="9" s="1"/>
  <c r="H423" i="10" a="1"/>
  <c r="H423" i="10" s="1"/>
  <c r="B423" i="10"/>
  <c r="G423" i="10" a="1"/>
  <c r="G423" i="10" s="1"/>
  <c r="A424" i="10"/>
  <c r="J423" i="10" a="1"/>
  <c r="J423" i="10" s="1"/>
  <c r="E423" i="10" a="1"/>
  <c r="E423" i="10" s="1"/>
  <c r="F423" i="10" a="1"/>
  <c r="F423" i="10" s="1"/>
  <c r="I423" i="10" a="1"/>
  <c r="I423" i="10" s="1"/>
  <c r="D423" i="10" a="1"/>
  <c r="D423" i="10" s="1"/>
  <c r="F422" i="9" a="1"/>
  <c r="F422" i="9" s="1"/>
  <c r="I422" i="9" a="1"/>
  <c r="I422" i="9" s="1"/>
  <c r="B422" i="9"/>
  <c r="G422" i="9" a="1"/>
  <c r="G422" i="9" s="1"/>
  <c r="H422" i="9" a="1"/>
  <c r="H422" i="9" s="1"/>
  <c r="D422" i="9" a="1"/>
  <c r="D422" i="9" s="1"/>
  <c r="E422" i="9" a="1"/>
  <c r="E422" i="9" s="1"/>
  <c r="J422" i="9" a="1"/>
  <c r="J422" i="9" s="1"/>
  <c r="A423" i="9"/>
  <c r="R424" i="10" l="1" a="1"/>
  <c r="R424" i="10" s="1"/>
  <c r="M424" i="10" a="1"/>
  <c r="M424" i="10" s="1"/>
  <c r="S424" i="10" a="1"/>
  <c r="S424" i="10" s="1"/>
  <c r="N424" i="10" a="1"/>
  <c r="N424" i="10" s="1"/>
  <c r="O424" i="10" a="1"/>
  <c r="O424" i="10" s="1"/>
  <c r="T424" i="10" a="1"/>
  <c r="T424" i="10" s="1"/>
  <c r="K424" i="10" a="1"/>
  <c r="K424" i="10" s="1"/>
  <c r="L424" i="10" a="1"/>
  <c r="L424" i="10" s="1"/>
  <c r="P424" i="10" a="1"/>
  <c r="P424" i="10" s="1"/>
  <c r="Q424" i="10" a="1"/>
  <c r="Q424" i="10" s="1"/>
  <c r="K423" i="9" a="1"/>
  <c r="K423" i="9" s="1"/>
  <c r="O423" i="9" a="1"/>
  <c r="O423" i="9" s="1"/>
  <c r="S423" i="9" a="1"/>
  <c r="S423" i="9" s="1"/>
  <c r="L423" i="9" a="1"/>
  <c r="L423" i="9" s="1"/>
  <c r="P423" i="9" a="1"/>
  <c r="P423" i="9" s="1"/>
  <c r="T423" i="9" a="1"/>
  <c r="T423" i="9" s="1"/>
  <c r="R423" i="9" a="1"/>
  <c r="R423" i="9" s="1"/>
  <c r="M423" i="9" a="1"/>
  <c r="M423" i="9" s="1"/>
  <c r="N423" i="9" a="1"/>
  <c r="N423" i="9" s="1"/>
  <c r="Q423" i="9" a="1"/>
  <c r="Q423" i="9" s="1"/>
  <c r="J424" i="10" a="1"/>
  <c r="J424" i="10" s="1"/>
  <c r="H424" i="10" a="1"/>
  <c r="H424" i="10" s="1"/>
  <c r="B424" i="10"/>
  <c r="G424" i="10" a="1"/>
  <c r="G424" i="10" s="1"/>
  <c r="A425" i="10"/>
  <c r="I424" i="10" a="1"/>
  <c r="I424" i="10" s="1"/>
  <c r="D424" i="10" a="1"/>
  <c r="D424" i="10" s="1"/>
  <c r="F424" i="10" a="1"/>
  <c r="F424" i="10" s="1"/>
  <c r="E424" i="10" a="1"/>
  <c r="E424" i="10" s="1"/>
  <c r="B423" i="9"/>
  <c r="D423" i="9" a="1"/>
  <c r="D423" i="9" s="1"/>
  <c r="H423" i="9" a="1"/>
  <c r="H423" i="9" s="1"/>
  <c r="F423" i="9" a="1"/>
  <c r="F423" i="9" s="1"/>
  <c r="E423" i="9" a="1"/>
  <c r="E423" i="9" s="1"/>
  <c r="J423" i="9" a="1"/>
  <c r="J423" i="9" s="1"/>
  <c r="A424" i="9"/>
  <c r="I423" i="9" a="1"/>
  <c r="I423" i="9" s="1"/>
  <c r="G423" i="9" a="1"/>
  <c r="G423" i="9" s="1"/>
  <c r="N425" i="10" l="1" a="1"/>
  <c r="N425" i="10" s="1"/>
  <c r="S425" i="10" a="1"/>
  <c r="S425" i="10" s="1"/>
  <c r="T425" i="10" a="1"/>
  <c r="T425" i="10" s="1"/>
  <c r="O425" i="10" a="1"/>
  <c r="O425" i="10" s="1"/>
  <c r="K425" i="10" a="1"/>
  <c r="K425" i="10" s="1"/>
  <c r="L425" i="10" a="1"/>
  <c r="L425" i="10" s="1"/>
  <c r="M425" i="10" a="1"/>
  <c r="M425" i="10" s="1"/>
  <c r="Q425" i="10" a="1"/>
  <c r="Q425" i="10" s="1"/>
  <c r="R425" i="10" a="1"/>
  <c r="R425" i="10" s="1"/>
  <c r="P425" i="10" a="1"/>
  <c r="P425" i="10" s="1"/>
  <c r="M424" i="9" a="1"/>
  <c r="M424" i="9" s="1"/>
  <c r="Q424" i="9" a="1"/>
  <c r="Q424" i="9" s="1"/>
  <c r="N424" i="9" a="1"/>
  <c r="N424" i="9" s="1"/>
  <c r="R424" i="9" a="1"/>
  <c r="R424" i="9" s="1"/>
  <c r="K424" i="9" a="1"/>
  <c r="K424" i="9" s="1"/>
  <c r="S424" i="9" a="1"/>
  <c r="S424" i="9" s="1"/>
  <c r="P424" i="9" a="1"/>
  <c r="P424" i="9" s="1"/>
  <c r="L424" i="9" a="1"/>
  <c r="L424" i="9" s="1"/>
  <c r="T424" i="9" a="1"/>
  <c r="T424" i="9" s="1"/>
  <c r="O424" i="9" a="1"/>
  <c r="O424" i="9" s="1"/>
  <c r="H425" i="10" a="1"/>
  <c r="H425" i="10" s="1"/>
  <c r="A426" i="10"/>
  <c r="G425" i="10" a="1"/>
  <c r="G425" i="10" s="1"/>
  <c r="B425" i="10"/>
  <c r="D425" i="10" a="1"/>
  <c r="D425" i="10" s="1"/>
  <c r="F425" i="10" a="1"/>
  <c r="F425" i="10" s="1"/>
  <c r="I425" i="10" a="1"/>
  <c r="I425" i="10" s="1"/>
  <c r="J425" i="10" a="1"/>
  <c r="J425" i="10" s="1"/>
  <c r="E425" i="10" a="1"/>
  <c r="E425" i="10" s="1"/>
  <c r="J424" i="9" a="1"/>
  <c r="J424" i="9" s="1"/>
  <c r="A425" i="9"/>
  <c r="B424" i="9"/>
  <c r="D424" i="9" a="1"/>
  <c r="D424" i="9" s="1"/>
  <c r="G424" i="9" a="1"/>
  <c r="G424" i="9" s="1"/>
  <c r="I424" i="9" a="1"/>
  <c r="I424" i="9" s="1"/>
  <c r="E424" i="9" a="1"/>
  <c r="E424" i="9" s="1"/>
  <c r="H424" i="9" a="1"/>
  <c r="H424" i="9" s="1"/>
  <c r="F424" i="9" a="1"/>
  <c r="F424" i="9" s="1"/>
  <c r="N426" i="10" l="1" a="1"/>
  <c r="N426" i="10" s="1"/>
  <c r="O426" i="10" a="1"/>
  <c r="O426" i="10" s="1"/>
  <c r="T426" i="10" a="1"/>
  <c r="T426" i="10" s="1"/>
  <c r="K426" i="10" a="1"/>
  <c r="K426" i="10" s="1"/>
  <c r="P426" i="10" a="1"/>
  <c r="P426" i="10" s="1"/>
  <c r="L426" i="10" a="1"/>
  <c r="L426" i="10" s="1"/>
  <c r="M426" i="10" a="1"/>
  <c r="M426" i="10" s="1"/>
  <c r="Q426" i="10" a="1"/>
  <c r="Q426" i="10" s="1"/>
  <c r="R426" i="10" a="1"/>
  <c r="R426" i="10" s="1"/>
  <c r="S426" i="10" a="1"/>
  <c r="S426" i="10" s="1"/>
  <c r="K425" i="9" a="1"/>
  <c r="K425" i="9" s="1"/>
  <c r="O425" i="9" a="1"/>
  <c r="O425" i="9" s="1"/>
  <c r="S425" i="9" a="1"/>
  <c r="S425" i="9" s="1"/>
  <c r="L425" i="9" a="1"/>
  <c r="L425" i="9" s="1"/>
  <c r="P425" i="9" a="1"/>
  <c r="P425" i="9" s="1"/>
  <c r="T425" i="9" a="1"/>
  <c r="T425" i="9" s="1"/>
  <c r="Q425" i="9" a="1"/>
  <c r="Q425" i="9" s="1"/>
  <c r="N425" i="9" a="1"/>
  <c r="N425" i="9" s="1"/>
  <c r="R425" i="9" a="1"/>
  <c r="R425" i="9" s="1"/>
  <c r="M425" i="9" a="1"/>
  <c r="M425" i="9" s="1"/>
  <c r="I426" i="10" a="1"/>
  <c r="I426" i="10" s="1"/>
  <c r="G426" i="10" a="1"/>
  <c r="G426" i="10" s="1"/>
  <c r="H426" i="10" a="1"/>
  <c r="H426" i="10" s="1"/>
  <c r="D426" i="10" a="1"/>
  <c r="D426" i="10" s="1"/>
  <c r="E426" i="10" a="1"/>
  <c r="E426" i="10" s="1"/>
  <c r="A427" i="10"/>
  <c r="J426" i="10" a="1"/>
  <c r="J426" i="10" s="1"/>
  <c r="B426" i="10"/>
  <c r="F426" i="10" a="1"/>
  <c r="F426" i="10" s="1"/>
  <c r="J425" i="9" a="1"/>
  <c r="J425" i="9" s="1"/>
  <c r="H425" i="9" a="1"/>
  <c r="H425" i="9" s="1"/>
  <c r="G425" i="9" a="1"/>
  <c r="G425" i="9" s="1"/>
  <c r="A426" i="9"/>
  <c r="D425" i="9" a="1"/>
  <c r="D425" i="9" s="1"/>
  <c r="B425" i="9"/>
  <c r="I425" i="9" a="1"/>
  <c r="I425" i="9" s="1"/>
  <c r="F425" i="9" a="1"/>
  <c r="F425" i="9" s="1"/>
  <c r="E425" i="9" a="1"/>
  <c r="E425" i="9" s="1"/>
  <c r="T427" i="10" l="1" a="1"/>
  <c r="T427" i="10" s="1"/>
  <c r="O427" i="10" a="1"/>
  <c r="O427" i="10" s="1"/>
  <c r="P427" i="10" a="1"/>
  <c r="P427" i="10" s="1"/>
  <c r="K427" i="10" a="1"/>
  <c r="K427" i="10" s="1"/>
  <c r="Q427" i="10" a="1"/>
  <c r="Q427" i="10" s="1"/>
  <c r="L427" i="10" a="1"/>
  <c r="L427" i="10" s="1"/>
  <c r="M427" i="10" a="1"/>
  <c r="M427" i="10" s="1"/>
  <c r="N427" i="10" a="1"/>
  <c r="N427" i="10" s="1"/>
  <c r="R427" i="10" a="1"/>
  <c r="R427" i="10" s="1"/>
  <c r="S427" i="10" a="1"/>
  <c r="S427" i="10" s="1"/>
  <c r="M426" i="9" a="1"/>
  <c r="M426" i="9" s="1"/>
  <c r="Q426" i="9" a="1"/>
  <c r="Q426" i="9" s="1"/>
  <c r="N426" i="9" a="1"/>
  <c r="N426" i="9" s="1"/>
  <c r="R426" i="9" a="1"/>
  <c r="R426" i="9" s="1"/>
  <c r="O426" i="9" a="1"/>
  <c r="O426" i="9" s="1"/>
  <c r="P426" i="9" a="1"/>
  <c r="P426" i="9" s="1"/>
  <c r="L426" i="9" a="1"/>
  <c r="L426" i="9" s="1"/>
  <c r="K426" i="9" a="1"/>
  <c r="K426" i="9" s="1"/>
  <c r="S426" i="9" a="1"/>
  <c r="S426" i="9" s="1"/>
  <c r="T426" i="9" a="1"/>
  <c r="T426" i="9" s="1"/>
  <c r="I427" i="10" a="1"/>
  <c r="I427" i="10" s="1"/>
  <c r="G427" i="10" a="1"/>
  <c r="G427" i="10" s="1"/>
  <c r="D427" i="10" a="1"/>
  <c r="D427" i="10" s="1"/>
  <c r="F427" i="10" a="1"/>
  <c r="F427" i="10" s="1"/>
  <c r="E427" i="10" a="1"/>
  <c r="E427" i="10" s="1"/>
  <c r="J427" i="10" a="1"/>
  <c r="J427" i="10" s="1"/>
  <c r="A428" i="10"/>
  <c r="H427" i="10" a="1"/>
  <c r="H427" i="10" s="1"/>
  <c r="B427" i="10"/>
  <c r="E426" i="9" a="1"/>
  <c r="E426" i="9" s="1"/>
  <c r="G426" i="9" a="1"/>
  <c r="G426" i="9" s="1"/>
  <c r="A427" i="9"/>
  <c r="I426" i="9" a="1"/>
  <c r="I426" i="9" s="1"/>
  <c r="F426" i="9" a="1"/>
  <c r="F426" i="9" s="1"/>
  <c r="J426" i="9" a="1"/>
  <c r="J426" i="9" s="1"/>
  <c r="B426" i="9"/>
  <c r="H426" i="9" a="1"/>
  <c r="H426" i="9" s="1"/>
  <c r="D426" i="9" a="1"/>
  <c r="D426" i="9" s="1"/>
  <c r="K428" i="10" l="1" a="1"/>
  <c r="K428" i="10" s="1"/>
  <c r="P428" i="10" a="1"/>
  <c r="P428" i="10" s="1"/>
  <c r="L428" i="10" a="1"/>
  <c r="L428" i="10" s="1"/>
  <c r="Q428" i="10" a="1"/>
  <c r="Q428" i="10" s="1"/>
  <c r="M428" i="10" a="1"/>
  <c r="M428" i="10" s="1"/>
  <c r="N428" i="10" a="1"/>
  <c r="N428" i="10" s="1"/>
  <c r="O428" i="10" a="1"/>
  <c r="O428" i="10" s="1"/>
  <c r="R428" i="10" a="1"/>
  <c r="R428" i="10" s="1"/>
  <c r="S428" i="10" a="1"/>
  <c r="S428" i="10" s="1"/>
  <c r="T428" i="10" a="1"/>
  <c r="T428" i="10" s="1"/>
  <c r="K427" i="9" a="1"/>
  <c r="K427" i="9" s="1"/>
  <c r="O427" i="9" a="1"/>
  <c r="O427" i="9" s="1"/>
  <c r="S427" i="9" a="1"/>
  <c r="S427" i="9" s="1"/>
  <c r="L427" i="9" a="1"/>
  <c r="L427" i="9" s="1"/>
  <c r="P427" i="9" a="1"/>
  <c r="P427" i="9" s="1"/>
  <c r="T427" i="9" a="1"/>
  <c r="T427" i="9" s="1"/>
  <c r="R427" i="9" a="1"/>
  <c r="R427" i="9" s="1"/>
  <c r="M427" i="9" a="1"/>
  <c r="M427" i="9" s="1"/>
  <c r="N427" i="9" a="1"/>
  <c r="N427" i="9" s="1"/>
  <c r="Q427" i="9" a="1"/>
  <c r="Q427" i="9" s="1"/>
  <c r="F428" i="10" a="1"/>
  <c r="F428" i="10" s="1"/>
  <c r="E428" i="10" a="1"/>
  <c r="E428" i="10" s="1"/>
  <c r="D428" i="10" a="1"/>
  <c r="D428" i="10" s="1"/>
  <c r="G428" i="10" a="1"/>
  <c r="G428" i="10" s="1"/>
  <c r="H428" i="10" a="1"/>
  <c r="H428" i="10" s="1"/>
  <c r="I428" i="10" a="1"/>
  <c r="I428" i="10" s="1"/>
  <c r="A429" i="10"/>
  <c r="B428" i="10"/>
  <c r="J428" i="10" a="1"/>
  <c r="J428" i="10" s="1"/>
  <c r="B427" i="9"/>
  <c r="A428" i="9"/>
  <c r="J427" i="9" a="1"/>
  <c r="J427" i="9" s="1"/>
  <c r="H427" i="9" a="1"/>
  <c r="H427" i="9" s="1"/>
  <c r="G427" i="9" a="1"/>
  <c r="G427" i="9" s="1"/>
  <c r="F427" i="9" a="1"/>
  <c r="F427" i="9" s="1"/>
  <c r="D427" i="9" a="1"/>
  <c r="D427" i="9" s="1"/>
  <c r="E427" i="9" a="1"/>
  <c r="E427" i="9" s="1"/>
  <c r="I427" i="9" a="1"/>
  <c r="I427" i="9" s="1"/>
  <c r="P429" i="10" l="1" a="1"/>
  <c r="P429" i="10" s="1"/>
  <c r="K429" i="10" a="1"/>
  <c r="K429" i="10" s="1"/>
  <c r="Q429" i="10" a="1"/>
  <c r="Q429" i="10" s="1"/>
  <c r="L429" i="10" a="1"/>
  <c r="L429" i="10" s="1"/>
  <c r="M429" i="10" a="1"/>
  <c r="M429" i="10" s="1"/>
  <c r="R429" i="10" a="1"/>
  <c r="R429" i="10" s="1"/>
  <c r="N429" i="10" a="1"/>
  <c r="N429" i="10" s="1"/>
  <c r="O429" i="10" a="1"/>
  <c r="O429" i="10" s="1"/>
  <c r="S429" i="10" a="1"/>
  <c r="S429" i="10" s="1"/>
  <c r="T429" i="10" a="1"/>
  <c r="T429" i="10" s="1"/>
  <c r="M428" i="9" a="1"/>
  <c r="M428" i="9" s="1"/>
  <c r="Q428" i="9" a="1"/>
  <c r="Q428" i="9" s="1"/>
  <c r="N428" i="9" a="1"/>
  <c r="N428" i="9" s="1"/>
  <c r="R428" i="9" a="1"/>
  <c r="R428" i="9" s="1"/>
  <c r="K428" i="9" a="1"/>
  <c r="K428" i="9" s="1"/>
  <c r="S428" i="9" a="1"/>
  <c r="S428" i="9" s="1"/>
  <c r="P428" i="9" a="1"/>
  <c r="P428" i="9" s="1"/>
  <c r="L428" i="9" a="1"/>
  <c r="L428" i="9" s="1"/>
  <c r="T428" i="9" a="1"/>
  <c r="T428" i="9" s="1"/>
  <c r="O428" i="9" a="1"/>
  <c r="O428" i="9" s="1"/>
  <c r="A430" i="10"/>
  <c r="E429" i="10" a="1"/>
  <c r="E429" i="10" s="1"/>
  <c r="G429" i="10" a="1"/>
  <c r="G429" i="10" s="1"/>
  <c r="F429" i="10" a="1"/>
  <c r="F429" i="10" s="1"/>
  <c r="J429" i="10" a="1"/>
  <c r="J429" i="10" s="1"/>
  <c r="H429" i="10" a="1"/>
  <c r="H429" i="10" s="1"/>
  <c r="D429" i="10" a="1"/>
  <c r="D429" i="10" s="1"/>
  <c r="B429" i="10"/>
  <c r="I429" i="10" a="1"/>
  <c r="I429" i="10" s="1"/>
  <c r="F428" i="9" a="1"/>
  <c r="F428" i="9" s="1"/>
  <c r="J428" i="9" a="1"/>
  <c r="J428" i="9" s="1"/>
  <c r="E428" i="9" a="1"/>
  <c r="E428" i="9" s="1"/>
  <c r="I428" i="9" a="1"/>
  <c r="I428" i="9" s="1"/>
  <c r="H428" i="9" a="1"/>
  <c r="H428" i="9" s="1"/>
  <c r="B428" i="9"/>
  <c r="A429" i="9"/>
  <c r="D428" i="9" a="1"/>
  <c r="D428" i="9" s="1"/>
  <c r="G428" i="9" a="1"/>
  <c r="G428" i="9" s="1"/>
  <c r="L430" i="10" l="1" a="1"/>
  <c r="L430" i="10" s="1"/>
  <c r="Q430" i="10" a="1"/>
  <c r="Q430" i="10" s="1"/>
  <c r="R430" i="10" a="1"/>
  <c r="R430" i="10" s="1"/>
  <c r="M430" i="10" a="1"/>
  <c r="M430" i="10" s="1"/>
  <c r="S430" i="10" a="1"/>
  <c r="S430" i="10" s="1"/>
  <c r="N430" i="10" a="1"/>
  <c r="N430" i="10" s="1"/>
  <c r="O430" i="10" a="1"/>
  <c r="O430" i="10" s="1"/>
  <c r="P430" i="10" a="1"/>
  <c r="P430" i="10" s="1"/>
  <c r="T430" i="10" a="1"/>
  <c r="T430" i="10" s="1"/>
  <c r="K430" i="10" a="1"/>
  <c r="K430" i="10" s="1"/>
  <c r="K429" i="9" a="1"/>
  <c r="K429" i="9" s="1"/>
  <c r="O429" i="9" a="1"/>
  <c r="O429" i="9" s="1"/>
  <c r="S429" i="9" a="1"/>
  <c r="S429" i="9" s="1"/>
  <c r="L429" i="9" a="1"/>
  <c r="L429" i="9" s="1"/>
  <c r="P429" i="9" a="1"/>
  <c r="P429" i="9" s="1"/>
  <c r="T429" i="9" a="1"/>
  <c r="T429" i="9" s="1"/>
  <c r="Q429" i="9" a="1"/>
  <c r="Q429" i="9" s="1"/>
  <c r="R429" i="9" a="1"/>
  <c r="R429" i="9" s="1"/>
  <c r="N429" i="9" a="1"/>
  <c r="N429" i="9" s="1"/>
  <c r="M429" i="9" a="1"/>
  <c r="M429" i="9" s="1"/>
  <c r="A431" i="10"/>
  <c r="D430" i="10" a="1"/>
  <c r="D430" i="10" s="1"/>
  <c r="I430" i="10" a="1"/>
  <c r="I430" i="10" s="1"/>
  <c r="E430" i="10" a="1"/>
  <c r="E430" i="10" s="1"/>
  <c r="F430" i="10" a="1"/>
  <c r="F430" i="10" s="1"/>
  <c r="H430" i="10" a="1"/>
  <c r="H430" i="10" s="1"/>
  <c r="G430" i="10" a="1"/>
  <c r="G430" i="10" s="1"/>
  <c r="J430" i="10" a="1"/>
  <c r="J430" i="10" s="1"/>
  <c r="B430" i="10"/>
  <c r="E429" i="9" a="1"/>
  <c r="E429" i="9" s="1"/>
  <c r="G429" i="9" a="1"/>
  <c r="G429" i="9" s="1"/>
  <c r="D429" i="9" a="1"/>
  <c r="D429" i="9" s="1"/>
  <c r="H429" i="9" a="1"/>
  <c r="H429" i="9" s="1"/>
  <c r="J429" i="9" a="1"/>
  <c r="J429" i="9" s="1"/>
  <c r="B429" i="9"/>
  <c r="A430" i="9"/>
  <c r="I429" i="9" a="1"/>
  <c r="I429" i="9" s="1"/>
  <c r="F429" i="9" a="1"/>
  <c r="F429" i="9" s="1"/>
  <c r="L431" i="10" l="1" a="1"/>
  <c r="L431" i="10" s="1"/>
  <c r="M431" i="10" a="1"/>
  <c r="M431" i="10" s="1"/>
  <c r="R431" i="10" a="1"/>
  <c r="R431" i="10" s="1"/>
  <c r="N431" i="10" a="1"/>
  <c r="N431" i="10" s="1"/>
  <c r="S431" i="10" a="1"/>
  <c r="S431" i="10" s="1"/>
  <c r="O431" i="10" a="1"/>
  <c r="O431" i="10" s="1"/>
  <c r="P431" i="10" a="1"/>
  <c r="P431" i="10" s="1"/>
  <c r="Q431" i="10" a="1"/>
  <c r="Q431" i="10" s="1"/>
  <c r="T431" i="10" a="1"/>
  <c r="T431" i="10" s="1"/>
  <c r="K431" i="10" a="1"/>
  <c r="K431" i="10" s="1"/>
  <c r="M430" i="9" a="1"/>
  <c r="M430" i="9" s="1"/>
  <c r="Q430" i="9" a="1"/>
  <c r="Q430" i="9" s="1"/>
  <c r="N430" i="9" a="1"/>
  <c r="N430" i="9" s="1"/>
  <c r="R430" i="9" a="1"/>
  <c r="R430" i="9" s="1"/>
  <c r="O430" i="9" a="1"/>
  <c r="O430" i="9" s="1"/>
  <c r="L430" i="9" a="1"/>
  <c r="L430" i="9" s="1"/>
  <c r="P430" i="9" a="1"/>
  <c r="P430" i="9" s="1"/>
  <c r="K430" i="9" a="1"/>
  <c r="K430" i="9" s="1"/>
  <c r="S430" i="9" a="1"/>
  <c r="S430" i="9" s="1"/>
  <c r="T430" i="9" a="1"/>
  <c r="T430" i="9" s="1"/>
  <c r="B431" i="10"/>
  <c r="I431" i="10" a="1"/>
  <c r="I431" i="10" s="1"/>
  <c r="G431" i="10" a="1"/>
  <c r="G431" i="10" s="1"/>
  <c r="E431" i="10" a="1"/>
  <c r="E431" i="10" s="1"/>
  <c r="H431" i="10" a="1"/>
  <c r="H431" i="10" s="1"/>
  <c r="D431" i="10" a="1"/>
  <c r="D431" i="10" s="1"/>
  <c r="A432" i="10"/>
  <c r="F431" i="10" a="1"/>
  <c r="F431" i="10" s="1"/>
  <c r="J431" i="10" a="1"/>
  <c r="J431" i="10" s="1"/>
  <c r="A431" i="9"/>
  <c r="J430" i="9" a="1"/>
  <c r="J430" i="9" s="1"/>
  <c r="I430" i="9" a="1"/>
  <c r="I430" i="9" s="1"/>
  <c r="B430" i="9"/>
  <c r="G430" i="9" a="1"/>
  <c r="G430" i="9" s="1"/>
  <c r="H430" i="9" a="1"/>
  <c r="H430" i="9" s="1"/>
  <c r="F430" i="9" a="1"/>
  <c r="F430" i="9" s="1"/>
  <c r="E430" i="9" a="1"/>
  <c r="E430" i="9" s="1"/>
  <c r="D430" i="9" a="1"/>
  <c r="D430" i="9" s="1"/>
  <c r="R432" i="10" l="1" a="1"/>
  <c r="R432" i="10" s="1"/>
  <c r="M432" i="10" a="1"/>
  <c r="M432" i="10" s="1"/>
  <c r="S432" i="10" a="1"/>
  <c r="S432" i="10" s="1"/>
  <c r="N432" i="10" a="1"/>
  <c r="N432" i="10" s="1"/>
  <c r="O432" i="10" a="1"/>
  <c r="O432" i="10" s="1"/>
  <c r="T432" i="10" a="1"/>
  <c r="T432" i="10" s="1"/>
  <c r="P432" i="10" a="1"/>
  <c r="P432" i="10" s="1"/>
  <c r="Q432" i="10" a="1"/>
  <c r="Q432" i="10" s="1"/>
  <c r="K432" i="10" a="1"/>
  <c r="K432" i="10" s="1"/>
  <c r="L432" i="10" a="1"/>
  <c r="L432" i="10" s="1"/>
  <c r="K431" i="9" a="1"/>
  <c r="K431" i="9" s="1"/>
  <c r="O431" i="9" a="1"/>
  <c r="O431" i="9" s="1"/>
  <c r="S431" i="9" a="1"/>
  <c r="S431" i="9" s="1"/>
  <c r="L431" i="9" a="1"/>
  <c r="L431" i="9" s="1"/>
  <c r="P431" i="9" a="1"/>
  <c r="P431" i="9" s="1"/>
  <c r="T431" i="9" a="1"/>
  <c r="T431" i="9" s="1"/>
  <c r="M431" i="9" a="1"/>
  <c r="M431" i="9" s="1"/>
  <c r="N431" i="9" a="1"/>
  <c r="N431" i="9" s="1"/>
  <c r="R431" i="9" a="1"/>
  <c r="R431" i="9" s="1"/>
  <c r="Q431" i="9" a="1"/>
  <c r="Q431" i="9" s="1"/>
  <c r="J432" i="10" a="1"/>
  <c r="J432" i="10" s="1"/>
  <c r="B432" i="10"/>
  <c r="G432" i="10" a="1"/>
  <c r="G432" i="10" s="1"/>
  <c r="F432" i="10" a="1"/>
  <c r="F432" i="10" s="1"/>
  <c r="A433" i="10"/>
  <c r="D432" i="10" a="1"/>
  <c r="D432" i="10" s="1"/>
  <c r="I432" i="10" a="1"/>
  <c r="I432" i="10" s="1"/>
  <c r="E432" i="10" a="1"/>
  <c r="E432" i="10" s="1"/>
  <c r="H432" i="10" a="1"/>
  <c r="H432" i="10" s="1"/>
  <c r="E431" i="9" a="1"/>
  <c r="E431" i="9" s="1"/>
  <c r="J431" i="9" a="1"/>
  <c r="J431" i="9" s="1"/>
  <c r="G431" i="9" a="1"/>
  <c r="G431" i="9" s="1"/>
  <c r="F431" i="9" a="1"/>
  <c r="F431" i="9" s="1"/>
  <c r="A432" i="9"/>
  <c r="B431" i="9"/>
  <c r="D431" i="9" a="1"/>
  <c r="D431" i="9" s="1"/>
  <c r="H431" i="9" a="1"/>
  <c r="H431" i="9" s="1"/>
  <c r="I431" i="9" a="1"/>
  <c r="I431" i="9" s="1"/>
  <c r="N433" i="10" l="1" a="1"/>
  <c r="N433" i="10" s="1"/>
  <c r="S433" i="10" a="1"/>
  <c r="S433" i="10" s="1"/>
  <c r="T433" i="10" a="1"/>
  <c r="T433" i="10" s="1"/>
  <c r="O433" i="10" a="1"/>
  <c r="O433" i="10" s="1"/>
  <c r="P433" i="10" a="1"/>
  <c r="P433" i="10" s="1"/>
  <c r="Q433" i="10" a="1"/>
  <c r="Q433" i="10" s="1"/>
  <c r="R433" i="10" a="1"/>
  <c r="R433" i="10" s="1"/>
  <c r="K433" i="10" a="1"/>
  <c r="K433" i="10" s="1"/>
  <c r="L433" i="10" a="1"/>
  <c r="L433" i="10" s="1"/>
  <c r="M433" i="10" a="1"/>
  <c r="M433" i="10" s="1"/>
  <c r="M432" i="9" a="1"/>
  <c r="M432" i="9" s="1"/>
  <c r="Q432" i="9" a="1"/>
  <c r="Q432" i="9" s="1"/>
  <c r="N432" i="9" a="1"/>
  <c r="N432" i="9" s="1"/>
  <c r="R432" i="9" a="1"/>
  <c r="R432" i="9" s="1"/>
  <c r="P432" i="9" a="1"/>
  <c r="P432" i="9" s="1"/>
  <c r="K432" i="9" a="1"/>
  <c r="K432" i="9" s="1"/>
  <c r="S432" i="9" a="1"/>
  <c r="S432" i="9" s="1"/>
  <c r="L432" i="9" a="1"/>
  <c r="L432" i="9" s="1"/>
  <c r="T432" i="9" a="1"/>
  <c r="T432" i="9" s="1"/>
  <c r="O432" i="9" a="1"/>
  <c r="O432" i="9" s="1"/>
  <c r="D433" i="10" a="1"/>
  <c r="D433" i="10" s="1"/>
  <c r="H433" i="10" a="1"/>
  <c r="H433" i="10" s="1"/>
  <c r="J433" i="10" a="1"/>
  <c r="J433" i="10" s="1"/>
  <c r="I433" i="10" a="1"/>
  <c r="I433" i="10" s="1"/>
  <c r="A434" i="10"/>
  <c r="G433" i="10" a="1"/>
  <c r="G433" i="10" s="1"/>
  <c r="F433" i="10" a="1"/>
  <c r="F433" i="10" s="1"/>
  <c r="E433" i="10" a="1"/>
  <c r="E433" i="10" s="1"/>
  <c r="B433" i="10"/>
  <c r="H432" i="9" a="1"/>
  <c r="H432" i="9" s="1"/>
  <c r="E432" i="9" a="1"/>
  <c r="E432" i="9" s="1"/>
  <c r="G432" i="9" a="1"/>
  <c r="G432" i="9" s="1"/>
  <c r="J432" i="9" a="1"/>
  <c r="J432" i="9" s="1"/>
  <c r="I432" i="9" a="1"/>
  <c r="I432" i="9" s="1"/>
  <c r="A433" i="9"/>
  <c r="D432" i="9" a="1"/>
  <c r="D432" i="9" s="1"/>
  <c r="F432" i="9" a="1"/>
  <c r="F432" i="9" s="1"/>
  <c r="B432" i="9"/>
  <c r="N434" i="10" l="1" a="1"/>
  <c r="N434" i="10" s="1"/>
  <c r="O434" i="10" a="1"/>
  <c r="O434" i="10" s="1"/>
  <c r="T434" i="10" a="1"/>
  <c r="T434" i="10" s="1"/>
  <c r="K434" i="10" a="1"/>
  <c r="K434" i="10" s="1"/>
  <c r="P434" i="10" a="1"/>
  <c r="P434" i="10" s="1"/>
  <c r="Q434" i="10" a="1"/>
  <c r="Q434" i="10" s="1"/>
  <c r="R434" i="10" a="1"/>
  <c r="R434" i="10" s="1"/>
  <c r="S434" i="10" a="1"/>
  <c r="S434" i="10" s="1"/>
  <c r="L434" i="10" a="1"/>
  <c r="L434" i="10" s="1"/>
  <c r="M434" i="10" a="1"/>
  <c r="M434" i="10" s="1"/>
  <c r="K433" i="9" a="1"/>
  <c r="K433" i="9" s="1"/>
  <c r="O433" i="9" a="1"/>
  <c r="O433" i="9" s="1"/>
  <c r="S433" i="9" a="1"/>
  <c r="S433" i="9" s="1"/>
  <c r="L433" i="9" a="1"/>
  <c r="L433" i="9" s="1"/>
  <c r="P433" i="9" a="1"/>
  <c r="P433" i="9" s="1"/>
  <c r="T433" i="9" a="1"/>
  <c r="T433" i="9" s="1"/>
  <c r="Q433" i="9" a="1"/>
  <c r="Q433" i="9" s="1"/>
  <c r="N433" i="9" a="1"/>
  <c r="N433" i="9" s="1"/>
  <c r="R433" i="9" a="1"/>
  <c r="R433" i="9" s="1"/>
  <c r="M433" i="9" a="1"/>
  <c r="M433" i="9" s="1"/>
  <c r="G434" i="10" a="1"/>
  <c r="G434" i="10" s="1"/>
  <c r="F434" i="10" a="1"/>
  <c r="F434" i="10" s="1"/>
  <c r="B434" i="10"/>
  <c r="E434" i="10" a="1"/>
  <c r="E434" i="10" s="1"/>
  <c r="H434" i="10" a="1"/>
  <c r="H434" i="10" s="1"/>
  <c r="D434" i="10" a="1"/>
  <c r="D434" i="10" s="1"/>
  <c r="J434" i="10" a="1"/>
  <c r="J434" i="10" s="1"/>
  <c r="I434" i="10" a="1"/>
  <c r="I434" i="10" s="1"/>
  <c r="A435" i="10"/>
  <c r="G433" i="9" a="1"/>
  <c r="G433" i="9" s="1"/>
  <c r="E433" i="9" a="1"/>
  <c r="E433" i="9" s="1"/>
  <c r="D433" i="9" a="1"/>
  <c r="D433" i="9" s="1"/>
  <c r="F433" i="9" a="1"/>
  <c r="F433" i="9" s="1"/>
  <c r="J433" i="9" a="1"/>
  <c r="J433" i="9" s="1"/>
  <c r="I433" i="9" a="1"/>
  <c r="I433" i="9" s="1"/>
  <c r="B433" i="9"/>
  <c r="A434" i="9"/>
  <c r="H433" i="9" a="1"/>
  <c r="H433" i="9" s="1"/>
  <c r="T435" i="10" l="1" a="1"/>
  <c r="T435" i="10" s="1"/>
  <c r="O435" i="10" a="1"/>
  <c r="O435" i="10" s="1"/>
  <c r="P435" i="10" a="1"/>
  <c r="P435" i="10" s="1"/>
  <c r="K435" i="10" a="1"/>
  <c r="K435" i="10" s="1"/>
  <c r="Q435" i="10" a="1"/>
  <c r="Q435" i="10" s="1"/>
  <c r="R435" i="10" a="1"/>
  <c r="R435" i="10" s="1"/>
  <c r="S435" i="10" a="1"/>
  <c r="S435" i="10" s="1"/>
  <c r="M435" i="10" a="1"/>
  <c r="M435" i="10" s="1"/>
  <c r="L435" i="10" a="1"/>
  <c r="L435" i="10" s="1"/>
  <c r="N435" i="10" a="1"/>
  <c r="N435" i="10" s="1"/>
  <c r="M434" i="9" a="1"/>
  <c r="M434" i="9" s="1"/>
  <c r="Q434" i="9" a="1"/>
  <c r="Q434" i="9" s="1"/>
  <c r="N434" i="9" a="1"/>
  <c r="N434" i="9" s="1"/>
  <c r="R434" i="9" a="1"/>
  <c r="R434" i="9" s="1"/>
  <c r="O434" i="9" a="1"/>
  <c r="O434" i="9" s="1"/>
  <c r="L434" i="9" a="1"/>
  <c r="L434" i="9" s="1"/>
  <c r="P434" i="9" a="1"/>
  <c r="P434" i="9" s="1"/>
  <c r="T434" i="9" a="1"/>
  <c r="T434" i="9" s="1"/>
  <c r="K434" i="9" a="1"/>
  <c r="K434" i="9" s="1"/>
  <c r="S434" i="9" a="1"/>
  <c r="S434" i="9" s="1"/>
  <c r="J435" i="10" a="1"/>
  <c r="J435" i="10" s="1"/>
  <c r="E435" i="10" a="1"/>
  <c r="E435" i="10" s="1"/>
  <c r="D435" i="10" a="1"/>
  <c r="D435" i="10" s="1"/>
  <c r="H435" i="10" a="1"/>
  <c r="H435" i="10" s="1"/>
  <c r="A436" i="10"/>
  <c r="I435" i="10" a="1"/>
  <c r="I435" i="10" s="1"/>
  <c r="F435" i="10" a="1"/>
  <c r="F435" i="10" s="1"/>
  <c r="B435" i="10"/>
  <c r="G435" i="10" a="1"/>
  <c r="G435" i="10" s="1"/>
  <c r="F434" i="9" a="1"/>
  <c r="F434" i="9" s="1"/>
  <c r="I434" i="9" a="1"/>
  <c r="I434" i="9" s="1"/>
  <c r="G434" i="9" a="1"/>
  <c r="G434" i="9" s="1"/>
  <c r="D434" i="9" a="1"/>
  <c r="D434" i="9" s="1"/>
  <c r="J434" i="9" a="1"/>
  <c r="J434" i="9" s="1"/>
  <c r="E434" i="9" a="1"/>
  <c r="E434" i="9" s="1"/>
  <c r="A435" i="9"/>
  <c r="B434" i="9"/>
  <c r="H434" i="9" a="1"/>
  <c r="H434" i="9" s="1"/>
  <c r="K436" i="10" l="1" a="1"/>
  <c r="K436" i="10" s="1"/>
  <c r="P436" i="10" a="1"/>
  <c r="P436" i="10" s="1"/>
  <c r="L436" i="10" a="1"/>
  <c r="L436" i="10" s="1"/>
  <c r="Q436" i="10" a="1"/>
  <c r="Q436" i="10" s="1"/>
  <c r="R436" i="10" a="1"/>
  <c r="R436" i="10" s="1"/>
  <c r="S436" i="10" a="1"/>
  <c r="S436" i="10" s="1"/>
  <c r="T436" i="10" a="1"/>
  <c r="T436" i="10" s="1"/>
  <c r="M436" i="10" a="1"/>
  <c r="M436" i="10" s="1"/>
  <c r="N436" i="10" a="1"/>
  <c r="N436" i="10" s="1"/>
  <c r="O436" i="10" a="1"/>
  <c r="O436" i="10" s="1"/>
  <c r="K435" i="9" a="1"/>
  <c r="K435" i="9" s="1"/>
  <c r="O435" i="9" a="1"/>
  <c r="O435" i="9" s="1"/>
  <c r="S435" i="9" a="1"/>
  <c r="S435" i="9" s="1"/>
  <c r="L435" i="9" a="1"/>
  <c r="L435" i="9" s="1"/>
  <c r="P435" i="9" a="1"/>
  <c r="P435" i="9" s="1"/>
  <c r="T435" i="9" a="1"/>
  <c r="T435" i="9" s="1"/>
  <c r="M435" i="9" a="1"/>
  <c r="M435" i="9" s="1"/>
  <c r="N435" i="9" a="1"/>
  <c r="N435" i="9" s="1"/>
  <c r="Q435" i="9" a="1"/>
  <c r="Q435" i="9" s="1"/>
  <c r="R435" i="9" a="1"/>
  <c r="R435" i="9" s="1"/>
  <c r="D436" i="10" a="1"/>
  <c r="D436" i="10" s="1"/>
  <c r="A437" i="10"/>
  <c r="B436" i="10"/>
  <c r="I436" i="10" a="1"/>
  <c r="I436" i="10" s="1"/>
  <c r="F436" i="10" a="1"/>
  <c r="F436" i="10" s="1"/>
  <c r="J436" i="10" a="1"/>
  <c r="J436" i="10" s="1"/>
  <c r="G436" i="10" a="1"/>
  <c r="G436" i="10" s="1"/>
  <c r="H436" i="10" a="1"/>
  <c r="H436" i="10" s="1"/>
  <c r="E436" i="10" a="1"/>
  <c r="E436" i="10" s="1"/>
  <c r="E435" i="9" a="1"/>
  <c r="E435" i="9" s="1"/>
  <c r="G435" i="9" a="1"/>
  <c r="G435" i="9" s="1"/>
  <c r="I435" i="9" a="1"/>
  <c r="I435" i="9" s="1"/>
  <c r="F435" i="9" a="1"/>
  <c r="F435" i="9" s="1"/>
  <c r="J435" i="9" a="1"/>
  <c r="J435" i="9" s="1"/>
  <c r="A436" i="9"/>
  <c r="H435" i="9" a="1"/>
  <c r="H435" i="9" s="1"/>
  <c r="B435" i="9"/>
  <c r="D435" i="9" a="1"/>
  <c r="D435" i="9" s="1"/>
  <c r="P437" i="10" l="1" a="1"/>
  <c r="P437" i="10" s="1"/>
  <c r="K437" i="10" a="1"/>
  <c r="K437" i="10" s="1"/>
  <c r="Q437" i="10" a="1"/>
  <c r="Q437" i="10" s="1"/>
  <c r="L437" i="10" a="1"/>
  <c r="L437" i="10" s="1"/>
  <c r="M437" i="10" a="1"/>
  <c r="M437" i="10" s="1"/>
  <c r="R437" i="10" a="1"/>
  <c r="R437" i="10" s="1"/>
  <c r="S437" i="10" a="1"/>
  <c r="S437" i="10" s="1"/>
  <c r="T437" i="10" a="1"/>
  <c r="T437" i="10" s="1"/>
  <c r="N437" i="10" a="1"/>
  <c r="N437" i="10" s="1"/>
  <c r="O437" i="10" a="1"/>
  <c r="O437" i="10" s="1"/>
  <c r="M436" i="9" a="1"/>
  <c r="M436" i="9" s="1"/>
  <c r="Q436" i="9" a="1"/>
  <c r="Q436" i="9" s="1"/>
  <c r="N436" i="9" a="1"/>
  <c r="N436" i="9" s="1"/>
  <c r="R436" i="9" a="1"/>
  <c r="R436" i="9" s="1"/>
  <c r="P436" i="9" a="1"/>
  <c r="P436" i="9" s="1"/>
  <c r="K436" i="9" a="1"/>
  <c r="K436" i="9" s="1"/>
  <c r="S436" i="9" a="1"/>
  <c r="S436" i="9" s="1"/>
  <c r="L436" i="9" a="1"/>
  <c r="L436" i="9" s="1"/>
  <c r="T436" i="9" a="1"/>
  <c r="T436" i="9" s="1"/>
  <c r="O436" i="9" a="1"/>
  <c r="O436" i="9" s="1"/>
  <c r="I437" i="10" a="1"/>
  <c r="I437" i="10" s="1"/>
  <c r="B437" i="10"/>
  <c r="D437" i="10" a="1"/>
  <c r="D437" i="10" s="1"/>
  <c r="F437" i="10" a="1"/>
  <c r="F437" i="10" s="1"/>
  <c r="G437" i="10" a="1"/>
  <c r="G437" i="10" s="1"/>
  <c r="A438" i="10"/>
  <c r="J437" i="10" a="1"/>
  <c r="J437" i="10" s="1"/>
  <c r="H437" i="10" a="1"/>
  <c r="H437" i="10" s="1"/>
  <c r="E437" i="10" a="1"/>
  <c r="E437" i="10" s="1"/>
  <c r="B436" i="9"/>
  <c r="F436" i="9" a="1"/>
  <c r="F436" i="9" s="1"/>
  <c r="E436" i="9" a="1"/>
  <c r="E436" i="9" s="1"/>
  <c r="G436" i="9" a="1"/>
  <c r="G436" i="9" s="1"/>
  <c r="I436" i="9" a="1"/>
  <c r="I436" i="9" s="1"/>
  <c r="J436" i="9" a="1"/>
  <c r="J436" i="9" s="1"/>
  <c r="D436" i="9" a="1"/>
  <c r="D436" i="9" s="1"/>
  <c r="A437" i="9"/>
  <c r="H436" i="9" a="1"/>
  <c r="H436" i="9" s="1"/>
  <c r="L438" i="10" l="1" a="1"/>
  <c r="L438" i="10" s="1"/>
  <c r="Q438" i="10" a="1"/>
  <c r="Q438" i="10" s="1"/>
  <c r="R438" i="10" a="1"/>
  <c r="R438" i="10" s="1"/>
  <c r="M438" i="10" a="1"/>
  <c r="M438" i="10" s="1"/>
  <c r="S438" i="10" a="1"/>
  <c r="S438" i="10" s="1"/>
  <c r="T438" i="10" a="1"/>
  <c r="T438" i="10" s="1"/>
  <c r="K438" i="10" a="1"/>
  <c r="K438" i="10" s="1"/>
  <c r="O438" i="10" a="1"/>
  <c r="O438" i="10" s="1"/>
  <c r="P438" i="10" a="1"/>
  <c r="P438" i="10" s="1"/>
  <c r="N438" i="10" a="1"/>
  <c r="N438" i="10" s="1"/>
  <c r="K437" i="9" a="1"/>
  <c r="K437" i="9" s="1"/>
  <c r="O437" i="9" a="1"/>
  <c r="O437" i="9" s="1"/>
  <c r="S437" i="9" a="1"/>
  <c r="S437" i="9" s="1"/>
  <c r="L437" i="9" a="1"/>
  <c r="L437" i="9" s="1"/>
  <c r="P437" i="9" a="1"/>
  <c r="P437" i="9" s="1"/>
  <c r="T437" i="9" a="1"/>
  <c r="T437" i="9" s="1"/>
  <c r="Q437" i="9" a="1"/>
  <c r="Q437" i="9" s="1"/>
  <c r="N437" i="9" a="1"/>
  <c r="N437" i="9" s="1"/>
  <c r="R437" i="9" a="1"/>
  <c r="R437" i="9" s="1"/>
  <c r="M437" i="9" a="1"/>
  <c r="M437" i="9" s="1"/>
  <c r="J438" i="10" a="1"/>
  <c r="J438" i="10" s="1"/>
  <c r="D438" i="10" a="1"/>
  <c r="D438" i="10" s="1"/>
  <c r="F438" i="10" a="1"/>
  <c r="F438" i="10" s="1"/>
  <c r="H438" i="10" a="1"/>
  <c r="H438" i="10" s="1"/>
  <c r="E438" i="10" a="1"/>
  <c r="E438" i="10" s="1"/>
  <c r="I438" i="10" a="1"/>
  <c r="I438" i="10" s="1"/>
  <c r="B438" i="10"/>
  <c r="G438" i="10" a="1"/>
  <c r="G438" i="10" s="1"/>
  <c r="A439" i="10"/>
  <c r="F437" i="9" a="1"/>
  <c r="F437" i="9" s="1"/>
  <c r="H437" i="9" a="1"/>
  <c r="H437" i="9" s="1"/>
  <c r="I437" i="9" a="1"/>
  <c r="I437" i="9" s="1"/>
  <c r="A438" i="9"/>
  <c r="D437" i="9" a="1"/>
  <c r="D437" i="9" s="1"/>
  <c r="G437" i="9" a="1"/>
  <c r="G437" i="9" s="1"/>
  <c r="B437" i="9"/>
  <c r="E437" i="9" a="1"/>
  <c r="E437" i="9" s="1"/>
  <c r="J437" i="9" a="1"/>
  <c r="J437" i="9" s="1"/>
  <c r="L439" i="10" l="1" a="1"/>
  <c r="L439" i="10" s="1"/>
  <c r="M439" i="10" a="1"/>
  <c r="M439" i="10" s="1"/>
  <c r="R439" i="10" a="1"/>
  <c r="R439" i="10" s="1"/>
  <c r="N439" i="10" a="1"/>
  <c r="N439" i="10" s="1"/>
  <c r="S439" i="10" a="1"/>
  <c r="S439" i="10" s="1"/>
  <c r="T439" i="10" a="1"/>
  <c r="T439" i="10" s="1"/>
  <c r="K439" i="10" a="1"/>
  <c r="K439" i="10" s="1"/>
  <c r="O439" i="10" a="1"/>
  <c r="O439" i="10" s="1"/>
  <c r="P439" i="10" a="1"/>
  <c r="P439" i="10" s="1"/>
  <c r="Q439" i="10" a="1"/>
  <c r="Q439" i="10" s="1"/>
  <c r="M438" i="9" a="1"/>
  <c r="M438" i="9" s="1"/>
  <c r="Q438" i="9" a="1"/>
  <c r="Q438" i="9" s="1"/>
  <c r="N438" i="9" a="1"/>
  <c r="N438" i="9" s="1"/>
  <c r="R438" i="9" a="1"/>
  <c r="R438" i="9" s="1"/>
  <c r="O438" i="9" a="1"/>
  <c r="O438" i="9" s="1"/>
  <c r="L438" i="9" a="1"/>
  <c r="L438" i="9" s="1"/>
  <c r="P438" i="9" a="1"/>
  <c r="P438" i="9" s="1"/>
  <c r="T438" i="9" a="1"/>
  <c r="T438" i="9" s="1"/>
  <c r="K438" i="9" a="1"/>
  <c r="K438" i="9" s="1"/>
  <c r="S438" i="9" a="1"/>
  <c r="S438" i="9" s="1"/>
  <c r="I439" i="10" a="1"/>
  <c r="I439" i="10" s="1"/>
  <c r="D439" i="10" a="1"/>
  <c r="D439" i="10" s="1"/>
  <c r="A440" i="10"/>
  <c r="J439" i="10" a="1"/>
  <c r="J439" i="10" s="1"/>
  <c r="E439" i="10" a="1"/>
  <c r="E439" i="10" s="1"/>
  <c r="G439" i="10" a="1"/>
  <c r="G439" i="10" s="1"/>
  <c r="B439" i="10"/>
  <c r="H439" i="10" a="1"/>
  <c r="H439" i="10" s="1"/>
  <c r="F439" i="10" a="1"/>
  <c r="F439" i="10" s="1"/>
  <c r="I438" i="9" a="1"/>
  <c r="I438" i="9" s="1"/>
  <c r="D438" i="9" a="1"/>
  <c r="D438" i="9" s="1"/>
  <c r="A439" i="9"/>
  <c r="F438" i="9" a="1"/>
  <c r="F438" i="9" s="1"/>
  <c r="B438" i="9"/>
  <c r="E438" i="9" a="1"/>
  <c r="E438" i="9" s="1"/>
  <c r="G438" i="9" a="1"/>
  <c r="G438" i="9" s="1"/>
  <c r="H438" i="9" a="1"/>
  <c r="H438" i="9" s="1"/>
  <c r="J438" i="9" a="1"/>
  <c r="J438" i="9" s="1"/>
  <c r="R440" i="10" l="1" a="1"/>
  <c r="R440" i="10" s="1"/>
  <c r="M440" i="10" a="1"/>
  <c r="M440" i="10" s="1"/>
  <c r="S440" i="10" a="1"/>
  <c r="S440" i="10" s="1"/>
  <c r="N440" i="10" a="1"/>
  <c r="N440" i="10" s="1"/>
  <c r="O440" i="10" a="1"/>
  <c r="O440" i="10" s="1"/>
  <c r="T440" i="10" a="1"/>
  <c r="T440" i="10" s="1"/>
  <c r="K440" i="10" a="1"/>
  <c r="K440" i="10" s="1"/>
  <c r="L440" i="10" a="1"/>
  <c r="L440" i="10" s="1"/>
  <c r="P440" i="10" a="1"/>
  <c r="P440" i="10" s="1"/>
  <c r="Q440" i="10" a="1"/>
  <c r="Q440" i="10" s="1"/>
  <c r="K439" i="9" a="1"/>
  <c r="K439" i="9" s="1"/>
  <c r="O439" i="9" a="1"/>
  <c r="O439" i="9" s="1"/>
  <c r="S439" i="9" a="1"/>
  <c r="S439" i="9" s="1"/>
  <c r="L439" i="9" a="1"/>
  <c r="L439" i="9" s="1"/>
  <c r="P439" i="9" a="1"/>
  <c r="P439" i="9" s="1"/>
  <c r="T439" i="9" a="1"/>
  <c r="T439" i="9" s="1"/>
  <c r="M439" i="9" a="1"/>
  <c r="M439" i="9" s="1"/>
  <c r="N439" i="9" a="1"/>
  <c r="N439" i="9" s="1"/>
  <c r="Q439" i="9" a="1"/>
  <c r="Q439" i="9" s="1"/>
  <c r="R439" i="9" a="1"/>
  <c r="R439" i="9" s="1"/>
  <c r="J440" i="10" a="1"/>
  <c r="J440" i="10" s="1"/>
  <c r="E440" i="10" a="1"/>
  <c r="E440" i="10" s="1"/>
  <c r="I440" i="10" a="1"/>
  <c r="I440" i="10" s="1"/>
  <c r="A441" i="10"/>
  <c r="B440" i="10"/>
  <c r="D440" i="10" a="1"/>
  <c r="D440" i="10" s="1"/>
  <c r="F440" i="10" a="1"/>
  <c r="F440" i="10" s="1"/>
  <c r="G440" i="10" a="1"/>
  <c r="G440" i="10" s="1"/>
  <c r="H440" i="10" a="1"/>
  <c r="H440" i="10" s="1"/>
  <c r="B439" i="9"/>
  <c r="A440" i="9"/>
  <c r="E439" i="9" a="1"/>
  <c r="E439" i="9" s="1"/>
  <c r="F439" i="9" a="1"/>
  <c r="F439" i="9" s="1"/>
  <c r="J439" i="9" a="1"/>
  <c r="J439" i="9" s="1"/>
  <c r="H439" i="9" a="1"/>
  <c r="H439" i="9" s="1"/>
  <c r="G439" i="9" a="1"/>
  <c r="G439" i="9" s="1"/>
  <c r="I439" i="9" a="1"/>
  <c r="I439" i="9" s="1"/>
  <c r="D439" i="9" a="1"/>
  <c r="D439" i="9" s="1"/>
  <c r="N441" i="10" l="1" a="1"/>
  <c r="N441" i="10" s="1"/>
  <c r="S441" i="10" a="1"/>
  <c r="S441" i="10" s="1"/>
  <c r="T441" i="10" a="1"/>
  <c r="T441" i="10" s="1"/>
  <c r="O441" i="10" a="1"/>
  <c r="O441" i="10" s="1"/>
  <c r="K441" i="10" a="1"/>
  <c r="K441" i="10" s="1"/>
  <c r="L441" i="10" a="1"/>
  <c r="L441" i="10" s="1"/>
  <c r="M441" i="10" a="1"/>
  <c r="M441" i="10" s="1"/>
  <c r="P441" i="10" a="1"/>
  <c r="P441" i="10" s="1"/>
  <c r="Q441" i="10" a="1"/>
  <c r="Q441" i="10" s="1"/>
  <c r="R441" i="10" a="1"/>
  <c r="R441" i="10" s="1"/>
  <c r="M440" i="9" a="1"/>
  <c r="M440" i="9" s="1"/>
  <c r="Q440" i="9" a="1"/>
  <c r="Q440" i="9" s="1"/>
  <c r="N440" i="9" a="1"/>
  <c r="N440" i="9" s="1"/>
  <c r="R440" i="9" a="1"/>
  <c r="R440" i="9" s="1"/>
  <c r="P440" i="9" a="1"/>
  <c r="P440" i="9" s="1"/>
  <c r="K440" i="9" a="1"/>
  <c r="K440" i="9" s="1"/>
  <c r="S440" i="9" a="1"/>
  <c r="S440" i="9" s="1"/>
  <c r="L440" i="9" a="1"/>
  <c r="L440" i="9" s="1"/>
  <c r="T440" i="9" a="1"/>
  <c r="T440" i="9" s="1"/>
  <c r="O440" i="9" a="1"/>
  <c r="O440" i="9" s="1"/>
  <c r="H441" i="10" a="1"/>
  <c r="H441" i="10" s="1"/>
  <c r="F441" i="10" a="1"/>
  <c r="F441" i="10" s="1"/>
  <c r="E441" i="10" a="1"/>
  <c r="E441" i="10" s="1"/>
  <c r="B441" i="10"/>
  <c r="D441" i="10" a="1"/>
  <c r="D441" i="10" s="1"/>
  <c r="G441" i="10" a="1"/>
  <c r="G441" i="10" s="1"/>
  <c r="A442" i="10"/>
  <c r="J441" i="10" a="1"/>
  <c r="J441" i="10" s="1"/>
  <c r="I441" i="10" a="1"/>
  <c r="I441" i="10" s="1"/>
  <c r="E440" i="9" a="1"/>
  <c r="E440" i="9" s="1"/>
  <c r="H440" i="9" a="1"/>
  <c r="H440" i="9" s="1"/>
  <c r="D440" i="9" a="1"/>
  <c r="D440" i="9" s="1"/>
  <c r="A441" i="9"/>
  <c r="J440" i="9" a="1"/>
  <c r="J440" i="9" s="1"/>
  <c r="I440" i="9" a="1"/>
  <c r="I440" i="9" s="1"/>
  <c r="F440" i="9" a="1"/>
  <c r="F440" i="9" s="1"/>
  <c r="G440" i="9" a="1"/>
  <c r="G440" i="9" s="1"/>
  <c r="B440" i="9"/>
  <c r="N442" i="10" l="1" a="1"/>
  <c r="N442" i="10" s="1"/>
  <c r="O442" i="10" a="1"/>
  <c r="O442" i="10" s="1"/>
  <c r="T442" i="10" a="1"/>
  <c r="T442" i="10" s="1"/>
  <c r="K442" i="10" a="1"/>
  <c r="K442" i="10" s="1"/>
  <c r="P442" i="10" a="1"/>
  <c r="P442" i="10" s="1"/>
  <c r="L442" i="10" a="1"/>
  <c r="L442" i="10" s="1"/>
  <c r="M442" i="10" a="1"/>
  <c r="M442" i="10" s="1"/>
  <c r="Q442" i="10" a="1"/>
  <c r="Q442" i="10" s="1"/>
  <c r="R442" i="10" a="1"/>
  <c r="R442" i="10" s="1"/>
  <c r="S442" i="10" a="1"/>
  <c r="S442" i="10" s="1"/>
  <c r="K441" i="9" a="1"/>
  <c r="K441" i="9" s="1"/>
  <c r="O441" i="9" a="1"/>
  <c r="O441" i="9" s="1"/>
  <c r="S441" i="9" a="1"/>
  <c r="S441" i="9" s="1"/>
  <c r="L441" i="9" a="1"/>
  <c r="L441" i="9" s="1"/>
  <c r="P441" i="9" a="1"/>
  <c r="P441" i="9" s="1"/>
  <c r="T441" i="9" a="1"/>
  <c r="T441" i="9" s="1"/>
  <c r="Q441" i="9" a="1"/>
  <c r="Q441" i="9" s="1"/>
  <c r="N441" i="9" a="1"/>
  <c r="N441" i="9" s="1"/>
  <c r="R441" i="9" a="1"/>
  <c r="R441" i="9" s="1"/>
  <c r="M441" i="9" a="1"/>
  <c r="M441" i="9" s="1"/>
  <c r="A443" i="10"/>
  <c r="J442" i="10" a="1"/>
  <c r="J442" i="10" s="1"/>
  <c r="E442" i="10" a="1"/>
  <c r="E442" i="10" s="1"/>
  <c r="B442" i="10"/>
  <c r="G442" i="10" a="1"/>
  <c r="G442" i="10" s="1"/>
  <c r="F442" i="10" a="1"/>
  <c r="F442" i="10" s="1"/>
  <c r="H442" i="10" a="1"/>
  <c r="H442" i="10" s="1"/>
  <c r="I442" i="10" a="1"/>
  <c r="I442" i="10" s="1"/>
  <c r="D442" i="10" a="1"/>
  <c r="D442" i="10" s="1"/>
  <c r="D441" i="9" a="1"/>
  <c r="D441" i="9" s="1"/>
  <c r="G441" i="9" a="1"/>
  <c r="G441" i="9" s="1"/>
  <c r="J441" i="9" a="1"/>
  <c r="J441" i="9" s="1"/>
  <c r="E441" i="9" a="1"/>
  <c r="E441" i="9" s="1"/>
  <c r="H441" i="9" a="1"/>
  <c r="H441" i="9" s="1"/>
  <c r="A442" i="9"/>
  <c r="I441" i="9" a="1"/>
  <c r="I441" i="9" s="1"/>
  <c r="B441" i="9"/>
  <c r="F441" i="9" a="1"/>
  <c r="F441" i="9" s="1"/>
  <c r="T443" i="10" l="1" a="1"/>
  <c r="T443" i="10" s="1"/>
  <c r="O443" i="10" a="1"/>
  <c r="O443" i="10" s="1"/>
  <c r="P443" i="10" a="1"/>
  <c r="P443" i="10" s="1"/>
  <c r="K443" i="10" a="1"/>
  <c r="K443" i="10" s="1"/>
  <c r="Q443" i="10" a="1"/>
  <c r="Q443" i="10" s="1"/>
  <c r="L443" i="10" a="1"/>
  <c r="L443" i="10" s="1"/>
  <c r="M443" i="10" a="1"/>
  <c r="M443" i="10" s="1"/>
  <c r="N443" i="10" a="1"/>
  <c r="N443" i="10" s="1"/>
  <c r="R443" i="10" a="1"/>
  <c r="R443" i="10" s="1"/>
  <c r="S443" i="10" a="1"/>
  <c r="S443" i="10" s="1"/>
  <c r="M442" i="9" a="1"/>
  <c r="M442" i="9" s="1"/>
  <c r="Q442" i="9" a="1"/>
  <c r="Q442" i="9" s="1"/>
  <c r="N442" i="9" a="1"/>
  <c r="N442" i="9" s="1"/>
  <c r="R442" i="9" a="1"/>
  <c r="R442" i="9" s="1"/>
  <c r="O442" i="9" a="1"/>
  <c r="O442" i="9" s="1"/>
  <c r="T442" i="9" a="1"/>
  <c r="T442" i="9" s="1"/>
  <c r="P442" i="9" a="1"/>
  <c r="P442" i="9" s="1"/>
  <c r="L442" i="9" a="1"/>
  <c r="L442" i="9" s="1"/>
  <c r="K442" i="9" a="1"/>
  <c r="K442" i="9" s="1"/>
  <c r="S442" i="9" a="1"/>
  <c r="S442" i="9" s="1"/>
  <c r="E443" i="10" a="1"/>
  <c r="E443" i="10" s="1"/>
  <c r="G443" i="10" a="1"/>
  <c r="G443" i="10" s="1"/>
  <c r="D443" i="10" a="1"/>
  <c r="D443" i="10" s="1"/>
  <c r="J443" i="10" a="1"/>
  <c r="J443" i="10" s="1"/>
  <c r="A444" i="10"/>
  <c r="I443" i="10" a="1"/>
  <c r="I443" i="10" s="1"/>
  <c r="B443" i="10"/>
  <c r="H443" i="10" a="1"/>
  <c r="H443" i="10" s="1"/>
  <c r="F443" i="10" a="1"/>
  <c r="F443" i="10" s="1"/>
  <c r="D442" i="9" a="1"/>
  <c r="D442" i="9" s="1"/>
  <c r="I442" i="9" a="1"/>
  <c r="I442" i="9" s="1"/>
  <c r="J442" i="9" a="1"/>
  <c r="J442" i="9" s="1"/>
  <c r="B442" i="9"/>
  <c r="F442" i="9" a="1"/>
  <c r="F442" i="9" s="1"/>
  <c r="A443" i="9"/>
  <c r="H442" i="9" a="1"/>
  <c r="H442" i="9" s="1"/>
  <c r="E442" i="9" a="1"/>
  <c r="E442" i="9" s="1"/>
  <c r="G442" i="9" a="1"/>
  <c r="G442" i="9" s="1"/>
  <c r="K444" i="10" l="1" a="1"/>
  <c r="K444" i="10" s="1"/>
  <c r="P444" i="10" a="1"/>
  <c r="P444" i="10" s="1"/>
  <c r="L444" i="10" a="1"/>
  <c r="L444" i="10" s="1"/>
  <c r="Q444" i="10" a="1"/>
  <c r="Q444" i="10" s="1"/>
  <c r="M444" i="10" a="1"/>
  <c r="M444" i="10" s="1"/>
  <c r="N444" i="10" a="1"/>
  <c r="N444" i="10" s="1"/>
  <c r="O444" i="10" a="1"/>
  <c r="O444" i="10" s="1"/>
  <c r="S444" i="10" a="1"/>
  <c r="S444" i="10" s="1"/>
  <c r="T444" i="10" a="1"/>
  <c r="T444" i="10" s="1"/>
  <c r="R444" i="10" a="1"/>
  <c r="R444" i="10" s="1"/>
  <c r="K443" i="9" a="1"/>
  <c r="K443" i="9" s="1"/>
  <c r="O443" i="9" a="1"/>
  <c r="O443" i="9" s="1"/>
  <c r="S443" i="9" a="1"/>
  <c r="S443" i="9" s="1"/>
  <c r="L443" i="9" a="1"/>
  <c r="L443" i="9" s="1"/>
  <c r="P443" i="9" a="1"/>
  <c r="P443" i="9" s="1"/>
  <c r="T443" i="9" a="1"/>
  <c r="T443" i="9" s="1"/>
  <c r="R443" i="9" a="1"/>
  <c r="R443" i="9" s="1"/>
  <c r="M443" i="9" a="1"/>
  <c r="M443" i="9" s="1"/>
  <c r="N443" i="9" a="1"/>
  <c r="N443" i="9" s="1"/>
  <c r="Q443" i="9" a="1"/>
  <c r="Q443" i="9" s="1"/>
  <c r="H444" i="10" a="1"/>
  <c r="H444" i="10" s="1"/>
  <c r="J444" i="10" a="1"/>
  <c r="J444" i="10" s="1"/>
  <c r="F444" i="10" a="1"/>
  <c r="F444" i="10" s="1"/>
  <c r="A445" i="10"/>
  <c r="B444" i="10"/>
  <c r="G444" i="10" a="1"/>
  <c r="G444" i="10" s="1"/>
  <c r="I444" i="10" a="1"/>
  <c r="I444" i="10" s="1"/>
  <c r="D444" i="10" a="1"/>
  <c r="D444" i="10" s="1"/>
  <c r="E444" i="10" a="1"/>
  <c r="E444" i="10" s="1"/>
  <c r="H443" i="9" a="1"/>
  <c r="H443" i="9" s="1"/>
  <c r="I443" i="9" a="1"/>
  <c r="I443" i="9" s="1"/>
  <c r="F443" i="9" a="1"/>
  <c r="F443" i="9" s="1"/>
  <c r="E443" i="9" a="1"/>
  <c r="E443" i="9" s="1"/>
  <c r="A444" i="9"/>
  <c r="J443" i="9" a="1"/>
  <c r="J443" i="9" s="1"/>
  <c r="D443" i="9" a="1"/>
  <c r="D443" i="9" s="1"/>
  <c r="B443" i="9"/>
  <c r="G443" i="9" a="1"/>
  <c r="G443" i="9" s="1"/>
  <c r="P445" i="10" l="1" a="1"/>
  <c r="P445" i="10" s="1"/>
  <c r="K445" i="10" a="1"/>
  <c r="K445" i="10" s="1"/>
  <c r="Q445" i="10" a="1"/>
  <c r="Q445" i="10" s="1"/>
  <c r="L445" i="10" a="1"/>
  <c r="L445" i="10" s="1"/>
  <c r="M445" i="10" a="1"/>
  <c r="M445" i="10" s="1"/>
  <c r="R445" i="10" a="1"/>
  <c r="R445" i="10" s="1"/>
  <c r="N445" i="10" a="1"/>
  <c r="N445" i="10" s="1"/>
  <c r="O445" i="10" a="1"/>
  <c r="O445" i="10" s="1"/>
  <c r="S445" i="10" a="1"/>
  <c r="S445" i="10" s="1"/>
  <c r="T445" i="10" a="1"/>
  <c r="T445" i="10" s="1"/>
  <c r="M444" i="9" a="1"/>
  <c r="M444" i="9" s="1"/>
  <c r="Q444" i="9" a="1"/>
  <c r="Q444" i="9" s="1"/>
  <c r="N444" i="9" a="1"/>
  <c r="N444" i="9" s="1"/>
  <c r="R444" i="9" a="1"/>
  <c r="R444" i="9" s="1"/>
  <c r="K444" i="9" a="1"/>
  <c r="K444" i="9" s="1"/>
  <c r="S444" i="9" a="1"/>
  <c r="S444" i="9" s="1"/>
  <c r="L444" i="9" a="1"/>
  <c r="L444" i="9" s="1"/>
  <c r="T444" i="9" a="1"/>
  <c r="T444" i="9" s="1"/>
  <c r="O444" i="9" a="1"/>
  <c r="O444" i="9" s="1"/>
  <c r="P444" i="9" a="1"/>
  <c r="P444" i="9" s="1"/>
  <c r="I445" i="10" a="1"/>
  <c r="I445" i="10" s="1"/>
  <c r="A446" i="10"/>
  <c r="J445" i="10" a="1"/>
  <c r="J445" i="10" s="1"/>
  <c r="H445" i="10" a="1"/>
  <c r="H445" i="10" s="1"/>
  <c r="E445" i="10" a="1"/>
  <c r="E445" i="10" s="1"/>
  <c r="D445" i="10" a="1"/>
  <c r="D445" i="10" s="1"/>
  <c r="B445" i="10"/>
  <c r="F445" i="10" a="1"/>
  <c r="F445" i="10" s="1"/>
  <c r="G445" i="10" a="1"/>
  <c r="G445" i="10" s="1"/>
  <c r="H444" i="9" a="1"/>
  <c r="H444" i="9" s="1"/>
  <c r="F444" i="9" a="1"/>
  <c r="F444" i="9" s="1"/>
  <c r="I444" i="9" a="1"/>
  <c r="I444" i="9" s="1"/>
  <c r="A445" i="9"/>
  <c r="G444" i="9" a="1"/>
  <c r="G444" i="9" s="1"/>
  <c r="E444" i="9" a="1"/>
  <c r="E444" i="9" s="1"/>
  <c r="D444" i="9" a="1"/>
  <c r="D444" i="9" s="1"/>
  <c r="J444" i="9" a="1"/>
  <c r="J444" i="9" s="1"/>
  <c r="B444" i="9"/>
  <c r="L446" i="10" l="1" a="1"/>
  <c r="L446" i="10" s="1"/>
  <c r="Q446" i="10" a="1"/>
  <c r="Q446" i="10" s="1"/>
  <c r="R446" i="10" a="1"/>
  <c r="R446" i="10" s="1"/>
  <c r="M446" i="10" a="1"/>
  <c r="M446" i="10" s="1"/>
  <c r="S446" i="10" a="1"/>
  <c r="S446" i="10" s="1"/>
  <c r="N446" i="10" a="1"/>
  <c r="N446" i="10" s="1"/>
  <c r="O446" i="10" a="1"/>
  <c r="O446" i="10" s="1"/>
  <c r="P446" i="10" a="1"/>
  <c r="P446" i="10" s="1"/>
  <c r="T446" i="10" a="1"/>
  <c r="T446" i="10" s="1"/>
  <c r="K446" i="10" a="1"/>
  <c r="K446" i="10" s="1"/>
  <c r="K445" i="9" a="1"/>
  <c r="K445" i="9" s="1"/>
  <c r="O445" i="9" a="1"/>
  <c r="O445" i="9" s="1"/>
  <c r="S445" i="9" a="1"/>
  <c r="S445" i="9" s="1"/>
  <c r="L445" i="9" a="1"/>
  <c r="L445" i="9" s="1"/>
  <c r="P445" i="9" a="1"/>
  <c r="P445" i="9" s="1"/>
  <c r="T445" i="9" a="1"/>
  <c r="T445" i="9" s="1"/>
  <c r="Q445" i="9" a="1"/>
  <c r="Q445" i="9" s="1"/>
  <c r="R445" i="9" a="1"/>
  <c r="R445" i="9" s="1"/>
  <c r="N445" i="9" a="1"/>
  <c r="N445" i="9" s="1"/>
  <c r="M445" i="9" a="1"/>
  <c r="M445" i="9" s="1"/>
  <c r="E446" i="10" a="1"/>
  <c r="E446" i="10" s="1"/>
  <c r="B446" i="10"/>
  <c r="G446" i="10" a="1"/>
  <c r="G446" i="10" s="1"/>
  <c r="A447" i="10"/>
  <c r="F446" i="10" a="1"/>
  <c r="F446" i="10" s="1"/>
  <c r="H446" i="10" a="1"/>
  <c r="H446" i="10" s="1"/>
  <c r="D446" i="10" a="1"/>
  <c r="D446" i="10" s="1"/>
  <c r="I446" i="10" a="1"/>
  <c r="I446" i="10" s="1"/>
  <c r="J446" i="10" a="1"/>
  <c r="J446" i="10" s="1"/>
  <c r="A446" i="9"/>
  <c r="J445" i="9" a="1"/>
  <c r="J445" i="9" s="1"/>
  <c r="B445" i="9"/>
  <c r="H445" i="9" a="1"/>
  <c r="H445" i="9" s="1"/>
  <c r="E445" i="9" a="1"/>
  <c r="E445" i="9" s="1"/>
  <c r="F445" i="9" a="1"/>
  <c r="F445" i="9" s="1"/>
  <c r="G445" i="9" a="1"/>
  <c r="G445" i="9" s="1"/>
  <c r="D445" i="9" a="1"/>
  <c r="D445" i="9" s="1"/>
  <c r="I445" i="9" a="1"/>
  <c r="I445" i="9" s="1"/>
  <c r="L447" i="10" l="1" a="1"/>
  <c r="L447" i="10" s="1"/>
  <c r="N447" i="10" a="1"/>
  <c r="N447" i="10" s="1"/>
  <c r="S447" i="10" a="1"/>
  <c r="S447" i="10" s="1"/>
  <c r="M447" i="10" a="1"/>
  <c r="M447" i="10" s="1"/>
  <c r="O447" i="10" a="1"/>
  <c r="O447" i="10" s="1"/>
  <c r="P447" i="10" a="1"/>
  <c r="P447" i="10" s="1"/>
  <c r="Q447" i="10" a="1"/>
  <c r="Q447" i="10" s="1"/>
  <c r="R447" i="10" a="1"/>
  <c r="R447" i="10" s="1"/>
  <c r="K447" i="10" a="1"/>
  <c r="K447" i="10" s="1"/>
  <c r="T447" i="10" a="1"/>
  <c r="T447" i="10" s="1"/>
  <c r="M446" i="9" a="1"/>
  <c r="M446" i="9" s="1"/>
  <c r="Q446" i="9" a="1"/>
  <c r="Q446" i="9" s="1"/>
  <c r="N446" i="9" a="1"/>
  <c r="N446" i="9" s="1"/>
  <c r="R446" i="9" a="1"/>
  <c r="R446" i="9" s="1"/>
  <c r="O446" i="9" a="1"/>
  <c r="O446" i="9" s="1"/>
  <c r="T446" i="9" a="1"/>
  <c r="T446" i="9" s="1"/>
  <c r="L446" i="9" a="1"/>
  <c r="L446" i="9" s="1"/>
  <c r="P446" i="9" a="1"/>
  <c r="P446" i="9" s="1"/>
  <c r="K446" i="9" a="1"/>
  <c r="K446" i="9" s="1"/>
  <c r="S446" i="9" a="1"/>
  <c r="S446" i="9" s="1"/>
  <c r="I447" i="10" a="1"/>
  <c r="I447" i="10" s="1"/>
  <c r="F447" i="10" a="1"/>
  <c r="F447" i="10" s="1"/>
  <c r="H447" i="10" a="1"/>
  <c r="H447" i="10" s="1"/>
  <c r="D447" i="10" a="1"/>
  <c r="D447" i="10" s="1"/>
  <c r="B447" i="10"/>
  <c r="E447" i="10" a="1"/>
  <c r="E447" i="10" s="1"/>
  <c r="A448" i="10"/>
  <c r="G447" i="10" a="1"/>
  <c r="G447" i="10" s="1"/>
  <c r="J447" i="10" a="1"/>
  <c r="J447" i="10" s="1"/>
  <c r="A447" i="9"/>
  <c r="J446" i="9" a="1"/>
  <c r="J446" i="9" s="1"/>
  <c r="B446" i="9"/>
  <c r="F446" i="9" a="1"/>
  <c r="F446" i="9" s="1"/>
  <c r="I446" i="9" a="1"/>
  <c r="I446" i="9" s="1"/>
  <c r="E446" i="9" a="1"/>
  <c r="E446" i="9" s="1"/>
  <c r="D446" i="9" a="1"/>
  <c r="D446" i="9" s="1"/>
  <c r="G446" i="9" a="1"/>
  <c r="G446" i="9" s="1"/>
  <c r="H446" i="9" a="1"/>
  <c r="H446" i="9" s="1"/>
  <c r="R448" i="10" l="1" a="1"/>
  <c r="R448" i="10" s="1"/>
  <c r="N448" i="10" a="1"/>
  <c r="N448" i="10" s="1"/>
  <c r="O448" i="10" a="1"/>
  <c r="O448" i="10" s="1"/>
  <c r="T448" i="10" a="1"/>
  <c r="T448" i="10" s="1"/>
  <c r="L448" i="10" a="1"/>
  <c r="L448" i="10" s="1"/>
  <c r="M448" i="10" a="1"/>
  <c r="M448" i="10" s="1"/>
  <c r="Q448" i="10" a="1"/>
  <c r="Q448" i="10" s="1"/>
  <c r="S448" i="10" a="1"/>
  <c r="S448" i="10" s="1"/>
  <c r="P448" i="10" a="1"/>
  <c r="P448" i="10" s="1"/>
  <c r="K448" i="10" a="1"/>
  <c r="K448" i="10" s="1"/>
  <c r="K447" i="9" a="1"/>
  <c r="K447" i="9" s="1"/>
  <c r="O447" i="9" a="1"/>
  <c r="O447" i="9" s="1"/>
  <c r="S447" i="9" a="1"/>
  <c r="S447" i="9" s="1"/>
  <c r="L447" i="9" a="1"/>
  <c r="L447" i="9" s="1"/>
  <c r="P447" i="9" a="1"/>
  <c r="P447" i="9" s="1"/>
  <c r="T447" i="9" a="1"/>
  <c r="T447" i="9" s="1"/>
  <c r="M447" i="9" a="1"/>
  <c r="M447" i="9" s="1"/>
  <c r="N447" i="9" a="1"/>
  <c r="N447" i="9" s="1"/>
  <c r="R447" i="9" a="1"/>
  <c r="R447" i="9" s="1"/>
  <c r="Q447" i="9" a="1"/>
  <c r="Q447" i="9" s="1"/>
  <c r="B448" i="10"/>
  <c r="J448" i="10" a="1"/>
  <c r="J448" i="10" s="1"/>
  <c r="I448" i="10" a="1"/>
  <c r="I448" i="10" s="1"/>
  <c r="A449" i="10"/>
  <c r="E448" i="10" a="1"/>
  <c r="E448" i="10" s="1"/>
  <c r="H448" i="10" a="1"/>
  <c r="H448" i="10" s="1"/>
  <c r="G448" i="10" a="1"/>
  <c r="G448" i="10" s="1"/>
  <c r="D448" i="10" a="1"/>
  <c r="D448" i="10" s="1"/>
  <c r="F448" i="10" a="1"/>
  <c r="F448" i="10" s="1"/>
  <c r="G447" i="9" a="1"/>
  <c r="G447" i="9" s="1"/>
  <c r="E447" i="9" a="1"/>
  <c r="E447" i="9" s="1"/>
  <c r="A448" i="9"/>
  <c r="D447" i="9" a="1"/>
  <c r="D447" i="9" s="1"/>
  <c r="F447" i="9" a="1"/>
  <c r="F447" i="9" s="1"/>
  <c r="B447" i="9"/>
  <c r="H447" i="9" a="1"/>
  <c r="H447" i="9" s="1"/>
  <c r="I447" i="9" a="1"/>
  <c r="I447" i="9" s="1"/>
  <c r="J447" i="9" a="1"/>
  <c r="J447" i="9" s="1"/>
  <c r="T449" i="10" l="1" a="1"/>
  <c r="T449" i="10" s="1"/>
  <c r="O449" i="10" a="1"/>
  <c r="O449" i="10" s="1"/>
  <c r="R449" i="10" a="1"/>
  <c r="R449" i="10" s="1"/>
  <c r="S449" i="10" a="1"/>
  <c r="S449" i="10" s="1"/>
  <c r="K449" i="10" a="1"/>
  <c r="K449" i="10" s="1"/>
  <c r="L449" i="10" a="1"/>
  <c r="L449" i="10" s="1"/>
  <c r="M449" i="10" a="1"/>
  <c r="M449" i="10" s="1"/>
  <c r="N449" i="10" a="1"/>
  <c r="N449" i="10" s="1"/>
  <c r="P449" i="10" a="1"/>
  <c r="P449" i="10" s="1"/>
  <c r="Q449" i="10" a="1"/>
  <c r="Q449" i="10" s="1"/>
  <c r="M448" i="9" a="1"/>
  <c r="M448" i="9" s="1"/>
  <c r="Q448" i="9" a="1"/>
  <c r="Q448" i="9" s="1"/>
  <c r="N448" i="9" a="1"/>
  <c r="N448" i="9" s="1"/>
  <c r="R448" i="9" a="1"/>
  <c r="R448" i="9" s="1"/>
  <c r="P448" i="9" a="1"/>
  <c r="P448" i="9" s="1"/>
  <c r="K448" i="9" a="1"/>
  <c r="K448" i="9" s="1"/>
  <c r="S448" i="9" a="1"/>
  <c r="S448" i="9" s="1"/>
  <c r="L448" i="9" a="1"/>
  <c r="L448" i="9" s="1"/>
  <c r="T448" i="9" a="1"/>
  <c r="T448" i="9" s="1"/>
  <c r="O448" i="9" a="1"/>
  <c r="O448" i="9" s="1"/>
  <c r="H449" i="10" a="1"/>
  <c r="H449" i="10" s="1"/>
  <c r="D449" i="10" a="1"/>
  <c r="D449" i="10" s="1"/>
  <c r="I449" i="10" a="1"/>
  <c r="I449" i="10" s="1"/>
  <c r="B449" i="10"/>
  <c r="A450" i="10"/>
  <c r="J449" i="10" a="1"/>
  <c r="J449" i="10" s="1"/>
  <c r="G449" i="10" a="1"/>
  <c r="G449" i="10" s="1"/>
  <c r="F449" i="10" a="1"/>
  <c r="F449" i="10" s="1"/>
  <c r="E449" i="10" a="1"/>
  <c r="E449" i="10" s="1"/>
  <c r="E448" i="9" a="1"/>
  <c r="E448" i="9" s="1"/>
  <c r="J448" i="9" a="1"/>
  <c r="J448" i="9" s="1"/>
  <c r="A449" i="9"/>
  <c r="I448" i="9" a="1"/>
  <c r="I448" i="9" s="1"/>
  <c r="G448" i="9" a="1"/>
  <c r="G448" i="9" s="1"/>
  <c r="H448" i="9" a="1"/>
  <c r="H448" i="9" s="1"/>
  <c r="F448" i="9" a="1"/>
  <c r="F448" i="9" s="1"/>
  <c r="D448" i="9" a="1"/>
  <c r="D448" i="9" s="1"/>
  <c r="B448" i="9"/>
  <c r="N450" i="10" l="1" a="1"/>
  <c r="N450" i="10" s="1"/>
  <c r="K450" i="10" a="1"/>
  <c r="K450" i="10" s="1"/>
  <c r="P450" i="10" a="1"/>
  <c r="P450" i="10" s="1"/>
  <c r="Q450" i="10" a="1"/>
  <c r="Q450" i="10" s="1"/>
  <c r="R450" i="10" a="1"/>
  <c r="R450" i="10" s="1"/>
  <c r="S450" i="10" a="1"/>
  <c r="S450" i="10" s="1"/>
  <c r="T450" i="10" a="1"/>
  <c r="T450" i="10" s="1"/>
  <c r="L450" i="10" a="1"/>
  <c r="L450" i="10" s="1"/>
  <c r="M450" i="10" a="1"/>
  <c r="M450" i="10" s="1"/>
  <c r="O450" i="10" a="1"/>
  <c r="O450" i="10" s="1"/>
  <c r="K449" i="9" a="1"/>
  <c r="K449" i="9" s="1"/>
  <c r="O449" i="9" a="1"/>
  <c r="O449" i="9" s="1"/>
  <c r="S449" i="9" a="1"/>
  <c r="S449" i="9" s="1"/>
  <c r="L449" i="9" a="1"/>
  <c r="L449" i="9" s="1"/>
  <c r="P449" i="9" a="1"/>
  <c r="P449" i="9" s="1"/>
  <c r="T449" i="9" a="1"/>
  <c r="T449" i="9" s="1"/>
  <c r="Q449" i="9" a="1"/>
  <c r="Q449" i="9" s="1"/>
  <c r="R449" i="9" a="1"/>
  <c r="R449" i="9" s="1"/>
  <c r="M449" i="9" a="1"/>
  <c r="M449" i="9" s="1"/>
  <c r="N449" i="9" a="1"/>
  <c r="N449" i="9" s="1"/>
  <c r="B450" i="10"/>
  <c r="G450" i="10" a="1"/>
  <c r="G450" i="10" s="1"/>
  <c r="J450" i="10" a="1"/>
  <c r="J450" i="10" s="1"/>
  <c r="D450" i="10" a="1"/>
  <c r="D450" i="10" s="1"/>
  <c r="F450" i="10" a="1"/>
  <c r="F450" i="10" s="1"/>
  <c r="E450" i="10" a="1"/>
  <c r="E450" i="10" s="1"/>
  <c r="H450" i="10" a="1"/>
  <c r="H450" i="10" s="1"/>
  <c r="A451" i="10"/>
  <c r="I450" i="10" a="1"/>
  <c r="I450" i="10" s="1"/>
  <c r="A450" i="9"/>
  <c r="G449" i="9" a="1"/>
  <c r="G449" i="9" s="1"/>
  <c r="H449" i="9" a="1"/>
  <c r="H449" i="9" s="1"/>
  <c r="B449" i="9"/>
  <c r="F449" i="9" a="1"/>
  <c r="F449" i="9" s="1"/>
  <c r="E449" i="9" a="1"/>
  <c r="E449" i="9" s="1"/>
  <c r="D449" i="9" a="1"/>
  <c r="D449" i="9" s="1"/>
  <c r="J449" i="9" a="1"/>
  <c r="J449" i="9" s="1"/>
  <c r="I449" i="9" a="1"/>
  <c r="I449" i="9" s="1"/>
  <c r="T451" i="10" l="1" a="1"/>
  <c r="T451" i="10" s="1"/>
  <c r="P451" i="10" a="1"/>
  <c r="P451" i="10" s="1"/>
  <c r="K451" i="10" a="1"/>
  <c r="K451" i="10" s="1"/>
  <c r="Q451" i="10" a="1"/>
  <c r="Q451" i="10" s="1"/>
  <c r="O451" i="10" a="1"/>
  <c r="O451" i="10" s="1"/>
  <c r="R451" i="10" a="1"/>
  <c r="R451" i="10" s="1"/>
  <c r="M451" i="10" a="1"/>
  <c r="M451" i="10" s="1"/>
  <c r="L451" i="10" a="1"/>
  <c r="L451" i="10" s="1"/>
  <c r="N451" i="10" a="1"/>
  <c r="N451" i="10" s="1"/>
  <c r="S451" i="10" a="1"/>
  <c r="S451" i="10" s="1"/>
  <c r="M450" i="9" a="1"/>
  <c r="M450" i="9" s="1"/>
  <c r="Q450" i="9" a="1"/>
  <c r="Q450" i="9" s="1"/>
  <c r="N450" i="9" a="1"/>
  <c r="N450" i="9" s="1"/>
  <c r="R450" i="9" a="1"/>
  <c r="R450" i="9" s="1"/>
  <c r="O450" i="9" a="1"/>
  <c r="O450" i="9" s="1"/>
  <c r="L450" i="9" a="1"/>
  <c r="L450" i="9" s="1"/>
  <c r="T450" i="9" a="1"/>
  <c r="T450" i="9" s="1"/>
  <c r="P450" i="9" a="1"/>
  <c r="P450" i="9" s="1"/>
  <c r="K450" i="9" a="1"/>
  <c r="K450" i="9" s="1"/>
  <c r="S450" i="9" a="1"/>
  <c r="S450" i="9" s="1"/>
  <c r="H451" i="10" a="1"/>
  <c r="H451" i="10" s="1"/>
  <c r="E451" i="10" a="1"/>
  <c r="E451" i="10" s="1"/>
  <c r="F451" i="10" a="1"/>
  <c r="F451" i="10" s="1"/>
  <c r="J451" i="10" a="1"/>
  <c r="J451" i="10" s="1"/>
  <c r="G451" i="10" a="1"/>
  <c r="G451" i="10" s="1"/>
  <c r="A452" i="10"/>
  <c r="I451" i="10" a="1"/>
  <c r="I451" i="10" s="1"/>
  <c r="B451" i="10"/>
  <c r="D451" i="10" a="1"/>
  <c r="D451" i="10" s="1"/>
  <c r="D450" i="9" a="1"/>
  <c r="D450" i="9" s="1"/>
  <c r="G450" i="9" a="1"/>
  <c r="G450" i="9" s="1"/>
  <c r="A451" i="9"/>
  <c r="B450" i="9"/>
  <c r="F450" i="9" a="1"/>
  <c r="F450" i="9" s="1"/>
  <c r="H450" i="9" a="1"/>
  <c r="H450" i="9" s="1"/>
  <c r="I450" i="9" a="1"/>
  <c r="I450" i="9" s="1"/>
  <c r="E450" i="9" a="1"/>
  <c r="E450" i="9" s="1"/>
  <c r="J450" i="9" a="1"/>
  <c r="J450" i="9" s="1"/>
  <c r="L452" i="10" l="1" a="1"/>
  <c r="L452" i="10" s="1"/>
  <c r="Q452" i="10" a="1"/>
  <c r="Q452" i="10" s="1"/>
  <c r="N452" i="10" a="1"/>
  <c r="N452" i="10" s="1"/>
  <c r="O452" i="10" a="1"/>
  <c r="O452" i="10" s="1"/>
  <c r="P452" i="10" a="1"/>
  <c r="P452" i="10" s="1"/>
  <c r="R452" i="10" a="1"/>
  <c r="R452" i="10" s="1"/>
  <c r="K452" i="10" a="1"/>
  <c r="K452" i="10" s="1"/>
  <c r="S452" i="10" a="1"/>
  <c r="S452" i="10" s="1"/>
  <c r="M452" i="10" a="1"/>
  <c r="M452" i="10" s="1"/>
  <c r="T452" i="10" a="1"/>
  <c r="T452" i="10" s="1"/>
  <c r="K451" i="9" a="1"/>
  <c r="K451" i="9" s="1"/>
  <c r="O451" i="9" a="1"/>
  <c r="O451" i="9" s="1"/>
  <c r="S451" i="9" a="1"/>
  <c r="S451" i="9" s="1"/>
  <c r="L451" i="9" a="1"/>
  <c r="L451" i="9" s="1"/>
  <c r="P451" i="9" a="1"/>
  <c r="P451" i="9" s="1"/>
  <c r="T451" i="9" a="1"/>
  <c r="T451" i="9" s="1"/>
  <c r="M451" i="9" a="1"/>
  <c r="M451" i="9" s="1"/>
  <c r="N451" i="9" a="1"/>
  <c r="N451" i="9" s="1"/>
  <c r="R451" i="9" a="1"/>
  <c r="R451" i="9" s="1"/>
  <c r="Q451" i="9" a="1"/>
  <c r="Q451" i="9" s="1"/>
  <c r="B452" i="10"/>
  <c r="J452" i="10" a="1"/>
  <c r="J452" i="10" s="1"/>
  <c r="E452" i="10" a="1"/>
  <c r="E452" i="10" s="1"/>
  <c r="I452" i="10" a="1"/>
  <c r="I452" i="10" s="1"/>
  <c r="G452" i="10" a="1"/>
  <c r="G452" i="10" s="1"/>
  <c r="F452" i="10" a="1"/>
  <c r="F452" i="10" s="1"/>
  <c r="D452" i="10" a="1"/>
  <c r="D452" i="10" s="1"/>
  <c r="H452" i="10" a="1"/>
  <c r="H452" i="10" s="1"/>
  <c r="A453" i="10"/>
  <c r="I451" i="9" a="1"/>
  <c r="I451" i="9" s="1"/>
  <c r="F451" i="9" a="1"/>
  <c r="F451" i="9" s="1"/>
  <c r="J451" i="9" a="1"/>
  <c r="J451" i="9" s="1"/>
  <c r="D451" i="9" a="1"/>
  <c r="D451" i="9" s="1"/>
  <c r="A452" i="9"/>
  <c r="H451" i="9" a="1"/>
  <c r="H451" i="9" s="1"/>
  <c r="G451" i="9" a="1"/>
  <c r="G451" i="9" s="1"/>
  <c r="B451" i="9"/>
  <c r="E451" i="9" a="1"/>
  <c r="E451" i="9" s="1"/>
  <c r="P453" i="10" l="1" a="1"/>
  <c r="P453" i="10" s="1"/>
  <c r="L453" i="10" a="1"/>
  <c r="L453" i="10" s="1"/>
  <c r="M453" i="10" a="1"/>
  <c r="M453" i="10" s="1"/>
  <c r="R453" i="10" a="1"/>
  <c r="R453" i="10" s="1"/>
  <c r="N453" i="10" a="1"/>
  <c r="N453" i="10" s="1"/>
  <c r="O453" i="10" a="1"/>
  <c r="O453" i="10" s="1"/>
  <c r="S453" i="10" a="1"/>
  <c r="S453" i="10" s="1"/>
  <c r="T453" i="10" a="1"/>
  <c r="T453" i="10" s="1"/>
  <c r="K453" i="10" a="1"/>
  <c r="K453" i="10" s="1"/>
  <c r="Q453" i="10" a="1"/>
  <c r="Q453" i="10" s="1"/>
  <c r="M452" i="9" a="1"/>
  <c r="M452" i="9" s="1"/>
  <c r="Q452" i="9" a="1"/>
  <c r="Q452" i="9" s="1"/>
  <c r="N452" i="9" a="1"/>
  <c r="N452" i="9" s="1"/>
  <c r="R452" i="9" a="1"/>
  <c r="R452" i="9" s="1"/>
  <c r="K452" i="9" a="1"/>
  <c r="K452" i="9" s="1"/>
  <c r="S452" i="9" a="1"/>
  <c r="S452" i="9" s="1"/>
  <c r="L452" i="9" a="1"/>
  <c r="L452" i="9" s="1"/>
  <c r="T452" i="9" a="1"/>
  <c r="T452" i="9" s="1"/>
  <c r="O452" i="9" a="1"/>
  <c r="O452" i="9" s="1"/>
  <c r="P452" i="9" a="1"/>
  <c r="P452" i="9" s="1"/>
  <c r="I453" i="10" a="1"/>
  <c r="I453" i="10" s="1"/>
  <c r="H453" i="10" a="1"/>
  <c r="H453" i="10" s="1"/>
  <c r="J453" i="10" a="1"/>
  <c r="J453" i="10" s="1"/>
  <c r="B453" i="10"/>
  <c r="G453" i="10" a="1"/>
  <c r="G453" i="10" s="1"/>
  <c r="F453" i="10" a="1"/>
  <c r="F453" i="10" s="1"/>
  <c r="A454" i="10"/>
  <c r="E453" i="10" a="1"/>
  <c r="E453" i="10" s="1"/>
  <c r="D453" i="10" a="1"/>
  <c r="D453" i="10" s="1"/>
  <c r="H452" i="9" a="1"/>
  <c r="H452" i="9" s="1"/>
  <c r="D452" i="9" a="1"/>
  <c r="D452" i="9" s="1"/>
  <c r="F452" i="9" a="1"/>
  <c r="F452" i="9" s="1"/>
  <c r="G452" i="9" a="1"/>
  <c r="G452" i="9" s="1"/>
  <c r="E452" i="9" a="1"/>
  <c r="E452" i="9" s="1"/>
  <c r="I452" i="9" a="1"/>
  <c r="I452" i="9" s="1"/>
  <c r="A453" i="9"/>
  <c r="B452" i="9"/>
  <c r="J452" i="9" a="1"/>
  <c r="J452" i="9" s="1"/>
  <c r="R454" i="10" l="1" a="1"/>
  <c r="R454" i="10" s="1"/>
  <c r="M454" i="10" a="1"/>
  <c r="M454" i="10" s="1"/>
  <c r="S454" i="10" a="1"/>
  <c r="S454" i="10" s="1"/>
  <c r="K454" i="10" a="1"/>
  <c r="K454" i="10" s="1"/>
  <c r="T454" i="10" a="1"/>
  <c r="T454" i="10" s="1"/>
  <c r="L454" i="10" a="1"/>
  <c r="L454" i="10" s="1"/>
  <c r="N454" i="10" a="1"/>
  <c r="N454" i="10" s="1"/>
  <c r="O454" i="10" a="1"/>
  <c r="O454" i="10" s="1"/>
  <c r="P454" i="10" a="1"/>
  <c r="P454" i="10" s="1"/>
  <c r="Q454" i="10" a="1"/>
  <c r="Q454" i="10" s="1"/>
  <c r="K453" i="9" a="1"/>
  <c r="K453" i="9" s="1"/>
  <c r="O453" i="9" a="1"/>
  <c r="O453" i="9" s="1"/>
  <c r="S453" i="9" a="1"/>
  <c r="S453" i="9" s="1"/>
  <c r="L453" i="9" a="1"/>
  <c r="L453" i="9" s="1"/>
  <c r="P453" i="9" a="1"/>
  <c r="P453" i="9" s="1"/>
  <c r="T453" i="9" a="1"/>
  <c r="T453" i="9" s="1"/>
  <c r="N453" i="9" a="1"/>
  <c r="N453" i="9" s="1"/>
  <c r="Q453" i="9" a="1"/>
  <c r="Q453" i="9" s="1"/>
  <c r="R453" i="9" a="1"/>
  <c r="R453" i="9" s="1"/>
  <c r="M453" i="9" a="1"/>
  <c r="M453" i="9" s="1"/>
  <c r="A455" i="10"/>
  <c r="I454" i="10" a="1"/>
  <c r="I454" i="10" s="1"/>
  <c r="H454" i="10" a="1"/>
  <c r="H454" i="10" s="1"/>
  <c r="G454" i="10" a="1"/>
  <c r="G454" i="10" s="1"/>
  <c r="D454" i="10" a="1"/>
  <c r="D454" i="10" s="1"/>
  <c r="B454" i="10"/>
  <c r="F454" i="10" a="1"/>
  <c r="F454" i="10" s="1"/>
  <c r="J454" i="10" a="1"/>
  <c r="J454" i="10" s="1"/>
  <c r="E454" i="10" a="1"/>
  <c r="E454" i="10" s="1"/>
  <c r="I453" i="9" a="1"/>
  <c r="I453" i="9" s="1"/>
  <c r="B453" i="9"/>
  <c r="A454" i="9"/>
  <c r="J453" i="9" a="1"/>
  <c r="J453" i="9" s="1"/>
  <c r="E453" i="9" a="1"/>
  <c r="E453" i="9" s="1"/>
  <c r="D453" i="9" a="1"/>
  <c r="D453" i="9" s="1"/>
  <c r="H453" i="9" a="1"/>
  <c r="H453" i="9" s="1"/>
  <c r="G453" i="9" a="1"/>
  <c r="G453" i="9" s="1"/>
  <c r="F453" i="9" a="1"/>
  <c r="F453" i="9" s="1"/>
  <c r="L455" i="10" l="1" a="1"/>
  <c r="L455" i="10" s="1"/>
  <c r="N455" i="10" a="1"/>
  <c r="N455" i="10" s="1"/>
  <c r="S455" i="10" a="1"/>
  <c r="S455" i="10" s="1"/>
  <c r="R455" i="10" a="1"/>
  <c r="R455" i="10" s="1"/>
  <c r="T455" i="10" a="1"/>
  <c r="T455" i="10" s="1"/>
  <c r="K455" i="10" a="1"/>
  <c r="K455" i="10" s="1"/>
  <c r="M455" i="10" a="1"/>
  <c r="M455" i="10" s="1"/>
  <c r="O455" i="10" a="1"/>
  <c r="O455" i="10" s="1"/>
  <c r="P455" i="10" a="1"/>
  <c r="P455" i="10" s="1"/>
  <c r="Q455" i="10" a="1"/>
  <c r="Q455" i="10" s="1"/>
  <c r="M454" i="9" a="1"/>
  <c r="M454" i="9" s="1"/>
  <c r="Q454" i="9" a="1"/>
  <c r="Q454" i="9" s="1"/>
  <c r="N454" i="9" a="1"/>
  <c r="N454" i="9" s="1"/>
  <c r="R454" i="9" a="1"/>
  <c r="R454" i="9" s="1"/>
  <c r="O454" i="9" a="1"/>
  <c r="O454" i="9" s="1"/>
  <c r="L454" i="9" a="1"/>
  <c r="L454" i="9" s="1"/>
  <c r="P454" i="9" a="1"/>
  <c r="P454" i="9" s="1"/>
  <c r="T454" i="9" a="1"/>
  <c r="T454" i="9" s="1"/>
  <c r="K454" i="9" a="1"/>
  <c r="K454" i="9" s="1"/>
  <c r="S454" i="9" a="1"/>
  <c r="S454" i="9" s="1"/>
  <c r="F455" i="10" a="1"/>
  <c r="F455" i="10" s="1"/>
  <c r="I455" i="10" a="1"/>
  <c r="I455" i="10" s="1"/>
  <c r="D455" i="10" a="1"/>
  <c r="D455" i="10" s="1"/>
  <c r="H455" i="10" a="1"/>
  <c r="H455" i="10" s="1"/>
  <c r="B455" i="10"/>
  <c r="J455" i="10" a="1"/>
  <c r="J455" i="10" s="1"/>
  <c r="E455" i="10" a="1"/>
  <c r="E455" i="10" s="1"/>
  <c r="G455" i="10" a="1"/>
  <c r="G455" i="10" s="1"/>
  <c r="A456" i="10"/>
  <c r="B454" i="9"/>
  <c r="G454" i="9" a="1"/>
  <c r="G454" i="9" s="1"/>
  <c r="I454" i="9" a="1"/>
  <c r="I454" i="9" s="1"/>
  <c r="J454" i="9" a="1"/>
  <c r="J454" i="9" s="1"/>
  <c r="A455" i="9"/>
  <c r="D454" i="9" a="1"/>
  <c r="D454" i="9" s="1"/>
  <c r="H454" i="9" a="1"/>
  <c r="H454" i="9" s="1"/>
  <c r="E454" i="9" a="1"/>
  <c r="E454" i="9" s="1"/>
  <c r="F454" i="9" a="1"/>
  <c r="F454" i="9" s="1"/>
  <c r="R456" i="10" l="1" a="1"/>
  <c r="R456" i="10" s="1"/>
  <c r="N456" i="10" a="1"/>
  <c r="N456" i="10" s="1"/>
  <c r="O456" i="10" a="1"/>
  <c r="O456" i="10" s="1"/>
  <c r="T456" i="10" a="1"/>
  <c r="T456" i="10" s="1"/>
  <c r="Q456" i="10" a="1"/>
  <c r="Q456" i="10" s="1"/>
  <c r="K456" i="10" a="1"/>
  <c r="K456" i="10" s="1"/>
  <c r="S456" i="10" a="1"/>
  <c r="S456" i="10" s="1"/>
  <c r="L456" i="10" a="1"/>
  <c r="L456" i="10" s="1"/>
  <c r="M456" i="10" a="1"/>
  <c r="M456" i="10" s="1"/>
  <c r="P456" i="10" a="1"/>
  <c r="P456" i="10" s="1"/>
  <c r="K455" i="9" a="1"/>
  <c r="K455" i="9" s="1"/>
  <c r="O455" i="9" a="1"/>
  <c r="O455" i="9" s="1"/>
  <c r="S455" i="9" a="1"/>
  <c r="S455" i="9" s="1"/>
  <c r="L455" i="9" a="1"/>
  <c r="L455" i="9" s="1"/>
  <c r="P455" i="9" a="1"/>
  <c r="P455" i="9" s="1"/>
  <c r="T455" i="9" a="1"/>
  <c r="T455" i="9" s="1"/>
  <c r="M455" i="9" a="1"/>
  <c r="M455" i="9" s="1"/>
  <c r="R455" i="9" a="1"/>
  <c r="R455" i="9" s="1"/>
  <c r="N455" i="9" a="1"/>
  <c r="N455" i="9" s="1"/>
  <c r="Q455" i="9" a="1"/>
  <c r="Q455" i="9" s="1"/>
  <c r="H456" i="10" a="1"/>
  <c r="H456" i="10" s="1"/>
  <c r="E456" i="10" a="1"/>
  <c r="E456" i="10" s="1"/>
  <c r="G456" i="10" a="1"/>
  <c r="G456" i="10" s="1"/>
  <c r="J456" i="10" a="1"/>
  <c r="J456" i="10" s="1"/>
  <c r="D456" i="10" a="1"/>
  <c r="D456" i="10" s="1"/>
  <c r="I456" i="10" a="1"/>
  <c r="I456" i="10" s="1"/>
  <c r="F456" i="10" a="1"/>
  <c r="F456" i="10" s="1"/>
  <c r="A457" i="10"/>
  <c r="B456" i="10"/>
  <c r="A456" i="9"/>
  <c r="B455" i="9"/>
  <c r="D455" i="9" a="1"/>
  <c r="D455" i="9" s="1"/>
  <c r="F455" i="9" a="1"/>
  <c r="F455" i="9" s="1"/>
  <c r="E455" i="9" a="1"/>
  <c r="E455" i="9" s="1"/>
  <c r="I455" i="9" a="1"/>
  <c r="I455" i="9" s="1"/>
  <c r="H455" i="9" a="1"/>
  <c r="H455" i="9" s="1"/>
  <c r="J455" i="9" a="1"/>
  <c r="J455" i="9" s="1"/>
  <c r="G455" i="9" a="1"/>
  <c r="G455" i="9" s="1"/>
  <c r="T457" i="10" l="1" a="1"/>
  <c r="T457" i="10" s="1"/>
  <c r="O457" i="10" a="1"/>
  <c r="O457" i="10" s="1"/>
  <c r="P457" i="10" a="1"/>
  <c r="P457" i="10" s="1"/>
  <c r="Q457" i="10" a="1"/>
  <c r="Q457" i="10" s="1"/>
  <c r="R457" i="10" a="1"/>
  <c r="R457" i="10" s="1"/>
  <c r="L457" i="10" a="1"/>
  <c r="L457" i="10" s="1"/>
  <c r="S457" i="10" a="1"/>
  <c r="S457" i="10" s="1"/>
  <c r="M457" i="10" a="1"/>
  <c r="M457" i="10" s="1"/>
  <c r="N457" i="10" a="1"/>
  <c r="N457" i="10" s="1"/>
  <c r="K457" i="10" a="1"/>
  <c r="K457" i="10" s="1"/>
  <c r="M456" i="9" a="1"/>
  <c r="M456" i="9" s="1"/>
  <c r="Q456" i="9" a="1"/>
  <c r="Q456" i="9" s="1"/>
  <c r="N456" i="9" a="1"/>
  <c r="N456" i="9" s="1"/>
  <c r="R456" i="9" a="1"/>
  <c r="R456" i="9" s="1"/>
  <c r="K456" i="9" a="1"/>
  <c r="K456" i="9" s="1"/>
  <c r="S456" i="9" a="1"/>
  <c r="S456" i="9" s="1"/>
  <c r="L456" i="9" a="1"/>
  <c r="L456" i="9" s="1"/>
  <c r="T456" i="9" a="1"/>
  <c r="T456" i="9" s="1"/>
  <c r="O456" i="9" a="1"/>
  <c r="O456" i="9" s="1"/>
  <c r="P456" i="9" a="1"/>
  <c r="P456" i="9" s="1"/>
  <c r="I457" i="10" a="1"/>
  <c r="I457" i="10" s="1"/>
  <c r="E457" i="10" a="1"/>
  <c r="E457" i="10" s="1"/>
  <c r="J457" i="10" a="1"/>
  <c r="J457" i="10" s="1"/>
  <c r="G457" i="10" a="1"/>
  <c r="G457" i="10" s="1"/>
  <c r="B457" i="10"/>
  <c r="H457" i="10" a="1"/>
  <c r="H457" i="10" s="1"/>
  <c r="F457" i="10" a="1"/>
  <c r="F457" i="10" s="1"/>
  <c r="A458" i="10"/>
  <c r="D457" i="10" a="1"/>
  <c r="D457" i="10" s="1"/>
  <c r="E456" i="9" a="1"/>
  <c r="E456" i="9" s="1"/>
  <c r="I456" i="9" a="1"/>
  <c r="I456" i="9" s="1"/>
  <c r="G456" i="9" a="1"/>
  <c r="G456" i="9" s="1"/>
  <c r="H456" i="9" a="1"/>
  <c r="H456" i="9" s="1"/>
  <c r="F456" i="9" a="1"/>
  <c r="F456" i="9" s="1"/>
  <c r="J456" i="9" a="1"/>
  <c r="J456" i="9" s="1"/>
  <c r="D456" i="9" a="1"/>
  <c r="D456" i="9" s="1"/>
  <c r="A457" i="9"/>
  <c r="B456" i="9"/>
  <c r="N458" i="10" l="1" a="1"/>
  <c r="N458" i="10" s="1"/>
  <c r="K458" i="10" a="1"/>
  <c r="K458" i="10" s="1"/>
  <c r="P458" i="10" a="1"/>
  <c r="P458" i="10" s="1"/>
  <c r="M458" i="10" a="1"/>
  <c r="M458" i="10" s="1"/>
  <c r="O458" i="10" a="1"/>
  <c r="O458" i="10" s="1"/>
  <c r="Q458" i="10" a="1"/>
  <c r="Q458" i="10" s="1"/>
  <c r="S458" i="10" a="1"/>
  <c r="S458" i="10" s="1"/>
  <c r="T458" i="10" a="1"/>
  <c r="T458" i="10" s="1"/>
  <c r="L458" i="10" a="1"/>
  <c r="L458" i="10" s="1"/>
  <c r="R458" i="10" a="1"/>
  <c r="R458" i="10" s="1"/>
  <c r="K457" i="9" a="1"/>
  <c r="K457" i="9" s="1"/>
  <c r="O457" i="9" a="1"/>
  <c r="O457" i="9" s="1"/>
  <c r="S457" i="9" a="1"/>
  <c r="S457" i="9" s="1"/>
  <c r="L457" i="9" a="1"/>
  <c r="L457" i="9" s="1"/>
  <c r="P457" i="9" a="1"/>
  <c r="P457" i="9" s="1"/>
  <c r="T457" i="9" a="1"/>
  <c r="T457" i="9" s="1"/>
  <c r="N457" i="9" a="1"/>
  <c r="N457" i="9" s="1"/>
  <c r="Q457" i="9" a="1"/>
  <c r="Q457" i="9" s="1"/>
  <c r="R457" i="9" a="1"/>
  <c r="R457" i="9" s="1"/>
  <c r="M457" i="9" a="1"/>
  <c r="M457" i="9" s="1"/>
  <c r="H458" i="10" a="1"/>
  <c r="H458" i="10" s="1"/>
  <c r="A459" i="10"/>
  <c r="G458" i="10" a="1"/>
  <c r="G458" i="10" s="1"/>
  <c r="E458" i="10" a="1"/>
  <c r="E458" i="10" s="1"/>
  <c r="F458" i="10" a="1"/>
  <c r="F458" i="10" s="1"/>
  <c r="B458" i="10"/>
  <c r="I458" i="10" a="1"/>
  <c r="I458" i="10" s="1"/>
  <c r="J458" i="10" a="1"/>
  <c r="J458" i="10" s="1"/>
  <c r="D458" i="10" a="1"/>
  <c r="D458" i="10" s="1"/>
  <c r="I457" i="9" a="1"/>
  <c r="I457" i="9" s="1"/>
  <c r="A458" i="9"/>
  <c r="J457" i="9" a="1"/>
  <c r="J457" i="9" s="1"/>
  <c r="F457" i="9" a="1"/>
  <c r="F457" i="9" s="1"/>
  <c r="B457" i="9"/>
  <c r="E457" i="9" a="1"/>
  <c r="E457" i="9" s="1"/>
  <c r="H457" i="9" a="1"/>
  <c r="H457" i="9" s="1"/>
  <c r="D457" i="9" a="1"/>
  <c r="D457" i="9" s="1"/>
  <c r="G457" i="9" a="1"/>
  <c r="G457" i="9" s="1"/>
  <c r="T459" i="10" l="1" a="1"/>
  <c r="T459" i="10" s="1"/>
  <c r="P459" i="10" a="1"/>
  <c r="P459" i="10" s="1"/>
  <c r="K459" i="10" a="1"/>
  <c r="K459" i="10" s="1"/>
  <c r="Q459" i="10" a="1"/>
  <c r="Q459" i="10" s="1"/>
  <c r="M459" i="10" a="1"/>
  <c r="M459" i="10" s="1"/>
  <c r="N459" i="10" a="1"/>
  <c r="N459" i="10" s="1"/>
  <c r="O459" i="10" a="1"/>
  <c r="O459" i="10" s="1"/>
  <c r="R459" i="10" a="1"/>
  <c r="R459" i="10" s="1"/>
  <c r="L459" i="10" a="1"/>
  <c r="L459" i="10" s="1"/>
  <c r="S459" i="10" a="1"/>
  <c r="S459" i="10" s="1"/>
  <c r="M458" i="9" a="1"/>
  <c r="M458" i="9" s="1"/>
  <c r="Q458" i="9" a="1"/>
  <c r="Q458" i="9" s="1"/>
  <c r="N458" i="9" a="1"/>
  <c r="N458" i="9" s="1"/>
  <c r="R458" i="9" a="1"/>
  <c r="R458" i="9" s="1"/>
  <c r="O458" i="9" a="1"/>
  <c r="O458" i="9" s="1"/>
  <c r="L458" i="9" a="1"/>
  <c r="L458" i="9" s="1"/>
  <c r="P458" i="9" a="1"/>
  <c r="P458" i="9" s="1"/>
  <c r="T458" i="9" a="1"/>
  <c r="T458" i="9" s="1"/>
  <c r="K458" i="9" a="1"/>
  <c r="K458" i="9" s="1"/>
  <c r="S458" i="9" a="1"/>
  <c r="S458" i="9" s="1"/>
  <c r="B459" i="10"/>
  <c r="A460" i="10"/>
  <c r="H459" i="10" a="1"/>
  <c r="H459" i="10" s="1"/>
  <c r="E459" i="10" a="1"/>
  <c r="E459" i="10" s="1"/>
  <c r="G459" i="10" a="1"/>
  <c r="G459" i="10" s="1"/>
  <c r="D459" i="10" a="1"/>
  <c r="D459" i="10" s="1"/>
  <c r="F459" i="10" a="1"/>
  <c r="F459" i="10" s="1"/>
  <c r="J459" i="10" a="1"/>
  <c r="J459" i="10" s="1"/>
  <c r="I459" i="10" a="1"/>
  <c r="I459" i="10" s="1"/>
  <c r="D458" i="9" a="1"/>
  <c r="D458" i="9" s="1"/>
  <c r="H458" i="9" a="1"/>
  <c r="H458" i="9" s="1"/>
  <c r="F458" i="9" a="1"/>
  <c r="F458" i="9" s="1"/>
  <c r="B458" i="9"/>
  <c r="J458" i="9" a="1"/>
  <c r="J458" i="9" s="1"/>
  <c r="E458" i="9" a="1"/>
  <c r="E458" i="9" s="1"/>
  <c r="A459" i="9"/>
  <c r="G458" i="9" a="1"/>
  <c r="G458" i="9" s="1"/>
  <c r="I458" i="9" a="1"/>
  <c r="I458" i="9" s="1"/>
  <c r="L460" i="10" l="1" a="1"/>
  <c r="L460" i="10" s="1"/>
  <c r="Q460" i="10" a="1"/>
  <c r="Q460" i="10" s="1"/>
  <c r="K460" i="10" a="1"/>
  <c r="K460" i="10" s="1"/>
  <c r="T460" i="10" a="1"/>
  <c r="T460" i="10" s="1"/>
  <c r="M460" i="10" a="1"/>
  <c r="M460" i="10" s="1"/>
  <c r="N460" i="10" a="1"/>
  <c r="N460" i="10" s="1"/>
  <c r="P460" i="10" a="1"/>
  <c r="P460" i="10" s="1"/>
  <c r="R460" i="10" a="1"/>
  <c r="R460" i="10" s="1"/>
  <c r="S460" i="10" a="1"/>
  <c r="S460" i="10" s="1"/>
  <c r="O460" i="10" a="1"/>
  <c r="O460" i="10" s="1"/>
  <c r="K459" i="9" a="1"/>
  <c r="K459" i="9" s="1"/>
  <c r="O459" i="9" a="1"/>
  <c r="O459" i="9" s="1"/>
  <c r="S459" i="9" a="1"/>
  <c r="S459" i="9" s="1"/>
  <c r="L459" i="9" a="1"/>
  <c r="L459" i="9" s="1"/>
  <c r="P459" i="9" a="1"/>
  <c r="P459" i="9" s="1"/>
  <c r="M459" i="9" a="1"/>
  <c r="M459" i="9" s="1"/>
  <c r="T459" i="9" a="1"/>
  <c r="T459" i="9" s="1"/>
  <c r="R459" i="9" a="1"/>
  <c r="R459" i="9" s="1"/>
  <c r="N459" i="9" a="1"/>
  <c r="N459" i="9" s="1"/>
  <c r="Q459" i="9" a="1"/>
  <c r="Q459" i="9" s="1"/>
  <c r="E460" i="10" a="1"/>
  <c r="E460" i="10" s="1"/>
  <c r="J460" i="10" a="1"/>
  <c r="J460" i="10" s="1"/>
  <c r="I460" i="10" a="1"/>
  <c r="I460" i="10" s="1"/>
  <c r="F460" i="10" a="1"/>
  <c r="F460" i="10" s="1"/>
  <c r="B460" i="10"/>
  <c r="D460" i="10" a="1"/>
  <c r="D460" i="10" s="1"/>
  <c r="A461" i="10"/>
  <c r="H460" i="10" a="1"/>
  <c r="H460" i="10" s="1"/>
  <c r="G460" i="10" a="1"/>
  <c r="G460" i="10" s="1"/>
  <c r="B459" i="9"/>
  <c r="I459" i="9" a="1"/>
  <c r="I459" i="9" s="1"/>
  <c r="J459" i="9" a="1"/>
  <c r="J459" i="9" s="1"/>
  <c r="H459" i="9" a="1"/>
  <c r="H459" i="9" s="1"/>
  <c r="A460" i="9"/>
  <c r="E459" i="9" a="1"/>
  <c r="E459" i="9" s="1"/>
  <c r="D459" i="9" a="1"/>
  <c r="D459" i="9" s="1"/>
  <c r="F459" i="9" a="1"/>
  <c r="F459" i="9" s="1"/>
  <c r="G459" i="9" a="1"/>
  <c r="G459" i="9" s="1"/>
  <c r="P461" i="10" l="1" a="1"/>
  <c r="P461" i="10" s="1"/>
  <c r="L461" i="10" a="1"/>
  <c r="L461" i="10" s="1"/>
  <c r="Q461" i="10" a="1"/>
  <c r="Q461" i="10" s="1"/>
  <c r="R461" i="10" a="1"/>
  <c r="R461" i="10" s="1"/>
  <c r="K461" i="10" a="1"/>
  <c r="K461" i="10" s="1"/>
  <c r="M461" i="10" a="1"/>
  <c r="M461" i="10" s="1"/>
  <c r="S461" i="10" a="1"/>
  <c r="S461" i="10" s="1"/>
  <c r="N461" i="10" a="1"/>
  <c r="N461" i="10" s="1"/>
  <c r="T461" i="10" a="1"/>
  <c r="T461" i="10" s="1"/>
  <c r="O461" i="10" a="1"/>
  <c r="O461" i="10" s="1"/>
  <c r="M460" i="9" a="1"/>
  <c r="M460" i="9" s="1"/>
  <c r="Q460" i="9" a="1"/>
  <c r="Q460" i="9" s="1"/>
  <c r="P460" i="9" a="1"/>
  <c r="P460" i="9" s="1"/>
  <c r="L460" i="9" a="1"/>
  <c r="L460" i="9" s="1"/>
  <c r="K460" i="9" a="1"/>
  <c r="K460" i="9" s="1"/>
  <c r="S460" i="9" a="1"/>
  <c r="S460" i="9" s="1"/>
  <c r="T460" i="9" a="1"/>
  <c r="T460" i="9" s="1"/>
  <c r="R460" i="9" a="1"/>
  <c r="R460" i="9" s="1"/>
  <c r="N460" i="9" a="1"/>
  <c r="N460" i="9" s="1"/>
  <c r="O460" i="9" a="1"/>
  <c r="O460" i="9" s="1"/>
  <c r="J461" i="10" a="1"/>
  <c r="J461" i="10" s="1"/>
  <c r="H461" i="10" a="1"/>
  <c r="H461" i="10" s="1"/>
  <c r="A462" i="10"/>
  <c r="D461" i="10" a="1"/>
  <c r="D461" i="10" s="1"/>
  <c r="G461" i="10" a="1"/>
  <c r="G461" i="10" s="1"/>
  <c r="F461" i="10" a="1"/>
  <c r="F461" i="10" s="1"/>
  <c r="I461" i="10" a="1"/>
  <c r="I461" i="10" s="1"/>
  <c r="B461" i="10"/>
  <c r="E461" i="10" a="1"/>
  <c r="E461" i="10" s="1"/>
  <c r="A461" i="9"/>
  <c r="I460" i="9" a="1"/>
  <c r="I460" i="9" s="1"/>
  <c r="H460" i="9" a="1"/>
  <c r="H460" i="9" s="1"/>
  <c r="D460" i="9" a="1"/>
  <c r="D460" i="9" s="1"/>
  <c r="B460" i="9"/>
  <c r="J460" i="9" a="1"/>
  <c r="J460" i="9" s="1"/>
  <c r="E460" i="9" a="1"/>
  <c r="E460" i="9" s="1"/>
  <c r="F460" i="9" a="1"/>
  <c r="F460" i="9" s="1"/>
  <c r="G460" i="9" a="1"/>
  <c r="G460" i="9" s="1"/>
  <c r="R462" i="10" l="1" a="1"/>
  <c r="R462" i="10" s="1"/>
  <c r="N462" i="10" a="1"/>
  <c r="N462" i="10" s="1"/>
  <c r="O462" i="10" a="1"/>
  <c r="O462" i="10" s="1"/>
  <c r="P462" i="10" a="1"/>
  <c r="P462" i="10" s="1"/>
  <c r="K462" i="10" a="1"/>
  <c r="K462" i="10" s="1"/>
  <c r="L462" i="10" a="1"/>
  <c r="L462" i="10" s="1"/>
  <c r="Q462" i="10" a="1"/>
  <c r="Q462" i="10" s="1"/>
  <c r="M462" i="10" a="1"/>
  <c r="M462" i="10" s="1"/>
  <c r="S462" i="10" a="1"/>
  <c r="S462" i="10" s="1"/>
  <c r="T462" i="10" a="1"/>
  <c r="T462" i="10" s="1"/>
  <c r="K461" i="9" a="1"/>
  <c r="K461" i="9" s="1"/>
  <c r="O461" i="9" a="1"/>
  <c r="O461" i="9" s="1"/>
  <c r="S461" i="9" a="1"/>
  <c r="S461" i="9" s="1"/>
  <c r="L461" i="9" a="1"/>
  <c r="L461" i="9" s="1"/>
  <c r="R461" i="9" a="1"/>
  <c r="R461" i="9" s="1"/>
  <c r="M461" i="9" a="1"/>
  <c r="M461" i="9" s="1"/>
  <c r="Q461" i="9" a="1"/>
  <c r="Q461" i="9" s="1"/>
  <c r="T461" i="9" a="1"/>
  <c r="T461" i="9" s="1"/>
  <c r="N461" i="9" a="1"/>
  <c r="N461" i="9" s="1"/>
  <c r="P461" i="9" a="1"/>
  <c r="P461" i="9" s="1"/>
  <c r="A463" i="10"/>
  <c r="I462" i="10" a="1"/>
  <c r="I462" i="10" s="1"/>
  <c r="G462" i="10" a="1"/>
  <c r="G462" i="10" s="1"/>
  <c r="D462" i="10" a="1"/>
  <c r="D462" i="10" s="1"/>
  <c r="F462" i="10" a="1"/>
  <c r="F462" i="10" s="1"/>
  <c r="E462" i="10" a="1"/>
  <c r="E462" i="10" s="1"/>
  <c r="H462" i="10" a="1"/>
  <c r="H462" i="10" s="1"/>
  <c r="B462" i="10"/>
  <c r="J462" i="10" a="1"/>
  <c r="J462" i="10" s="1"/>
  <c r="E461" i="9" a="1"/>
  <c r="E461" i="9" s="1"/>
  <c r="G461" i="9" a="1"/>
  <c r="G461" i="9" s="1"/>
  <c r="J461" i="9" a="1"/>
  <c r="J461" i="9" s="1"/>
  <c r="I461" i="9" a="1"/>
  <c r="I461" i="9" s="1"/>
  <c r="H461" i="9" a="1"/>
  <c r="H461" i="9" s="1"/>
  <c r="F461" i="9" a="1"/>
  <c r="F461" i="9" s="1"/>
  <c r="D461" i="9" a="1"/>
  <c r="D461" i="9" s="1"/>
  <c r="A462" i="9"/>
  <c r="B461" i="9"/>
  <c r="L463" i="10" l="1" a="1"/>
  <c r="L463" i="10" s="1"/>
  <c r="R463" i="10" a="1"/>
  <c r="R463" i="10" s="1"/>
  <c r="S463" i="10" a="1"/>
  <c r="S463" i="10" s="1"/>
  <c r="K463" i="10" a="1"/>
  <c r="K463" i="10" s="1"/>
  <c r="M463" i="10" a="1"/>
  <c r="M463" i="10" s="1"/>
  <c r="T463" i="10" a="1"/>
  <c r="T463" i="10" s="1"/>
  <c r="N463" i="10" a="1"/>
  <c r="N463" i="10" s="1"/>
  <c r="O463" i="10" a="1"/>
  <c r="O463" i="10" s="1"/>
  <c r="P463" i="10" a="1"/>
  <c r="P463" i="10" s="1"/>
  <c r="Q463" i="10" a="1"/>
  <c r="Q463" i="10" s="1"/>
  <c r="M462" i="9" a="1"/>
  <c r="M462" i="9" s="1"/>
  <c r="Q462" i="9" a="1"/>
  <c r="Q462" i="9" s="1"/>
  <c r="O462" i="9" a="1"/>
  <c r="O462" i="9" s="1"/>
  <c r="N462" i="9" a="1"/>
  <c r="N462" i="9" s="1"/>
  <c r="P462" i="9" a="1"/>
  <c r="P462" i="9" s="1"/>
  <c r="K462" i="9" a="1"/>
  <c r="K462" i="9" s="1"/>
  <c r="R462" i="9" a="1"/>
  <c r="R462" i="9" s="1"/>
  <c r="T462" i="9" a="1"/>
  <c r="T462" i="9" s="1"/>
  <c r="L462" i="9" a="1"/>
  <c r="L462" i="9" s="1"/>
  <c r="S462" i="9" a="1"/>
  <c r="S462" i="9" s="1"/>
  <c r="E463" i="10" a="1"/>
  <c r="E463" i="10" s="1"/>
  <c r="G463" i="10" a="1"/>
  <c r="G463" i="10" s="1"/>
  <c r="A464" i="10"/>
  <c r="I463" i="10" a="1"/>
  <c r="I463" i="10" s="1"/>
  <c r="B463" i="10"/>
  <c r="J463" i="10" a="1"/>
  <c r="J463" i="10" s="1"/>
  <c r="F463" i="10" a="1"/>
  <c r="F463" i="10" s="1"/>
  <c r="D463" i="10" a="1"/>
  <c r="D463" i="10" s="1"/>
  <c r="H463" i="10" a="1"/>
  <c r="H463" i="10" s="1"/>
  <c r="J462" i="9" a="1"/>
  <c r="J462" i="9" s="1"/>
  <c r="B462" i="9"/>
  <c r="H462" i="9" a="1"/>
  <c r="H462" i="9" s="1"/>
  <c r="G462" i="9" a="1"/>
  <c r="G462" i="9" s="1"/>
  <c r="I462" i="9" a="1"/>
  <c r="I462" i="9" s="1"/>
  <c r="A463" i="9"/>
  <c r="D462" i="9" a="1"/>
  <c r="D462" i="9" s="1"/>
  <c r="E462" i="9" a="1"/>
  <c r="E462" i="9" s="1"/>
  <c r="F462" i="9" a="1"/>
  <c r="F462" i="9" s="1"/>
  <c r="R464" i="10" l="1" a="1"/>
  <c r="R464" i="10" s="1"/>
  <c r="N464" i="10" a="1"/>
  <c r="N464" i="10" s="1"/>
  <c r="P464" i="10" a="1"/>
  <c r="P464" i="10" s="1"/>
  <c r="K464" i="10" a="1"/>
  <c r="K464" i="10" s="1"/>
  <c r="Q464" i="10" a="1"/>
  <c r="Q464" i="10" s="1"/>
  <c r="T464" i="10" a="1"/>
  <c r="T464" i="10" s="1"/>
  <c r="L464" i="10" a="1"/>
  <c r="L464" i="10" s="1"/>
  <c r="M464" i="10" a="1"/>
  <c r="M464" i="10" s="1"/>
  <c r="S464" i="10" a="1"/>
  <c r="S464" i="10" s="1"/>
  <c r="O464" i="10" a="1"/>
  <c r="O464" i="10" s="1"/>
  <c r="K463" i="9" a="1"/>
  <c r="K463" i="9" s="1"/>
  <c r="O463" i="9" a="1"/>
  <c r="O463" i="9" s="1"/>
  <c r="S463" i="9" a="1"/>
  <c r="S463" i="9" s="1"/>
  <c r="N463" i="9" a="1"/>
  <c r="N463" i="9" s="1"/>
  <c r="L463" i="9" a="1"/>
  <c r="L463" i="9" s="1"/>
  <c r="R463" i="9" a="1"/>
  <c r="R463" i="9" s="1"/>
  <c r="M463" i="9" a="1"/>
  <c r="M463" i="9" s="1"/>
  <c r="T463" i="9" a="1"/>
  <c r="T463" i="9" s="1"/>
  <c r="P463" i="9" a="1"/>
  <c r="P463" i="9" s="1"/>
  <c r="Q463" i="9" a="1"/>
  <c r="Q463" i="9" s="1"/>
  <c r="J464" i="10" a="1"/>
  <c r="J464" i="10" s="1"/>
  <c r="E464" i="10" a="1"/>
  <c r="E464" i="10" s="1"/>
  <c r="D464" i="10" a="1"/>
  <c r="D464" i="10" s="1"/>
  <c r="B464" i="10"/>
  <c r="A465" i="10"/>
  <c r="H464" i="10" a="1"/>
  <c r="H464" i="10" s="1"/>
  <c r="F464" i="10" a="1"/>
  <c r="F464" i="10" s="1"/>
  <c r="G464" i="10" a="1"/>
  <c r="G464" i="10" s="1"/>
  <c r="I464" i="10" a="1"/>
  <c r="I464" i="10" s="1"/>
  <c r="F463" i="9" a="1"/>
  <c r="F463" i="9" s="1"/>
  <c r="B463" i="9"/>
  <c r="J463" i="9" a="1"/>
  <c r="J463" i="9" s="1"/>
  <c r="G463" i="9" a="1"/>
  <c r="G463" i="9" s="1"/>
  <c r="A464" i="9"/>
  <c r="E463" i="9" a="1"/>
  <c r="E463" i="9" s="1"/>
  <c r="H463" i="9" a="1"/>
  <c r="H463" i="9" s="1"/>
  <c r="D463" i="9" a="1"/>
  <c r="D463" i="9" s="1"/>
  <c r="I463" i="9" a="1"/>
  <c r="I463" i="9" s="1"/>
  <c r="T465" i="10" l="1" a="1"/>
  <c r="T465" i="10" s="1"/>
  <c r="L465" i="10" a="1"/>
  <c r="L465" i="10" s="1"/>
  <c r="S465" i="10" a="1"/>
  <c r="S465" i="10" s="1"/>
  <c r="M465" i="10" a="1"/>
  <c r="M465" i="10" s="1"/>
  <c r="N465" i="10" a="1"/>
  <c r="N465" i="10" s="1"/>
  <c r="O465" i="10" a="1"/>
  <c r="O465" i="10" s="1"/>
  <c r="Q465" i="10" a="1"/>
  <c r="Q465" i="10" s="1"/>
  <c r="K465" i="10" a="1"/>
  <c r="K465" i="10" s="1"/>
  <c r="P465" i="10" a="1"/>
  <c r="P465" i="10" s="1"/>
  <c r="R465" i="10" a="1"/>
  <c r="R465" i="10" s="1"/>
  <c r="M464" i="9" a="1"/>
  <c r="M464" i="9" s="1"/>
  <c r="N464" i="9" a="1"/>
  <c r="N464" i="9" s="1"/>
  <c r="L464" i="9" a="1"/>
  <c r="L464" i="9" s="1"/>
  <c r="O464" i="9" a="1"/>
  <c r="O464" i="9" s="1"/>
  <c r="T464" i="9" a="1"/>
  <c r="T464" i="9" s="1"/>
  <c r="K464" i="9" a="1"/>
  <c r="K464" i="9" s="1"/>
  <c r="R464" i="9" a="1"/>
  <c r="R464" i="9" s="1"/>
  <c r="S464" i="9" a="1"/>
  <c r="S464" i="9" s="1"/>
  <c r="P464" i="9" a="1"/>
  <c r="P464" i="9" s="1"/>
  <c r="Q464" i="9" a="1"/>
  <c r="Q464" i="9" s="1"/>
  <c r="A466" i="10"/>
  <c r="I465" i="10" a="1"/>
  <c r="I465" i="10" s="1"/>
  <c r="F465" i="10" a="1"/>
  <c r="F465" i="10" s="1"/>
  <c r="H465" i="10" a="1"/>
  <c r="H465" i="10" s="1"/>
  <c r="D465" i="10" a="1"/>
  <c r="D465" i="10" s="1"/>
  <c r="G465" i="10" a="1"/>
  <c r="G465" i="10" s="1"/>
  <c r="J465" i="10" a="1"/>
  <c r="J465" i="10" s="1"/>
  <c r="E465" i="10" a="1"/>
  <c r="E465" i="10" s="1"/>
  <c r="B465" i="10"/>
  <c r="H464" i="9" a="1"/>
  <c r="H464" i="9" s="1"/>
  <c r="I464" i="9" a="1"/>
  <c r="I464" i="9" s="1"/>
  <c r="G464" i="9" a="1"/>
  <c r="G464" i="9" s="1"/>
  <c r="D464" i="9" a="1"/>
  <c r="D464" i="9" s="1"/>
  <c r="E464" i="9" a="1"/>
  <c r="E464" i="9" s="1"/>
  <c r="J464" i="9" a="1"/>
  <c r="J464" i="9" s="1"/>
  <c r="F464" i="9" a="1"/>
  <c r="F464" i="9" s="1"/>
  <c r="B464" i="9"/>
  <c r="A465" i="9"/>
  <c r="N466" i="10" l="1" a="1"/>
  <c r="N466" i="10" s="1"/>
  <c r="K466" i="10" a="1"/>
  <c r="K466" i="10" s="1"/>
  <c r="Q466" i="10" a="1"/>
  <c r="Q466" i="10" s="1"/>
  <c r="R466" i="10" a="1"/>
  <c r="R466" i="10" s="1"/>
  <c r="S466" i="10" a="1"/>
  <c r="S466" i="10" s="1"/>
  <c r="L466" i="10" a="1"/>
  <c r="L466" i="10" s="1"/>
  <c r="M466" i="10" a="1"/>
  <c r="M466" i="10" s="1"/>
  <c r="O466" i="10" a="1"/>
  <c r="O466" i="10" s="1"/>
  <c r="P466" i="10" a="1"/>
  <c r="P466" i="10" s="1"/>
  <c r="T466" i="10" a="1"/>
  <c r="T466" i="10" s="1"/>
  <c r="T465" i="9" a="1"/>
  <c r="T465" i="9" s="1"/>
  <c r="O465" i="9" a="1"/>
  <c r="O465" i="9" s="1"/>
  <c r="S465" i="9" a="1"/>
  <c r="S465" i="9" s="1"/>
  <c r="P465" i="9" a="1"/>
  <c r="P465" i="9" s="1"/>
  <c r="K465" i="9" a="1"/>
  <c r="K465" i="9" s="1"/>
  <c r="Q465" i="9" a="1"/>
  <c r="Q465" i="9" s="1"/>
  <c r="L465" i="9" a="1"/>
  <c r="L465" i="9" s="1"/>
  <c r="N465" i="9" a="1"/>
  <c r="N465" i="9" s="1"/>
  <c r="M465" i="9" a="1"/>
  <c r="M465" i="9" s="1"/>
  <c r="R465" i="9" a="1"/>
  <c r="R465" i="9" s="1"/>
  <c r="F466" i="10" a="1"/>
  <c r="F466" i="10" s="1"/>
  <c r="H466" i="10" a="1"/>
  <c r="H466" i="10" s="1"/>
  <c r="B466" i="10"/>
  <c r="E466" i="10" a="1"/>
  <c r="E466" i="10" s="1"/>
  <c r="A467" i="10"/>
  <c r="D466" i="10" a="1"/>
  <c r="D466" i="10" s="1"/>
  <c r="G466" i="10" a="1"/>
  <c r="G466" i="10" s="1"/>
  <c r="J466" i="10" a="1"/>
  <c r="J466" i="10" s="1"/>
  <c r="I466" i="10" a="1"/>
  <c r="I466" i="10" s="1"/>
  <c r="A466" i="9"/>
  <c r="H465" i="9" a="1"/>
  <c r="H465" i="9" s="1"/>
  <c r="I465" i="9" a="1"/>
  <c r="I465" i="9" s="1"/>
  <c r="D465" i="9" a="1"/>
  <c r="D465" i="9" s="1"/>
  <c r="J465" i="9" a="1"/>
  <c r="J465" i="9" s="1"/>
  <c r="F465" i="9" a="1"/>
  <c r="F465" i="9" s="1"/>
  <c r="B465" i="9"/>
  <c r="E465" i="9" a="1"/>
  <c r="E465" i="9" s="1"/>
  <c r="G465" i="9" a="1"/>
  <c r="G465" i="9" s="1"/>
  <c r="S467" i="10" l="1" a="1"/>
  <c r="S467" i="10" s="1"/>
  <c r="N467" i="10" a="1"/>
  <c r="N467" i="10" s="1"/>
  <c r="T467" i="10" a="1"/>
  <c r="T467" i="10" s="1"/>
  <c r="O467" i="10" a="1"/>
  <c r="O467" i="10" s="1"/>
  <c r="P467" i="10" a="1"/>
  <c r="P467" i="10" s="1"/>
  <c r="Q467" i="10" a="1"/>
  <c r="Q467" i="10" s="1"/>
  <c r="R467" i="10" a="1"/>
  <c r="R467" i="10" s="1"/>
  <c r="K467" i="10" a="1"/>
  <c r="K467" i="10" s="1"/>
  <c r="L467" i="10" a="1"/>
  <c r="L467" i="10" s="1"/>
  <c r="M467" i="10" a="1"/>
  <c r="M467" i="10" s="1"/>
  <c r="O466" i="9" a="1"/>
  <c r="O466" i="9" s="1"/>
  <c r="K466" i="9" a="1"/>
  <c r="K466" i="9" s="1"/>
  <c r="P466" i="9" a="1"/>
  <c r="P466" i="9" s="1"/>
  <c r="R466" i="9" a="1"/>
  <c r="R466" i="9" s="1"/>
  <c r="L466" i="9" a="1"/>
  <c r="L466" i="9" s="1"/>
  <c r="Q466" i="9" a="1"/>
  <c r="Q466" i="9" s="1"/>
  <c r="M466" i="9" a="1"/>
  <c r="M466" i="9" s="1"/>
  <c r="S466" i="9" a="1"/>
  <c r="S466" i="9" s="1"/>
  <c r="N466" i="9" a="1"/>
  <c r="N466" i="9" s="1"/>
  <c r="T466" i="9" a="1"/>
  <c r="T466" i="9" s="1"/>
  <c r="F467" i="10" a="1"/>
  <c r="F467" i="10" s="1"/>
  <c r="D467" i="10" a="1"/>
  <c r="D467" i="10" s="1"/>
  <c r="H467" i="10" a="1"/>
  <c r="H467" i="10" s="1"/>
  <c r="J467" i="10" a="1"/>
  <c r="J467" i="10" s="1"/>
  <c r="E467" i="10" a="1"/>
  <c r="E467" i="10" s="1"/>
  <c r="I467" i="10" a="1"/>
  <c r="I467" i="10" s="1"/>
  <c r="A468" i="10"/>
  <c r="G467" i="10" a="1"/>
  <c r="G467" i="10" s="1"/>
  <c r="B467" i="10"/>
  <c r="A467" i="9"/>
  <c r="I466" i="9" a="1"/>
  <c r="I466" i="9" s="1"/>
  <c r="D466" i="9" a="1"/>
  <c r="D466" i="9" s="1"/>
  <c r="J466" i="9" a="1"/>
  <c r="J466" i="9" s="1"/>
  <c r="H466" i="9" a="1"/>
  <c r="H466" i="9" s="1"/>
  <c r="B466" i="9"/>
  <c r="F466" i="9" a="1"/>
  <c r="F466" i="9" s="1"/>
  <c r="G466" i="9" a="1"/>
  <c r="G466" i="9" s="1"/>
  <c r="E466" i="9" a="1"/>
  <c r="E466" i="9" s="1"/>
  <c r="O468" i="10" l="1" a="1"/>
  <c r="O468" i="10" s="1"/>
  <c r="T468" i="10" a="1"/>
  <c r="T468" i="10" s="1"/>
  <c r="P468" i="10" a="1"/>
  <c r="P468" i="10" s="1"/>
  <c r="K468" i="10" a="1"/>
  <c r="K468" i="10" s="1"/>
  <c r="R468" i="10" a="1"/>
  <c r="R468" i="10" s="1"/>
  <c r="L468" i="10" a="1"/>
  <c r="L468" i="10" s="1"/>
  <c r="S468" i="10" a="1"/>
  <c r="S468" i="10" s="1"/>
  <c r="M468" i="10" a="1"/>
  <c r="M468" i="10" s="1"/>
  <c r="N468" i="10" a="1"/>
  <c r="N468" i="10" s="1"/>
  <c r="Q468" i="10" a="1"/>
  <c r="Q468" i="10" s="1"/>
  <c r="P467" i="9" a="1"/>
  <c r="P467" i="9" s="1"/>
  <c r="K467" i="9" a="1"/>
  <c r="K467" i="9" s="1"/>
  <c r="Q467" i="9" a="1"/>
  <c r="Q467" i="9" s="1"/>
  <c r="T467" i="9" a="1"/>
  <c r="T467" i="9" s="1"/>
  <c r="L467" i="9" a="1"/>
  <c r="L467" i="9" s="1"/>
  <c r="M467" i="9" a="1"/>
  <c r="M467" i="9" s="1"/>
  <c r="R467" i="9" a="1"/>
  <c r="R467" i="9" s="1"/>
  <c r="O467" i="9" a="1"/>
  <c r="O467" i="9" s="1"/>
  <c r="N467" i="9" a="1"/>
  <c r="N467" i="9" s="1"/>
  <c r="S467" i="9" a="1"/>
  <c r="S467" i="9" s="1"/>
  <c r="G468" i="10" a="1"/>
  <c r="G468" i="10" s="1"/>
  <c r="B468" i="10"/>
  <c r="J468" i="10" a="1"/>
  <c r="J468" i="10" s="1"/>
  <c r="H468" i="10" a="1"/>
  <c r="H468" i="10" s="1"/>
  <c r="D468" i="10" a="1"/>
  <c r="D468" i="10" s="1"/>
  <c r="I468" i="10" a="1"/>
  <c r="I468" i="10" s="1"/>
  <c r="A469" i="10"/>
  <c r="E468" i="10" a="1"/>
  <c r="E468" i="10" s="1"/>
  <c r="F468" i="10" a="1"/>
  <c r="F468" i="10" s="1"/>
  <c r="D467" i="9" a="1"/>
  <c r="D467" i="9" s="1"/>
  <c r="E467" i="9" a="1"/>
  <c r="E467" i="9" s="1"/>
  <c r="H467" i="9" a="1"/>
  <c r="H467" i="9" s="1"/>
  <c r="B467" i="9"/>
  <c r="I467" i="9" a="1"/>
  <c r="I467" i="9" s="1"/>
  <c r="F467" i="9" a="1"/>
  <c r="F467" i="9" s="1"/>
  <c r="J467" i="9" a="1"/>
  <c r="J467" i="9" s="1"/>
  <c r="A468" i="9"/>
  <c r="G467" i="9" a="1"/>
  <c r="G467" i="9" s="1"/>
  <c r="O469" i="10" l="1" a="1"/>
  <c r="O469" i="10" s="1"/>
  <c r="P469" i="10" a="1"/>
  <c r="P469" i="10" s="1"/>
  <c r="K469" i="10" a="1"/>
  <c r="K469" i="10" s="1"/>
  <c r="Q469" i="10" a="1"/>
  <c r="Q469" i="10" s="1"/>
  <c r="L469" i="10" a="1"/>
  <c r="L469" i="10" s="1"/>
  <c r="R469" i="10" a="1"/>
  <c r="R469" i="10" s="1"/>
  <c r="S469" i="10" a="1"/>
  <c r="S469" i="10" s="1"/>
  <c r="T469" i="10" a="1"/>
  <c r="T469" i="10" s="1"/>
  <c r="M469" i="10" a="1"/>
  <c r="M469" i="10" s="1"/>
  <c r="N469" i="10" a="1"/>
  <c r="N469" i="10" s="1"/>
  <c r="L468" i="9" a="1"/>
  <c r="L468" i="9" s="1"/>
  <c r="Q468" i="9" a="1"/>
  <c r="Q468" i="9" s="1"/>
  <c r="P468" i="9" a="1"/>
  <c r="P468" i="9" s="1"/>
  <c r="R468" i="9" a="1"/>
  <c r="R468" i="9" s="1"/>
  <c r="K468" i="9" a="1"/>
  <c r="K468" i="9" s="1"/>
  <c r="M468" i="9" a="1"/>
  <c r="M468" i="9" s="1"/>
  <c r="S468" i="9" a="1"/>
  <c r="S468" i="9" s="1"/>
  <c r="N468" i="9" a="1"/>
  <c r="N468" i="9" s="1"/>
  <c r="O468" i="9" a="1"/>
  <c r="O468" i="9" s="1"/>
  <c r="T468" i="9" a="1"/>
  <c r="T468" i="9" s="1"/>
  <c r="H469" i="10" a="1"/>
  <c r="H469" i="10" s="1"/>
  <c r="A470" i="10"/>
  <c r="E469" i="10" a="1"/>
  <c r="E469" i="10" s="1"/>
  <c r="F469" i="10" a="1"/>
  <c r="F469" i="10" s="1"/>
  <c r="I469" i="10" a="1"/>
  <c r="I469" i="10" s="1"/>
  <c r="B469" i="10"/>
  <c r="D469" i="10" a="1"/>
  <c r="D469" i="10" s="1"/>
  <c r="G469" i="10" a="1"/>
  <c r="G469" i="10" s="1"/>
  <c r="J469" i="10" a="1"/>
  <c r="J469" i="10" s="1"/>
  <c r="A469" i="9"/>
  <c r="I468" i="9" a="1"/>
  <c r="I468" i="9" s="1"/>
  <c r="B468" i="9"/>
  <c r="F468" i="9" a="1"/>
  <c r="F468" i="9" s="1"/>
  <c r="J468" i="9" a="1"/>
  <c r="J468" i="9" s="1"/>
  <c r="E468" i="9" a="1"/>
  <c r="E468" i="9" s="1"/>
  <c r="G468" i="9" a="1"/>
  <c r="G468" i="9" s="1"/>
  <c r="D468" i="9" a="1"/>
  <c r="D468" i="9" s="1"/>
  <c r="H468" i="9" a="1"/>
  <c r="H468" i="9" s="1"/>
  <c r="K470" i="10" l="1" a="1"/>
  <c r="K470" i="10" s="1"/>
  <c r="P470" i="10" a="1"/>
  <c r="P470" i="10" s="1"/>
  <c r="Q470" i="10" a="1"/>
  <c r="Q470" i="10" s="1"/>
  <c r="R470" i="10" a="1"/>
  <c r="R470" i="10" s="1"/>
  <c r="L470" i="10" a="1"/>
  <c r="L470" i="10" s="1"/>
  <c r="S470" i="10" a="1"/>
  <c r="S470" i="10" s="1"/>
  <c r="M470" i="10" a="1"/>
  <c r="M470" i="10" s="1"/>
  <c r="T470" i="10" a="1"/>
  <c r="T470" i="10" s="1"/>
  <c r="N470" i="10" a="1"/>
  <c r="N470" i="10" s="1"/>
  <c r="O470" i="10" a="1"/>
  <c r="O470" i="10" s="1"/>
  <c r="L469" i="9" a="1"/>
  <c r="L469" i="9" s="1"/>
  <c r="K469" i="9" a="1"/>
  <c r="K469" i="9" s="1"/>
  <c r="M469" i="9" a="1"/>
  <c r="M469" i="9" s="1"/>
  <c r="R469" i="9" a="1"/>
  <c r="R469" i="9" s="1"/>
  <c r="T469" i="9" a="1"/>
  <c r="T469" i="9" s="1"/>
  <c r="N469" i="9" a="1"/>
  <c r="N469" i="9" s="1"/>
  <c r="S469" i="9" a="1"/>
  <c r="S469" i="9" s="1"/>
  <c r="P469" i="9" a="1"/>
  <c r="P469" i="9" s="1"/>
  <c r="Q469" i="9" a="1"/>
  <c r="Q469" i="9" s="1"/>
  <c r="O469" i="9" a="1"/>
  <c r="O469" i="9" s="1"/>
  <c r="I470" i="10" a="1"/>
  <c r="I470" i="10" s="1"/>
  <c r="H470" i="10" a="1"/>
  <c r="H470" i="10" s="1"/>
  <c r="F470" i="10" a="1"/>
  <c r="F470" i="10" s="1"/>
  <c r="J470" i="10" a="1"/>
  <c r="J470" i="10" s="1"/>
  <c r="B470" i="10"/>
  <c r="G470" i="10" a="1"/>
  <c r="G470" i="10" s="1"/>
  <c r="E470" i="10" a="1"/>
  <c r="E470" i="10" s="1"/>
  <c r="D470" i="10" a="1"/>
  <c r="D470" i="10" s="1"/>
  <c r="A471" i="10"/>
  <c r="H469" i="9" a="1"/>
  <c r="H469" i="9" s="1"/>
  <c r="D469" i="9" a="1"/>
  <c r="D469" i="9" s="1"/>
  <c r="F469" i="9" a="1"/>
  <c r="F469" i="9" s="1"/>
  <c r="J469" i="9" a="1"/>
  <c r="J469" i="9" s="1"/>
  <c r="E469" i="9" a="1"/>
  <c r="E469" i="9" s="1"/>
  <c r="I469" i="9" a="1"/>
  <c r="I469" i="9" s="1"/>
  <c r="G469" i="9" a="1"/>
  <c r="G469" i="9" s="1"/>
  <c r="B469" i="9"/>
  <c r="A470" i="9"/>
  <c r="K471" i="10" l="1" a="1"/>
  <c r="K471" i="10" s="1"/>
  <c r="L471" i="10" a="1"/>
  <c r="L471" i="10" s="1"/>
  <c r="Q471" i="10" a="1"/>
  <c r="Q471" i="10" s="1"/>
  <c r="R471" i="10" a="1"/>
  <c r="R471" i="10" s="1"/>
  <c r="M471" i="10" a="1"/>
  <c r="M471" i="10" s="1"/>
  <c r="T471" i="10" a="1"/>
  <c r="T471" i="10" s="1"/>
  <c r="N471" i="10" a="1"/>
  <c r="N471" i="10" s="1"/>
  <c r="O471" i="10" a="1"/>
  <c r="O471" i="10" s="1"/>
  <c r="S471" i="10" a="1"/>
  <c r="S471" i="10" s="1"/>
  <c r="P471" i="10" a="1"/>
  <c r="P471" i="10" s="1"/>
  <c r="R470" i="9" a="1"/>
  <c r="R470" i="9" s="1"/>
  <c r="M470" i="9" a="1"/>
  <c r="M470" i="9" s="1"/>
  <c r="S470" i="9" a="1"/>
  <c r="S470" i="9" s="1"/>
  <c r="N470" i="9" a="1"/>
  <c r="N470" i="9" s="1"/>
  <c r="Q470" i="9" a="1"/>
  <c r="Q470" i="9" s="1"/>
  <c r="O470" i="9" a="1"/>
  <c r="O470" i="9" s="1"/>
  <c r="T470" i="9" a="1"/>
  <c r="T470" i="9" s="1"/>
  <c r="K470" i="9" a="1"/>
  <c r="K470" i="9" s="1"/>
  <c r="P470" i="9" a="1"/>
  <c r="P470" i="9" s="1"/>
  <c r="L470" i="9" a="1"/>
  <c r="L470" i="9" s="1"/>
  <c r="B471" i="10"/>
  <c r="H471" i="10" a="1"/>
  <c r="H471" i="10" s="1"/>
  <c r="D471" i="10" a="1"/>
  <c r="D471" i="10" s="1"/>
  <c r="A472" i="10"/>
  <c r="G471" i="10" a="1"/>
  <c r="G471" i="10" s="1"/>
  <c r="J471" i="10" a="1"/>
  <c r="J471" i="10" s="1"/>
  <c r="F471" i="10" a="1"/>
  <c r="F471" i="10" s="1"/>
  <c r="I471" i="10" a="1"/>
  <c r="I471" i="10" s="1"/>
  <c r="E471" i="10" a="1"/>
  <c r="E471" i="10" s="1"/>
  <c r="J470" i="9" a="1"/>
  <c r="J470" i="9" s="1"/>
  <c r="A471" i="9"/>
  <c r="D470" i="9" a="1"/>
  <c r="D470" i="9" s="1"/>
  <c r="I470" i="9" a="1"/>
  <c r="I470" i="9" s="1"/>
  <c r="H470" i="9" a="1"/>
  <c r="H470" i="9" s="1"/>
  <c r="G470" i="9" a="1"/>
  <c r="G470" i="9" s="1"/>
  <c r="B470" i="9"/>
  <c r="E470" i="9" a="1"/>
  <c r="E470" i="9" s="1"/>
  <c r="F470" i="9" a="1"/>
  <c r="F470" i="9" s="1"/>
  <c r="Q472" i="10" l="1" a="1"/>
  <c r="Q472" i="10" s="1"/>
  <c r="L472" i="10" a="1"/>
  <c r="L472" i="10" s="1"/>
  <c r="R472" i="10" a="1"/>
  <c r="R472" i="10" s="1"/>
  <c r="M472" i="10" a="1"/>
  <c r="M472" i="10" s="1"/>
  <c r="S472" i="10" a="1"/>
  <c r="S472" i="10" s="1"/>
  <c r="N472" i="10" a="1"/>
  <c r="N472" i="10" s="1"/>
  <c r="T472" i="10" a="1"/>
  <c r="T472" i="10" s="1"/>
  <c r="O472" i="10" a="1"/>
  <c r="O472" i="10" s="1"/>
  <c r="K472" i="10" a="1"/>
  <c r="K472" i="10" s="1"/>
  <c r="P472" i="10" a="1"/>
  <c r="P472" i="10" s="1"/>
  <c r="M471" i="9" a="1"/>
  <c r="M471" i="9" s="1"/>
  <c r="N471" i="9" a="1"/>
  <c r="N471" i="9" s="1"/>
  <c r="S471" i="9" a="1"/>
  <c r="S471" i="9" s="1"/>
  <c r="T471" i="9" a="1"/>
  <c r="T471" i="9" s="1"/>
  <c r="P471" i="9" a="1"/>
  <c r="P471" i="9" s="1"/>
  <c r="L471" i="9" a="1"/>
  <c r="L471" i="9" s="1"/>
  <c r="O471" i="9" a="1"/>
  <c r="O471" i="9" s="1"/>
  <c r="R471" i="9" a="1"/>
  <c r="R471" i="9" s="1"/>
  <c r="K471" i="9" a="1"/>
  <c r="K471" i="9" s="1"/>
  <c r="Q471" i="9" a="1"/>
  <c r="Q471" i="9" s="1"/>
  <c r="G472" i="10" a="1"/>
  <c r="G472" i="10" s="1"/>
  <c r="D472" i="10" a="1"/>
  <c r="D472" i="10" s="1"/>
  <c r="B472" i="10"/>
  <c r="I472" i="10" a="1"/>
  <c r="I472" i="10" s="1"/>
  <c r="H472" i="10" a="1"/>
  <c r="H472" i="10" s="1"/>
  <c r="E472" i="10" a="1"/>
  <c r="E472" i="10" s="1"/>
  <c r="A473" i="10"/>
  <c r="J472" i="10" a="1"/>
  <c r="J472" i="10" s="1"/>
  <c r="F472" i="10" a="1"/>
  <c r="F472" i="10" s="1"/>
  <c r="H471" i="9" a="1"/>
  <c r="H471" i="9" s="1"/>
  <c r="E471" i="9" a="1"/>
  <c r="E471" i="9" s="1"/>
  <c r="D471" i="9" a="1"/>
  <c r="D471" i="9" s="1"/>
  <c r="A472" i="9"/>
  <c r="I471" i="9" a="1"/>
  <c r="I471" i="9" s="1"/>
  <c r="G471" i="9" a="1"/>
  <c r="G471" i="9" s="1"/>
  <c r="B471" i="9"/>
  <c r="J471" i="9" a="1"/>
  <c r="J471" i="9" s="1"/>
  <c r="F471" i="9" a="1"/>
  <c r="F471" i="9" s="1"/>
  <c r="M473" i="10" l="1" a="1"/>
  <c r="M473" i="10" s="1"/>
  <c r="R473" i="10" a="1"/>
  <c r="R473" i="10" s="1"/>
  <c r="S473" i="10" a="1"/>
  <c r="S473" i="10" s="1"/>
  <c r="N473" i="10" a="1"/>
  <c r="N473" i="10" s="1"/>
  <c r="T473" i="10" a="1"/>
  <c r="T473" i="10" s="1"/>
  <c r="K473" i="10" a="1"/>
  <c r="K473" i="10" s="1"/>
  <c r="O473" i="10" a="1"/>
  <c r="O473" i="10" s="1"/>
  <c r="L473" i="10" a="1"/>
  <c r="L473" i="10" s="1"/>
  <c r="P473" i="10" a="1"/>
  <c r="P473" i="10" s="1"/>
  <c r="Q473" i="10" a="1"/>
  <c r="Q473" i="10" s="1"/>
  <c r="N472" i="9" a="1"/>
  <c r="N472" i="9" s="1"/>
  <c r="O472" i="9" a="1"/>
  <c r="O472" i="9" s="1"/>
  <c r="T472" i="9" a="1"/>
  <c r="T472" i="9" s="1"/>
  <c r="M472" i="9" a="1"/>
  <c r="M472" i="9" s="1"/>
  <c r="K472" i="9" a="1"/>
  <c r="K472" i="9" s="1"/>
  <c r="P472" i="9" a="1"/>
  <c r="P472" i="9" s="1"/>
  <c r="L472" i="9" a="1"/>
  <c r="L472" i="9" s="1"/>
  <c r="Q472" i="9" a="1"/>
  <c r="Q472" i="9" s="1"/>
  <c r="R472" i="9" a="1"/>
  <c r="R472" i="9" s="1"/>
  <c r="S472" i="9" a="1"/>
  <c r="S472" i="9" s="1"/>
  <c r="B473" i="10"/>
  <c r="H473" i="10" a="1"/>
  <c r="H473" i="10" s="1"/>
  <c r="I473" i="10" a="1"/>
  <c r="I473" i="10" s="1"/>
  <c r="J473" i="10" a="1"/>
  <c r="J473" i="10" s="1"/>
  <c r="A474" i="10"/>
  <c r="F473" i="10" a="1"/>
  <c r="F473" i="10" s="1"/>
  <c r="E473" i="10" a="1"/>
  <c r="E473" i="10" s="1"/>
  <c r="D473" i="10" a="1"/>
  <c r="D473" i="10" s="1"/>
  <c r="G473" i="10" a="1"/>
  <c r="G473" i="10" s="1"/>
  <c r="E472" i="9" a="1"/>
  <c r="E472" i="9" s="1"/>
  <c r="H472" i="9" a="1"/>
  <c r="H472" i="9" s="1"/>
  <c r="G472" i="9" a="1"/>
  <c r="G472" i="9" s="1"/>
  <c r="A473" i="9"/>
  <c r="I472" i="9" a="1"/>
  <c r="I472" i="9" s="1"/>
  <c r="B472" i="9"/>
  <c r="J472" i="9" a="1"/>
  <c r="J472" i="9" s="1"/>
  <c r="F472" i="9" a="1"/>
  <c r="F472" i="9" s="1"/>
  <c r="D472" i="9" a="1"/>
  <c r="D472" i="9" s="1"/>
  <c r="M474" i="10" l="1" a="1"/>
  <c r="M474" i="10" s="1"/>
  <c r="S474" i="10" a="1"/>
  <c r="S474" i="10" s="1"/>
  <c r="N474" i="10" a="1"/>
  <c r="N474" i="10" s="1"/>
  <c r="O474" i="10" a="1"/>
  <c r="O474" i="10" s="1"/>
  <c r="T474" i="10" a="1"/>
  <c r="T474" i="10" s="1"/>
  <c r="K474" i="10" a="1"/>
  <c r="K474" i="10" s="1"/>
  <c r="P474" i="10" a="1"/>
  <c r="P474" i="10" s="1"/>
  <c r="L474" i="10" a="1"/>
  <c r="L474" i="10" s="1"/>
  <c r="Q474" i="10" a="1"/>
  <c r="Q474" i="10" s="1"/>
  <c r="R474" i="10" a="1"/>
  <c r="R474" i="10" s="1"/>
  <c r="T473" i="9" a="1"/>
  <c r="T473" i="9" s="1"/>
  <c r="L473" i="9" a="1"/>
  <c r="L473" i="9" s="1"/>
  <c r="O473" i="9" a="1"/>
  <c r="O473" i="9" s="1"/>
  <c r="P473" i="9" a="1"/>
  <c r="P473" i="9" s="1"/>
  <c r="N473" i="9" a="1"/>
  <c r="N473" i="9" s="1"/>
  <c r="K473" i="9" a="1"/>
  <c r="K473" i="9" s="1"/>
  <c r="Q473" i="9" a="1"/>
  <c r="Q473" i="9" s="1"/>
  <c r="S473" i="9" a="1"/>
  <c r="S473" i="9" s="1"/>
  <c r="M473" i="9" a="1"/>
  <c r="M473" i="9" s="1"/>
  <c r="R473" i="9" a="1"/>
  <c r="R473" i="9" s="1"/>
  <c r="E474" i="10" a="1"/>
  <c r="E474" i="10" s="1"/>
  <c r="F474" i="10" a="1"/>
  <c r="F474" i="10" s="1"/>
  <c r="G474" i="10" a="1"/>
  <c r="G474" i="10" s="1"/>
  <c r="D474" i="10" a="1"/>
  <c r="D474" i="10" s="1"/>
  <c r="J474" i="10" a="1"/>
  <c r="J474" i="10" s="1"/>
  <c r="I474" i="10" a="1"/>
  <c r="I474" i="10" s="1"/>
  <c r="H474" i="10" a="1"/>
  <c r="H474" i="10" s="1"/>
  <c r="A475" i="10"/>
  <c r="B474" i="10"/>
  <c r="I473" i="9" a="1"/>
  <c r="I473" i="9" s="1"/>
  <c r="G473" i="9" a="1"/>
  <c r="G473" i="9" s="1"/>
  <c r="H473" i="9" a="1"/>
  <c r="H473" i="9" s="1"/>
  <c r="A474" i="9"/>
  <c r="D473" i="9" a="1"/>
  <c r="D473" i="9" s="1"/>
  <c r="F473" i="9" a="1"/>
  <c r="F473" i="9" s="1"/>
  <c r="J473" i="9" a="1"/>
  <c r="J473" i="9" s="1"/>
  <c r="E473" i="9" a="1"/>
  <c r="E473" i="9" s="1"/>
  <c r="B473" i="9"/>
  <c r="S475" i="10" l="1" a="1"/>
  <c r="S475" i="10" s="1"/>
  <c r="T475" i="10" a="1"/>
  <c r="T475" i="10" s="1"/>
  <c r="N475" i="10" a="1"/>
  <c r="N475" i="10" s="1"/>
  <c r="O475" i="10" a="1"/>
  <c r="O475" i="10" s="1"/>
  <c r="P475" i="10" a="1"/>
  <c r="P475" i="10" s="1"/>
  <c r="L475" i="10" a="1"/>
  <c r="L475" i="10" s="1"/>
  <c r="Q475" i="10" a="1"/>
  <c r="Q475" i="10" s="1"/>
  <c r="M475" i="10" a="1"/>
  <c r="M475" i="10" s="1"/>
  <c r="R475" i="10" a="1"/>
  <c r="R475" i="10" s="1"/>
  <c r="K475" i="10" a="1"/>
  <c r="K475" i="10" s="1"/>
  <c r="T474" i="9" a="1"/>
  <c r="T474" i="9" s="1"/>
  <c r="K474" i="9" a="1"/>
  <c r="K474" i="9" s="1"/>
  <c r="P474" i="9" a="1"/>
  <c r="P474" i="9" s="1"/>
  <c r="O474" i="9" a="1"/>
  <c r="O474" i="9" s="1"/>
  <c r="R474" i="9" a="1"/>
  <c r="R474" i="9" s="1"/>
  <c r="N474" i="9" a="1"/>
  <c r="N474" i="9" s="1"/>
  <c r="L474" i="9" a="1"/>
  <c r="L474" i="9" s="1"/>
  <c r="Q474" i="9" a="1"/>
  <c r="Q474" i="9" s="1"/>
  <c r="M474" i="9" a="1"/>
  <c r="M474" i="9" s="1"/>
  <c r="S474" i="9" a="1"/>
  <c r="S474" i="9" s="1"/>
  <c r="D475" i="10" a="1"/>
  <c r="D475" i="10" s="1"/>
  <c r="F475" i="10" a="1"/>
  <c r="F475" i="10" s="1"/>
  <c r="I475" i="10" a="1"/>
  <c r="I475" i="10" s="1"/>
  <c r="H475" i="10" a="1"/>
  <c r="H475" i="10" s="1"/>
  <c r="A476" i="10"/>
  <c r="J475" i="10" a="1"/>
  <c r="J475" i="10" s="1"/>
  <c r="G475" i="10" a="1"/>
  <c r="G475" i="10" s="1"/>
  <c r="E475" i="10" a="1"/>
  <c r="E475" i="10" s="1"/>
  <c r="B475" i="10"/>
  <c r="J474" i="9" a="1"/>
  <c r="J474" i="9" s="1"/>
  <c r="I474" i="9" a="1"/>
  <c r="I474" i="9" s="1"/>
  <c r="G474" i="9" a="1"/>
  <c r="G474" i="9" s="1"/>
  <c r="H474" i="9" a="1"/>
  <c r="H474" i="9" s="1"/>
  <c r="A475" i="9"/>
  <c r="F474" i="9" a="1"/>
  <c r="F474" i="9" s="1"/>
  <c r="E474" i="9" a="1"/>
  <c r="E474" i="9" s="1"/>
  <c r="D474" i="9" a="1"/>
  <c r="D474" i="9" s="1"/>
  <c r="B474" i="9"/>
  <c r="S476" i="10" l="1" a="1"/>
  <c r="S476" i="10" s="1"/>
  <c r="T476" i="10" a="1"/>
  <c r="T476" i="10" s="1"/>
  <c r="P476" i="10" a="1"/>
  <c r="P476" i="10" s="1"/>
  <c r="K476" i="10" a="1"/>
  <c r="K476" i="10" s="1"/>
  <c r="L476" i="10" a="1"/>
  <c r="L476" i="10" s="1"/>
  <c r="M476" i="10" a="1"/>
  <c r="M476" i="10" s="1"/>
  <c r="N476" i="10" a="1"/>
  <c r="N476" i="10" s="1"/>
  <c r="Q476" i="10" a="1"/>
  <c r="Q476" i="10" s="1"/>
  <c r="O476" i="10" a="1"/>
  <c r="O476" i="10" s="1"/>
  <c r="R476" i="10" a="1"/>
  <c r="R476" i="10" s="1"/>
  <c r="P475" i="9" a="1"/>
  <c r="P475" i="9" s="1"/>
  <c r="T475" i="9" a="1"/>
  <c r="T475" i="9" s="1"/>
  <c r="K475" i="9" a="1"/>
  <c r="K475" i="9" s="1"/>
  <c r="Q475" i="9" a="1"/>
  <c r="Q475" i="9" s="1"/>
  <c r="L475" i="9" a="1"/>
  <c r="L475" i="9" s="1"/>
  <c r="M475" i="9" a="1"/>
  <c r="M475" i="9" s="1"/>
  <c r="R475" i="9" a="1"/>
  <c r="R475" i="9" s="1"/>
  <c r="N475" i="9" a="1"/>
  <c r="N475" i="9" s="1"/>
  <c r="S475" i="9" a="1"/>
  <c r="S475" i="9" s="1"/>
  <c r="O475" i="9" a="1"/>
  <c r="O475" i="9" s="1"/>
  <c r="A477" i="10"/>
  <c r="D476" i="10" a="1"/>
  <c r="D476" i="10" s="1"/>
  <c r="F476" i="10" a="1"/>
  <c r="F476" i="10" s="1"/>
  <c r="J476" i="10" a="1"/>
  <c r="J476" i="10" s="1"/>
  <c r="E476" i="10" a="1"/>
  <c r="E476" i="10" s="1"/>
  <c r="H476" i="10" a="1"/>
  <c r="H476" i="10" s="1"/>
  <c r="B476" i="10"/>
  <c r="I476" i="10" a="1"/>
  <c r="I476" i="10" s="1"/>
  <c r="G476" i="10" a="1"/>
  <c r="G476" i="10" s="1"/>
  <c r="I475" i="9" a="1"/>
  <c r="I475" i="9" s="1"/>
  <c r="H475" i="9" a="1"/>
  <c r="H475" i="9" s="1"/>
  <c r="G475" i="9" a="1"/>
  <c r="G475" i="9" s="1"/>
  <c r="F475" i="9" a="1"/>
  <c r="F475" i="9" s="1"/>
  <c r="J475" i="9" a="1"/>
  <c r="J475" i="9" s="1"/>
  <c r="A476" i="9"/>
  <c r="E475" i="9" a="1"/>
  <c r="E475" i="9" s="1"/>
  <c r="D475" i="9" a="1"/>
  <c r="D475" i="9" s="1"/>
  <c r="B475" i="9"/>
  <c r="M477" i="10" l="1" a="1"/>
  <c r="M477" i="10" s="1"/>
  <c r="Q477" i="10" a="1"/>
  <c r="Q477" i="10" s="1"/>
  <c r="N477" i="10" a="1"/>
  <c r="N477" i="10" s="1"/>
  <c r="R477" i="10" a="1"/>
  <c r="R477" i="10" s="1"/>
  <c r="P477" i="10" a="1"/>
  <c r="P477" i="10" s="1"/>
  <c r="L477" i="10" a="1"/>
  <c r="L477" i="10" s="1"/>
  <c r="K477" i="10" a="1"/>
  <c r="K477" i="10" s="1"/>
  <c r="S477" i="10" a="1"/>
  <c r="S477" i="10" s="1"/>
  <c r="T477" i="10" a="1"/>
  <c r="T477" i="10" s="1"/>
  <c r="O477" i="10" a="1"/>
  <c r="O477" i="10" s="1"/>
  <c r="L476" i="9" a="1"/>
  <c r="L476" i="9" s="1"/>
  <c r="Q476" i="9" a="1"/>
  <c r="Q476" i="9" s="1"/>
  <c r="R476" i="9" a="1"/>
  <c r="R476" i="9" s="1"/>
  <c r="P476" i="9" a="1"/>
  <c r="P476" i="9" s="1"/>
  <c r="M476" i="9" a="1"/>
  <c r="M476" i="9" s="1"/>
  <c r="S476" i="9" a="1"/>
  <c r="S476" i="9" s="1"/>
  <c r="N476" i="9" a="1"/>
  <c r="N476" i="9" s="1"/>
  <c r="K476" i="9" a="1"/>
  <c r="K476" i="9" s="1"/>
  <c r="O476" i="9" a="1"/>
  <c r="O476" i="9" s="1"/>
  <c r="T476" i="9" a="1"/>
  <c r="T476" i="9" s="1"/>
  <c r="E477" i="10" a="1"/>
  <c r="E477" i="10" s="1"/>
  <c r="D477" i="10" a="1"/>
  <c r="D477" i="10" s="1"/>
  <c r="H477" i="10" a="1"/>
  <c r="H477" i="10" s="1"/>
  <c r="A478" i="10"/>
  <c r="G477" i="10" a="1"/>
  <c r="G477" i="10" s="1"/>
  <c r="B477" i="10"/>
  <c r="F477" i="10" a="1"/>
  <c r="F477" i="10" s="1"/>
  <c r="J477" i="10" a="1"/>
  <c r="J477" i="10" s="1"/>
  <c r="I477" i="10" a="1"/>
  <c r="I477" i="10" s="1"/>
  <c r="F476" i="9" a="1"/>
  <c r="F476" i="9" s="1"/>
  <c r="A477" i="9"/>
  <c r="B476" i="9"/>
  <c r="H476" i="9" a="1"/>
  <c r="H476" i="9" s="1"/>
  <c r="J476" i="9" a="1"/>
  <c r="J476" i="9" s="1"/>
  <c r="D476" i="9" a="1"/>
  <c r="D476" i="9" s="1"/>
  <c r="I476" i="9" a="1"/>
  <c r="I476" i="9" s="1"/>
  <c r="G476" i="9" a="1"/>
  <c r="G476" i="9" s="1"/>
  <c r="E476" i="9" a="1"/>
  <c r="E476" i="9" s="1"/>
  <c r="K478" i="10" l="1" a="1"/>
  <c r="K478" i="10" s="1"/>
  <c r="O478" i="10" a="1"/>
  <c r="O478" i="10" s="1"/>
  <c r="S478" i="10" a="1"/>
  <c r="S478" i="10" s="1"/>
  <c r="L478" i="10" a="1"/>
  <c r="L478" i="10" s="1"/>
  <c r="P478" i="10" a="1"/>
  <c r="P478" i="10" s="1"/>
  <c r="T478" i="10" a="1"/>
  <c r="T478" i="10" s="1"/>
  <c r="M478" i="10" a="1"/>
  <c r="M478" i="10" s="1"/>
  <c r="N478" i="10" a="1"/>
  <c r="N478" i="10" s="1"/>
  <c r="Q478" i="10" a="1"/>
  <c r="Q478" i="10" s="1"/>
  <c r="R478" i="10" a="1"/>
  <c r="R478" i="10" s="1"/>
  <c r="L477" i="9" a="1"/>
  <c r="L477" i="9" s="1"/>
  <c r="Q477" i="9" a="1"/>
  <c r="Q477" i="9" s="1"/>
  <c r="M477" i="9" a="1"/>
  <c r="M477" i="9" s="1"/>
  <c r="R477" i="9" a="1"/>
  <c r="R477" i="9" s="1"/>
  <c r="T477" i="9" a="1"/>
  <c r="T477" i="9" s="1"/>
  <c r="P477" i="9" a="1"/>
  <c r="P477" i="9" s="1"/>
  <c r="K477" i="9" a="1"/>
  <c r="K477" i="9" s="1"/>
  <c r="N477" i="9" a="1"/>
  <c r="N477" i="9" s="1"/>
  <c r="S477" i="9" a="1"/>
  <c r="S477" i="9" s="1"/>
  <c r="O477" i="9" a="1"/>
  <c r="O477" i="9" s="1"/>
  <c r="A479" i="10"/>
  <c r="B478" i="10"/>
  <c r="H478" i="10" a="1"/>
  <c r="H478" i="10" s="1"/>
  <c r="E478" i="10" a="1"/>
  <c r="E478" i="10" s="1"/>
  <c r="J478" i="10" a="1"/>
  <c r="J478" i="10" s="1"/>
  <c r="D478" i="10" a="1"/>
  <c r="D478" i="10" s="1"/>
  <c r="F478" i="10" a="1"/>
  <c r="F478" i="10" s="1"/>
  <c r="G478" i="10" a="1"/>
  <c r="G478" i="10" s="1"/>
  <c r="I478" i="10" a="1"/>
  <c r="I478" i="10" s="1"/>
  <c r="B477" i="9"/>
  <c r="H477" i="9" a="1"/>
  <c r="H477" i="9" s="1"/>
  <c r="F477" i="9" a="1"/>
  <c r="F477" i="9" s="1"/>
  <c r="D477" i="9" a="1"/>
  <c r="D477" i="9" s="1"/>
  <c r="J477" i="9" a="1"/>
  <c r="J477" i="9" s="1"/>
  <c r="I477" i="9" a="1"/>
  <c r="I477" i="9" s="1"/>
  <c r="A478" i="9"/>
  <c r="G477" i="9" a="1"/>
  <c r="G477" i="9" s="1"/>
  <c r="E477" i="9" a="1"/>
  <c r="E477" i="9" s="1"/>
  <c r="M479" i="10" l="1" a="1"/>
  <c r="M479" i="10" s="1"/>
  <c r="Q479" i="10" a="1"/>
  <c r="Q479" i="10" s="1"/>
  <c r="N479" i="10" a="1"/>
  <c r="N479" i="10" s="1"/>
  <c r="R479" i="10" a="1"/>
  <c r="R479" i="10" s="1"/>
  <c r="P479" i="10" a="1"/>
  <c r="P479" i="10" s="1"/>
  <c r="L479" i="10" a="1"/>
  <c r="L479" i="10" s="1"/>
  <c r="K479" i="10" a="1"/>
  <c r="K479" i="10" s="1"/>
  <c r="S479" i="10" a="1"/>
  <c r="S479" i="10" s="1"/>
  <c r="O479" i="10" a="1"/>
  <c r="O479" i="10" s="1"/>
  <c r="T479" i="10" a="1"/>
  <c r="T479" i="10" s="1"/>
  <c r="R478" i="9" a="1"/>
  <c r="R478" i="9" s="1"/>
  <c r="M478" i="9" a="1"/>
  <c r="M478" i="9" s="1"/>
  <c r="S478" i="9" a="1"/>
  <c r="S478" i="9" s="1"/>
  <c r="N478" i="9" a="1"/>
  <c r="N478" i="9" s="1"/>
  <c r="O478" i="9" a="1"/>
  <c r="O478" i="9" s="1"/>
  <c r="T478" i="9" a="1"/>
  <c r="T478" i="9" s="1"/>
  <c r="Q478" i="9" a="1"/>
  <c r="Q478" i="9" s="1"/>
  <c r="K478" i="9" a="1"/>
  <c r="K478" i="9" s="1"/>
  <c r="P478" i="9" a="1"/>
  <c r="P478" i="9" s="1"/>
  <c r="L478" i="9" a="1"/>
  <c r="L478" i="9" s="1"/>
  <c r="G479" i="10" a="1"/>
  <c r="G479" i="10" s="1"/>
  <c r="H479" i="10" a="1"/>
  <c r="H479" i="10" s="1"/>
  <c r="B479" i="10"/>
  <c r="E479" i="10" a="1"/>
  <c r="E479" i="10" s="1"/>
  <c r="D479" i="10" a="1"/>
  <c r="D479" i="10" s="1"/>
  <c r="J479" i="10" a="1"/>
  <c r="J479" i="10" s="1"/>
  <c r="I479" i="10" a="1"/>
  <c r="I479" i="10" s="1"/>
  <c r="A480" i="10"/>
  <c r="F479" i="10" a="1"/>
  <c r="F479" i="10" s="1"/>
  <c r="D478" i="9" a="1"/>
  <c r="D478" i="9" s="1"/>
  <c r="G478" i="9" a="1"/>
  <c r="G478" i="9" s="1"/>
  <c r="E478" i="9" a="1"/>
  <c r="E478" i="9" s="1"/>
  <c r="I478" i="9" a="1"/>
  <c r="I478" i="9" s="1"/>
  <c r="B478" i="9"/>
  <c r="A479" i="9"/>
  <c r="J478" i="9" a="1"/>
  <c r="J478" i="9" s="1"/>
  <c r="F478" i="9" a="1"/>
  <c r="F478" i="9" s="1"/>
  <c r="H478" i="9" a="1"/>
  <c r="H478" i="9" s="1"/>
  <c r="K480" i="10" l="1" a="1"/>
  <c r="K480" i="10" s="1"/>
  <c r="O480" i="10" a="1"/>
  <c r="O480" i="10" s="1"/>
  <c r="S480" i="10" a="1"/>
  <c r="S480" i="10" s="1"/>
  <c r="L480" i="10" a="1"/>
  <c r="L480" i="10" s="1"/>
  <c r="P480" i="10" a="1"/>
  <c r="P480" i="10" s="1"/>
  <c r="T480" i="10" a="1"/>
  <c r="T480" i="10" s="1"/>
  <c r="R480" i="10" a="1"/>
  <c r="R480" i="10" s="1"/>
  <c r="M480" i="10" a="1"/>
  <c r="M480" i="10" s="1"/>
  <c r="N480" i="10" a="1"/>
  <c r="N480" i="10" s="1"/>
  <c r="Q480" i="10" a="1"/>
  <c r="Q480" i="10" s="1"/>
  <c r="P479" i="9" a="1"/>
  <c r="P479" i="9" s="1"/>
  <c r="N479" i="9" a="1"/>
  <c r="N479" i="9" s="1"/>
  <c r="S479" i="9" a="1"/>
  <c r="S479" i="9" s="1"/>
  <c r="R479" i="9" a="1"/>
  <c r="R479" i="9" s="1"/>
  <c r="T479" i="9" a="1"/>
  <c r="T479" i="9" s="1"/>
  <c r="M479" i="9" a="1"/>
  <c r="M479" i="9" s="1"/>
  <c r="O479" i="9" a="1"/>
  <c r="O479" i="9" s="1"/>
  <c r="L479" i="9" a="1"/>
  <c r="L479" i="9" s="1"/>
  <c r="K479" i="9" a="1"/>
  <c r="K479" i="9" s="1"/>
  <c r="Q479" i="9" a="1"/>
  <c r="Q479" i="9" s="1"/>
  <c r="I480" i="10" a="1"/>
  <c r="I480" i="10" s="1"/>
  <c r="A481" i="10"/>
  <c r="B480" i="10"/>
  <c r="E480" i="10" a="1"/>
  <c r="E480" i="10" s="1"/>
  <c r="J480" i="10" a="1"/>
  <c r="J480" i="10" s="1"/>
  <c r="H480" i="10" a="1"/>
  <c r="H480" i="10" s="1"/>
  <c r="D480" i="10" a="1"/>
  <c r="D480" i="10" s="1"/>
  <c r="F480" i="10" a="1"/>
  <c r="F480" i="10" s="1"/>
  <c r="G480" i="10" a="1"/>
  <c r="G480" i="10" s="1"/>
  <c r="B479" i="9"/>
  <c r="J479" i="9" a="1"/>
  <c r="J479" i="9" s="1"/>
  <c r="E479" i="9" a="1"/>
  <c r="E479" i="9" s="1"/>
  <c r="D479" i="9" a="1"/>
  <c r="D479" i="9" s="1"/>
  <c r="H479" i="9" a="1"/>
  <c r="H479" i="9" s="1"/>
  <c r="F479" i="9" a="1"/>
  <c r="F479" i="9" s="1"/>
  <c r="I479" i="9" a="1"/>
  <c r="I479" i="9" s="1"/>
  <c r="A480" i="9"/>
  <c r="G479" i="9" a="1"/>
  <c r="G479" i="9" s="1"/>
  <c r="M481" i="10" l="1" a="1"/>
  <c r="M481" i="10" s="1"/>
  <c r="Q481" i="10" a="1"/>
  <c r="Q481" i="10" s="1"/>
  <c r="N481" i="10" a="1"/>
  <c r="N481" i="10" s="1"/>
  <c r="R481" i="10" a="1"/>
  <c r="R481" i="10" s="1"/>
  <c r="O481" i="10" a="1"/>
  <c r="O481" i="10" s="1"/>
  <c r="K481" i="10" a="1"/>
  <c r="K481" i="10" s="1"/>
  <c r="P481" i="10" a="1"/>
  <c r="P481" i="10" s="1"/>
  <c r="L481" i="10" a="1"/>
  <c r="L481" i="10" s="1"/>
  <c r="S481" i="10" a="1"/>
  <c r="S481" i="10" s="1"/>
  <c r="T481" i="10" a="1"/>
  <c r="T481" i="10" s="1"/>
  <c r="N480" i="9" a="1"/>
  <c r="N480" i="9" s="1"/>
  <c r="S480" i="9" a="1"/>
  <c r="S480" i="9" s="1"/>
  <c r="O480" i="9" a="1"/>
  <c r="O480" i="9" s="1"/>
  <c r="T480" i="9" a="1"/>
  <c r="T480" i="9" s="1"/>
  <c r="R480" i="9" a="1"/>
  <c r="R480" i="9" s="1"/>
  <c r="K480" i="9" a="1"/>
  <c r="K480" i="9" s="1"/>
  <c r="P480" i="9" a="1"/>
  <c r="P480" i="9" s="1"/>
  <c r="M480" i="9" a="1"/>
  <c r="M480" i="9" s="1"/>
  <c r="L480" i="9" a="1"/>
  <c r="L480" i="9" s="1"/>
  <c r="Q480" i="9" a="1"/>
  <c r="Q480" i="9" s="1"/>
  <c r="E481" i="10" a="1"/>
  <c r="E481" i="10" s="1"/>
  <c r="B481" i="10"/>
  <c r="A482" i="10"/>
  <c r="G481" i="10" a="1"/>
  <c r="G481" i="10" s="1"/>
  <c r="F481" i="10" a="1"/>
  <c r="F481" i="10" s="1"/>
  <c r="H481" i="10" a="1"/>
  <c r="H481" i="10" s="1"/>
  <c r="J481" i="10" a="1"/>
  <c r="J481" i="10" s="1"/>
  <c r="I481" i="10" a="1"/>
  <c r="I481" i="10" s="1"/>
  <c r="D481" i="10" a="1"/>
  <c r="D481" i="10" s="1"/>
  <c r="A481" i="9"/>
  <c r="I480" i="9" a="1"/>
  <c r="I480" i="9" s="1"/>
  <c r="J480" i="9" a="1"/>
  <c r="J480" i="9" s="1"/>
  <c r="B480" i="9"/>
  <c r="H480" i="9" a="1"/>
  <c r="H480" i="9" s="1"/>
  <c r="F480" i="9" a="1"/>
  <c r="F480" i="9" s="1"/>
  <c r="E480" i="9" a="1"/>
  <c r="E480" i="9" s="1"/>
  <c r="D480" i="9" a="1"/>
  <c r="D480" i="9" s="1"/>
  <c r="G480" i="9" a="1"/>
  <c r="G480" i="9" s="1"/>
  <c r="K482" i="10" l="1" a="1"/>
  <c r="K482" i="10" s="1"/>
  <c r="O482" i="10" a="1"/>
  <c r="O482" i="10" s="1"/>
  <c r="S482" i="10" a="1"/>
  <c r="S482" i="10" s="1"/>
  <c r="L482" i="10" a="1"/>
  <c r="L482" i="10" s="1"/>
  <c r="P482" i="10" a="1"/>
  <c r="P482" i="10" s="1"/>
  <c r="T482" i="10" a="1"/>
  <c r="T482" i="10" s="1"/>
  <c r="N482" i="10" a="1"/>
  <c r="N482" i="10" s="1"/>
  <c r="R482" i="10" a="1"/>
  <c r="R482" i="10" s="1"/>
  <c r="M482" i="10" a="1"/>
  <c r="M482" i="10" s="1"/>
  <c r="Q482" i="10" a="1"/>
  <c r="Q482" i="10" s="1"/>
  <c r="T481" i="9" a="1"/>
  <c r="T481" i="9" s="1"/>
  <c r="O481" i="9" a="1"/>
  <c r="O481" i="9" s="1"/>
  <c r="P481" i="9" a="1"/>
  <c r="P481" i="9" s="1"/>
  <c r="S481" i="9" a="1"/>
  <c r="S481" i="9" s="1"/>
  <c r="K481" i="9" a="1"/>
  <c r="K481" i="9" s="1"/>
  <c r="Q481" i="9" a="1"/>
  <c r="Q481" i="9" s="1"/>
  <c r="L481" i="9" a="1"/>
  <c r="L481" i="9" s="1"/>
  <c r="M481" i="9" a="1"/>
  <c r="M481" i="9" s="1"/>
  <c r="R481" i="9" a="1"/>
  <c r="R481" i="9" s="1"/>
  <c r="N481" i="9" a="1"/>
  <c r="N481" i="9" s="1"/>
  <c r="G482" i="10" a="1"/>
  <c r="G482" i="10" s="1"/>
  <c r="J482" i="10" a="1"/>
  <c r="J482" i="10" s="1"/>
  <c r="D482" i="10" a="1"/>
  <c r="D482" i="10" s="1"/>
  <c r="B482" i="10"/>
  <c r="A483" i="10"/>
  <c r="E482" i="10" a="1"/>
  <c r="E482" i="10" s="1"/>
  <c r="I482" i="10" a="1"/>
  <c r="I482" i="10" s="1"/>
  <c r="H482" i="10" a="1"/>
  <c r="H482" i="10" s="1"/>
  <c r="F482" i="10" a="1"/>
  <c r="F482" i="10" s="1"/>
  <c r="D481" i="9" a="1"/>
  <c r="D481" i="9" s="1"/>
  <c r="B481" i="9"/>
  <c r="I481" i="9" a="1"/>
  <c r="I481" i="9" s="1"/>
  <c r="A482" i="9"/>
  <c r="E481" i="9" a="1"/>
  <c r="E481" i="9" s="1"/>
  <c r="J481" i="9" a="1"/>
  <c r="J481" i="9" s="1"/>
  <c r="F481" i="9" a="1"/>
  <c r="F481" i="9" s="1"/>
  <c r="H481" i="9" a="1"/>
  <c r="H481" i="9" s="1"/>
  <c r="G481" i="9" a="1"/>
  <c r="G481" i="9" s="1"/>
  <c r="M483" i="10" l="1" a="1"/>
  <c r="M483" i="10" s="1"/>
  <c r="Q483" i="10" a="1"/>
  <c r="Q483" i="10" s="1"/>
  <c r="N483" i="10" a="1"/>
  <c r="N483" i="10" s="1"/>
  <c r="R483" i="10" a="1"/>
  <c r="R483" i="10" s="1"/>
  <c r="T483" i="10" a="1"/>
  <c r="T483" i="10" s="1"/>
  <c r="O483" i="10" a="1"/>
  <c r="O483" i="10" s="1"/>
  <c r="P483" i="10" a="1"/>
  <c r="P483" i="10" s="1"/>
  <c r="K483" i="10" a="1"/>
  <c r="K483" i="10" s="1"/>
  <c r="L483" i="10" a="1"/>
  <c r="L483" i="10" s="1"/>
  <c r="S483" i="10" a="1"/>
  <c r="S483" i="10" s="1"/>
  <c r="T482" i="9" a="1"/>
  <c r="T482" i="9" s="1"/>
  <c r="K482" i="9" a="1"/>
  <c r="K482" i="9" s="1"/>
  <c r="P482" i="9" a="1"/>
  <c r="P482" i="9" s="1"/>
  <c r="O482" i="9" a="1"/>
  <c r="O482" i="9" s="1"/>
  <c r="R482" i="9" a="1"/>
  <c r="R482" i="9" s="1"/>
  <c r="L482" i="9" a="1"/>
  <c r="L482" i="9" s="1"/>
  <c r="Q482" i="9" a="1"/>
  <c r="Q482" i="9" s="1"/>
  <c r="N482" i="9" a="1"/>
  <c r="N482" i="9" s="1"/>
  <c r="M482" i="9" a="1"/>
  <c r="M482" i="9" s="1"/>
  <c r="S482" i="9" a="1"/>
  <c r="S482" i="9" s="1"/>
  <c r="E483" i="10" a="1"/>
  <c r="E483" i="10" s="1"/>
  <c r="G483" i="10" a="1"/>
  <c r="G483" i="10" s="1"/>
  <c r="B483" i="10"/>
  <c r="F483" i="10" a="1"/>
  <c r="F483" i="10" s="1"/>
  <c r="D483" i="10" a="1"/>
  <c r="D483" i="10" s="1"/>
  <c r="J483" i="10" a="1"/>
  <c r="J483" i="10" s="1"/>
  <c r="I483" i="10" a="1"/>
  <c r="I483" i="10" s="1"/>
  <c r="H483" i="10" a="1"/>
  <c r="H483" i="10" s="1"/>
  <c r="A484" i="10"/>
  <c r="E482" i="9" a="1"/>
  <c r="E482" i="9" s="1"/>
  <c r="A483" i="9"/>
  <c r="H482" i="9" a="1"/>
  <c r="H482" i="9" s="1"/>
  <c r="I482" i="9" a="1"/>
  <c r="I482" i="9" s="1"/>
  <c r="D482" i="9" a="1"/>
  <c r="D482" i="9" s="1"/>
  <c r="G482" i="9" a="1"/>
  <c r="G482" i="9" s="1"/>
  <c r="F482" i="9" a="1"/>
  <c r="F482" i="9" s="1"/>
  <c r="J482" i="9" a="1"/>
  <c r="J482" i="9" s="1"/>
  <c r="B482" i="9"/>
  <c r="K484" i="10" l="1" a="1"/>
  <c r="K484" i="10" s="1"/>
  <c r="O484" i="10" a="1"/>
  <c r="O484" i="10" s="1"/>
  <c r="S484" i="10" a="1"/>
  <c r="S484" i="10" s="1"/>
  <c r="L484" i="10" a="1"/>
  <c r="L484" i="10" s="1"/>
  <c r="P484" i="10" a="1"/>
  <c r="P484" i="10" s="1"/>
  <c r="T484" i="10" a="1"/>
  <c r="T484" i="10" s="1"/>
  <c r="Q484" i="10" a="1"/>
  <c r="Q484" i="10" s="1"/>
  <c r="R484" i="10" a="1"/>
  <c r="R484" i="10" s="1"/>
  <c r="M484" i="10" a="1"/>
  <c r="M484" i="10" s="1"/>
  <c r="N484" i="10" a="1"/>
  <c r="N484" i="10" s="1"/>
  <c r="P483" i="9" a="1"/>
  <c r="P483" i="9" s="1"/>
  <c r="K483" i="9" a="1"/>
  <c r="K483" i="9" s="1"/>
  <c r="Q483" i="9" a="1"/>
  <c r="Q483" i="9" s="1"/>
  <c r="T483" i="9" a="1"/>
  <c r="T483" i="9" s="1"/>
  <c r="L483" i="9" a="1"/>
  <c r="L483" i="9" s="1"/>
  <c r="M483" i="9" a="1"/>
  <c r="M483" i="9" s="1"/>
  <c r="R483" i="9" a="1"/>
  <c r="R483" i="9" s="1"/>
  <c r="O483" i="9" a="1"/>
  <c r="O483" i="9" s="1"/>
  <c r="N483" i="9" a="1"/>
  <c r="N483" i="9" s="1"/>
  <c r="S483" i="9" a="1"/>
  <c r="S483" i="9" s="1"/>
  <c r="I484" i="10" a="1"/>
  <c r="I484" i="10" s="1"/>
  <c r="G484" i="10" a="1"/>
  <c r="G484" i="10" s="1"/>
  <c r="H484" i="10" a="1"/>
  <c r="H484" i="10" s="1"/>
  <c r="J484" i="10" a="1"/>
  <c r="J484" i="10" s="1"/>
  <c r="A485" i="10"/>
  <c r="F484" i="10" a="1"/>
  <c r="F484" i="10" s="1"/>
  <c r="D484" i="10" a="1"/>
  <c r="D484" i="10" s="1"/>
  <c r="E484" i="10" a="1"/>
  <c r="E484" i="10" s="1"/>
  <c r="B484" i="10"/>
  <c r="B483" i="9"/>
  <c r="H483" i="9" a="1"/>
  <c r="H483" i="9" s="1"/>
  <c r="G483" i="9" a="1"/>
  <c r="G483" i="9" s="1"/>
  <c r="E483" i="9" a="1"/>
  <c r="E483" i="9" s="1"/>
  <c r="D483" i="9" a="1"/>
  <c r="D483" i="9" s="1"/>
  <c r="F483" i="9" a="1"/>
  <c r="F483" i="9" s="1"/>
  <c r="I483" i="9" a="1"/>
  <c r="I483" i="9" s="1"/>
  <c r="J483" i="9" a="1"/>
  <c r="J483" i="9" s="1"/>
  <c r="A484" i="9"/>
  <c r="M485" i="10" l="1" a="1"/>
  <c r="M485" i="10" s="1"/>
  <c r="Q485" i="10" a="1"/>
  <c r="Q485" i="10" s="1"/>
  <c r="N485" i="10" a="1"/>
  <c r="N485" i="10" s="1"/>
  <c r="R485" i="10" a="1"/>
  <c r="R485" i="10" s="1"/>
  <c r="T485" i="10" a="1"/>
  <c r="T485" i="10" s="1"/>
  <c r="O485" i="10" a="1"/>
  <c r="O485" i="10" s="1"/>
  <c r="P485" i="10" a="1"/>
  <c r="P485" i="10" s="1"/>
  <c r="K485" i="10" a="1"/>
  <c r="K485" i="10" s="1"/>
  <c r="S485" i="10" a="1"/>
  <c r="S485" i="10" s="1"/>
  <c r="L485" i="10" a="1"/>
  <c r="L485" i="10" s="1"/>
  <c r="N484" i="9" a="1"/>
  <c r="N484" i="9" s="1"/>
  <c r="L484" i="9" a="1"/>
  <c r="L484" i="9" s="1"/>
  <c r="Q484" i="9" a="1"/>
  <c r="Q484" i="9" s="1"/>
  <c r="R484" i="9" a="1"/>
  <c r="R484" i="9" s="1"/>
  <c r="P484" i="9" a="1"/>
  <c r="P484" i="9" s="1"/>
  <c r="M484" i="9" a="1"/>
  <c r="M484" i="9" s="1"/>
  <c r="S484" i="9" a="1"/>
  <c r="S484" i="9" s="1"/>
  <c r="O484" i="9" a="1"/>
  <c r="O484" i="9" s="1"/>
  <c r="T484" i="9" a="1"/>
  <c r="T484" i="9" s="1"/>
  <c r="K484" i="9" a="1"/>
  <c r="K484" i="9" s="1"/>
  <c r="F485" i="10" a="1"/>
  <c r="F485" i="10" s="1"/>
  <c r="I485" i="10" a="1"/>
  <c r="I485" i="10" s="1"/>
  <c r="G485" i="10" a="1"/>
  <c r="G485" i="10" s="1"/>
  <c r="H485" i="10" a="1"/>
  <c r="H485" i="10" s="1"/>
  <c r="B485" i="10"/>
  <c r="D485" i="10" a="1"/>
  <c r="D485" i="10" s="1"/>
  <c r="J485" i="10" a="1"/>
  <c r="J485" i="10" s="1"/>
  <c r="E485" i="10" a="1"/>
  <c r="E485" i="10" s="1"/>
  <c r="A486" i="10"/>
  <c r="H484" i="9" a="1"/>
  <c r="H484" i="9" s="1"/>
  <c r="G484" i="9" a="1"/>
  <c r="G484" i="9" s="1"/>
  <c r="E484" i="9" a="1"/>
  <c r="E484" i="9" s="1"/>
  <c r="I484" i="9" a="1"/>
  <c r="I484" i="9" s="1"/>
  <c r="J484" i="9" a="1"/>
  <c r="J484" i="9" s="1"/>
  <c r="F484" i="9" a="1"/>
  <c r="F484" i="9" s="1"/>
  <c r="B484" i="9"/>
  <c r="A485" i="9"/>
  <c r="D484" i="9" a="1"/>
  <c r="D484" i="9" s="1"/>
  <c r="K486" i="10" l="1" a="1"/>
  <c r="K486" i="10" s="1"/>
  <c r="O486" i="10" a="1"/>
  <c r="O486" i="10" s="1"/>
  <c r="S486" i="10" a="1"/>
  <c r="S486" i="10" s="1"/>
  <c r="L486" i="10" a="1"/>
  <c r="L486" i="10" s="1"/>
  <c r="P486" i="10" a="1"/>
  <c r="P486" i="10" s="1"/>
  <c r="T486" i="10" a="1"/>
  <c r="T486" i="10" s="1"/>
  <c r="M486" i="10" a="1"/>
  <c r="M486" i="10" s="1"/>
  <c r="Q486" i="10" a="1"/>
  <c r="Q486" i="10" s="1"/>
  <c r="R486" i="10" a="1"/>
  <c r="R486" i="10" s="1"/>
  <c r="N486" i="10" a="1"/>
  <c r="N486" i="10" s="1"/>
  <c r="L485" i="9" a="1"/>
  <c r="L485" i="9" s="1"/>
  <c r="M485" i="9" a="1"/>
  <c r="M485" i="9" s="1"/>
  <c r="R485" i="9" a="1"/>
  <c r="R485" i="9" s="1"/>
  <c r="Q485" i="9" a="1"/>
  <c r="Q485" i="9" s="1"/>
  <c r="T485" i="9" a="1"/>
  <c r="T485" i="9" s="1"/>
  <c r="P485" i="9" a="1"/>
  <c r="P485" i="9" s="1"/>
  <c r="N485" i="9" a="1"/>
  <c r="N485" i="9" s="1"/>
  <c r="S485" i="9" a="1"/>
  <c r="S485" i="9" s="1"/>
  <c r="K485" i="9" a="1"/>
  <c r="K485" i="9" s="1"/>
  <c r="O485" i="9" a="1"/>
  <c r="O485" i="9" s="1"/>
  <c r="J486" i="10" a="1"/>
  <c r="J486" i="10" s="1"/>
  <c r="I486" i="10" a="1"/>
  <c r="I486" i="10" s="1"/>
  <c r="H486" i="10" a="1"/>
  <c r="H486" i="10" s="1"/>
  <c r="B486" i="10"/>
  <c r="D486" i="10" a="1"/>
  <c r="D486" i="10" s="1"/>
  <c r="F486" i="10" a="1"/>
  <c r="F486" i="10" s="1"/>
  <c r="G486" i="10" a="1"/>
  <c r="G486" i="10" s="1"/>
  <c r="E486" i="10" a="1"/>
  <c r="E486" i="10" s="1"/>
  <c r="A487" i="10"/>
  <c r="H485" i="9" a="1"/>
  <c r="H485" i="9" s="1"/>
  <c r="F485" i="9" a="1"/>
  <c r="F485" i="9" s="1"/>
  <c r="G485" i="9" a="1"/>
  <c r="G485" i="9" s="1"/>
  <c r="I485" i="9" a="1"/>
  <c r="I485" i="9" s="1"/>
  <c r="A486" i="9"/>
  <c r="J485" i="9" a="1"/>
  <c r="J485" i="9" s="1"/>
  <c r="D485" i="9" a="1"/>
  <c r="D485" i="9" s="1"/>
  <c r="B485" i="9"/>
  <c r="E485" i="9" a="1"/>
  <c r="E485" i="9" s="1"/>
  <c r="M487" i="10" l="1" a="1"/>
  <c r="M487" i="10" s="1"/>
  <c r="Q487" i="10" a="1"/>
  <c r="Q487" i="10" s="1"/>
  <c r="N487" i="10" a="1"/>
  <c r="N487" i="10" s="1"/>
  <c r="R487" i="10" a="1"/>
  <c r="R487" i="10" s="1"/>
  <c r="L487" i="10" a="1"/>
  <c r="L487" i="10" s="1"/>
  <c r="S487" i="10" a="1"/>
  <c r="S487" i="10" s="1"/>
  <c r="T487" i="10" a="1"/>
  <c r="T487" i="10" s="1"/>
  <c r="O487" i="10" a="1"/>
  <c r="O487" i="10" s="1"/>
  <c r="P487" i="10" a="1"/>
  <c r="P487" i="10" s="1"/>
  <c r="K487" i="10" a="1"/>
  <c r="K487" i="10" s="1"/>
  <c r="R486" i="9" a="1"/>
  <c r="R486" i="9" s="1"/>
  <c r="L486" i="9" a="1"/>
  <c r="L486" i="9" s="1"/>
  <c r="M486" i="9" a="1"/>
  <c r="M486" i="9" s="1"/>
  <c r="S486" i="9" a="1"/>
  <c r="S486" i="9" s="1"/>
  <c r="N486" i="9" a="1"/>
  <c r="N486" i="9" s="1"/>
  <c r="O486" i="9" a="1"/>
  <c r="O486" i="9" s="1"/>
  <c r="T486" i="9" a="1"/>
  <c r="T486" i="9" s="1"/>
  <c r="K486" i="9" a="1"/>
  <c r="K486" i="9" s="1"/>
  <c r="P486" i="9" a="1"/>
  <c r="P486" i="9" s="1"/>
  <c r="Q486" i="9" a="1"/>
  <c r="Q486" i="9" s="1"/>
  <c r="G487" i="10" a="1"/>
  <c r="G487" i="10" s="1"/>
  <c r="H487" i="10" a="1"/>
  <c r="H487" i="10" s="1"/>
  <c r="J487" i="10" a="1"/>
  <c r="J487" i="10" s="1"/>
  <c r="I487" i="10" a="1"/>
  <c r="I487" i="10" s="1"/>
  <c r="D487" i="10" a="1"/>
  <c r="D487" i="10" s="1"/>
  <c r="F487" i="10" a="1"/>
  <c r="F487" i="10" s="1"/>
  <c r="B487" i="10"/>
  <c r="E487" i="10" a="1"/>
  <c r="E487" i="10" s="1"/>
  <c r="A488" i="10"/>
  <c r="D486" i="9" a="1"/>
  <c r="D486" i="9" s="1"/>
  <c r="G486" i="9" a="1"/>
  <c r="G486" i="9" s="1"/>
  <c r="A487" i="9"/>
  <c r="H486" i="9" a="1"/>
  <c r="H486" i="9" s="1"/>
  <c r="E486" i="9" a="1"/>
  <c r="E486" i="9" s="1"/>
  <c r="I486" i="9" a="1"/>
  <c r="I486" i="9" s="1"/>
  <c r="J486" i="9" a="1"/>
  <c r="J486" i="9" s="1"/>
  <c r="F486" i="9" a="1"/>
  <c r="F486" i="9" s="1"/>
  <c r="B486" i="9"/>
  <c r="K488" i="10" l="1" a="1"/>
  <c r="K488" i="10" s="1"/>
  <c r="O488" i="10" a="1"/>
  <c r="O488" i="10" s="1"/>
  <c r="S488" i="10" a="1"/>
  <c r="S488" i="10" s="1"/>
  <c r="L488" i="10" a="1"/>
  <c r="L488" i="10" s="1"/>
  <c r="P488" i="10" a="1"/>
  <c r="P488" i="10" s="1"/>
  <c r="T488" i="10" a="1"/>
  <c r="T488" i="10" s="1"/>
  <c r="R488" i="10" a="1"/>
  <c r="R488" i="10" s="1"/>
  <c r="Q488" i="10" a="1"/>
  <c r="Q488" i="10" s="1"/>
  <c r="M488" i="10" a="1"/>
  <c r="M488" i="10" s="1"/>
  <c r="N488" i="10" a="1"/>
  <c r="N488" i="10" s="1"/>
  <c r="N487" i="9" a="1"/>
  <c r="N487" i="9" s="1"/>
  <c r="S487" i="9" a="1"/>
  <c r="S487" i="9" s="1"/>
  <c r="L487" i="9" a="1"/>
  <c r="L487" i="9" s="1"/>
  <c r="T487" i="9" a="1"/>
  <c r="T487" i="9" s="1"/>
  <c r="R487" i="9" a="1"/>
  <c r="R487" i="9" s="1"/>
  <c r="O487" i="9" a="1"/>
  <c r="O487" i="9" s="1"/>
  <c r="P487" i="9" a="1"/>
  <c r="P487" i="9" s="1"/>
  <c r="M487" i="9" a="1"/>
  <c r="M487" i="9" s="1"/>
  <c r="K487" i="9" a="1"/>
  <c r="K487" i="9" s="1"/>
  <c r="Q487" i="9" a="1"/>
  <c r="Q487" i="9" s="1"/>
  <c r="I488" i="10" a="1"/>
  <c r="I488" i="10" s="1"/>
  <c r="E488" i="10" a="1"/>
  <c r="E488" i="10" s="1"/>
  <c r="J488" i="10" a="1"/>
  <c r="J488" i="10" s="1"/>
  <c r="F488" i="10" a="1"/>
  <c r="F488" i="10" s="1"/>
  <c r="H488" i="10" a="1"/>
  <c r="H488" i="10" s="1"/>
  <c r="D488" i="10" a="1"/>
  <c r="D488" i="10" s="1"/>
  <c r="A489" i="10"/>
  <c r="G488" i="10" a="1"/>
  <c r="G488" i="10" s="1"/>
  <c r="B488" i="10"/>
  <c r="F487" i="9" a="1"/>
  <c r="F487" i="9" s="1"/>
  <c r="E487" i="9" a="1"/>
  <c r="E487" i="9" s="1"/>
  <c r="I487" i="9" a="1"/>
  <c r="I487" i="9" s="1"/>
  <c r="A488" i="9"/>
  <c r="J487" i="9" a="1"/>
  <c r="J487" i="9" s="1"/>
  <c r="D487" i="9" a="1"/>
  <c r="D487" i="9" s="1"/>
  <c r="H487" i="9" a="1"/>
  <c r="H487" i="9" s="1"/>
  <c r="G487" i="9" a="1"/>
  <c r="G487" i="9" s="1"/>
  <c r="B487" i="9"/>
  <c r="M489" i="10" l="1" a="1"/>
  <c r="M489" i="10" s="1"/>
  <c r="Q489" i="10" a="1"/>
  <c r="Q489" i="10" s="1"/>
  <c r="N489" i="10" a="1"/>
  <c r="N489" i="10" s="1"/>
  <c r="R489" i="10" a="1"/>
  <c r="R489" i="10" s="1"/>
  <c r="L489" i="10" a="1"/>
  <c r="L489" i="10" s="1"/>
  <c r="S489" i="10" a="1"/>
  <c r="S489" i="10" s="1"/>
  <c r="T489" i="10" a="1"/>
  <c r="T489" i="10" s="1"/>
  <c r="O489" i="10" a="1"/>
  <c r="O489" i="10" s="1"/>
  <c r="K489" i="10" a="1"/>
  <c r="K489" i="10" s="1"/>
  <c r="P489" i="10" a="1"/>
  <c r="P489" i="10" s="1"/>
  <c r="N488" i="9" a="1"/>
  <c r="N488" i="9" s="1"/>
  <c r="S488" i="9" a="1"/>
  <c r="S488" i="9" s="1"/>
  <c r="O488" i="9" a="1"/>
  <c r="O488" i="9" s="1"/>
  <c r="T488" i="9" a="1"/>
  <c r="T488" i="9" s="1"/>
  <c r="M488" i="9" a="1"/>
  <c r="M488" i="9" s="1"/>
  <c r="K488" i="9" a="1"/>
  <c r="K488" i="9" s="1"/>
  <c r="P488" i="9" a="1"/>
  <c r="P488" i="9" s="1"/>
  <c r="L488" i="9" a="1"/>
  <c r="L488" i="9" s="1"/>
  <c r="Q488" i="9" a="1"/>
  <c r="Q488" i="9" s="1"/>
  <c r="R488" i="9" a="1"/>
  <c r="R488" i="9" s="1"/>
  <c r="I489" i="10" a="1"/>
  <c r="I489" i="10" s="1"/>
  <c r="F489" i="10" a="1"/>
  <c r="F489" i="10" s="1"/>
  <c r="B489" i="10"/>
  <c r="A490" i="10"/>
  <c r="D489" i="10" a="1"/>
  <c r="D489" i="10" s="1"/>
  <c r="E489" i="10" a="1"/>
  <c r="E489" i="10" s="1"/>
  <c r="G489" i="10" a="1"/>
  <c r="G489" i="10" s="1"/>
  <c r="H489" i="10" a="1"/>
  <c r="H489" i="10" s="1"/>
  <c r="J489" i="10" a="1"/>
  <c r="J489" i="10" s="1"/>
  <c r="H488" i="9" a="1"/>
  <c r="H488" i="9" s="1"/>
  <c r="G488" i="9" a="1"/>
  <c r="G488" i="9" s="1"/>
  <c r="F488" i="9" a="1"/>
  <c r="F488" i="9" s="1"/>
  <c r="J488" i="9" a="1"/>
  <c r="J488" i="9" s="1"/>
  <c r="A489" i="9"/>
  <c r="B488" i="9"/>
  <c r="E488" i="9" a="1"/>
  <c r="E488" i="9" s="1"/>
  <c r="D488" i="9" a="1"/>
  <c r="D488" i="9" s="1"/>
  <c r="I488" i="9" a="1"/>
  <c r="I488" i="9" s="1"/>
  <c r="K490" i="10" l="1" a="1"/>
  <c r="K490" i="10" s="1"/>
  <c r="O490" i="10" a="1"/>
  <c r="O490" i="10" s="1"/>
  <c r="S490" i="10" a="1"/>
  <c r="S490" i="10" s="1"/>
  <c r="L490" i="10" a="1"/>
  <c r="L490" i="10" s="1"/>
  <c r="P490" i="10" a="1"/>
  <c r="P490" i="10" s="1"/>
  <c r="T490" i="10" a="1"/>
  <c r="T490" i="10" s="1"/>
  <c r="N490" i="10" a="1"/>
  <c r="N490" i="10" s="1"/>
  <c r="Q490" i="10" a="1"/>
  <c r="Q490" i="10" s="1"/>
  <c r="R490" i="10" a="1"/>
  <c r="R490" i="10" s="1"/>
  <c r="M490" i="10" a="1"/>
  <c r="M490" i="10" s="1"/>
  <c r="T489" i="9" a="1"/>
  <c r="T489" i="9" s="1"/>
  <c r="O489" i="9" a="1"/>
  <c r="O489" i="9" s="1"/>
  <c r="L489" i="9" a="1"/>
  <c r="L489" i="9" s="1"/>
  <c r="P489" i="9" a="1"/>
  <c r="P489" i="9" s="1"/>
  <c r="K489" i="9" a="1"/>
  <c r="K489" i="9" s="1"/>
  <c r="Q489" i="9" a="1"/>
  <c r="Q489" i="9" s="1"/>
  <c r="N489" i="9" a="1"/>
  <c r="N489" i="9" s="1"/>
  <c r="M489" i="9" a="1"/>
  <c r="M489" i="9" s="1"/>
  <c r="R489" i="9" a="1"/>
  <c r="R489" i="9" s="1"/>
  <c r="S489" i="9" a="1"/>
  <c r="S489" i="9" s="1"/>
  <c r="E490" i="10" a="1"/>
  <c r="E490" i="10" s="1"/>
  <c r="B490" i="10"/>
  <c r="A491" i="10"/>
  <c r="J490" i="10" a="1"/>
  <c r="J490" i="10" s="1"/>
  <c r="H490" i="10" a="1"/>
  <c r="H490" i="10" s="1"/>
  <c r="I490" i="10" a="1"/>
  <c r="I490" i="10" s="1"/>
  <c r="D490" i="10" a="1"/>
  <c r="D490" i="10" s="1"/>
  <c r="F490" i="10" a="1"/>
  <c r="F490" i="10" s="1"/>
  <c r="G490" i="10" a="1"/>
  <c r="G490" i="10" s="1"/>
  <c r="B489" i="9"/>
  <c r="G489" i="9" a="1"/>
  <c r="G489" i="9" s="1"/>
  <c r="J489" i="9" a="1"/>
  <c r="J489" i="9" s="1"/>
  <c r="E489" i="9" a="1"/>
  <c r="E489" i="9" s="1"/>
  <c r="I489" i="9" a="1"/>
  <c r="I489" i="9" s="1"/>
  <c r="A490" i="9"/>
  <c r="H489" i="9" a="1"/>
  <c r="H489" i="9" s="1"/>
  <c r="F489" i="9" a="1"/>
  <c r="F489" i="9" s="1"/>
  <c r="D489" i="9" a="1"/>
  <c r="D489" i="9" s="1"/>
  <c r="M491" i="10" l="1" a="1"/>
  <c r="M491" i="10" s="1"/>
  <c r="Q491" i="10" a="1"/>
  <c r="Q491" i="10" s="1"/>
  <c r="N491" i="10" a="1"/>
  <c r="N491" i="10" s="1"/>
  <c r="R491" i="10" a="1"/>
  <c r="R491" i="10" s="1"/>
  <c r="K491" i="10" a="1"/>
  <c r="K491" i="10" s="1"/>
  <c r="L491" i="10" a="1"/>
  <c r="L491" i="10" s="1"/>
  <c r="S491" i="10" a="1"/>
  <c r="S491" i="10" s="1"/>
  <c r="T491" i="10" a="1"/>
  <c r="T491" i="10" s="1"/>
  <c r="O491" i="10" a="1"/>
  <c r="O491" i="10" s="1"/>
  <c r="P491" i="10" a="1"/>
  <c r="P491" i="10" s="1"/>
  <c r="R490" i="9" a="1"/>
  <c r="R490" i="9" s="1"/>
  <c r="K490" i="9" a="1"/>
  <c r="K490" i="9" s="1"/>
  <c r="P490" i="9" a="1"/>
  <c r="P490" i="9" s="1"/>
  <c r="T490" i="9" a="1"/>
  <c r="T490" i="9" s="1"/>
  <c r="O490" i="9" a="1"/>
  <c r="O490" i="9" s="1"/>
  <c r="L490" i="9" a="1"/>
  <c r="L490" i="9" s="1"/>
  <c r="Q490" i="9" a="1"/>
  <c r="Q490" i="9" s="1"/>
  <c r="N490" i="9" a="1"/>
  <c r="N490" i="9" s="1"/>
  <c r="M490" i="9" a="1"/>
  <c r="M490" i="9" s="1"/>
  <c r="S490" i="9" a="1"/>
  <c r="S490" i="9" s="1"/>
  <c r="J491" i="10" a="1"/>
  <c r="J491" i="10" s="1"/>
  <c r="D491" i="10" a="1"/>
  <c r="D491" i="10" s="1"/>
  <c r="F491" i="10" a="1"/>
  <c r="F491" i="10" s="1"/>
  <c r="E491" i="10" a="1"/>
  <c r="E491" i="10" s="1"/>
  <c r="I491" i="10" a="1"/>
  <c r="I491" i="10" s="1"/>
  <c r="B491" i="10"/>
  <c r="G491" i="10" a="1"/>
  <c r="G491" i="10" s="1"/>
  <c r="H491" i="10" a="1"/>
  <c r="H491" i="10" s="1"/>
  <c r="A492" i="10"/>
  <c r="J490" i="9" a="1"/>
  <c r="J490" i="9" s="1"/>
  <c r="G490" i="9" a="1"/>
  <c r="G490" i="9" s="1"/>
  <c r="A491" i="9"/>
  <c r="E490" i="9" a="1"/>
  <c r="E490" i="9" s="1"/>
  <c r="I490" i="9" a="1"/>
  <c r="I490" i="9" s="1"/>
  <c r="H490" i="9" a="1"/>
  <c r="H490" i="9" s="1"/>
  <c r="B490" i="9"/>
  <c r="F490" i="9" a="1"/>
  <c r="F490" i="9" s="1"/>
  <c r="D490" i="9" a="1"/>
  <c r="D490" i="9" s="1"/>
  <c r="K492" i="10" l="1" a="1"/>
  <c r="K492" i="10" s="1"/>
  <c r="O492" i="10" a="1"/>
  <c r="O492" i="10" s="1"/>
  <c r="S492" i="10" a="1"/>
  <c r="S492" i="10" s="1"/>
  <c r="L492" i="10" a="1"/>
  <c r="L492" i="10" s="1"/>
  <c r="P492" i="10" a="1"/>
  <c r="P492" i="10" s="1"/>
  <c r="T492" i="10" a="1"/>
  <c r="T492" i="10" s="1"/>
  <c r="Q492" i="10" a="1"/>
  <c r="Q492" i="10" s="1"/>
  <c r="N492" i="10" a="1"/>
  <c r="N492" i="10" s="1"/>
  <c r="M492" i="10" a="1"/>
  <c r="M492" i="10" s="1"/>
  <c r="R492" i="10" a="1"/>
  <c r="R492" i="10" s="1"/>
  <c r="S491" i="9" a="1"/>
  <c r="S491" i="9" s="1"/>
  <c r="K491" i="9" a="1"/>
  <c r="K491" i="9" s="1"/>
  <c r="P491" i="9" a="1"/>
  <c r="P491" i="9" s="1"/>
  <c r="T491" i="9" a="1"/>
  <c r="T491" i="9" s="1"/>
  <c r="L491" i="9" a="1"/>
  <c r="L491" i="9" s="1"/>
  <c r="M491" i="9" a="1"/>
  <c r="M491" i="9" s="1"/>
  <c r="Q491" i="9" a="1"/>
  <c r="Q491" i="9" s="1"/>
  <c r="O491" i="9" a="1"/>
  <c r="O491" i="9" s="1"/>
  <c r="N491" i="9" a="1"/>
  <c r="N491" i="9" s="1"/>
  <c r="R491" i="9" a="1"/>
  <c r="R491" i="9" s="1"/>
  <c r="G492" i="10" a="1"/>
  <c r="G492" i="10" s="1"/>
  <c r="J492" i="10" a="1"/>
  <c r="J492" i="10" s="1"/>
  <c r="E492" i="10" a="1"/>
  <c r="E492" i="10" s="1"/>
  <c r="A493" i="10"/>
  <c r="I492" i="10" a="1"/>
  <c r="I492" i="10" s="1"/>
  <c r="F492" i="10" a="1"/>
  <c r="F492" i="10" s="1"/>
  <c r="H492" i="10" a="1"/>
  <c r="H492" i="10" s="1"/>
  <c r="D492" i="10" a="1"/>
  <c r="D492" i="10" s="1"/>
  <c r="B492" i="10"/>
  <c r="E491" i="9" a="1"/>
  <c r="E491" i="9" s="1"/>
  <c r="G491" i="9" a="1"/>
  <c r="G491" i="9" s="1"/>
  <c r="I491" i="9" a="1"/>
  <c r="I491" i="9" s="1"/>
  <c r="J491" i="9" a="1"/>
  <c r="J491" i="9" s="1"/>
  <c r="H491" i="9" a="1"/>
  <c r="H491" i="9" s="1"/>
  <c r="F491" i="9" a="1"/>
  <c r="F491" i="9" s="1"/>
  <c r="A492" i="9"/>
  <c r="B491" i="9"/>
  <c r="D491" i="9" a="1"/>
  <c r="D491" i="9" s="1"/>
  <c r="M493" i="10" l="1" a="1"/>
  <c r="M493" i="10" s="1"/>
  <c r="Q493" i="10" a="1"/>
  <c r="Q493" i="10" s="1"/>
  <c r="N493" i="10" a="1"/>
  <c r="N493" i="10" s="1"/>
  <c r="R493" i="10" a="1"/>
  <c r="R493" i="10" s="1"/>
  <c r="P493" i="10" a="1"/>
  <c r="P493" i="10" s="1"/>
  <c r="S493" i="10" a="1"/>
  <c r="S493" i="10" s="1"/>
  <c r="K493" i="10" a="1"/>
  <c r="K493" i="10" s="1"/>
  <c r="L493" i="10" a="1"/>
  <c r="L493" i="10" s="1"/>
  <c r="T493" i="10" a="1"/>
  <c r="T493" i="10" s="1"/>
  <c r="O493" i="10" a="1"/>
  <c r="O493" i="10" s="1"/>
  <c r="N492" i="9" a="1"/>
  <c r="N492" i="9" s="1"/>
  <c r="R492" i="9" a="1"/>
  <c r="R492" i="9" s="1"/>
  <c r="Q492" i="9" a="1"/>
  <c r="Q492" i="9" s="1"/>
  <c r="K492" i="9" a="1"/>
  <c r="K492" i="9" s="1"/>
  <c r="O492" i="9" a="1"/>
  <c r="O492" i="9" s="1"/>
  <c r="S492" i="9" a="1"/>
  <c r="S492" i="9" s="1"/>
  <c r="L492" i="9" a="1"/>
  <c r="L492" i="9" s="1"/>
  <c r="P492" i="9" a="1"/>
  <c r="P492" i="9" s="1"/>
  <c r="T492" i="9" a="1"/>
  <c r="T492" i="9" s="1"/>
  <c r="M492" i="9" a="1"/>
  <c r="M492" i="9" s="1"/>
  <c r="A494" i="10"/>
  <c r="E493" i="10" a="1"/>
  <c r="E493" i="10" s="1"/>
  <c r="D493" i="10" a="1"/>
  <c r="D493" i="10" s="1"/>
  <c r="I493" i="10" a="1"/>
  <c r="I493" i="10" s="1"/>
  <c r="B493" i="10"/>
  <c r="H493" i="10" a="1"/>
  <c r="H493" i="10" s="1"/>
  <c r="G493" i="10" a="1"/>
  <c r="G493" i="10" s="1"/>
  <c r="F493" i="10" a="1"/>
  <c r="F493" i="10" s="1"/>
  <c r="J493" i="10" a="1"/>
  <c r="J493" i="10" s="1"/>
  <c r="A493" i="9"/>
  <c r="F492" i="9" a="1"/>
  <c r="F492" i="9" s="1"/>
  <c r="D492" i="9" a="1"/>
  <c r="D492" i="9" s="1"/>
  <c r="J492" i="9" a="1"/>
  <c r="J492" i="9" s="1"/>
  <c r="B492" i="9"/>
  <c r="H492" i="9" a="1"/>
  <c r="H492" i="9" s="1"/>
  <c r="G492" i="9" a="1"/>
  <c r="G492" i="9" s="1"/>
  <c r="E492" i="9" a="1"/>
  <c r="E492" i="9" s="1"/>
  <c r="I492" i="9" a="1"/>
  <c r="I492" i="9" s="1"/>
  <c r="K494" i="10" l="1" a="1"/>
  <c r="K494" i="10" s="1"/>
  <c r="O494" i="10" a="1"/>
  <c r="O494" i="10" s="1"/>
  <c r="S494" i="10" a="1"/>
  <c r="S494" i="10" s="1"/>
  <c r="L494" i="10" a="1"/>
  <c r="L494" i="10" s="1"/>
  <c r="P494" i="10" a="1"/>
  <c r="P494" i="10" s="1"/>
  <c r="T494" i="10" a="1"/>
  <c r="T494" i="10" s="1"/>
  <c r="M494" i="10" a="1"/>
  <c r="M494" i="10" s="1"/>
  <c r="N494" i="10" a="1"/>
  <c r="N494" i="10" s="1"/>
  <c r="Q494" i="10" a="1"/>
  <c r="Q494" i="10" s="1"/>
  <c r="R494" i="10" a="1"/>
  <c r="R494" i="10" s="1"/>
  <c r="S493" i="9" a="1"/>
  <c r="S493" i="9" s="1"/>
  <c r="L493" i="9" a="1"/>
  <c r="L493" i="9" s="1"/>
  <c r="P493" i="9" a="1"/>
  <c r="P493" i="9" s="1"/>
  <c r="T493" i="9" a="1"/>
  <c r="T493" i="9" s="1"/>
  <c r="O493" i="9" a="1"/>
  <c r="O493" i="9" s="1"/>
  <c r="M493" i="9" a="1"/>
  <c r="M493" i="9" s="1"/>
  <c r="Q493" i="9" a="1"/>
  <c r="Q493" i="9" s="1"/>
  <c r="K493" i="9" a="1"/>
  <c r="K493" i="9" s="1"/>
  <c r="N493" i="9" a="1"/>
  <c r="N493" i="9" s="1"/>
  <c r="R493" i="9" a="1"/>
  <c r="R493" i="9" s="1"/>
  <c r="F494" i="10" a="1"/>
  <c r="F494" i="10" s="1"/>
  <c r="B494" i="10"/>
  <c r="A495" i="10"/>
  <c r="J494" i="10" a="1"/>
  <c r="J494" i="10" s="1"/>
  <c r="D494" i="10" a="1"/>
  <c r="D494" i="10" s="1"/>
  <c r="H494" i="10" a="1"/>
  <c r="H494" i="10" s="1"/>
  <c r="E494" i="10" a="1"/>
  <c r="E494" i="10" s="1"/>
  <c r="I494" i="10" a="1"/>
  <c r="I494" i="10" s="1"/>
  <c r="G494" i="10" a="1"/>
  <c r="G494" i="10" s="1"/>
  <c r="A494" i="9"/>
  <c r="D493" i="9" a="1"/>
  <c r="D493" i="9" s="1"/>
  <c r="G493" i="9" a="1"/>
  <c r="G493" i="9" s="1"/>
  <c r="B493" i="9"/>
  <c r="J493" i="9" a="1"/>
  <c r="J493" i="9" s="1"/>
  <c r="E493" i="9" a="1"/>
  <c r="E493" i="9" s="1"/>
  <c r="I493" i="9" a="1"/>
  <c r="I493" i="9" s="1"/>
  <c r="H493" i="9" a="1"/>
  <c r="H493" i="9" s="1"/>
  <c r="F493" i="9" a="1"/>
  <c r="F493" i="9" s="1"/>
  <c r="M495" i="10" l="1" a="1"/>
  <c r="M495" i="10" s="1"/>
  <c r="Q495" i="10" a="1"/>
  <c r="Q495" i="10" s="1"/>
  <c r="N495" i="10" a="1"/>
  <c r="N495" i="10" s="1"/>
  <c r="R495" i="10" a="1"/>
  <c r="R495" i="10" s="1"/>
  <c r="S495" i="10" a="1"/>
  <c r="S495" i="10" s="1"/>
  <c r="P495" i="10" a="1"/>
  <c r="P495" i="10" s="1"/>
  <c r="K495" i="10" a="1"/>
  <c r="K495" i="10" s="1"/>
  <c r="L495" i="10" a="1"/>
  <c r="L495" i="10" s="1"/>
  <c r="T495" i="10" a="1"/>
  <c r="T495" i="10" s="1"/>
  <c r="O495" i="10" a="1"/>
  <c r="O495" i="10" s="1"/>
  <c r="N494" i="9" a="1"/>
  <c r="N494" i="9" s="1"/>
  <c r="R494" i="9" a="1"/>
  <c r="R494" i="9" s="1"/>
  <c r="K494" i="9" a="1"/>
  <c r="K494" i="9" s="1"/>
  <c r="O494" i="9" a="1"/>
  <c r="O494" i="9" s="1"/>
  <c r="S494" i="9" a="1"/>
  <c r="S494" i="9" s="1"/>
  <c r="Q494" i="9" a="1"/>
  <c r="Q494" i="9" s="1"/>
  <c r="L494" i="9" a="1"/>
  <c r="L494" i="9" s="1"/>
  <c r="P494" i="9" a="1"/>
  <c r="P494" i="9" s="1"/>
  <c r="T494" i="9" a="1"/>
  <c r="T494" i="9" s="1"/>
  <c r="M494" i="9" a="1"/>
  <c r="M494" i="9" s="1"/>
  <c r="H495" i="10" a="1"/>
  <c r="H495" i="10" s="1"/>
  <c r="F495" i="10" a="1"/>
  <c r="F495" i="10" s="1"/>
  <c r="G495" i="10" a="1"/>
  <c r="G495" i="10" s="1"/>
  <c r="B495" i="10"/>
  <c r="A496" i="10"/>
  <c r="J495" i="10" a="1"/>
  <c r="J495" i="10" s="1"/>
  <c r="E495" i="10" a="1"/>
  <c r="E495" i="10" s="1"/>
  <c r="I495" i="10" a="1"/>
  <c r="I495" i="10" s="1"/>
  <c r="D495" i="10" a="1"/>
  <c r="D495" i="10" s="1"/>
  <c r="D494" i="9" a="1"/>
  <c r="D494" i="9" s="1"/>
  <c r="A495" i="9"/>
  <c r="B494" i="9"/>
  <c r="E494" i="9" a="1"/>
  <c r="E494" i="9" s="1"/>
  <c r="I494" i="9" a="1"/>
  <c r="I494" i="9" s="1"/>
  <c r="H494" i="9" a="1"/>
  <c r="H494" i="9" s="1"/>
  <c r="F494" i="9" a="1"/>
  <c r="F494" i="9" s="1"/>
  <c r="J494" i="9" a="1"/>
  <c r="J494" i="9" s="1"/>
  <c r="G494" i="9" a="1"/>
  <c r="G494" i="9" s="1"/>
  <c r="K496" i="10" l="1" a="1"/>
  <c r="K496" i="10" s="1"/>
  <c r="O496" i="10" a="1"/>
  <c r="O496" i="10" s="1"/>
  <c r="S496" i="10" a="1"/>
  <c r="S496" i="10" s="1"/>
  <c r="L496" i="10" a="1"/>
  <c r="L496" i="10" s="1"/>
  <c r="P496" i="10" a="1"/>
  <c r="P496" i="10" s="1"/>
  <c r="T496" i="10" a="1"/>
  <c r="T496" i="10" s="1"/>
  <c r="R496" i="10" a="1"/>
  <c r="R496" i="10" s="1"/>
  <c r="N496" i="10" a="1"/>
  <c r="N496" i="10" s="1"/>
  <c r="M496" i="10" a="1"/>
  <c r="M496" i="10" s="1"/>
  <c r="Q496" i="10" a="1"/>
  <c r="Q496" i="10" s="1"/>
  <c r="S495" i="9" a="1"/>
  <c r="S495" i="9" s="1"/>
  <c r="L495" i="9" a="1"/>
  <c r="L495" i="9" s="1"/>
  <c r="P495" i="9" a="1"/>
  <c r="P495" i="9" s="1"/>
  <c r="T495" i="9" a="1"/>
  <c r="T495" i="9" s="1"/>
  <c r="O495" i="9" a="1"/>
  <c r="O495" i="9" s="1"/>
  <c r="K495" i="9" a="1"/>
  <c r="K495" i="9" s="1"/>
  <c r="M495" i="9" a="1"/>
  <c r="M495" i="9" s="1"/>
  <c r="Q495" i="9" a="1"/>
  <c r="Q495" i="9" s="1"/>
  <c r="N495" i="9" a="1"/>
  <c r="N495" i="9" s="1"/>
  <c r="R495" i="9" a="1"/>
  <c r="R495" i="9" s="1"/>
  <c r="A497" i="10"/>
  <c r="J496" i="10" a="1"/>
  <c r="J496" i="10" s="1"/>
  <c r="I496" i="10" a="1"/>
  <c r="I496" i="10" s="1"/>
  <c r="E496" i="10" a="1"/>
  <c r="E496" i="10" s="1"/>
  <c r="F496" i="10" a="1"/>
  <c r="F496" i="10" s="1"/>
  <c r="D496" i="10" a="1"/>
  <c r="D496" i="10" s="1"/>
  <c r="B496" i="10"/>
  <c r="H496" i="10" a="1"/>
  <c r="H496" i="10" s="1"/>
  <c r="G496" i="10" a="1"/>
  <c r="G496" i="10" s="1"/>
  <c r="J495" i="9" a="1"/>
  <c r="J495" i="9" s="1"/>
  <c r="B495" i="9"/>
  <c r="F495" i="9" a="1"/>
  <c r="F495" i="9" s="1"/>
  <c r="H495" i="9" a="1"/>
  <c r="H495" i="9" s="1"/>
  <c r="G495" i="9" a="1"/>
  <c r="G495" i="9" s="1"/>
  <c r="I495" i="9" a="1"/>
  <c r="I495" i="9" s="1"/>
  <c r="A496" i="9"/>
  <c r="D495" i="9" a="1"/>
  <c r="D495" i="9" s="1"/>
  <c r="E495" i="9" a="1"/>
  <c r="E495" i="9" s="1"/>
  <c r="M497" i="10" l="1" a="1"/>
  <c r="M497" i="10" s="1"/>
  <c r="Q497" i="10" a="1"/>
  <c r="Q497" i="10" s="1"/>
  <c r="N497" i="10" a="1"/>
  <c r="N497" i="10" s="1"/>
  <c r="R497" i="10" a="1"/>
  <c r="R497" i="10" s="1"/>
  <c r="O497" i="10" a="1"/>
  <c r="O497" i="10" s="1"/>
  <c r="P497" i="10" a="1"/>
  <c r="P497" i="10" s="1"/>
  <c r="K497" i="10" a="1"/>
  <c r="K497" i="10" s="1"/>
  <c r="L497" i="10" a="1"/>
  <c r="L497" i="10" s="1"/>
  <c r="S497" i="10" a="1"/>
  <c r="S497" i="10" s="1"/>
  <c r="T497" i="10" a="1"/>
  <c r="T497" i="10" s="1"/>
  <c r="N496" i="9" a="1"/>
  <c r="N496" i="9" s="1"/>
  <c r="R496" i="9" a="1"/>
  <c r="R496" i="9" s="1"/>
  <c r="K496" i="9" a="1"/>
  <c r="K496" i="9" s="1"/>
  <c r="O496" i="9" a="1"/>
  <c r="O496" i="9" s="1"/>
  <c r="S496" i="9" a="1"/>
  <c r="S496" i="9" s="1"/>
  <c r="M496" i="9" a="1"/>
  <c r="M496" i="9" s="1"/>
  <c r="L496" i="9" a="1"/>
  <c r="L496" i="9" s="1"/>
  <c r="P496" i="9" a="1"/>
  <c r="P496" i="9" s="1"/>
  <c r="T496" i="9" a="1"/>
  <c r="T496" i="9" s="1"/>
  <c r="Q496" i="9" a="1"/>
  <c r="Q496" i="9" s="1"/>
  <c r="I497" i="10" a="1"/>
  <c r="I497" i="10" s="1"/>
  <c r="B497" i="10"/>
  <c r="E497" i="10" a="1"/>
  <c r="E497" i="10" s="1"/>
  <c r="F497" i="10" a="1"/>
  <c r="F497" i="10" s="1"/>
  <c r="A498" i="10"/>
  <c r="G497" i="10" a="1"/>
  <c r="G497" i="10" s="1"/>
  <c r="D497" i="10" a="1"/>
  <c r="D497" i="10" s="1"/>
  <c r="J497" i="10" a="1"/>
  <c r="J497" i="10" s="1"/>
  <c r="H497" i="10" a="1"/>
  <c r="H497" i="10" s="1"/>
  <c r="G496" i="9" a="1"/>
  <c r="G496" i="9" s="1"/>
  <c r="H496" i="9" a="1"/>
  <c r="H496" i="9" s="1"/>
  <c r="A497" i="9"/>
  <c r="F496" i="9" a="1"/>
  <c r="F496" i="9" s="1"/>
  <c r="J496" i="9" a="1"/>
  <c r="J496" i="9" s="1"/>
  <c r="B496" i="9"/>
  <c r="E496" i="9" a="1"/>
  <c r="E496" i="9" s="1"/>
  <c r="I496" i="9" a="1"/>
  <c r="I496" i="9" s="1"/>
  <c r="D496" i="9" a="1"/>
  <c r="D496" i="9" s="1"/>
  <c r="K498" i="10" l="1" a="1"/>
  <c r="K498" i="10" s="1"/>
  <c r="O498" i="10" a="1"/>
  <c r="O498" i="10" s="1"/>
  <c r="S498" i="10" a="1"/>
  <c r="S498" i="10" s="1"/>
  <c r="L498" i="10" a="1"/>
  <c r="L498" i="10" s="1"/>
  <c r="P498" i="10" a="1"/>
  <c r="P498" i="10" s="1"/>
  <c r="T498" i="10" a="1"/>
  <c r="T498" i="10" s="1"/>
  <c r="R498" i="10" a="1"/>
  <c r="R498" i="10" s="1"/>
  <c r="M498" i="10" a="1"/>
  <c r="M498" i="10" s="1"/>
  <c r="N498" i="10" a="1"/>
  <c r="N498" i="10" s="1"/>
  <c r="Q498" i="10" a="1"/>
  <c r="Q498" i="10" s="1"/>
  <c r="L497" i="9" a="1"/>
  <c r="L497" i="9" s="1"/>
  <c r="P497" i="9" a="1"/>
  <c r="P497" i="9" s="1"/>
  <c r="T497" i="9" a="1"/>
  <c r="T497" i="9" s="1"/>
  <c r="O497" i="9" a="1"/>
  <c r="O497" i="9" s="1"/>
  <c r="K497" i="9" a="1"/>
  <c r="K497" i="9" s="1"/>
  <c r="M497" i="9" a="1"/>
  <c r="M497" i="9" s="1"/>
  <c r="Q497" i="9" a="1"/>
  <c r="Q497" i="9" s="1"/>
  <c r="S497" i="9" a="1"/>
  <c r="S497" i="9" s="1"/>
  <c r="N497" i="9" a="1"/>
  <c r="N497" i="9" s="1"/>
  <c r="R497" i="9" a="1"/>
  <c r="R497" i="9" s="1"/>
  <c r="I498" i="10" a="1"/>
  <c r="I498" i="10" s="1"/>
  <c r="F498" i="10" a="1"/>
  <c r="F498" i="10" s="1"/>
  <c r="J498" i="10" a="1"/>
  <c r="J498" i="10" s="1"/>
  <c r="D498" i="10" a="1"/>
  <c r="D498" i="10" s="1"/>
  <c r="B498" i="10"/>
  <c r="H498" i="10" a="1"/>
  <c r="H498" i="10" s="1"/>
  <c r="E498" i="10" a="1"/>
  <c r="E498" i="10" s="1"/>
  <c r="G498" i="10" a="1"/>
  <c r="G498" i="10" s="1"/>
  <c r="A499" i="10"/>
  <c r="A498" i="9"/>
  <c r="J497" i="9" a="1"/>
  <c r="J497" i="9" s="1"/>
  <c r="H497" i="9" a="1"/>
  <c r="H497" i="9" s="1"/>
  <c r="G497" i="9" a="1"/>
  <c r="G497" i="9" s="1"/>
  <c r="E497" i="9" a="1"/>
  <c r="E497" i="9" s="1"/>
  <c r="I497" i="9" a="1"/>
  <c r="I497" i="9" s="1"/>
  <c r="B497" i="9"/>
  <c r="F497" i="9" a="1"/>
  <c r="F497" i="9" s="1"/>
  <c r="D497" i="9" a="1"/>
  <c r="D497" i="9" s="1"/>
  <c r="M499" i="10" l="1" a="1"/>
  <c r="M499" i="10" s="1"/>
  <c r="Q499" i="10" a="1"/>
  <c r="Q499" i="10" s="1"/>
  <c r="N499" i="10" a="1"/>
  <c r="N499" i="10" s="1"/>
  <c r="R499" i="10" a="1"/>
  <c r="R499" i="10" s="1"/>
  <c r="S499" i="10" a="1"/>
  <c r="S499" i="10" s="1"/>
  <c r="K499" i="10" a="1"/>
  <c r="K499" i="10" s="1"/>
  <c r="O499" i="10" a="1"/>
  <c r="O499" i="10" s="1"/>
  <c r="P499" i="10" a="1"/>
  <c r="P499" i="10" s="1"/>
  <c r="T499" i="10" a="1"/>
  <c r="T499" i="10" s="1"/>
  <c r="L499" i="10" a="1"/>
  <c r="L499" i="10" s="1"/>
  <c r="M498" i="9" a="1"/>
  <c r="M498" i="9" s="1"/>
  <c r="N498" i="9" a="1"/>
  <c r="N498" i="9" s="1"/>
  <c r="R498" i="9" a="1"/>
  <c r="R498" i="9" s="1"/>
  <c r="K498" i="9" a="1"/>
  <c r="K498" i="9" s="1"/>
  <c r="O498" i="9" a="1"/>
  <c r="O498" i="9" s="1"/>
  <c r="S498" i="9" a="1"/>
  <c r="S498" i="9" s="1"/>
  <c r="L498" i="9" a="1"/>
  <c r="L498" i="9" s="1"/>
  <c r="P498" i="9" a="1"/>
  <c r="P498" i="9" s="1"/>
  <c r="T498" i="9" a="1"/>
  <c r="T498" i="9" s="1"/>
  <c r="Q498" i="9" a="1"/>
  <c r="Q498" i="9" s="1"/>
  <c r="H499" i="10" a="1"/>
  <c r="H499" i="10" s="1"/>
  <c r="D499" i="10" a="1"/>
  <c r="D499" i="10" s="1"/>
  <c r="A500" i="10"/>
  <c r="J499" i="10" a="1"/>
  <c r="J499" i="10" s="1"/>
  <c r="I499" i="10" a="1"/>
  <c r="I499" i="10" s="1"/>
  <c r="F499" i="10" a="1"/>
  <c r="F499" i="10" s="1"/>
  <c r="E499" i="10" a="1"/>
  <c r="E499" i="10" s="1"/>
  <c r="G499" i="10" a="1"/>
  <c r="G499" i="10" s="1"/>
  <c r="B499" i="10"/>
  <c r="J498" i="9" a="1"/>
  <c r="J498" i="9" s="1"/>
  <c r="G498" i="9" a="1"/>
  <c r="G498" i="9" s="1"/>
  <c r="I498" i="9" a="1"/>
  <c r="I498" i="9" s="1"/>
  <c r="F498" i="9" a="1"/>
  <c r="F498" i="9" s="1"/>
  <c r="E498" i="9" a="1"/>
  <c r="E498" i="9" s="1"/>
  <c r="D498" i="9" a="1"/>
  <c r="D498" i="9" s="1"/>
  <c r="A499" i="9"/>
  <c r="H498" i="9" a="1"/>
  <c r="H498" i="9" s="1"/>
  <c r="B498" i="9"/>
  <c r="K500" i="10" l="1" a="1"/>
  <c r="K500" i="10" s="1"/>
  <c r="O500" i="10" a="1"/>
  <c r="O500" i="10" s="1"/>
  <c r="S500" i="10" a="1"/>
  <c r="S500" i="10" s="1"/>
  <c r="L500" i="10" a="1"/>
  <c r="L500" i="10" s="1"/>
  <c r="P500" i="10" a="1"/>
  <c r="P500" i="10" s="1"/>
  <c r="T500" i="10" a="1"/>
  <c r="T500" i="10" s="1"/>
  <c r="N500" i="10" a="1"/>
  <c r="N500" i="10" s="1"/>
  <c r="Q500" i="10" a="1"/>
  <c r="Q500" i="10" s="1"/>
  <c r="R500" i="10" a="1"/>
  <c r="R500" i="10" s="1"/>
  <c r="M500" i="10" a="1"/>
  <c r="M500" i="10" s="1"/>
  <c r="L499" i="9" a="1"/>
  <c r="L499" i="9" s="1"/>
  <c r="P499" i="9" a="1"/>
  <c r="P499" i="9" s="1"/>
  <c r="T499" i="9" a="1"/>
  <c r="T499" i="9" s="1"/>
  <c r="S499" i="9" a="1"/>
  <c r="S499" i="9" s="1"/>
  <c r="K499" i="9" a="1"/>
  <c r="K499" i="9" s="1"/>
  <c r="M499" i="9" a="1"/>
  <c r="M499" i="9" s="1"/>
  <c r="Q499" i="9" a="1"/>
  <c r="Q499" i="9" s="1"/>
  <c r="O499" i="9" a="1"/>
  <c r="O499" i="9" s="1"/>
  <c r="N499" i="9" a="1"/>
  <c r="N499" i="9" s="1"/>
  <c r="R499" i="9" a="1"/>
  <c r="R499" i="9" s="1"/>
  <c r="F500" i="10" a="1"/>
  <c r="F500" i="10" s="1"/>
  <c r="A501" i="10"/>
  <c r="H500" i="10" a="1"/>
  <c r="H500" i="10" s="1"/>
  <c r="B500" i="10"/>
  <c r="E500" i="10" a="1"/>
  <c r="E500" i="10" s="1"/>
  <c r="I500" i="10" a="1"/>
  <c r="I500" i="10" s="1"/>
  <c r="D500" i="10" a="1"/>
  <c r="D500" i="10" s="1"/>
  <c r="G500" i="10" a="1"/>
  <c r="G500" i="10" s="1"/>
  <c r="J500" i="10" a="1"/>
  <c r="J500" i="10" s="1"/>
  <c r="G499" i="9" a="1"/>
  <c r="G499" i="9" s="1"/>
  <c r="B499" i="9"/>
  <c r="D499" i="9" a="1"/>
  <c r="D499" i="9" s="1"/>
  <c r="H499" i="9" a="1"/>
  <c r="H499" i="9" s="1"/>
  <c r="E499" i="9" a="1"/>
  <c r="E499" i="9" s="1"/>
  <c r="F499" i="9" a="1"/>
  <c r="F499" i="9" s="1"/>
  <c r="J499" i="9" a="1"/>
  <c r="J499" i="9" s="1"/>
  <c r="A500" i="9"/>
  <c r="I499" i="9" a="1"/>
  <c r="I499" i="9" s="1"/>
  <c r="M501" i="10" l="1" a="1"/>
  <c r="M501" i="10" s="1"/>
  <c r="Q501" i="10" a="1"/>
  <c r="Q501" i="10" s="1"/>
  <c r="N501" i="10" a="1"/>
  <c r="N501" i="10" s="1"/>
  <c r="R501" i="10" a="1"/>
  <c r="R501" i="10" s="1"/>
  <c r="O501" i="10" a="1"/>
  <c r="O501" i="10" s="1"/>
  <c r="T501" i="10" a="1"/>
  <c r="T501" i="10" s="1"/>
  <c r="K501" i="10" a="1"/>
  <c r="K501" i="10" s="1"/>
  <c r="P501" i="10" a="1"/>
  <c r="P501" i="10" s="1"/>
  <c r="L501" i="10" a="1"/>
  <c r="L501" i="10" s="1"/>
  <c r="S501" i="10" a="1"/>
  <c r="S501" i="10" s="1"/>
  <c r="M500" i="9" a="1"/>
  <c r="M500" i="9" s="1"/>
  <c r="N500" i="9" a="1"/>
  <c r="N500" i="9" s="1"/>
  <c r="R500" i="9" a="1"/>
  <c r="R500" i="9" s="1"/>
  <c r="K500" i="9" a="1"/>
  <c r="K500" i="9" s="1"/>
  <c r="O500" i="9" a="1"/>
  <c r="O500" i="9" s="1"/>
  <c r="S500" i="9" a="1"/>
  <c r="S500" i="9" s="1"/>
  <c r="L500" i="9" a="1"/>
  <c r="L500" i="9" s="1"/>
  <c r="P500" i="9" a="1"/>
  <c r="P500" i="9" s="1"/>
  <c r="T500" i="9" a="1"/>
  <c r="T500" i="9" s="1"/>
  <c r="Q500" i="9" a="1"/>
  <c r="Q500" i="9" s="1"/>
  <c r="H501" i="10" a="1"/>
  <c r="H501" i="10" s="1"/>
  <c r="B501" i="10"/>
  <c r="A502" i="10"/>
  <c r="F501" i="10" a="1"/>
  <c r="F501" i="10" s="1"/>
  <c r="I501" i="10" a="1"/>
  <c r="I501" i="10" s="1"/>
  <c r="E501" i="10" a="1"/>
  <c r="E501" i="10" s="1"/>
  <c r="J501" i="10" a="1"/>
  <c r="J501" i="10" s="1"/>
  <c r="D501" i="10" a="1"/>
  <c r="D501" i="10" s="1"/>
  <c r="G501" i="10" a="1"/>
  <c r="G501" i="10" s="1"/>
  <c r="F500" i="9" a="1"/>
  <c r="F500" i="9" s="1"/>
  <c r="J500" i="9" a="1"/>
  <c r="J500" i="9" s="1"/>
  <c r="E500" i="9" a="1"/>
  <c r="E500" i="9" s="1"/>
  <c r="B500" i="9"/>
  <c r="H500" i="9" a="1"/>
  <c r="H500" i="9" s="1"/>
  <c r="A501" i="9"/>
  <c r="G500" i="9" a="1"/>
  <c r="G500" i="9" s="1"/>
  <c r="D500" i="9" a="1"/>
  <c r="D500" i="9" s="1"/>
  <c r="I500" i="9" a="1"/>
  <c r="I500" i="9" s="1"/>
  <c r="K502" i="10" l="1" a="1"/>
  <c r="K502" i="10" s="1"/>
  <c r="O502" i="10" a="1"/>
  <c r="O502" i="10" s="1"/>
  <c r="S502" i="10" a="1"/>
  <c r="S502" i="10" s="1"/>
  <c r="L502" i="10" a="1"/>
  <c r="L502" i="10" s="1"/>
  <c r="P502" i="10" a="1"/>
  <c r="P502" i="10" s="1"/>
  <c r="T502" i="10" a="1"/>
  <c r="T502" i="10" s="1"/>
  <c r="R502" i="10" a="1"/>
  <c r="R502" i="10" s="1"/>
  <c r="M502" i="10" a="1"/>
  <c r="M502" i="10" s="1"/>
  <c r="Q502" i="10" a="1"/>
  <c r="Q502" i="10" s="1"/>
  <c r="N502" i="10" a="1"/>
  <c r="N502" i="10" s="1"/>
  <c r="R501" i="9" a="1"/>
  <c r="R501" i="9" s="1"/>
  <c r="S501" i="9" a="1"/>
  <c r="S501" i="9" s="1"/>
  <c r="T501" i="9" a="1"/>
  <c r="T501" i="9" s="1"/>
  <c r="G502" i="10" a="1"/>
  <c r="G502" i="10" s="1"/>
  <c r="B502" i="10"/>
  <c r="H502" i="10" a="1"/>
  <c r="H502" i="10" s="1"/>
  <c r="H7" i="10" s="1"/>
  <c r="F502" i="10" a="1"/>
  <c r="F502" i="10" s="1"/>
  <c r="D502" i="10" a="1"/>
  <c r="D502" i="10" s="1"/>
  <c r="J502" i="10" a="1"/>
  <c r="J502" i="10" s="1"/>
  <c r="I502" i="10" a="1"/>
  <c r="I502" i="10" s="1"/>
  <c r="E502" i="10" a="1"/>
  <c r="E502" i="10" s="1"/>
  <c r="P501" i="9" a="1"/>
  <c r="P501" i="9" s="1"/>
  <c r="Q501" i="9" a="1"/>
  <c r="Q501" i="9" s="1"/>
  <c r="L501" i="9" a="1"/>
  <c r="L501" i="9" s="1"/>
  <c r="I501" i="9" a="1"/>
  <c r="I501" i="9" s="1"/>
  <c r="N501" i="9" a="1"/>
  <c r="N501" i="9" s="1"/>
  <c r="M501" i="9" a="1"/>
  <c r="M501" i="9" s="1"/>
  <c r="D501" i="9" a="1"/>
  <c r="D501" i="9" s="1"/>
  <c r="H501" i="9" a="1"/>
  <c r="H501" i="9" s="1"/>
  <c r="F501" i="9" a="1"/>
  <c r="F501" i="9" s="1"/>
  <c r="J501" i="9" a="1"/>
  <c r="J501" i="9" s="1"/>
  <c r="G501" i="9" a="1"/>
  <c r="G501" i="9" s="1"/>
  <c r="K501" i="9" a="1"/>
  <c r="K501" i="9" s="1"/>
  <c r="B501" i="9"/>
  <c r="O501" i="9" a="1"/>
  <c r="O501" i="9" s="1"/>
  <c r="E501" i="9" a="1"/>
  <c r="E501" i="9" s="1"/>
  <c r="A502" i="9"/>
  <c r="R502" i="9" l="1" a="1"/>
  <c r="R502" i="9" s="1"/>
  <c r="S502" i="9" a="1"/>
  <c r="S502" i="9" s="1"/>
  <c r="T502" i="9" a="1"/>
  <c r="T502" i="9" s="1"/>
  <c r="M502" i="9" a="1"/>
  <c r="M502" i="9" s="1"/>
  <c r="D502" i="9" a="1"/>
  <c r="D502" i="9" s="1"/>
  <c r="K502" i="9" a="1"/>
  <c r="K502" i="9" s="1"/>
  <c r="E502" i="9" a="1"/>
  <c r="E502" i="9" s="1"/>
  <c r="L502" i="9" a="1"/>
  <c r="L502" i="9" s="1"/>
  <c r="I502" i="9" a="1"/>
  <c r="I502" i="9" s="1"/>
  <c r="P502" i="9" a="1"/>
  <c r="P502" i="9" s="1"/>
  <c r="Q502" i="9" a="1"/>
  <c r="Q502" i="9" s="1"/>
  <c r="B502" i="9"/>
  <c r="H502" i="9" a="1"/>
  <c r="H502" i="9" s="1"/>
  <c r="H7" i="9" s="1"/>
  <c r="O502" i="9" a="1"/>
  <c r="O502" i="9" s="1"/>
  <c r="A503" i="9"/>
  <c r="B503" i="9" s="1"/>
  <c r="G502" i="9" a="1"/>
  <c r="G502" i="9" s="1"/>
  <c r="N502" i="9" a="1"/>
  <c r="N502" i="9" s="1"/>
  <c r="J502" i="9" a="1"/>
  <c r="J502" i="9" s="1"/>
  <c r="F502" i="9" a="1"/>
  <c r="F502" i="9" s="1"/>
  <c r="Q13" i="3" a="1"/>
  <c r="Q25" i="3" a="1"/>
  <c r="Q4" i="3" a="1"/>
  <c r="Q17" i="3" a="1"/>
  <c r="Q29" i="3" a="1"/>
  <c r="Q42" i="3" a="1"/>
  <c r="Q46" i="3" a="1"/>
  <c r="Q34" i="3" a="1"/>
  <c r="Q12" i="3" a="1"/>
  <c r="Q37" i="3" a="1"/>
  <c r="Q43" i="3" a="1"/>
  <c r="Q11" i="3" a="1"/>
  <c r="Q26" i="3" a="1"/>
  <c r="Q36" i="3" a="1"/>
  <c r="Q45" i="3" a="1"/>
  <c r="Q6" i="3" a="1"/>
  <c r="Q19" i="3" a="1"/>
  <c r="Q48" i="3" a="1"/>
  <c r="Q27" i="3" a="1"/>
  <c r="Q9" i="3" a="1"/>
  <c r="Q7" i="3" a="1"/>
  <c r="Q21" i="3" a="1"/>
  <c r="Q24" i="3" a="1"/>
  <c r="Q44" i="3" a="1"/>
  <c r="Q47" i="3" a="1"/>
  <c r="Q15" i="3" a="1"/>
  <c r="Q18" i="3" a="1"/>
  <c r="Q14" i="3" a="1"/>
  <c r="Q5" i="3" a="1"/>
  <c r="Q41" i="3" a="1"/>
  <c r="Q31" i="3" a="1"/>
  <c r="Q49" i="3" a="1"/>
  <c r="Q23" i="3" a="1"/>
  <c r="Q30" i="3" a="1"/>
  <c r="Q39" i="3" a="1"/>
  <c r="Q33" i="3" a="1"/>
  <c r="Q10" i="3" a="1"/>
  <c r="Q16" i="3" a="1"/>
  <c r="Q40" i="3" a="1"/>
  <c r="Q32" i="3" a="1"/>
  <c r="Q50" i="3" a="1"/>
  <c r="Q38" i="3" a="1"/>
  <c r="Q28" i="3" a="1"/>
  <c r="Q22" i="3" a="1"/>
  <c r="Q3" i="3" a="1"/>
  <c r="Q8" i="3" a="1"/>
  <c r="Q20" i="3" a="1"/>
  <c r="Q35" i="3" a="1"/>
  <c r="Q50" i="3" l="1"/>
  <c r="Q25" i="3"/>
  <c r="Q13" i="3"/>
  <c r="Q42" i="3"/>
  <c r="Q44" i="3"/>
  <c r="Q23" i="3"/>
  <c r="Q46" i="3"/>
  <c r="Q34" i="3"/>
  <c r="Q17" i="3"/>
  <c r="Q48" i="3"/>
  <c r="Q3" i="3"/>
  <c r="Q36" i="3"/>
  <c r="Q15" i="3"/>
  <c r="Q38" i="3"/>
  <c r="Q26" i="3"/>
  <c r="Q9" i="3"/>
  <c r="Q40" i="3"/>
  <c r="Q31" i="3"/>
  <c r="Q28" i="3"/>
  <c r="Q7" i="3"/>
  <c r="Q30" i="3"/>
  <c r="Q18" i="3"/>
  <c r="Q5" i="3"/>
  <c r="Q32" i="3"/>
  <c r="Q43" i="3"/>
  <c r="Q22" i="3"/>
  <c r="Q10" i="3"/>
  <c r="Q45" i="3"/>
  <c r="Q24" i="3"/>
  <c r="Q11" i="3"/>
  <c r="Q12" i="3"/>
  <c r="Q35" i="3"/>
  <c r="Q14" i="3"/>
  <c r="Q49" i="3"/>
  <c r="Q37" i="3"/>
  <c r="Q16" i="3"/>
  <c r="Q47" i="3"/>
  <c r="Q27" i="3"/>
  <c r="Q6" i="3"/>
  <c r="Q41" i="3"/>
  <c r="Q29" i="3"/>
  <c r="Q8" i="3"/>
  <c r="Q20" i="3"/>
  <c r="Q39" i="3"/>
  <c r="Q19" i="3"/>
  <c r="Q33" i="3"/>
  <c r="Q21" i="3"/>
  <c r="Q4" i="3"/>
  <c r="R39" i="3" a="1"/>
  <c r="R37" i="3" a="1"/>
  <c r="R12" i="3" a="1"/>
  <c r="R13" i="3" a="1"/>
  <c r="R29" i="3" a="1"/>
  <c r="R33" i="3" a="1"/>
  <c r="R20" i="3" a="1"/>
  <c r="R34" i="3" a="1"/>
  <c r="R26" i="3" a="1"/>
  <c r="R18" i="3" a="1"/>
  <c r="R30" i="3" a="1"/>
  <c r="R38" i="3" a="1"/>
  <c r="R23" i="3" a="1"/>
  <c r="R28" i="3" a="1"/>
  <c r="R27" i="3" a="1"/>
  <c r="R10" i="3" a="1"/>
  <c r="R19" i="3" a="1"/>
  <c r="R9" i="3" a="1"/>
  <c r="R21" i="3" a="1"/>
  <c r="R6" i="3" a="1"/>
  <c r="R22" i="3" a="1"/>
  <c r="R25" i="3" a="1"/>
  <c r="R24" i="3" a="1"/>
  <c r="R16" i="3" a="1"/>
  <c r="R5" i="3" a="1"/>
  <c r="R4" i="3" a="1"/>
  <c r="R15" i="3" a="1"/>
  <c r="R14" i="3" a="1"/>
  <c r="R31" i="3" a="1"/>
  <c r="R36" i="3" a="1"/>
  <c r="R11" i="3" a="1"/>
  <c r="R7" i="3" a="1"/>
  <c r="R35" i="3" a="1"/>
  <c r="R3" i="3" a="1"/>
  <c r="R32" i="3" a="1"/>
  <c r="R17" i="3" a="1"/>
  <c r="R9" i="3" l="1"/>
  <c r="R15" i="3"/>
  <c r="R30" i="3"/>
  <c r="R25" i="3"/>
  <c r="R3" i="3"/>
  <c r="R5" i="3"/>
  <c r="R29" i="3"/>
  <c r="R6" i="3"/>
  <c r="R28" i="3"/>
  <c r="R34" i="3"/>
  <c r="R16" i="3"/>
  <c r="R18" i="3"/>
  <c r="R26" i="3"/>
  <c r="R10" i="3"/>
  <c r="R27" i="3"/>
  <c r="R21" i="3"/>
  <c r="R14" i="3"/>
  <c r="R13" i="3"/>
  <c r="R36" i="3"/>
  <c r="R37" i="3"/>
  <c r="R31" i="3"/>
  <c r="R7" i="3"/>
  <c r="R22" i="3"/>
  <c r="R33" i="3"/>
  <c r="R24" i="3"/>
  <c r="R23" i="3"/>
  <c r="R35" i="3"/>
  <c r="R38" i="3"/>
  <c r="R32" i="3"/>
  <c r="R20" i="3"/>
  <c r="R17" i="3"/>
  <c r="R12" i="3"/>
  <c r="R4" i="3"/>
  <c r="R11" i="3"/>
  <c r="R19" i="3"/>
  <c r="R39" i="3"/>
  <c r="R8" i="3" a="1"/>
  <c r="R8" i="3" l="1"/>
  <c r="U18" i="4" a="1"/>
  <c r="T18" i="4" a="1"/>
  <c r="T18" i="4" l="1"/>
  <c r="U18" i="4"/>
  <c r="AE11" i="21" a="1"/>
  <c r="AH11" i="21" a="1"/>
  <c r="AH11" i="21" l="1"/>
  <c r="AL11" i="21" s="1"/>
  <c r="AM11" i="21" s="1"/>
  <c r="AE11" i="21"/>
  <c r="AI11" i="21" s="1"/>
  <c r="AJ11" i="21" s="1"/>
  <c r="AE12" i="21" a="1"/>
  <c r="AH12" i="21" a="1"/>
  <c r="AH12" i="21" l="1"/>
  <c r="AL12" i="21" s="1"/>
  <c r="AM12" i="21" s="1"/>
  <c r="AE12" i="21"/>
  <c r="AI12" i="21" s="1"/>
  <c r="AJ12" i="21" s="1"/>
  <c r="AI61" i="21"/>
  <c r="AE13" i="21" a="1"/>
  <c r="AH13" i="21" a="1"/>
  <c r="AE13" i="21" l="1"/>
  <c r="AI13" i="21" s="1"/>
  <c r="AJ13" i="21" s="1"/>
  <c r="AH13" i="21"/>
  <c r="AL13" i="21" s="1"/>
  <c r="AM13" i="21" s="1"/>
  <c r="AE14" i="21" a="1"/>
  <c r="AH14" i="21" a="1"/>
  <c r="AE14" i="21" l="1"/>
  <c r="AI14" i="21" s="1"/>
  <c r="AJ14" i="21" s="1"/>
  <c r="AH14" i="21"/>
  <c r="AL14" i="21" s="1"/>
  <c r="AM14" i="21" s="1"/>
  <c r="AH15" i="21" a="1"/>
  <c r="AE15" i="21" a="1"/>
  <c r="AH15" i="21" l="1"/>
  <c r="AL15" i="21" s="1"/>
  <c r="AM15" i="21" s="1"/>
  <c r="AE15" i="21"/>
  <c r="AI15" i="21" s="1"/>
  <c r="AJ15" i="21" s="1"/>
  <c r="AE16" i="21" a="1"/>
  <c r="AH16" i="21" a="1"/>
  <c r="AE16" i="21" l="1"/>
  <c r="AI16" i="21" s="1"/>
  <c r="AJ16" i="21" s="1"/>
  <c r="AH16" i="21"/>
  <c r="AL16" i="21" s="1"/>
  <c r="AM16" i="21" s="1"/>
  <c r="AH17" i="21" a="1"/>
  <c r="AE17" i="21" a="1"/>
  <c r="AH17" i="21" l="1"/>
  <c r="AL17" i="21" s="1"/>
  <c r="AM17" i="21" s="1"/>
  <c r="AE17" i="21"/>
  <c r="AI17" i="21" s="1"/>
  <c r="AJ17" i="21" s="1"/>
  <c r="AH18" i="21" a="1"/>
  <c r="AE18" i="21" a="1"/>
  <c r="AH18" i="21" l="1"/>
  <c r="AL18" i="21" s="1"/>
  <c r="AM18" i="21" s="1"/>
  <c r="AE18" i="21"/>
  <c r="AI18" i="21" s="1"/>
  <c r="AJ18" i="21" s="1"/>
  <c r="AE19" i="21" a="1"/>
  <c r="AH19" i="21" a="1"/>
  <c r="AE19" i="21" l="1"/>
  <c r="AI19" i="21" s="1"/>
  <c r="AJ19" i="21" s="1"/>
  <c r="AH19" i="21"/>
  <c r="AL19" i="21" s="1"/>
  <c r="AM19" i="21" s="1"/>
  <c r="AH20" i="21" a="1"/>
  <c r="AE20" i="21" a="1"/>
  <c r="AE20" i="21" l="1"/>
  <c r="AI20" i="21" s="1"/>
  <c r="AJ20" i="21" s="1"/>
  <c r="AH20" i="21"/>
  <c r="AL20" i="21" s="1"/>
  <c r="AM20" i="21" s="1"/>
  <c r="AH21" i="21" a="1"/>
  <c r="AE21" i="21" a="1"/>
  <c r="AE21" i="21" l="1"/>
  <c r="AI21" i="21" s="1"/>
  <c r="AJ21" i="21" s="1"/>
  <c r="AH21" i="21"/>
  <c r="AL21" i="21" s="1"/>
  <c r="AM21" i="21" s="1"/>
  <c r="AE22" i="21" a="1"/>
  <c r="AH22" i="21" a="1"/>
  <c r="AE22" i="21" l="1"/>
  <c r="AI22" i="21" s="1"/>
  <c r="AJ22" i="21" s="1"/>
  <c r="AH22" i="21"/>
  <c r="AL22" i="21" s="1"/>
  <c r="AM22" i="21" s="1"/>
  <c r="AE23" i="21" a="1"/>
  <c r="AH23" i="21" a="1"/>
  <c r="AE23" i="21" l="1"/>
  <c r="AI23" i="21" s="1"/>
  <c r="AJ23" i="21" s="1"/>
  <c r="AH23" i="21"/>
  <c r="AL23" i="21" s="1"/>
  <c r="AM23" i="21" s="1"/>
  <c r="AE24" i="21" a="1"/>
  <c r="AH24" i="21" a="1"/>
  <c r="AH24" i="21" l="1"/>
  <c r="AL24" i="21" s="1"/>
  <c r="AM24" i="21" s="1"/>
  <c r="AE24" i="21"/>
  <c r="AI24" i="21" s="1"/>
  <c r="AJ24" i="21" s="1"/>
  <c r="AE25" i="21" a="1"/>
  <c r="AH25" i="21" a="1"/>
  <c r="AH25" i="21" l="1"/>
  <c r="AL25" i="21" s="1"/>
  <c r="AM25" i="21" s="1"/>
  <c r="AE25" i="21"/>
  <c r="AI25" i="21" s="1"/>
  <c r="AJ25" i="21" s="1"/>
  <c r="AE26" i="21" a="1"/>
  <c r="AH26" i="21" a="1"/>
  <c r="AE26" i="21" l="1"/>
  <c r="AI26" i="21" s="1"/>
  <c r="AJ26" i="21" s="1"/>
  <c r="AH26" i="21"/>
  <c r="AL26" i="21" s="1"/>
  <c r="AM26" i="21" s="1"/>
  <c r="AE27" i="21" a="1"/>
  <c r="AH27" i="21" a="1"/>
  <c r="AH27" i="21" l="1"/>
  <c r="AL27" i="21" s="1"/>
  <c r="AM27" i="21" s="1"/>
  <c r="AE27" i="21"/>
  <c r="AI27" i="21" s="1"/>
  <c r="AJ27" i="21" s="1"/>
  <c r="AH28" i="21" a="1"/>
  <c r="AE28" i="21" a="1"/>
  <c r="AE28" i="21" l="1"/>
  <c r="AI28" i="21" s="1"/>
  <c r="AJ28" i="21" s="1"/>
  <c r="AH28" i="21"/>
  <c r="AL28" i="21" s="1"/>
  <c r="AM28" i="21" s="1"/>
  <c r="AE29" i="21" a="1"/>
  <c r="AH29" i="21" a="1"/>
  <c r="AE29" i="21" l="1"/>
  <c r="AI29" i="21" s="1"/>
  <c r="AJ29" i="21" s="1"/>
  <c r="AH29" i="21"/>
  <c r="AL29" i="21" s="1"/>
  <c r="AM29" i="21" s="1"/>
  <c r="AE30" i="21" a="1"/>
  <c r="AH30" i="21" a="1"/>
  <c r="AH30" i="21" l="1"/>
  <c r="AL30" i="21" s="1"/>
  <c r="AM30" i="21" s="1"/>
  <c r="AM8" i="21" s="1"/>
  <c r="AE30" i="21"/>
  <c r="AI30" i="21" s="1"/>
  <c r="AJ30" i="21" s="1"/>
  <c r="AJ8" i="2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<sst xmlns="http://schemas.openxmlformats.org/spreadsheetml/2006/main" count="2440" uniqueCount="857">
  <si>
    <t>SOLDE DES COMPTES AU DEBUT DE L'EXERCICE COMPTABLE</t>
  </si>
  <si>
    <t>SOLDE DES COMPTES ACTUELS
(compte tenu des opérations saisies)</t>
  </si>
  <si>
    <t xml:space="preserve">Conception : </t>
  </si>
  <si>
    <t>Didier CABY</t>
  </si>
  <si>
    <t>Etablissement bancaire</t>
  </si>
  <si>
    <t>Nom du compte</t>
  </si>
  <si>
    <t>Montants (en €)</t>
  </si>
  <si>
    <t>Type de compte</t>
  </si>
  <si>
    <t>NOM DE L'ASSOCIATION</t>
  </si>
  <si>
    <t>Trésorerie</t>
  </si>
  <si>
    <t>Actif</t>
  </si>
  <si>
    <t>DATE DE DEBUT EXERCICE COMPTABLE</t>
  </si>
  <si>
    <t>au format JJ/MM/AAAA</t>
  </si>
  <si>
    <t>LIVRET A</t>
  </si>
  <si>
    <t>Passif</t>
  </si>
  <si>
    <t>DATE DE FIN EXERCICE COMPTABLE</t>
  </si>
  <si>
    <t>CAISSE</t>
  </si>
  <si>
    <t>TOTAL</t>
  </si>
  <si>
    <t>SITUATION DE L'EXERCICE</t>
  </si>
  <si>
    <t>EVOLUTION DE LA TRESORERIE</t>
  </si>
  <si>
    <t>= zones de saisie</t>
  </si>
  <si>
    <t>COMPTES PERSONNALISES DE L'ASSOCIATION</t>
  </si>
  <si>
    <t>POSTES DU CERFA</t>
  </si>
  <si>
    <t>Eléments à inscrire dans ce poste</t>
  </si>
  <si>
    <t>PLAN DE COMPTES DU CERFA</t>
  </si>
  <si>
    <t>POSTES DE DEPENSES</t>
  </si>
  <si>
    <t>LES CHARGES (DEPENSES)</t>
  </si>
  <si>
    <t>LES PRODUITS (RECETTES)</t>
  </si>
  <si>
    <t>Fournitures d'ateliers ou d'activités</t>
  </si>
  <si>
    <t>60 - ACHATS</t>
  </si>
  <si>
    <t>70 - REMUN. DES SERVICES</t>
  </si>
  <si>
    <t>Participation des usagers</t>
  </si>
  <si>
    <t>Eau, gaz, électricité</t>
  </si>
  <si>
    <t>Prestations de services CNAF</t>
  </si>
  <si>
    <t>Fournitures d'entretien et de bureau</t>
  </si>
  <si>
    <t>Autres prestations de services</t>
  </si>
  <si>
    <t>Autres achats 60</t>
  </si>
  <si>
    <t>61 - SERVICES EXTERIEURS</t>
  </si>
  <si>
    <t>Sous traitance générale</t>
  </si>
  <si>
    <t>73 - CONCOURS PUBLICS</t>
  </si>
  <si>
    <t>Concours publics</t>
  </si>
  <si>
    <t>Formation des bénévoles</t>
  </si>
  <si>
    <t>Locations</t>
  </si>
  <si>
    <t>74 - SUBVENTIONS</t>
  </si>
  <si>
    <t>Etat</t>
  </si>
  <si>
    <t>Travaux d'entretien et de réparation</t>
  </si>
  <si>
    <t>Primes d'assurance</t>
  </si>
  <si>
    <t>Documentation / études et recherches</t>
  </si>
  <si>
    <t>Autres services externes 61</t>
  </si>
  <si>
    <t>62 - AUTRES SERVICES EXTERIEURS</t>
  </si>
  <si>
    <t>Transports d'activités et d'animations</t>
  </si>
  <si>
    <t>Autres services extérieurs 62</t>
  </si>
  <si>
    <t>Missions et réceptions</t>
  </si>
  <si>
    <t>Frais postaux - téléphone</t>
  </si>
  <si>
    <t>Services bancaires</t>
  </si>
  <si>
    <t>A.C.S.E.</t>
  </si>
  <si>
    <t>Caisse d'Allocations familiales</t>
  </si>
  <si>
    <t>Caisse des Dépôts et Consignations</t>
  </si>
  <si>
    <t>63 - IMPOTS ET TAXES</t>
  </si>
  <si>
    <t>Taxe sur les salaires</t>
  </si>
  <si>
    <t>Union européenne</t>
  </si>
  <si>
    <t>Autres impôts et taxes</t>
  </si>
  <si>
    <t>Autres subventions</t>
  </si>
  <si>
    <t>Cotisations</t>
  </si>
  <si>
    <t>75 - AUTRES PRODUITS GESTION COURANTE</t>
  </si>
  <si>
    <t>Participation des adhérents</t>
  </si>
  <si>
    <t>Sponsoring, partenariats privés</t>
  </si>
  <si>
    <t>64 - FRAIS DE PERSONNEL</t>
  </si>
  <si>
    <t>Salaires bruts</t>
  </si>
  <si>
    <t>76 - PRODUITS FINANCIERS</t>
  </si>
  <si>
    <t>Produits financiers</t>
  </si>
  <si>
    <t>Charges sociales de l'employeur</t>
  </si>
  <si>
    <t>Autres charges de personnel 64</t>
  </si>
  <si>
    <t>77 - PRODUITS EXCEPTIONNELS</t>
  </si>
  <si>
    <t>Produits exceptionnels</t>
  </si>
  <si>
    <t>65 - AUTRES CHARGES DE GESTION COURANTE</t>
  </si>
  <si>
    <t>Autres charges de gestion courante</t>
  </si>
  <si>
    <t>78 - REPRISES AMORT. ET PROVISIONS</t>
  </si>
  <si>
    <t>Reprises sur amortissements et provisions</t>
  </si>
  <si>
    <t>66 - CHARGES FINANCIERES</t>
  </si>
  <si>
    <t>Intérêts des emprunts</t>
  </si>
  <si>
    <t>79 - TRANSFERTS DE CHARGES</t>
  </si>
  <si>
    <t>Transferts de charge</t>
  </si>
  <si>
    <t>Autres charges financières</t>
  </si>
  <si>
    <t>LES CONTRIBUTIONS VOLONTAIRES EN NATURE</t>
  </si>
  <si>
    <t>67 - CHARGES EXCEPTIONNELLES</t>
  </si>
  <si>
    <t>Charges exceptionnelles</t>
  </si>
  <si>
    <t>87 - CONTRIB. VOLONT. EN NATURE</t>
  </si>
  <si>
    <t>Bénévolat</t>
  </si>
  <si>
    <t>Prestations en nature</t>
  </si>
  <si>
    <t>68 - DOTATIONS</t>
  </si>
  <si>
    <t>Dotation aux amortissements</t>
  </si>
  <si>
    <t>Dons en nature</t>
  </si>
  <si>
    <t>Dotation aux provisions</t>
  </si>
  <si>
    <t>69 - IMPOT SUR LES BENEFICES</t>
  </si>
  <si>
    <t>Impôt sur les bénéfices</t>
  </si>
  <si>
    <t>Dotations aux provisions</t>
  </si>
  <si>
    <t>86 - EMPLOIS DE CVN</t>
  </si>
  <si>
    <t>Secours en nature</t>
  </si>
  <si>
    <t>Mise à disposition gratuite de biens et services</t>
  </si>
  <si>
    <t>Valorisation du personnel bénévole</t>
  </si>
  <si>
    <t>locaux prétés par collectivité, matériel</t>
  </si>
  <si>
    <t>Personnel bénévole</t>
  </si>
  <si>
    <t>temps passé par les bénévoles pour la gestion de l'association</t>
  </si>
  <si>
    <t>POSTES DE RECETTES</t>
  </si>
  <si>
    <t>Inscriptions aux cours</t>
  </si>
  <si>
    <t>Temps passé par les bénévoles pour la gestion de l'association</t>
  </si>
  <si>
    <t>Réalisation de flyers, location gratuite de salles</t>
  </si>
  <si>
    <t>biens offerts à l'association</t>
  </si>
  <si>
    <t>POSTES ANALYTIQUES PERSONNALISES DE L'ASSOCIATION</t>
  </si>
  <si>
    <t>92-01</t>
  </si>
  <si>
    <t>92-02</t>
  </si>
  <si>
    <t>92-03</t>
  </si>
  <si>
    <t>92-04</t>
  </si>
  <si>
    <t>92-05</t>
  </si>
  <si>
    <t>92-06</t>
  </si>
  <si>
    <t>92-07</t>
  </si>
  <si>
    <t>92-08</t>
  </si>
  <si>
    <t>92-09</t>
  </si>
  <si>
    <t>92-10</t>
  </si>
  <si>
    <t>92-11</t>
  </si>
  <si>
    <t>92-12</t>
  </si>
  <si>
    <t>92-13</t>
  </si>
  <si>
    <t>92-14</t>
  </si>
  <si>
    <t>92-15</t>
  </si>
  <si>
    <t>92-16</t>
  </si>
  <si>
    <t>92-17</t>
  </si>
  <si>
    <t>92-18</t>
  </si>
  <si>
    <t>92-19</t>
  </si>
  <si>
    <t>92-20</t>
  </si>
  <si>
    <t>92-21</t>
  </si>
  <si>
    <t>92-22</t>
  </si>
  <si>
    <t>92-23</t>
  </si>
  <si>
    <t>92-24</t>
  </si>
  <si>
    <t>92-25</t>
  </si>
  <si>
    <t>92-26</t>
  </si>
  <si>
    <t>92-27</t>
  </si>
  <si>
    <t>92-28</t>
  </si>
  <si>
    <t>92-29</t>
  </si>
  <si>
    <t>92-30</t>
  </si>
  <si>
    <t>92-31</t>
  </si>
  <si>
    <t>92-32</t>
  </si>
  <si>
    <t>92-33</t>
  </si>
  <si>
    <t>92-34</t>
  </si>
  <si>
    <t>92-35</t>
  </si>
  <si>
    <t>92-36</t>
  </si>
  <si>
    <t>92-37</t>
  </si>
  <si>
    <t>92-38</t>
  </si>
  <si>
    <t>92-39</t>
  </si>
  <si>
    <t>92-40</t>
  </si>
  <si>
    <t>92-41</t>
  </si>
  <si>
    <t>92-42</t>
  </si>
  <si>
    <t>92-43</t>
  </si>
  <si>
    <t>92-44</t>
  </si>
  <si>
    <t>92-45</t>
  </si>
  <si>
    <t>92-46</t>
  </si>
  <si>
    <t>92-47</t>
  </si>
  <si>
    <t>92-48</t>
  </si>
  <si>
    <t>92-49</t>
  </si>
  <si>
    <t>92-50</t>
  </si>
  <si>
    <t>DATE</t>
  </si>
  <si>
    <t>TIERS</t>
  </si>
  <si>
    <t>LIBELLE DE LA DEPENSE</t>
  </si>
  <si>
    <t>NUMERO FACTURE</t>
  </si>
  <si>
    <t>MONTANT PAYE</t>
  </si>
  <si>
    <t>POSTE COMPTABLE</t>
  </si>
  <si>
    <t>POSTE ANALYTIQUE</t>
  </si>
  <si>
    <t>MODE DE REGLEMENT</t>
  </si>
  <si>
    <t>NUMERO PIECE</t>
  </si>
  <si>
    <t>Sur relevé bancaire</t>
  </si>
  <si>
    <t>LIBELLE DE LA RECETTE</t>
  </si>
  <si>
    <t>NUMERO PIECE COMPTABLE</t>
  </si>
  <si>
    <t>MONTANT ENCAISSE</t>
  </si>
  <si>
    <t/>
  </si>
  <si>
    <t>COMPTE D'EXPLOITATION</t>
  </si>
  <si>
    <t>SITUATION FINANCIERE</t>
  </si>
  <si>
    <t>BUDGET PREVISIONNEL ASSOCIATION DETAILLE</t>
  </si>
  <si>
    <t>Date début exercice</t>
  </si>
  <si>
    <t>Date de fin d'exercice</t>
  </si>
  <si>
    <t>CHARGES (dépenses)</t>
  </si>
  <si>
    <t>Montants</t>
  </si>
  <si>
    <t>PRODUITS (Recettes)</t>
  </si>
  <si>
    <t>Situation de l'année précédente</t>
  </si>
  <si>
    <t>Situation de clôture</t>
  </si>
  <si>
    <t>Répartition du résultat de clôture</t>
  </si>
  <si>
    <t>TOTAL DES CHARGES (DEPENSES)</t>
  </si>
  <si>
    <t>TOTAL DES PRODUITS (RECETTES)</t>
  </si>
  <si>
    <t>Excédent des Produits (Bénéfice)</t>
  </si>
  <si>
    <t>Excédent des charges (Déficit)</t>
  </si>
  <si>
    <t>TOTAL GENERAL</t>
  </si>
  <si>
    <t>CHARGES</t>
  </si>
  <si>
    <t>Réel</t>
  </si>
  <si>
    <t>Prévisionnel</t>
  </si>
  <si>
    <t>TOTAL DES CHARGES</t>
  </si>
  <si>
    <t>TOTAL DES PRODUITS</t>
  </si>
  <si>
    <t>SOLDE BUDGET</t>
  </si>
  <si>
    <t>CONTRIBUTIONS VOLONTAIRES EN NATURE (EMPLOIS)</t>
  </si>
  <si>
    <t>CONTRIBUTIONS VOL. EN NATURE (RESSOURCES)</t>
  </si>
  <si>
    <t>SOLDE CONTRIB.</t>
  </si>
  <si>
    <t>TOTAL GENERAL CHARGES</t>
  </si>
  <si>
    <t>TOTAL GENERAL PRODUITS</t>
  </si>
  <si>
    <t>SOLDE GENERAL BUDGET</t>
  </si>
  <si>
    <t>PRODUITS</t>
  </si>
  <si>
    <t>CONTRIBUTIONS VOLONTAIRES EN NATURE (RESSOURCES)</t>
  </si>
  <si>
    <t>DEPENSES</t>
  </si>
  <si>
    <t>Prévisionnel Année</t>
  </si>
  <si>
    <t>BUDGETS DES ACTIONS</t>
  </si>
  <si>
    <t>Action 1</t>
  </si>
  <si>
    <t>Action 2</t>
  </si>
  <si>
    <t>Action 3</t>
  </si>
  <si>
    <t>Action 4</t>
  </si>
  <si>
    <t>Action 5</t>
  </si>
  <si>
    <t>Total</t>
  </si>
  <si>
    <t>TOTAL DES DEPENSES</t>
  </si>
  <si>
    <t>TOTAL GENERAL DES DEPENSES</t>
  </si>
  <si>
    <t>TOTAL DES RECETTES</t>
  </si>
  <si>
    <t>TOTAL GENERAL DES RECETTES</t>
  </si>
  <si>
    <t>SOLDE (RECETTES - DEPENSES)</t>
  </si>
  <si>
    <t>SOLDE CONTRIBUTIONS VOLONTAIRES</t>
  </si>
  <si>
    <t>SOLDE GENERAL</t>
  </si>
  <si>
    <t>RECETTES</t>
  </si>
  <si>
    <t>COMPTE DE RESULTAT</t>
  </si>
  <si>
    <t>BUDGET PREVISIONNEL</t>
  </si>
  <si>
    <t>Frais postaux - téléphone + services bancaires</t>
  </si>
  <si>
    <t>RESULTAT DE LA PERIODE</t>
  </si>
  <si>
    <t>Situation des postes analytiques</t>
  </si>
  <si>
    <t>Situation d'un poste analytique</t>
  </si>
  <si>
    <t>Recettes</t>
  </si>
  <si>
    <t>Dépenses</t>
  </si>
  <si>
    <t>Résultat</t>
  </si>
  <si>
    <t>Poste analytique</t>
  </si>
  <si>
    <t>TOTAUX</t>
  </si>
  <si>
    <t>MODE REGLEMENT</t>
  </si>
  <si>
    <t>c99</t>
  </si>
  <si>
    <t>TOTAL DU POSTE DE DEPENSES</t>
  </si>
  <si>
    <t>TOTAL DU POSTE DE RECETTES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</si>
  <si>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</si>
  <si>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</si>
  <si>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</si>
  <si>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</si>
  <si>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</si>
  <si>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</si>
  <si>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</si>
  <si>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</si>
  <si>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</si>
  <si>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</si>
  <si>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</si>
  <si>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c111</t>
  </si>
  <si>
    <t>c112</t>
  </si>
  <si>
    <t>c113</t>
  </si>
  <si>
    <t>c114</t>
  </si>
  <si>
    <t>c115</t>
  </si>
  <si>
    <t>c116</t>
  </si>
  <si>
    <t>c117</t>
  </si>
  <si>
    <t>c118</t>
  </si>
  <si>
    <t>c119</t>
  </si>
  <si>
    <t>c120</t>
  </si>
  <si>
    <t>c121</t>
  </si>
  <si>
    <t>c122</t>
  </si>
  <si>
    <t>c123</t>
  </si>
  <si>
    <t>c124</t>
  </si>
  <si>
    <t>c125</t>
  </si>
  <si>
    <t>c126</t>
  </si>
  <si>
    <t>c127</t>
  </si>
  <si>
    <t>c128</t>
  </si>
  <si>
    <t>c129</t>
  </si>
  <si>
    <t>c130</t>
  </si>
  <si>
    <t>c131</t>
  </si>
  <si>
    <t>c132</t>
  </si>
  <si>
    <t>c133</t>
  </si>
  <si>
    <t>c134</t>
  </si>
  <si>
    <t>c135</t>
  </si>
  <si>
    <t>c136</t>
  </si>
  <si>
    <t>c137</t>
  </si>
  <si>
    <t>c138</t>
  </si>
  <si>
    <t>c139</t>
  </si>
  <si>
    <t>c140</t>
  </si>
  <si>
    <t>c141</t>
  </si>
  <si>
    <t>c142</t>
  </si>
  <si>
    <t>c143</t>
  </si>
  <si>
    <t>c144</t>
  </si>
  <si>
    <t>c145</t>
  </si>
  <si>
    <t>c146</t>
  </si>
  <si>
    <t>c147</t>
  </si>
  <si>
    <t>c148</t>
  </si>
  <si>
    <t>SOLDES AU</t>
  </si>
  <si>
    <t>$K:$K</t>
  </si>
  <si>
    <t>Situation comptable</t>
  </si>
  <si>
    <t>Solde du relevé bancaire</t>
  </si>
  <si>
    <t>(selon état de rapprochement)</t>
  </si>
  <si>
    <t>$L:$L</t>
  </si>
  <si>
    <t>$M:$M</t>
  </si>
  <si>
    <t>$N:$N</t>
  </si>
  <si>
    <t>$O:$O</t>
  </si>
  <si>
    <t>$P:$P</t>
  </si>
  <si>
    <t>$Q:$Q</t>
  </si>
  <si>
    <t>$R:$R</t>
  </si>
  <si>
    <t>TOTAL EXCEDENTS</t>
  </si>
  <si>
    <t>Poste de dépenses</t>
  </si>
  <si>
    <t>Poste de recettes</t>
  </si>
  <si>
    <t>Voici quelques conseils pour bien utiliser COMPTA'SOSS EXCEL</t>
  </si>
  <si>
    <t>sur l'onglet ACCUEIL</t>
  </si>
  <si>
    <t>Les cases</t>
  </si>
  <si>
    <t>doivent être renseignées</t>
  </si>
  <si>
    <t>Le nom de votre association, les dates de l'exercice comptable, le solde de début des différents comptes bancaires</t>
  </si>
  <si>
    <t>sur l'onglet Postes comptables</t>
  </si>
  <si>
    <t>Les postes de dépenses et de recettes sont inscrits en colonne C</t>
  </si>
  <si>
    <t>Les colonnes D et suivantes sont libres, elles permettent d'indiquer quel est le contenu des postes de dépenses et de dépenses</t>
  </si>
  <si>
    <t>sur l'onglet Dépenses</t>
  </si>
  <si>
    <t>Les colonnes de cet onglet doivent être scrupuleusement renseignées</t>
  </si>
  <si>
    <t xml:space="preserve">  - la date pour une bonne répartition des charges par mois</t>
  </si>
  <si>
    <t xml:space="preserve">  - le montant précis de la dépense</t>
  </si>
  <si>
    <t xml:space="preserve">  - le poste comptable (à sélectionner dans la liste déroulante)</t>
  </si>
  <si>
    <t xml:space="preserve">  - le compte de trésorerie utilisé pour régler cette dépense</t>
  </si>
  <si>
    <t xml:space="preserve">  - pour tenir compte des décalages entre le paiement d'une dépense et son inscription sur le compte banque, la colonne Sur relevé bancaire permet l'établissement du rapprochement bancaire</t>
  </si>
  <si>
    <t>sur l'onglet Recettes</t>
  </si>
  <si>
    <t>idem que pour l'onglet Dépenses</t>
  </si>
  <si>
    <t>sur l'onglet Budget prévis.</t>
  </si>
  <si>
    <t xml:space="preserve">La colonne D contient les montants prévisionnels de charges et de produits pour l'exercice N+1, les colonnes suivantes permettent de justifier les calculs. </t>
  </si>
  <si>
    <t>Les colonnes E et F contiennent les montants prévisionnels des charges et des produits directs et indirects de l'action pour laquelle la subvention est sollicitée</t>
  </si>
  <si>
    <t>H et suivantes permettent de justifier les calculs</t>
  </si>
  <si>
    <t>sur l'onglet GL Dépenses</t>
  </si>
  <si>
    <t>Par sélection du poste comptable, on obtient l'ensemble des opérations qui ont été inscrites à ce poste de dépenses (charges)</t>
  </si>
  <si>
    <t>sur l'onglet GL Recettes</t>
  </si>
  <si>
    <t>Par sélection du poste comptable, on obtient l'ensemble des opérations qui ont été inscrites à ce poste de recettes (produits)</t>
  </si>
  <si>
    <t xml:space="preserve">Les 3 autres onglets suivants sont automatiquement renseignés. </t>
  </si>
  <si>
    <t>L'onglet Dép-Rec Réels</t>
  </si>
  <si>
    <t xml:space="preserve">On y retrouve le total des charges et des produits par poste comptable et le mois de la dépense ou de la recette. </t>
  </si>
  <si>
    <t>Ce tableau, en détaillant les opérations par mois,  est pratique pour préparer le budget prévisionnel</t>
  </si>
  <si>
    <t>L'onglet Synth (détaillé)</t>
  </si>
  <si>
    <t>Cette page fournit une image du compte de résultat  pour la présentation des comptes à l'Assemblée générale, de la situation de trésorerie ainsi que du budget prévisionnel</t>
  </si>
  <si>
    <t>L'onglet Synth (CERFA)</t>
  </si>
  <si>
    <t>Cette page fournit une image du compte de résultat  pour la présentation des comptes sur les demandes de subvention, de la situation de trésorerie ainsi que du budget prévisionnel</t>
  </si>
  <si>
    <t>L'onglet Suivi Tréso.</t>
  </si>
  <si>
    <t xml:space="preserve">Ce tableau permet de suivre l'évolution mensuelle des différents comptes de trésorerie. </t>
  </si>
  <si>
    <t xml:space="preserve">NOTA : toutes les feuilles sont protégées, seules les cellules modifiables sont accessibles. </t>
  </si>
  <si>
    <t xml:space="preserve">                Les feuilles sont protégées SANS mot de passe. Il est donc possible d'ôter, si besoin, cette protection. Mais vous le faîtes à vos risques et périls. Si une formule est effacée par mégarde, la véracité des données calculées ne sera plus assurée. </t>
  </si>
  <si>
    <t xml:space="preserve">Détail caisse </t>
  </si>
  <si>
    <t xml:space="preserve">TOTAL </t>
  </si>
  <si>
    <t>Billets</t>
  </si>
  <si>
    <t>Pièces</t>
  </si>
  <si>
    <t>Rouleaux</t>
  </si>
  <si>
    <t>Caisse Saint Michel</t>
  </si>
  <si>
    <t>SUIVI DES IMMOBILISATIONS</t>
  </si>
  <si>
    <t>Comptes à solde débiteur</t>
  </si>
  <si>
    <t>COMPTES</t>
  </si>
  <si>
    <t>DATES</t>
  </si>
  <si>
    <t>OPERATION</t>
  </si>
  <si>
    <t>PRIX ACHAT</t>
  </si>
  <si>
    <t>Durée amortissement</t>
  </si>
  <si>
    <t>Aumgentations</t>
  </si>
  <si>
    <t>Diminutions</t>
  </si>
  <si>
    <t>Net</t>
  </si>
  <si>
    <t>TOTAL VALEURS NETTES</t>
  </si>
  <si>
    <t>Compte</t>
  </si>
  <si>
    <t>Date</t>
  </si>
  <si>
    <t>Libellé</t>
  </si>
  <si>
    <t>Lettrage</t>
  </si>
  <si>
    <t>Solde progressif</t>
  </si>
  <si>
    <t>Solde</t>
  </si>
  <si>
    <t>TOTAL ACTIFS</t>
  </si>
  <si>
    <t>TOTAL PASSIFS</t>
  </si>
  <si>
    <t>$S:$S</t>
  </si>
  <si>
    <t>$T:$T</t>
  </si>
  <si>
    <t>Situation des virements internes</t>
  </si>
  <si>
    <t>TOTAL DES VIREMENTS EN DEPENSES</t>
  </si>
  <si>
    <t>TOTAL DES VIREMENTS EN RECETTES</t>
  </si>
  <si>
    <t>PASSIF</t>
  </si>
  <si>
    <t>ACTIF</t>
  </si>
  <si>
    <t>FONDS ASSOCIATIFS</t>
  </si>
  <si>
    <t>C.AGRICOLE</t>
  </si>
  <si>
    <t>A PAYER</t>
  </si>
  <si>
    <t>COMPTE COURANT</t>
  </si>
  <si>
    <t>DETTES DIVERSES</t>
  </si>
  <si>
    <t>,</t>
  </si>
  <si>
    <t>CREANCES DIVERSES</t>
  </si>
  <si>
    <t>Fonctionnement</t>
  </si>
  <si>
    <t>Activités</t>
  </si>
  <si>
    <t>depenses</t>
  </si>
  <si>
    <t>recettes</t>
  </si>
  <si>
    <t>60-01</t>
  </si>
  <si>
    <t>60-02</t>
  </si>
  <si>
    <t>60-03</t>
  </si>
  <si>
    <t>60-04</t>
  </si>
  <si>
    <t>60-05</t>
  </si>
  <si>
    <t>Fournitures entretien et petit équipement</t>
  </si>
  <si>
    <t>Outillages, produits nettoyage, antibactériens, masques …</t>
  </si>
  <si>
    <t>60-06</t>
  </si>
  <si>
    <t>Fournitures de bureau, de reprographie</t>
  </si>
  <si>
    <t>papier, crayons, encre pour l'imprimante, boites archives, enveloppes</t>
  </si>
  <si>
    <t>60-07</t>
  </si>
  <si>
    <t>61-01</t>
  </si>
  <si>
    <t>61-02</t>
  </si>
  <si>
    <t>Entretien et réparations</t>
  </si>
  <si>
    <t>61-03</t>
  </si>
  <si>
    <t>61-04</t>
  </si>
  <si>
    <t>61-05</t>
  </si>
  <si>
    <t>61-06</t>
  </si>
  <si>
    <t>61-07</t>
  </si>
  <si>
    <t>62-01</t>
  </si>
  <si>
    <t>62-02</t>
  </si>
  <si>
    <t>62-03</t>
  </si>
  <si>
    <t>62-04</t>
  </si>
  <si>
    <t>62-05</t>
  </si>
  <si>
    <t>62-06</t>
  </si>
  <si>
    <t>62-07</t>
  </si>
  <si>
    <t>Frais postaux et télécommunications</t>
  </si>
  <si>
    <t>62-08</t>
  </si>
  <si>
    <t>Frais bancaires - compte service CA, frais / encaissement carte SUMUP</t>
  </si>
  <si>
    <t>62-09</t>
  </si>
  <si>
    <t>63-01</t>
  </si>
  <si>
    <t>Impôts et taxes sur rémunération</t>
  </si>
  <si>
    <t>63-02</t>
  </si>
  <si>
    <t>Impôts, taxes (administration des impôts)</t>
  </si>
  <si>
    <t>63-03</t>
  </si>
  <si>
    <t>Impôts, taxes (autres organismes)</t>
  </si>
  <si>
    <t>63-04</t>
  </si>
  <si>
    <t>64-01</t>
  </si>
  <si>
    <t>Rémunération des personnels</t>
  </si>
  <si>
    <t>Salaires nets versés aux vacataires lors concerts</t>
  </si>
  <si>
    <t>64-02</t>
  </si>
  <si>
    <t>Charges sociales</t>
  </si>
  <si>
    <t>Cotisations à l'URSSAF</t>
  </si>
  <si>
    <t>64-03</t>
  </si>
  <si>
    <t>Autres charges de personnel</t>
  </si>
  <si>
    <t>64-04</t>
  </si>
  <si>
    <t>65-01</t>
  </si>
  <si>
    <t>Droits SACEM, SPRE si diffusion musique en public</t>
  </si>
  <si>
    <t>65-02</t>
  </si>
  <si>
    <t>65-03</t>
  </si>
  <si>
    <t>66-01</t>
  </si>
  <si>
    <t>Intérêts payés sur emprunts, sur découverts</t>
  </si>
  <si>
    <t>66-02</t>
  </si>
  <si>
    <t>67-01</t>
  </si>
  <si>
    <t>67-02</t>
  </si>
  <si>
    <t>68-01</t>
  </si>
  <si>
    <t>Amortissement des matériels immobilisés, provisions constatées (pour risques, pour travaux)</t>
  </si>
  <si>
    <t>68-02</t>
  </si>
  <si>
    <t>Part des subventions affectées non encore consommées sur l'exercice</t>
  </si>
  <si>
    <t>69-01</t>
  </si>
  <si>
    <t>69-02</t>
  </si>
  <si>
    <t>69-03</t>
  </si>
  <si>
    <t>86-01</t>
  </si>
  <si>
    <t>86-02</t>
  </si>
  <si>
    <t>86-03</t>
  </si>
  <si>
    <t>86-04</t>
  </si>
  <si>
    <t>70-01</t>
  </si>
  <si>
    <t>70-02</t>
  </si>
  <si>
    <t>70-03</t>
  </si>
  <si>
    <t>70-04</t>
  </si>
  <si>
    <t>70-05</t>
  </si>
  <si>
    <t>73-01</t>
  </si>
  <si>
    <t>73-02</t>
  </si>
  <si>
    <t>74-01</t>
  </si>
  <si>
    <t>Subventions de l'Etat</t>
  </si>
  <si>
    <t>74-02</t>
  </si>
  <si>
    <t>74-03</t>
  </si>
  <si>
    <t>74-04</t>
  </si>
  <si>
    <t>74-05</t>
  </si>
  <si>
    <t>74-06</t>
  </si>
  <si>
    <t>74-07</t>
  </si>
  <si>
    <t>74-08</t>
  </si>
  <si>
    <t>74-09</t>
  </si>
  <si>
    <t>74-10</t>
  </si>
  <si>
    <t>74-11</t>
  </si>
  <si>
    <t>74-12</t>
  </si>
  <si>
    <t>74-13</t>
  </si>
  <si>
    <t>74-14</t>
  </si>
  <si>
    <t>74-15</t>
  </si>
  <si>
    <t>Union Européenne</t>
  </si>
  <si>
    <t>74-16</t>
  </si>
  <si>
    <t>74-17</t>
  </si>
  <si>
    <t>74-18</t>
  </si>
  <si>
    <t>74-19</t>
  </si>
  <si>
    <t>74-20</t>
  </si>
  <si>
    <t>75-01</t>
  </si>
  <si>
    <t>75-02</t>
  </si>
  <si>
    <t>Dons des bienfaiteurs</t>
  </si>
  <si>
    <t>75-03</t>
  </si>
  <si>
    <t>76-01</t>
  </si>
  <si>
    <t>Intérêts des placements</t>
  </si>
  <si>
    <t>intérêts reçus sur des placements financiers</t>
  </si>
  <si>
    <t>76-02</t>
  </si>
  <si>
    <t>Revenus des V.M.P.</t>
  </si>
  <si>
    <t>Coupons des parts sociales</t>
  </si>
  <si>
    <t>77-01</t>
  </si>
  <si>
    <t>Produits non récurrents (dégrèvements d'impôts)</t>
  </si>
  <si>
    <t>77-02</t>
  </si>
  <si>
    <t>78-01</t>
  </si>
  <si>
    <t>Reprises sur provisions constituées les années précédentes</t>
  </si>
  <si>
    <t>78-02</t>
  </si>
  <si>
    <t>79-01</t>
  </si>
  <si>
    <t>Remboursements d'indemnités d'assurances, de cotisation URSSAF, aides à l'embauche, prise en charge d'un loyer, aides COVID</t>
  </si>
  <si>
    <t>79-02</t>
  </si>
  <si>
    <t>87-01</t>
  </si>
  <si>
    <t>87-02</t>
  </si>
  <si>
    <t>87-03</t>
  </si>
  <si>
    <t>87-04</t>
  </si>
  <si>
    <t>Augmentation</t>
  </si>
  <si>
    <t>Diminution</t>
  </si>
  <si>
    <t>Achats de prestations pour cours</t>
  </si>
  <si>
    <t>Parts sociales</t>
  </si>
  <si>
    <t>MATERIEL DE BUREAU</t>
  </si>
  <si>
    <t>EMPRUNTS</t>
  </si>
  <si>
    <t>SUIVI DES EMPRUNTS</t>
  </si>
  <si>
    <t>sur l'onglet Budgets actions</t>
  </si>
  <si>
    <t>A RECEVOIR</t>
  </si>
  <si>
    <t>SUIVI DES SOMMES A PAYER (PASSIF)</t>
  </si>
  <si>
    <t>SUIVI DES SOMMES A RECEVOIR (ACTIF)</t>
  </si>
  <si>
    <t>Version : V.20260110</t>
  </si>
  <si>
    <t>MON ASSO DEMO</t>
  </si>
  <si>
    <t>SUMUP</t>
  </si>
  <si>
    <t>CARTE BANCAIRE</t>
  </si>
  <si>
    <t>A REVERSER</t>
  </si>
  <si>
    <t>Achat de matériel musical</t>
  </si>
  <si>
    <t>batteries, instruments</t>
  </si>
  <si>
    <t>Achat de partitions</t>
  </si>
  <si>
    <t>partitions achetées</t>
  </si>
  <si>
    <t>Achat de matériel et accessoires</t>
  </si>
  <si>
    <t>pare sons, classeurs musiciens, lampes pupitres</t>
  </si>
  <si>
    <t>Fournitures énergie</t>
  </si>
  <si>
    <t>Achat licences Office 365</t>
  </si>
  <si>
    <t>Licences Office 365</t>
  </si>
  <si>
    <t>location camion pour matériel</t>
  </si>
  <si>
    <t>Entretien et réparations des immeubles, des matériels</t>
  </si>
  <si>
    <t xml:space="preserve">prime assurance AXA </t>
  </si>
  <si>
    <t>Sécurité concerts</t>
  </si>
  <si>
    <t>Frais liés à la société de surveillance et de sécurité concerts CRR</t>
  </si>
  <si>
    <t>Prestations et honoraires</t>
  </si>
  <si>
    <t>Prestations pour concerts</t>
  </si>
  <si>
    <t>Domaine h3c-reims.fr</t>
  </si>
  <si>
    <t>Frais hébergement site internet</t>
  </si>
  <si>
    <t>Cadeaux aux musiciens</t>
  </si>
  <si>
    <t>cadeaux pour départs, naissance, mariage</t>
  </si>
  <si>
    <t>Publications, relations publiques</t>
  </si>
  <si>
    <t>cadeaux lors concerts</t>
  </si>
  <si>
    <t>Frais réception bureau/ca/forums</t>
  </si>
  <si>
    <t>achats lors ca/bureau</t>
  </si>
  <si>
    <t>Frais réception concerts</t>
  </si>
  <si>
    <t>achats cocktails après concerts</t>
  </si>
  <si>
    <t>Frais réception Ste Cécile</t>
  </si>
  <si>
    <t>frais liés à la Ste Cécile</t>
  </si>
  <si>
    <t>Frais de timbres et de téléphone</t>
  </si>
  <si>
    <t>Divers</t>
  </si>
  <si>
    <t>Autres charges externes, cotisations diverses</t>
  </si>
  <si>
    <t>Médecine du travail</t>
  </si>
  <si>
    <t>Redevances</t>
  </si>
  <si>
    <t>Autres charges</t>
  </si>
  <si>
    <t>Charges financières</t>
  </si>
  <si>
    <t>Charges non récurrentes</t>
  </si>
  <si>
    <t>Impôts sur les bénéfices</t>
  </si>
  <si>
    <t>Quote-part des bénéfices distribués aux salariés (accord de participation)</t>
  </si>
  <si>
    <t>Recettes buvettes</t>
  </si>
  <si>
    <t>Recettes des buvettes, des lotos, de tombolas</t>
  </si>
  <si>
    <t>Prestations concerts</t>
  </si>
  <si>
    <t>Billets d'entrée à un spectacle, à une manifestation</t>
  </si>
  <si>
    <t>Participations musiciens</t>
  </si>
  <si>
    <t>Participations aux repas, sorties des musiciens</t>
  </si>
  <si>
    <t>Rétrocession Licences Office 365</t>
  </si>
  <si>
    <t>Participation des adhérents (ou autres) à un voyage</t>
  </si>
  <si>
    <t>Vente lampes pupitres</t>
  </si>
  <si>
    <t>Etat 1 (préciser ministère)</t>
  </si>
  <si>
    <t>Ville de Reims : fonctionnement</t>
  </si>
  <si>
    <t>Ville de Reims Fonctionnement</t>
  </si>
  <si>
    <t>Ville de Reims : projet</t>
  </si>
  <si>
    <t>Ville de Reims pour une action</t>
  </si>
  <si>
    <t>Ville de Reims : équipement</t>
  </si>
  <si>
    <t>Ville de Reims Equipement</t>
  </si>
  <si>
    <t>Région Grand-Est</t>
  </si>
  <si>
    <t>Département de la Marne</t>
  </si>
  <si>
    <t>Autres communes</t>
  </si>
  <si>
    <t>Autres Communes</t>
  </si>
  <si>
    <t>Subventions des communes ou des communautés de communes ou d'agglomérations</t>
  </si>
  <si>
    <t>Dons reçus de bienfaiteurs ou autres entités</t>
  </si>
  <si>
    <t>Sommes reçus des partenaires</t>
  </si>
  <si>
    <t>Cotisations reçues des membres de l'association</t>
  </si>
  <si>
    <t>Indemnités d'assurances</t>
  </si>
  <si>
    <t>Prise en charge par assurances</t>
  </si>
  <si>
    <t>Couverture déficit prévsionnel/fonds propres</t>
  </si>
  <si>
    <t>Transfert de charges (supprimé)</t>
  </si>
  <si>
    <t>Autres concerts</t>
  </si>
  <si>
    <t>Concerts Conservatoire</t>
  </si>
  <si>
    <t>Déplacement Aix La Chapelle</t>
  </si>
  <si>
    <t>Partitions/Matériel musical</t>
  </si>
  <si>
    <t>Sainte Cécile</t>
  </si>
  <si>
    <t>CREDIT AGRICOLE</t>
  </si>
  <si>
    <t>Compte service 12</t>
  </si>
  <si>
    <t>AC003</t>
  </si>
  <si>
    <t>PSEPA</t>
  </si>
  <si>
    <t>X</t>
  </si>
  <si>
    <t>E.LECLERC</t>
  </si>
  <si>
    <t>Réunion Bureau+CA</t>
  </si>
  <si>
    <t>AC001</t>
  </si>
  <si>
    <t>AXA</t>
  </si>
  <si>
    <t>Rembt Réparation Baryton</t>
  </si>
  <si>
    <t>AC005</t>
  </si>
  <si>
    <t>REMISE</t>
  </si>
  <si>
    <t>Assurance 2025</t>
  </si>
  <si>
    <t>AC002</t>
  </si>
  <si>
    <t>CHEQUE</t>
  </si>
  <si>
    <t>MOLENAAR</t>
  </si>
  <si>
    <t>Partition Godfather Saga</t>
  </si>
  <si>
    <t>AC011</t>
  </si>
  <si>
    <t>CB</t>
  </si>
  <si>
    <t>NG MUSIQUE</t>
  </si>
  <si>
    <t>Réparation Baryton</t>
  </si>
  <si>
    <t>AC004</t>
  </si>
  <si>
    <t>BUREAU VALLEE</t>
  </si>
  <si>
    <t>Fournitures pour partitions</t>
  </si>
  <si>
    <t>AC006</t>
  </si>
  <si>
    <t>VSEPA - JM DESOUTTER</t>
  </si>
  <si>
    <t>VIREMENT INTERNE</t>
  </si>
  <si>
    <t>VSEPA</t>
  </si>
  <si>
    <t>FREE</t>
  </si>
  <si>
    <t>Mobile 01</t>
  </si>
  <si>
    <t>AC008</t>
  </si>
  <si>
    <t>URSSAF</t>
  </si>
  <si>
    <t>Cotisations 12</t>
  </si>
  <si>
    <t>Galettes AG</t>
  </si>
  <si>
    <t>AC010</t>
  </si>
  <si>
    <t>FLORA DEBOUT</t>
  </si>
  <si>
    <t>Champagne 12 blles</t>
  </si>
  <si>
    <t>AC007</t>
  </si>
  <si>
    <t xml:space="preserve">VSEPA </t>
  </si>
  <si>
    <t>MICROSOFT</t>
  </si>
  <si>
    <t>Licences Microsoft 365</t>
  </si>
  <si>
    <t>AC009</t>
  </si>
  <si>
    <t>Complément Cotisations 12</t>
  </si>
  <si>
    <t>FLUTE DE PAN</t>
  </si>
  <si>
    <t>Partition Ed Sheeran</t>
  </si>
  <si>
    <t>AC013</t>
  </si>
  <si>
    <t>G.BESSON</t>
  </si>
  <si>
    <t>Conducteur Banda</t>
  </si>
  <si>
    <t>AC012</t>
  </si>
  <si>
    <t>Compte service 01</t>
  </si>
  <si>
    <t>AC014</t>
  </si>
  <si>
    <t>Mobile 02</t>
  </si>
  <si>
    <t>AC014B</t>
  </si>
  <si>
    <t>x</t>
  </si>
  <si>
    <t>Compte service 02</t>
  </si>
  <si>
    <t>AC016</t>
  </si>
  <si>
    <t>Mobile 03</t>
  </si>
  <si>
    <t>AC017</t>
  </si>
  <si>
    <t>Lampes pupitres</t>
  </si>
  <si>
    <t>AC015</t>
  </si>
  <si>
    <t>Rétrocession compte service</t>
  </si>
  <si>
    <t>AC019</t>
  </si>
  <si>
    <t>Achats peaux</t>
  </si>
  <si>
    <t>AC021</t>
  </si>
  <si>
    <t>TRESOR PUBLIC</t>
  </si>
  <si>
    <t>Impôt sur placements</t>
  </si>
  <si>
    <t>AC020</t>
  </si>
  <si>
    <t>Compte service 03</t>
  </si>
  <si>
    <t>AC018</t>
  </si>
  <si>
    <t>Mobile 04</t>
  </si>
  <si>
    <t>AC023</t>
  </si>
  <si>
    <t>AC025</t>
  </si>
  <si>
    <t>O2SWITCH</t>
  </si>
  <si>
    <t>Renouvellement site h3c</t>
  </si>
  <si>
    <t>AC022</t>
  </si>
  <si>
    <t>Cartouches partitions</t>
  </si>
  <si>
    <t>AC024</t>
  </si>
  <si>
    <t>Compte service 04</t>
  </si>
  <si>
    <t>AC026</t>
  </si>
  <si>
    <t>Lecteur cartes</t>
  </si>
  <si>
    <t>AC028</t>
  </si>
  <si>
    <t>Location camion concert</t>
  </si>
  <si>
    <t>AC027</t>
  </si>
  <si>
    <t>Mobile 05</t>
  </si>
  <si>
    <t>AC029</t>
  </si>
  <si>
    <t>Frais/encaissement don</t>
  </si>
  <si>
    <t>AC039</t>
  </si>
  <si>
    <t>REIMS PUB</t>
  </si>
  <si>
    <t>Roll'Up</t>
  </si>
  <si>
    <t>AC030</t>
  </si>
  <si>
    <t>AC040</t>
  </si>
  <si>
    <t>Compte service 05</t>
  </si>
  <si>
    <t>AC033</t>
  </si>
  <si>
    <t>CARREFOUR</t>
  </si>
  <si>
    <t>Achats cryptoportique</t>
  </si>
  <si>
    <t>AC031</t>
  </si>
  <si>
    <t>Mobile 06</t>
  </si>
  <si>
    <t>AC032</t>
  </si>
  <si>
    <t>6 bouteilles pot Crypto</t>
  </si>
  <si>
    <t>AC034</t>
  </si>
  <si>
    <t>ATM GROUPE</t>
  </si>
  <si>
    <t>Sécurité Concert Crypto</t>
  </si>
  <si>
    <t>AC035</t>
  </si>
  <si>
    <t>Essence camion concert</t>
  </si>
  <si>
    <t>AC037</t>
  </si>
  <si>
    <t>AC036</t>
  </si>
  <si>
    <t>SHEET MUSIC</t>
  </si>
  <si>
    <t>Partition Encanto</t>
  </si>
  <si>
    <t>AC038</t>
  </si>
  <si>
    <t>Papier + cartouches</t>
  </si>
  <si>
    <t>AC041</t>
  </si>
  <si>
    <t>Compte service 06</t>
  </si>
  <si>
    <t>AC042</t>
  </si>
  <si>
    <t>Mobile 07</t>
  </si>
  <si>
    <t>AC044</t>
  </si>
  <si>
    <t>24 bouteilles champagne</t>
  </si>
  <si>
    <t>AC043</t>
  </si>
  <si>
    <t>Compte service 07</t>
  </si>
  <si>
    <t>AC045</t>
  </si>
  <si>
    <t>Mobile 08</t>
  </si>
  <si>
    <t>AC046</t>
  </si>
  <si>
    <t>Compte service 08</t>
  </si>
  <si>
    <t>AC049</t>
  </si>
  <si>
    <t>Mobile 09</t>
  </si>
  <si>
    <t>AC048</t>
  </si>
  <si>
    <t>AC047</t>
  </si>
  <si>
    <t>VISTAPRINT</t>
  </si>
  <si>
    <t>Flyer Banda</t>
  </si>
  <si>
    <t>AC050</t>
  </si>
  <si>
    <t>Compte service 09</t>
  </si>
  <si>
    <t>AC052</t>
  </si>
  <si>
    <t>Flyers Concert</t>
  </si>
  <si>
    <t>AC051</t>
  </si>
  <si>
    <t>Mobile 10</t>
  </si>
  <si>
    <t>AC059</t>
  </si>
  <si>
    <t>AC053</t>
  </si>
  <si>
    <t>SACEM</t>
  </si>
  <si>
    <t>Concert du jeudi</t>
  </si>
  <si>
    <t>AC054</t>
  </si>
  <si>
    <t>Concert du vendredi</t>
  </si>
  <si>
    <t>15 bouteilles Concert conserv</t>
  </si>
  <si>
    <t>ANA</t>
  </si>
  <si>
    <t>AC055</t>
  </si>
  <si>
    <t>Compte service 10</t>
  </si>
  <si>
    <t>AC056</t>
  </si>
  <si>
    <t>PIZZ SARDA</t>
  </si>
  <si>
    <t>25 pizzas</t>
  </si>
  <si>
    <t>AC057</t>
  </si>
  <si>
    <t>ESPECES</t>
  </si>
  <si>
    <t>ESPCES</t>
  </si>
  <si>
    <t>Remise en banque</t>
  </si>
  <si>
    <t>Mobile 11</t>
  </si>
  <si>
    <t>AC077</t>
  </si>
  <si>
    <t>ADAM METTERIE</t>
  </si>
  <si>
    <t>Vacataire technique</t>
  </si>
  <si>
    <t>AC058</t>
  </si>
  <si>
    <t>VACATAIRE</t>
  </si>
  <si>
    <t>AC060</t>
  </si>
  <si>
    <t>AC061</t>
  </si>
  <si>
    <t>AC062</t>
  </si>
  <si>
    <t>AC063</t>
  </si>
  <si>
    <t>9 bouteilles Sainte Cécile</t>
  </si>
  <si>
    <t>Achats pour Banda</t>
  </si>
  <si>
    <t>AC066</t>
  </si>
  <si>
    <t>Achats pour concert CRR</t>
  </si>
  <si>
    <t>AC067</t>
  </si>
  <si>
    <t>VESPA</t>
  </si>
  <si>
    <t xml:space="preserve">Achats pour Ste </t>
  </si>
  <si>
    <t>AC065</t>
  </si>
  <si>
    <t>FLUNCH</t>
  </si>
  <si>
    <t>Achats pot Sainte Cecile</t>
  </si>
  <si>
    <t>AC064</t>
  </si>
  <si>
    <t>LECLERC</t>
  </si>
  <si>
    <t>Essence+location camion</t>
  </si>
  <si>
    <t>AC068</t>
  </si>
  <si>
    <t>Sécurité Concert Conservatoire</t>
  </si>
  <si>
    <t>AC069</t>
  </si>
  <si>
    <t>HELLO ASSO</t>
  </si>
  <si>
    <t>Contribution service</t>
  </si>
  <si>
    <t>AC071</t>
  </si>
  <si>
    <t>Achats concert conservatoire</t>
  </si>
  <si>
    <t>AC070</t>
  </si>
  <si>
    <t>Cotisations patronales</t>
  </si>
  <si>
    <t>AC075</t>
  </si>
  <si>
    <t>Champagne 36 bouteilles</t>
  </si>
  <si>
    <t>AC074</t>
  </si>
  <si>
    <t>VIRGINIE</t>
  </si>
  <si>
    <t>AC072</t>
  </si>
  <si>
    <t>Achats Sainte Cécile</t>
  </si>
  <si>
    <t>AC073</t>
  </si>
  <si>
    <t>Compte service 11</t>
  </si>
  <si>
    <t>AC076</t>
  </si>
  <si>
    <t>Mobile 12</t>
  </si>
  <si>
    <t>AC079</t>
  </si>
  <si>
    <t>SEDI EQUIPEMENT</t>
  </si>
  <si>
    <t>Pochettes Partitions</t>
  </si>
  <si>
    <t>AC080</t>
  </si>
  <si>
    <t>Carnets de marche</t>
  </si>
  <si>
    <t>AC078</t>
  </si>
  <si>
    <t>AC081</t>
  </si>
  <si>
    <t>VILLE REIMS</t>
  </si>
  <si>
    <t>Mise à disposition salle répét</t>
  </si>
  <si>
    <t>Mise à disposition conservatoire</t>
  </si>
  <si>
    <t>CPA</t>
  </si>
  <si>
    <t>Tickets parking</t>
  </si>
  <si>
    <t>MUSICIENS</t>
  </si>
  <si>
    <t>Kilomètres 2024 abandonnés</t>
  </si>
  <si>
    <t>BENEVOLES</t>
  </si>
  <si>
    <t>Bénévolat 2025</t>
  </si>
  <si>
    <t>Refacturation Licence Microsoft</t>
  </si>
  <si>
    <t>REC001</t>
  </si>
  <si>
    <t>REC002</t>
  </si>
  <si>
    <t>REC002B</t>
  </si>
  <si>
    <t>REC003</t>
  </si>
  <si>
    <t>REMISE CHEQUES</t>
  </si>
  <si>
    <t>CABY Didier</t>
  </si>
  <si>
    <t xml:space="preserve">MUSICIENS </t>
  </si>
  <si>
    <t>Rembt licence Microsoft</t>
  </si>
  <si>
    <t>REC006</t>
  </si>
  <si>
    <t>REC006B</t>
  </si>
  <si>
    <t>BIENFAITEURS</t>
  </si>
  <si>
    <t>Don reçu</t>
  </si>
  <si>
    <t>REC012</t>
  </si>
  <si>
    <t>Concert Boult sur Suippe</t>
  </si>
  <si>
    <t>REC008</t>
  </si>
  <si>
    <t>Don concert Crypto</t>
  </si>
  <si>
    <t>REC011</t>
  </si>
  <si>
    <t>Remise espèces CRYPTO</t>
  </si>
  <si>
    <t>REC007</t>
  </si>
  <si>
    <t>MAIRIE</t>
  </si>
  <si>
    <t>REC004</t>
  </si>
  <si>
    <t>Concert CRYPTO</t>
  </si>
  <si>
    <t>REC010</t>
  </si>
  <si>
    <t>REC005</t>
  </si>
  <si>
    <t>Concert Crypto</t>
  </si>
  <si>
    <t>REC008BIS</t>
  </si>
  <si>
    <t>REC009</t>
  </si>
  <si>
    <t>REC013</t>
  </si>
  <si>
    <t>REC014</t>
  </si>
  <si>
    <t>MUSICENS</t>
  </si>
  <si>
    <t>REC015</t>
  </si>
  <si>
    <t>DEPARTEMENT</t>
  </si>
  <si>
    <t>Subvention Partitions</t>
  </si>
  <si>
    <t>APPEL</t>
  </si>
  <si>
    <t>versé en 2026</t>
  </si>
  <si>
    <t>Don concert Conservatoire</t>
  </si>
  <si>
    <t>REC016</t>
  </si>
  <si>
    <t>REC018</t>
  </si>
  <si>
    <t>REC017</t>
  </si>
  <si>
    <t>Don conservatoire CB</t>
  </si>
  <si>
    <t>REC019</t>
  </si>
  <si>
    <t>Dons conservatoire HelloAsso</t>
  </si>
  <si>
    <t>REC021</t>
  </si>
  <si>
    <t>Dons conservatoire</t>
  </si>
  <si>
    <t>REC022</t>
  </si>
  <si>
    <t>REC023</t>
  </si>
  <si>
    <t>MAIRIE REIMS</t>
  </si>
  <si>
    <t>Concert Banda</t>
  </si>
  <si>
    <t>REC020</t>
  </si>
  <si>
    <t>Don GILBIN Vincent</t>
  </si>
  <si>
    <t>REC024</t>
  </si>
  <si>
    <t>REC025</t>
  </si>
  <si>
    <t>REC026</t>
  </si>
  <si>
    <t>Intérêts 2025</t>
  </si>
  <si>
    <t>relevé</t>
  </si>
  <si>
    <t>REC027</t>
  </si>
  <si>
    <t>SUBVENTION DEPARTEMENT</t>
  </si>
  <si>
    <t>Don M. PAUL</t>
  </si>
  <si>
    <t>MUSICIEN</t>
  </si>
  <si>
    <t>DON BIENFAITEUR</t>
  </si>
  <si>
    <t>ASSURANCE REMBT</t>
  </si>
  <si>
    <t>SALARIE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</si>
</sst>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"/>
    <numFmt numFmtId="165" formatCode="#,##0.00\ \€"/>
    <numFmt numFmtId="166" formatCode="#,##0.00\ &quot;€&quot;"/>
    <numFmt numFmtId="167" formatCode="dd/mm/yy;@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000080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rgb="FF000080"/>
      <name val="Calibri"/>
      <family val="2"/>
    </font>
    <font>
      <sz val="8"/>
      <color rgb="FF000000"/>
      <name val="Calibri"/>
      <family val="2"/>
    </font>
    <font>
      <sz val="11"/>
      <color theme="2" tint="-0.89999084444715716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8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2" borderId="2" xfId="0" applyNumberForma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vertical="center"/>
    </xf>
    <xf numFmtId="14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  <xf numFmtId="49" fontId="0" fillId="0" borderId="2" xfId="0" applyNumberFormat="1" applyBorder="1" applyAlignment="1" applyProtection="1">
      <alignment horizontal="right"/>
      <protection locked="0"/>
    </xf>
    <xf numFmtId="4" fontId="0" fillId="0" borderId="2" xfId="0" applyNumberForma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4" fontId="0" fillId="3" borderId="2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6" borderId="2" xfId="0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vertical="center" wrapText="1"/>
    </xf>
    <xf numFmtId="4" fontId="0" fillId="0" borderId="11" xfId="0" applyNumberFormat="1" applyBorder="1"/>
    <xf numFmtId="4" fontId="0" fillId="0" borderId="12" xfId="0" applyNumberFormat="1" applyBorder="1"/>
    <xf numFmtId="4" fontId="0" fillId="0" borderId="13" xfId="0" applyNumberFormat="1" applyBorder="1"/>
    <xf numFmtId="0" fontId="0" fillId="0" borderId="9" xfId="0" applyBorder="1"/>
    <xf numFmtId="0" fontId="4" fillId="0" borderId="15" xfId="0" applyFont="1" applyBorder="1" applyAlignment="1">
      <alignment vertical="center" wrapText="1"/>
    </xf>
    <xf numFmtId="4" fontId="0" fillId="0" borderId="15" xfId="0" applyNumberFormat="1" applyBorder="1"/>
    <xf numFmtId="4" fontId="0" fillId="0" borderId="16" xfId="0" applyNumberFormat="1" applyBorder="1"/>
    <xf numFmtId="164" fontId="1" fillId="0" borderId="0" xfId="0" applyNumberFormat="1" applyFont="1" applyAlignment="1">
      <alignment horizontal="center"/>
    </xf>
    <xf numFmtId="0" fontId="1" fillId="0" borderId="0" xfId="0" applyFont="1"/>
    <xf numFmtId="4" fontId="1" fillId="0" borderId="1" xfId="0" applyNumberFormat="1" applyFont="1" applyBorder="1"/>
    <xf numFmtId="0" fontId="10" fillId="0" borderId="0" xfId="0" applyFont="1"/>
    <xf numFmtId="4" fontId="0" fillId="0" borderId="0" xfId="0" applyNumberFormat="1" applyAlignment="1">
      <alignment horizontal="center" vertical="center"/>
    </xf>
    <xf numFmtId="4" fontId="0" fillId="0" borderId="2" xfId="0" applyNumberFormat="1" applyBorder="1" applyAlignment="1">
      <alignment vertical="center"/>
    </xf>
    <xf numFmtId="0" fontId="0" fillId="0" borderId="0" xfId="0" quotePrefix="1"/>
    <xf numFmtId="14" fontId="12" fillId="0" borderId="0" xfId="0" applyNumberFormat="1" applyFont="1" applyAlignment="1">
      <alignment horizontal="center"/>
    </xf>
    <xf numFmtId="0" fontId="13" fillId="0" borderId="0" xfId="0" applyFont="1"/>
    <xf numFmtId="0" fontId="14" fillId="0" borderId="1" xfId="0" applyFont="1" applyBorder="1" applyAlignment="1">
      <alignment vertical="center"/>
    </xf>
    <xf numFmtId="0" fontId="0" fillId="0" borderId="35" xfId="0" applyBorder="1"/>
    <xf numFmtId="4" fontId="0" fillId="2" borderId="2" xfId="0" applyNumberFormat="1" applyFill="1" applyBorder="1" applyAlignment="1" applyProtection="1">
      <alignment horizontal="center" vertical="center"/>
      <protection locked="0"/>
    </xf>
    <xf numFmtId="4" fontId="0" fillId="3" borderId="2" xfId="0" applyNumberFormat="1" applyFill="1" applyBorder="1" applyAlignment="1" applyProtection="1">
      <alignment horizontal="center" vertical="center"/>
      <protection locked="0"/>
    </xf>
    <xf numFmtId="4" fontId="0" fillId="4" borderId="2" xfId="0" applyNumberFormat="1" applyFill="1" applyBorder="1" applyAlignment="1" applyProtection="1">
      <alignment horizontal="center" vertical="center"/>
      <protection locked="0"/>
    </xf>
    <xf numFmtId="4" fontId="0" fillId="5" borderId="2" xfId="0" applyNumberFormat="1" applyFill="1" applyBorder="1" applyAlignment="1" applyProtection="1">
      <alignment horizontal="center" vertical="center"/>
      <protection locked="0"/>
    </xf>
    <xf numFmtId="4" fontId="0" fillId="6" borderId="2" xfId="0" applyNumberForma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3" fillId="0" borderId="14" xfId="0" applyFont="1" applyBorder="1" applyAlignment="1">
      <alignment vertical="center" wrapText="1"/>
    </xf>
    <xf numFmtId="4" fontId="1" fillId="0" borderId="0" xfId="0" applyNumberFormat="1" applyFont="1" applyAlignment="1">
      <alignment horizontal="left"/>
    </xf>
    <xf numFmtId="0" fontId="0" fillId="0" borderId="10" xfId="0" applyBorder="1"/>
    <xf numFmtId="0" fontId="0" fillId="0" borderId="11" xfId="0" applyBorder="1"/>
    <xf numFmtId="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4" fontId="0" fillId="0" borderId="5" xfId="0" applyNumberFormat="1" applyBorder="1"/>
    <xf numFmtId="0" fontId="0" fillId="0" borderId="4" xfId="0" applyBorder="1"/>
    <xf numFmtId="164" fontId="1" fillId="0" borderId="9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/>
    <xf numFmtId="0" fontId="9" fillId="0" borderId="0" xfId="0" applyFont="1"/>
    <xf numFmtId="0" fontId="2" fillId="0" borderId="15" xfId="0" applyFont="1" applyBorder="1" applyAlignment="1">
      <alignment horizontal="center" vertical="center"/>
    </xf>
    <xf numFmtId="0" fontId="0" fillId="0" borderId="2" xfId="0" applyBorder="1"/>
    <xf numFmtId="4" fontId="0" fillId="0" borderId="2" xfId="0" applyNumberFormat="1" applyBorder="1"/>
    <xf numFmtId="0" fontId="0" fillId="0" borderId="7" xfId="0" applyBorder="1"/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7" borderId="4" xfId="0" applyFont="1" applyFill="1" applyBorder="1" applyAlignment="1" applyProtection="1">
      <alignment vertical="center" wrapText="1"/>
      <protection locked="0"/>
    </xf>
    <xf numFmtId="0" fontId="4" fillId="7" borderId="5" xfId="0" applyFont="1" applyFill="1" applyBorder="1" applyAlignment="1" applyProtection="1">
      <alignment vertical="center" wrapText="1"/>
      <protection locked="0"/>
    </xf>
    <xf numFmtId="0" fontId="4" fillId="7" borderId="6" xfId="0" applyFont="1" applyFill="1" applyBorder="1" applyAlignment="1" applyProtection="1">
      <alignment vertical="center" wrapText="1"/>
      <protection locked="0"/>
    </xf>
    <xf numFmtId="4" fontId="0" fillId="7" borderId="15" xfId="0" applyNumberFormat="1" applyFill="1" applyBorder="1"/>
    <xf numFmtId="14" fontId="0" fillId="7" borderId="2" xfId="0" applyNumberForma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 applyProtection="1">
      <alignment vertical="center"/>
      <protection locked="0"/>
    </xf>
    <xf numFmtId="4" fontId="0" fillId="7" borderId="2" xfId="0" applyNumberFormat="1" applyFill="1" applyBorder="1" applyAlignment="1" applyProtection="1">
      <alignment vertical="center"/>
      <protection locked="0"/>
    </xf>
    <xf numFmtId="0" fontId="0" fillId="7" borderId="2" xfId="0" applyFill="1" applyBorder="1"/>
    <xf numFmtId="0" fontId="0" fillId="7" borderId="2" xfId="0" applyFill="1" applyBorder="1" applyProtection="1">
      <protection locked="0"/>
    </xf>
    <xf numFmtId="4" fontId="0" fillId="7" borderId="17" xfId="0" applyNumberFormat="1" applyFill="1" applyBorder="1" applyProtection="1">
      <protection locked="0"/>
    </xf>
    <xf numFmtId="4" fontId="0" fillId="7" borderId="18" xfId="0" applyNumberFormat="1" applyFill="1" applyBorder="1" applyProtection="1">
      <protection locked="0"/>
    </xf>
    <xf numFmtId="4" fontId="0" fillId="7" borderId="19" xfId="0" applyNumberFormat="1" applyFill="1" applyBorder="1" applyProtection="1">
      <protection locked="0"/>
    </xf>
    <xf numFmtId="4" fontId="0" fillId="7" borderId="20" xfId="0" applyNumberFormat="1" applyFill="1" applyBorder="1" applyProtection="1">
      <protection locked="0"/>
    </xf>
    <xf numFmtId="4" fontId="0" fillId="7" borderId="21" xfId="0" applyNumberFormat="1" applyFill="1" applyBorder="1" applyProtection="1">
      <protection locked="0"/>
    </xf>
    <xf numFmtId="0" fontId="0" fillId="7" borderId="40" xfId="0" applyFill="1" applyBorder="1"/>
    <xf numFmtId="0" fontId="0" fillId="7" borderId="41" xfId="0" applyFill="1" applyBorder="1"/>
    <xf numFmtId="4" fontId="0" fillId="7" borderId="42" xfId="0" applyNumberFormat="1" applyFill="1" applyBorder="1"/>
    <xf numFmtId="4" fontId="1" fillId="7" borderId="42" xfId="0" applyNumberFormat="1" applyFont="1" applyFill="1" applyBorder="1"/>
    <xf numFmtId="0" fontId="0" fillId="7" borderId="42" xfId="0" applyFill="1" applyBorder="1"/>
    <xf numFmtId="4" fontId="0" fillId="7" borderId="41" xfId="0" applyNumberFormat="1" applyFill="1" applyBorder="1"/>
    <xf numFmtId="4" fontId="0" fillId="7" borderId="37" xfId="0" applyNumberFormat="1" applyFill="1" applyBorder="1"/>
    <xf numFmtId="0" fontId="0" fillId="7" borderId="35" xfId="0" applyFill="1" applyBorder="1"/>
    <xf numFmtId="0" fontId="0" fillId="7" borderId="0" xfId="0" applyFill="1"/>
    <xf numFmtId="4" fontId="0" fillId="7" borderId="5" xfId="0" applyNumberFormat="1" applyFill="1" applyBorder="1"/>
    <xf numFmtId="0" fontId="1" fillId="7" borderId="5" xfId="0" applyFont="1" applyFill="1" applyBorder="1"/>
    <xf numFmtId="0" fontId="0" fillId="7" borderId="5" xfId="0" applyFill="1" applyBorder="1"/>
    <xf numFmtId="4" fontId="0" fillId="7" borderId="14" xfId="0" applyNumberFormat="1" applyFill="1" applyBorder="1"/>
    <xf numFmtId="4" fontId="0" fillId="7" borderId="6" xfId="0" applyNumberFormat="1" applyFill="1" applyBorder="1"/>
    <xf numFmtId="4" fontId="0" fillId="7" borderId="46" xfId="0" applyNumberFormat="1" applyFill="1" applyBorder="1"/>
    <xf numFmtId="0" fontId="0" fillId="7" borderId="43" xfId="0" applyFill="1" applyBorder="1"/>
    <xf numFmtId="0" fontId="0" fillId="7" borderId="44" xfId="0" applyFill="1" applyBorder="1"/>
    <xf numFmtId="4" fontId="0" fillId="7" borderId="45" xfId="0" applyNumberFormat="1" applyFill="1" applyBorder="1"/>
    <xf numFmtId="0" fontId="1" fillId="7" borderId="45" xfId="0" applyFont="1" applyFill="1" applyBorder="1"/>
    <xf numFmtId="0" fontId="0" fillId="7" borderId="45" xfId="0" applyFill="1" applyBorder="1"/>
    <xf numFmtId="4" fontId="0" fillId="7" borderId="44" xfId="0" applyNumberFormat="1" applyFill="1" applyBorder="1"/>
    <xf numFmtId="4" fontId="0" fillId="7" borderId="39" xfId="0" applyNumberFormat="1" applyFill="1" applyBorder="1"/>
    <xf numFmtId="0" fontId="0" fillId="7" borderId="9" xfId="0" applyFill="1" applyBorder="1"/>
    <xf numFmtId="4" fontId="0" fillId="7" borderId="51" xfId="0" applyNumberFormat="1" applyFill="1" applyBorder="1"/>
    <xf numFmtId="4" fontId="0" fillId="7" borderId="0" xfId="0" applyNumberFormat="1" applyFill="1"/>
    <xf numFmtId="4" fontId="0" fillId="7" borderId="9" xfId="0" applyNumberFormat="1" applyFill="1" applyBorder="1"/>
    <xf numFmtId="4" fontId="0" fillId="7" borderId="38" xfId="0" applyNumberFormat="1" applyFill="1" applyBorder="1"/>
    <xf numFmtId="4" fontId="0" fillId="7" borderId="3" xfId="0" applyNumberFormat="1" applyFill="1" applyBorder="1"/>
    <xf numFmtId="4" fontId="0" fillId="7" borderId="2" xfId="0" applyNumberFormat="1" applyFill="1" applyBorder="1"/>
    <xf numFmtId="4" fontId="0" fillId="7" borderId="7" xfId="0" applyNumberFormat="1" applyFill="1" applyBorder="1"/>
    <xf numFmtId="4" fontId="0" fillId="7" borderId="32" xfId="0" applyNumberFormat="1" applyFill="1" applyBorder="1"/>
    <xf numFmtId="4" fontId="0" fillId="7" borderId="52" xfId="0" applyNumberFormat="1" applyFill="1" applyBorder="1"/>
    <xf numFmtId="0" fontId="1" fillId="7" borderId="42" xfId="0" applyFont="1" applyFill="1" applyBorder="1"/>
    <xf numFmtId="0" fontId="0" fillId="7" borderId="51" xfId="0" applyFill="1" applyBorder="1"/>
    <xf numFmtId="4" fontId="0" fillId="7" borderId="26" xfId="0" applyNumberFormat="1" applyFill="1" applyBorder="1"/>
    <xf numFmtId="4" fontId="0" fillId="7" borderId="27" xfId="0" applyNumberFormat="1" applyFill="1" applyBorder="1"/>
    <xf numFmtId="4" fontId="0" fillId="7" borderId="53" xfId="0" applyNumberFormat="1" applyFill="1" applyBorder="1"/>
    <xf numFmtId="0" fontId="0" fillId="7" borderId="52" xfId="0" applyFill="1" applyBorder="1"/>
    <xf numFmtId="0" fontId="0" fillId="8" borderId="40" xfId="0" applyFill="1" applyBorder="1"/>
    <xf numFmtId="0" fontId="0" fillId="8" borderId="41" xfId="0" applyFill="1" applyBorder="1"/>
    <xf numFmtId="4" fontId="0" fillId="8" borderId="42" xfId="0" applyNumberFormat="1" applyFill="1" applyBorder="1"/>
    <xf numFmtId="4" fontId="1" fillId="8" borderId="42" xfId="0" applyNumberFormat="1" applyFont="1" applyFill="1" applyBorder="1"/>
    <xf numFmtId="0" fontId="0" fillId="8" borderId="42" xfId="0" applyFill="1" applyBorder="1"/>
    <xf numFmtId="4" fontId="0" fillId="8" borderId="41" xfId="0" applyNumberFormat="1" applyFill="1" applyBorder="1"/>
    <xf numFmtId="4" fontId="0" fillId="8" borderId="37" xfId="0" applyNumberFormat="1" applyFill="1" applyBorder="1"/>
    <xf numFmtId="0" fontId="0" fillId="8" borderId="35" xfId="0" applyFill="1" applyBorder="1"/>
    <xf numFmtId="0" fontId="0" fillId="8" borderId="0" xfId="0" applyFill="1"/>
    <xf numFmtId="4" fontId="0" fillId="8" borderId="5" xfId="0" applyNumberFormat="1" applyFill="1" applyBorder="1"/>
    <xf numFmtId="0" fontId="1" fillId="8" borderId="5" xfId="0" applyFont="1" applyFill="1" applyBorder="1"/>
    <xf numFmtId="0" fontId="0" fillId="8" borderId="5" xfId="0" applyFill="1" applyBorder="1"/>
    <xf numFmtId="4" fontId="0" fillId="8" borderId="14" xfId="0" applyNumberFormat="1" applyFill="1" applyBorder="1"/>
    <xf numFmtId="4" fontId="0" fillId="8" borderId="6" xfId="0" applyNumberFormat="1" applyFill="1" applyBorder="1"/>
    <xf numFmtId="4" fontId="0" fillId="8" borderId="15" xfId="0" applyNumberFormat="1" applyFill="1" applyBorder="1"/>
    <xf numFmtId="4" fontId="0" fillId="8" borderId="46" xfId="0" applyNumberFormat="1" applyFill="1" applyBorder="1"/>
    <xf numFmtId="0" fontId="0" fillId="8" borderId="43" xfId="0" applyFill="1" applyBorder="1"/>
    <xf numFmtId="0" fontId="0" fillId="8" borderId="44" xfId="0" applyFill="1" applyBorder="1"/>
    <xf numFmtId="4" fontId="0" fillId="8" borderId="45" xfId="0" applyNumberFormat="1" applyFill="1" applyBorder="1"/>
    <xf numFmtId="0" fontId="1" fillId="8" borderId="45" xfId="0" applyFont="1" applyFill="1" applyBorder="1"/>
    <xf numFmtId="0" fontId="0" fillId="8" borderId="45" xfId="0" applyFill="1" applyBorder="1"/>
    <xf numFmtId="4" fontId="0" fillId="8" borderId="44" xfId="0" applyNumberFormat="1" applyFill="1" applyBorder="1"/>
    <xf numFmtId="4" fontId="0" fillId="8" borderId="39" xfId="0" applyNumberFormat="1" applyFill="1" applyBorder="1"/>
    <xf numFmtId="0" fontId="0" fillId="4" borderId="40" xfId="0" applyFill="1" applyBorder="1"/>
    <xf numFmtId="0" fontId="0" fillId="4" borderId="41" xfId="0" applyFill="1" applyBorder="1"/>
    <xf numFmtId="4" fontId="0" fillId="4" borderId="42" xfId="0" applyNumberFormat="1" applyFill="1" applyBorder="1"/>
    <xf numFmtId="4" fontId="1" fillId="4" borderId="42" xfId="0" applyNumberFormat="1" applyFont="1" applyFill="1" applyBorder="1"/>
    <xf numFmtId="0" fontId="0" fillId="4" borderId="42" xfId="0" applyFill="1" applyBorder="1"/>
    <xf numFmtId="4" fontId="0" fillId="4" borderId="41" xfId="0" applyNumberFormat="1" applyFill="1" applyBorder="1"/>
    <xf numFmtId="4" fontId="0" fillId="4" borderId="37" xfId="0" applyNumberFormat="1" applyFill="1" applyBorder="1"/>
    <xf numFmtId="0" fontId="0" fillId="4" borderId="35" xfId="0" applyFill="1" applyBorder="1"/>
    <xf numFmtId="0" fontId="0" fillId="4" borderId="0" xfId="0" applyFill="1"/>
    <xf numFmtId="4" fontId="0" fillId="4" borderId="5" xfId="0" applyNumberFormat="1" applyFill="1" applyBorder="1"/>
    <xf numFmtId="0" fontId="1" fillId="4" borderId="5" xfId="0" applyFont="1" applyFill="1" applyBorder="1"/>
    <xf numFmtId="0" fontId="0" fillId="4" borderId="5" xfId="0" applyFill="1" applyBorder="1"/>
    <xf numFmtId="4" fontId="0" fillId="4" borderId="14" xfId="0" applyNumberFormat="1" applyFill="1" applyBorder="1"/>
    <xf numFmtId="4" fontId="0" fillId="4" borderId="6" xfId="0" applyNumberFormat="1" applyFill="1" applyBorder="1"/>
    <xf numFmtId="4" fontId="0" fillId="4" borderId="15" xfId="0" applyNumberFormat="1" applyFill="1" applyBorder="1"/>
    <xf numFmtId="4" fontId="0" fillId="4" borderId="46" xfId="0" applyNumberFormat="1" applyFill="1" applyBorder="1"/>
    <xf numFmtId="0" fontId="0" fillId="4" borderId="43" xfId="0" applyFill="1" applyBorder="1"/>
    <xf numFmtId="0" fontId="0" fillId="4" borderId="44" xfId="0" applyFill="1" applyBorder="1"/>
    <xf numFmtId="4" fontId="0" fillId="4" borderId="45" xfId="0" applyNumberFormat="1" applyFill="1" applyBorder="1"/>
    <xf numFmtId="0" fontId="1" fillId="4" borderId="45" xfId="0" applyFont="1" applyFill="1" applyBorder="1"/>
    <xf numFmtId="0" fontId="0" fillId="4" borderId="45" xfId="0" applyFill="1" applyBorder="1"/>
    <xf numFmtId="4" fontId="0" fillId="4" borderId="44" xfId="0" applyNumberFormat="1" applyFill="1" applyBorder="1"/>
    <xf numFmtId="4" fontId="0" fillId="4" borderId="39" xfId="0" applyNumberFormat="1" applyFill="1" applyBorder="1"/>
    <xf numFmtId="0" fontId="0" fillId="5" borderId="40" xfId="0" applyFill="1" applyBorder="1"/>
    <xf numFmtId="0" fontId="0" fillId="5" borderId="41" xfId="0" applyFill="1" applyBorder="1"/>
    <xf numFmtId="4" fontId="0" fillId="5" borderId="42" xfId="0" applyNumberFormat="1" applyFill="1" applyBorder="1"/>
    <xf numFmtId="4" fontId="1" fillId="5" borderId="42" xfId="0" applyNumberFormat="1" applyFont="1" applyFill="1" applyBorder="1"/>
    <xf numFmtId="0" fontId="0" fillId="5" borderId="42" xfId="0" applyFill="1" applyBorder="1"/>
    <xf numFmtId="0" fontId="0" fillId="5" borderId="35" xfId="0" applyFill="1" applyBorder="1"/>
    <xf numFmtId="0" fontId="0" fillId="5" borderId="0" xfId="0" applyFill="1"/>
    <xf numFmtId="4" fontId="0" fillId="5" borderId="5" xfId="0" applyNumberFormat="1" applyFill="1" applyBorder="1"/>
    <xf numFmtId="0" fontId="1" fillId="5" borderId="5" xfId="0" applyFont="1" applyFill="1" applyBorder="1"/>
    <xf numFmtId="0" fontId="0" fillId="5" borderId="5" xfId="0" applyFill="1" applyBorder="1"/>
    <xf numFmtId="0" fontId="0" fillId="5" borderId="43" xfId="0" applyFill="1" applyBorder="1"/>
    <xf numFmtId="0" fontId="0" fillId="5" borderId="44" xfId="0" applyFill="1" applyBorder="1"/>
    <xf numFmtId="4" fontId="0" fillId="5" borderId="45" xfId="0" applyNumberFormat="1" applyFill="1" applyBorder="1"/>
    <xf numFmtId="0" fontId="1" fillId="5" borderId="45" xfId="0" applyFont="1" applyFill="1" applyBorder="1"/>
    <xf numFmtId="0" fontId="0" fillId="5" borderId="45" xfId="0" applyFill="1" applyBorder="1"/>
    <xf numFmtId="4" fontId="0" fillId="5" borderId="44" xfId="0" applyNumberFormat="1" applyFill="1" applyBorder="1"/>
    <xf numFmtId="4" fontId="0" fillId="5" borderId="39" xfId="0" applyNumberFormat="1" applyFill="1" applyBorder="1"/>
    <xf numFmtId="0" fontId="0" fillId="6" borderId="40" xfId="0" applyFill="1" applyBorder="1"/>
    <xf numFmtId="0" fontId="0" fillId="6" borderId="41" xfId="0" applyFill="1" applyBorder="1"/>
    <xf numFmtId="4" fontId="0" fillId="6" borderId="42" xfId="0" applyNumberFormat="1" applyFill="1" applyBorder="1"/>
    <xf numFmtId="4" fontId="1" fillId="6" borderId="42" xfId="0" applyNumberFormat="1" applyFont="1" applyFill="1" applyBorder="1"/>
    <xf numFmtId="0" fontId="0" fillId="6" borderId="42" xfId="0" applyFill="1" applyBorder="1"/>
    <xf numFmtId="4" fontId="0" fillId="6" borderId="41" xfId="0" applyNumberFormat="1" applyFill="1" applyBorder="1"/>
    <xf numFmtId="4" fontId="0" fillId="6" borderId="37" xfId="0" applyNumberFormat="1" applyFill="1" applyBorder="1"/>
    <xf numFmtId="0" fontId="0" fillId="6" borderId="35" xfId="0" applyFill="1" applyBorder="1"/>
    <xf numFmtId="0" fontId="0" fillId="6" borderId="0" xfId="0" applyFill="1"/>
    <xf numFmtId="4" fontId="0" fillId="6" borderId="5" xfId="0" applyNumberFormat="1" applyFill="1" applyBorder="1"/>
    <xf numFmtId="0" fontId="1" fillId="6" borderId="5" xfId="0" applyFont="1" applyFill="1" applyBorder="1"/>
    <xf numFmtId="0" fontId="0" fillId="6" borderId="5" xfId="0" applyFill="1" applyBorder="1"/>
    <xf numFmtId="4" fontId="0" fillId="6" borderId="14" xfId="0" applyNumberFormat="1" applyFill="1" applyBorder="1"/>
    <xf numFmtId="4" fontId="0" fillId="6" borderId="6" xfId="0" applyNumberFormat="1" applyFill="1" applyBorder="1"/>
    <xf numFmtId="4" fontId="0" fillId="6" borderId="15" xfId="0" applyNumberFormat="1" applyFill="1" applyBorder="1"/>
    <xf numFmtId="4" fontId="0" fillId="6" borderId="46" xfId="0" applyNumberFormat="1" applyFill="1" applyBorder="1"/>
    <xf numFmtId="0" fontId="0" fillId="6" borderId="43" xfId="0" applyFill="1" applyBorder="1"/>
    <xf numFmtId="0" fontId="0" fillId="6" borderId="44" xfId="0" applyFill="1" applyBorder="1"/>
    <xf numFmtId="4" fontId="0" fillId="6" borderId="45" xfId="0" applyNumberFormat="1" applyFill="1" applyBorder="1"/>
    <xf numFmtId="0" fontId="1" fillId="6" borderId="45" xfId="0" applyFont="1" applyFill="1" applyBorder="1"/>
    <xf numFmtId="0" fontId="0" fillId="6" borderId="45" xfId="0" applyFill="1" applyBorder="1"/>
    <xf numFmtId="4" fontId="0" fillId="6" borderId="44" xfId="0" applyNumberFormat="1" applyFill="1" applyBorder="1"/>
    <xf numFmtId="4" fontId="0" fillId="6" borderId="39" xfId="0" applyNumberFormat="1" applyFill="1" applyBorder="1"/>
    <xf numFmtId="0" fontId="0" fillId="0" borderId="2" xfId="0" applyBorder="1" applyAlignment="1">
      <alignment vertical="center"/>
    </xf>
    <xf numFmtId="0" fontId="1" fillId="9" borderId="1" xfId="0" applyFont="1" applyFill="1" applyBorder="1" applyAlignment="1">
      <alignment horizontal="center" vertical="center" wrapText="1"/>
    </xf>
    <xf numFmtId="0" fontId="0" fillId="9" borderId="2" xfId="0" applyFill="1" applyBorder="1" applyAlignment="1" applyProtection="1">
      <alignment horizontal="center" vertical="center"/>
      <protection locked="0"/>
    </xf>
    <xf numFmtId="0" fontId="1" fillId="10" borderId="1" xfId="0" applyFont="1" applyFill="1" applyBorder="1" applyAlignment="1">
      <alignment horizontal="center" vertical="center" wrapText="1"/>
    </xf>
    <xf numFmtId="0" fontId="0" fillId="10" borderId="2" xfId="0" applyFill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9" borderId="40" xfId="0" applyFill="1" applyBorder="1"/>
    <xf numFmtId="0" fontId="0" fillId="9" borderId="41" xfId="0" applyFill="1" applyBorder="1"/>
    <xf numFmtId="4" fontId="0" fillId="9" borderId="42" xfId="0" applyNumberFormat="1" applyFill="1" applyBorder="1"/>
    <xf numFmtId="4" fontId="1" fillId="9" borderId="42" xfId="0" applyNumberFormat="1" applyFont="1" applyFill="1" applyBorder="1"/>
    <xf numFmtId="0" fontId="0" fillId="9" borderId="42" xfId="0" applyFill="1" applyBorder="1"/>
    <xf numFmtId="4" fontId="0" fillId="9" borderId="41" xfId="0" applyNumberFormat="1" applyFill="1" applyBorder="1"/>
    <xf numFmtId="0" fontId="0" fillId="9" borderId="35" xfId="0" applyFill="1" applyBorder="1"/>
    <xf numFmtId="0" fontId="0" fillId="9" borderId="0" xfId="0" applyFill="1"/>
    <xf numFmtId="4" fontId="0" fillId="9" borderId="5" xfId="0" applyNumberFormat="1" applyFill="1" applyBorder="1"/>
    <xf numFmtId="0" fontId="1" fillId="9" borderId="5" xfId="0" applyFont="1" applyFill="1" applyBorder="1"/>
    <xf numFmtId="0" fontId="0" fillId="9" borderId="5" xfId="0" applyFill="1" applyBorder="1"/>
    <xf numFmtId="4" fontId="0" fillId="9" borderId="14" xfId="0" applyNumberFormat="1" applyFill="1" applyBorder="1"/>
    <xf numFmtId="0" fontId="0" fillId="9" borderId="43" xfId="0" applyFill="1" applyBorder="1"/>
    <xf numFmtId="0" fontId="0" fillId="9" borderId="44" xfId="0" applyFill="1" applyBorder="1"/>
    <xf numFmtId="4" fontId="0" fillId="9" borderId="45" xfId="0" applyNumberFormat="1" applyFill="1" applyBorder="1"/>
    <xf numFmtId="0" fontId="1" fillId="9" borderId="45" xfId="0" applyFont="1" applyFill="1" applyBorder="1"/>
    <xf numFmtId="0" fontId="0" fillId="9" borderId="45" xfId="0" applyFill="1" applyBorder="1"/>
    <xf numFmtId="4" fontId="0" fillId="9" borderId="44" xfId="0" applyNumberFormat="1" applyFill="1" applyBorder="1"/>
    <xf numFmtId="4" fontId="0" fillId="9" borderId="39" xfId="0" applyNumberFormat="1" applyFill="1" applyBorder="1"/>
    <xf numFmtId="0" fontId="0" fillId="11" borderId="40" xfId="0" applyFill="1" applyBorder="1"/>
    <xf numFmtId="4" fontId="0" fillId="11" borderId="41" xfId="0" applyNumberFormat="1" applyFill="1" applyBorder="1"/>
    <xf numFmtId="0" fontId="0" fillId="11" borderId="41" xfId="0" applyFill="1" applyBorder="1"/>
    <xf numFmtId="4" fontId="0" fillId="11" borderId="42" xfId="0" applyNumberFormat="1" applyFill="1" applyBorder="1"/>
    <xf numFmtId="4" fontId="1" fillId="11" borderId="42" xfId="0" applyNumberFormat="1" applyFont="1" applyFill="1" applyBorder="1"/>
    <xf numFmtId="0" fontId="0" fillId="11" borderId="42" xfId="0" applyFill="1" applyBorder="1"/>
    <xf numFmtId="0" fontId="0" fillId="11" borderId="35" xfId="0" applyFill="1" applyBorder="1"/>
    <xf numFmtId="0" fontId="0" fillId="11" borderId="0" xfId="0" applyFill="1"/>
    <xf numFmtId="4" fontId="0" fillId="11" borderId="5" xfId="0" applyNumberFormat="1" applyFill="1" applyBorder="1"/>
    <xf numFmtId="0" fontId="1" fillId="11" borderId="5" xfId="0" applyFont="1" applyFill="1" applyBorder="1"/>
    <xf numFmtId="0" fontId="0" fillId="11" borderId="5" xfId="0" applyFill="1" applyBorder="1"/>
    <xf numFmtId="4" fontId="0" fillId="11" borderId="14" xfId="0" applyNumberFormat="1" applyFill="1" applyBorder="1"/>
    <xf numFmtId="0" fontId="0" fillId="11" borderId="43" xfId="0" applyFill="1" applyBorder="1"/>
    <xf numFmtId="0" fontId="0" fillId="11" borderId="44" xfId="0" applyFill="1" applyBorder="1"/>
    <xf numFmtId="4" fontId="0" fillId="11" borderId="45" xfId="0" applyNumberFormat="1" applyFill="1" applyBorder="1"/>
    <xf numFmtId="0" fontId="1" fillId="11" borderId="45" xfId="0" applyFont="1" applyFill="1" applyBorder="1"/>
    <xf numFmtId="0" fontId="0" fillId="11" borderId="45" xfId="0" applyFill="1" applyBorder="1"/>
    <xf numFmtId="4" fontId="0" fillId="11" borderId="44" xfId="0" applyNumberFormat="1" applyFill="1" applyBorder="1"/>
    <xf numFmtId="4" fontId="0" fillId="11" borderId="39" xfId="0" applyNumberFormat="1" applyFill="1" applyBorder="1"/>
    <xf numFmtId="4" fontId="0" fillId="9" borderId="37" xfId="0" applyNumberFormat="1" applyFill="1" applyBorder="1"/>
    <xf numFmtId="4" fontId="0" fillId="9" borderId="6" xfId="0" applyNumberFormat="1" applyFill="1" applyBorder="1"/>
    <xf numFmtId="4" fontId="0" fillId="9" borderId="15" xfId="0" applyNumberFormat="1" applyFill="1" applyBorder="1"/>
    <xf numFmtId="4" fontId="0" fillId="9" borderId="46" xfId="0" applyNumberFormat="1" applyFill="1" applyBorder="1"/>
    <xf numFmtId="4" fontId="0" fillId="11" borderId="6" xfId="0" applyNumberFormat="1" applyFill="1" applyBorder="1"/>
    <xf numFmtId="4" fontId="0" fillId="4" borderId="11" xfId="0" applyNumberFormat="1" applyFill="1" applyBorder="1" applyProtection="1">
      <protection locked="0"/>
    </xf>
    <xf numFmtId="4" fontId="0" fillId="4" borderId="12" xfId="0" applyNumberFormat="1" applyFill="1" applyBorder="1" applyProtection="1">
      <protection locked="0"/>
    </xf>
    <xf numFmtId="4" fontId="0" fillId="4" borderId="0" xfId="0" applyNumberFormat="1" applyFill="1" applyProtection="1">
      <protection locked="0"/>
    </xf>
    <xf numFmtId="4" fontId="0" fillId="4" borderId="13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4" fontId="1" fillId="0" borderId="0" xfId="0" applyNumberFormat="1" applyFont="1"/>
    <xf numFmtId="4" fontId="0" fillId="0" borderId="10" xfId="0" applyNumberFormat="1" applyBorder="1"/>
    <xf numFmtId="4" fontId="0" fillId="0" borderId="9" xfId="0" applyNumberFormat="1" applyBorder="1"/>
    <xf numFmtId="4" fontId="0" fillId="0" borderId="14" xfId="0" applyNumberFormat="1" applyBorder="1"/>
    <xf numFmtId="4" fontId="0" fillId="0" borderId="4" xfId="0" applyNumberFormat="1" applyBorder="1"/>
    <xf numFmtId="4" fontId="0" fillId="0" borderId="6" xfId="0" applyNumberFormat="1" applyBorder="1"/>
    <xf numFmtId="4" fontId="0" fillId="7" borderId="40" xfId="0" applyNumberFormat="1" applyFill="1" applyBorder="1" applyProtection="1">
      <protection locked="0"/>
    </xf>
    <xf numFmtId="4" fontId="0" fillId="7" borderId="35" xfId="0" applyNumberFormat="1" applyFill="1" applyBorder="1" applyProtection="1">
      <protection locked="0"/>
    </xf>
    <xf numFmtId="4" fontId="0" fillId="7" borderId="56" xfId="0" applyNumberFormat="1" applyFill="1" applyBorder="1" applyProtection="1">
      <protection locked="0"/>
    </xf>
    <xf numFmtId="4" fontId="0" fillId="7" borderId="58" xfId="0" applyNumberFormat="1" applyFill="1" applyBorder="1" applyProtection="1">
      <protection locked="0"/>
    </xf>
    <xf numFmtId="4" fontId="0" fillId="7" borderId="43" xfId="0" applyNumberFormat="1" applyFill="1" applyBorder="1" applyProtection="1">
      <protection locked="0"/>
    </xf>
    <xf numFmtId="4" fontId="0" fillId="7" borderId="42" xfId="0" applyNumberFormat="1" applyFill="1" applyBorder="1" applyProtection="1">
      <protection locked="0"/>
    </xf>
    <xf numFmtId="4" fontId="0" fillId="7" borderId="5" xfId="0" applyNumberFormat="1" applyFill="1" applyBorder="1" applyProtection="1">
      <protection locked="0"/>
    </xf>
    <xf numFmtId="4" fontId="0" fillId="7" borderId="6" xfId="0" applyNumberFormat="1" applyFill="1" applyBorder="1" applyProtection="1">
      <protection locked="0"/>
    </xf>
    <xf numFmtId="4" fontId="0" fillId="7" borderId="4" xfId="0" applyNumberFormat="1" applyFill="1" applyBorder="1" applyProtection="1">
      <protection locked="0"/>
    </xf>
    <xf numFmtId="4" fontId="0" fillId="7" borderId="45" xfId="0" applyNumberFormat="1" applyFill="1" applyBorder="1" applyProtection="1">
      <protection locked="0"/>
    </xf>
    <xf numFmtId="4" fontId="0" fillId="7" borderId="61" xfId="0" applyNumberFormat="1" applyFill="1" applyBorder="1" applyProtection="1">
      <protection locked="0"/>
    </xf>
    <xf numFmtId="4" fontId="0" fillId="7" borderId="54" xfId="0" applyNumberFormat="1" applyFill="1" applyBorder="1" applyProtection="1">
      <protection locked="0"/>
    </xf>
    <xf numFmtId="4" fontId="0" fillId="7" borderId="33" xfId="0" applyNumberFormat="1" applyFill="1" applyBorder="1" applyProtection="1">
      <protection locked="0"/>
    </xf>
    <xf numFmtId="4" fontId="0" fillId="7" borderId="30" xfId="0" applyNumberFormat="1" applyFill="1" applyBorder="1" applyProtection="1">
      <protection locked="0"/>
    </xf>
    <xf numFmtId="4" fontId="0" fillId="0" borderId="46" xfId="0" applyNumberFormat="1" applyBorder="1"/>
    <xf numFmtId="4" fontId="0" fillId="0" borderId="48" xfId="0" applyNumberFormat="1" applyBorder="1"/>
    <xf numFmtId="0" fontId="0" fillId="4" borderId="11" xfId="0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0" xfId="0" applyFill="1" applyProtection="1">
      <protection locked="0"/>
    </xf>
    <xf numFmtId="0" fontId="0" fillId="4" borderId="13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16" fillId="7" borderId="5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4" fontId="0" fillId="7" borderId="62" xfId="0" applyNumberFormat="1" applyFill="1" applyBorder="1" applyProtection="1">
      <protection locked="0"/>
    </xf>
    <xf numFmtId="4" fontId="0" fillId="0" borderId="39" xfId="0" applyNumberFormat="1" applyBorder="1"/>
    <xf numFmtId="0" fontId="14" fillId="0" borderId="22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4" fontId="0" fillId="4" borderId="10" xfId="0" applyNumberFormat="1" applyFill="1" applyBorder="1" applyProtection="1">
      <protection locked="0"/>
    </xf>
    <xf numFmtId="4" fontId="0" fillId="4" borderId="9" xfId="0" applyNumberFormat="1" applyFill="1" applyBorder="1" applyProtection="1">
      <protection locked="0"/>
    </xf>
    <xf numFmtId="4" fontId="0" fillId="4" borderId="14" xfId="0" applyNumberFormat="1" applyFill="1" applyBorder="1" applyProtection="1">
      <protection locked="0"/>
    </xf>
    <xf numFmtId="4" fontId="1" fillId="0" borderId="0" xfId="0" applyNumberFormat="1" applyFont="1" applyAlignment="1">
      <alignment horizontal="center"/>
    </xf>
    <xf numFmtId="4" fontId="1" fillId="0" borderId="24" xfId="0" applyNumberFormat="1" applyFont="1" applyBorder="1"/>
    <xf numFmtId="0" fontId="4" fillId="0" borderId="5" xfId="0" applyFont="1" applyBorder="1" applyAlignment="1">
      <alignment vertical="center" wrapText="1"/>
    </xf>
    <xf numFmtId="4" fontId="0" fillId="0" borderId="54" xfId="0" applyNumberFormat="1" applyBorder="1"/>
    <xf numFmtId="4" fontId="1" fillId="5" borderId="1" xfId="0" applyNumberFormat="1" applyFont="1" applyFill="1" applyBorder="1" applyAlignment="1">
      <alignment horizontal="center"/>
    </xf>
    <xf numFmtId="4" fontId="1" fillId="5" borderId="1" xfId="0" applyNumberFormat="1" applyFont="1" applyFill="1" applyBorder="1"/>
    <xf numFmtId="4" fontId="0" fillId="5" borderId="17" xfId="0" applyNumberFormat="1" applyFill="1" applyBorder="1"/>
    <xf numFmtId="4" fontId="0" fillId="5" borderId="18" xfId="0" applyNumberFormat="1" applyFill="1" applyBorder="1"/>
    <xf numFmtId="4" fontId="0" fillId="5" borderId="19" xfId="0" applyNumberFormat="1" applyFill="1" applyBorder="1"/>
    <xf numFmtId="4" fontId="0" fillId="5" borderId="20" xfId="0" applyNumberFormat="1" applyFill="1" applyBorder="1"/>
    <xf numFmtId="4" fontId="0" fillId="5" borderId="21" xfId="0" applyNumberFormat="1" applyFill="1" applyBorder="1"/>
    <xf numFmtId="0" fontId="4" fillId="7" borderId="11" xfId="0" applyFont="1" applyFill="1" applyBorder="1" applyAlignment="1" applyProtection="1">
      <alignment vertical="center" wrapText="1"/>
      <protection locked="0"/>
    </xf>
    <xf numFmtId="0" fontId="4" fillId="7" borderId="15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4" fillId="10" borderId="1" xfId="0" applyFont="1" applyFill="1" applyBorder="1" applyAlignment="1">
      <alignment vertical="center"/>
    </xf>
    <xf numFmtId="4" fontId="1" fillId="0" borderId="2" xfId="0" applyNumberFormat="1" applyFont="1" applyBorder="1" applyAlignment="1">
      <alignment horizontal="left" vertical="center" wrapText="1"/>
    </xf>
    <xf numFmtId="14" fontId="10" fillId="0" borderId="0" xfId="0" applyNumberFormat="1" applyFont="1"/>
    <xf numFmtId="0" fontId="0" fillId="0" borderId="40" xfId="0" applyBorder="1"/>
    <xf numFmtId="0" fontId="4" fillId="0" borderId="37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0" fillId="0" borderId="56" xfId="0" applyBorder="1"/>
    <xf numFmtId="0" fontId="4" fillId="0" borderId="46" xfId="0" applyFont="1" applyBorder="1" applyAlignment="1">
      <alignment vertical="center" wrapText="1"/>
    </xf>
    <xf numFmtId="0" fontId="0" fillId="0" borderId="58" xfId="0" applyBorder="1"/>
    <xf numFmtId="0" fontId="4" fillId="0" borderId="48" xfId="0" applyFont="1" applyBorder="1" applyAlignment="1">
      <alignment vertical="center" wrapText="1"/>
    </xf>
    <xf numFmtId="0" fontId="0" fillId="0" borderId="43" xfId="0" applyBorder="1"/>
    <xf numFmtId="0" fontId="0" fillId="0" borderId="39" xfId="0" applyBorder="1"/>
    <xf numFmtId="0" fontId="16" fillId="0" borderId="38" xfId="0" applyFont="1" applyBorder="1" applyAlignment="1">
      <alignment vertical="center" wrapText="1"/>
    </xf>
    <xf numFmtId="0" fontId="10" fillId="0" borderId="39" xfId="0" applyFont="1" applyBorder="1"/>
    <xf numFmtId="0" fontId="14" fillId="10" borderId="22" xfId="0" applyFont="1" applyFill="1" applyBorder="1" applyAlignment="1">
      <alignment vertical="center"/>
    </xf>
    <xf numFmtId="0" fontId="14" fillId="10" borderId="23" xfId="0" applyFont="1" applyFill="1" applyBorder="1" applyAlignment="1">
      <alignment vertical="center"/>
    </xf>
    <xf numFmtId="0" fontId="22" fillId="0" borderId="40" xfId="0" applyFont="1" applyBorder="1"/>
    <xf numFmtId="0" fontId="22" fillId="0" borderId="17" xfId="0" applyFont="1" applyBorder="1"/>
    <xf numFmtId="0" fontId="21" fillId="0" borderId="35" xfId="0" applyFont="1" applyBorder="1"/>
    <xf numFmtId="4" fontId="21" fillId="0" borderId="18" xfId="0" applyNumberFormat="1" applyFont="1" applyBorder="1"/>
    <xf numFmtId="0" fontId="22" fillId="0" borderId="43" xfId="0" applyFont="1" applyBorder="1"/>
    <xf numFmtId="0" fontId="22" fillId="0" borderId="21" xfId="0" applyFont="1" applyBorder="1"/>
    <xf numFmtId="4" fontId="0" fillId="0" borderId="17" xfId="0" applyNumberFormat="1" applyBorder="1"/>
    <xf numFmtId="0" fontId="22" fillId="0" borderId="35" xfId="0" applyFont="1" applyBorder="1"/>
    <xf numFmtId="4" fontId="22" fillId="0" borderId="18" xfId="0" applyNumberFormat="1" applyFont="1" applyBorder="1"/>
    <xf numFmtId="4" fontId="22" fillId="0" borderId="21" xfId="0" applyNumberFormat="1" applyFont="1" applyBorder="1"/>
    <xf numFmtId="0" fontId="21" fillId="0" borderId="43" xfId="0" applyFont="1" applyBorder="1"/>
    <xf numFmtId="4" fontId="22" fillId="0" borderId="17" xfId="0" applyNumberFormat="1" applyFont="1" applyBorder="1"/>
    <xf numFmtId="4" fontId="0" fillId="0" borderId="21" xfId="0" applyNumberFormat="1" applyBorder="1"/>
    <xf numFmtId="0" fontId="21" fillId="10" borderId="22" xfId="0" applyFont="1" applyFill="1" applyBorder="1" applyAlignment="1">
      <alignment horizontal="center" vertical="center"/>
    </xf>
    <xf numFmtId="4" fontId="21" fillId="10" borderId="1" xfId="0" applyNumberFormat="1" applyFont="1" applyFill="1" applyBorder="1"/>
    <xf numFmtId="0" fontId="4" fillId="7" borderId="10" xfId="0" applyFont="1" applyFill="1" applyBorder="1" applyAlignment="1" applyProtection="1">
      <alignment vertical="center" wrapText="1"/>
      <protection locked="0"/>
    </xf>
    <xf numFmtId="0" fontId="4" fillId="7" borderId="14" xfId="0" applyFont="1" applyFill="1" applyBorder="1" applyAlignment="1" applyProtection="1">
      <alignment vertical="center" wrapText="1"/>
      <protection locked="0"/>
    </xf>
    <xf numFmtId="0" fontId="10" fillId="7" borderId="6" xfId="0" applyFont="1" applyFill="1" applyBorder="1" applyProtection="1">
      <protection locked="0"/>
    </xf>
    <xf numFmtId="0" fontId="25" fillId="0" borderId="15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2" xfId="0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0" borderId="45" xfId="0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44" xfId="0" applyFill="1" applyBorder="1" applyAlignment="1">
      <alignment horizontal="center"/>
    </xf>
    <xf numFmtId="0" fontId="0" fillId="7" borderId="41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4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44" xfId="0" applyFill="1" applyBorder="1" applyAlignment="1">
      <alignment horizontal="center"/>
    </xf>
    <xf numFmtId="0" fontId="0" fillId="5" borderId="4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44" xfId="0" applyFill="1" applyBorder="1" applyAlignment="1">
      <alignment horizontal="center"/>
    </xf>
    <xf numFmtId="0" fontId="0" fillId="6" borderId="41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4" xfId="0" applyFill="1" applyBorder="1" applyAlignment="1">
      <alignment horizontal="center"/>
    </xf>
    <xf numFmtId="0" fontId="0" fillId="9" borderId="41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44" xfId="0" applyFill="1" applyBorder="1" applyAlignment="1">
      <alignment horizontal="center"/>
    </xf>
    <xf numFmtId="0" fontId="0" fillId="11" borderId="41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44" xfId="0" applyFill="1" applyBorder="1" applyAlignment="1">
      <alignment horizontal="center"/>
    </xf>
    <xf numFmtId="4" fontId="0" fillId="11" borderId="37" xfId="0" applyNumberFormat="1" applyFill="1" applyBorder="1"/>
    <xf numFmtId="4" fontId="0" fillId="11" borderId="46" xfId="0" applyNumberFormat="1" applyFill="1" applyBorder="1"/>
    <xf numFmtId="4" fontId="9" fillId="0" borderId="0" xfId="0" applyNumberFormat="1" applyFont="1"/>
    <xf numFmtId="4" fontId="9" fillId="0" borderId="0" xfId="0" applyNumberFormat="1" applyFont="1" applyAlignment="1">
      <alignment vertical="center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5" fontId="26" fillId="0" borderId="1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center" wrapText="1"/>
    </xf>
    <xf numFmtId="0" fontId="24" fillId="0" borderId="13" xfId="0" applyFont="1" applyBorder="1" applyAlignment="1">
      <alignment wrapText="1"/>
    </xf>
    <xf numFmtId="165" fontId="25" fillId="0" borderId="0" xfId="0" applyNumberFormat="1" applyFont="1" applyAlignment="1">
      <alignment wrapText="1"/>
    </xf>
    <xf numFmtId="0" fontId="26" fillId="0" borderId="0" xfId="0" applyFont="1" applyAlignment="1">
      <alignment horizontal="center" wrapText="1"/>
    </xf>
    <xf numFmtId="0" fontId="24" fillId="0" borderId="13" xfId="0" applyFont="1" applyBorder="1" applyAlignment="1">
      <alignment horizontal="right" wrapText="1"/>
    </xf>
    <xf numFmtId="0" fontId="25" fillId="0" borderId="15" xfId="0" applyFont="1" applyBorder="1" applyAlignment="1">
      <alignment wrapText="1"/>
    </xf>
    <xf numFmtId="0" fontId="24" fillId="0" borderId="16" xfId="0" applyFont="1" applyBorder="1" applyAlignment="1">
      <alignment wrapText="1"/>
    </xf>
    <xf numFmtId="0" fontId="25" fillId="0" borderId="9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4" fontId="25" fillId="0" borderId="9" xfId="0" applyNumberFormat="1" applyFont="1" applyBorder="1" applyAlignment="1">
      <alignment horizontal="center" vertical="center" wrapText="1"/>
    </xf>
    <xf numFmtId="4" fontId="24" fillId="0" borderId="9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166" fontId="9" fillId="0" borderId="0" xfId="0" applyNumberFormat="1" applyFont="1" applyAlignment="1">
      <alignment vertical="center"/>
    </xf>
    <xf numFmtId="0" fontId="25" fillId="7" borderId="4" xfId="0" applyFont="1" applyFill="1" applyBorder="1" applyAlignment="1" applyProtection="1">
      <alignment horizontal="center" vertical="center" wrapText="1"/>
      <protection locked="0"/>
    </xf>
    <xf numFmtId="0" fontId="25" fillId="7" borderId="5" xfId="0" applyFont="1" applyFill="1" applyBorder="1" applyAlignment="1" applyProtection="1">
      <alignment horizontal="center" vertical="center" wrapText="1"/>
      <protection locked="0"/>
    </xf>
    <xf numFmtId="0" fontId="24" fillId="7" borderId="5" xfId="0" applyFont="1" applyFill="1" applyBorder="1" applyAlignment="1" applyProtection="1">
      <alignment horizontal="center" vertical="center" wrapText="1"/>
      <protection locked="0"/>
    </xf>
    <xf numFmtId="0" fontId="24" fillId="7" borderId="6" xfId="0" applyFont="1" applyFill="1" applyBorder="1" applyAlignment="1" applyProtection="1">
      <alignment horizontal="center" vertical="center" wrapText="1"/>
      <protection locked="0"/>
    </xf>
    <xf numFmtId="0" fontId="24" fillId="7" borderId="4" xfId="0" applyFont="1" applyFill="1" applyBorder="1" applyAlignment="1" applyProtection="1">
      <alignment horizontal="center" vertical="center" wrapText="1"/>
      <protection locked="0"/>
    </xf>
    <xf numFmtId="0" fontId="4" fillId="7" borderId="0" xfId="0" applyFont="1" applyFill="1" applyAlignment="1" applyProtection="1">
      <alignment vertical="center" wrapText="1"/>
      <protection locked="0"/>
    </xf>
    <xf numFmtId="0" fontId="0" fillId="7" borderId="8" xfId="0" applyFill="1" applyBorder="1" applyAlignment="1" applyProtection="1">
      <alignment vertical="center"/>
      <protection locked="0"/>
    </xf>
    <xf numFmtId="4" fontId="0" fillId="7" borderId="68" xfId="0" applyNumberFormat="1" applyFill="1" applyBorder="1" applyProtection="1">
      <protection locked="0"/>
    </xf>
    <xf numFmtId="4" fontId="0" fillId="7" borderId="13" xfId="0" applyNumberFormat="1" applyFill="1" applyBorder="1" applyProtection="1">
      <protection locked="0"/>
    </xf>
    <xf numFmtId="4" fontId="0" fillId="7" borderId="16" xfId="0" applyNumberFormat="1" applyFill="1" applyBorder="1" applyProtection="1">
      <protection locked="0"/>
    </xf>
    <xf numFmtId="4" fontId="0" fillId="7" borderId="12" xfId="0" applyNumberFormat="1" applyFill="1" applyBorder="1" applyProtection="1">
      <protection locked="0"/>
    </xf>
    <xf numFmtId="4" fontId="0" fillId="7" borderId="64" xfId="0" applyNumberFormat="1" applyFill="1" applyBorder="1" applyProtection="1">
      <protection locked="0"/>
    </xf>
    <xf numFmtId="4" fontId="0" fillId="7" borderId="29" xfId="0" applyNumberFormat="1" applyFill="1" applyBorder="1"/>
    <xf numFmtId="0" fontId="1" fillId="0" borderId="0" xfId="0" applyFont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5" fillId="10" borderId="22" xfId="0" applyFont="1" applyFill="1" applyBorder="1" applyAlignment="1">
      <alignment vertical="center" wrapText="1"/>
    </xf>
    <xf numFmtId="4" fontId="15" fillId="10" borderId="47" xfId="0" applyNumberFormat="1" applyFont="1" applyFill="1" applyBorder="1" applyAlignment="1">
      <alignment vertical="center" wrapText="1"/>
    </xf>
    <xf numFmtId="4" fontId="15" fillId="10" borderId="36" xfId="0" applyNumberFormat="1" applyFont="1" applyFill="1" applyBorder="1" applyAlignment="1">
      <alignment vertical="center" wrapText="1"/>
    </xf>
    <xf numFmtId="0" fontId="0" fillId="0" borderId="33" xfId="0" applyBorder="1"/>
    <xf numFmtId="0" fontId="0" fillId="0" borderId="31" xfId="0" applyBorder="1"/>
    <xf numFmtId="4" fontId="0" fillId="0" borderId="32" xfId="0" applyNumberFormat="1" applyBorder="1"/>
    <xf numFmtId="0" fontId="15" fillId="10" borderId="49" xfId="0" applyFont="1" applyFill="1" applyBorder="1" applyAlignment="1">
      <alignment vertical="center" wrapText="1"/>
    </xf>
    <xf numFmtId="0" fontId="0" fillId="0" borderId="30" xfId="0" applyBorder="1"/>
    <xf numFmtId="0" fontId="0" fillId="12" borderId="31" xfId="0" applyFill="1" applyBorder="1"/>
    <xf numFmtId="4" fontId="0" fillId="12" borderId="32" xfId="0" applyNumberFormat="1" applyFill="1" applyBorder="1"/>
    <xf numFmtId="4" fontId="0" fillId="10" borderId="47" xfId="0" applyNumberFormat="1" applyFill="1" applyBorder="1"/>
    <xf numFmtId="0" fontId="0" fillId="13" borderId="33" xfId="0" applyFill="1" applyBorder="1"/>
    <xf numFmtId="4" fontId="0" fillId="13" borderId="46" xfId="0" applyNumberFormat="1" applyFill="1" applyBorder="1"/>
    <xf numFmtId="4" fontId="1" fillId="10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0" fillId="0" borderId="62" xfId="0" applyBorder="1"/>
    <xf numFmtId="4" fontId="0" fillId="0" borderId="45" xfId="0" applyNumberFormat="1" applyBorder="1"/>
    <xf numFmtId="0" fontId="0" fillId="0" borderId="28" xfId="0" applyBorder="1"/>
    <xf numFmtId="4" fontId="0" fillId="0" borderId="29" xfId="0" applyNumberFormat="1" applyBorder="1"/>
    <xf numFmtId="0" fontId="1" fillId="0" borderId="34" xfId="0" applyFont="1" applyBorder="1" applyAlignment="1">
      <alignment horizontal="center"/>
    </xf>
    <xf numFmtId="4" fontId="1" fillId="10" borderId="36" xfId="0" applyNumberFormat="1" applyFont="1" applyFill="1" applyBorder="1" applyAlignment="1">
      <alignment vertical="center"/>
    </xf>
    <xf numFmtId="0" fontId="0" fillId="2" borderId="33" xfId="0" applyFill="1" applyBorder="1" applyProtection="1">
      <protection locked="0"/>
    </xf>
    <xf numFmtId="4" fontId="0" fillId="10" borderId="9" xfId="0" applyNumberFormat="1" applyFill="1" applyBorder="1"/>
    <xf numFmtId="0" fontId="0" fillId="2" borderId="62" xfId="0" applyFill="1" applyBorder="1" applyProtection="1">
      <protection locked="0"/>
    </xf>
    <xf numFmtId="4" fontId="0" fillId="10" borderId="39" xfId="0" applyNumberFormat="1" applyFill="1" applyBorder="1"/>
    <xf numFmtId="4" fontId="1" fillId="10" borderId="36" xfId="0" applyNumberFormat="1" applyFont="1" applyFill="1" applyBorder="1"/>
    <xf numFmtId="0" fontId="15" fillId="13" borderId="49" xfId="0" applyFont="1" applyFill="1" applyBorder="1" applyAlignment="1">
      <alignment vertical="center" wrapText="1"/>
    </xf>
    <xf numFmtId="4" fontId="0" fillId="13" borderId="14" xfId="0" applyNumberFormat="1" applyFill="1" applyBorder="1"/>
    <xf numFmtId="4" fontId="0" fillId="13" borderId="32" xfId="0" applyNumberFormat="1" applyFill="1" applyBorder="1"/>
    <xf numFmtId="0" fontId="0" fillId="13" borderId="31" xfId="0" applyFill="1" applyBorder="1"/>
    <xf numFmtId="0" fontId="0" fillId="12" borderId="54" xfId="0" applyFill="1" applyBorder="1"/>
    <xf numFmtId="4" fontId="0" fillId="12" borderId="38" xfId="0" applyNumberFormat="1" applyFill="1" applyBorder="1"/>
    <xf numFmtId="4" fontId="1" fillId="10" borderId="24" xfId="0" applyNumberFormat="1" applyFont="1" applyFill="1" applyBorder="1"/>
    <xf numFmtId="0" fontId="2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27" fillId="0" borderId="1" xfId="0" applyNumberFormat="1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5" fillId="0" borderId="9" xfId="0" applyFont="1" applyBorder="1" applyAlignment="1">
      <alignment wrapText="1"/>
    </xf>
    <xf numFmtId="14" fontId="25" fillId="0" borderId="0" xfId="0" applyNumberFormat="1" applyFont="1" applyAlignment="1">
      <alignment wrapText="1"/>
    </xf>
    <xf numFmtId="4" fontId="25" fillId="0" borderId="0" xfId="0" applyNumberFormat="1" applyFont="1" applyAlignment="1">
      <alignment wrapText="1"/>
    </xf>
    <xf numFmtId="4" fontId="25" fillId="0" borderId="13" xfId="0" applyNumberFormat="1" applyFont="1" applyBorder="1" applyAlignment="1">
      <alignment wrapText="1"/>
    </xf>
    <xf numFmtId="0" fontId="25" fillId="0" borderId="14" xfId="0" applyFont="1" applyBorder="1" applyAlignment="1">
      <alignment wrapText="1"/>
    </xf>
    <xf numFmtId="4" fontId="25" fillId="0" borderId="15" xfId="0" applyNumberFormat="1" applyFont="1" applyBorder="1" applyAlignment="1">
      <alignment wrapText="1"/>
    </xf>
    <xf numFmtId="4" fontId="25" fillId="0" borderId="16" xfId="0" applyNumberFormat="1" applyFont="1" applyBorder="1" applyAlignment="1">
      <alignment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23" fillId="0" borderId="69" xfId="0" applyFont="1" applyBorder="1" applyAlignment="1">
      <alignment horizontal="left" wrapText="1"/>
    </xf>
    <xf numFmtId="0" fontId="23" fillId="0" borderId="70" xfId="0" applyFont="1" applyBorder="1" applyAlignment="1">
      <alignment horizontal="center" vertical="center" wrapText="1"/>
    </xf>
    <xf numFmtId="4" fontId="23" fillId="0" borderId="70" xfId="0" applyNumberFormat="1" applyFont="1" applyBorder="1" applyAlignment="1">
      <alignment wrapText="1"/>
    </xf>
    <xf numFmtId="165" fontId="24" fillId="0" borderId="70" xfId="0" applyNumberFormat="1" applyFont="1" applyBorder="1" applyAlignment="1">
      <alignment horizontal="right" wrapText="1"/>
    </xf>
    <xf numFmtId="0" fontId="25" fillId="0" borderId="69" xfId="0" applyFont="1" applyBorder="1" applyAlignment="1">
      <alignment horizontal="left"/>
    </xf>
    <xf numFmtId="14" fontId="24" fillId="0" borderId="0" xfId="0" applyNumberFormat="1" applyFont="1" applyAlignment="1">
      <alignment horizontal="center" wrapText="1"/>
    </xf>
    <xf numFmtId="0" fontId="24" fillId="0" borderId="70" xfId="0" applyFont="1" applyBorder="1" applyAlignment="1">
      <alignment wrapText="1"/>
    </xf>
    <xf numFmtId="0" fontId="24" fillId="0" borderId="70" xfId="0" applyFont="1" applyBorder="1" applyAlignment="1">
      <alignment horizontal="center" vertical="center" wrapText="1"/>
    </xf>
    <xf numFmtId="4" fontId="24" fillId="0" borderId="70" xfId="0" applyNumberFormat="1" applyFont="1" applyBorder="1" applyAlignment="1">
      <alignment wrapText="1"/>
    </xf>
    <xf numFmtId="4" fontId="25" fillId="0" borderId="70" xfId="0" applyNumberFormat="1" applyFont="1" applyBorder="1" applyAlignment="1">
      <alignment horizontal="right"/>
    </xf>
    <xf numFmtId="165" fontId="25" fillId="0" borderId="70" xfId="0" applyNumberFormat="1" applyFont="1" applyBorder="1"/>
    <xf numFmtId="0" fontId="25" fillId="0" borderId="71" xfId="0" applyFont="1" applyBorder="1" applyAlignment="1">
      <alignment horizontal="left"/>
    </xf>
    <xf numFmtId="14" fontId="24" fillId="0" borderId="15" xfId="0" applyNumberFormat="1" applyFont="1" applyBorder="1" applyAlignment="1">
      <alignment horizontal="center" wrapText="1"/>
    </xf>
    <xf numFmtId="0" fontId="24" fillId="0" borderId="72" xfId="0" applyFont="1" applyBorder="1" applyAlignment="1">
      <alignment wrapText="1"/>
    </xf>
    <xf numFmtId="0" fontId="24" fillId="0" borderId="72" xfId="0" applyFont="1" applyBorder="1" applyAlignment="1">
      <alignment horizontal="center" vertical="center" wrapText="1"/>
    </xf>
    <xf numFmtId="4" fontId="24" fillId="0" borderId="72" xfId="0" applyNumberFormat="1" applyFont="1" applyBorder="1" applyAlignment="1">
      <alignment wrapText="1"/>
    </xf>
    <xf numFmtId="4" fontId="25" fillId="0" borderId="72" xfId="0" applyNumberFormat="1" applyFont="1" applyBorder="1" applyAlignment="1">
      <alignment horizontal="right"/>
    </xf>
    <xf numFmtId="165" fontId="25" fillId="0" borderId="72" xfId="0" applyNumberFormat="1" applyFont="1" applyBorder="1"/>
    <xf numFmtId="4" fontId="25" fillId="0" borderId="73" xfId="0" applyNumberFormat="1" applyFont="1" applyBorder="1" applyAlignment="1">
      <alignment horizontal="right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29" fillId="0" borderId="6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4" fontId="0" fillId="7" borderId="41" xfId="0" applyNumberFormat="1" applyFill="1" applyBorder="1" applyProtection="1">
      <protection locked="0"/>
    </xf>
    <xf numFmtId="4" fontId="0" fillId="7" borderId="0" xfId="0" applyNumberFormat="1" applyFill="1" applyProtection="1">
      <protection locked="0"/>
    </xf>
    <xf numFmtId="4" fontId="0" fillId="7" borderId="44" xfId="0" applyNumberFormat="1" applyFill="1" applyBorder="1" applyProtection="1">
      <protection locked="0"/>
    </xf>
    <xf numFmtId="4" fontId="15" fillId="10" borderId="0" xfId="0" applyNumberFormat="1" applyFont="1" applyFill="1" applyAlignment="1">
      <alignment vertical="center" wrapText="1"/>
    </xf>
    <xf numFmtId="4" fontId="0" fillId="13" borderId="0" xfId="0" applyNumberFormat="1" applyFill="1"/>
    <xf numFmtId="4" fontId="1" fillId="10" borderId="0" xfId="0" applyNumberFormat="1" applyFont="1" applyFill="1" applyAlignment="1">
      <alignment vertical="center"/>
    </xf>
    <xf numFmtId="0" fontId="22" fillId="0" borderId="0" xfId="0" applyFont="1"/>
    <xf numFmtId="4" fontId="21" fillId="0" borderId="0" xfId="0" applyNumberFormat="1" applyFont="1"/>
    <xf numFmtId="4" fontId="22" fillId="0" borderId="0" xfId="0" applyNumberFormat="1" applyFont="1"/>
    <xf numFmtId="4" fontId="15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8" fillId="0" borderId="3" xfId="0" applyFont="1" applyBorder="1"/>
    <xf numFmtId="0" fontId="18" fillId="0" borderId="7" xfId="0" applyFont="1" applyBorder="1" applyAlignment="1">
      <alignment horizontal="right"/>
    </xf>
    <xf numFmtId="4" fontId="1" fillId="0" borderId="35" xfId="0" applyNumberFormat="1" applyFont="1" applyBorder="1"/>
    <xf numFmtId="0" fontId="18" fillId="0" borderId="0" xfId="0" applyFont="1"/>
    <xf numFmtId="0" fontId="18" fillId="0" borderId="0" xfId="0" applyFont="1" applyAlignment="1">
      <alignment horizontal="right"/>
    </xf>
    <xf numFmtId="4" fontId="0" fillId="0" borderId="55" xfId="0" applyNumberFormat="1" applyBorder="1"/>
    <xf numFmtId="4" fontId="0" fillId="0" borderId="53" xfId="0" applyNumberFormat="1" applyBorder="1"/>
    <xf numFmtId="4" fontId="0" fillId="0" borderId="59" xfId="0" applyNumberFormat="1" applyBorder="1"/>
    <xf numFmtId="0" fontId="4" fillId="0" borderId="14" xfId="0" applyFont="1" applyBorder="1" applyAlignment="1">
      <alignment vertical="center" wrapText="1"/>
    </xf>
    <xf numFmtId="4" fontId="0" fillId="0" borderId="57" xfId="0" applyNumberFormat="1" applyBorder="1"/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" fontId="0" fillId="0" borderId="60" xfId="0" applyNumberFormat="1" applyBorder="1"/>
    <xf numFmtId="0" fontId="16" fillId="0" borderId="0" xfId="0" applyFont="1" applyAlignment="1">
      <alignment vertical="center" wrapText="1"/>
    </xf>
    <xf numFmtId="4" fontId="4" fillId="0" borderId="14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4" fontId="0" fillId="0" borderId="1" xfId="0" applyNumberFormat="1" applyBorder="1"/>
    <xf numFmtId="4" fontId="0" fillId="0" borderId="37" xfId="0" applyNumberFormat="1" applyBorder="1"/>
    <xf numFmtId="4" fontId="0" fillId="0" borderId="38" xfId="0" applyNumberFormat="1" applyBorder="1"/>
    <xf numFmtId="0" fontId="4" fillId="0" borderId="10" xfId="0" applyFont="1" applyBorder="1" applyAlignment="1">
      <alignment vertical="center" wrapText="1"/>
    </xf>
    <xf numFmtId="4" fontId="4" fillId="0" borderId="10" xfId="0" applyNumberFormat="1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" fontId="4" fillId="0" borderId="9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4" fontId="19" fillId="0" borderId="3" xfId="0" applyNumberFormat="1" applyFont="1" applyBorder="1"/>
    <xf numFmtId="0" fontId="19" fillId="0" borderId="7" xfId="0" applyFont="1" applyBorder="1" applyAlignment="1">
      <alignment vertical="center"/>
    </xf>
    <xf numFmtId="4" fontId="18" fillId="0" borderId="63" xfId="0" applyNumberFormat="1" applyFont="1" applyBorder="1" applyAlignment="1">
      <alignment horizontal="right"/>
    </xf>
    <xf numFmtId="4" fontId="18" fillId="0" borderId="7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0" fillId="0" borderId="35" xfId="0" applyNumberFormat="1" applyBorder="1"/>
    <xf numFmtId="0" fontId="16" fillId="0" borderId="9" xfId="0" applyFont="1" applyBorder="1" applyAlignment="1">
      <alignment vertical="center" wrapText="1"/>
    </xf>
    <xf numFmtId="4" fontId="4" fillId="0" borderId="5" xfId="0" applyNumberFormat="1" applyFont="1" applyBorder="1" applyAlignment="1">
      <alignment vertical="center" wrapText="1"/>
    </xf>
    <xf numFmtId="4" fontId="17" fillId="0" borderId="0" xfId="0" applyNumberFormat="1" applyFont="1"/>
    <xf numFmtId="4" fontId="0" fillId="4" borderId="37" xfId="0" applyNumberFormat="1" applyFill="1" applyBorder="1" applyProtection="1">
      <protection locked="0"/>
    </xf>
    <xf numFmtId="4" fontId="0" fillId="4" borderId="38" xfId="0" applyNumberFormat="1" applyFill="1" applyBorder="1" applyProtection="1">
      <protection locked="0"/>
    </xf>
    <xf numFmtId="4" fontId="0" fillId="4" borderId="46" xfId="0" applyNumberFormat="1" applyFill="1" applyBorder="1" applyProtection="1">
      <protection locked="0"/>
    </xf>
    <xf numFmtId="4" fontId="0" fillId="4" borderId="48" xfId="0" applyNumberFormat="1" applyFill="1" applyBorder="1" applyProtection="1">
      <protection locked="0"/>
    </xf>
    <xf numFmtId="4" fontId="0" fillId="4" borderId="39" xfId="0" applyNumberFormat="1" applyFill="1" applyBorder="1" applyProtection="1">
      <protection locked="0"/>
    </xf>
    <xf numFmtId="4" fontId="0" fillId="4" borderId="55" xfId="0" applyNumberFormat="1" applyFill="1" applyBorder="1" applyProtection="1">
      <protection locked="0"/>
    </xf>
    <xf numFmtId="4" fontId="0" fillId="4" borderId="53" xfId="0" applyNumberFormat="1" applyFill="1" applyBorder="1" applyProtection="1">
      <protection locked="0"/>
    </xf>
    <xf numFmtId="4" fontId="0" fillId="4" borderId="57" xfId="0" applyNumberFormat="1" applyFill="1" applyBorder="1" applyProtection="1">
      <protection locked="0"/>
    </xf>
    <xf numFmtId="4" fontId="0" fillId="4" borderId="59" xfId="0" applyNumberFormat="1" applyFill="1" applyBorder="1" applyProtection="1">
      <protection locked="0"/>
    </xf>
    <xf numFmtId="4" fontId="0" fillId="4" borderId="60" xfId="0" applyNumberFormat="1" applyFill="1" applyBorder="1" applyProtection="1">
      <protection locked="0"/>
    </xf>
    <xf numFmtId="0" fontId="30" fillId="0" borderId="0" xfId="0" applyFont="1"/>
    <xf numFmtId="0" fontId="4" fillId="7" borderId="2" xfId="0" applyFont="1" applyFill="1" applyBorder="1" applyAlignment="1" applyProtection="1">
      <alignment vertical="center" wrapText="1"/>
      <protection locked="0"/>
    </xf>
    <xf numFmtId="0" fontId="31" fillId="0" borderId="0" xfId="0" applyFont="1"/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4" fontId="1" fillId="5" borderId="1" xfId="0" applyNumberFormat="1" applyFont="1" applyFill="1" applyBorder="1" applyAlignment="1">
      <alignment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15" xfId="0" applyBorder="1"/>
    <xf numFmtId="4" fontId="0" fillId="2" borderId="0" xfId="0" applyNumberFormat="1" applyFill="1"/>
    <xf numFmtId="4" fontId="20" fillId="2" borderId="0" xfId="0" applyNumberFormat="1" applyFont="1" applyFill="1" applyAlignment="1">
      <alignment horizontal="center"/>
    </xf>
    <xf numFmtId="4" fontId="21" fillId="0" borderId="10" xfId="0" applyNumberFormat="1" applyFont="1" applyBorder="1" applyAlignment="1">
      <alignment horizontal="left"/>
    </xf>
    <xf numFmtId="4" fontId="21" fillId="0" borderId="14" xfId="0" applyNumberFormat="1" applyFont="1" applyBorder="1" applyAlignment="1">
      <alignment horizontal="left"/>
    </xf>
    <xf numFmtId="4" fontId="21" fillId="0" borderId="0" xfId="0" applyNumberFormat="1" applyFont="1" applyAlignment="1">
      <alignment horizontal="center"/>
    </xf>
    <xf numFmtId="4" fontId="21" fillId="2" borderId="0" xfId="0" applyNumberFormat="1" applyFont="1" applyFill="1" applyAlignment="1">
      <alignment horizontal="center"/>
    </xf>
    <xf numFmtId="4" fontId="21" fillId="0" borderId="0" xfId="0" applyNumberFormat="1" applyFont="1" applyAlignment="1">
      <alignment horizontal="left"/>
    </xf>
    <xf numFmtId="4" fontId="21" fillId="0" borderId="4" xfId="0" applyNumberFormat="1" applyFont="1" applyBorder="1"/>
    <xf numFmtId="4" fontId="21" fillId="0" borderId="6" xfId="0" applyNumberFormat="1" applyFont="1" applyBorder="1"/>
    <xf numFmtId="4" fontId="0" fillId="5" borderId="41" xfId="0" applyNumberFormat="1" applyFill="1" applyBorder="1"/>
    <xf numFmtId="4" fontId="0" fillId="5" borderId="37" xfId="0" applyNumberFormat="1" applyFill="1" applyBorder="1"/>
    <xf numFmtId="4" fontId="0" fillId="5" borderId="14" xfId="0" applyNumberFormat="1" applyFill="1" applyBorder="1"/>
    <xf numFmtId="4" fontId="0" fillId="5" borderId="6" xfId="0" applyNumberFormat="1" applyFill="1" applyBorder="1"/>
    <xf numFmtId="4" fontId="0" fillId="5" borderId="15" xfId="0" applyNumberFormat="1" applyFill="1" applyBorder="1"/>
    <xf numFmtId="4" fontId="0" fillId="5" borderId="46" xfId="0" applyNumberFormat="1" applyFill="1" applyBorder="1"/>
    <xf numFmtId="4" fontId="0" fillId="14" borderId="0" xfId="0" applyNumberFormat="1" applyFill="1"/>
    <xf numFmtId="0" fontId="0" fillId="0" borderId="0" xfId="0" applyAlignment="1">
      <alignment wrapText="1"/>
    </xf>
    <xf numFmtId="4" fontId="0" fillId="14" borderId="0" xfId="0" applyNumberFormat="1" applyFill="1" applyAlignment="1">
      <alignment wrapText="1"/>
    </xf>
    <xf numFmtId="0" fontId="32" fillId="0" borderId="0" xfId="0" applyFont="1"/>
    <xf numFmtId="0" fontId="22" fillId="0" borderId="18" xfId="0" applyFont="1" applyBorder="1"/>
    <xf numFmtId="0" fontId="21" fillId="10" borderId="43" xfId="0" applyFont="1" applyFill="1" applyBorder="1" applyAlignment="1">
      <alignment horizontal="center" vertical="center"/>
    </xf>
    <xf numFmtId="4" fontId="21" fillId="10" borderId="21" xfId="0" applyNumberFormat="1" applyFont="1" applyFill="1" applyBorder="1"/>
    <xf numFmtId="4" fontId="12" fillId="0" borderId="0" xfId="0" applyNumberFormat="1" applyFont="1" applyAlignment="1">
      <alignment horizontal="center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0" fontId="6" fillId="0" borderId="0" xfId="0" applyFont="1" applyAlignment="1">
      <alignment vertical="center"/>
    </xf>
    <xf numFmtId="0" fontId="0" fillId="7" borderId="3" xfId="0" applyFill="1" applyBorder="1" applyAlignment="1" applyProtection="1">
      <alignment horizontal="left" vertical="center"/>
      <protection locked="0"/>
    </xf>
    <xf numFmtId="0" fontId="0" fillId="7" borderId="7" xfId="0" applyFill="1" applyBorder="1" applyAlignment="1" applyProtection="1">
      <alignment horizontal="left" vertical="center"/>
      <protection locked="0"/>
    </xf>
    <xf numFmtId="0" fontId="0" fillId="7" borderId="8" xfId="0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/>
    </xf>
    <xf numFmtId="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left" vertical="center"/>
    </xf>
    <xf numFmtId="4" fontId="1" fillId="0" borderId="8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167" fontId="21" fillId="10" borderId="22" xfId="0" applyNumberFormat="1" applyFont="1" applyFill="1" applyBorder="1" applyAlignment="1">
      <alignment horizontal="center" vertical="center"/>
    </xf>
    <xf numFmtId="167" fontId="21" fillId="10" borderId="24" xfId="0" applyNumberFormat="1" applyFont="1" applyFill="1" applyBorder="1" applyAlignment="1">
      <alignment horizontal="center" vertical="center"/>
    </xf>
    <xf numFmtId="167" fontId="21" fillId="10" borderId="40" xfId="0" applyNumberFormat="1" applyFont="1" applyFill="1" applyBorder="1" applyAlignment="1">
      <alignment horizontal="center" vertical="center"/>
    </xf>
    <xf numFmtId="167" fontId="21" fillId="10" borderId="55" xfId="0" applyNumberFormat="1" applyFont="1" applyFill="1" applyBorder="1" applyAlignment="1">
      <alignment horizontal="center" vertical="center"/>
    </xf>
    <xf numFmtId="0" fontId="21" fillId="7" borderId="3" xfId="0" applyFont="1" applyFill="1" applyBorder="1" applyAlignment="1" applyProtection="1">
      <alignment horizontal="center"/>
      <protection locked="0"/>
    </xf>
    <xf numFmtId="0" fontId="21" fillId="7" borderId="8" xfId="0" applyFont="1" applyFill="1" applyBorder="1" applyAlignment="1" applyProtection="1">
      <alignment horizontal="center"/>
      <protection locked="0"/>
    </xf>
    <xf numFmtId="0" fontId="20" fillId="0" borderId="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4" fontId="1" fillId="0" borderId="50" xfId="0" applyNumberFormat="1" applyFont="1" applyBorder="1" applyAlignment="1">
      <alignment horizontal="left" vertical="center"/>
    </xf>
    <xf numFmtId="4" fontId="1" fillId="0" borderId="7" xfId="0" applyNumberFormat="1" applyFont="1" applyBorder="1" applyAlignment="1">
      <alignment horizontal="left" vertical="center"/>
    </xf>
    <xf numFmtId="0" fontId="23" fillId="0" borderId="0" xfId="0" applyFont="1" applyAlignment="1">
      <alignment wrapText="1"/>
    </xf>
    <xf numFmtId="0" fontId="23" fillId="0" borderId="70" xfId="0" applyFont="1" applyBorder="1" applyAlignment="1">
      <alignment wrapText="1"/>
    </xf>
    <xf numFmtId="0" fontId="31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 applyProtection="1">
      <alignment horizontal="center" vertical="center" wrapText="1"/>
      <protection locked="0"/>
    </xf>
    <xf numFmtId="4" fontId="1" fillId="0" borderId="24" xfId="0" applyNumberFormat="1" applyFont="1" applyBorder="1" applyAlignment="1" applyProtection="1">
      <alignment horizontal="center" vertical="center" wrapText="1"/>
      <protection locked="0"/>
    </xf>
    <xf numFmtId="4" fontId="1" fillId="0" borderId="17" xfId="0" applyNumberFormat="1" applyFont="1" applyBorder="1" applyAlignment="1">
      <alignment horizontal="center"/>
    </xf>
    <xf numFmtId="4" fontId="1" fillId="0" borderId="18" xfId="0" applyNumberFormat="1" applyFont="1" applyBorder="1" applyAlignment="1">
      <alignment horizontal="center"/>
    </xf>
    <xf numFmtId="4" fontId="1" fillId="0" borderId="21" xfId="0" applyNumberFormat="1" applyFon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4" fontId="0" fillId="0" borderId="18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0" fontId="3" fillId="0" borderId="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4" xfId="0" applyBorder="1" applyAlignment="1">
      <alignment horizontal="center"/>
    </xf>
    <xf numFmtId="0" fontId="26" fillId="0" borderId="65" xfId="0" applyFont="1" applyBorder="1" applyAlignment="1">
      <alignment horizontal="center" vertical="center" wrapText="1"/>
    </xf>
    <xf numFmtId="0" fontId="26" fillId="0" borderId="66" xfId="0" applyFont="1" applyBorder="1" applyAlignment="1">
      <alignment horizontal="center" vertical="center" wrapText="1"/>
    </xf>
    <xf numFmtId="0" fontId="26" fillId="0" borderId="67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0</xdr:rowOff>
    </xdr:from>
    <xdr:to>
      <xdr:col>2</xdr:col>
      <xdr:colOff>351924</xdr:colOff>
      <xdr:row>4</xdr:row>
      <xdr:rowOff>123825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CDA6B76-D524-4451-BEC8-96BCE0BD9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0"/>
          <a:ext cx="2580774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0</xdr:row>
      <xdr:rowOff>285750</xdr:rowOff>
    </xdr:from>
    <xdr:to>
      <xdr:col>4</xdr:col>
      <xdr:colOff>1428750</xdr:colOff>
      <xdr:row>2</xdr:row>
      <xdr:rowOff>152400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638943D-B23B-901B-283E-667D09757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285750"/>
          <a:ext cx="282892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07D10-B5BB-48C9-A8C4-8889CE2F400D}">
  <sheetPr>
    <pageSetUpPr fitToPage="1"/>
  </sheetPr>
  <dimension ref="A1:U33"/>
  <sheetViews>
    <sheetView showGridLines="0" showZeros="0" zoomScaleNormal="100" workbookViewId="0">
      <selection activeCell="C11" sqref="C11"/>
    </sheetView>
  </sheetViews>
  <sheetFormatPr baseColWidth="10" defaultColWidth="11.42578125" defaultRowHeight="15" x14ac:dyDescent="0.25"/>
  <cols>
    <col min="1" max="1" width="4" customWidth="1"/>
    <col min="2" max="2" width="35.28515625" customWidth="1"/>
    <col min="3" max="3" width="14.85546875" customWidth="1"/>
    <col min="5" max="5" width="22.85546875" customWidth="1"/>
    <col min="6" max="6" width="5" customWidth="1"/>
    <col min="7" max="7" width="14.28515625" customWidth="1"/>
    <col min="8" max="8" width="23.5703125" customWidth="1"/>
    <col min="9" max="9" width="2.5703125" customWidth="1"/>
    <col min="10" max="10" width="14" customWidth="1"/>
    <col min="11" max="11" width="4" style="11" customWidth="1"/>
    <col min="12" max="12" width="14.28515625" customWidth="1"/>
    <col min="13" max="13" width="23.5703125" customWidth="1"/>
    <col min="14" max="14" width="2.5703125" customWidth="1"/>
    <col min="15" max="15" width="15.28515625" customWidth="1"/>
    <col min="16" max="16" width="2.42578125" customWidth="1"/>
    <col min="18" max="18" width="1.85546875" customWidth="1"/>
    <col min="19" max="19" width="12.85546875" style="403" hidden="1" customWidth="1"/>
    <col min="20" max="20" width="10.85546875" customWidth="1"/>
  </cols>
  <sheetData>
    <row r="1" spans="1:21" ht="33.75" x14ac:dyDescent="0.5">
      <c r="B1" s="625"/>
      <c r="C1" s="625"/>
      <c r="D1" s="625"/>
      <c r="E1" s="625"/>
    </row>
    <row r="2" spans="1:21" s="14" customFormat="1" ht="36" customHeight="1" x14ac:dyDescent="0.25">
      <c r="G2" s="627" t="s">
        <v>0</v>
      </c>
      <c r="H2" s="627"/>
      <c r="I2" s="627"/>
      <c r="J2" s="627"/>
      <c r="L2" s="627" t="s">
        <v>1</v>
      </c>
      <c r="M2" s="627"/>
      <c r="N2" s="627"/>
      <c r="O2" s="627"/>
      <c r="S2" s="404"/>
    </row>
    <row r="3" spans="1:21" x14ac:dyDescent="0.25">
      <c r="J3" s="11"/>
      <c r="O3" s="11"/>
    </row>
    <row r="4" spans="1:21" s="14" customFormat="1" ht="37.5" customHeight="1" x14ac:dyDescent="0.25">
      <c r="D4" s="442" t="s">
        <v>2</v>
      </c>
      <c r="E4" s="42" t="s">
        <v>3</v>
      </c>
      <c r="G4" s="375" t="s">
        <v>4</v>
      </c>
      <c r="H4" s="375" t="s">
        <v>5</v>
      </c>
      <c r="I4" s="16"/>
      <c r="J4" s="45" t="s">
        <v>6</v>
      </c>
      <c r="L4" s="375" t="s">
        <v>4</v>
      </c>
      <c r="M4" s="375" t="s">
        <v>5</v>
      </c>
      <c r="N4" s="16"/>
      <c r="O4" s="45" t="s">
        <v>6</v>
      </c>
      <c r="Q4" s="375" t="s">
        <v>7</v>
      </c>
      <c r="S4" s="404"/>
    </row>
    <row r="5" spans="1:21" s="14" customFormat="1" ht="12" customHeight="1" x14ac:dyDescent="0.25">
      <c r="J5" s="17"/>
      <c r="O5" s="17"/>
      <c r="S5" s="404"/>
    </row>
    <row r="6" spans="1:21" s="14" customFormat="1" ht="23.25" customHeight="1" x14ac:dyDescent="0.25">
      <c r="B6" s="14" t="s">
        <v>8</v>
      </c>
      <c r="C6" s="622" t="s">
        <v>510</v>
      </c>
      <c r="D6" s="623"/>
      <c r="E6" s="624"/>
      <c r="G6" s="88" t="s">
        <v>370</v>
      </c>
      <c r="H6" s="88" t="s">
        <v>372</v>
      </c>
      <c r="J6" s="89">
        <v>3678.13</v>
      </c>
      <c r="K6" s="621" t="str">
        <f>IF(H6="","",Q6)</f>
        <v>Trésorerie</v>
      </c>
      <c r="L6" s="221" t="str">
        <f>G6</f>
        <v>C.AGRICOLE</v>
      </c>
      <c r="M6" s="221" t="str">
        <f>H6</f>
        <v>COMPTE COURANT</v>
      </c>
      <c r="O6" s="46">
        <f ca="1">'Suivi Tréso. '!E6</f>
        <v>4858.1500000000005</v>
      </c>
      <c r="Q6" s="377" t="s">
        <v>9</v>
      </c>
      <c r="S6" s="14" t="s">
        <v>9</v>
      </c>
      <c r="T6" s="427" t="str" cm="1">
        <f t="array" aca="1" ref="T6" ca="1">IF(OR(AND(Q6="Trésorerie",M6&lt;&gt;"CAISSE"),ISERROR(INDIRECT("'"&amp;M6&amp;"'!"&amp;"J2"))),"",IF(ROUND(O6,2)&lt;&gt;ROUND(INDIRECT("'"&amp;M6&amp;"'!"&amp;"J2"),2),"Anomalie",""))</f>
        <v/>
      </c>
      <c r="U6" s="428" t="str" cm="1">
        <f t="array" aca="1" ref="U6" ca="1">IF(OR(AND(Q6="Trésorerie",M6&lt;&gt;"CAISSE"),ISERROR(INDIRECT("'"&amp;M6&amp;"'!"&amp;"J2"))),"",ROUND(INDIRECT("'"&amp;M6&amp;"'!"&amp;"J2"),2)-ROUND(O6,2))</f>
        <v/>
      </c>
    </row>
    <row r="7" spans="1:21" ht="3.95" customHeight="1" x14ac:dyDescent="0.25">
      <c r="B7" s="14"/>
      <c r="C7" s="14"/>
      <c r="D7" s="14"/>
      <c r="E7" s="14"/>
      <c r="J7" s="11"/>
      <c r="K7" s="621"/>
      <c r="O7" s="11"/>
      <c r="Q7" s="13"/>
      <c r="S7" t="s">
        <v>10</v>
      </c>
    </row>
    <row r="8" spans="1:21" s="14" customFormat="1" ht="23.25" customHeight="1" x14ac:dyDescent="0.25">
      <c r="B8" s="14" t="s">
        <v>11</v>
      </c>
      <c r="C8" s="87">
        <v>45658</v>
      </c>
      <c r="D8" s="14" t="s">
        <v>12</v>
      </c>
      <c r="G8" s="88" t="s">
        <v>370</v>
      </c>
      <c r="H8" s="88" t="s">
        <v>13</v>
      </c>
      <c r="J8" s="89">
        <v>14516.62</v>
      </c>
      <c r="K8" s="621" t="str">
        <f t="shared" ref="K8:K24" si="0">IF(H8="","",Q8)</f>
        <v>Trésorerie</v>
      </c>
      <c r="L8" s="221" t="str">
        <f>G8</f>
        <v>C.AGRICOLE</v>
      </c>
      <c r="M8" s="221" t="str">
        <f>H8</f>
        <v>LIVRET A</v>
      </c>
      <c r="O8" s="46">
        <f ca="1">'Suivi Tréso. '!E15</f>
        <v>16343.46</v>
      </c>
      <c r="Q8" s="377" t="s">
        <v>9</v>
      </c>
      <c r="S8" s="14" t="s">
        <v>14</v>
      </c>
      <c r="T8" s="427" t="str" cm="1">
        <f t="array" aca="1" ref="T8" ca="1">IF(OR(AND(Q8="Trésorerie",M8&lt;&gt;"CAISSE"),ISERROR(INDIRECT("'"&amp;M8&amp;"'!"&amp;"J2"))),"",IF(ROUND(O8,2)&lt;&gt;ROUND(INDIRECT("'"&amp;M8&amp;"'!"&amp;"J2"),2),"Anomalie",""))</f>
        <v/>
      </c>
      <c r="U8" s="428" t="str" cm="1">
        <f t="array" aca="1" ref="U8" ca="1">IF(OR(AND(Q8="Trésorerie",M8&lt;&gt;"CAISSE"),ISERROR(INDIRECT("'"&amp;M8&amp;"'!"&amp;"J2"))),"",ROUND(INDIRECT("'"&amp;M8&amp;"'!"&amp;"J2"),2)-ROUND(O8,2))</f>
        <v/>
      </c>
    </row>
    <row r="9" spans="1:21" ht="3.95" customHeight="1" x14ac:dyDescent="0.25">
      <c r="J9" s="11"/>
      <c r="K9" s="621"/>
      <c r="O9" s="11"/>
      <c r="Q9" s="13"/>
    </row>
    <row r="10" spans="1:21" s="14" customFormat="1" ht="23.25" customHeight="1" x14ac:dyDescent="0.25">
      <c r="B10" s="14" t="s">
        <v>15</v>
      </c>
      <c r="C10" s="87">
        <v>46022</v>
      </c>
      <c r="D10" s="14" t="s">
        <v>12</v>
      </c>
      <c r="G10" s="88"/>
      <c r="H10" s="435" t="s">
        <v>16</v>
      </c>
      <c r="J10" s="89">
        <v>2.15</v>
      </c>
      <c r="K10" s="621" t="str">
        <f t="shared" si="0"/>
        <v>Trésorerie</v>
      </c>
      <c r="L10" s="221">
        <f>G10</f>
        <v>0</v>
      </c>
      <c r="M10" s="221" t="str">
        <f>H10</f>
        <v>CAISSE</v>
      </c>
      <c r="O10" s="46">
        <f ca="1">'Suivi Tréso. '!E19</f>
        <v>2.15</v>
      </c>
      <c r="Q10" s="377" t="s">
        <v>9</v>
      </c>
      <c r="S10" s="404"/>
      <c r="T10" s="427" t="str" cm="1">
        <f t="array" aca="1" ref="T10" ca="1">IF(OR(AND(Q10="Trésorerie",M10&lt;&gt;"CAISSE"),ISERROR(INDIRECT("'"&amp;M10&amp;"'!"&amp;"J2"))),"",IF(ROUND(O10,2)&lt;&gt;ROUND(INDIRECT("'"&amp;M10&amp;"'!"&amp;"J2"),2),"Anomalie",""))</f>
        <v/>
      </c>
      <c r="U10" s="428" t="str" cm="1">
        <f t="array" aca="1" ref="U10" ca="1">IF(OR(AND(Q10="Trésorerie",M10&lt;&gt;"CAISSE"),ISERROR(INDIRECT("'"&amp;M10&amp;"'!"&amp;"J2"))),"",ROUND(INDIRECT("'"&amp;M10&amp;"'!"&amp;"J2"),2)-ROUND(O10,2))</f>
        <v/>
      </c>
    </row>
    <row r="11" spans="1:21" ht="3.95" customHeight="1" x14ac:dyDescent="0.25">
      <c r="J11" s="11"/>
      <c r="K11" s="621"/>
      <c r="O11" s="11"/>
      <c r="Q11" s="13"/>
    </row>
    <row r="12" spans="1:21" s="14" customFormat="1" ht="23.25" customHeight="1" x14ac:dyDescent="0.25">
      <c r="B12"/>
      <c r="G12" s="88"/>
      <c r="H12" s="88"/>
      <c r="J12" s="89"/>
      <c r="K12" s="621" t="str">
        <f t="shared" si="0"/>
        <v/>
      </c>
      <c r="L12" s="221">
        <f>G12</f>
        <v>0</v>
      </c>
      <c r="M12" s="221">
        <f>H12</f>
        <v>0</v>
      </c>
      <c r="O12" s="46">
        <f ca="1">'Suivi Tréso. '!E23</f>
        <v>0</v>
      </c>
      <c r="Q12" s="377" t="s">
        <v>9</v>
      </c>
      <c r="S12" s="404"/>
      <c r="T12" s="427" t="str" cm="1">
        <f t="array" aca="1" ref="T12" ca="1">IF(OR(AND(Q12="Trésorerie",M12&lt;&gt;"CAISSE"),ISERROR(INDIRECT("'"&amp;M12&amp;"'!"&amp;"J2"))),"",IF(ROUND(O12,2)&lt;&gt;ROUND(INDIRECT("'"&amp;M12&amp;"'!"&amp;"J2"),2),"Anomalie",""))</f>
        <v/>
      </c>
      <c r="U12" s="428" t="str" cm="1">
        <f t="array" aca="1" ref="U12" ca="1">IF(OR(AND(Q12="Trésorerie",M12&lt;&gt;"CAISSE"),ISERROR(INDIRECT("'"&amp;M12&amp;"'!"&amp;"J2"))),"",ROUND(INDIRECT("'"&amp;M12&amp;"'!"&amp;"J2"),2)-ROUND(O12,2))</f>
        <v/>
      </c>
    </row>
    <row r="13" spans="1:21" ht="3.95" customHeight="1" x14ac:dyDescent="0.25">
      <c r="J13" s="11"/>
      <c r="K13" s="621"/>
      <c r="O13" s="11"/>
      <c r="Q13" s="13"/>
    </row>
    <row r="14" spans="1:21" s="14" customFormat="1" ht="23.25" customHeight="1" x14ac:dyDescent="0.25">
      <c r="B14"/>
      <c r="G14" s="88" t="s">
        <v>511</v>
      </c>
      <c r="H14" s="88" t="s">
        <v>512</v>
      </c>
      <c r="J14" s="89">
        <v>684.02</v>
      </c>
      <c r="K14" s="621" t="str">
        <f t="shared" si="0"/>
        <v>Trésorerie</v>
      </c>
      <c r="L14" s="221" t="str">
        <f>G14</f>
        <v>SUMUP</v>
      </c>
      <c r="M14" s="221" t="str">
        <f>H14</f>
        <v>CARTE BANCAIRE</v>
      </c>
      <c r="O14" s="46">
        <f ca="1">'Suivi Tréso. '!E27</f>
        <v>117.12</v>
      </c>
      <c r="Q14" s="377" t="s">
        <v>9</v>
      </c>
      <c r="S14" s="404"/>
      <c r="T14" s="427" t="str" cm="1">
        <f t="array" aca="1" ref="T14" ca="1">IF(OR(AND(Q14="Trésorerie",M14&lt;&gt;"CAISSE"),ISERROR(INDIRECT("'"&amp;M14&amp;"'!"&amp;"J2"))),"",IF(ROUND(O14,2)&lt;&gt;ROUND(INDIRECT("'"&amp;M14&amp;"'!"&amp;"J2"),2),"Anomalie",""))</f>
        <v/>
      </c>
      <c r="U14" s="428" t="str" cm="1">
        <f t="array" aca="1" ref="U14" ca="1">IF(OR(AND(Q14="Trésorerie",M14&lt;&gt;"CAISSE"),ISERROR(INDIRECT("'"&amp;M14&amp;"'!"&amp;"J2"))),"",ROUND(INDIRECT("'"&amp;M14&amp;"'!"&amp;"J2"),2)-ROUND(O14,2))</f>
        <v/>
      </c>
    </row>
    <row r="15" spans="1:21" ht="3.95" customHeight="1" x14ac:dyDescent="0.25">
      <c r="J15" s="11"/>
      <c r="K15" s="621"/>
      <c r="O15" s="11"/>
      <c r="Q15" s="13"/>
    </row>
    <row r="16" spans="1:21" s="14" customFormat="1" ht="23.25" customHeight="1" x14ac:dyDescent="0.25">
      <c r="A16"/>
      <c r="B16"/>
      <c r="G16" s="88"/>
      <c r="H16" s="88" t="s">
        <v>371</v>
      </c>
      <c r="J16" s="89">
        <v>-104</v>
      </c>
      <c r="K16" s="621" t="str">
        <f t="shared" si="0"/>
        <v>Passif</v>
      </c>
      <c r="L16" s="221">
        <f>G16</f>
        <v>0</v>
      </c>
      <c r="M16" s="221" t="str">
        <f>H16</f>
        <v>A PAYER</v>
      </c>
      <c r="O16" s="46">
        <f ca="1">'Suivi Tréso. '!E31</f>
        <v>-368.5</v>
      </c>
      <c r="Q16" s="377" t="s">
        <v>14</v>
      </c>
      <c r="S16" s="404"/>
      <c r="T16" s="427" t="str" cm="1">
        <f t="array" aca="1" ref="T16" ca="1">IF(OR(AND(Q16="Trésorerie",M16&lt;&gt;"CAISSE"),ISERROR(INDIRECT("'"&amp;M16&amp;"'!"&amp;"J2"))),"",IF(ROUND(O16,2)&lt;&gt;ROUND(INDIRECT("'"&amp;M16&amp;"'!"&amp;"J2"),2),"Anomalie",""))</f>
        <v/>
      </c>
      <c r="U16" s="428" cm="1">
        <f t="array" aca="1" ref="U16" ca="1">IF(OR(AND(Q16="Trésorerie",M16&lt;&gt;"CAISSE"),ISERROR(INDIRECT("'"&amp;M16&amp;"'!"&amp;"J2"))),"",ROUND(INDIRECT("'"&amp;M16&amp;"'!"&amp;"J2"),2)-ROUND(O16,2))</f>
        <v>0</v>
      </c>
    </row>
    <row r="17" spans="1:21" ht="3.95" customHeight="1" x14ac:dyDescent="0.25">
      <c r="J17" s="11"/>
      <c r="K17" s="621"/>
      <c r="O17" s="11"/>
      <c r="Q17" s="13"/>
      <c r="T17" s="14"/>
    </row>
    <row r="18" spans="1:21" s="14" customFormat="1" ht="23.25" customHeight="1" x14ac:dyDescent="0.25">
      <c r="A18"/>
      <c r="B18"/>
      <c r="G18" s="88"/>
      <c r="H18" s="88" t="s">
        <v>506</v>
      </c>
      <c r="J18" s="89">
        <v>780</v>
      </c>
      <c r="K18" s="621" t="str">
        <f t="shared" si="0"/>
        <v>Actif</v>
      </c>
      <c r="L18" s="221">
        <f>G18</f>
        <v>0</v>
      </c>
      <c r="M18" s="221" t="str">
        <f>H18</f>
        <v>A RECEVOIR</v>
      </c>
      <c r="O18" s="46">
        <f ca="1">'Suivi Tréso. '!E35</f>
        <v>126</v>
      </c>
      <c r="Q18" s="377" t="s">
        <v>10</v>
      </c>
      <c r="S18" s="404"/>
      <c r="T18" s="427" t="str" cm="1">
        <f t="array" aca="1" ref="T18" ca="1">IF(OR(AND(Q18="Trésorerie",M18&lt;&gt;"CAISSE"),ISERROR(INDIRECT("'"&amp;M18&amp;"'!"&amp;"J2"))),"",IF(ROUND(O18,2)&lt;&gt;ROUND(INDIRECT("'"&amp;M18&amp;"'!"&amp;"J2"),2),"Anomalie",""))</f>
        <v/>
      </c>
      <c r="U18" s="428" cm="1">
        <f t="array" aca="1" ref="U18" ca="1">IF(OR(AND(Q18="Trésorerie",M18&lt;&gt;"CAISSE"),ISERROR(INDIRECT("'"&amp;M18&amp;"'!"&amp;"J2"))=TRUE),"",ROUND(INDIRECT("'"&amp;M18&amp;"'!"&amp;"J2"),2)-ROUND(O18,2))</f>
        <v>0</v>
      </c>
    </row>
    <row r="19" spans="1:21" ht="3.95" customHeight="1" x14ac:dyDescent="0.25">
      <c r="H19" t="s">
        <v>377</v>
      </c>
      <c r="J19" s="11"/>
      <c r="K19" s="621"/>
      <c r="O19" s="11"/>
      <c r="Q19" s="13"/>
      <c r="T19" s="427"/>
      <c r="U19" s="74"/>
    </row>
    <row r="20" spans="1:21" s="14" customFormat="1" ht="23.25" customHeight="1" x14ac:dyDescent="0.25">
      <c r="A20"/>
      <c r="B20"/>
      <c r="G20" s="88"/>
      <c r="H20" s="88" t="s">
        <v>513</v>
      </c>
      <c r="J20" s="89">
        <v>0</v>
      </c>
      <c r="K20" s="621" t="str">
        <f t="shared" si="0"/>
        <v>Trésorerie</v>
      </c>
      <c r="L20" s="221">
        <f>G20</f>
        <v>0</v>
      </c>
      <c r="M20" s="221" t="str">
        <f>H20</f>
        <v>A REVERSER</v>
      </c>
      <c r="O20" s="46">
        <f ca="1">'Suivi Tréso. '!E39</f>
        <v>0</v>
      </c>
      <c r="Q20" s="377" t="s">
        <v>9</v>
      </c>
      <c r="S20" s="404"/>
      <c r="T20" s="427" t="str" cm="1">
        <f t="array" aca="1" ref="T20" ca="1">IF(OR(AND(Q20="Trésorerie",M20&lt;&gt;"CAISSE"),ISERROR(INDIRECT("'"&amp;M20&amp;"'!"&amp;"J2"))),"",IF(ROUND(O20,2)&lt;&gt;ROUND(INDIRECT("'"&amp;M20&amp;"'!"&amp;"J2"),2),"Anomalie",""))</f>
        <v/>
      </c>
      <c r="U20" s="428" t="str" cm="1">
        <f t="array" aca="1" ref="U20" ca="1">IF(OR(AND(Q20="Trésorerie",M20&lt;&gt;"CAISSE"),ISERROR(INDIRECT("'"&amp;M20&amp;"'!"&amp;"J2"))),"",ROUND(INDIRECT("'"&amp;M20&amp;"'!"&amp;"J2"),2)-ROUND(O20,2))</f>
        <v/>
      </c>
    </row>
    <row r="21" spans="1:21" ht="3.95" customHeight="1" x14ac:dyDescent="0.25">
      <c r="J21" s="11"/>
      <c r="K21" s="621"/>
      <c r="O21" s="11"/>
      <c r="T21" s="427"/>
    </row>
    <row r="22" spans="1:21" ht="24" customHeight="1" x14ac:dyDescent="0.25">
      <c r="G22" s="88"/>
      <c r="H22" s="88"/>
      <c r="I22" s="14"/>
      <c r="J22" s="89"/>
      <c r="K22" s="621" t="str">
        <f t="shared" si="0"/>
        <v/>
      </c>
      <c r="L22" s="221">
        <f>G22</f>
        <v>0</v>
      </c>
      <c r="M22" s="221">
        <f>H22</f>
        <v>0</v>
      </c>
      <c r="N22" s="14"/>
      <c r="O22" s="46">
        <f ca="1">'Suivi Tréso. '!E43</f>
        <v>0</v>
      </c>
      <c r="P22" s="14"/>
      <c r="Q22" s="377" t="s">
        <v>9</v>
      </c>
      <c r="T22" s="427" t="str" cm="1">
        <f t="array" aca="1" ref="T22" ca="1">IF(OR(AND(Q22="Trésorerie",M22&lt;&gt;"CAISSE"),ISERROR(INDIRECT("'"&amp;M22&amp;"'!"&amp;"J2"))),"",IF(ROUND(O22,2)&lt;&gt;ROUND(INDIRECT("'"&amp;M22&amp;"'!"&amp;"J2"),2),"Anomalie",""))</f>
        <v/>
      </c>
    </row>
    <row r="23" spans="1:21" ht="3.95" customHeight="1" x14ac:dyDescent="0.25">
      <c r="J23" s="11"/>
      <c r="K23" s="621"/>
      <c r="O23" s="11"/>
      <c r="Q23" s="13"/>
      <c r="T23" s="427"/>
      <c r="U23" s="74"/>
    </row>
    <row r="24" spans="1:21" ht="21.75" customHeight="1" x14ac:dyDescent="0.25">
      <c r="F24" s="11"/>
      <c r="G24" s="88"/>
      <c r="H24" s="88"/>
      <c r="I24" s="14"/>
      <c r="J24" s="89"/>
      <c r="K24" s="621" t="str">
        <f t="shared" si="0"/>
        <v/>
      </c>
      <c r="L24" s="221">
        <f>G24</f>
        <v>0</v>
      </c>
      <c r="M24" s="221">
        <f>H24</f>
        <v>0</v>
      </c>
      <c r="N24" s="14"/>
      <c r="O24" s="46">
        <f ca="1">'Suivi Tréso. '!E47</f>
        <v>0</v>
      </c>
      <c r="P24" s="14"/>
      <c r="Q24" s="377" t="s">
        <v>9</v>
      </c>
      <c r="T24" s="427" t="str" cm="1">
        <f t="array" aca="1" ref="T24" ca="1">IF(OR(AND(Q24="Trésorerie",M24&lt;&gt;"CAISSE"),ISERROR(INDIRECT("'"&amp;M24&amp;"'!"&amp;"J2"))),"",IF(ROUND(O24,2)&lt;&gt;ROUND(INDIRECT("'"&amp;M24&amp;"'!"&amp;"J2"),2),"Anomalie",""))</f>
        <v/>
      </c>
    </row>
    <row r="25" spans="1:21" ht="5.25" customHeight="1" x14ac:dyDescent="0.25">
      <c r="J25" s="11"/>
      <c r="K25" s="14"/>
      <c r="O25" s="11"/>
      <c r="Q25" s="13"/>
      <c r="T25" s="427"/>
      <c r="U25" s="74"/>
    </row>
    <row r="26" spans="1:21" ht="20.25" customHeight="1" x14ac:dyDescent="0.25">
      <c r="G26" s="14" t="s">
        <v>17</v>
      </c>
      <c r="I26" s="14"/>
      <c r="J26" s="46">
        <f>SUM(J6:J24)</f>
        <v>19556.920000000002</v>
      </c>
      <c r="L26" s="14" t="s">
        <v>17</v>
      </c>
      <c r="N26" s="14"/>
      <c r="O26" s="46">
        <f ca="1">SUM(O6:O24)</f>
        <v>21078.38</v>
      </c>
    </row>
    <row r="28" spans="1:21" x14ac:dyDescent="0.25">
      <c r="G28" s="626" t="s">
        <v>18</v>
      </c>
      <c r="H28" s="626"/>
      <c r="I28" s="57"/>
      <c r="J28" s="58">
        <f>'Synth (détaillé)'!H8</f>
        <v>1521.4599999999982</v>
      </c>
      <c r="L28" s="628" t="s">
        <v>19</v>
      </c>
      <c r="M28" s="629"/>
      <c r="N28" s="57"/>
      <c r="O28" s="58">
        <f ca="1">O26-J26</f>
        <v>1521.4599999999991</v>
      </c>
      <c r="Q28" s="74" t="str">
        <f ca="1">IF(J30&lt;&gt;O30,"Il y a une anomalie dans votre saisie","")</f>
        <v/>
      </c>
    </row>
    <row r="29" spans="1:21" hidden="1" x14ac:dyDescent="0.25"/>
    <row r="30" spans="1:21" hidden="1" x14ac:dyDescent="0.25">
      <c r="J30" s="11">
        <f>ROUND(J28,2)</f>
        <v>1521.46</v>
      </c>
      <c r="O30" s="11">
        <f ca="1">ROUND(O28,2)</f>
        <v>1521.46</v>
      </c>
    </row>
    <row r="32" spans="1:21" x14ac:dyDescent="0.25">
      <c r="J32" s="90"/>
      <c r="L32" s="47" t="s">
        <v>20</v>
      </c>
    </row>
    <row r="33" spans="2:2" x14ac:dyDescent="0.25">
      <c r="B33" s="586" t="s">
        <v>509</v>
      </c>
    </row>
  </sheetData>
  <sheetProtection selectLockedCells="1"/>
  <mergeCells count="6">
    <mergeCell ref="C6:E6"/>
    <mergeCell ref="B1:E1"/>
    <mergeCell ref="G28:H28"/>
    <mergeCell ref="L2:O2"/>
    <mergeCell ref="G2:J2"/>
    <mergeCell ref="L28:M28"/>
  </mergeCells>
  <conditionalFormatting sqref="J28">
    <cfRule type="expression" dxfId="21" priority="6">
      <formula>+J30&lt;&gt;O30</formula>
    </cfRule>
  </conditionalFormatting>
  <conditionalFormatting sqref="O10">
    <cfRule type="expression" dxfId="20" priority="4">
      <formula>T10="Anomalie"</formula>
    </cfRule>
  </conditionalFormatting>
  <conditionalFormatting sqref="O16">
    <cfRule type="expression" dxfId="19" priority="45">
      <formula>T16="Anomalie"</formula>
    </cfRule>
  </conditionalFormatting>
  <conditionalFormatting sqref="O18">
    <cfRule type="expression" dxfId="18" priority="7">
      <formula>T18="Anomalie"</formula>
    </cfRule>
  </conditionalFormatting>
  <conditionalFormatting sqref="O20">
    <cfRule type="expression" dxfId="17" priority="3">
      <formula>T20="Anomalie"</formula>
    </cfRule>
  </conditionalFormatting>
  <conditionalFormatting sqref="O22">
    <cfRule type="expression" dxfId="16" priority="2">
      <formula>T22="Anomalie"</formula>
    </cfRule>
  </conditionalFormatting>
  <conditionalFormatting sqref="O24">
    <cfRule type="expression" dxfId="15" priority="1">
      <formula>T24="Anomalie"</formula>
    </cfRule>
  </conditionalFormatting>
  <conditionalFormatting sqref="O28">
    <cfRule type="expression" dxfId="14" priority="5">
      <formula>J30&lt;&gt;O30</formula>
    </cfRule>
  </conditionalFormatting>
  <dataValidations count="1">
    <dataValidation type="list" allowBlank="1" showInputMessage="1" showErrorMessage="1" sqref="Q20:R20 Q18:R18 Q16:R16 Q14:R14 Q12:R12 Q10:R10 Q8:R8 Q6:R6 Q22 Q24" xr:uid="{C38A3A61-043C-4AAE-9332-0B58D201427E}">
      <formula1>$S$6:$S$8</formula1>
    </dataValidation>
  </dataValidations>
  <pageMargins left="0.7" right="0.7" top="0.75" bottom="0.75" header="0.3" footer="0.3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B3CD-7A2D-4746-9A9F-64B6D5524B16}">
  <dimension ref="A1:R148"/>
  <sheetViews>
    <sheetView showGridLines="0" showZeros="0" topLeftCell="B1" zoomScaleNormal="100" workbookViewId="0">
      <pane ySplit="1" topLeftCell="A2" activePane="bottomLeft" state="frozen"/>
      <selection pane="bottomLeft" activeCell="B4" sqref="B4"/>
    </sheetView>
  </sheetViews>
  <sheetFormatPr baseColWidth="10" defaultColWidth="11.42578125" defaultRowHeight="15" x14ac:dyDescent="0.25"/>
  <cols>
    <col min="1" max="1" width="29" customWidth="1"/>
    <col min="2" max="2" width="7" style="13" customWidth="1"/>
    <col min="3" max="3" width="38.5703125" customWidth="1"/>
    <col min="4" max="4" width="36.85546875" customWidth="1"/>
    <col min="5" max="5" width="141.28515625" style="11" customWidth="1"/>
    <col min="6" max="6" width="5.85546875" customWidth="1"/>
    <col min="7" max="7" width="11.42578125" customWidth="1"/>
    <col min="8" max="8" width="42" customWidth="1"/>
    <col min="9" max="9" width="35" customWidth="1"/>
    <col min="10" max="10" width="11.42578125" customWidth="1"/>
    <col min="11" max="11" width="40" customWidth="1"/>
    <col min="12" max="12" width="35" customWidth="1"/>
    <col min="14" max="14" width="46.7109375" hidden="1" customWidth="1"/>
    <col min="15" max="15" width="29.42578125" hidden="1" customWidth="1"/>
    <col min="16" max="16" width="11.42578125" hidden="1" customWidth="1"/>
    <col min="17" max="17" width="27.85546875" hidden="1" customWidth="1"/>
    <col min="18" max="18" width="21.7109375" hidden="1" customWidth="1"/>
  </cols>
  <sheetData>
    <row r="1" spans="1:18" ht="30.75" thickBot="1" x14ac:dyDescent="0.3">
      <c r="C1" s="339" t="s">
        <v>21</v>
      </c>
      <c r="D1" s="339" t="s">
        <v>22</v>
      </c>
      <c r="E1" s="341" t="s">
        <v>23</v>
      </c>
      <c r="H1" s="630" t="s">
        <v>24</v>
      </c>
      <c r="I1" s="630"/>
    </row>
    <row r="2" spans="1:18" ht="15.75" thickBot="1" x14ac:dyDescent="0.3">
      <c r="A2" s="8"/>
      <c r="B2" s="75"/>
      <c r="C2" s="305" t="s">
        <v>25</v>
      </c>
      <c r="D2" s="8"/>
      <c r="E2" s="10"/>
      <c r="H2" s="634" t="s">
        <v>26</v>
      </c>
      <c r="I2" s="635"/>
      <c r="K2" s="634" t="s">
        <v>27</v>
      </c>
      <c r="L2" s="635"/>
      <c r="N2" t="str">
        <f>"-------"&amp;A3</f>
        <v>-------60 - ACHATS</v>
      </c>
      <c r="O2" t="str">
        <f>"-------"&amp;A54</f>
        <v>-------70 - REMUN. DES SERVICES</v>
      </c>
    </row>
    <row r="3" spans="1:18" ht="15" customHeight="1" x14ac:dyDescent="0.25">
      <c r="A3" s="631" t="str">
        <f>H3</f>
        <v>60 - ACHATS</v>
      </c>
      <c r="B3" s="517" t="s">
        <v>380</v>
      </c>
      <c r="C3" s="327" t="s">
        <v>514</v>
      </c>
      <c r="D3" s="83" t="s">
        <v>28</v>
      </c>
      <c r="E3" s="290" t="s">
        <v>515</v>
      </c>
      <c r="F3" t="str">
        <f>IF(C3="","",IF(COUNTIF('Postes comptables'!$I:$I,D3)=0,"Anomalie",""))</f>
        <v/>
      </c>
      <c r="H3" s="343" t="s">
        <v>29</v>
      </c>
      <c r="I3" s="344" t="s">
        <v>28</v>
      </c>
      <c r="K3" s="343" t="s">
        <v>30</v>
      </c>
      <c r="L3" s="344" t="s">
        <v>31</v>
      </c>
      <c r="N3" t="str">
        <f>IF(C3="","",C3)</f>
        <v>Achat de matériel musical</v>
      </c>
      <c r="O3" t="str">
        <f>IF(C54="","",C54)</f>
        <v>Recettes buvettes</v>
      </c>
      <c r="Q3" t="str" cm="1">
        <f t="array" aca="1" ref="Q3" ca="1">IF(ROWS($1:1)&lt;=SUM(IF(dep_deroule&lt;&gt;"",1/COUNTIF(dep_deroule,dep_deroule))),INDEX(dep_deroule,SMALL(IF(FREQUENCY(IF(dep_deroule&lt;&gt;"",MATCH(dep_deroule,dep_deroule,0)),ROW(INDIRECT("1:"&amp;ROWS(dep_deroule))))&gt;0,ROW(INDIRECT("1:"&amp;ROWS(dep_deroule)))),ROWS($1:1))),"")</f>
        <v>-------60 - ACHATS</v>
      </c>
      <c r="R3" t="str" cm="1">
        <f t="array" aca="1" ref="R3" ca="1">IF(ROWS($1:1)&lt;=SUM(IF(rec_deroule&lt;&gt;"",1/COUNTIF(rec_deroule,rec_deroule))),INDEX(rec_deroule,SMALL(IF(FREQUENCY(IF(rec_deroule&lt;&gt;"",MATCH(rec_deroule,rec_deroule,0)),ROW(INDIRECT("1:"&amp;ROWS(rec_deroule))))&gt;0,ROW(INDIRECT("1:"&amp;ROWS(rec_deroule)))),ROWS($1:1))),"")</f>
        <v>-------70 - REMUN. DES SERVICES</v>
      </c>
    </row>
    <row r="4" spans="1:18" ht="15" customHeight="1" x14ac:dyDescent="0.25">
      <c r="A4" s="633"/>
      <c r="B4" s="518" t="s">
        <v>381</v>
      </c>
      <c r="C4" s="434" t="s">
        <v>516</v>
      </c>
      <c r="D4" s="84" t="s">
        <v>28</v>
      </c>
      <c r="E4" s="288" t="s">
        <v>517</v>
      </c>
      <c r="F4" t="str">
        <f>IF(C4="","",IF(COUNTIF('Postes comptables'!$I:$I,D4)=0,"Anomalie",""))</f>
        <v/>
      </c>
      <c r="H4" s="51"/>
      <c r="I4" s="345" t="s">
        <v>32</v>
      </c>
      <c r="K4" s="51"/>
      <c r="L4" s="345" t="s">
        <v>33</v>
      </c>
      <c r="N4" t="str">
        <f t="shared" ref="N4:N9" si="0">IF(C4="","",C4)</f>
        <v>Achat de partitions</v>
      </c>
      <c r="O4" t="str">
        <f t="shared" ref="O4:O7" si="1">IF(C55="","",C55)</f>
        <v>Prestations concerts</v>
      </c>
      <c r="Q4" t="str" cm="1">
        <f t="array" aca="1" ref="Q4" ca="1">IF(ROWS($1:2)&lt;=SUM(IF(dep_deroule&lt;&gt;"",1/COUNTIF(dep_deroule,dep_deroule))),INDEX(dep_deroule,SMALL(IF(FREQUENCY(IF(dep_deroule&lt;&gt;"",MATCH(dep_deroule,dep_deroule,0)),ROW(INDIRECT("1:"&amp;ROWS(dep_deroule))))&gt;0,ROW(INDIRECT("1:"&amp;ROWS(dep_deroule)))),ROWS($1:2))),"")</f>
        <v>Achat de matériel musical</v>
      </c>
      <c r="R4" t="str" cm="1">
        <f t="array" aca="1" ref="R4" ca="1">IF(ROWS($1:2)&lt;=SUM(IF(rec_deroule&lt;&gt;"",1/COUNTIF(rec_deroule,rec_deroule))),INDEX(rec_deroule,SMALL(IF(FREQUENCY(IF(rec_deroule&lt;&gt;"",MATCH(rec_deroule,rec_deroule,0)),ROW(INDIRECT("1:"&amp;ROWS(rec_deroule))))&gt;0,ROW(INDIRECT("1:"&amp;ROWS(rec_deroule)))),ROWS($1:2))),"")</f>
        <v>Recettes buvettes</v>
      </c>
    </row>
    <row r="5" spans="1:18" ht="15" customHeight="1" x14ac:dyDescent="0.25">
      <c r="A5" s="633"/>
      <c r="B5" s="518" t="s">
        <v>382</v>
      </c>
      <c r="C5" s="434" t="s">
        <v>518</v>
      </c>
      <c r="D5" s="84" t="s">
        <v>28</v>
      </c>
      <c r="E5" s="288" t="s">
        <v>519</v>
      </c>
      <c r="F5" t="str">
        <f>IF(C5="","",IF(COUNTIF('Postes comptables'!$I:$I,D5)=0,"Anomalie",""))</f>
        <v/>
      </c>
      <c r="H5" s="51"/>
      <c r="I5" s="345" t="s">
        <v>34</v>
      </c>
      <c r="K5" s="51"/>
      <c r="L5" s="345" t="s">
        <v>35</v>
      </c>
      <c r="N5" t="str">
        <f t="shared" si="0"/>
        <v>Achat de matériel et accessoires</v>
      </c>
      <c r="O5" t="str">
        <f t="shared" si="1"/>
        <v>Participations musiciens</v>
      </c>
      <c r="Q5" t="str" cm="1">
        <f t="array" aca="1" ref="Q5" ca="1">IF(ROWS($1:3)&lt;=SUM(IF(dep_deroule&lt;&gt;"",1/COUNTIF(dep_deroule,dep_deroule))),INDEX(dep_deroule,SMALL(IF(FREQUENCY(IF(dep_deroule&lt;&gt;"",MATCH(dep_deroule,dep_deroule,0)),ROW(INDIRECT("1:"&amp;ROWS(dep_deroule))))&gt;0,ROW(INDIRECT("1:"&amp;ROWS(dep_deroule)))),ROWS($1:3))),"")</f>
        <v>Achat de partitions</v>
      </c>
      <c r="R5" t="str" cm="1">
        <f t="array" aca="1" ref="R5" ca="1">IF(ROWS($1:3)&lt;=SUM(IF(rec_deroule&lt;&gt;"",1/COUNTIF(rec_deroule,rec_deroule))),INDEX(rec_deroule,SMALL(IF(FREQUENCY(IF(rec_deroule&lt;&gt;"",MATCH(rec_deroule,rec_deroule,0)),ROW(INDIRECT("1:"&amp;ROWS(rec_deroule))))&gt;0,ROW(INDIRECT("1:"&amp;ROWS(rec_deroule)))),ROWS($1:3))),"")</f>
        <v>Prestations concerts</v>
      </c>
    </row>
    <row r="6" spans="1:18" ht="15" customHeight="1" x14ac:dyDescent="0.25">
      <c r="A6" s="633"/>
      <c r="B6" s="518" t="s">
        <v>383</v>
      </c>
      <c r="C6" s="434" t="s">
        <v>520</v>
      </c>
      <c r="D6" s="84" t="s">
        <v>32</v>
      </c>
      <c r="E6" s="288" t="s">
        <v>32</v>
      </c>
      <c r="F6" t="str">
        <f>IF(C6="","",IF(COUNTIF('Postes comptables'!$I:$I,D6)=0,"Anomalie",""))</f>
        <v/>
      </c>
      <c r="H6" s="51"/>
      <c r="I6" s="345" t="s">
        <v>36</v>
      </c>
      <c r="K6" s="51"/>
      <c r="L6" s="345"/>
      <c r="N6" t="str">
        <f t="shared" si="0"/>
        <v>Fournitures énergie</v>
      </c>
      <c r="O6" t="str">
        <f t="shared" si="1"/>
        <v>Rétrocession Licences Office 365</v>
      </c>
      <c r="Q6" t="str" cm="1">
        <f t="array" aca="1" ref="Q6" ca="1">IF(ROWS($1:4)&lt;=SUM(IF(dep_deroule&lt;&gt;"",1/COUNTIF(dep_deroule,dep_deroule))),INDEX(dep_deroule,SMALL(IF(FREQUENCY(IF(dep_deroule&lt;&gt;"",MATCH(dep_deroule,dep_deroule,0)),ROW(INDIRECT("1:"&amp;ROWS(dep_deroule))))&gt;0,ROW(INDIRECT("1:"&amp;ROWS(dep_deroule)))),ROWS($1:4))),"")</f>
        <v>Achat de matériel et accessoires</v>
      </c>
      <c r="R6" t="str" cm="1">
        <f t="array" aca="1" ref="R6" ca="1">IF(ROWS($1:4)&lt;=SUM(IF(rec_deroule&lt;&gt;"",1/COUNTIF(rec_deroule,rec_deroule))),INDEX(rec_deroule,SMALL(IF(FREQUENCY(IF(rec_deroule&lt;&gt;"",MATCH(rec_deroule,rec_deroule,0)),ROW(INDIRECT("1:"&amp;ROWS(rec_deroule))))&gt;0,ROW(INDIRECT("1:"&amp;ROWS(rec_deroule)))),ROWS($1:4))),"")</f>
        <v>Participations musiciens</v>
      </c>
    </row>
    <row r="7" spans="1:18" ht="15" customHeight="1" x14ac:dyDescent="0.25">
      <c r="A7" s="633"/>
      <c r="B7" s="518" t="s">
        <v>384</v>
      </c>
      <c r="C7" s="434" t="s">
        <v>385</v>
      </c>
      <c r="D7" s="84" t="s">
        <v>34</v>
      </c>
      <c r="E7" s="288" t="s">
        <v>386</v>
      </c>
      <c r="F7" t="str">
        <f>IF(C7="","",IF(COUNTIF('Postes comptables'!$I:$I,D7)=0,"Anomalie",""))</f>
        <v/>
      </c>
      <c r="H7" s="346"/>
      <c r="I7" s="347"/>
      <c r="K7" s="346"/>
      <c r="L7" s="347"/>
      <c r="N7" t="str">
        <f t="shared" si="0"/>
        <v>Fournitures entretien et petit équipement</v>
      </c>
      <c r="O7" t="str">
        <f t="shared" si="1"/>
        <v>Vente lampes pupitres</v>
      </c>
      <c r="Q7" t="str" cm="1">
        <f t="array" aca="1" ref="Q7" ca="1">IF(ROWS($1:5)&lt;=SUM(IF(dep_deroule&lt;&gt;"",1/COUNTIF(dep_deroule,dep_deroule))),INDEX(dep_deroule,SMALL(IF(FREQUENCY(IF(dep_deroule&lt;&gt;"",MATCH(dep_deroule,dep_deroule,0)),ROW(INDIRECT("1:"&amp;ROWS(dep_deroule))))&gt;0,ROW(INDIRECT("1:"&amp;ROWS(dep_deroule)))),ROWS($1:5))),"")</f>
        <v>Fournitures énergie</v>
      </c>
      <c r="R7" t="str" cm="1">
        <f t="array" aca="1" ref="R7" ca="1">IF(ROWS($1:5)&lt;=SUM(IF(rec_deroule&lt;&gt;"",1/COUNTIF(rec_deroule,rec_deroule))),INDEX(rec_deroule,SMALL(IF(FREQUENCY(IF(rec_deroule&lt;&gt;"",MATCH(rec_deroule,rec_deroule,0)),ROW(INDIRECT("1:"&amp;ROWS(rec_deroule))))&gt;0,ROW(INDIRECT("1:"&amp;ROWS(rec_deroule)))),ROWS($1:5))),"")</f>
        <v>Rétrocession Licences Office 365</v>
      </c>
    </row>
    <row r="8" spans="1:18" ht="15" customHeight="1" x14ac:dyDescent="0.25">
      <c r="A8" s="633"/>
      <c r="B8" s="518" t="s">
        <v>387</v>
      </c>
      <c r="C8" s="434" t="s">
        <v>388</v>
      </c>
      <c r="D8" s="84" t="s">
        <v>34</v>
      </c>
      <c r="E8" s="288" t="s">
        <v>389</v>
      </c>
      <c r="F8" t="str">
        <f>IF(C8="","",IF(COUNTIF('Postes comptables'!$I:$I,D8)=0,"Anomalie",""))</f>
        <v/>
      </c>
      <c r="H8" s="348" t="s">
        <v>37</v>
      </c>
      <c r="I8" s="349" t="s">
        <v>38</v>
      </c>
      <c r="K8" s="348" t="s">
        <v>39</v>
      </c>
      <c r="L8" s="349" t="s">
        <v>40</v>
      </c>
      <c r="N8" t="str">
        <f t="shared" si="0"/>
        <v>Fournitures de bureau, de reprographie</v>
      </c>
      <c r="O8" t="str">
        <f>"-------"&amp;A59</f>
        <v>-------73 - CONCOURS PUBLICS</v>
      </c>
      <c r="Q8" t="str" cm="1">
        <f t="array" aca="1" ref="Q8" ca="1">IF(ROWS($1:6)&lt;=SUM(IF(dep_deroule&lt;&gt;"",1/COUNTIF(dep_deroule,dep_deroule))),INDEX(dep_deroule,SMALL(IF(FREQUENCY(IF(dep_deroule&lt;&gt;"",MATCH(dep_deroule,dep_deroule,0)),ROW(INDIRECT("1:"&amp;ROWS(dep_deroule))))&gt;0,ROW(INDIRECT("1:"&amp;ROWS(dep_deroule)))),ROWS($1:6))),"")</f>
        <v>Fournitures entretien et petit équipement</v>
      </c>
      <c r="R8" t="str" cm="1">
        <f t="array" aca="1" ref="R8" ca="1">IF(ROWS($1:6)&lt;=SUM(IF(rec_deroule&lt;&gt;"",1/COUNTIF(rec_deroule,rec_deroule))),INDEX(rec_deroule,SMALL(IF(FREQUENCY(IF(rec_deroule&lt;&gt;"",MATCH(rec_deroule,rec_deroule,0)),ROW(INDIRECT("1:"&amp;ROWS(rec_deroule))))&gt;0,ROW(INDIRECT("1:"&amp;ROWS(rec_deroule)))),ROWS($1:6))),"")</f>
        <v>Vente lampes pupitres</v>
      </c>
    </row>
    <row r="9" spans="1:18" ht="15" customHeight="1" x14ac:dyDescent="0.25">
      <c r="A9" s="632"/>
      <c r="B9" s="519" t="s">
        <v>390</v>
      </c>
      <c r="C9" s="328" t="s">
        <v>521</v>
      </c>
      <c r="D9" s="85" t="s">
        <v>36</v>
      </c>
      <c r="E9" s="289" t="s">
        <v>522</v>
      </c>
      <c r="F9" t="str">
        <f>IF(C9="","",IF(COUNTIF('Postes comptables'!$I:$I,D9)=0,"Anomalie",""))</f>
        <v/>
      </c>
      <c r="H9" s="51"/>
      <c r="I9" s="345" t="s">
        <v>41</v>
      </c>
      <c r="K9" s="346"/>
      <c r="L9" s="347"/>
      <c r="N9" t="str">
        <f t="shared" si="0"/>
        <v>Achat licences Office 365</v>
      </c>
      <c r="O9" t="str">
        <f>IF(C59="","",C59)</f>
        <v/>
      </c>
      <c r="Q9" t="str" cm="1">
        <f t="array" aca="1" ref="Q9" ca="1">IF(ROWS($1:7)&lt;=SUM(IF(dep_deroule&lt;&gt;"",1/COUNTIF(dep_deroule,dep_deroule))),INDEX(dep_deroule,SMALL(IF(FREQUENCY(IF(dep_deroule&lt;&gt;"",MATCH(dep_deroule,dep_deroule,0)),ROW(INDIRECT("1:"&amp;ROWS(dep_deroule))))&gt;0,ROW(INDIRECT("1:"&amp;ROWS(dep_deroule)))),ROWS($1:7))),"")</f>
        <v>Fournitures de bureau, de reprographie</v>
      </c>
      <c r="R9" t="str" cm="1">
        <f t="array" aca="1" ref="R9" ca="1">IF(ROWS($1:7)&lt;=SUM(IF(rec_deroule&lt;&gt;"",1/COUNTIF(rec_deroule,rec_deroule))),INDEX(rec_deroule,SMALL(IF(FREQUENCY(IF(rec_deroule&lt;&gt;"",MATCH(rec_deroule,rec_deroule,0)),ROW(INDIRECT("1:"&amp;ROWS(rec_deroule))))&gt;0,ROW(INDIRECT("1:"&amp;ROWS(rec_deroule)))),ROWS($1:7))),"")</f>
        <v>-------73 - CONCOURS PUBLICS</v>
      </c>
    </row>
    <row r="10" spans="1:18" ht="15" customHeight="1" x14ac:dyDescent="0.25">
      <c r="A10" s="631" t="str">
        <f>H8</f>
        <v>61 - SERVICES EXTERIEURS</v>
      </c>
      <c r="B10" s="518" t="s">
        <v>391</v>
      </c>
      <c r="C10" s="83" t="s">
        <v>42</v>
      </c>
      <c r="D10" s="83" t="s">
        <v>42</v>
      </c>
      <c r="E10" s="290" t="s">
        <v>523</v>
      </c>
      <c r="F10" t="str">
        <f>IF(C10="","",IF(COUNTIF('Postes comptables'!$I:$I,D10)=0,"Anomalie",""))</f>
        <v/>
      </c>
      <c r="H10" s="51"/>
      <c r="I10" s="345" t="s">
        <v>42</v>
      </c>
      <c r="K10" s="348" t="s">
        <v>43</v>
      </c>
      <c r="L10" s="349" t="s">
        <v>44</v>
      </c>
      <c r="N10" t="str">
        <f>"-------"&amp;A10</f>
        <v>-------61 - SERVICES EXTERIEURS</v>
      </c>
      <c r="O10" t="str">
        <f>IF(C60="","",C60)</f>
        <v/>
      </c>
      <c r="Q10" t="str" cm="1">
        <f t="array" aca="1" ref="Q10" ca="1">IF(ROWS($1:8)&lt;=SUM(IF(dep_deroule&lt;&gt;"",1/COUNTIF(dep_deroule,dep_deroule))),INDEX(dep_deroule,SMALL(IF(FREQUENCY(IF(dep_deroule&lt;&gt;"",MATCH(dep_deroule,dep_deroule,0)),ROW(INDIRECT("1:"&amp;ROWS(dep_deroule))))&gt;0,ROW(INDIRECT("1:"&amp;ROWS(dep_deroule)))),ROWS($1:8))),"")</f>
        <v>Achat licences Office 365</v>
      </c>
      <c r="R10" t="str" cm="1">
        <f t="array" aca="1" ref="R10" ca="1">IF(ROWS($1:8)&lt;=SUM(IF(rec_deroule&lt;&gt;"",1/COUNTIF(rec_deroule,rec_deroule))),INDEX(rec_deroule,SMALL(IF(FREQUENCY(IF(rec_deroule&lt;&gt;"",MATCH(rec_deroule,rec_deroule,0)),ROW(INDIRECT("1:"&amp;ROWS(rec_deroule))))&gt;0,ROW(INDIRECT("1:"&amp;ROWS(rec_deroule)))),ROWS($1:8))),"")</f>
        <v>-------74 - SUBVENTIONS</v>
      </c>
    </row>
    <row r="11" spans="1:18" ht="15" customHeight="1" x14ac:dyDescent="0.25">
      <c r="A11" s="633"/>
      <c r="B11" s="518" t="s">
        <v>392</v>
      </c>
      <c r="C11" s="84" t="s">
        <v>393</v>
      </c>
      <c r="D11" s="84" t="s">
        <v>45</v>
      </c>
      <c r="E11" s="288" t="s">
        <v>524</v>
      </c>
      <c r="F11" t="str">
        <f>IF(C11="","",IF(COUNTIF('Postes comptables'!$I:$I,D11)=0,"Anomalie",""))</f>
        <v/>
      </c>
      <c r="H11" s="51"/>
      <c r="I11" s="345" t="s">
        <v>45</v>
      </c>
      <c r="K11" s="51"/>
      <c r="L11" s="345" t="s">
        <v>563</v>
      </c>
      <c r="N11" t="str">
        <f>IF(C10="","",C10)</f>
        <v>Locations</v>
      </c>
      <c r="O11" t="str">
        <f>"-------"&amp;A61</f>
        <v>-------74 - SUBVENTIONS</v>
      </c>
      <c r="Q11" t="str" cm="1">
        <f t="array" aca="1" ref="Q11" ca="1">IF(ROWS($1:9)&lt;=SUM(IF(dep_deroule&lt;&gt;"",1/COUNTIF(dep_deroule,dep_deroule))),INDEX(dep_deroule,SMALL(IF(FREQUENCY(IF(dep_deroule&lt;&gt;"",MATCH(dep_deroule,dep_deroule,0)),ROW(INDIRECT("1:"&amp;ROWS(dep_deroule))))&gt;0,ROW(INDIRECT("1:"&amp;ROWS(dep_deroule)))),ROWS($1:9))),"")</f>
        <v>-------61 - SERVICES EXTERIEURS</v>
      </c>
      <c r="R11" t="str" cm="1">
        <f t="array" aca="1" ref="R11" ca="1">IF(ROWS($1:9)&lt;=SUM(IF(rec_deroule&lt;&gt;"",1/COUNTIF(rec_deroule,rec_deroule))),INDEX(rec_deroule,SMALL(IF(FREQUENCY(IF(rec_deroule&lt;&gt;"",MATCH(rec_deroule,rec_deroule,0)),ROW(INDIRECT("1:"&amp;ROWS(rec_deroule))))&gt;0,ROW(INDIRECT("1:"&amp;ROWS(rec_deroule)))),ROWS($1:9))),"")</f>
        <v>Etat 1 (préciser ministère)</v>
      </c>
    </row>
    <row r="12" spans="1:18" ht="15" customHeight="1" x14ac:dyDescent="0.25">
      <c r="A12" s="633"/>
      <c r="B12" s="518" t="s">
        <v>394</v>
      </c>
      <c r="C12" s="84" t="s">
        <v>46</v>
      </c>
      <c r="D12" s="84" t="s">
        <v>46</v>
      </c>
      <c r="E12" s="288" t="s">
        <v>525</v>
      </c>
      <c r="F12" t="str">
        <f>IF(C12="","",IF(COUNTIF('Postes comptables'!$I:$I,D12)=0,"Anomalie",""))</f>
        <v/>
      </c>
      <c r="H12" s="51"/>
      <c r="I12" s="345" t="s">
        <v>46</v>
      </c>
      <c r="K12" s="51"/>
      <c r="L12" s="345" t="s">
        <v>565</v>
      </c>
      <c r="N12" t="str">
        <f t="shared" ref="N12:N17" si="2">IF(C11="","",C11)</f>
        <v>Entretien et réparations</v>
      </c>
      <c r="O12" t="str">
        <f>IF(C61="","",C61)</f>
        <v>Etat 1 (préciser ministère)</v>
      </c>
      <c r="Q12" t="str" cm="1">
        <f t="array" aca="1" ref="Q12" ca="1">IF(ROWS($1:10)&lt;=SUM(IF(dep_deroule&lt;&gt;"",1/COUNTIF(dep_deroule,dep_deroule))),INDEX(dep_deroule,SMALL(IF(FREQUENCY(IF(dep_deroule&lt;&gt;"",MATCH(dep_deroule,dep_deroule,0)),ROW(INDIRECT("1:"&amp;ROWS(dep_deroule))))&gt;0,ROW(INDIRECT("1:"&amp;ROWS(dep_deroule)))),ROWS($1:10))),"")</f>
        <v>Locations</v>
      </c>
      <c r="R12" t="str" cm="1">
        <f t="array" aca="1" ref="R12" ca="1">IF(ROWS($1:10)&lt;=SUM(IF(rec_deroule&lt;&gt;"",1/COUNTIF(rec_deroule,rec_deroule))),INDEX(rec_deroule,SMALL(IF(FREQUENCY(IF(rec_deroule&lt;&gt;"",MATCH(rec_deroule,rec_deroule,0)),ROW(INDIRECT("1:"&amp;ROWS(rec_deroule))))&gt;0,ROW(INDIRECT("1:"&amp;ROWS(rec_deroule)))),ROWS($1:10))),"")</f>
        <v>Ville de Reims : fonctionnement</v>
      </c>
    </row>
    <row r="13" spans="1:18" ht="15" customHeight="1" x14ac:dyDescent="0.25">
      <c r="A13" s="633"/>
      <c r="B13" s="518" t="s">
        <v>395</v>
      </c>
      <c r="C13" s="84" t="s">
        <v>526</v>
      </c>
      <c r="D13" s="84" t="s">
        <v>38</v>
      </c>
      <c r="E13" s="288" t="s">
        <v>527</v>
      </c>
      <c r="F13" t="str">
        <f>IF(C13="","",IF(COUNTIF('Postes comptables'!$I:$I,D13)=0,"Anomalie",""))</f>
        <v/>
      </c>
      <c r="H13" s="51"/>
      <c r="I13" s="345" t="s">
        <v>47</v>
      </c>
      <c r="K13" s="51"/>
      <c r="L13" s="345" t="s">
        <v>567</v>
      </c>
      <c r="N13" t="str">
        <f t="shared" si="2"/>
        <v>Primes d'assurance</v>
      </c>
      <c r="O13" t="str">
        <f t="shared" ref="O13:O31" si="3">IF(C62="","",C62)</f>
        <v/>
      </c>
      <c r="Q13" t="str" cm="1">
        <f t="array" aca="1" ref="Q13" ca="1">IF(ROWS($1:11)&lt;=SUM(IF(dep_deroule&lt;&gt;"",1/COUNTIF(dep_deroule,dep_deroule))),INDEX(dep_deroule,SMALL(IF(FREQUENCY(IF(dep_deroule&lt;&gt;"",MATCH(dep_deroule,dep_deroule,0)),ROW(INDIRECT("1:"&amp;ROWS(dep_deroule))))&gt;0,ROW(INDIRECT("1:"&amp;ROWS(dep_deroule)))),ROWS($1:11))),"")</f>
        <v>Entretien et réparations</v>
      </c>
      <c r="R13" t="str" cm="1">
        <f t="array" aca="1" ref="R13" ca="1">IF(ROWS($1:11)&lt;=SUM(IF(rec_deroule&lt;&gt;"",1/COUNTIF(rec_deroule,rec_deroule))),INDEX(rec_deroule,SMALL(IF(FREQUENCY(IF(rec_deroule&lt;&gt;"",MATCH(rec_deroule,rec_deroule,0)),ROW(INDIRECT("1:"&amp;ROWS(rec_deroule))))&gt;0,ROW(INDIRECT("1:"&amp;ROWS(rec_deroule)))),ROWS($1:11))),"")</f>
        <v>Ville de Reims : projet</v>
      </c>
    </row>
    <row r="14" spans="1:18" ht="15" customHeight="1" x14ac:dyDescent="0.25">
      <c r="A14" s="633"/>
      <c r="B14" s="518" t="s">
        <v>396</v>
      </c>
      <c r="C14" s="84" t="s">
        <v>528</v>
      </c>
      <c r="D14" s="84" t="s">
        <v>38</v>
      </c>
      <c r="E14" s="288" t="s">
        <v>529</v>
      </c>
      <c r="F14" t="str">
        <f>IF(C14="","",IF(COUNTIF('Postes comptables'!$I:$I,D14)=0,"Anomalie",""))</f>
        <v/>
      </c>
      <c r="H14" s="51"/>
      <c r="I14" s="345" t="s">
        <v>48</v>
      </c>
      <c r="K14" s="51"/>
      <c r="L14" s="345" t="s">
        <v>568</v>
      </c>
      <c r="N14" t="str">
        <f t="shared" si="2"/>
        <v>Sécurité concerts</v>
      </c>
      <c r="O14" t="str">
        <f t="shared" si="3"/>
        <v/>
      </c>
      <c r="Q14" t="str" cm="1">
        <f t="array" aca="1" ref="Q14" ca="1">IF(ROWS($1:12)&lt;=SUM(IF(dep_deroule&lt;&gt;"",1/COUNTIF(dep_deroule,dep_deroule))),INDEX(dep_deroule,SMALL(IF(FREQUENCY(IF(dep_deroule&lt;&gt;"",MATCH(dep_deroule,dep_deroule,0)),ROW(INDIRECT("1:"&amp;ROWS(dep_deroule))))&gt;0,ROW(INDIRECT("1:"&amp;ROWS(dep_deroule)))),ROWS($1:12))),"")</f>
        <v>Primes d'assurance</v>
      </c>
      <c r="R14" t="str" cm="1">
        <f t="array" aca="1" ref="R14" ca="1">IF(ROWS($1:12)&lt;=SUM(IF(rec_deroule&lt;&gt;"",1/COUNTIF(rec_deroule,rec_deroule))),INDEX(rec_deroule,SMALL(IF(FREQUENCY(IF(rec_deroule&lt;&gt;"",MATCH(rec_deroule,rec_deroule,0)),ROW(INDIRECT("1:"&amp;ROWS(rec_deroule))))&gt;0,ROW(INDIRECT("1:"&amp;ROWS(rec_deroule)))),ROWS($1:12))),"")</f>
        <v>Ville de Reims : équipement</v>
      </c>
    </row>
    <row r="15" spans="1:18" ht="15" customHeight="1" x14ac:dyDescent="0.25">
      <c r="A15" s="633"/>
      <c r="B15" s="518" t="s">
        <v>397</v>
      </c>
      <c r="C15" s="84" t="s">
        <v>530</v>
      </c>
      <c r="D15" s="84" t="s">
        <v>42</v>
      </c>
      <c r="E15" s="288" t="s">
        <v>531</v>
      </c>
      <c r="F15" t="str">
        <f>IF(C15="","",IF(COUNTIF('Postes comptables'!$I:$I,D15)=0,"Anomalie",""))</f>
        <v/>
      </c>
      <c r="H15" s="346"/>
      <c r="I15" s="347"/>
      <c r="K15" s="51"/>
      <c r="L15" s="345" t="s">
        <v>569</v>
      </c>
      <c r="N15" t="str">
        <f t="shared" si="2"/>
        <v>Prestations et honoraires</v>
      </c>
      <c r="O15" t="str">
        <f t="shared" si="3"/>
        <v>Ville de Reims : fonctionnement</v>
      </c>
      <c r="Q15" t="str" cm="1">
        <f t="array" aca="1" ref="Q15" ca="1">IF(ROWS($1:13)&lt;=SUM(IF(dep_deroule&lt;&gt;"",1/COUNTIF(dep_deroule,dep_deroule))),INDEX(dep_deroule,SMALL(IF(FREQUENCY(IF(dep_deroule&lt;&gt;"",MATCH(dep_deroule,dep_deroule,0)),ROW(INDIRECT("1:"&amp;ROWS(dep_deroule))))&gt;0,ROW(INDIRECT("1:"&amp;ROWS(dep_deroule)))),ROWS($1:13))),"")</f>
        <v>Sécurité concerts</v>
      </c>
      <c r="R15" t="str" cm="1">
        <f t="array" aca="1" ref="R15" ca="1">IF(ROWS($1:13)&lt;=SUM(IF(rec_deroule&lt;&gt;"",1/COUNTIF(rec_deroule,rec_deroule))),INDEX(rec_deroule,SMALL(IF(FREQUENCY(IF(rec_deroule&lt;&gt;"",MATCH(rec_deroule,rec_deroule,0)),ROW(INDIRECT("1:"&amp;ROWS(rec_deroule))))&gt;0,ROW(INDIRECT("1:"&amp;ROWS(rec_deroule)))),ROWS($1:13))),"")</f>
        <v>Région Grand-Est</v>
      </c>
    </row>
    <row r="16" spans="1:18" ht="15" customHeight="1" x14ac:dyDescent="0.25">
      <c r="A16" s="632"/>
      <c r="B16" s="519" t="s">
        <v>398</v>
      </c>
      <c r="C16" s="85"/>
      <c r="D16" s="85"/>
      <c r="E16" s="289"/>
      <c r="F16" t="str">
        <f>IF(C16="","",IF(COUNTIF('Postes comptables'!$I:$I,D16)=0,"Anomalie",""))</f>
        <v/>
      </c>
      <c r="H16" s="348" t="s">
        <v>49</v>
      </c>
      <c r="I16" s="349" t="s">
        <v>50</v>
      </c>
      <c r="K16" s="51"/>
      <c r="L16" s="345" t="s">
        <v>570</v>
      </c>
      <c r="N16" t="str">
        <f t="shared" si="2"/>
        <v>Domaine h3c-reims.fr</v>
      </c>
      <c r="O16" t="str">
        <f t="shared" si="3"/>
        <v>Ville de Reims : projet</v>
      </c>
      <c r="Q16" t="str" cm="1">
        <f t="array" aca="1" ref="Q16" ca="1">IF(ROWS($1:14)&lt;=SUM(IF(dep_deroule&lt;&gt;"",1/COUNTIF(dep_deroule,dep_deroule))),INDEX(dep_deroule,SMALL(IF(FREQUENCY(IF(dep_deroule&lt;&gt;"",MATCH(dep_deroule,dep_deroule,0)),ROW(INDIRECT("1:"&amp;ROWS(dep_deroule))))&gt;0,ROW(INDIRECT("1:"&amp;ROWS(dep_deroule)))),ROWS($1:14))),"")</f>
        <v>Prestations et honoraires</v>
      </c>
      <c r="R16" t="str" cm="1">
        <f t="array" aca="1" ref="R16" ca="1">IF(ROWS($1:14)&lt;=SUM(IF(rec_deroule&lt;&gt;"",1/COUNTIF(rec_deroule,rec_deroule))),INDEX(rec_deroule,SMALL(IF(FREQUENCY(IF(rec_deroule&lt;&gt;"",MATCH(rec_deroule,rec_deroule,0)),ROW(INDIRECT("1:"&amp;ROWS(rec_deroule))))&gt;0,ROW(INDIRECT("1:"&amp;ROWS(rec_deroule)))),ROWS($1:14))),"")</f>
        <v>Département de la Marne</v>
      </c>
    </row>
    <row r="17" spans="1:18" ht="15" customHeight="1" x14ac:dyDescent="0.25">
      <c r="A17" s="631" t="str">
        <f>H16</f>
        <v>62 - AUTRES SERVICES EXTERIEURS</v>
      </c>
      <c r="B17" s="518" t="s">
        <v>399</v>
      </c>
      <c r="C17" s="84" t="s">
        <v>532</v>
      </c>
      <c r="D17" s="84" t="s">
        <v>51</v>
      </c>
      <c r="E17" s="288" t="s">
        <v>533</v>
      </c>
      <c r="F17" t="str">
        <f>IF(C17="","",IF(COUNTIF('Postes comptables'!$I:$I,D17)=0,"Anomalie",""))</f>
        <v/>
      </c>
      <c r="H17" s="51"/>
      <c r="I17" s="345" t="s">
        <v>52</v>
      </c>
      <c r="K17" s="51"/>
      <c r="L17" s="345" t="s">
        <v>55</v>
      </c>
      <c r="N17" t="str">
        <f t="shared" si="2"/>
        <v/>
      </c>
      <c r="O17" t="str">
        <f t="shared" si="3"/>
        <v>Ville de Reims : équipement</v>
      </c>
      <c r="Q17" t="str" cm="1">
        <f t="array" aca="1" ref="Q17" ca="1">IF(ROWS($1:15)&lt;=SUM(IF(dep_deroule&lt;&gt;"",1/COUNTIF(dep_deroule,dep_deroule))),INDEX(dep_deroule,SMALL(IF(FREQUENCY(IF(dep_deroule&lt;&gt;"",MATCH(dep_deroule,dep_deroule,0)),ROW(INDIRECT("1:"&amp;ROWS(dep_deroule))))&gt;0,ROW(INDIRECT("1:"&amp;ROWS(dep_deroule)))),ROWS($1:15))),"")</f>
        <v>Domaine h3c-reims.fr</v>
      </c>
      <c r="R17" t="str" cm="1">
        <f t="array" aca="1" ref="R17" ca="1">IF(ROWS($1:15)&lt;=SUM(IF(rec_deroule&lt;&gt;"",1/COUNTIF(rec_deroule,rec_deroule))),INDEX(rec_deroule,SMALL(IF(FREQUENCY(IF(rec_deroule&lt;&gt;"",MATCH(rec_deroule,rec_deroule,0)),ROW(INDIRECT("1:"&amp;ROWS(rec_deroule))))&gt;0,ROW(INDIRECT("1:"&amp;ROWS(rec_deroule)))),ROWS($1:15))),"")</f>
        <v>Autres communes</v>
      </c>
    </row>
    <row r="18" spans="1:18" ht="15" customHeight="1" x14ac:dyDescent="0.25">
      <c r="A18" s="633"/>
      <c r="B18" s="518" t="s">
        <v>400</v>
      </c>
      <c r="C18" s="84" t="s">
        <v>534</v>
      </c>
      <c r="D18" s="84" t="s">
        <v>51</v>
      </c>
      <c r="E18" s="288" t="s">
        <v>535</v>
      </c>
      <c r="F18" t="str">
        <f>IF(C18="","",IF(COUNTIF('Postes comptables'!$I:$I,D18)=0,"Anomalie",""))</f>
        <v/>
      </c>
      <c r="H18" s="51"/>
      <c r="I18" s="345" t="s">
        <v>53</v>
      </c>
      <c r="K18" s="51"/>
      <c r="L18" s="345" t="s">
        <v>56</v>
      </c>
      <c r="N18" t="str">
        <f>"-------"&amp;A17</f>
        <v>-------62 - AUTRES SERVICES EXTERIEURS</v>
      </c>
      <c r="O18" t="str">
        <f t="shared" si="3"/>
        <v>Région Grand-Est</v>
      </c>
      <c r="Q18" t="str" cm="1">
        <f t="array" aca="1" ref="Q18" ca="1">IF(ROWS($1:16)&lt;=SUM(IF(dep_deroule&lt;&gt;"",1/COUNTIF(dep_deroule,dep_deroule))),INDEX(dep_deroule,SMALL(IF(FREQUENCY(IF(dep_deroule&lt;&gt;"",MATCH(dep_deroule,dep_deroule,0)),ROW(INDIRECT("1:"&amp;ROWS(dep_deroule))))&gt;0,ROW(INDIRECT("1:"&amp;ROWS(dep_deroule)))),ROWS($1:16))),"")</f>
        <v>-------62 - AUTRES SERVICES EXTERIEURS</v>
      </c>
      <c r="R18" t="str" cm="1">
        <f t="array" aca="1" ref="R18" ca="1">IF(ROWS($1:16)&lt;=SUM(IF(rec_deroule&lt;&gt;"",1/COUNTIF(rec_deroule,rec_deroule))),INDEX(rec_deroule,SMALL(IF(FREQUENCY(IF(rec_deroule&lt;&gt;"",MATCH(rec_deroule,rec_deroule,0)),ROW(INDIRECT("1:"&amp;ROWS(rec_deroule))))&gt;0,ROW(INDIRECT("1:"&amp;ROWS(rec_deroule)))),ROWS($1:16))),"")</f>
        <v>A.C.S.E.</v>
      </c>
    </row>
    <row r="19" spans="1:18" ht="15" customHeight="1" x14ac:dyDescent="0.25">
      <c r="A19" s="633"/>
      <c r="B19" s="518" t="s">
        <v>401</v>
      </c>
      <c r="C19" s="84" t="s">
        <v>536</v>
      </c>
      <c r="D19" s="84" t="s">
        <v>52</v>
      </c>
      <c r="E19" s="288" t="s">
        <v>537</v>
      </c>
      <c r="F19" t="str">
        <f>IF(C19="","",IF(COUNTIF('Postes comptables'!$I:$I,D19)=0,"Anomalie",""))</f>
        <v/>
      </c>
      <c r="H19" s="51"/>
      <c r="I19" s="345" t="s">
        <v>54</v>
      </c>
      <c r="K19" s="51"/>
      <c r="L19" s="345" t="s">
        <v>57</v>
      </c>
      <c r="N19" t="str">
        <f>IF(C17="","",C17)</f>
        <v>Cadeaux aux musiciens</v>
      </c>
      <c r="O19" t="str">
        <f t="shared" si="3"/>
        <v/>
      </c>
      <c r="Q19" t="str" cm="1">
        <f t="array" aca="1" ref="Q19" ca="1">IF(ROWS($1:17)&lt;=SUM(IF(dep_deroule&lt;&gt;"",1/COUNTIF(dep_deroule,dep_deroule))),INDEX(dep_deroule,SMALL(IF(FREQUENCY(IF(dep_deroule&lt;&gt;"",MATCH(dep_deroule,dep_deroule,0)),ROW(INDIRECT("1:"&amp;ROWS(dep_deroule))))&gt;0,ROW(INDIRECT("1:"&amp;ROWS(dep_deroule)))),ROWS($1:17))),"")</f>
        <v>Cadeaux aux musiciens</v>
      </c>
      <c r="R19" t="str" cm="1">
        <f t="array" aca="1" ref="R19" ca="1">IF(ROWS($1:17)&lt;=SUM(IF(rec_deroule&lt;&gt;"",1/COUNTIF(rec_deroule,rec_deroule))),INDEX(rec_deroule,SMALL(IF(FREQUENCY(IF(rec_deroule&lt;&gt;"",MATCH(rec_deroule,rec_deroule,0)),ROW(INDIRECT("1:"&amp;ROWS(rec_deroule))))&gt;0,ROW(INDIRECT("1:"&amp;ROWS(rec_deroule)))),ROWS($1:17))),"")</f>
        <v>Caisse d'Allocations familiales</v>
      </c>
    </row>
    <row r="20" spans="1:18" ht="15" customHeight="1" x14ac:dyDescent="0.25">
      <c r="A20" s="633"/>
      <c r="B20" s="518" t="s">
        <v>402</v>
      </c>
      <c r="C20" s="84" t="s">
        <v>538</v>
      </c>
      <c r="D20" s="84" t="s">
        <v>52</v>
      </c>
      <c r="E20" s="288" t="s">
        <v>539</v>
      </c>
      <c r="F20" t="str">
        <f>IF(C20="","",IF(COUNTIF('Postes comptables'!$I:$I,D20)=0,"Anomalie",""))</f>
        <v/>
      </c>
      <c r="H20" s="51"/>
      <c r="I20" s="345" t="s">
        <v>51</v>
      </c>
      <c r="K20" s="51"/>
      <c r="L20" s="345" t="s">
        <v>60</v>
      </c>
      <c r="N20" t="str">
        <f t="shared" ref="N20:N27" si="4">IF(C18="","",C18)</f>
        <v>Publications, relations publiques</v>
      </c>
      <c r="O20" t="str">
        <f t="shared" si="3"/>
        <v>Département de la Marne</v>
      </c>
      <c r="Q20" t="str" cm="1">
        <f t="array" aca="1" ref="Q20" ca="1">IF(ROWS($1:18)&lt;=SUM(IF(dep_deroule&lt;&gt;"",1/COUNTIF(dep_deroule,dep_deroule))),INDEX(dep_deroule,SMALL(IF(FREQUENCY(IF(dep_deroule&lt;&gt;"",MATCH(dep_deroule,dep_deroule,0)),ROW(INDIRECT("1:"&amp;ROWS(dep_deroule))))&gt;0,ROW(INDIRECT("1:"&amp;ROWS(dep_deroule)))),ROWS($1:18))),"")</f>
        <v>Publications, relations publiques</v>
      </c>
      <c r="R20" t="str" cm="1">
        <f t="array" aca="1" ref="R20" ca="1">IF(ROWS($1:18)&lt;=SUM(IF(rec_deroule&lt;&gt;"",1/COUNTIF(rec_deroule,rec_deroule))),INDEX(rec_deroule,SMALL(IF(FREQUENCY(IF(rec_deroule&lt;&gt;"",MATCH(rec_deroule,rec_deroule,0)),ROW(INDIRECT("1:"&amp;ROWS(rec_deroule))))&gt;0,ROW(INDIRECT("1:"&amp;ROWS(rec_deroule)))),ROWS($1:18))),"")</f>
        <v>Caisse des Dépôts et Consignations</v>
      </c>
    </row>
    <row r="21" spans="1:18" ht="15" customHeight="1" x14ac:dyDescent="0.25">
      <c r="A21" s="633"/>
      <c r="B21" s="518" t="s">
        <v>403</v>
      </c>
      <c r="C21" s="84" t="s">
        <v>540</v>
      </c>
      <c r="D21" s="84" t="s">
        <v>52</v>
      </c>
      <c r="E21" s="288" t="s">
        <v>541</v>
      </c>
      <c r="F21" t="str">
        <f>IF(C21="","",IF(COUNTIF('Postes comptables'!$I:$I,D21)=0,"Anomalie",""))</f>
        <v/>
      </c>
      <c r="H21" s="346"/>
      <c r="I21" s="347"/>
      <c r="K21" s="51"/>
      <c r="L21" s="345" t="s">
        <v>62</v>
      </c>
      <c r="N21" t="str">
        <f t="shared" si="4"/>
        <v>Frais réception bureau/ca/forums</v>
      </c>
      <c r="O21" t="str">
        <f t="shared" si="3"/>
        <v>Autres communes</v>
      </c>
      <c r="Q21" t="str" cm="1">
        <f t="array" aca="1" ref="Q21" ca="1">IF(ROWS($1:19)&lt;=SUM(IF(dep_deroule&lt;&gt;"",1/COUNTIF(dep_deroule,dep_deroule))),INDEX(dep_deroule,SMALL(IF(FREQUENCY(IF(dep_deroule&lt;&gt;"",MATCH(dep_deroule,dep_deroule,0)),ROW(INDIRECT("1:"&amp;ROWS(dep_deroule))))&gt;0,ROW(INDIRECT("1:"&amp;ROWS(dep_deroule)))),ROWS($1:19))),"")</f>
        <v>Frais réception bureau/ca/forums</v>
      </c>
      <c r="R21" t="str" cm="1">
        <f t="array" aca="1" ref="R21" ca="1">IF(ROWS($1:19)&lt;=SUM(IF(rec_deroule&lt;&gt;"",1/COUNTIF(rec_deroule,rec_deroule))),INDEX(rec_deroule,SMALL(IF(FREQUENCY(IF(rec_deroule&lt;&gt;"",MATCH(rec_deroule,rec_deroule,0)),ROW(INDIRECT("1:"&amp;ROWS(rec_deroule))))&gt;0,ROW(INDIRECT("1:"&amp;ROWS(rec_deroule)))),ROWS($1:19))),"")</f>
        <v>Union Européenne</v>
      </c>
    </row>
    <row r="22" spans="1:18" ht="15" customHeight="1" x14ac:dyDescent="0.25">
      <c r="A22" s="633"/>
      <c r="B22" s="518" t="s">
        <v>404</v>
      </c>
      <c r="C22" s="84"/>
      <c r="D22" s="84"/>
      <c r="E22" s="288"/>
      <c r="F22" t="str">
        <f>IF(C22="","",IF(COUNTIF('Postes comptables'!$I:$I,D22)=0,"Anomalie",""))</f>
        <v/>
      </c>
      <c r="H22" s="348" t="s">
        <v>58</v>
      </c>
      <c r="I22" s="349" t="s">
        <v>59</v>
      </c>
      <c r="K22" s="51"/>
      <c r="L22" s="345"/>
      <c r="N22" t="str">
        <f t="shared" si="4"/>
        <v>Frais réception concerts</v>
      </c>
      <c r="O22" t="str">
        <f t="shared" si="3"/>
        <v/>
      </c>
      <c r="Q22" t="str" cm="1">
        <f t="array" aca="1" ref="Q22" ca="1">IF(ROWS($1:20)&lt;=SUM(IF(dep_deroule&lt;&gt;"",1/COUNTIF(dep_deroule,dep_deroule))),INDEX(dep_deroule,SMALL(IF(FREQUENCY(IF(dep_deroule&lt;&gt;"",MATCH(dep_deroule,dep_deroule,0)),ROW(INDIRECT("1:"&amp;ROWS(dep_deroule))))&gt;0,ROW(INDIRECT("1:"&amp;ROWS(dep_deroule)))),ROWS($1:20))),"")</f>
        <v>Frais réception concerts</v>
      </c>
      <c r="R22" t="str" cm="1">
        <f t="array" aca="1" ref="R22" ca="1">IF(ROWS($1:20)&lt;=SUM(IF(rec_deroule&lt;&gt;"",1/COUNTIF(rec_deroule,rec_deroule))),INDEX(rec_deroule,SMALL(IF(FREQUENCY(IF(rec_deroule&lt;&gt;"",MATCH(rec_deroule,rec_deroule,0)),ROW(INDIRECT("1:"&amp;ROWS(rec_deroule))))&gt;0,ROW(INDIRECT("1:"&amp;ROWS(rec_deroule)))),ROWS($1:20))),"")</f>
        <v>Autres subventions</v>
      </c>
    </row>
    <row r="23" spans="1:18" ht="15" customHeight="1" x14ac:dyDescent="0.25">
      <c r="A23" s="633"/>
      <c r="B23" s="518" t="s">
        <v>405</v>
      </c>
      <c r="C23" s="84" t="s">
        <v>406</v>
      </c>
      <c r="D23" s="84" t="s">
        <v>53</v>
      </c>
      <c r="E23" s="288" t="s">
        <v>542</v>
      </c>
      <c r="F23" t="str">
        <f>IF(C23="","",IF(COUNTIF('Postes comptables'!$I:$I,D23)=0,"Anomalie",""))</f>
        <v/>
      </c>
      <c r="H23" s="51"/>
      <c r="I23" s="345" t="s">
        <v>61</v>
      </c>
      <c r="K23" s="346"/>
      <c r="L23" s="347"/>
      <c r="N23" t="str">
        <f t="shared" si="4"/>
        <v>Frais réception Ste Cécile</v>
      </c>
      <c r="O23" t="str">
        <f t="shared" si="3"/>
        <v>A.C.S.E.</v>
      </c>
      <c r="Q23" t="str" cm="1">
        <f t="array" aca="1" ref="Q23" ca="1">IF(ROWS($1:21)&lt;=SUM(IF(dep_deroule&lt;&gt;"",1/COUNTIF(dep_deroule,dep_deroule))),INDEX(dep_deroule,SMALL(IF(FREQUENCY(IF(dep_deroule&lt;&gt;"",MATCH(dep_deroule,dep_deroule,0)),ROW(INDIRECT("1:"&amp;ROWS(dep_deroule))))&gt;0,ROW(INDIRECT("1:"&amp;ROWS(dep_deroule)))),ROWS($1:21))),"")</f>
        <v>Frais réception Ste Cécile</v>
      </c>
      <c r="R23" t="str" cm="1">
        <f t="array" aca="1" ref="R23" ca="1">IF(ROWS($1:21)&lt;=SUM(IF(rec_deroule&lt;&gt;"",1/COUNTIF(rec_deroule,rec_deroule))),INDEX(rec_deroule,SMALL(IF(FREQUENCY(IF(rec_deroule&lt;&gt;"",MATCH(rec_deroule,rec_deroule,0)),ROW(INDIRECT("1:"&amp;ROWS(rec_deroule))))&gt;0,ROW(INDIRECT("1:"&amp;ROWS(rec_deroule)))),ROWS($1:21))),"")</f>
        <v>-------75 - AUTRES PRODUITS GESTION COURANTE</v>
      </c>
    </row>
    <row r="24" spans="1:18" ht="15" customHeight="1" x14ac:dyDescent="0.25">
      <c r="A24" s="633"/>
      <c r="B24" s="518" t="s">
        <v>407</v>
      </c>
      <c r="C24" s="84" t="s">
        <v>54</v>
      </c>
      <c r="D24" s="84" t="s">
        <v>51</v>
      </c>
      <c r="E24" s="288" t="s">
        <v>408</v>
      </c>
      <c r="F24" t="str">
        <f>IF(C24="","",IF(COUNTIF('Postes comptables'!$I:$I,D24)=0,"Anomalie",""))</f>
        <v/>
      </c>
      <c r="H24" s="51"/>
      <c r="I24" s="345"/>
      <c r="K24" s="348" t="s">
        <v>64</v>
      </c>
      <c r="L24" s="349" t="s">
        <v>65</v>
      </c>
      <c r="N24" t="str">
        <f t="shared" si="4"/>
        <v/>
      </c>
      <c r="O24" t="str">
        <f t="shared" si="3"/>
        <v>Caisse d'Allocations familiales</v>
      </c>
      <c r="Q24" t="str" cm="1">
        <f t="array" aca="1" ref="Q24" ca="1">IF(ROWS($1:22)&lt;=SUM(IF(dep_deroule&lt;&gt;"",1/COUNTIF(dep_deroule,dep_deroule))),INDEX(dep_deroule,SMALL(IF(FREQUENCY(IF(dep_deroule&lt;&gt;"",MATCH(dep_deroule,dep_deroule,0)),ROW(INDIRECT("1:"&amp;ROWS(dep_deroule))))&gt;0,ROW(INDIRECT("1:"&amp;ROWS(dep_deroule)))),ROWS($1:22))),"")</f>
        <v>Frais postaux et télécommunications</v>
      </c>
      <c r="R24" t="str" cm="1">
        <f t="array" aca="1" ref="R24" ca="1">IF(ROWS($1:22)&lt;=SUM(IF(rec_deroule&lt;&gt;"",1/COUNTIF(rec_deroule,rec_deroule))),INDEX(rec_deroule,SMALL(IF(FREQUENCY(IF(rec_deroule&lt;&gt;"",MATCH(rec_deroule,rec_deroule,0)),ROW(INDIRECT("1:"&amp;ROWS(rec_deroule))))&gt;0,ROW(INDIRECT("1:"&amp;ROWS(rec_deroule)))),ROWS($1:22))),"")</f>
        <v>Cotisations</v>
      </c>
    </row>
    <row r="25" spans="1:18" ht="15" customHeight="1" x14ac:dyDescent="0.25">
      <c r="A25" s="61"/>
      <c r="B25" s="519" t="s">
        <v>409</v>
      </c>
      <c r="C25" s="85" t="s">
        <v>543</v>
      </c>
      <c r="D25" s="85" t="s">
        <v>51</v>
      </c>
      <c r="E25" s="289" t="s">
        <v>544</v>
      </c>
      <c r="F25" t="str">
        <f>IF(C25="","",IF(COUNTIF('Postes comptables'!$I:$I,D25)=0,"Anomalie",""))</f>
        <v/>
      </c>
      <c r="H25" s="346"/>
      <c r="I25" s="347"/>
      <c r="K25" s="346"/>
      <c r="L25" s="347" t="s">
        <v>66</v>
      </c>
      <c r="N25" t="str">
        <f t="shared" si="4"/>
        <v>Frais postaux et télécommunications</v>
      </c>
      <c r="O25" t="str">
        <f t="shared" si="3"/>
        <v>Caisse des Dépôts et Consignations</v>
      </c>
      <c r="Q25" t="str" cm="1">
        <f t="array" aca="1" ref="Q25" ca="1">IF(ROWS($1:23)&lt;=SUM(IF(dep_deroule&lt;&gt;"",1/COUNTIF(dep_deroule,dep_deroule))),INDEX(dep_deroule,SMALL(IF(FREQUENCY(IF(dep_deroule&lt;&gt;"",MATCH(dep_deroule,dep_deroule,0)),ROW(INDIRECT("1:"&amp;ROWS(dep_deroule))))&gt;0,ROW(INDIRECT("1:"&amp;ROWS(dep_deroule)))),ROWS($1:23))),"")</f>
        <v>Services bancaires</v>
      </c>
      <c r="R25" t="str" cm="1">
        <f t="array" aca="1" ref="R25" ca="1">IF(ROWS($1:23)&lt;=SUM(IF(rec_deroule&lt;&gt;"",1/COUNTIF(rec_deroule,rec_deroule))),INDEX(rec_deroule,SMALL(IF(FREQUENCY(IF(rec_deroule&lt;&gt;"",MATCH(rec_deroule,rec_deroule,0)),ROW(INDIRECT("1:"&amp;ROWS(rec_deroule))))&gt;0,ROW(INDIRECT("1:"&amp;ROWS(rec_deroule)))),ROWS($1:23))),"")</f>
        <v>Dons des bienfaiteurs</v>
      </c>
    </row>
    <row r="26" spans="1:18" ht="15" customHeight="1" x14ac:dyDescent="0.25">
      <c r="A26" s="631" t="str">
        <f>H22</f>
        <v>63 - IMPOTS ET TAXES</v>
      </c>
      <c r="B26" s="518" t="s">
        <v>410</v>
      </c>
      <c r="C26" s="83" t="s">
        <v>411</v>
      </c>
      <c r="D26" s="83" t="s">
        <v>59</v>
      </c>
      <c r="E26" s="290"/>
      <c r="F26" t="str">
        <f>IF(C26="","",IF(COUNTIF('Postes comptables'!$I:$I,D26)=0,"Anomalie",""))</f>
        <v/>
      </c>
      <c r="H26" s="348" t="s">
        <v>67</v>
      </c>
      <c r="I26" s="349" t="s">
        <v>68</v>
      </c>
      <c r="K26" s="348" t="s">
        <v>69</v>
      </c>
      <c r="L26" s="349" t="s">
        <v>70</v>
      </c>
      <c r="N26" t="str">
        <f t="shared" si="4"/>
        <v>Services bancaires</v>
      </c>
      <c r="O26" t="str">
        <f t="shared" si="3"/>
        <v>Union Européenne</v>
      </c>
      <c r="Q26" t="str" cm="1">
        <f t="array" aca="1" ref="Q26" ca="1">IF(ROWS($1:24)&lt;=SUM(IF(dep_deroule&lt;&gt;"",1/COUNTIF(dep_deroule,dep_deroule))),INDEX(dep_deroule,SMALL(IF(FREQUENCY(IF(dep_deroule&lt;&gt;"",MATCH(dep_deroule,dep_deroule,0)),ROW(INDIRECT("1:"&amp;ROWS(dep_deroule))))&gt;0,ROW(INDIRECT("1:"&amp;ROWS(dep_deroule)))),ROWS($1:24))),"")</f>
        <v>Divers</v>
      </c>
      <c r="R26" t="str" cm="1">
        <f t="array" aca="1" ref="R26" ca="1">IF(ROWS($1:24)&lt;=SUM(IF(rec_deroule&lt;&gt;"",1/COUNTIF(rec_deroule,rec_deroule))),INDEX(rec_deroule,SMALL(IF(FREQUENCY(IF(rec_deroule&lt;&gt;"",MATCH(rec_deroule,rec_deroule,0)),ROW(INDIRECT("1:"&amp;ROWS(rec_deroule))))&gt;0,ROW(INDIRECT("1:"&amp;ROWS(rec_deroule)))),ROWS($1:24))),"")</f>
        <v>Indemnités d'assurances</v>
      </c>
    </row>
    <row r="27" spans="1:18" ht="15" customHeight="1" x14ac:dyDescent="0.25">
      <c r="A27" s="633"/>
      <c r="B27" s="518" t="s">
        <v>412</v>
      </c>
      <c r="C27" s="84" t="s">
        <v>413</v>
      </c>
      <c r="D27" s="84" t="s">
        <v>61</v>
      </c>
      <c r="E27" s="288"/>
      <c r="F27" t="str">
        <f>IF(C27="","",IF(COUNTIF('Postes comptables'!$I:$I,D27)=0,"Anomalie",""))</f>
        <v/>
      </c>
      <c r="H27" s="51"/>
      <c r="I27" s="345" t="s">
        <v>71</v>
      </c>
      <c r="K27" s="346"/>
      <c r="L27" s="347"/>
      <c r="N27" t="str">
        <f t="shared" si="4"/>
        <v>Divers</v>
      </c>
      <c r="O27" t="str">
        <f t="shared" si="3"/>
        <v>Autres subventions</v>
      </c>
      <c r="Q27" t="str" cm="1">
        <f t="array" aca="1" ref="Q27" ca="1">IF(ROWS($1:25)&lt;=SUM(IF(dep_deroule&lt;&gt;"",1/COUNTIF(dep_deroule,dep_deroule))),INDEX(dep_deroule,SMALL(IF(FREQUENCY(IF(dep_deroule&lt;&gt;"",MATCH(dep_deroule,dep_deroule,0)),ROW(INDIRECT("1:"&amp;ROWS(dep_deroule))))&gt;0,ROW(INDIRECT("1:"&amp;ROWS(dep_deroule)))),ROWS($1:25))),"")</f>
        <v>-------63 - IMPOTS ET TAXES</v>
      </c>
      <c r="R27" t="str" cm="1">
        <f t="array" aca="1" ref="R27" ca="1">IF(ROWS($1:25)&lt;=SUM(IF(rec_deroule&lt;&gt;"",1/COUNTIF(rec_deroule,rec_deroule))),INDEX(rec_deroule,SMALL(IF(FREQUENCY(IF(rec_deroule&lt;&gt;"",MATCH(rec_deroule,rec_deroule,0)),ROW(INDIRECT("1:"&amp;ROWS(rec_deroule))))&gt;0,ROW(INDIRECT("1:"&amp;ROWS(rec_deroule)))),ROWS($1:25))),"")</f>
        <v>-------76 - PRODUITS FINANCIERS</v>
      </c>
    </row>
    <row r="28" spans="1:18" ht="15" customHeight="1" x14ac:dyDescent="0.25">
      <c r="A28" s="633"/>
      <c r="B28" s="518" t="s">
        <v>414</v>
      </c>
      <c r="C28" s="84" t="s">
        <v>415</v>
      </c>
      <c r="D28" s="84" t="s">
        <v>61</v>
      </c>
      <c r="E28" s="288"/>
      <c r="F28" t="str">
        <f>IF(C28="","",IF(COUNTIF('Postes comptables'!$I:$I,D28)=0,"Anomalie",""))</f>
        <v/>
      </c>
      <c r="H28" s="51"/>
      <c r="I28" s="345" t="s">
        <v>72</v>
      </c>
      <c r="K28" s="348" t="s">
        <v>73</v>
      </c>
      <c r="L28" s="349" t="s">
        <v>74</v>
      </c>
      <c r="N28" t="str">
        <f>"-------"&amp;A26</f>
        <v>-------63 - IMPOTS ET TAXES</v>
      </c>
      <c r="O28" t="str">
        <f t="shared" si="3"/>
        <v/>
      </c>
      <c r="Q28" t="str" cm="1">
        <f t="array" aca="1" ref="Q28" ca="1">IF(ROWS($1:26)&lt;=SUM(IF(dep_deroule&lt;&gt;"",1/COUNTIF(dep_deroule,dep_deroule))),INDEX(dep_deroule,SMALL(IF(FREQUENCY(IF(dep_deroule&lt;&gt;"",MATCH(dep_deroule,dep_deroule,0)),ROW(INDIRECT("1:"&amp;ROWS(dep_deroule))))&gt;0,ROW(INDIRECT("1:"&amp;ROWS(dep_deroule)))),ROWS($1:26))),"")</f>
        <v>Impôts et taxes sur rémunération</v>
      </c>
      <c r="R28" t="str" cm="1">
        <f t="array" aca="1" ref="R28" ca="1">IF(ROWS($1:26)&lt;=SUM(IF(rec_deroule&lt;&gt;"",1/COUNTIF(rec_deroule,rec_deroule))),INDEX(rec_deroule,SMALL(IF(FREQUENCY(IF(rec_deroule&lt;&gt;"",MATCH(rec_deroule,rec_deroule,0)),ROW(INDIRECT("1:"&amp;ROWS(rec_deroule))))&gt;0,ROW(INDIRECT("1:"&amp;ROWS(rec_deroule)))),ROWS($1:26))),"")</f>
        <v>Intérêts des placements</v>
      </c>
    </row>
    <row r="29" spans="1:18" ht="15" customHeight="1" x14ac:dyDescent="0.25">
      <c r="A29" s="632"/>
      <c r="B29" s="519" t="s">
        <v>416</v>
      </c>
      <c r="C29" s="85"/>
      <c r="D29" s="85"/>
      <c r="E29" s="289"/>
      <c r="F29" t="str">
        <f>IF(C29="","",IF(COUNTIF('Postes comptables'!$I:$I,D29)=0,"Anomalie",""))</f>
        <v/>
      </c>
      <c r="H29" s="346"/>
      <c r="I29" s="347"/>
      <c r="K29" s="346"/>
      <c r="L29" s="347"/>
      <c r="N29" t="str">
        <f>IF(C26="","",C26)</f>
        <v>Impôts et taxes sur rémunération</v>
      </c>
      <c r="O29" t="str">
        <f t="shared" si="3"/>
        <v/>
      </c>
      <c r="Q29" t="str" cm="1">
        <f t="array" aca="1" ref="Q29" ca="1">IF(ROWS($1:27)&lt;=SUM(IF(dep_deroule&lt;&gt;"",1/COUNTIF(dep_deroule,dep_deroule))),INDEX(dep_deroule,SMALL(IF(FREQUENCY(IF(dep_deroule&lt;&gt;"",MATCH(dep_deroule,dep_deroule,0)),ROW(INDIRECT("1:"&amp;ROWS(dep_deroule))))&gt;0,ROW(INDIRECT("1:"&amp;ROWS(dep_deroule)))),ROWS($1:27))),"")</f>
        <v>Impôts, taxes (administration des impôts)</v>
      </c>
      <c r="R29" t="str" cm="1">
        <f t="array" aca="1" ref="R29" ca="1">IF(ROWS($1:27)&lt;=SUM(IF(rec_deroule&lt;&gt;"",1/COUNTIF(rec_deroule,rec_deroule))),INDEX(rec_deroule,SMALL(IF(FREQUENCY(IF(rec_deroule&lt;&gt;"",MATCH(rec_deroule,rec_deroule,0)),ROW(INDIRECT("1:"&amp;ROWS(rec_deroule))))&gt;0,ROW(INDIRECT("1:"&amp;ROWS(rec_deroule)))),ROWS($1:27))),"")</f>
        <v>Revenus des V.M.P.</v>
      </c>
    </row>
    <row r="30" spans="1:18" ht="15" customHeight="1" x14ac:dyDescent="0.25">
      <c r="A30" s="631" t="str">
        <f>H26</f>
        <v>64 - FRAIS DE PERSONNEL</v>
      </c>
      <c r="B30" s="518" t="s">
        <v>417</v>
      </c>
      <c r="C30" s="83" t="s">
        <v>418</v>
      </c>
      <c r="D30" s="83" t="s">
        <v>68</v>
      </c>
      <c r="E30" s="290" t="s">
        <v>419</v>
      </c>
      <c r="F30" t="str">
        <f>IF(C30="","",IF(COUNTIF('Postes comptables'!$I:$I,D30)=0,"Anomalie",""))</f>
        <v/>
      </c>
      <c r="H30" s="348" t="s">
        <v>75</v>
      </c>
      <c r="I30" s="349" t="s">
        <v>76</v>
      </c>
      <c r="K30" s="348" t="s">
        <v>77</v>
      </c>
      <c r="L30" s="349" t="s">
        <v>78</v>
      </c>
      <c r="N30" t="str">
        <f t="shared" ref="N30:N32" si="5">IF(C27="","",C27)</f>
        <v>Impôts, taxes (administration des impôts)</v>
      </c>
      <c r="O30" t="str">
        <f t="shared" si="3"/>
        <v/>
      </c>
      <c r="Q30" t="str" cm="1">
        <f t="array" aca="1" ref="Q30" ca="1">IF(ROWS($1:28)&lt;=SUM(IF(dep_deroule&lt;&gt;"",1/COUNTIF(dep_deroule,dep_deroule))),INDEX(dep_deroule,SMALL(IF(FREQUENCY(IF(dep_deroule&lt;&gt;"",MATCH(dep_deroule,dep_deroule,0)),ROW(INDIRECT("1:"&amp;ROWS(dep_deroule))))&gt;0,ROW(INDIRECT("1:"&amp;ROWS(dep_deroule)))),ROWS($1:28))),"")</f>
        <v>Impôts, taxes (autres organismes)</v>
      </c>
      <c r="R30" t="str" cm="1">
        <f t="array" aca="1" ref="R30" ca="1">IF(ROWS($1:28)&lt;=SUM(IF(rec_deroule&lt;&gt;"",1/COUNTIF(rec_deroule,rec_deroule))),INDEX(rec_deroule,SMALL(IF(FREQUENCY(IF(rec_deroule&lt;&gt;"",MATCH(rec_deroule,rec_deroule,0)),ROW(INDIRECT("1:"&amp;ROWS(rec_deroule))))&gt;0,ROW(INDIRECT("1:"&amp;ROWS(rec_deroule)))),ROWS($1:28))),"")</f>
        <v>-------77 - PRODUITS EXCEPTIONNELS</v>
      </c>
    </row>
    <row r="31" spans="1:18" ht="15" customHeight="1" x14ac:dyDescent="0.25">
      <c r="A31" s="633"/>
      <c r="B31" s="518" t="s">
        <v>420</v>
      </c>
      <c r="C31" s="84" t="s">
        <v>421</v>
      </c>
      <c r="D31" s="84" t="s">
        <v>71</v>
      </c>
      <c r="E31" s="288" t="s">
        <v>422</v>
      </c>
      <c r="F31" t="str">
        <f>IF(C31="","",IF(COUNTIF('Postes comptables'!$I:$I,D31)=0,"Anomalie",""))</f>
        <v/>
      </c>
      <c r="H31" s="346"/>
      <c r="I31" s="347"/>
      <c r="K31" s="346"/>
      <c r="L31" s="347"/>
      <c r="N31" t="str">
        <f t="shared" si="5"/>
        <v>Impôts, taxes (autres organismes)</v>
      </c>
      <c r="O31" t="str">
        <f t="shared" si="3"/>
        <v/>
      </c>
      <c r="Q31" t="str" cm="1">
        <f t="array" aca="1" ref="Q31" ca="1">IF(ROWS($1:29)&lt;=SUM(IF(dep_deroule&lt;&gt;"",1/COUNTIF(dep_deroule,dep_deroule))),INDEX(dep_deroule,SMALL(IF(FREQUENCY(IF(dep_deroule&lt;&gt;"",MATCH(dep_deroule,dep_deroule,0)),ROW(INDIRECT("1:"&amp;ROWS(dep_deroule))))&gt;0,ROW(INDIRECT("1:"&amp;ROWS(dep_deroule)))),ROWS($1:29))),"")</f>
        <v>-------64 - FRAIS DE PERSONNEL</v>
      </c>
      <c r="R31" t="str" cm="1">
        <f t="array" aca="1" ref="R31" ca="1">IF(ROWS($1:29)&lt;=SUM(IF(rec_deroule&lt;&gt;"",1/COUNTIF(rec_deroule,rec_deroule))),INDEX(rec_deroule,SMALL(IF(FREQUENCY(IF(rec_deroule&lt;&gt;"",MATCH(rec_deroule,rec_deroule,0)),ROW(INDIRECT("1:"&amp;ROWS(rec_deroule))))&gt;0,ROW(INDIRECT("1:"&amp;ROWS(rec_deroule)))),ROWS($1:29))),"")</f>
        <v>Produits exceptionnels</v>
      </c>
    </row>
    <row r="32" spans="1:18" ht="15" customHeight="1" x14ac:dyDescent="0.25">
      <c r="A32" s="633"/>
      <c r="B32" s="518" t="s">
        <v>423</v>
      </c>
      <c r="C32" s="84" t="s">
        <v>424</v>
      </c>
      <c r="D32" s="84" t="s">
        <v>72</v>
      </c>
      <c r="E32" s="288" t="s">
        <v>545</v>
      </c>
      <c r="F32" t="str">
        <f>IF(C32="","",IF(COUNTIF('Postes comptables'!$I:$I,D32)=0,"Anomalie",""))</f>
        <v/>
      </c>
      <c r="H32" s="348" t="s">
        <v>79</v>
      </c>
      <c r="I32" s="349" t="s">
        <v>80</v>
      </c>
      <c r="K32" s="348" t="s">
        <v>81</v>
      </c>
      <c r="L32" s="349" t="s">
        <v>82</v>
      </c>
      <c r="N32" t="str">
        <f t="shared" si="5"/>
        <v/>
      </c>
      <c r="O32" t="str">
        <f>"-------"&amp;A81</f>
        <v>-------75 - AUTRES PRODUITS GESTION COURANTE</v>
      </c>
      <c r="Q32" t="str" cm="1">
        <f t="array" aca="1" ref="Q32" ca="1">IF(ROWS($1:30)&lt;=SUM(IF(dep_deroule&lt;&gt;"",1/COUNTIF(dep_deroule,dep_deroule))),INDEX(dep_deroule,SMALL(IF(FREQUENCY(IF(dep_deroule&lt;&gt;"",MATCH(dep_deroule,dep_deroule,0)),ROW(INDIRECT("1:"&amp;ROWS(dep_deroule))))&gt;0,ROW(INDIRECT("1:"&amp;ROWS(dep_deroule)))),ROWS($1:30))),"")</f>
        <v>Rémunération des personnels</v>
      </c>
      <c r="R32" t="str" cm="1">
        <f t="array" aca="1" ref="R32" ca="1">IF(ROWS($1:30)&lt;=SUM(IF(rec_deroule&lt;&gt;"",1/COUNTIF(rec_deroule,rec_deroule))),INDEX(rec_deroule,SMALL(IF(FREQUENCY(IF(rec_deroule&lt;&gt;"",MATCH(rec_deroule,rec_deroule,0)),ROW(INDIRECT("1:"&amp;ROWS(rec_deroule))))&gt;0,ROW(INDIRECT("1:"&amp;ROWS(rec_deroule)))),ROWS($1:30))),"")</f>
        <v>-------78 - REPRISES AMORT. ET PROVISIONS</v>
      </c>
    </row>
    <row r="33" spans="1:18" ht="15" customHeight="1" thickBot="1" x14ac:dyDescent="0.3">
      <c r="A33" s="632"/>
      <c r="B33" s="519" t="s">
        <v>425</v>
      </c>
      <c r="C33" s="85"/>
      <c r="D33" s="85"/>
      <c r="E33" s="288"/>
      <c r="F33" t="str">
        <f>IF(C33="","",IF(COUNTIF('Postes comptables'!$I:$I,D33)=0,"Anomalie",""))</f>
        <v/>
      </c>
      <c r="H33" s="51"/>
      <c r="I33" s="345" t="s">
        <v>83</v>
      </c>
      <c r="K33" s="350"/>
      <c r="L33" s="353"/>
      <c r="N33" t="str">
        <f>"-------"&amp;A30</f>
        <v>-------64 - FRAIS DE PERSONNEL</v>
      </c>
      <c r="O33" t="str">
        <f>IF(C81="","",C81)</f>
        <v>Cotisations</v>
      </c>
      <c r="Q33" t="str" cm="1">
        <f t="array" aca="1" ref="Q33" ca="1">IF(ROWS($1:31)&lt;=SUM(IF(dep_deroule&lt;&gt;"",1/COUNTIF(dep_deroule,dep_deroule))),INDEX(dep_deroule,SMALL(IF(FREQUENCY(IF(dep_deroule&lt;&gt;"",MATCH(dep_deroule,dep_deroule,0)),ROW(INDIRECT("1:"&amp;ROWS(dep_deroule))))&gt;0,ROW(INDIRECT("1:"&amp;ROWS(dep_deroule)))),ROWS($1:31))),"")</f>
        <v>Charges sociales</v>
      </c>
      <c r="R33" t="str" cm="1">
        <f t="array" aca="1" ref="R33" ca="1">IF(ROWS($1:31)&lt;=SUM(IF(rec_deroule&lt;&gt;"",1/COUNTIF(rec_deroule,rec_deroule))),INDEX(rec_deroule,SMALL(IF(FREQUENCY(IF(rec_deroule&lt;&gt;"",MATCH(rec_deroule,rec_deroule,0)),ROW(INDIRECT("1:"&amp;ROWS(rec_deroule))))&gt;0,ROW(INDIRECT("1:"&amp;ROWS(rec_deroule)))),ROWS($1:31))),"")</f>
        <v>Reprises sur amortissements et provisions</v>
      </c>
    </row>
    <row r="34" spans="1:18" ht="15" customHeight="1" thickBot="1" x14ac:dyDescent="0.3">
      <c r="A34" s="631" t="str">
        <f>H30</f>
        <v>65 - AUTRES CHARGES DE GESTION COURANTE</v>
      </c>
      <c r="B34" s="518" t="s">
        <v>426</v>
      </c>
      <c r="C34" s="83" t="s">
        <v>546</v>
      </c>
      <c r="D34" s="83" t="s">
        <v>76</v>
      </c>
      <c r="E34" s="290" t="s">
        <v>427</v>
      </c>
      <c r="F34" t="str">
        <f>IF(C34="","",IF(COUNTIF('Postes comptables'!$I:$I,D34)=0,"Anomalie",""))</f>
        <v/>
      </c>
      <c r="H34" s="346"/>
      <c r="I34" s="347"/>
      <c r="K34" s="634" t="s">
        <v>84</v>
      </c>
      <c r="L34" s="635"/>
      <c r="N34" t="str">
        <f>IF(C30="","",C30)</f>
        <v>Rémunération des personnels</v>
      </c>
      <c r="O34" t="str">
        <f>IF(C82="","",C82)</f>
        <v>Dons des bienfaiteurs</v>
      </c>
      <c r="Q34" t="str" cm="1">
        <f t="array" aca="1" ref="Q34" ca="1">IF(ROWS($1:32)&lt;=SUM(IF(dep_deroule&lt;&gt;"",1/COUNTIF(dep_deroule,dep_deroule))),INDEX(dep_deroule,SMALL(IF(FREQUENCY(IF(dep_deroule&lt;&gt;"",MATCH(dep_deroule,dep_deroule,0)),ROW(INDIRECT("1:"&amp;ROWS(dep_deroule))))&gt;0,ROW(INDIRECT("1:"&amp;ROWS(dep_deroule)))),ROWS($1:32))),"")</f>
        <v>Autres charges de personnel</v>
      </c>
      <c r="R34" t="str" cm="1">
        <f t="array" aca="1" ref="R34" ca="1">IF(ROWS($1:32)&lt;=SUM(IF(rec_deroule&lt;&gt;"",1/COUNTIF(rec_deroule,rec_deroule))),INDEX(rec_deroule,SMALL(IF(FREQUENCY(IF(rec_deroule&lt;&gt;"",MATCH(rec_deroule,rec_deroule,0)),ROW(INDIRECT("1:"&amp;ROWS(rec_deroule))))&gt;0,ROW(INDIRECT("1:"&amp;ROWS(rec_deroule)))),ROWS($1:32))),"")</f>
        <v>Couverture déficit prévsionnel/fonds propres</v>
      </c>
    </row>
    <row r="35" spans="1:18" ht="15" customHeight="1" x14ac:dyDescent="0.25">
      <c r="A35" s="633"/>
      <c r="B35" s="518" t="s">
        <v>428</v>
      </c>
      <c r="C35" s="84" t="s">
        <v>76</v>
      </c>
      <c r="D35" s="84" t="s">
        <v>76</v>
      </c>
      <c r="E35" s="288" t="s">
        <v>547</v>
      </c>
      <c r="F35" t="str">
        <f>IF(C35="","",IF(COUNTIF('Postes comptables'!$I:$I,D35)=0,"Anomalie",""))</f>
        <v/>
      </c>
      <c r="H35" s="348" t="s">
        <v>85</v>
      </c>
      <c r="I35" s="349" t="s">
        <v>86</v>
      </c>
      <c r="K35" s="343" t="s">
        <v>87</v>
      </c>
      <c r="L35" s="344" t="s">
        <v>88</v>
      </c>
      <c r="N35" t="str">
        <f>IF(C31="","",C31)</f>
        <v>Charges sociales</v>
      </c>
      <c r="O35" t="str">
        <f t="shared" ref="O35" si="6">IF(C83="","",C83)</f>
        <v>Indemnités d'assurances</v>
      </c>
      <c r="Q35" t="str" cm="1">
        <f t="array" aca="1" ref="Q35" ca="1">IF(ROWS($1:33)&lt;=SUM(IF(dep_deroule&lt;&gt;"",1/COUNTIF(dep_deroule,dep_deroule))),INDEX(dep_deroule,SMALL(IF(FREQUENCY(IF(dep_deroule&lt;&gt;"",MATCH(dep_deroule,dep_deroule,0)),ROW(INDIRECT("1:"&amp;ROWS(dep_deroule))))&gt;0,ROW(INDIRECT("1:"&amp;ROWS(dep_deroule)))),ROWS($1:33))),"")</f>
        <v>-------65 - AUTRES CHARGES DE GESTION COURANTE</v>
      </c>
      <c r="R35" t="str" cm="1">
        <f t="array" aca="1" ref="R35" ca="1">IF(ROWS($1:33)&lt;=SUM(IF(rec_deroule&lt;&gt;"",1/COUNTIF(rec_deroule,rec_deroule))),INDEX(rec_deroule,SMALL(IF(FREQUENCY(IF(rec_deroule&lt;&gt;"",MATCH(rec_deroule,rec_deroule,0)),ROW(INDIRECT("1:"&amp;ROWS(rec_deroule))))&gt;0,ROW(INDIRECT("1:"&amp;ROWS(rec_deroule)))),ROWS($1:33))),"")</f>
        <v>-------79 - TRANSFERTS DE CHARGES</v>
      </c>
    </row>
    <row r="36" spans="1:18" ht="15" customHeight="1" x14ac:dyDescent="0.25">
      <c r="A36" s="632"/>
      <c r="B36" s="519" t="s">
        <v>429</v>
      </c>
      <c r="C36" s="85"/>
      <c r="D36" s="85"/>
      <c r="E36" s="289"/>
      <c r="F36" t="str">
        <f>IF(C36="","",IF(COUNTIF('Postes comptables'!$I:$I,D36)=0,"Anomalie",""))</f>
        <v/>
      </c>
      <c r="H36" s="346"/>
      <c r="I36" s="347"/>
      <c r="K36" s="51"/>
      <c r="L36" s="345" t="s">
        <v>89</v>
      </c>
      <c r="N36" t="str">
        <f>IF(C32="","",C32)</f>
        <v>Autres charges de personnel</v>
      </c>
      <c r="O36" t="str">
        <f>"-------"&amp;A84</f>
        <v>-------76 - PRODUITS FINANCIERS</v>
      </c>
      <c r="Q36" t="str" cm="1">
        <f t="array" aca="1" ref="Q36" ca="1">IF(ROWS($1:34)&lt;=SUM(IF(dep_deroule&lt;&gt;"",1/COUNTIF(dep_deroule,dep_deroule))),INDEX(dep_deroule,SMALL(IF(FREQUENCY(IF(dep_deroule&lt;&gt;"",MATCH(dep_deroule,dep_deroule,0)),ROW(INDIRECT("1:"&amp;ROWS(dep_deroule))))&gt;0,ROW(INDIRECT("1:"&amp;ROWS(dep_deroule)))),ROWS($1:34))),"")</f>
        <v>Redevances</v>
      </c>
      <c r="R36" t="str" cm="1">
        <f t="array" aca="1" ref="R36" ca="1">IF(ROWS($1:34)&lt;=SUM(IF(rec_deroule&lt;&gt;"",1/COUNTIF(rec_deroule,rec_deroule))),INDEX(rec_deroule,SMALL(IF(FREQUENCY(IF(rec_deroule&lt;&gt;"",MATCH(rec_deroule,rec_deroule,0)),ROW(INDIRECT("1:"&amp;ROWS(rec_deroule))))&gt;0,ROW(INDIRECT("1:"&amp;ROWS(rec_deroule)))),ROWS($1:34))),"")</f>
        <v>Transfert de charges (supprimé)</v>
      </c>
    </row>
    <row r="37" spans="1:18" ht="15" customHeight="1" x14ac:dyDescent="0.25">
      <c r="A37" s="631" t="str">
        <f>H32</f>
        <v>66 - CHARGES FINANCIERES</v>
      </c>
      <c r="B37" s="518" t="s">
        <v>430</v>
      </c>
      <c r="C37" s="83" t="s">
        <v>548</v>
      </c>
      <c r="D37" s="83" t="s">
        <v>80</v>
      </c>
      <c r="E37" s="290" t="s">
        <v>431</v>
      </c>
      <c r="F37" t="str">
        <f>IF(C37="","",IF(COUNTIF('Postes comptables'!$I:$I,D37)=0,"Anomalie",""))</f>
        <v/>
      </c>
      <c r="H37" s="348" t="s">
        <v>90</v>
      </c>
      <c r="I37" s="349" t="s">
        <v>91</v>
      </c>
      <c r="K37" s="51"/>
      <c r="L37" s="345" t="s">
        <v>92</v>
      </c>
      <c r="N37" t="str">
        <f>IF(C33="","",C33)</f>
        <v/>
      </c>
      <c r="O37" t="str">
        <f>IF(C84="","",C84)</f>
        <v>Intérêts des placements</v>
      </c>
      <c r="Q37" t="str" cm="1">
        <f t="array" aca="1" ref="Q37" ca="1">IF(ROWS($1:35)&lt;=SUM(IF(dep_deroule&lt;&gt;"",1/COUNTIF(dep_deroule,dep_deroule))),INDEX(dep_deroule,SMALL(IF(FREQUENCY(IF(dep_deroule&lt;&gt;"",MATCH(dep_deroule,dep_deroule,0)),ROW(INDIRECT("1:"&amp;ROWS(dep_deroule))))&gt;0,ROW(INDIRECT("1:"&amp;ROWS(dep_deroule)))),ROWS($1:35))),"")</f>
        <v>Autres charges de gestion courante</v>
      </c>
      <c r="R37" t="str" cm="1">
        <f t="array" aca="1" ref="R37" ca="1">IF(ROWS($1:35)&lt;=SUM(IF(rec_deroule&lt;&gt;"",1/COUNTIF(rec_deroule,rec_deroule))),INDEX(rec_deroule,SMALL(IF(FREQUENCY(IF(rec_deroule&lt;&gt;"",MATCH(rec_deroule,rec_deroule,0)),ROW(INDIRECT("1:"&amp;ROWS(rec_deroule))))&gt;0,ROW(INDIRECT("1:"&amp;ROWS(rec_deroule)))),ROWS($1:35))),"")</f>
        <v>-------87 - CONTRIB. VOLONT. EN NATURE</v>
      </c>
    </row>
    <row r="38" spans="1:18" ht="15" customHeight="1" thickBot="1" x14ac:dyDescent="0.3">
      <c r="A38" s="632"/>
      <c r="B38" s="519" t="s">
        <v>432</v>
      </c>
      <c r="C38" s="85"/>
      <c r="D38" s="85"/>
      <c r="E38" s="289"/>
      <c r="F38" t="str">
        <f>IF(C38="","",IF(COUNTIF('Postes comptables'!$I:$I,D38)=0,"Anomalie",""))</f>
        <v/>
      </c>
      <c r="H38" s="51"/>
      <c r="I38" s="345" t="s">
        <v>93</v>
      </c>
      <c r="K38" s="350"/>
      <c r="L38" s="351"/>
      <c r="N38" t="str">
        <f>"-------"&amp;A34</f>
        <v>-------65 - AUTRES CHARGES DE GESTION COURANTE</v>
      </c>
      <c r="O38" t="str">
        <f>IF(C85="","",C85)</f>
        <v>Revenus des V.M.P.</v>
      </c>
      <c r="Q38" t="str" cm="1">
        <f t="array" aca="1" ref="Q38" ca="1">IF(ROWS($1:36)&lt;=SUM(IF(dep_deroule&lt;&gt;"",1/COUNTIF(dep_deroule,dep_deroule))),INDEX(dep_deroule,SMALL(IF(FREQUENCY(IF(dep_deroule&lt;&gt;"",MATCH(dep_deroule,dep_deroule,0)),ROW(INDIRECT("1:"&amp;ROWS(dep_deroule))))&gt;0,ROW(INDIRECT("1:"&amp;ROWS(dep_deroule)))),ROWS($1:36))),"")</f>
        <v>-------66 - CHARGES FINANCIERES</v>
      </c>
      <c r="R38" t="str" cm="1">
        <f t="array" aca="1" ref="R38" ca="1">IF(ROWS($1:36)&lt;=SUM(IF(rec_deroule&lt;&gt;"",1/COUNTIF(rec_deroule,rec_deroule))),INDEX(rec_deroule,SMALL(IF(FREQUENCY(IF(rec_deroule&lt;&gt;"",MATCH(rec_deroule,rec_deroule,0)),ROW(INDIRECT("1:"&amp;ROWS(rec_deroule))))&gt;0,ROW(INDIRECT("1:"&amp;ROWS(rec_deroule)))),ROWS($1:36))),"")</f>
        <v>Bénévolat</v>
      </c>
    </row>
    <row r="39" spans="1:18" ht="15" customHeight="1" x14ac:dyDescent="0.25">
      <c r="A39" s="631" t="str">
        <f>H35</f>
        <v>67 - CHARGES EXCEPTIONNELLES</v>
      </c>
      <c r="B39" s="518" t="s">
        <v>433</v>
      </c>
      <c r="C39" s="83" t="s">
        <v>86</v>
      </c>
      <c r="D39" s="83" t="s">
        <v>86</v>
      </c>
      <c r="E39" s="290" t="s">
        <v>549</v>
      </c>
      <c r="F39" t="str">
        <f>IF(C39="","",IF(COUNTIF('Postes comptables'!$I:$I,D39)=0,"Anomalie",""))</f>
        <v/>
      </c>
      <c r="H39" s="346"/>
      <c r="I39" s="347"/>
      <c r="N39" t="str">
        <f>IF(C34="","",C34)</f>
        <v>Redevances</v>
      </c>
      <c r="O39" t="str">
        <f>"-------"&amp;A86</f>
        <v>-------77 - PRODUITS EXCEPTIONNELS</v>
      </c>
      <c r="Q39" t="str" cm="1">
        <f t="array" aca="1" ref="Q39" ca="1">IF(ROWS($1:37)&lt;=SUM(IF(dep_deroule&lt;&gt;"",1/COUNTIF(dep_deroule,dep_deroule))),INDEX(dep_deroule,SMALL(IF(FREQUENCY(IF(dep_deroule&lt;&gt;"",MATCH(dep_deroule,dep_deroule,0)),ROW(INDIRECT("1:"&amp;ROWS(dep_deroule))))&gt;0,ROW(INDIRECT("1:"&amp;ROWS(dep_deroule)))),ROWS($1:37))),"")</f>
        <v>Charges financières</v>
      </c>
      <c r="R39" t="str" cm="1">
        <f t="array" aca="1" ref="R39" ca="1">IF(ROWS($1:37)&lt;=SUM(IF(rec_deroule&lt;&gt;"",1/COUNTIF(rec_deroule,rec_deroule))),INDEX(rec_deroule,SMALL(IF(FREQUENCY(IF(rec_deroule&lt;&gt;"",MATCH(rec_deroule,rec_deroule,0)),ROW(INDIRECT("1:"&amp;ROWS(rec_deroule))))&gt;0,ROW(INDIRECT("1:"&amp;ROWS(rec_deroule)))),ROWS($1:37))),"")</f>
        <v>Prestations en nature</v>
      </c>
    </row>
    <row r="40" spans="1:18" ht="15" customHeight="1" x14ac:dyDescent="0.25">
      <c r="A40" s="632"/>
      <c r="B40" s="519" t="s">
        <v>434</v>
      </c>
      <c r="C40" s="85"/>
      <c r="D40" s="85"/>
      <c r="E40" s="288"/>
      <c r="F40" t="str">
        <f>IF(C40="","",IF(COUNTIF('Postes comptables'!$I:$I,D40)=0,"Anomalie",""))</f>
        <v/>
      </c>
      <c r="H40" s="348" t="s">
        <v>94</v>
      </c>
      <c r="I40" s="349" t="s">
        <v>95</v>
      </c>
      <c r="N40" t="str">
        <f>IF(C35="","",C35)</f>
        <v>Autres charges de gestion courante</v>
      </c>
      <c r="O40" t="str">
        <f>IF(C86="","",C86)</f>
        <v>Produits exceptionnels</v>
      </c>
      <c r="Q40" t="str" cm="1">
        <f t="array" aca="1" ref="Q40" ca="1">IF(ROWS($1:38)&lt;=SUM(IF(dep_deroule&lt;&gt;"",1/COUNTIF(dep_deroule,dep_deroule))),INDEX(dep_deroule,SMALL(IF(FREQUENCY(IF(dep_deroule&lt;&gt;"",MATCH(dep_deroule,dep_deroule,0)),ROW(INDIRECT("1:"&amp;ROWS(dep_deroule))))&gt;0,ROW(INDIRECT("1:"&amp;ROWS(dep_deroule)))),ROWS($1:38))),"")</f>
        <v>-------67 - CHARGES EXCEPTIONNELLES</v>
      </c>
      <c r="R40" t="str" cm="1">
        <f t="array" aca="1" ref="R40" ca="1">IF(ROWS($1:38)&lt;=SUM(IF(rec_deroule&lt;&gt;"",1/COUNTIF(rec_deroule,rec_deroule))),INDEX(rec_deroule,SMALL(IF(FREQUENCY(IF(rec_deroule&lt;&gt;"",MATCH(rec_deroule,rec_deroule,0)),ROW(INDIRECT("1:"&amp;ROWS(rec_deroule))))&gt;0,ROW(INDIRECT("1:"&amp;ROWS(rec_deroule)))),ROWS($1:38))),"")</f>
        <v>Dons en nature</v>
      </c>
    </row>
    <row r="41" spans="1:18" ht="15" customHeight="1" thickBot="1" x14ac:dyDescent="0.3">
      <c r="A41" s="631" t="str">
        <f>H37</f>
        <v>68 - DOTATIONS</v>
      </c>
      <c r="B41" s="518" t="s">
        <v>435</v>
      </c>
      <c r="C41" s="83" t="s">
        <v>91</v>
      </c>
      <c r="D41" s="371" t="s">
        <v>91</v>
      </c>
      <c r="E41" s="290" t="s">
        <v>436</v>
      </c>
      <c r="F41" t="str">
        <f>IF(C41="","",IF(COUNTIF('Postes comptables'!$I:$I,D41)=0,"Anomalie",""))</f>
        <v/>
      </c>
      <c r="H41" s="350"/>
      <c r="I41" s="351"/>
      <c r="N41" t="str">
        <f>IF(C36="","",C36)</f>
        <v/>
      </c>
      <c r="O41" t="str">
        <f>IF(C87="","",C87)</f>
        <v/>
      </c>
      <c r="Q41" t="str" cm="1">
        <f t="array" aca="1" ref="Q41" ca="1">IF(ROWS($1:39)&lt;=SUM(IF(dep_deroule&lt;&gt;"",1/COUNTIF(dep_deroule,dep_deroule))),INDEX(dep_deroule,SMALL(IF(FREQUENCY(IF(dep_deroule&lt;&gt;"",MATCH(dep_deroule,dep_deroule,0)),ROW(INDIRECT("1:"&amp;ROWS(dep_deroule))))&gt;0,ROW(INDIRECT("1:"&amp;ROWS(dep_deroule)))),ROWS($1:39))),"")</f>
        <v>Charges exceptionnelles</v>
      </c>
      <c r="R41" t="str" cm="1">
        <f t="array" aca="1" ref="R41" ca="1">IF(ROWS($1:39)&lt;=SUM(IF(rec_deroule&lt;&gt;"",1/COUNTIF(rec_deroule,rec_deroule))),INDEX(rec_deroule,SMALL(IF(FREQUENCY(IF(rec_deroule&lt;&gt;"",MATCH(rec_deroule,rec_deroule,0)),ROW(INDIRECT("1:"&amp;ROWS(rec_deroule))))&gt;0,ROW(INDIRECT("1:"&amp;ROWS(rec_deroule)))),ROWS($1:39))),"")</f>
        <v/>
      </c>
    </row>
    <row r="42" spans="1:18" ht="15" customHeight="1" thickBot="1" x14ac:dyDescent="0.3">
      <c r="A42" s="632"/>
      <c r="B42" s="519" t="s">
        <v>437</v>
      </c>
      <c r="C42" s="85" t="s">
        <v>96</v>
      </c>
      <c r="D42" s="372" t="s">
        <v>93</v>
      </c>
      <c r="E42" s="289" t="s">
        <v>438</v>
      </c>
      <c r="F42" t="str">
        <f>IF(C42="","",IF(COUNTIF('Postes comptables'!$I:$I,D42)=0,"Anomalie",""))</f>
        <v/>
      </c>
      <c r="H42" s="634" t="s">
        <v>84</v>
      </c>
      <c r="I42" s="635"/>
      <c r="N42" t="str">
        <f>"-------"&amp;A37</f>
        <v>-------66 - CHARGES FINANCIERES</v>
      </c>
      <c r="O42" t="str">
        <f>"-------"&amp;A88</f>
        <v>-------78 - REPRISES AMORT. ET PROVISIONS</v>
      </c>
      <c r="Q42" t="str" cm="1">
        <f t="array" aca="1" ref="Q42" ca="1">IF(ROWS($1:40)&lt;=SUM(IF(dep_deroule&lt;&gt;"",1/COUNTIF(dep_deroule,dep_deroule))),INDEX(dep_deroule,SMALL(IF(FREQUENCY(IF(dep_deroule&lt;&gt;"",MATCH(dep_deroule,dep_deroule,0)),ROW(INDIRECT("1:"&amp;ROWS(dep_deroule))))&gt;0,ROW(INDIRECT("1:"&amp;ROWS(dep_deroule)))),ROWS($1:40))),"")</f>
        <v>-------68 - DOTATIONS</v>
      </c>
      <c r="R42" t="str" cm="1">
        <f t="array" aca="1" ref="R42" ca="1">IF(ROWS($1:40)&lt;=SUM(IF(rec_deroule&lt;&gt;"",1/COUNTIF(rec_deroule,rec_deroule))),INDEX(rec_deroule,SMALL(IF(FREQUENCY(IF(rec_deroule&lt;&gt;"",MATCH(rec_deroule,rec_deroule,0)),ROW(INDIRECT("1:"&amp;ROWS(rec_deroule))))&gt;0,ROW(INDIRECT("1:"&amp;ROWS(rec_deroule)))),ROWS($1:40))),"")</f>
        <v/>
      </c>
    </row>
    <row r="43" spans="1:18" ht="15" customHeight="1" x14ac:dyDescent="0.25">
      <c r="A43" s="631" t="str">
        <f>H40</f>
        <v>69 - IMPOT SUR LES BENEFICES</v>
      </c>
      <c r="B43" s="518" t="s">
        <v>439</v>
      </c>
      <c r="C43" s="83" t="s">
        <v>550</v>
      </c>
      <c r="D43" s="83" t="s">
        <v>95</v>
      </c>
      <c r="E43" s="288" t="s">
        <v>551</v>
      </c>
      <c r="F43" t="str">
        <f>IF(C43="","",IF(COUNTIF('Postes comptables'!$I:$I,D43)=0,"Anomalie",""))</f>
        <v/>
      </c>
      <c r="H43" s="343" t="s">
        <v>97</v>
      </c>
      <c r="I43" s="344" t="s">
        <v>98</v>
      </c>
      <c r="N43" t="str">
        <f>IF(C37="","",C37)</f>
        <v>Charges financières</v>
      </c>
      <c r="O43" t="str">
        <f>IF(C88="","",C88)</f>
        <v>Reprises sur amortissements et provisions</v>
      </c>
      <c r="Q43" t="str" cm="1">
        <f t="array" aca="1" ref="Q43" ca="1">IF(ROWS($1:41)&lt;=SUM(IF(dep_deroule&lt;&gt;"",1/COUNTIF(dep_deroule,dep_deroule))),INDEX(dep_deroule,SMALL(IF(FREQUENCY(IF(dep_deroule&lt;&gt;"",MATCH(dep_deroule,dep_deroule,0)),ROW(INDIRECT("1:"&amp;ROWS(dep_deroule))))&gt;0,ROW(INDIRECT("1:"&amp;ROWS(dep_deroule)))),ROWS($1:41))),"")</f>
        <v>Dotation aux amortissements</v>
      </c>
      <c r="R43" t="str" cm="1">
        <f t="array" aca="1" ref="R43" ca="1">IF(ROWS($1:41)&lt;=SUM(IF(rec_deroule&lt;&gt;"",1/COUNTIF(rec_deroule,rec_deroule))),INDEX(rec_deroule,SMALL(IF(FREQUENCY(IF(rec_deroule&lt;&gt;"",MATCH(rec_deroule,rec_deroule,0)),ROW(INDIRECT("1:"&amp;ROWS(rec_deroule))))&gt;0,ROW(INDIRECT("1:"&amp;ROWS(rec_deroule)))),ROWS($1:41))),"")</f>
        <v/>
      </c>
    </row>
    <row r="44" spans="1:18" ht="15" customHeight="1" x14ac:dyDescent="0.25">
      <c r="A44" s="633"/>
      <c r="B44" s="518" t="s">
        <v>440</v>
      </c>
      <c r="C44" s="84"/>
      <c r="D44" s="84"/>
      <c r="E44" s="288"/>
      <c r="F44" t="str">
        <f>IF(C44="","",IF(COUNTIF('Postes comptables'!$I:$I,D44)=0,"Anomalie",""))</f>
        <v/>
      </c>
      <c r="H44" s="51"/>
      <c r="I44" s="352" t="s">
        <v>99</v>
      </c>
      <c r="N44" t="str">
        <f>IF(C38="","",C38)</f>
        <v/>
      </c>
      <c r="O44" t="str">
        <f>IF(C89="","",C89)</f>
        <v>Couverture déficit prévsionnel/fonds propres</v>
      </c>
      <c r="Q44" t="str" cm="1">
        <f t="array" aca="1" ref="Q44" ca="1">IF(ROWS($1:42)&lt;=SUM(IF(dep_deroule&lt;&gt;"",1/COUNTIF(dep_deroule,dep_deroule))),INDEX(dep_deroule,SMALL(IF(FREQUENCY(IF(dep_deroule&lt;&gt;"",MATCH(dep_deroule,dep_deroule,0)),ROW(INDIRECT("1:"&amp;ROWS(dep_deroule))))&gt;0,ROW(INDIRECT("1:"&amp;ROWS(dep_deroule)))),ROWS($1:42))),"")</f>
        <v>Dotations aux provisions</v>
      </c>
      <c r="R44" t="str" cm="1">
        <f t="array" aca="1" ref="R44" ca="1">IF(ROWS($1:42)&lt;=SUM(IF(rec_deroule&lt;&gt;"",1/COUNTIF(rec_deroule,rec_deroule))),INDEX(rec_deroule,SMALL(IF(FREQUENCY(IF(rec_deroule&lt;&gt;"",MATCH(rec_deroule,rec_deroule,0)),ROW(INDIRECT("1:"&amp;ROWS(rec_deroule))))&gt;0,ROW(INDIRECT("1:"&amp;ROWS(rec_deroule)))),ROWS($1:42))),"")</f>
        <v/>
      </c>
    </row>
    <row r="45" spans="1:18" ht="15.75" customHeight="1" x14ac:dyDescent="0.25">
      <c r="A45" s="632"/>
      <c r="B45" s="519" t="s">
        <v>441</v>
      </c>
      <c r="C45" s="85"/>
      <c r="D45" s="85"/>
      <c r="E45" s="289"/>
      <c r="F45" t="str">
        <f>IF(C45="","",IF(COUNTIF('Postes comptables'!$I:$I,D45)=0,"Anomalie",""))</f>
        <v/>
      </c>
      <c r="H45" s="51"/>
      <c r="I45" s="345" t="s">
        <v>100</v>
      </c>
      <c r="N45" t="str">
        <f>"-------"&amp;A39</f>
        <v>-------67 - CHARGES EXCEPTIONNELLES</v>
      </c>
      <c r="O45" t="str">
        <f>"-------"&amp;A90</f>
        <v>-------79 - TRANSFERTS DE CHARGES</v>
      </c>
      <c r="Q45" t="str" cm="1">
        <f t="array" aca="1" ref="Q45" ca="1">IF(ROWS($1:43)&lt;=SUM(IF(dep_deroule&lt;&gt;"",1/COUNTIF(dep_deroule,dep_deroule))),INDEX(dep_deroule,SMALL(IF(FREQUENCY(IF(dep_deroule&lt;&gt;"",MATCH(dep_deroule,dep_deroule,0)),ROW(INDIRECT("1:"&amp;ROWS(dep_deroule))))&gt;0,ROW(INDIRECT("1:"&amp;ROWS(dep_deroule)))),ROWS($1:43))),"")</f>
        <v>-------69 - IMPOT SUR LES BENEFICES</v>
      </c>
      <c r="R45" t="str" cm="1">
        <f t="array" aca="1" ref="R45" ca="1">IF(ROWS($1:43)&lt;=SUM(IF(rec_deroule&lt;&gt;"",1/COUNTIF(rec_deroule,rec_deroule))),INDEX(rec_deroule,SMALL(IF(FREQUENCY(IF(rec_deroule&lt;&gt;"",MATCH(rec_deroule,rec_deroule,0)),ROW(INDIRECT("1:"&amp;ROWS(rec_deroule))))&gt;0,ROW(INDIRECT("1:"&amp;ROWS(rec_deroule)))),ROWS($1:43))),"")</f>
        <v/>
      </c>
    </row>
    <row r="46" spans="1:18" ht="15.75" customHeight="1" thickBot="1" x14ac:dyDescent="0.3">
      <c r="A46" s="9"/>
      <c r="B46" s="520"/>
      <c r="H46" s="350"/>
      <c r="I46" s="351"/>
      <c r="N46" t="str">
        <f>IF(C39="","",C39)</f>
        <v>Charges exceptionnelles</v>
      </c>
      <c r="O46" t="str">
        <f>IF(C90="","",C90)</f>
        <v>Transfert de charges (supprimé)</v>
      </c>
      <c r="Q46" t="str" cm="1">
        <f t="array" aca="1" ref="Q46" ca="1">IF(ROWS($1:44)&lt;=SUM(IF(dep_deroule&lt;&gt;"",1/COUNTIF(dep_deroule,dep_deroule))),INDEX(dep_deroule,SMALL(IF(FREQUENCY(IF(dep_deroule&lt;&gt;"",MATCH(dep_deroule,dep_deroule,0)),ROW(INDIRECT("1:"&amp;ROWS(dep_deroule))))&gt;0,ROW(INDIRECT("1:"&amp;ROWS(dep_deroule)))),ROWS($1:44))),"")</f>
        <v>Impôts sur les bénéfices</v>
      </c>
      <c r="R46" t="str" cm="1">
        <f t="array" aca="1" ref="R46" ca="1">IF(ROWS($1:44)&lt;=SUM(IF(rec_deroule&lt;&gt;"",1/COUNTIF(rec_deroule,rec_deroule))),INDEX(rec_deroule,SMALL(IF(FREQUENCY(IF(rec_deroule&lt;&gt;"",MATCH(rec_deroule,rec_deroule,0)),ROW(INDIRECT("1:"&amp;ROWS(rec_deroule))))&gt;0,ROW(INDIRECT("1:"&amp;ROWS(rec_deroule)))),ROWS($1:44))),"")</f>
        <v/>
      </c>
    </row>
    <row r="47" spans="1:18" ht="15.75" customHeight="1" x14ac:dyDescent="0.25">
      <c r="A47" s="631" t="str">
        <f>H43</f>
        <v>86 - EMPLOIS DE CVN</v>
      </c>
      <c r="B47" s="517" t="s">
        <v>442</v>
      </c>
      <c r="C47" s="83" t="s">
        <v>98</v>
      </c>
      <c r="D47" s="83" t="s">
        <v>98</v>
      </c>
      <c r="E47" s="290"/>
      <c r="F47" t="str">
        <f>IF(C47="","",IF(COUNTIF('Postes comptables'!$I:$I,D47)=0,"Anomalie",""))</f>
        <v/>
      </c>
      <c r="N47" t="str">
        <f>IF(C40="","",C40)</f>
        <v/>
      </c>
      <c r="O47" t="str">
        <f t="shared" ref="O47:O48" si="7">IF(C91="","",C91)</f>
        <v/>
      </c>
      <c r="Q47" t="str" cm="1">
        <f t="array" aca="1" ref="Q47" ca="1">IF(ROWS($1:45)&lt;=SUM(IF(dep_deroule&lt;&gt;"",1/COUNTIF(dep_deroule,dep_deroule))),INDEX(dep_deroule,SMALL(IF(FREQUENCY(IF(dep_deroule&lt;&gt;"",MATCH(dep_deroule,dep_deroule,0)),ROW(INDIRECT("1:"&amp;ROWS(dep_deroule))))&gt;0,ROW(INDIRECT("1:"&amp;ROWS(dep_deroule)))),ROWS($1:45))),"")</f>
        <v>-------86 - EMPLOIS DE CVN</v>
      </c>
      <c r="R47" t="str" cm="1">
        <f t="array" aca="1" ref="R47" ca="1">IF(ROWS($1:45)&lt;=SUM(IF(rec_deroule&lt;&gt;"",1/COUNTIF(rec_deroule,rec_deroule))),INDEX(rec_deroule,SMALL(IF(FREQUENCY(IF(rec_deroule&lt;&gt;"",MATCH(rec_deroule,rec_deroule,0)),ROW(INDIRECT("1:"&amp;ROWS(rec_deroule))))&gt;0,ROW(INDIRECT("1:"&amp;ROWS(rec_deroule)))),ROWS($1:45))),"")</f>
        <v/>
      </c>
    </row>
    <row r="48" spans="1:18" ht="15.75" customHeight="1" x14ac:dyDescent="0.25">
      <c r="A48" s="633"/>
      <c r="B48" s="518" t="s">
        <v>443</v>
      </c>
      <c r="C48" s="84" t="s">
        <v>99</v>
      </c>
      <c r="D48" s="304" t="s">
        <v>99</v>
      </c>
      <c r="E48" s="288" t="s">
        <v>101</v>
      </c>
      <c r="F48" t="str">
        <f>IF(C48="","",IF(COUNTIF('Postes comptables'!$I:$I,D48)=0,"Anomalie",""))</f>
        <v/>
      </c>
      <c r="N48" t="str">
        <f>"-------"&amp;A41</f>
        <v>-------68 - DOTATIONS</v>
      </c>
      <c r="O48" t="str">
        <f t="shared" si="7"/>
        <v/>
      </c>
      <c r="Q48" t="str" cm="1">
        <f t="array" aca="1" ref="Q48" ca="1">IF(ROWS($1:46)&lt;=SUM(IF(dep_deroule&lt;&gt;"",1/COUNTIF(dep_deroule,dep_deroule))),INDEX(dep_deroule,SMALL(IF(FREQUENCY(IF(dep_deroule&lt;&gt;"",MATCH(dep_deroule,dep_deroule,0)),ROW(INDIRECT("1:"&amp;ROWS(dep_deroule))))&gt;0,ROW(INDIRECT("1:"&amp;ROWS(dep_deroule)))),ROWS($1:46))),"")</f>
        <v>Secours en nature</v>
      </c>
      <c r="R48" t="str" cm="1">
        <f t="array" aca="1" ref="R48" ca="1">IF(ROWS($1:46)&lt;=SUM(IF(rec_deroule&lt;&gt;"",1/COUNTIF(rec_deroule,rec_deroule))),INDEX(rec_deroule,SMALL(IF(FREQUENCY(IF(rec_deroule&lt;&gt;"",MATCH(rec_deroule,rec_deroule,0)),ROW(INDIRECT("1:"&amp;ROWS(rec_deroule))))&gt;0,ROW(INDIRECT("1:"&amp;ROWS(rec_deroule)))),ROWS($1:46))),"")</f>
        <v/>
      </c>
    </row>
    <row r="49" spans="1:18" ht="15" customHeight="1" x14ac:dyDescent="0.25">
      <c r="A49" s="633"/>
      <c r="B49" s="518" t="s">
        <v>444</v>
      </c>
      <c r="C49" s="84"/>
      <c r="D49" s="304"/>
      <c r="E49" s="288"/>
      <c r="F49" t="str">
        <f>IF(C49="","",IF(COUNTIF('Postes comptables'!$I:$I,D49)=0,"Anomalie",""))</f>
        <v/>
      </c>
      <c r="N49" t="str">
        <f>IF(C41="","",C41)</f>
        <v>Dotation aux amortissements</v>
      </c>
      <c r="O49" t="str">
        <f>"-------"&amp;A93</f>
        <v>-------87 - CONTRIB. VOLONT. EN NATURE</v>
      </c>
      <c r="Q49" t="str" cm="1">
        <f t="array" aca="1" ref="Q49" ca="1">IF(ROWS($1:47)&lt;=SUM(IF(dep_deroule&lt;&gt;"",1/COUNTIF(dep_deroule,dep_deroule))),INDEX(dep_deroule,SMALL(IF(FREQUENCY(IF(dep_deroule&lt;&gt;"",MATCH(dep_deroule,dep_deroule,0)),ROW(INDIRECT("1:"&amp;ROWS(dep_deroule))))&gt;0,ROW(INDIRECT("1:"&amp;ROWS(dep_deroule)))),ROWS($1:47))),"")</f>
        <v>Mise à disposition gratuite de biens et services</v>
      </c>
      <c r="R49" t="str" cm="1">
        <f t="array" aca="1" ref="R49" ca="1">IF(ROWS($1:47)&lt;=SUM(IF(rec_deroule&lt;&gt;"",1/COUNTIF(rec_deroule,rec_deroule))),INDEX(rec_deroule,SMALL(IF(FREQUENCY(IF(rec_deroule&lt;&gt;"",MATCH(rec_deroule,rec_deroule,0)),ROW(INDIRECT("1:"&amp;ROWS(rec_deroule))))&gt;0,ROW(INDIRECT("1:"&amp;ROWS(rec_deroule)))),ROWS($1:47))),"")</f>
        <v/>
      </c>
    </row>
    <row r="50" spans="1:18" ht="15" customHeight="1" x14ac:dyDescent="0.25">
      <c r="A50" s="632"/>
      <c r="B50" s="519" t="s">
        <v>445</v>
      </c>
      <c r="C50" s="85" t="s">
        <v>102</v>
      </c>
      <c r="D50" s="85" t="s">
        <v>100</v>
      </c>
      <c r="E50" s="289" t="s">
        <v>103</v>
      </c>
      <c r="F50" t="str">
        <f>IF(C50="","",IF(COUNTIF('Postes comptables'!$I:$I,D50)=0,"Anomalie",""))</f>
        <v/>
      </c>
      <c r="N50" t="str">
        <f>IF(C42="","",C42)</f>
        <v>Dotations aux provisions</v>
      </c>
      <c r="O50" t="str">
        <f>IF(C93="","",C93)</f>
        <v>Bénévolat</v>
      </c>
      <c r="Q50" t="str" cm="1">
        <f t="array" aca="1" ref="Q50" ca="1">IF(ROWS($1:48)&lt;=SUM(IF(dep_deroule&lt;&gt;"",1/COUNTIF(dep_deroule,dep_deroule))),INDEX(dep_deroule,SMALL(IF(FREQUENCY(IF(dep_deroule&lt;&gt;"",MATCH(dep_deroule,dep_deroule,0)),ROW(INDIRECT("1:"&amp;ROWS(dep_deroule))))&gt;0,ROW(INDIRECT("1:"&amp;ROWS(dep_deroule)))),ROWS($1:48))),"")</f>
        <v>Personnel bénévole</v>
      </c>
      <c r="R50" t="str" cm="1">
        <f t="array" aca="1" ref="R50" ca="1">IF(ROWS($1:48)&lt;=SUM(IF(rec_deroule&lt;&gt;"",1/COUNTIF(rec_deroule,rec_deroule))),INDEX(rec_deroule,SMALL(IF(FREQUENCY(IF(rec_deroule&lt;&gt;"",MATCH(rec_deroule,rec_deroule,0)),ROW(INDIRECT("1:"&amp;ROWS(rec_deroule))))&gt;0,ROW(INDIRECT("1:"&amp;ROWS(rec_deroule)))),ROWS($1:48))),"")</f>
        <v/>
      </c>
    </row>
    <row r="51" spans="1:18" ht="15" customHeight="1" x14ac:dyDescent="0.25">
      <c r="A51" s="9"/>
      <c r="B51" s="520"/>
      <c r="N51" t="str">
        <f>"-------"&amp;A43</f>
        <v>-------69 - IMPOT SUR LES BENEFICES</v>
      </c>
      <c r="O51" t="str">
        <f t="shared" ref="O51:O54" si="8">IF(C94="","",C94)</f>
        <v>Prestations en nature</v>
      </c>
      <c r="Q51" t="str" cm="1">
        <f t="array" aca="1" ref="Q51" ca="1">IF(ROWS($1:49)&lt;=SUM(IF(dep_deroule&lt;&gt;"",1/COUNTIF(dep_deroule,dep_deroule))),INDEX(dep_deroule,SMALL(IF(FREQUENCY(IF(dep_deroule&lt;&gt;"",MATCH(dep_deroule,dep_deroule,0)),ROW(INDIRECT("1:"&amp;ROWS(dep_deroule))))&gt;0,ROW(INDIRECT("1:"&amp;ROWS(dep_deroule)))),ROWS($1:49))),"")</f>
        <v/>
      </c>
      <c r="R51" t="str" cm="1">
        <f t="array" aca="1" ref="R51" ca="1">IF(ROWS($1:49)&lt;=SUM(IF(rec_deroule&lt;&gt;"",1/COUNTIF(rec_deroule,rec_deroule))),INDEX(rec_deroule,SMALL(IF(FREQUENCY(IF(rec_deroule&lt;&gt;"",MATCH(rec_deroule,rec_deroule,0)),ROW(INDIRECT("1:"&amp;ROWS(rec_deroule))))&gt;0,ROW(INDIRECT("1:"&amp;ROWS(rec_deroule)))),ROWS($1:49))),"")</f>
        <v/>
      </c>
    </row>
    <row r="52" spans="1:18" ht="15" customHeight="1" x14ac:dyDescent="0.25">
      <c r="B52" s="521"/>
      <c r="C52" s="305" t="s">
        <v>104</v>
      </c>
      <c r="D52" s="305"/>
      <c r="E52" s="62"/>
      <c r="N52" t="str">
        <f>IF(C43="","",C43)</f>
        <v>Impôts sur les bénéfices</v>
      </c>
      <c r="O52" t="str">
        <f t="shared" si="8"/>
        <v/>
      </c>
      <c r="Q52" t="str" cm="1">
        <f t="array" aca="1" ref="Q52" ca="1">IF(ROWS($1:50)&lt;=SUM(IF(dep_deroule&lt;&gt;"",1/COUNTIF(dep_deroule,dep_deroule))),INDEX(dep_deroule,SMALL(IF(FREQUENCY(IF(dep_deroule&lt;&gt;"",MATCH(dep_deroule,dep_deroule,0)),ROW(INDIRECT("1:"&amp;ROWS(dep_deroule))))&gt;0,ROW(INDIRECT("1:"&amp;ROWS(dep_deroule)))),ROWS($1:50))),"")</f>
        <v/>
      </c>
      <c r="R52" t="str" cm="1">
        <f t="array" aca="1" ref="R52" ca="1">IF(ROWS($1:50)&lt;=SUM(IF(rec_deroule&lt;&gt;"",1/COUNTIF(rec_deroule,rec_deroule))),INDEX(rec_deroule,SMALL(IF(FREQUENCY(IF(rec_deroule&lt;&gt;"",MATCH(rec_deroule,rec_deroule,0)),ROW(INDIRECT("1:"&amp;ROWS(rec_deroule))))&gt;0,ROW(INDIRECT("1:"&amp;ROWS(rec_deroule)))),ROWS($1:50))),"")</f>
        <v/>
      </c>
    </row>
    <row r="53" spans="1:18" ht="15" customHeight="1" x14ac:dyDescent="0.25">
      <c r="A53" s="8"/>
      <c r="B53" s="522"/>
      <c r="C53" s="8"/>
      <c r="D53" s="8"/>
      <c r="N53" t="str">
        <f t="shared" ref="N53:N55" si="9">IF(C44="","",C44)</f>
        <v/>
      </c>
      <c r="O53" t="str">
        <f t="shared" si="8"/>
        <v>Dons en nature</v>
      </c>
      <c r="Q53" t="str" cm="1">
        <f t="array" aca="1" ref="Q53" ca="1">IF(ROWS($1:51)&lt;=SUM(IF(dep_deroule&lt;&gt;"",1/COUNTIF(dep_deroule,dep_deroule))),INDEX(dep_deroule,SMALL(IF(FREQUENCY(IF(dep_deroule&lt;&gt;"",MATCH(dep_deroule,dep_deroule,0)),ROW(INDIRECT("1:"&amp;ROWS(dep_deroule))))&gt;0,ROW(INDIRECT("1:"&amp;ROWS(dep_deroule)))),ROWS($1:51))),"")</f>
        <v/>
      </c>
      <c r="R53" t="str" cm="1">
        <f t="array" aca="1" ref="R53" ca="1">IF(ROWS($1:51)&lt;=SUM(IF(rec_deroule&lt;&gt;"",1/COUNTIF(rec_deroule,rec_deroule))),INDEX(rec_deroule,SMALL(IF(FREQUENCY(IF(rec_deroule&lt;&gt;"",MATCH(rec_deroule,rec_deroule,0)),ROW(INDIRECT("1:"&amp;ROWS(rec_deroule))))&gt;0,ROW(INDIRECT("1:"&amp;ROWS(rec_deroule)))),ROWS($1:51))),"")</f>
        <v/>
      </c>
    </row>
    <row r="54" spans="1:18" ht="15" customHeight="1" x14ac:dyDescent="0.25">
      <c r="A54" s="631" t="str">
        <f>K3</f>
        <v>70 - REMUN. DES SERVICES</v>
      </c>
      <c r="B54" s="523" t="s">
        <v>446</v>
      </c>
      <c r="C54" s="83" t="s">
        <v>552</v>
      </c>
      <c r="D54" s="83" t="s">
        <v>31</v>
      </c>
      <c r="E54" s="290" t="s">
        <v>553</v>
      </c>
      <c r="F54" t="str">
        <f>IF(C54="","",IF(COUNTIF('Postes comptables'!$L:$L,D54)=0,"Anomalie",""))</f>
        <v/>
      </c>
      <c r="N54" t="str">
        <f t="shared" si="9"/>
        <v/>
      </c>
      <c r="O54" t="str">
        <f t="shared" si="8"/>
        <v/>
      </c>
      <c r="Q54" t="str" cm="1">
        <f t="array" aca="1" ref="Q54" ca="1">IF(ROWS($1:52)&lt;=SUM(IF(dep_deroule&lt;&gt;"",1/COUNTIF(dep_deroule,dep_deroule))),INDEX(dep_deroule,SMALL(IF(FREQUENCY(IF(dep_deroule&lt;&gt;"",MATCH(dep_deroule,dep_deroule,0)),ROW(INDIRECT("1:"&amp;ROWS(dep_deroule))))&gt;0,ROW(INDIRECT("1:"&amp;ROWS(dep_deroule)))),ROWS($1:52))),"")</f>
        <v/>
      </c>
      <c r="R54" t="str" cm="1">
        <f t="array" aca="1" ref="R54" ca="1">IF(ROWS($1:52)&lt;=SUM(IF(rec_deroule&lt;&gt;"",1/COUNTIF(rec_deroule,rec_deroule))),INDEX(rec_deroule,SMALL(IF(FREQUENCY(IF(rec_deroule&lt;&gt;"",MATCH(rec_deroule,rec_deroule,0)),ROW(INDIRECT("1:"&amp;ROWS(rec_deroule))))&gt;0,ROW(INDIRECT("1:"&amp;ROWS(rec_deroule)))),ROWS($1:52))),"")</f>
        <v/>
      </c>
    </row>
    <row r="55" spans="1:18" ht="15" customHeight="1" x14ac:dyDescent="0.25">
      <c r="A55" s="633"/>
      <c r="B55" s="524" t="s">
        <v>447</v>
      </c>
      <c r="C55" s="84" t="s">
        <v>554</v>
      </c>
      <c r="D55" s="84" t="s">
        <v>31</v>
      </c>
      <c r="E55" s="288" t="s">
        <v>555</v>
      </c>
      <c r="F55" t="str">
        <f>IF(C55="","",IF(COUNTIF('Postes comptables'!$L:$L,D55)=0,"Anomalie",""))</f>
        <v/>
      </c>
      <c r="N55" t="str">
        <f t="shared" si="9"/>
        <v/>
      </c>
      <c r="Q55" t="str" cm="1">
        <f t="array" aca="1" ref="Q55" ca="1">IF(ROWS($1:53)&lt;=SUM(IF(dep_deroule&lt;&gt;"",1/COUNTIF(dep_deroule,dep_deroule))),INDEX(dep_deroule,SMALL(IF(FREQUENCY(IF(dep_deroule&lt;&gt;"",MATCH(dep_deroule,dep_deroule,0)),ROW(INDIRECT("1:"&amp;ROWS(dep_deroule))))&gt;0,ROW(INDIRECT("1:"&amp;ROWS(dep_deroule)))),ROWS($1:53))),"")</f>
        <v/>
      </c>
      <c r="R55" t="str" cm="1">
        <f t="array" aca="1" ref="R55" ca="1">IF(ROWS($1:53)&lt;=SUM(IF(rec_deroule&lt;&gt;"",1/COUNTIF(rec_deroule,rec_deroule))),INDEX(rec_deroule,SMALL(IF(FREQUENCY(IF(rec_deroule&lt;&gt;"",MATCH(rec_deroule,rec_deroule,0)),ROW(INDIRECT("1:"&amp;ROWS(rec_deroule))))&gt;0,ROW(INDIRECT("1:"&amp;ROWS(rec_deroule)))),ROWS($1:53))),"")</f>
        <v/>
      </c>
    </row>
    <row r="56" spans="1:18" ht="15" customHeight="1" x14ac:dyDescent="0.25">
      <c r="A56" s="633"/>
      <c r="B56" s="518" t="s">
        <v>448</v>
      </c>
      <c r="C56" s="84" t="s">
        <v>556</v>
      </c>
      <c r="D56" s="84" t="s">
        <v>31</v>
      </c>
      <c r="E56" s="288" t="s">
        <v>557</v>
      </c>
      <c r="F56" t="str">
        <f>IF(C56="","",IF(COUNTIF('Postes comptables'!$L:$L,D56)=0,"Anomalie",""))</f>
        <v/>
      </c>
      <c r="N56" t="str">
        <f>"-------"&amp;A47</f>
        <v>-------86 - EMPLOIS DE CVN</v>
      </c>
      <c r="Q56" t="str" cm="1">
        <f t="array" aca="1" ref="Q56" ca="1">IF(ROWS($1:54)&lt;=SUM(IF(dep_deroule&lt;&gt;"",1/COUNTIF(dep_deroule,dep_deroule))),INDEX(dep_deroule,SMALL(IF(FREQUENCY(IF(dep_deroule&lt;&gt;"",MATCH(dep_deroule,dep_deroule,0)),ROW(INDIRECT("1:"&amp;ROWS(dep_deroule))))&gt;0,ROW(INDIRECT("1:"&amp;ROWS(dep_deroule)))),ROWS($1:54))),"")</f>
        <v/>
      </c>
      <c r="R56" t="str" cm="1">
        <f t="array" aca="1" ref="R56" ca="1">IF(ROWS($1:54)&lt;=SUM(IF(rec_deroule&lt;&gt;"",1/COUNTIF(rec_deroule,rec_deroule))),INDEX(rec_deroule,SMALL(IF(FREQUENCY(IF(rec_deroule&lt;&gt;"",MATCH(rec_deroule,rec_deroule,0)),ROW(INDIRECT("1:"&amp;ROWS(rec_deroule))))&gt;0,ROW(INDIRECT("1:"&amp;ROWS(rec_deroule)))),ROWS($1:54))),"")</f>
        <v/>
      </c>
    </row>
    <row r="57" spans="1:18" ht="15" customHeight="1" x14ac:dyDescent="0.25">
      <c r="A57" s="633"/>
      <c r="B57" s="518" t="s">
        <v>449</v>
      </c>
      <c r="C57" s="84" t="s">
        <v>558</v>
      </c>
      <c r="D57" s="84" t="s">
        <v>35</v>
      </c>
      <c r="E57" s="288" t="s">
        <v>559</v>
      </c>
      <c r="F57" t="str">
        <f>IF(C57="","",IF(COUNTIF('Postes comptables'!$L:$L,D57)=0,"Anomalie",""))</f>
        <v/>
      </c>
      <c r="N57" t="str">
        <f>IF(C47="","",C47)</f>
        <v>Secours en nature</v>
      </c>
      <c r="Q57" t="str" cm="1">
        <f t="array" aca="1" ref="Q57" ca="1">IF(ROWS($1:55)&lt;=SUM(IF(dep_deroule&lt;&gt;"",1/COUNTIF(dep_deroule,dep_deroule))),INDEX(dep_deroule,SMALL(IF(FREQUENCY(IF(dep_deroule&lt;&gt;"",MATCH(dep_deroule,dep_deroule,0)),ROW(INDIRECT("1:"&amp;ROWS(dep_deroule))))&gt;0,ROW(INDIRECT("1:"&amp;ROWS(dep_deroule)))),ROWS($1:55))),"")</f>
        <v/>
      </c>
      <c r="R57" t="str" cm="1">
        <f t="array" aca="1" ref="R57" ca="1">IF(ROWS($1:55)&lt;=SUM(IF(rec_deroule&lt;&gt;"",1/COUNTIF(rec_deroule,rec_deroule))),INDEX(rec_deroule,SMALL(IF(FREQUENCY(IF(rec_deroule&lt;&gt;"",MATCH(rec_deroule,rec_deroule,0)),ROW(INDIRECT("1:"&amp;ROWS(rec_deroule))))&gt;0,ROW(INDIRECT("1:"&amp;ROWS(rec_deroule)))),ROWS($1:55))),"")</f>
        <v/>
      </c>
    </row>
    <row r="58" spans="1:18" ht="15" customHeight="1" x14ac:dyDescent="0.25">
      <c r="A58" s="632"/>
      <c r="B58" s="519" t="s">
        <v>450</v>
      </c>
      <c r="C58" s="85" t="s">
        <v>560</v>
      </c>
      <c r="D58" s="85" t="s">
        <v>35</v>
      </c>
      <c r="E58" s="289"/>
      <c r="F58" t="str">
        <f>IF(C58="","",IF(COUNTIF('Postes comptables'!$L:$L,D58)=0,"Anomalie",""))</f>
        <v/>
      </c>
      <c r="N58" t="str">
        <f t="shared" ref="N58:N60" si="10">IF(C48="","",C48)</f>
        <v>Mise à disposition gratuite de biens et services</v>
      </c>
      <c r="Q58" t="str" cm="1">
        <f t="array" aca="1" ref="Q58" ca="1">IF(ROWS($1:56)&lt;=SUM(IF(dep_deroule&lt;&gt;"",1/COUNTIF(dep_deroule,dep_deroule))),INDEX(dep_deroule,SMALL(IF(FREQUENCY(IF(dep_deroule&lt;&gt;"",MATCH(dep_deroule,dep_deroule,0)),ROW(INDIRECT("1:"&amp;ROWS(dep_deroule))))&gt;0,ROW(INDIRECT("1:"&amp;ROWS(dep_deroule)))),ROWS($1:56))),"")</f>
        <v/>
      </c>
      <c r="R58" t="str" cm="1">
        <f t="array" aca="1" ref="R58" ca="1">IF(ROWS($1:56)&lt;=SUM(IF(rec_deroule&lt;&gt;"",1/COUNTIF(rec_deroule,rec_deroule))),INDEX(rec_deroule,SMALL(IF(FREQUENCY(IF(rec_deroule&lt;&gt;"",MATCH(rec_deroule,rec_deroule,0)),ROW(INDIRECT("1:"&amp;ROWS(rec_deroule))))&gt;0,ROW(INDIRECT("1:"&amp;ROWS(rec_deroule)))),ROWS($1:56))),"")</f>
        <v/>
      </c>
    </row>
    <row r="59" spans="1:18" ht="15" customHeight="1" x14ac:dyDescent="0.25">
      <c r="A59" s="631" t="str">
        <f>K8</f>
        <v>73 - CONCOURS PUBLICS</v>
      </c>
      <c r="B59" s="518" t="s">
        <v>451</v>
      </c>
      <c r="C59" s="84"/>
      <c r="D59" s="84"/>
      <c r="E59" s="288"/>
      <c r="F59" t="str">
        <f>IF(C59="","",IF(COUNTIF('Postes comptables'!$L:$L,D59)=0,"Anomalie",""))</f>
        <v/>
      </c>
      <c r="N59" t="str">
        <f t="shared" si="10"/>
        <v/>
      </c>
      <c r="Q59" t="str" cm="1">
        <f t="array" aca="1" ref="Q59" ca="1">IF(ROWS($1:57)&lt;=SUM(IF(dep_deroule&lt;&gt;"",1/COUNTIF(dep_deroule,dep_deroule))),INDEX(dep_deroule,SMALL(IF(FREQUENCY(IF(dep_deroule&lt;&gt;"",MATCH(dep_deroule,dep_deroule,0)),ROW(INDIRECT("1:"&amp;ROWS(dep_deroule))))&gt;0,ROW(INDIRECT("1:"&amp;ROWS(dep_deroule)))),ROWS($1:57))),"")</f>
        <v/>
      </c>
      <c r="R59" t="str" cm="1">
        <f t="array" aca="1" ref="R59" ca="1">IF(ROWS($1:57)&lt;=SUM(IF(rec_deroule&lt;&gt;"",1/COUNTIF(rec_deroule,rec_deroule))),INDEX(rec_deroule,SMALL(IF(FREQUENCY(IF(rec_deroule&lt;&gt;"",MATCH(rec_deroule,rec_deroule,0)),ROW(INDIRECT("1:"&amp;ROWS(rec_deroule))))&gt;0,ROW(INDIRECT("1:"&amp;ROWS(rec_deroule)))),ROWS($1:57))),"")</f>
        <v/>
      </c>
    </row>
    <row r="60" spans="1:18" ht="15" customHeight="1" x14ac:dyDescent="0.25">
      <c r="A60" s="632"/>
      <c r="B60" s="519" t="s">
        <v>452</v>
      </c>
      <c r="C60" s="85"/>
      <c r="D60" s="85"/>
      <c r="E60" s="289"/>
      <c r="F60" t="str">
        <f>IF(C60="","",IF(COUNTIF('Postes comptables'!$L:$L,D60)=0,"Anomalie",""))</f>
        <v/>
      </c>
      <c r="N60" t="str">
        <f t="shared" si="10"/>
        <v>Personnel bénévole</v>
      </c>
    </row>
    <row r="61" spans="1:18" ht="15" customHeight="1" x14ac:dyDescent="0.25">
      <c r="A61" s="631" t="str">
        <f>K10</f>
        <v>74 - SUBVENTIONS</v>
      </c>
      <c r="B61" s="523" t="s">
        <v>453</v>
      </c>
      <c r="C61" s="83" t="s">
        <v>561</v>
      </c>
      <c r="D61" s="83" t="s">
        <v>44</v>
      </c>
      <c r="E61" s="290" t="s">
        <v>454</v>
      </c>
      <c r="F61" t="str">
        <f>IF(C61="","",IF(COUNTIF('Postes comptables'!$L:$L,D61)=0,"Anomalie",""))</f>
        <v/>
      </c>
    </row>
    <row r="62" spans="1:18" ht="15" customHeight="1" x14ac:dyDescent="0.25">
      <c r="A62" s="633"/>
      <c r="B62" s="518" t="s">
        <v>455</v>
      </c>
      <c r="C62" s="84"/>
      <c r="D62" s="84" t="s">
        <v>44</v>
      </c>
      <c r="E62" s="288"/>
      <c r="F62" t="str">
        <f>IF(C62="","",IF(COUNTIF('Postes comptables'!$L:$L,D62)=0,"Anomalie",""))</f>
        <v/>
      </c>
    </row>
    <row r="63" spans="1:18" ht="15" customHeight="1" x14ac:dyDescent="0.25">
      <c r="A63" s="633"/>
      <c r="B63" s="518" t="s">
        <v>456</v>
      </c>
      <c r="C63" s="84"/>
      <c r="D63" s="84" t="s">
        <v>44</v>
      </c>
      <c r="E63" s="288"/>
      <c r="F63" t="str">
        <f>IF(C63="","",IF(COUNTIF('Postes comptables'!$L:$L,D63)=0,"Anomalie",""))</f>
        <v/>
      </c>
    </row>
    <row r="64" spans="1:18" ht="15" customHeight="1" x14ac:dyDescent="0.25">
      <c r="A64" s="633"/>
      <c r="B64" s="518" t="s">
        <v>457</v>
      </c>
      <c r="C64" s="84" t="s">
        <v>562</v>
      </c>
      <c r="D64" s="84" t="s">
        <v>563</v>
      </c>
      <c r="E64" s="288"/>
      <c r="F64" t="str">
        <f>IF(C64="","",IF(COUNTIF('Postes comptables'!$L:$L,D64)=0,"Anomalie",""))</f>
        <v/>
      </c>
    </row>
    <row r="65" spans="1:6" ht="15" customHeight="1" x14ac:dyDescent="0.25">
      <c r="A65" s="633"/>
      <c r="B65" s="518" t="s">
        <v>458</v>
      </c>
      <c r="C65" s="84" t="s">
        <v>564</v>
      </c>
      <c r="D65" s="84" t="s">
        <v>565</v>
      </c>
      <c r="E65" s="288"/>
      <c r="F65" t="str">
        <f>IF(C65="","",IF(COUNTIF('Postes comptables'!$L:$L,D65)=0,"Anomalie",""))</f>
        <v/>
      </c>
    </row>
    <row r="66" spans="1:6" ht="15" customHeight="1" x14ac:dyDescent="0.25">
      <c r="A66" s="633"/>
      <c r="B66" s="518" t="s">
        <v>459</v>
      </c>
      <c r="C66" s="84" t="s">
        <v>566</v>
      </c>
      <c r="D66" s="84" t="s">
        <v>567</v>
      </c>
      <c r="E66" s="288"/>
      <c r="F66" t="str">
        <f>IF(C66="","",IF(COUNTIF('Postes comptables'!$L:$L,D66)=0,"Anomalie",""))</f>
        <v/>
      </c>
    </row>
    <row r="67" spans="1:6" ht="15" customHeight="1" x14ac:dyDescent="0.25">
      <c r="A67" s="633"/>
      <c r="B67" s="518" t="s">
        <v>460</v>
      </c>
      <c r="C67" s="84" t="s">
        <v>568</v>
      </c>
      <c r="D67" s="84" t="s">
        <v>568</v>
      </c>
      <c r="E67" s="288"/>
      <c r="F67" t="str">
        <f>IF(C67="","",IF(COUNTIF('Postes comptables'!$L:$L,D67)=0,"Anomalie",""))</f>
        <v/>
      </c>
    </row>
    <row r="68" spans="1:6" ht="15" customHeight="1" x14ac:dyDescent="0.25">
      <c r="A68" s="633"/>
      <c r="B68" s="518" t="s">
        <v>461</v>
      </c>
      <c r="C68" s="84"/>
      <c r="D68" s="84"/>
      <c r="E68" s="288"/>
      <c r="F68" t="str">
        <f>IF(C68="","",IF(COUNTIF('Postes comptables'!$L:$L,D68)=0,"Anomalie",""))</f>
        <v/>
      </c>
    </row>
    <row r="69" spans="1:6" ht="15" customHeight="1" x14ac:dyDescent="0.25">
      <c r="A69" s="633"/>
      <c r="B69" s="518" t="s">
        <v>462</v>
      </c>
      <c r="C69" s="84" t="s">
        <v>569</v>
      </c>
      <c r="D69" s="84" t="s">
        <v>569</v>
      </c>
      <c r="E69" s="288"/>
      <c r="F69" t="str">
        <f>IF(C69="","",IF(COUNTIF('Postes comptables'!$L:$L,D69)=0,"Anomalie",""))</f>
        <v/>
      </c>
    </row>
    <row r="70" spans="1:6" ht="15" customHeight="1" x14ac:dyDescent="0.25">
      <c r="A70" s="633"/>
      <c r="B70" s="518" t="s">
        <v>463</v>
      </c>
      <c r="C70" s="84" t="s">
        <v>570</v>
      </c>
      <c r="D70" s="84" t="s">
        <v>571</v>
      </c>
      <c r="E70" s="288" t="s">
        <v>572</v>
      </c>
      <c r="F70" t="str">
        <f>IF(C70="","",IF(COUNTIF('Postes comptables'!$L:$L,D70)=0,"Anomalie",""))</f>
        <v/>
      </c>
    </row>
    <row r="71" spans="1:6" ht="15" customHeight="1" x14ac:dyDescent="0.25">
      <c r="A71" s="633"/>
      <c r="B71" s="518" t="s">
        <v>464</v>
      </c>
      <c r="C71" s="84"/>
      <c r="D71" s="84"/>
      <c r="E71" s="288"/>
      <c r="F71" t="str">
        <f>IF(C71="","",IF(COUNTIF('Postes comptables'!$L:$L,D71)=0,"Anomalie",""))</f>
        <v/>
      </c>
    </row>
    <row r="72" spans="1:6" ht="15" customHeight="1" x14ac:dyDescent="0.25">
      <c r="A72" s="633"/>
      <c r="B72" s="518" t="s">
        <v>465</v>
      </c>
      <c r="C72" s="84" t="s">
        <v>55</v>
      </c>
      <c r="D72" s="84" t="s">
        <v>55</v>
      </c>
      <c r="E72" s="288"/>
      <c r="F72" t="str">
        <f>IF(C72="","",IF(COUNTIF('Postes comptables'!$L:$L,D72)=0,"Anomalie",""))</f>
        <v/>
      </c>
    </row>
    <row r="73" spans="1:6" ht="15" customHeight="1" x14ac:dyDescent="0.25">
      <c r="A73" s="633"/>
      <c r="B73" s="518" t="s">
        <v>466</v>
      </c>
      <c r="C73" s="84" t="s">
        <v>56</v>
      </c>
      <c r="D73" s="84" t="s">
        <v>56</v>
      </c>
      <c r="E73" s="288"/>
      <c r="F73" t="str">
        <f>IF(C73="","",IF(COUNTIF('Postes comptables'!$L:$L,D73)=0,"Anomalie",""))</f>
        <v/>
      </c>
    </row>
    <row r="74" spans="1:6" ht="15" customHeight="1" x14ac:dyDescent="0.25">
      <c r="A74" s="633"/>
      <c r="B74" s="518" t="s">
        <v>467</v>
      </c>
      <c r="C74" s="84" t="s">
        <v>57</v>
      </c>
      <c r="D74" s="84" t="s">
        <v>57</v>
      </c>
      <c r="E74" s="288"/>
      <c r="F74" t="str">
        <f>IF(C74="","",IF(COUNTIF('Postes comptables'!$L:$L,D74)=0,"Anomalie",""))</f>
        <v/>
      </c>
    </row>
    <row r="75" spans="1:6" ht="15" customHeight="1" x14ac:dyDescent="0.25">
      <c r="A75" s="633"/>
      <c r="B75" s="518" t="s">
        <v>468</v>
      </c>
      <c r="C75" s="84" t="s">
        <v>469</v>
      </c>
      <c r="D75" s="84" t="s">
        <v>60</v>
      </c>
      <c r="E75" s="288"/>
      <c r="F75" t="str">
        <f>IF(C75="","",IF(COUNTIF('Postes comptables'!$L:$L,D75)=0,"Anomalie",""))</f>
        <v/>
      </c>
    </row>
    <row r="76" spans="1:6" ht="15" customHeight="1" x14ac:dyDescent="0.25">
      <c r="A76" s="633"/>
      <c r="B76" s="518" t="s">
        <v>470</v>
      </c>
      <c r="C76" s="84" t="s">
        <v>62</v>
      </c>
      <c r="D76" s="84" t="s">
        <v>62</v>
      </c>
      <c r="E76" s="288"/>
      <c r="F76" t="str">
        <f>IF(C76="","",IF(COUNTIF('Postes comptables'!$L:$L,D76)=0,"Anomalie",""))</f>
        <v/>
      </c>
    </row>
    <row r="77" spans="1:6" ht="15" customHeight="1" x14ac:dyDescent="0.25">
      <c r="A77" s="633"/>
      <c r="B77" s="518" t="s">
        <v>471</v>
      </c>
      <c r="C77" s="84"/>
      <c r="D77" s="84"/>
      <c r="E77" s="288"/>
      <c r="F77" t="str">
        <f>IF(C77="","",IF(COUNTIF('Postes comptables'!$L:$L,D77)=0,"Anomalie",""))</f>
        <v/>
      </c>
    </row>
    <row r="78" spans="1:6" ht="15" customHeight="1" x14ac:dyDescent="0.25">
      <c r="A78" s="633"/>
      <c r="B78" s="518" t="s">
        <v>472</v>
      </c>
      <c r="C78" s="84"/>
      <c r="D78" s="84"/>
      <c r="E78" s="288"/>
      <c r="F78" t="str">
        <f>IF(C78="","",IF(COUNTIF('Postes comptables'!$L:$L,D78)=0,"Anomalie",""))</f>
        <v/>
      </c>
    </row>
    <row r="79" spans="1:6" ht="15" customHeight="1" x14ac:dyDescent="0.25">
      <c r="A79" s="633"/>
      <c r="B79" s="518" t="s">
        <v>473</v>
      </c>
      <c r="C79" s="84"/>
      <c r="D79" s="84"/>
      <c r="E79" s="288" t="s">
        <v>573</v>
      </c>
      <c r="F79" t="str">
        <f>IF(C79="","",IF(COUNTIF('Postes comptables'!$L:$L,D79)=0,"Anomalie",""))</f>
        <v/>
      </c>
    </row>
    <row r="80" spans="1:6" ht="15" customHeight="1" x14ac:dyDescent="0.25">
      <c r="A80" s="632"/>
      <c r="B80" s="519" t="s">
        <v>474</v>
      </c>
      <c r="C80" s="85"/>
      <c r="D80" s="85"/>
      <c r="E80" s="289" t="s">
        <v>574</v>
      </c>
      <c r="F80" t="str">
        <f>IF(C80="","",IF(COUNTIF('Postes comptables'!$L:$L,D80)=0,"Anomalie",""))</f>
        <v/>
      </c>
    </row>
    <row r="81" spans="1:6" ht="15" customHeight="1" x14ac:dyDescent="0.25">
      <c r="A81" s="631" t="str">
        <f>K24</f>
        <v>75 - AUTRES PRODUITS GESTION COURANTE</v>
      </c>
      <c r="B81" s="523" t="s">
        <v>475</v>
      </c>
      <c r="C81" s="83" t="s">
        <v>63</v>
      </c>
      <c r="D81" s="83" t="s">
        <v>65</v>
      </c>
      <c r="E81" s="290" t="s">
        <v>575</v>
      </c>
      <c r="F81" t="str">
        <f>IF(C81="","",IF(COUNTIF('Postes comptables'!$L:$L,D81)=0,"Anomalie",""))</f>
        <v/>
      </c>
    </row>
    <row r="82" spans="1:6" ht="15" customHeight="1" x14ac:dyDescent="0.25">
      <c r="A82" s="633"/>
      <c r="B82" s="518" t="s">
        <v>476</v>
      </c>
      <c r="C82" s="84" t="s">
        <v>477</v>
      </c>
      <c r="D82" s="84" t="s">
        <v>66</v>
      </c>
      <c r="E82" s="288"/>
      <c r="F82" t="str">
        <f>IF(C82="","",IF(COUNTIF('Postes comptables'!$L:$L,D82)=0,"Anomalie",""))</f>
        <v/>
      </c>
    </row>
    <row r="83" spans="1:6" ht="15" customHeight="1" x14ac:dyDescent="0.25">
      <c r="A83" s="632"/>
      <c r="B83" s="519" t="s">
        <v>478</v>
      </c>
      <c r="C83" s="85" t="s">
        <v>576</v>
      </c>
      <c r="D83" s="85" t="s">
        <v>66</v>
      </c>
      <c r="E83" s="289" t="s">
        <v>577</v>
      </c>
      <c r="F83" t="str">
        <f>IF(C83="","",IF(COUNTIF('Postes comptables'!$L:$L,D83)=0,"Anomalie",""))</f>
        <v/>
      </c>
    </row>
    <row r="84" spans="1:6" ht="15" customHeight="1" x14ac:dyDescent="0.25">
      <c r="A84" s="631" t="str">
        <f>K26</f>
        <v>76 - PRODUITS FINANCIERS</v>
      </c>
      <c r="B84" s="523" t="s">
        <v>479</v>
      </c>
      <c r="C84" s="83" t="s">
        <v>480</v>
      </c>
      <c r="D84" s="83" t="s">
        <v>70</v>
      </c>
      <c r="E84" s="290" t="s">
        <v>481</v>
      </c>
      <c r="F84" t="str">
        <f>IF(C84="","",IF(COUNTIF('Postes comptables'!$L:$L,D84)=0,"Anomalie",""))</f>
        <v/>
      </c>
    </row>
    <row r="85" spans="1:6" ht="15" customHeight="1" x14ac:dyDescent="0.25">
      <c r="A85" s="632"/>
      <c r="B85" s="525" t="s">
        <v>482</v>
      </c>
      <c r="C85" s="85" t="s">
        <v>483</v>
      </c>
      <c r="D85" s="85" t="s">
        <v>70</v>
      </c>
      <c r="E85" s="289" t="s">
        <v>484</v>
      </c>
      <c r="F85" t="str">
        <f>IF(C85="","",IF(COUNTIF('Postes comptables'!$L:$L,D85)=0,"Anomalie",""))</f>
        <v/>
      </c>
    </row>
    <row r="86" spans="1:6" ht="15" customHeight="1" x14ac:dyDescent="0.25">
      <c r="A86" s="631" t="str">
        <f>K28</f>
        <v>77 - PRODUITS EXCEPTIONNELS</v>
      </c>
      <c r="B86" s="523" t="s">
        <v>485</v>
      </c>
      <c r="C86" s="83" t="s">
        <v>74</v>
      </c>
      <c r="D86" s="83" t="s">
        <v>74</v>
      </c>
      <c r="E86" s="290" t="s">
        <v>486</v>
      </c>
      <c r="F86" t="str">
        <f>IF(C86="","",IF(COUNTIF('Postes comptables'!$L:$L,D86)=0,"Anomalie",""))</f>
        <v/>
      </c>
    </row>
    <row r="87" spans="1:6" ht="15" customHeight="1" x14ac:dyDescent="0.25">
      <c r="A87" s="632"/>
      <c r="B87" s="525" t="s">
        <v>487</v>
      </c>
      <c r="C87" s="85"/>
      <c r="D87" s="85"/>
      <c r="E87" s="289"/>
      <c r="F87" t="str">
        <f>IF(C87="","",IF(COUNTIF('Postes comptables'!$L:$L,D87)=0,"Anomalie",""))</f>
        <v/>
      </c>
    </row>
    <row r="88" spans="1:6" ht="15" customHeight="1" x14ac:dyDescent="0.25">
      <c r="A88" s="631" t="str">
        <f>K30</f>
        <v>78 - REPRISES AMORT. ET PROVISIONS</v>
      </c>
      <c r="B88" s="523" t="s">
        <v>488</v>
      </c>
      <c r="C88" s="83" t="s">
        <v>78</v>
      </c>
      <c r="D88" s="83" t="s">
        <v>78</v>
      </c>
      <c r="E88" s="290" t="s">
        <v>489</v>
      </c>
      <c r="F88" t="str">
        <f>IF(C88="","",IF(COUNTIF('Postes comptables'!$L:$L,D88)=0,"Anomalie",""))</f>
        <v/>
      </c>
    </row>
    <row r="89" spans="1:6" ht="15" customHeight="1" x14ac:dyDescent="0.25">
      <c r="A89" s="632"/>
      <c r="B89" s="519" t="s">
        <v>490</v>
      </c>
      <c r="C89" s="373" t="s">
        <v>578</v>
      </c>
      <c r="D89" s="373" t="s">
        <v>78</v>
      </c>
      <c r="E89" s="289"/>
      <c r="F89" t="str">
        <f>IF(C89="","",IF(COUNTIF('Postes comptables'!$L:$L,D89)=0,"Anomalie",""))</f>
        <v/>
      </c>
    </row>
    <row r="90" spans="1:6" ht="15" customHeight="1" x14ac:dyDescent="0.25">
      <c r="A90" s="631" t="str">
        <f>K32</f>
        <v>79 - TRANSFERTS DE CHARGES</v>
      </c>
      <c r="B90" s="523" t="s">
        <v>491</v>
      </c>
      <c r="C90" s="83" t="s">
        <v>579</v>
      </c>
      <c r="D90" s="83" t="s">
        <v>82</v>
      </c>
      <c r="E90" s="290" t="s">
        <v>492</v>
      </c>
      <c r="F90" t="str">
        <f>IF(C90="","",IF(COUNTIF('Postes comptables'!$L:$L,D90)=0,"Anomalie",""))</f>
        <v/>
      </c>
    </row>
    <row r="91" spans="1:6" x14ac:dyDescent="0.25">
      <c r="A91" s="632"/>
      <c r="B91" s="519" t="s">
        <v>493</v>
      </c>
      <c r="C91" s="373"/>
      <c r="D91" s="373"/>
      <c r="E91" s="289"/>
      <c r="F91" t="str">
        <f>IF(C91="","",IF(COUNTIF('Postes comptables'!$L:$L,D91)=0,"Anomalie",""))</f>
        <v/>
      </c>
    </row>
    <row r="92" spans="1:6" x14ac:dyDescent="0.25">
      <c r="B92" s="520"/>
      <c r="C92" s="44"/>
      <c r="D92" s="44"/>
    </row>
    <row r="93" spans="1:6" x14ac:dyDescent="0.25">
      <c r="A93" s="631" t="str">
        <f>K35</f>
        <v>87 - CONTRIB. VOLONT. EN NATURE</v>
      </c>
      <c r="B93" s="517" t="s">
        <v>494</v>
      </c>
      <c r="C93" s="83" t="s">
        <v>88</v>
      </c>
      <c r="D93" s="83" t="s">
        <v>88</v>
      </c>
      <c r="E93" s="290" t="s">
        <v>106</v>
      </c>
      <c r="F93" t="str">
        <f>IF(C93="","",IF(COUNTIF('Postes comptables'!$L:$L,D93)=0,"Anomalie",""))</f>
        <v/>
      </c>
    </row>
    <row r="94" spans="1:6" x14ac:dyDescent="0.25">
      <c r="A94" s="633"/>
      <c r="B94" s="518" t="s">
        <v>495</v>
      </c>
      <c r="C94" s="84" t="s">
        <v>89</v>
      </c>
      <c r="D94" s="84" t="s">
        <v>89</v>
      </c>
      <c r="E94" s="288" t="s">
        <v>107</v>
      </c>
      <c r="F94" t="str">
        <f>IF(C94="","",IF(COUNTIF('Postes comptables'!$L:$L,D94)=0,"Anomalie",""))</f>
        <v/>
      </c>
    </row>
    <row r="95" spans="1:6" x14ac:dyDescent="0.25">
      <c r="A95" s="633"/>
      <c r="B95" s="518" t="s">
        <v>496</v>
      </c>
      <c r="C95" s="84"/>
      <c r="D95" s="84"/>
      <c r="E95" s="288"/>
      <c r="F95" t="str">
        <f>IF(C95="","",IF(COUNTIF('Postes comptables'!$L:$L,D95)=0,"Anomalie",""))</f>
        <v/>
      </c>
    </row>
    <row r="96" spans="1:6" x14ac:dyDescent="0.25">
      <c r="A96" s="632"/>
      <c r="B96" s="519" t="s">
        <v>497</v>
      </c>
      <c r="C96" s="85" t="s">
        <v>92</v>
      </c>
      <c r="D96" s="85" t="s">
        <v>92</v>
      </c>
      <c r="E96" s="289" t="s">
        <v>108</v>
      </c>
      <c r="F96" t="str">
        <f>IF(C96="","",IF(COUNTIF('Postes comptables'!$L:$L,D96)=0,"Anomalie",""))</f>
        <v/>
      </c>
    </row>
    <row r="98" spans="2:7" ht="30" x14ac:dyDescent="0.25">
      <c r="C98" s="339" t="s">
        <v>109</v>
      </c>
      <c r="E98"/>
      <c r="F98" s="630"/>
      <c r="G98" s="630"/>
    </row>
    <row r="99" spans="2:7" x14ac:dyDescent="0.25">
      <c r="B99" s="589" t="s">
        <v>110</v>
      </c>
      <c r="C99" s="83" t="s">
        <v>580</v>
      </c>
      <c r="E99"/>
    </row>
    <row r="100" spans="2:7" x14ac:dyDescent="0.25">
      <c r="B100" s="589" t="s">
        <v>111</v>
      </c>
      <c r="C100" s="83" t="s">
        <v>581</v>
      </c>
      <c r="E100"/>
    </row>
    <row r="101" spans="2:7" x14ac:dyDescent="0.25">
      <c r="B101" s="589" t="s">
        <v>112</v>
      </c>
      <c r="C101" s="83" t="s">
        <v>582</v>
      </c>
      <c r="E101"/>
    </row>
    <row r="102" spans="2:7" x14ac:dyDescent="0.25">
      <c r="B102" s="589" t="s">
        <v>113</v>
      </c>
      <c r="C102" s="83" t="s">
        <v>376</v>
      </c>
      <c r="E102"/>
    </row>
    <row r="103" spans="2:7" x14ac:dyDescent="0.25">
      <c r="B103" s="589" t="s">
        <v>114</v>
      </c>
      <c r="C103" s="83" t="s">
        <v>583</v>
      </c>
      <c r="E103"/>
    </row>
    <row r="104" spans="2:7" x14ac:dyDescent="0.25">
      <c r="B104" s="589" t="s">
        <v>115</v>
      </c>
      <c r="C104" s="83" t="s">
        <v>584</v>
      </c>
      <c r="E104"/>
    </row>
    <row r="105" spans="2:7" x14ac:dyDescent="0.25">
      <c r="B105" s="589" t="s">
        <v>116</v>
      </c>
      <c r="C105" s="83"/>
      <c r="E105"/>
    </row>
    <row r="106" spans="2:7" x14ac:dyDescent="0.25">
      <c r="B106" s="589" t="s">
        <v>117</v>
      </c>
      <c r="C106" s="83"/>
      <c r="E106"/>
    </row>
    <row r="107" spans="2:7" x14ac:dyDescent="0.25">
      <c r="B107" s="589" t="s">
        <v>118</v>
      </c>
      <c r="C107" s="83"/>
      <c r="E107"/>
    </row>
    <row r="108" spans="2:7" x14ac:dyDescent="0.25">
      <c r="B108" s="589" t="s">
        <v>119</v>
      </c>
      <c r="C108" s="83"/>
      <c r="E108"/>
    </row>
    <row r="109" spans="2:7" x14ac:dyDescent="0.25">
      <c r="B109" s="589" t="s">
        <v>120</v>
      </c>
      <c r="C109" s="83"/>
      <c r="E109"/>
    </row>
    <row r="110" spans="2:7" x14ac:dyDescent="0.25">
      <c r="B110" s="589" t="s">
        <v>121</v>
      </c>
      <c r="C110" s="83"/>
      <c r="E110"/>
    </row>
    <row r="111" spans="2:7" x14ac:dyDescent="0.25">
      <c r="B111" s="589" t="s">
        <v>122</v>
      </c>
      <c r="C111" s="83"/>
      <c r="E111"/>
    </row>
    <row r="112" spans="2:7" x14ac:dyDescent="0.25">
      <c r="B112" s="589" t="s">
        <v>123</v>
      </c>
      <c r="C112" s="83"/>
      <c r="E112"/>
    </row>
    <row r="113" spans="2:5" x14ac:dyDescent="0.25">
      <c r="B113" s="589" t="s">
        <v>124</v>
      </c>
      <c r="C113" s="83"/>
      <c r="E113"/>
    </row>
    <row r="114" spans="2:5" x14ac:dyDescent="0.25">
      <c r="B114" s="589" t="s">
        <v>125</v>
      </c>
      <c r="C114" s="83"/>
      <c r="E114"/>
    </row>
    <row r="115" spans="2:5" x14ac:dyDescent="0.25">
      <c r="B115" s="589" t="s">
        <v>126</v>
      </c>
      <c r="C115" s="83"/>
      <c r="E115"/>
    </row>
    <row r="116" spans="2:5" x14ac:dyDescent="0.25">
      <c r="B116" s="589" t="s">
        <v>127</v>
      </c>
      <c r="C116" s="83"/>
      <c r="E116"/>
    </row>
    <row r="117" spans="2:5" x14ac:dyDescent="0.25">
      <c r="B117" s="589" t="s">
        <v>128</v>
      </c>
      <c r="C117" s="83"/>
      <c r="E117"/>
    </row>
    <row r="118" spans="2:5" x14ac:dyDescent="0.25">
      <c r="B118" s="589" t="s">
        <v>129</v>
      </c>
      <c r="C118" s="83"/>
      <c r="E118"/>
    </row>
    <row r="119" spans="2:5" x14ac:dyDescent="0.25">
      <c r="B119" s="589" t="s">
        <v>130</v>
      </c>
      <c r="C119" s="83"/>
      <c r="E119"/>
    </row>
    <row r="120" spans="2:5" x14ac:dyDescent="0.25">
      <c r="B120" s="589" t="s">
        <v>131</v>
      </c>
      <c r="C120" s="83"/>
      <c r="E120"/>
    </row>
    <row r="121" spans="2:5" x14ac:dyDescent="0.25">
      <c r="B121" s="589" t="s">
        <v>132</v>
      </c>
      <c r="C121" s="83"/>
      <c r="E121"/>
    </row>
    <row r="122" spans="2:5" x14ac:dyDescent="0.25">
      <c r="B122" s="589" t="s">
        <v>133</v>
      </c>
      <c r="C122" s="83"/>
      <c r="E122"/>
    </row>
    <row r="123" spans="2:5" x14ac:dyDescent="0.25">
      <c r="B123" s="589" t="s">
        <v>134</v>
      </c>
      <c r="C123" s="83"/>
      <c r="E123"/>
    </row>
    <row r="124" spans="2:5" x14ac:dyDescent="0.25">
      <c r="B124" s="589" t="s">
        <v>135</v>
      </c>
      <c r="C124" s="83"/>
      <c r="E124"/>
    </row>
    <row r="125" spans="2:5" x14ac:dyDescent="0.25">
      <c r="B125" s="589" t="s">
        <v>136</v>
      </c>
      <c r="C125" s="83"/>
      <c r="E125"/>
    </row>
    <row r="126" spans="2:5" x14ac:dyDescent="0.25">
      <c r="B126" s="589" t="s">
        <v>137</v>
      </c>
      <c r="C126" s="83"/>
      <c r="E126"/>
    </row>
    <row r="127" spans="2:5" x14ac:dyDescent="0.25">
      <c r="B127" s="589" t="s">
        <v>138</v>
      </c>
      <c r="C127" s="83"/>
      <c r="E127"/>
    </row>
    <row r="128" spans="2:5" x14ac:dyDescent="0.25">
      <c r="B128" s="589" t="s">
        <v>139</v>
      </c>
      <c r="C128" s="83"/>
      <c r="E128"/>
    </row>
    <row r="129" spans="2:5" x14ac:dyDescent="0.25">
      <c r="B129" s="589" t="s">
        <v>140</v>
      </c>
      <c r="C129" s="83"/>
      <c r="E129"/>
    </row>
    <row r="130" spans="2:5" x14ac:dyDescent="0.25">
      <c r="B130" s="589" t="s">
        <v>141</v>
      </c>
      <c r="C130" s="83"/>
      <c r="E130"/>
    </row>
    <row r="131" spans="2:5" x14ac:dyDescent="0.25">
      <c r="B131" s="589" t="s">
        <v>142</v>
      </c>
      <c r="C131" s="83"/>
      <c r="E131"/>
    </row>
    <row r="132" spans="2:5" x14ac:dyDescent="0.25">
      <c r="B132" s="589" t="s">
        <v>143</v>
      </c>
      <c r="C132" s="83"/>
      <c r="E132"/>
    </row>
    <row r="133" spans="2:5" x14ac:dyDescent="0.25">
      <c r="B133" s="589" t="s">
        <v>144</v>
      </c>
      <c r="C133" s="83"/>
      <c r="E133"/>
    </row>
    <row r="134" spans="2:5" x14ac:dyDescent="0.25">
      <c r="B134" s="589" t="s">
        <v>145</v>
      </c>
      <c r="C134" s="83"/>
      <c r="E134"/>
    </row>
    <row r="135" spans="2:5" x14ac:dyDescent="0.25">
      <c r="B135" s="589" t="s">
        <v>146</v>
      </c>
      <c r="C135" s="83"/>
      <c r="E135"/>
    </row>
    <row r="136" spans="2:5" x14ac:dyDescent="0.25">
      <c r="B136" s="589" t="s">
        <v>147</v>
      </c>
      <c r="C136" s="83"/>
      <c r="E136"/>
    </row>
    <row r="137" spans="2:5" x14ac:dyDescent="0.25">
      <c r="B137" s="589" t="s">
        <v>148</v>
      </c>
      <c r="C137" s="83"/>
      <c r="E137"/>
    </row>
    <row r="138" spans="2:5" x14ac:dyDescent="0.25">
      <c r="B138" s="589" t="s">
        <v>149</v>
      </c>
      <c r="C138" s="83"/>
      <c r="E138"/>
    </row>
    <row r="139" spans="2:5" x14ac:dyDescent="0.25">
      <c r="B139" s="589" t="s">
        <v>150</v>
      </c>
      <c r="C139" s="83"/>
      <c r="E139"/>
    </row>
    <row r="140" spans="2:5" x14ac:dyDescent="0.25">
      <c r="B140" s="589" t="s">
        <v>151</v>
      </c>
      <c r="C140" s="83"/>
      <c r="E140"/>
    </row>
    <row r="141" spans="2:5" x14ac:dyDescent="0.25">
      <c r="B141" s="589" t="s">
        <v>152</v>
      </c>
      <c r="C141" s="83"/>
      <c r="E141"/>
    </row>
    <row r="142" spans="2:5" x14ac:dyDescent="0.25">
      <c r="B142" s="589" t="s">
        <v>153</v>
      </c>
      <c r="C142" s="83"/>
      <c r="E142"/>
    </row>
    <row r="143" spans="2:5" x14ac:dyDescent="0.25">
      <c r="B143" s="589" t="s">
        <v>154</v>
      </c>
      <c r="C143" s="83"/>
      <c r="E143"/>
    </row>
    <row r="144" spans="2:5" x14ac:dyDescent="0.25">
      <c r="B144" s="589" t="s">
        <v>155</v>
      </c>
      <c r="C144" s="83"/>
      <c r="E144"/>
    </row>
    <row r="145" spans="2:5" x14ac:dyDescent="0.25">
      <c r="B145" s="589" t="s">
        <v>156</v>
      </c>
      <c r="C145" s="83"/>
      <c r="E145"/>
    </row>
    <row r="146" spans="2:5" x14ac:dyDescent="0.25">
      <c r="B146" s="589" t="s">
        <v>157</v>
      </c>
      <c r="C146" s="83"/>
      <c r="E146"/>
    </row>
    <row r="147" spans="2:5" x14ac:dyDescent="0.25">
      <c r="B147" s="589" t="s">
        <v>158</v>
      </c>
      <c r="C147" s="83"/>
      <c r="E147"/>
    </row>
    <row r="148" spans="2:5" x14ac:dyDescent="0.25">
      <c r="B148" s="590" t="s">
        <v>159</v>
      </c>
      <c r="C148" s="587"/>
      <c r="E148"/>
    </row>
  </sheetData>
  <sheetProtection sheet="1" selectLockedCells="1"/>
  <sortState xmlns:xlrd2="http://schemas.microsoft.com/office/spreadsheetml/2017/richdata2" ref="C99:C118">
    <sortCondition ref="C99:C118"/>
  </sortState>
  <mergeCells count="26">
    <mergeCell ref="K2:L2"/>
    <mergeCell ref="H2:I2"/>
    <mergeCell ref="K34:L34"/>
    <mergeCell ref="A47:A50"/>
    <mergeCell ref="A43:A45"/>
    <mergeCell ref="A3:A9"/>
    <mergeCell ref="A10:A16"/>
    <mergeCell ref="A17:A24"/>
    <mergeCell ref="A26:A29"/>
    <mergeCell ref="A30:A33"/>
    <mergeCell ref="F98:G98"/>
    <mergeCell ref="H1:I1"/>
    <mergeCell ref="A39:A40"/>
    <mergeCell ref="A41:A42"/>
    <mergeCell ref="A37:A38"/>
    <mergeCell ref="A34:A36"/>
    <mergeCell ref="H42:I42"/>
    <mergeCell ref="A93:A96"/>
    <mergeCell ref="A88:A89"/>
    <mergeCell ref="A90:A91"/>
    <mergeCell ref="A54:A58"/>
    <mergeCell ref="A59:A60"/>
    <mergeCell ref="A61:A80"/>
    <mergeCell ref="A81:A83"/>
    <mergeCell ref="A84:A85"/>
    <mergeCell ref="A86:A87"/>
  </mergeCells>
  <phoneticPr fontId="5" type="noConversion"/>
  <conditionalFormatting sqref="D3:D45">
    <cfRule type="expression" dxfId="13" priority="5">
      <formula>F3="Anomalie"</formula>
    </cfRule>
  </conditionalFormatting>
  <conditionalFormatting sqref="D47:D50">
    <cfRule type="expression" dxfId="12" priority="12">
      <formula>F47="Anomalie"</formula>
    </cfRule>
  </conditionalFormatting>
  <conditionalFormatting sqref="D54:D91">
    <cfRule type="expression" dxfId="11" priority="2">
      <formula>F54="Anomalie"</formula>
    </cfRule>
  </conditionalFormatting>
  <conditionalFormatting sqref="D93:D96">
    <cfRule type="expression" dxfId="10" priority="10">
      <formula>F94="Anomalie"</formula>
    </cfRule>
  </conditionalFormatting>
  <dataValidations count="20">
    <dataValidation type="list" allowBlank="1" showInputMessage="1" showErrorMessage="1" sqref="D88:D89" xr:uid="{6FCB2690-1A30-4401-9E62-823770D242E3}">
      <formula1>$L$30:$L$31</formula1>
    </dataValidation>
    <dataValidation type="list" allowBlank="1" showInputMessage="1" showErrorMessage="1" sqref="D47:D50" xr:uid="{711538B2-C438-4C6B-8156-18E61CE7AA94}">
      <formula1>cvn_charges</formula1>
    </dataValidation>
    <dataValidation type="list" allowBlank="1" showInputMessage="1" showErrorMessage="1" sqref="D43:D45" xr:uid="{C0341C19-F1C2-43D8-A0B7-8C048D34D741}">
      <formula1>$I$40:$I$41</formula1>
    </dataValidation>
    <dataValidation type="list" allowBlank="1" showInputMessage="1" showErrorMessage="1" sqref="D3:D9" xr:uid="{58A8CFEA-6B37-4342-A2F1-D9FE15D98AF3}">
      <formula1>$I$3:$I$7</formula1>
    </dataValidation>
    <dataValidation type="list" allowBlank="1" showInputMessage="1" showErrorMessage="1" sqref="D10:D16" xr:uid="{458D91C1-646F-4DB1-920D-D8B8E8B058C0}">
      <formula1>$I$8:$I$15</formula1>
    </dataValidation>
    <dataValidation type="list" allowBlank="1" showInputMessage="1" showErrorMessage="1" sqref="D17:D25" xr:uid="{07C2C5DB-2636-4AF8-97DE-650677C03D1C}">
      <formula1>$I$16:$I$21</formula1>
    </dataValidation>
    <dataValidation type="list" allowBlank="1" showInputMessage="1" showErrorMessage="1" sqref="D26:D29" xr:uid="{42665373-7211-4A3F-A20B-8CBDB2AE8265}">
      <formula1>$I$22:$I$25</formula1>
    </dataValidation>
    <dataValidation type="list" allowBlank="1" showInputMessage="1" showErrorMessage="1" sqref="D30:D33" xr:uid="{FE32A972-4139-447E-86C1-F237461749B8}">
      <formula1>$I$26:$I$29</formula1>
    </dataValidation>
    <dataValidation type="list" allowBlank="1" showInputMessage="1" showErrorMessage="1" sqref="D37:D38" xr:uid="{AEE95318-28D0-4FDC-A1BF-2250505E6129}">
      <formula1>$I$32:$I$34</formula1>
    </dataValidation>
    <dataValidation type="list" allowBlank="1" showInputMessage="1" showErrorMessage="1" sqref="D39:D40" xr:uid="{84C0E430-653F-49D4-94E1-5A40A244CD77}">
      <formula1>$I$35:$I$36</formula1>
    </dataValidation>
    <dataValidation type="list" allowBlank="1" showInputMessage="1" showErrorMessage="1" sqref="D41:D42" xr:uid="{5E7D3375-B1DB-4E64-811D-78D0EC3A314F}">
      <formula1>$I$37:$I$39</formula1>
    </dataValidation>
    <dataValidation type="list" allowBlank="1" showInputMessage="1" showErrorMessage="1" sqref="D93:D96" xr:uid="{C4C234BB-724D-4CC4-BC7D-C978E3075868}">
      <formula1>$L$35:$L$38</formula1>
    </dataValidation>
    <dataValidation type="list" allowBlank="1" showInputMessage="1" showErrorMessage="1" sqref="D54:D58" xr:uid="{2D06C152-B3B8-4221-B86A-88A64AA3E88B}">
      <formula1>$L$3:$L$7</formula1>
    </dataValidation>
    <dataValidation type="list" allowBlank="1" showInputMessage="1" showErrorMessage="1" sqref="D59:D60" xr:uid="{F1443028-E455-4102-8E0D-9ABE5D7DD751}">
      <formula1>$L$8:$L$9</formula1>
    </dataValidation>
    <dataValidation type="list" allowBlank="1" showInputMessage="1" showErrorMessage="1" sqref="D61:D80" xr:uid="{2D8F2C77-DC3F-4E81-9488-3264B4090935}">
      <formula1>$L$10:$L$23</formula1>
    </dataValidation>
    <dataValidation type="list" allowBlank="1" showInputMessage="1" showErrorMessage="1" sqref="D81:D83" xr:uid="{9C9CA932-FB98-4E6B-AC3D-A67A7C48AC1E}">
      <formula1>$L$24:$L$25</formula1>
    </dataValidation>
    <dataValidation type="list" allowBlank="1" showInputMessage="1" showErrorMessage="1" sqref="D84:D85" xr:uid="{ED027425-F0B6-48C9-BFED-4DCFDEFA02F2}">
      <formula1>$L$26:$L$27</formula1>
    </dataValidation>
    <dataValidation type="list" allowBlank="1" showInputMessage="1" showErrorMessage="1" sqref="D86:D87" xr:uid="{7EA7B020-10C9-437D-AC31-5DE96A781A4E}">
      <formula1>$L$28:$L$29</formula1>
    </dataValidation>
    <dataValidation type="list" allowBlank="1" showInputMessage="1" showErrorMessage="1" sqref="D90:D91" xr:uid="{BB4014F8-0F33-46C3-9486-88D8C75D96AC}">
      <formula1>$L$32:$L$33</formula1>
    </dataValidation>
    <dataValidation type="list" allowBlank="1" showInputMessage="1" showErrorMessage="1" sqref="D34:D36" xr:uid="{F974208E-415A-4F6F-A1B2-31215971299A}">
      <formula1>$I$30:$I$31</formula1>
    </dataValidation>
  </dataValidations>
  <pageMargins left="0.7" right="0.7" top="0.75" bottom="0.75" header="0.3" footer="0.3"/>
  <pageSetup paperSize="9" scale="50" fitToHeight="0" orientation="landscape" r:id="rId1"/>
  <rowBreaks count="1" manualBreakCount="1">
    <brk id="49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D315-6461-4EEC-8210-7A6268815576}">
  <sheetPr>
    <pageSetUpPr fitToPage="1"/>
  </sheetPr>
  <dimension ref="A1:AK574"/>
  <sheetViews>
    <sheetView showGridLines="0" tabSelected="1" zoomScaleNormal="100" workbookViewId="0">
      <pane ySplit="1" topLeftCell="A11" activePane="bottomLeft" state="frozen"/>
      <selection pane="bottomLeft" activeCell="H13" sqref="H13"/>
    </sheetView>
  </sheetViews>
  <sheetFormatPr baseColWidth="10" defaultColWidth="11.42578125" defaultRowHeight="15" x14ac:dyDescent="0.25"/>
  <cols>
    <col min="1" max="1" width="12" customWidth="1"/>
    <col min="2" max="2" width="17.7109375" customWidth="1"/>
    <col min="3" max="3" width="25.85546875" customWidth="1"/>
    <col min="5" max="5" width="13.42578125" customWidth="1"/>
    <col min="6" max="6" width="41" customWidth="1"/>
    <col min="7" max="7" width="25.7109375" customWidth="1"/>
    <col min="8" max="8" width="17.42578125" customWidth="1"/>
    <col min="9" max="9" width="13.7109375" style="13" customWidth="1"/>
    <col min="10" max="10" width="8.85546875" style="13" customWidth="1"/>
    <col min="21" max="22" width="11.85546875" hidden="1" customWidth="1"/>
    <col min="23" max="23" width="11.5703125" hidden="1" customWidth="1"/>
    <col min="24" max="37" width="11.42578125" hidden="1" customWidth="1"/>
  </cols>
  <sheetData>
    <row r="1" spans="1:37" ht="81" customHeight="1" thickBot="1" x14ac:dyDescent="0.3">
      <c r="A1" s="329" t="s">
        <v>160</v>
      </c>
      <c r="B1" s="329" t="s">
        <v>161</v>
      </c>
      <c r="C1" s="329" t="s">
        <v>162</v>
      </c>
      <c r="D1" s="330" t="s">
        <v>163</v>
      </c>
      <c r="E1" s="331" t="s">
        <v>164</v>
      </c>
      <c r="F1" s="329" t="s">
        <v>165</v>
      </c>
      <c r="G1" s="329" t="s">
        <v>166</v>
      </c>
      <c r="H1" s="329" t="s">
        <v>167</v>
      </c>
      <c r="I1" s="329" t="s">
        <v>168</v>
      </c>
      <c r="J1" s="329" t="s">
        <v>169</v>
      </c>
      <c r="K1" s="332" t="str">
        <f>Accueil!G6&amp;" "&amp;Accueil!H6&amp;" "&amp;Accueil!K6</f>
        <v>C.AGRICOLE COMPTE COURANT Trésorerie</v>
      </c>
      <c r="L1" s="333" t="str">
        <f>Accueil!G8&amp;" "&amp;Accueil!H8&amp;" "&amp;Accueil!K8</f>
        <v>C.AGRICOLE LIVRET A Trésorerie</v>
      </c>
      <c r="M1" s="334" t="str">
        <f>Accueil!G10&amp;" "&amp;Accueil!H10&amp;" "&amp;Accueil!K10</f>
        <v xml:space="preserve"> CAISSE Trésorerie</v>
      </c>
      <c r="N1" s="335" t="str">
        <f>Accueil!G12&amp;" "&amp;Accueil!H12&amp;" "&amp;Accueil!K12</f>
        <v xml:space="preserve">  </v>
      </c>
      <c r="O1" s="336" t="str">
        <f>Accueil!G14&amp;" "&amp; Accueil!H14&amp;" "&amp;Accueil!K14</f>
        <v>SUMUP CARTE BANCAIRE Trésorerie</v>
      </c>
      <c r="P1" s="337" t="str">
        <f>Accueil!G16&amp;" "&amp; Accueil!H16&amp;" "&amp;Accueil!K16</f>
        <v xml:space="preserve"> A PAYER Passif</v>
      </c>
      <c r="Q1" s="338" t="str">
        <f>Accueil!G18&amp;" "&amp; Accueil!H18&amp;" "&amp;Accueil!K18</f>
        <v xml:space="preserve"> A RECEVOIR Actif</v>
      </c>
      <c r="R1" s="376" t="str">
        <f>Accueil!G20&amp;" "&amp; Accueil!H20&amp;" "&amp;Accueil!K20</f>
        <v xml:space="preserve"> A REVERSER Trésorerie</v>
      </c>
      <c r="S1" s="333" t="str">
        <f>Accueil!G22&amp;" "&amp; Accueil!H22&amp;" "&amp;Accueil!K22</f>
        <v xml:space="preserve">  </v>
      </c>
      <c r="T1" s="334" t="str">
        <f>Accueil!G24&amp;" "&amp; Accueil!H24&amp;" "&amp;Accueil!K24</f>
        <v xml:space="preserve">  </v>
      </c>
      <c r="AB1" t="str">
        <f>Accueil!$Q$6</f>
        <v>Trésorerie</v>
      </c>
      <c r="AC1" t="str">
        <f>Accueil!$Q$8</f>
        <v>Trésorerie</v>
      </c>
      <c r="AD1" t="str">
        <f>Accueil!$Q$10</f>
        <v>Trésorerie</v>
      </c>
      <c r="AE1" t="str">
        <f>Accueil!$Q$12</f>
        <v>Trésorerie</v>
      </c>
      <c r="AF1" t="str">
        <f>Accueil!$Q$14</f>
        <v>Trésorerie</v>
      </c>
      <c r="AG1" t="str">
        <f>Accueil!$Q$16</f>
        <v>Passif</v>
      </c>
      <c r="AH1" t="str">
        <f>Accueil!$Q$18</f>
        <v>Actif</v>
      </c>
      <c r="AI1" t="str">
        <f>Accueil!$Q$20</f>
        <v>Trésorerie</v>
      </c>
      <c r="AJ1" t="str">
        <f>Accueil!$Q$22</f>
        <v>Trésorerie</v>
      </c>
      <c r="AK1" t="str">
        <f>Accueil!$Q$24</f>
        <v>Trésorerie</v>
      </c>
    </row>
    <row r="2" spans="1:37" x14ac:dyDescent="0.25">
      <c r="A2" s="23">
        <v>45666</v>
      </c>
      <c r="B2" s="24" t="s">
        <v>585</v>
      </c>
      <c r="C2" s="24" t="s">
        <v>586</v>
      </c>
      <c r="D2" s="619" t="s">
        <v>587</v>
      </c>
      <c r="E2" s="26">
        <v>1.18</v>
      </c>
      <c r="F2" s="27" t="s">
        <v>54</v>
      </c>
      <c r="G2" s="27" t="s">
        <v>376</v>
      </c>
      <c r="H2" s="24" t="s">
        <v>588</v>
      </c>
      <c r="I2" s="28"/>
      <c r="J2" s="28" t="s">
        <v>589</v>
      </c>
      <c r="K2" s="15" t="s">
        <v>589</v>
      </c>
      <c r="L2" s="29"/>
      <c r="M2" s="30"/>
      <c r="N2" s="31"/>
      <c r="O2" s="32"/>
      <c r="P2" s="223"/>
      <c r="Q2" s="225"/>
      <c r="R2" s="378"/>
      <c r="S2" s="29"/>
      <c r="T2" s="30"/>
      <c r="U2">
        <f t="shared" ref="U2" si="0">IF(ISBLANK(F2),0,1)</f>
        <v>1</v>
      </c>
      <c r="V2" t="str">
        <f>IF(F2="","",IF(COUNTIF('Postes comptables'!$A:$C,F2)=0,"Anomalie",""))</f>
        <v/>
      </c>
      <c r="W2">
        <f t="shared" ref="W2" si="1">MONTH(A2)</f>
        <v>1</v>
      </c>
      <c r="X2">
        <f>IF(F2="","",MATCH(F2,'Postes comptables'!$C$3:$C$45,0))</f>
        <v>22</v>
      </c>
      <c r="Y2" t="str" cm="1">
        <f t="array" ref="Y2">IF(X2="","",INDEX('Postes comptables'!$B$3:$B$45,X2,0))</f>
        <v>62-08</v>
      </c>
      <c r="Z2" t="str">
        <f>IF(G2="","",IF(COUNTIF('Postes comptables'!$C$99:$C$148,G2)=0,"Anomalie",""))</f>
        <v/>
      </c>
      <c r="AA2" t="b">
        <f t="shared" ref="AA2" si="2">IF(AND(F2="",A2&lt;&gt;"",COUNTIF(AB2:AK2,"D")=0),TRUE,FALSE)</f>
        <v>0</v>
      </c>
      <c r="AB2" t="str">
        <f t="shared" ref="AB2" si="3">IF(AND(K2="X",AB$1&lt;&gt;"Trésorerie"),"D","")</f>
        <v/>
      </c>
      <c r="AC2" t="str">
        <f t="shared" ref="AC2" si="4">IF(AND(L2="X",AC$1&lt;&gt;"Trésorerie"),"D","")</f>
        <v/>
      </c>
      <c r="AD2" t="str">
        <f t="shared" ref="AD2" si="5">IF(AND(M2="X",AD$1&lt;&gt;"Trésorerie"),"D","")</f>
        <v/>
      </c>
      <c r="AE2" t="str">
        <f t="shared" ref="AE2" si="6">IF(AND(N2="X",AE$1&lt;&gt;"Trésorerie"),"D","")</f>
        <v/>
      </c>
      <c r="AF2" t="str">
        <f t="shared" ref="AF2" si="7">IF(AND(O2="X",AF$1&lt;&gt;"Trésorerie"),"D","")</f>
        <v/>
      </c>
      <c r="AG2" t="str">
        <f t="shared" ref="AG2" si="8">IF(AND(P2="X",AG$1&lt;&gt;"Trésorerie"),"D","")</f>
        <v/>
      </c>
      <c r="AH2" t="str">
        <f t="shared" ref="AH2" si="9">IF(AND(Q2="X",AH$1&lt;&gt;"Trésorerie"),"D","")</f>
        <v/>
      </c>
      <c r="AI2" t="str">
        <f t="shared" ref="AI2" si="10">IF(AND(R2="X",AI$1&lt;&gt;"Trésorerie"),"D","")</f>
        <v/>
      </c>
      <c r="AJ2" t="str">
        <f t="shared" ref="AJ2" si="11">IF(AND(S2="X",AJ$1&lt;&gt;"Trésorerie"),"D","")</f>
        <v/>
      </c>
      <c r="AK2" t="str">
        <f t="shared" ref="AK2" si="12">IF(AND(T2="X",AK$1&lt;&gt;"Trésorerie"),"D","")</f>
        <v/>
      </c>
    </row>
    <row r="3" spans="1:37" x14ac:dyDescent="0.25">
      <c r="A3" s="23">
        <v>45666</v>
      </c>
      <c r="B3" s="24" t="s">
        <v>590</v>
      </c>
      <c r="C3" s="24" t="s">
        <v>591</v>
      </c>
      <c r="D3" s="619" t="s">
        <v>592</v>
      </c>
      <c r="E3" s="26">
        <v>31.55</v>
      </c>
      <c r="F3" s="27" t="s">
        <v>536</v>
      </c>
      <c r="G3" s="27" t="s">
        <v>376</v>
      </c>
      <c r="H3" s="24" t="s">
        <v>612</v>
      </c>
      <c r="I3" s="28"/>
      <c r="J3" s="28" t="s">
        <v>589</v>
      </c>
      <c r="K3" s="15" t="s">
        <v>589</v>
      </c>
      <c r="L3" s="29"/>
      <c r="M3" s="30"/>
      <c r="N3" s="31"/>
      <c r="O3" s="32"/>
      <c r="P3" s="223"/>
      <c r="Q3" s="225"/>
      <c r="R3" s="377"/>
      <c r="S3" s="29"/>
      <c r="T3" s="30"/>
      <c r="U3">
        <f t="shared" ref="U3:U66" si="13">IF(ISBLANK(F3),0,1)</f>
        <v>1</v>
      </c>
      <c r="V3" t="str">
        <f>IF(F3="","",IF(COUNTIF('Postes comptables'!$A:$C,F3)=0,"Anomalie",""))</f>
        <v/>
      </c>
      <c r="W3">
        <f t="shared" ref="W3:W66" si="14">MONTH(A3)</f>
        <v>1</v>
      </c>
      <c r="X3">
        <f>IF(F3="","",MATCH(F3,'Postes comptables'!$C$3:$C$45,0))</f>
        <v>17</v>
      </c>
      <c r="Y3" t="str" cm="1">
        <f t="array" ref="Y3">IF(X3="","",INDEX('Postes comptables'!$B$3:$B$45,X3,0))</f>
        <v>62-03</v>
      </c>
      <c r="Z3" t="str">
        <f>IF(G3="","",IF(COUNTIF('Postes comptables'!$C$99:$C$148,G3)=0,"Anomalie",""))</f>
        <v/>
      </c>
      <c r="AA3" t="b">
        <f t="shared" ref="AA3:AA66" si="15">IF(AND(F3="",A3&lt;&gt;"",COUNTIF(AB3:AK3,"D")=0),TRUE,FALSE)</f>
        <v>0</v>
      </c>
      <c r="AB3" t="str">
        <f t="shared" ref="AB3:AB66" si="16">IF(AND(K3="X",AB$1&lt;&gt;"Trésorerie"),"D","")</f>
        <v/>
      </c>
      <c r="AC3" t="str">
        <f t="shared" ref="AC3:AC66" si="17">IF(AND(L3="X",AC$1&lt;&gt;"Trésorerie"),"D","")</f>
        <v/>
      </c>
      <c r="AD3" t="str">
        <f t="shared" ref="AD3:AD66" si="18">IF(AND(M3="X",AD$1&lt;&gt;"Trésorerie"),"D","")</f>
        <v/>
      </c>
      <c r="AE3" t="str">
        <f t="shared" ref="AE3:AE66" si="19">IF(AND(N3="X",AE$1&lt;&gt;"Trésorerie"),"D","")</f>
        <v/>
      </c>
      <c r="AF3" t="str">
        <f t="shared" ref="AF3:AF66" si="20">IF(AND(O3="X",AF$1&lt;&gt;"Trésorerie"),"D","")</f>
        <v/>
      </c>
      <c r="AG3" t="str">
        <f t="shared" ref="AG3:AG66" si="21">IF(AND(P3="X",AG$1&lt;&gt;"Trésorerie"),"D","")</f>
        <v/>
      </c>
      <c r="AH3" t="str">
        <f t="shared" ref="AH3:AH66" si="22">IF(AND(Q3="X",AH$1&lt;&gt;"Trésorerie"),"D","")</f>
        <v/>
      </c>
      <c r="AI3" t="str">
        <f t="shared" ref="AI3:AI66" si="23">IF(AND(R3="X",AI$1&lt;&gt;"Trésorerie"),"D","")</f>
        <v/>
      </c>
      <c r="AJ3" t="str">
        <f t="shared" ref="AJ3:AJ66" si="24">IF(AND(S3="X",AJ$1&lt;&gt;"Trésorerie"),"D","")</f>
        <v/>
      </c>
      <c r="AK3" t="str">
        <f t="shared" ref="AK3:AK66" si="25">IF(AND(T3="X",AK$1&lt;&gt;"Trésorerie"),"D","")</f>
        <v/>
      </c>
    </row>
    <row r="4" spans="1:37" x14ac:dyDescent="0.25">
      <c r="A4" s="23">
        <v>45667</v>
      </c>
      <c r="B4" s="24" t="s">
        <v>593</v>
      </c>
      <c r="C4" s="24" t="s">
        <v>594</v>
      </c>
      <c r="D4" s="619" t="s">
        <v>595</v>
      </c>
      <c r="E4" s="26">
        <v>-150</v>
      </c>
      <c r="F4" s="27" t="s">
        <v>393</v>
      </c>
      <c r="G4" s="27" t="s">
        <v>376</v>
      </c>
      <c r="H4" s="24" t="s">
        <v>596</v>
      </c>
      <c r="I4" s="28">
        <v>6453991</v>
      </c>
      <c r="J4" s="28" t="s">
        <v>589</v>
      </c>
      <c r="K4" s="15" t="s">
        <v>589</v>
      </c>
      <c r="L4" s="29"/>
      <c r="M4" s="30"/>
      <c r="N4" s="31"/>
      <c r="O4" s="32"/>
      <c r="P4" s="223"/>
      <c r="Q4" s="225"/>
      <c r="R4" s="377"/>
      <c r="S4" s="29"/>
      <c r="T4" s="30"/>
      <c r="U4">
        <f t="shared" si="13"/>
        <v>1</v>
      </c>
      <c r="V4" t="str">
        <f>IF(F4="","",IF(COUNTIF('Postes comptables'!$A:$C,F4)=0,"Anomalie",""))</f>
        <v/>
      </c>
      <c r="W4">
        <f t="shared" si="14"/>
        <v>1</v>
      </c>
      <c r="X4">
        <f>IF(F4="","",MATCH(F4,'Postes comptables'!$C$3:$C$45,0))</f>
        <v>9</v>
      </c>
      <c r="Y4" t="str" cm="1">
        <f t="array" ref="Y4">IF(X4="","",INDEX('Postes comptables'!$B$3:$B$45,X4,0))</f>
        <v>61-02</v>
      </c>
      <c r="Z4" t="str">
        <f>IF(G4="","",IF(COUNTIF('Postes comptables'!$C$99:$C$148,G4)=0,"Anomalie",""))</f>
        <v/>
      </c>
      <c r="AA4" t="b">
        <f t="shared" si="15"/>
        <v>0</v>
      </c>
      <c r="AB4" t="str">
        <f t="shared" si="16"/>
        <v/>
      </c>
      <c r="AC4" t="str">
        <f t="shared" si="17"/>
        <v/>
      </c>
      <c r="AD4" t="str">
        <f t="shared" si="18"/>
        <v/>
      </c>
      <c r="AE4" t="str">
        <f t="shared" si="19"/>
        <v/>
      </c>
      <c r="AF4" t="str">
        <f t="shared" si="20"/>
        <v/>
      </c>
      <c r="AG4" t="str">
        <f t="shared" si="21"/>
        <v/>
      </c>
      <c r="AH4" t="str">
        <f t="shared" si="22"/>
        <v/>
      </c>
      <c r="AI4" t="str">
        <f t="shared" si="23"/>
        <v/>
      </c>
      <c r="AJ4" t="str">
        <f t="shared" si="24"/>
        <v/>
      </c>
      <c r="AK4" t="str">
        <f t="shared" si="25"/>
        <v/>
      </c>
    </row>
    <row r="5" spans="1:37" x14ac:dyDescent="0.25">
      <c r="A5" s="23">
        <v>45667</v>
      </c>
      <c r="B5" s="24" t="s">
        <v>593</v>
      </c>
      <c r="C5" s="24" t="s">
        <v>597</v>
      </c>
      <c r="D5" s="619" t="s">
        <v>598</v>
      </c>
      <c r="E5" s="26">
        <v>227.7</v>
      </c>
      <c r="F5" s="27" t="s">
        <v>46</v>
      </c>
      <c r="G5" s="27" t="s">
        <v>376</v>
      </c>
      <c r="H5" s="24" t="s">
        <v>599</v>
      </c>
      <c r="I5" s="28">
        <v>5481199</v>
      </c>
      <c r="J5" s="28" t="s">
        <v>589</v>
      </c>
      <c r="K5" s="15" t="s">
        <v>589</v>
      </c>
      <c r="L5" s="29"/>
      <c r="M5" s="30"/>
      <c r="N5" s="31"/>
      <c r="O5" s="32"/>
      <c r="P5" s="223"/>
      <c r="Q5" s="225"/>
      <c r="R5" s="377"/>
      <c r="S5" s="29"/>
      <c r="T5" s="30"/>
      <c r="U5">
        <f t="shared" si="13"/>
        <v>1</v>
      </c>
      <c r="V5" t="str">
        <f>IF(F5="","",IF(COUNTIF('Postes comptables'!$A:$C,F5)=0,"Anomalie",""))</f>
        <v/>
      </c>
      <c r="W5">
        <f t="shared" si="14"/>
        <v>1</v>
      </c>
      <c r="X5">
        <f>IF(F5="","",MATCH(F5,'Postes comptables'!$C$3:$C$45,0))</f>
        <v>10</v>
      </c>
      <c r="Y5" t="str" cm="1">
        <f t="array" ref="Y5">IF(X5="","",INDEX('Postes comptables'!$B$3:$B$45,X5,0))</f>
        <v>61-03</v>
      </c>
      <c r="Z5" t="str">
        <f>IF(G5="","",IF(COUNTIF('Postes comptables'!$C$99:$C$148,G5)=0,"Anomalie",""))</f>
        <v/>
      </c>
      <c r="AA5" t="b">
        <f t="shared" si="15"/>
        <v>0</v>
      </c>
      <c r="AB5" t="str">
        <f t="shared" si="16"/>
        <v/>
      </c>
      <c r="AC5" t="str">
        <f t="shared" si="17"/>
        <v/>
      </c>
      <c r="AD5" t="str">
        <f t="shared" si="18"/>
        <v/>
      </c>
      <c r="AE5" t="str">
        <f t="shared" si="19"/>
        <v/>
      </c>
      <c r="AF5" t="str">
        <f t="shared" si="20"/>
        <v/>
      </c>
      <c r="AG5" t="str">
        <f t="shared" si="21"/>
        <v/>
      </c>
      <c r="AH5" t="str">
        <f t="shared" si="22"/>
        <v/>
      </c>
      <c r="AI5" t="str">
        <f t="shared" si="23"/>
        <v/>
      </c>
      <c r="AJ5" t="str">
        <f t="shared" si="24"/>
        <v/>
      </c>
      <c r="AK5" t="str">
        <f t="shared" si="25"/>
        <v/>
      </c>
    </row>
    <row r="6" spans="1:37" x14ac:dyDescent="0.25">
      <c r="A6" s="23">
        <v>45667</v>
      </c>
      <c r="B6" s="24" t="s">
        <v>600</v>
      </c>
      <c r="C6" s="24" t="s">
        <v>601</v>
      </c>
      <c r="D6" s="619" t="s">
        <v>602</v>
      </c>
      <c r="E6" s="26">
        <v>206.39</v>
      </c>
      <c r="F6" s="27" t="s">
        <v>516</v>
      </c>
      <c r="G6" s="27" t="s">
        <v>583</v>
      </c>
      <c r="H6" s="24" t="s">
        <v>603</v>
      </c>
      <c r="I6" s="28"/>
      <c r="J6" s="28"/>
      <c r="K6" s="15"/>
      <c r="L6" s="29"/>
      <c r="M6" s="30"/>
      <c r="N6" s="31"/>
      <c r="O6" s="32" t="s">
        <v>589</v>
      </c>
      <c r="P6" s="223"/>
      <c r="Q6" s="225"/>
      <c r="R6" s="377"/>
      <c r="S6" s="29"/>
      <c r="T6" s="30"/>
      <c r="U6">
        <f t="shared" si="13"/>
        <v>1</v>
      </c>
      <c r="V6" t="str">
        <f>IF(F6="","",IF(COUNTIF('Postes comptables'!$A:$C,F6)=0,"Anomalie",""))</f>
        <v/>
      </c>
      <c r="W6">
        <f t="shared" si="14"/>
        <v>1</v>
      </c>
      <c r="X6">
        <f>IF(F6="","",MATCH(F6,'Postes comptables'!$C$3:$C$45,0))</f>
        <v>2</v>
      </c>
      <c r="Y6" t="str" cm="1">
        <f t="array" ref="Y6">IF(X6="","",INDEX('Postes comptables'!$B$3:$B$45,X6,0))</f>
        <v>60-02</v>
      </c>
      <c r="Z6" t="str">
        <f>IF(G6="","",IF(COUNTIF('Postes comptables'!$C$99:$C$148,G6)=0,"Anomalie",""))</f>
        <v/>
      </c>
      <c r="AA6" t="b">
        <f t="shared" si="15"/>
        <v>0</v>
      </c>
      <c r="AB6" t="str">
        <f t="shared" si="16"/>
        <v/>
      </c>
      <c r="AC6" t="str">
        <f t="shared" si="17"/>
        <v/>
      </c>
      <c r="AD6" t="str">
        <f t="shared" si="18"/>
        <v/>
      </c>
      <c r="AE6" t="str">
        <f t="shared" si="19"/>
        <v/>
      </c>
      <c r="AF6" t="str">
        <f t="shared" si="20"/>
        <v/>
      </c>
      <c r="AG6" t="str">
        <f t="shared" si="21"/>
        <v/>
      </c>
      <c r="AH6" t="str">
        <f t="shared" si="22"/>
        <v/>
      </c>
      <c r="AI6" t="str">
        <f t="shared" si="23"/>
        <v/>
      </c>
      <c r="AJ6" t="str">
        <f t="shared" si="24"/>
        <v/>
      </c>
      <c r="AK6" t="str">
        <f t="shared" si="25"/>
        <v/>
      </c>
    </row>
    <row r="7" spans="1:37" x14ac:dyDescent="0.25">
      <c r="A7" s="23">
        <v>45667</v>
      </c>
      <c r="B7" s="24" t="s">
        <v>604</v>
      </c>
      <c r="C7" s="24" t="s">
        <v>605</v>
      </c>
      <c r="D7" s="619" t="s">
        <v>606</v>
      </c>
      <c r="E7" s="26">
        <v>150</v>
      </c>
      <c r="F7" s="27" t="s">
        <v>393</v>
      </c>
      <c r="G7" s="27" t="s">
        <v>376</v>
      </c>
      <c r="H7" s="24" t="s">
        <v>612</v>
      </c>
      <c r="I7" s="28"/>
      <c r="J7" s="28" t="s">
        <v>589</v>
      </c>
      <c r="K7" s="15" t="s">
        <v>589</v>
      </c>
      <c r="L7" s="29"/>
      <c r="M7" s="30"/>
      <c r="N7" s="31"/>
      <c r="O7" s="32"/>
      <c r="P7" s="223"/>
      <c r="Q7" s="225"/>
      <c r="R7" s="377"/>
      <c r="S7" s="29"/>
      <c r="T7" s="30"/>
      <c r="U7">
        <f t="shared" si="13"/>
        <v>1</v>
      </c>
      <c r="V7" t="str">
        <f>IF(F7="","",IF(COUNTIF('Postes comptables'!$A:$C,F7)=0,"Anomalie",""))</f>
        <v/>
      </c>
      <c r="W7">
        <f t="shared" si="14"/>
        <v>1</v>
      </c>
      <c r="X7">
        <f>IF(F7="","",MATCH(F7,'Postes comptables'!$C$3:$C$45,0))</f>
        <v>9</v>
      </c>
      <c r="Y7" t="str" cm="1">
        <f t="array" ref="Y7">IF(X7="","",INDEX('Postes comptables'!$B$3:$B$45,X7,0))</f>
        <v>61-02</v>
      </c>
      <c r="Z7" t="str">
        <f>IF(G7="","",IF(COUNTIF('Postes comptables'!$C$99:$C$148,G7)=0,"Anomalie",""))</f>
        <v/>
      </c>
      <c r="AA7" t="b">
        <f t="shared" si="15"/>
        <v>0</v>
      </c>
      <c r="AB7" t="str">
        <f t="shared" si="16"/>
        <v/>
      </c>
      <c r="AC7" t="str">
        <f t="shared" si="17"/>
        <v/>
      </c>
      <c r="AD7" t="str">
        <f t="shared" si="18"/>
        <v/>
      </c>
      <c r="AE7" t="str">
        <f t="shared" si="19"/>
        <v/>
      </c>
      <c r="AF7" t="str">
        <f t="shared" si="20"/>
        <v/>
      </c>
      <c r="AG7" t="str">
        <f t="shared" si="21"/>
        <v/>
      </c>
      <c r="AH7" t="str">
        <f t="shared" si="22"/>
        <v/>
      </c>
      <c r="AI7" t="str">
        <f t="shared" si="23"/>
        <v/>
      </c>
      <c r="AJ7" t="str">
        <f t="shared" si="24"/>
        <v/>
      </c>
      <c r="AK7" t="str">
        <f t="shared" si="25"/>
        <v/>
      </c>
    </row>
    <row r="8" spans="1:37" x14ac:dyDescent="0.25">
      <c r="A8" s="23">
        <v>45671</v>
      </c>
      <c r="B8" s="24" t="s">
        <v>607</v>
      </c>
      <c r="C8" s="24" t="s">
        <v>608</v>
      </c>
      <c r="D8" s="619" t="s">
        <v>609</v>
      </c>
      <c r="E8" s="26">
        <v>17.670000000000002</v>
      </c>
      <c r="F8" s="27" t="s">
        <v>388</v>
      </c>
      <c r="G8" s="27" t="s">
        <v>583</v>
      </c>
      <c r="H8" s="24" t="s">
        <v>612</v>
      </c>
      <c r="I8" s="28"/>
      <c r="J8" s="28" t="s">
        <v>589</v>
      </c>
      <c r="K8" s="15" t="s">
        <v>589</v>
      </c>
      <c r="L8" s="29"/>
      <c r="M8" s="30"/>
      <c r="N8" s="31"/>
      <c r="O8" s="32"/>
      <c r="P8" s="223"/>
      <c r="Q8" s="225"/>
      <c r="R8" s="87"/>
      <c r="S8" s="29"/>
      <c r="T8" s="30"/>
      <c r="U8">
        <f t="shared" si="13"/>
        <v>1</v>
      </c>
      <c r="V8" t="str">
        <f>IF(F8="","",IF(COUNTIF('Postes comptables'!$A:$C,F8)=0,"Anomalie",""))</f>
        <v/>
      </c>
      <c r="W8">
        <f t="shared" si="14"/>
        <v>1</v>
      </c>
      <c r="X8">
        <f>IF(F8="","",MATCH(F8,'Postes comptables'!$C$3:$C$45,0))</f>
        <v>6</v>
      </c>
      <c r="Y8" t="str" cm="1">
        <f t="array" ref="Y8">IF(X8="","",INDEX('Postes comptables'!$B$3:$B$45,X8,0))</f>
        <v>60-06</v>
      </c>
      <c r="Z8" t="str">
        <f>IF(G8="","",IF(COUNTIF('Postes comptables'!$C$99:$C$148,G8)=0,"Anomalie",""))</f>
        <v/>
      </c>
      <c r="AA8" t="b">
        <f t="shared" si="15"/>
        <v>0</v>
      </c>
      <c r="AB8" t="str">
        <f t="shared" si="16"/>
        <v/>
      </c>
      <c r="AC8" t="str">
        <f t="shared" si="17"/>
        <v/>
      </c>
      <c r="AD8" t="str">
        <f t="shared" si="18"/>
        <v/>
      </c>
      <c r="AE8" t="str">
        <f t="shared" si="19"/>
        <v/>
      </c>
      <c r="AF8" t="str">
        <f t="shared" si="20"/>
        <v/>
      </c>
      <c r="AG8" t="str">
        <f t="shared" si="21"/>
        <v/>
      </c>
      <c r="AH8" t="str">
        <f t="shared" si="22"/>
        <v/>
      </c>
      <c r="AI8" t="str">
        <f t="shared" si="23"/>
        <v/>
      </c>
      <c r="AJ8" t="str">
        <f t="shared" si="24"/>
        <v/>
      </c>
      <c r="AK8" t="str">
        <f t="shared" si="25"/>
        <v/>
      </c>
    </row>
    <row r="9" spans="1:37" x14ac:dyDescent="0.25">
      <c r="A9" s="23">
        <v>45671</v>
      </c>
      <c r="B9" s="24" t="s">
        <v>13</v>
      </c>
      <c r="C9" s="24" t="s">
        <v>611</v>
      </c>
      <c r="D9" s="619" t="s">
        <v>589</v>
      </c>
      <c r="E9" s="26">
        <v>1483.38</v>
      </c>
      <c r="F9" s="27"/>
      <c r="G9" s="27"/>
      <c r="H9" s="24" t="s">
        <v>612</v>
      </c>
      <c r="I9" s="28"/>
      <c r="J9" s="28" t="s">
        <v>589</v>
      </c>
      <c r="K9" s="15" t="s">
        <v>589</v>
      </c>
      <c r="L9" s="29"/>
      <c r="M9" s="30"/>
      <c r="N9" s="31"/>
      <c r="O9" s="32"/>
      <c r="P9" s="223"/>
      <c r="Q9" s="225"/>
      <c r="R9" s="377"/>
      <c r="S9" s="29"/>
      <c r="T9" s="30"/>
      <c r="U9">
        <f t="shared" si="13"/>
        <v>0</v>
      </c>
      <c r="V9" t="str">
        <f>IF(F9="","",IF(COUNTIF('Postes comptables'!$A:$C,F9)=0,"Anomalie",""))</f>
        <v/>
      </c>
      <c r="W9">
        <f t="shared" si="14"/>
        <v>1</v>
      </c>
      <c r="X9" t="str">
        <f>IF(F9="","",MATCH(F9,'Postes comptables'!$C$3:$C$45,0))</f>
        <v/>
      </c>
      <c r="Y9" t="str" cm="1">
        <f t="array" ref="Y9">IF(X9="","",INDEX('Postes comptables'!$B$3:$B$45,X9,0))</f>
        <v/>
      </c>
      <c r="Z9" t="str">
        <f>IF(G9="","",IF(COUNTIF('Postes comptables'!$C$99:$C$148,G9)=0,"Anomalie",""))</f>
        <v/>
      </c>
      <c r="AA9" t="b">
        <f t="shared" si="15"/>
        <v>1</v>
      </c>
      <c r="AB9" t="str">
        <f t="shared" si="16"/>
        <v/>
      </c>
      <c r="AC9" t="str">
        <f t="shared" si="17"/>
        <v/>
      </c>
      <c r="AD9" t="str">
        <f t="shared" si="18"/>
        <v/>
      </c>
      <c r="AE9" t="str">
        <f t="shared" si="19"/>
        <v/>
      </c>
      <c r="AF9" t="str">
        <f t="shared" si="20"/>
        <v/>
      </c>
      <c r="AG9" t="str">
        <f t="shared" si="21"/>
        <v/>
      </c>
      <c r="AH9" t="str">
        <f t="shared" si="22"/>
        <v/>
      </c>
      <c r="AI9" t="str">
        <f t="shared" si="23"/>
        <v/>
      </c>
      <c r="AJ9" t="str">
        <f t="shared" si="24"/>
        <v/>
      </c>
      <c r="AK9" t="str">
        <f t="shared" si="25"/>
        <v/>
      </c>
    </row>
    <row r="10" spans="1:37" x14ac:dyDescent="0.25">
      <c r="A10" s="23">
        <v>45672</v>
      </c>
      <c r="B10" s="24" t="s">
        <v>613</v>
      </c>
      <c r="C10" s="24" t="s">
        <v>614</v>
      </c>
      <c r="D10" s="619" t="s">
        <v>615</v>
      </c>
      <c r="E10" s="26">
        <v>2</v>
      </c>
      <c r="F10" s="27" t="s">
        <v>406</v>
      </c>
      <c r="G10" s="27" t="s">
        <v>376</v>
      </c>
      <c r="H10" s="24" t="s">
        <v>588</v>
      </c>
      <c r="I10" s="28"/>
      <c r="J10" s="28" t="s">
        <v>589</v>
      </c>
      <c r="K10" s="15" t="s">
        <v>589</v>
      </c>
      <c r="L10" s="29"/>
      <c r="M10" s="30"/>
      <c r="N10" s="31"/>
      <c r="O10" s="32"/>
      <c r="P10" s="223"/>
      <c r="Q10" s="225"/>
      <c r="R10" s="377"/>
      <c r="S10" s="29"/>
      <c r="T10" s="30"/>
      <c r="U10">
        <f t="shared" si="13"/>
        <v>1</v>
      </c>
      <c r="V10" t="str">
        <f>IF(F10="","",IF(COUNTIF('Postes comptables'!$A:$C,F10)=0,"Anomalie",""))</f>
        <v/>
      </c>
      <c r="W10">
        <f t="shared" si="14"/>
        <v>1</v>
      </c>
      <c r="X10">
        <f>IF(F10="","",MATCH(F10,'Postes comptables'!$C$3:$C$45,0))</f>
        <v>21</v>
      </c>
      <c r="Y10" t="str" cm="1">
        <f t="array" ref="Y10">IF(X10="","",INDEX('Postes comptables'!$B$3:$B$45,X10,0))</f>
        <v>62-07</v>
      </c>
      <c r="Z10" t="str">
        <f>IF(G10="","",IF(COUNTIF('Postes comptables'!$C$99:$C$148,G10)=0,"Anomalie",""))</f>
        <v/>
      </c>
      <c r="AA10" t="b">
        <f t="shared" si="15"/>
        <v>0</v>
      </c>
      <c r="AB10" t="str">
        <f t="shared" si="16"/>
        <v/>
      </c>
      <c r="AC10" t="str">
        <f t="shared" si="17"/>
        <v/>
      </c>
      <c r="AD10" t="str">
        <f t="shared" si="18"/>
        <v/>
      </c>
      <c r="AE10" t="str">
        <f t="shared" si="19"/>
        <v/>
      </c>
      <c r="AF10" t="str">
        <f t="shared" si="20"/>
        <v/>
      </c>
      <c r="AG10" t="str">
        <f t="shared" si="21"/>
        <v/>
      </c>
      <c r="AH10" t="str">
        <f t="shared" si="22"/>
        <v/>
      </c>
      <c r="AI10" t="str">
        <f t="shared" si="23"/>
        <v/>
      </c>
      <c r="AJ10" t="str">
        <f t="shared" si="24"/>
        <v/>
      </c>
      <c r="AK10" t="str">
        <f t="shared" si="25"/>
        <v/>
      </c>
    </row>
    <row r="11" spans="1:37" x14ac:dyDescent="0.25">
      <c r="A11" s="23">
        <v>45672</v>
      </c>
      <c r="B11" s="24" t="s">
        <v>616</v>
      </c>
      <c r="C11" s="24" t="s">
        <v>617</v>
      </c>
      <c r="D11" s="619" t="s">
        <v>589</v>
      </c>
      <c r="E11" s="26">
        <v>104</v>
      </c>
      <c r="F11" s="27"/>
      <c r="G11" s="27"/>
      <c r="H11" s="24" t="s">
        <v>588</v>
      </c>
      <c r="I11" s="28"/>
      <c r="J11" s="28" t="s">
        <v>589</v>
      </c>
      <c r="K11" s="15" t="s">
        <v>589</v>
      </c>
      <c r="L11" s="29"/>
      <c r="M11" s="30"/>
      <c r="N11" s="31"/>
      <c r="O11" s="32"/>
      <c r="P11" s="223" t="s">
        <v>589</v>
      </c>
      <c r="Q11" s="225"/>
      <c r="R11" s="377"/>
      <c r="S11" s="29"/>
      <c r="T11" s="30"/>
      <c r="U11">
        <f t="shared" si="13"/>
        <v>0</v>
      </c>
      <c r="V11" t="str">
        <f>IF(F11="","",IF(COUNTIF('Postes comptables'!$A:$C,F11)=0,"Anomalie",""))</f>
        <v/>
      </c>
      <c r="W11">
        <f t="shared" si="14"/>
        <v>1</v>
      </c>
      <c r="X11" t="str">
        <f>IF(F11="","",MATCH(F11,'Postes comptables'!$C$3:$C$45,0))</f>
        <v/>
      </c>
      <c r="Y11" t="str" cm="1">
        <f t="array" ref="Y11">IF(X11="","",INDEX('Postes comptables'!$B$3:$B$45,X11,0))</f>
        <v/>
      </c>
      <c r="Z11" t="str">
        <f>IF(G11="","",IF(COUNTIF('Postes comptables'!$C$99:$C$148,G11)=0,"Anomalie",""))</f>
        <v/>
      </c>
      <c r="AA11" t="b">
        <f t="shared" si="15"/>
        <v>0</v>
      </c>
      <c r="AB11" t="str">
        <f t="shared" si="16"/>
        <v/>
      </c>
      <c r="AC11" t="str">
        <f t="shared" si="17"/>
        <v/>
      </c>
      <c r="AD11" t="str">
        <f t="shared" si="18"/>
        <v/>
      </c>
      <c r="AE11" t="str">
        <f t="shared" si="19"/>
        <v/>
      </c>
      <c r="AF11" t="str">
        <f t="shared" si="20"/>
        <v/>
      </c>
      <c r="AG11" t="str">
        <f t="shared" si="21"/>
        <v>D</v>
      </c>
      <c r="AH11" t="str">
        <f t="shared" si="22"/>
        <v/>
      </c>
      <c r="AI11" t="str">
        <f t="shared" si="23"/>
        <v/>
      </c>
      <c r="AJ11" t="str">
        <f t="shared" si="24"/>
        <v/>
      </c>
      <c r="AK11" t="str">
        <f t="shared" si="25"/>
        <v/>
      </c>
    </row>
    <row r="12" spans="1:37" x14ac:dyDescent="0.25">
      <c r="A12" s="23">
        <v>45677</v>
      </c>
      <c r="B12" s="24" t="s">
        <v>590</v>
      </c>
      <c r="C12" s="24" t="s">
        <v>618</v>
      </c>
      <c r="D12" s="619" t="s">
        <v>619</v>
      </c>
      <c r="E12" s="26">
        <v>49.99</v>
      </c>
      <c r="F12" s="27" t="s">
        <v>536</v>
      </c>
      <c r="G12" s="27" t="s">
        <v>376</v>
      </c>
      <c r="H12" s="24" t="s">
        <v>612</v>
      </c>
      <c r="I12" s="28"/>
      <c r="J12" s="28" t="s">
        <v>589</v>
      </c>
      <c r="K12" s="15" t="s">
        <v>589</v>
      </c>
      <c r="L12" s="29"/>
      <c r="M12" s="30"/>
      <c r="N12" s="31"/>
      <c r="O12" s="32"/>
      <c r="P12" s="223"/>
      <c r="Q12" s="225"/>
      <c r="R12" s="377"/>
      <c r="S12" s="29"/>
      <c r="T12" s="30"/>
      <c r="U12">
        <f t="shared" si="13"/>
        <v>1</v>
      </c>
      <c r="V12" t="str">
        <f>IF(F12="","",IF(COUNTIF('Postes comptables'!$A:$C,F12)=0,"Anomalie",""))</f>
        <v/>
      </c>
      <c r="W12">
        <f t="shared" si="14"/>
        <v>1</v>
      </c>
      <c r="X12">
        <f>IF(F12="","",MATCH(F12,'Postes comptables'!$C$3:$C$45,0))</f>
        <v>17</v>
      </c>
      <c r="Y12" t="str" cm="1">
        <f t="array" ref="Y12">IF(X12="","",INDEX('Postes comptables'!$B$3:$B$45,X12,0))</f>
        <v>62-03</v>
      </c>
      <c r="Z12" t="str">
        <f>IF(G12="","",IF(COUNTIF('Postes comptables'!$C$99:$C$148,G12)=0,"Anomalie",""))</f>
        <v/>
      </c>
      <c r="AA12" t="b">
        <f t="shared" si="15"/>
        <v>0</v>
      </c>
      <c r="AB12" t="str">
        <f t="shared" si="16"/>
        <v/>
      </c>
      <c r="AC12" t="str">
        <f t="shared" si="17"/>
        <v/>
      </c>
      <c r="AD12" t="str">
        <f t="shared" si="18"/>
        <v/>
      </c>
      <c r="AE12" t="str">
        <f t="shared" si="19"/>
        <v/>
      </c>
      <c r="AF12" t="str">
        <f t="shared" si="20"/>
        <v/>
      </c>
      <c r="AG12" t="str">
        <f t="shared" si="21"/>
        <v/>
      </c>
      <c r="AH12" t="str">
        <f t="shared" si="22"/>
        <v/>
      </c>
      <c r="AI12" t="str">
        <f t="shared" si="23"/>
        <v/>
      </c>
      <c r="AJ12" t="str">
        <f t="shared" si="24"/>
        <v/>
      </c>
      <c r="AK12" t="str">
        <f t="shared" si="25"/>
        <v/>
      </c>
    </row>
    <row r="13" spans="1:37" x14ac:dyDescent="0.25">
      <c r="A13" s="23">
        <v>45677</v>
      </c>
      <c r="B13" s="24" t="s">
        <v>620</v>
      </c>
      <c r="C13" s="24" t="s">
        <v>621</v>
      </c>
      <c r="D13" s="619" t="s">
        <v>622</v>
      </c>
      <c r="E13" s="26">
        <v>222</v>
      </c>
      <c r="F13" s="27" t="s">
        <v>536</v>
      </c>
      <c r="G13" s="27" t="s">
        <v>376</v>
      </c>
      <c r="H13" s="24" t="s">
        <v>623</v>
      </c>
      <c r="I13" s="28"/>
      <c r="J13" s="28" t="s">
        <v>589</v>
      </c>
      <c r="K13" s="15" t="s">
        <v>589</v>
      </c>
      <c r="L13" s="29"/>
      <c r="M13" s="30"/>
      <c r="N13" s="31"/>
      <c r="O13" s="32"/>
      <c r="P13" s="223"/>
      <c r="Q13" s="225"/>
      <c r="R13" s="377"/>
      <c r="S13" s="29"/>
      <c r="T13" s="30"/>
      <c r="U13">
        <f t="shared" si="13"/>
        <v>1</v>
      </c>
      <c r="V13" t="str">
        <f>IF(F13="","",IF(COUNTIF('Postes comptables'!$A:$C,F13)=0,"Anomalie",""))</f>
        <v/>
      </c>
      <c r="W13">
        <f t="shared" si="14"/>
        <v>1</v>
      </c>
      <c r="X13">
        <f>IF(F13="","",MATCH(F13,'Postes comptables'!$C$3:$C$45,0))</f>
        <v>17</v>
      </c>
      <c r="Y13" t="str" cm="1">
        <f t="array" ref="Y13">IF(X13="","",INDEX('Postes comptables'!$B$3:$B$45,X13,0))</f>
        <v>62-03</v>
      </c>
      <c r="Z13" t="str">
        <f>IF(G13="","",IF(COUNTIF('Postes comptables'!$C$99:$C$148,G13)=0,"Anomalie",""))</f>
        <v/>
      </c>
      <c r="AA13" t="b">
        <f t="shared" si="15"/>
        <v>0</v>
      </c>
      <c r="AB13" t="str">
        <f t="shared" si="16"/>
        <v/>
      </c>
      <c r="AC13" t="str">
        <f t="shared" si="17"/>
        <v/>
      </c>
      <c r="AD13" t="str">
        <f t="shared" si="18"/>
        <v/>
      </c>
      <c r="AE13" t="str">
        <f t="shared" si="19"/>
        <v/>
      </c>
      <c r="AF13" t="str">
        <f t="shared" si="20"/>
        <v/>
      </c>
      <c r="AG13" t="str">
        <f t="shared" si="21"/>
        <v/>
      </c>
      <c r="AH13" t="str">
        <f t="shared" si="22"/>
        <v/>
      </c>
      <c r="AI13" t="str">
        <f t="shared" si="23"/>
        <v/>
      </c>
      <c r="AJ13" t="str">
        <f t="shared" si="24"/>
        <v/>
      </c>
      <c r="AK13" t="str">
        <f t="shared" si="25"/>
        <v/>
      </c>
    </row>
    <row r="14" spans="1:37" x14ac:dyDescent="0.25">
      <c r="A14" s="23">
        <v>45677</v>
      </c>
      <c r="B14" s="24" t="s">
        <v>624</v>
      </c>
      <c r="C14" s="24" t="s">
        <v>625</v>
      </c>
      <c r="D14" s="619" t="s">
        <v>626</v>
      </c>
      <c r="E14" s="26">
        <v>80.2</v>
      </c>
      <c r="F14" s="27" t="s">
        <v>521</v>
      </c>
      <c r="G14" s="27" t="s">
        <v>376</v>
      </c>
      <c r="H14" s="24"/>
      <c r="I14" s="28"/>
      <c r="J14" s="28" t="s">
        <v>589</v>
      </c>
      <c r="K14" s="15" t="s">
        <v>589</v>
      </c>
      <c r="L14" s="29"/>
      <c r="M14" s="30"/>
      <c r="N14" s="31"/>
      <c r="O14" s="32"/>
      <c r="P14" s="223"/>
      <c r="Q14" s="225"/>
      <c r="R14" s="377"/>
      <c r="S14" s="29"/>
      <c r="T14" s="30"/>
      <c r="U14">
        <f t="shared" si="13"/>
        <v>1</v>
      </c>
      <c r="V14" t="str">
        <f>IF(F14="","",IF(COUNTIF('Postes comptables'!$A:$C,F14)=0,"Anomalie",""))</f>
        <v/>
      </c>
      <c r="W14">
        <f t="shared" si="14"/>
        <v>1</v>
      </c>
      <c r="X14">
        <f>IF(F14="","",MATCH(F14,'Postes comptables'!$C$3:$C$45,0))</f>
        <v>7</v>
      </c>
      <c r="Y14" t="str" cm="1">
        <f t="array" ref="Y14">IF(X14="","",INDEX('Postes comptables'!$B$3:$B$45,X14,0))</f>
        <v>60-07</v>
      </c>
      <c r="Z14" t="str">
        <f>IF(G14="","",IF(COUNTIF('Postes comptables'!$C$99:$C$148,G14)=0,"Anomalie",""))</f>
        <v/>
      </c>
      <c r="AA14" t="b">
        <f t="shared" si="15"/>
        <v>0</v>
      </c>
      <c r="AB14" t="str">
        <f t="shared" si="16"/>
        <v/>
      </c>
      <c r="AC14" t="str">
        <f t="shared" si="17"/>
        <v/>
      </c>
      <c r="AD14" t="str">
        <f t="shared" si="18"/>
        <v/>
      </c>
      <c r="AE14" t="str">
        <f t="shared" si="19"/>
        <v/>
      </c>
      <c r="AF14" t="str">
        <f t="shared" si="20"/>
        <v/>
      </c>
      <c r="AG14" t="str">
        <f t="shared" si="21"/>
        <v/>
      </c>
      <c r="AH14" t="str">
        <f t="shared" si="22"/>
        <v/>
      </c>
      <c r="AI14" t="str">
        <f t="shared" si="23"/>
        <v/>
      </c>
      <c r="AJ14" t="str">
        <f t="shared" si="24"/>
        <v/>
      </c>
      <c r="AK14" t="str">
        <f t="shared" si="25"/>
        <v/>
      </c>
    </row>
    <row r="15" spans="1:37" x14ac:dyDescent="0.25">
      <c r="A15" s="23">
        <v>45677</v>
      </c>
      <c r="B15" s="24" t="s">
        <v>616</v>
      </c>
      <c r="C15" s="24" t="s">
        <v>627</v>
      </c>
      <c r="D15" s="619" t="s">
        <v>589</v>
      </c>
      <c r="E15" s="26">
        <v>2</v>
      </c>
      <c r="F15" s="27" t="s">
        <v>421</v>
      </c>
      <c r="G15" s="27" t="s">
        <v>376</v>
      </c>
      <c r="H15" s="24" t="s">
        <v>588</v>
      </c>
      <c r="I15" s="28"/>
      <c r="J15" s="28" t="s">
        <v>589</v>
      </c>
      <c r="K15" s="15" t="s">
        <v>589</v>
      </c>
      <c r="L15" s="29"/>
      <c r="M15" s="30"/>
      <c r="N15" s="31"/>
      <c r="O15" s="32"/>
      <c r="P15" s="223"/>
      <c r="Q15" s="225"/>
      <c r="R15" s="377"/>
      <c r="S15" s="29"/>
      <c r="T15" s="30"/>
      <c r="U15">
        <f t="shared" si="13"/>
        <v>1</v>
      </c>
      <c r="V15" t="str">
        <f>IF(F15="","",IF(COUNTIF('Postes comptables'!$A:$C,F15)=0,"Anomalie",""))</f>
        <v/>
      </c>
      <c r="W15">
        <f t="shared" si="14"/>
        <v>1</v>
      </c>
      <c r="X15">
        <f>IF(F15="","",MATCH(F15,'Postes comptables'!$C$3:$C$45,0))</f>
        <v>29</v>
      </c>
      <c r="Y15" t="str" cm="1">
        <f t="array" ref="Y15">IF(X15="","",INDEX('Postes comptables'!$B$3:$B$45,X15,0))</f>
        <v>64-02</v>
      </c>
      <c r="Z15" t="str">
        <f>IF(G15="","",IF(COUNTIF('Postes comptables'!$C$99:$C$148,G15)=0,"Anomalie",""))</f>
        <v/>
      </c>
      <c r="AA15" t="b">
        <f t="shared" si="15"/>
        <v>0</v>
      </c>
      <c r="AB15" t="str">
        <f t="shared" si="16"/>
        <v/>
      </c>
      <c r="AC15" t="str">
        <f t="shared" si="17"/>
        <v/>
      </c>
      <c r="AD15" t="str">
        <f t="shared" si="18"/>
        <v/>
      </c>
      <c r="AE15" t="str">
        <f t="shared" si="19"/>
        <v/>
      </c>
      <c r="AF15" t="str">
        <f t="shared" si="20"/>
        <v/>
      </c>
      <c r="AG15" t="str">
        <f t="shared" si="21"/>
        <v/>
      </c>
      <c r="AH15" t="str">
        <f t="shared" si="22"/>
        <v/>
      </c>
      <c r="AI15" t="str">
        <f t="shared" si="23"/>
        <v/>
      </c>
      <c r="AJ15" t="str">
        <f t="shared" si="24"/>
        <v/>
      </c>
      <c r="AK15" t="str">
        <f t="shared" si="25"/>
        <v/>
      </c>
    </row>
    <row r="16" spans="1:37" x14ac:dyDescent="0.25">
      <c r="A16" s="23">
        <v>45692</v>
      </c>
      <c r="B16" s="24" t="s">
        <v>628</v>
      </c>
      <c r="C16" s="24" t="s">
        <v>629</v>
      </c>
      <c r="D16" s="619" t="s">
        <v>630</v>
      </c>
      <c r="E16" s="26">
        <v>91.6</v>
      </c>
      <c r="F16" s="27" t="s">
        <v>516</v>
      </c>
      <c r="G16" s="27" t="s">
        <v>583</v>
      </c>
      <c r="H16" s="24" t="s">
        <v>603</v>
      </c>
      <c r="I16" s="28"/>
      <c r="J16" s="28"/>
      <c r="K16" s="15"/>
      <c r="L16" s="29"/>
      <c r="M16" s="30"/>
      <c r="N16" s="31"/>
      <c r="O16" s="32" t="s">
        <v>589</v>
      </c>
      <c r="P16" s="223"/>
      <c r="Q16" s="225"/>
      <c r="R16" s="377"/>
      <c r="S16" s="29"/>
      <c r="T16" s="30"/>
      <c r="U16">
        <f t="shared" si="13"/>
        <v>1</v>
      </c>
      <c r="V16" t="str">
        <f>IF(F16="","",IF(COUNTIF('Postes comptables'!$A:$C,F16)=0,"Anomalie",""))</f>
        <v/>
      </c>
      <c r="W16">
        <f t="shared" si="14"/>
        <v>2</v>
      </c>
      <c r="X16">
        <f>IF(F16="","",MATCH(F16,'Postes comptables'!$C$3:$C$45,0))</f>
        <v>2</v>
      </c>
      <c r="Y16" t="str" cm="1">
        <f t="array" ref="Y16">IF(X16="","",INDEX('Postes comptables'!$B$3:$B$45,X16,0))</f>
        <v>60-02</v>
      </c>
      <c r="Z16" t="str">
        <f>IF(G16="","",IF(COUNTIF('Postes comptables'!$C$99:$C$148,G16)=0,"Anomalie",""))</f>
        <v/>
      </c>
      <c r="AA16" t="b">
        <f t="shared" si="15"/>
        <v>0</v>
      </c>
      <c r="AB16" t="str">
        <f t="shared" si="16"/>
        <v/>
      </c>
      <c r="AC16" t="str">
        <f t="shared" si="17"/>
        <v/>
      </c>
      <c r="AD16" t="str">
        <f t="shared" si="18"/>
        <v/>
      </c>
      <c r="AE16" t="str">
        <f t="shared" si="19"/>
        <v/>
      </c>
      <c r="AF16" t="str">
        <f t="shared" si="20"/>
        <v/>
      </c>
      <c r="AG16" t="str">
        <f t="shared" si="21"/>
        <v/>
      </c>
      <c r="AH16" t="str">
        <f t="shared" si="22"/>
        <v/>
      </c>
      <c r="AI16" t="str">
        <f t="shared" si="23"/>
        <v/>
      </c>
      <c r="AJ16" t="str">
        <f t="shared" si="24"/>
        <v/>
      </c>
      <c r="AK16" t="str">
        <f t="shared" si="25"/>
        <v/>
      </c>
    </row>
    <row r="17" spans="1:37" x14ac:dyDescent="0.25">
      <c r="A17" s="23">
        <v>45692</v>
      </c>
      <c r="B17" s="24" t="s">
        <v>631</v>
      </c>
      <c r="C17" s="24" t="s">
        <v>632</v>
      </c>
      <c r="D17" s="619" t="s">
        <v>633</v>
      </c>
      <c r="E17" s="26">
        <v>21.06</v>
      </c>
      <c r="F17" s="27" t="s">
        <v>516</v>
      </c>
      <c r="G17" s="27" t="s">
        <v>583</v>
      </c>
      <c r="H17" s="24" t="s">
        <v>603</v>
      </c>
      <c r="I17" s="28"/>
      <c r="J17" s="28"/>
      <c r="K17" s="15"/>
      <c r="L17" s="29"/>
      <c r="M17" s="30"/>
      <c r="N17" s="31"/>
      <c r="O17" s="32" t="s">
        <v>589</v>
      </c>
      <c r="P17" s="223"/>
      <c r="Q17" s="225"/>
      <c r="R17" s="377"/>
      <c r="S17" s="29"/>
      <c r="T17" s="30"/>
      <c r="U17">
        <f t="shared" si="13"/>
        <v>1</v>
      </c>
      <c r="V17" t="str">
        <f>IF(F17="","",IF(COUNTIF('Postes comptables'!$A:$C,F17)=0,"Anomalie",""))</f>
        <v/>
      </c>
      <c r="W17">
        <f t="shared" si="14"/>
        <v>2</v>
      </c>
      <c r="X17">
        <f>IF(F17="","",MATCH(F17,'Postes comptables'!$C$3:$C$45,0))</f>
        <v>2</v>
      </c>
      <c r="Y17" t="str" cm="1">
        <f t="array" ref="Y17">IF(X17="","",INDEX('Postes comptables'!$B$3:$B$45,X17,0))</f>
        <v>60-02</v>
      </c>
      <c r="Z17" t="str">
        <f>IF(G17="","",IF(COUNTIF('Postes comptables'!$C$99:$C$148,G17)=0,"Anomalie",""))</f>
        <v/>
      </c>
      <c r="AA17" t="b">
        <f t="shared" si="15"/>
        <v>0</v>
      </c>
      <c r="AB17" t="str">
        <f t="shared" si="16"/>
        <v/>
      </c>
      <c r="AC17" t="str">
        <f t="shared" si="17"/>
        <v/>
      </c>
      <c r="AD17" t="str">
        <f t="shared" si="18"/>
        <v/>
      </c>
      <c r="AE17" t="str">
        <f t="shared" si="19"/>
        <v/>
      </c>
      <c r="AF17" t="str">
        <f t="shared" si="20"/>
        <v/>
      </c>
      <c r="AG17" t="str">
        <f t="shared" si="21"/>
        <v/>
      </c>
      <c r="AH17" t="str">
        <f t="shared" si="22"/>
        <v/>
      </c>
      <c r="AI17" t="str">
        <f t="shared" si="23"/>
        <v/>
      </c>
      <c r="AJ17" t="str">
        <f t="shared" si="24"/>
        <v/>
      </c>
      <c r="AK17" t="str">
        <f t="shared" si="25"/>
        <v/>
      </c>
    </row>
    <row r="18" spans="1:37" x14ac:dyDescent="0.25">
      <c r="A18" s="23">
        <v>45697</v>
      </c>
      <c r="B18" s="24" t="s">
        <v>585</v>
      </c>
      <c r="C18" s="24" t="s">
        <v>634</v>
      </c>
      <c r="D18" s="619" t="s">
        <v>635</v>
      </c>
      <c r="E18" s="26">
        <v>1.22</v>
      </c>
      <c r="F18" s="27" t="s">
        <v>54</v>
      </c>
      <c r="G18" s="27" t="s">
        <v>376</v>
      </c>
      <c r="H18" s="24" t="s">
        <v>588</v>
      </c>
      <c r="I18" s="28"/>
      <c r="J18" s="28" t="s">
        <v>589</v>
      </c>
      <c r="K18" s="15" t="s">
        <v>589</v>
      </c>
      <c r="L18" s="29"/>
      <c r="M18" s="30"/>
      <c r="N18" s="31"/>
      <c r="O18" s="32"/>
      <c r="P18" s="223"/>
      <c r="Q18" s="225"/>
      <c r="R18" s="377"/>
      <c r="S18" s="29"/>
      <c r="T18" s="30"/>
      <c r="U18">
        <f t="shared" si="13"/>
        <v>1</v>
      </c>
      <c r="V18" t="str">
        <f>IF(F18="","",IF(COUNTIF('Postes comptables'!$A:$C,F18)=0,"Anomalie",""))</f>
        <v/>
      </c>
      <c r="W18">
        <f t="shared" si="14"/>
        <v>2</v>
      </c>
      <c r="X18">
        <f>IF(F18="","",MATCH(F18,'Postes comptables'!$C$3:$C$45,0))</f>
        <v>22</v>
      </c>
      <c r="Y18" t="str" cm="1">
        <f t="array" ref="Y18">IF(X18="","",INDEX('Postes comptables'!$B$3:$B$45,X18,0))</f>
        <v>62-08</v>
      </c>
      <c r="Z18" t="str">
        <f>IF(G18="","",IF(COUNTIF('Postes comptables'!$C$99:$C$148,G18)=0,"Anomalie",""))</f>
        <v/>
      </c>
      <c r="AA18" t="b">
        <f t="shared" si="15"/>
        <v>0</v>
      </c>
      <c r="AB18" t="str">
        <f t="shared" si="16"/>
        <v/>
      </c>
      <c r="AC18" t="str">
        <f t="shared" si="17"/>
        <v/>
      </c>
      <c r="AD18" t="str">
        <f t="shared" si="18"/>
        <v/>
      </c>
      <c r="AE18" t="str">
        <f t="shared" si="19"/>
        <v/>
      </c>
      <c r="AF18" t="str">
        <f t="shared" si="20"/>
        <v/>
      </c>
      <c r="AG18" t="str">
        <f t="shared" si="21"/>
        <v/>
      </c>
      <c r="AH18" t="str">
        <f t="shared" si="22"/>
        <v/>
      </c>
      <c r="AI18" t="str">
        <f t="shared" si="23"/>
        <v/>
      </c>
      <c r="AJ18" t="str">
        <f t="shared" si="24"/>
        <v/>
      </c>
      <c r="AK18" t="str">
        <f t="shared" si="25"/>
        <v/>
      </c>
    </row>
    <row r="19" spans="1:37" x14ac:dyDescent="0.25">
      <c r="A19" s="23">
        <v>45701</v>
      </c>
      <c r="B19" s="24" t="s">
        <v>613</v>
      </c>
      <c r="C19" s="24" t="s">
        <v>636</v>
      </c>
      <c r="D19" s="619" t="s">
        <v>637</v>
      </c>
      <c r="E19" s="26">
        <v>2</v>
      </c>
      <c r="F19" s="27" t="s">
        <v>406</v>
      </c>
      <c r="G19" s="27" t="s">
        <v>376</v>
      </c>
      <c r="H19" s="24" t="s">
        <v>588</v>
      </c>
      <c r="I19" s="28"/>
      <c r="J19" s="28" t="s">
        <v>589</v>
      </c>
      <c r="K19" s="15" t="s">
        <v>638</v>
      </c>
      <c r="L19" s="29"/>
      <c r="M19" s="30"/>
      <c r="N19" s="31"/>
      <c r="O19" s="32"/>
      <c r="P19" s="223"/>
      <c r="Q19" s="225"/>
      <c r="R19" s="377"/>
      <c r="S19" s="29"/>
      <c r="T19" s="30"/>
      <c r="U19">
        <f t="shared" si="13"/>
        <v>1</v>
      </c>
      <c r="V19" t="str">
        <f>IF(F19="","",IF(COUNTIF('Postes comptables'!$A:$C,F19)=0,"Anomalie",""))</f>
        <v/>
      </c>
      <c r="W19">
        <f t="shared" si="14"/>
        <v>2</v>
      </c>
      <c r="X19">
        <f>IF(F19="","",MATCH(F19,'Postes comptables'!$C$3:$C$45,0))</f>
        <v>21</v>
      </c>
      <c r="Y19" t="str" cm="1">
        <f t="array" ref="Y19">IF(X19="","",INDEX('Postes comptables'!$B$3:$B$45,X19,0))</f>
        <v>62-07</v>
      </c>
      <c r="Z19" t="str">
        <f>IF(G19="","",IF(COUNTIF('Postes comptables'!$C$99:$C$148,G19)=0,"Anomalie",""))</f>
        <v/>
      </c>
      <c r="AA19" t="b">
        <f t="shared" si="15"/>
        <v>0</v>
      </c>
      <c r="AB19" t="str">
        <f t="shared" si="16"/>
        <v/>
      </c>
      <c r="AC19" t="str">
        <f t="shared" si="17"/>
        <v/>
      </c>
      <c r="AD19" t="str">
        <f t="shared" si="18"/>
        <v/>
      </c>
      <c r="AE19" t="str">
        <f t="shared" si="19"/>
        <v/>
      </c>
      <c r="AF19" t="str">
        <f t="shared" si="20"/>
        <v/>
      </c>
      <c r="AG19" t="str">
        <f t="shared" si="21"/>
        <v/>
      </c>
      <c r="AH19" t="str">
        <f t="shared" si="22"/>
        <v/>
      </c>
      <c r="AI19" t="str">
        <f t="shared" si="23"/>
        <v/>
      </c>
      <c r="AJ19" t="str">
        <f t="shared" si="24"/>
        <v/>
      </c>
      <c r="AK19" t="str">
        <f t="shared" si="25"/>
        <v/>
      </c>
    </row>
    <row r="20" spans="1:37" x14ac:dyDescent="0.25">
      <c r="A20" s="23">
        <v>45725</v>
      </c>
      <c r="B20" s="24" t="s">
        <v>585</v>
      </c>
      <c r="C20" s="24" t="s">
        <v>639</v>
      </c>
      <c r="D20" s="619" t="s">
        <v>640</v>
      </c>
      <c r="E20" s="26">
        <v>6.09</v>
      </c>
      <c r="F20" s="27" t="s">
        <v>54</v>
      </c>
      <c r="G20" s="27" t="s">
        <v>376</v>
      </c>
      <c r="H20" s="24" t="s">
        <v>588</v>
      </c>
      <c r="I20" s="28"/>
      <c r="J20" s="28" t="s">
        <v>589</v>
      </c>
      <c r="K20" s="15" t="s">
        <v>589</v>
      </c>
      <c r="L20" s="29"/>
      <c r="M20" s="30"/>
      <c r="N20" s="31"/>
      <c r="O20" s="32"/>
      <c r="P20" s="223"/>
      <c r="Q20" s="225"/>
      <c r="R20" s="377"/>
      <c r="S20" s="29"/>
      <c r="T20" s="30"/>
      <c r="U20">
        <f t="shared" si="13"/>
        <v>1</v>
      </c>
      <c r="V20" t="str">
        <f>IF(F20="","",IF(COUNTIF('Postes comptables'!$A:$C,F20)=0,"Anomalie",""))</f>
        <v/>
      </c>
      <c r="W20">
        <f t="shared" si="14"/>
        <v>3</v>
      </c>
      <c r="X20">
        <f>IF(F20="","",MATCH(F20,'Postes comptables'!$C$3:$C$45,0))</f>
        <v>22</v>
      </c>
      <c r="Y20" t="str" cm="1">
        <f t="array" ref="Y20">IF(X20="","",INDEX('Postes comptables'!$B$3:$B$45,X20,0))</f>
        <v>62-08</v>
      </c>
      <c r="Z20" t="str">
        <f>IF(G20="","",IF(COUNTIF('Postes comptables'!$C$99:$C$148,G20)=0,"Anomalie",""))</f>
        <v/>
      </c>
      <c r="AA20" t="b">
        <f t="shared" si="15"/>
        <v>0</v>
      </c>
      <c r="AB20" t="str">
        <f t="shared" si="16"/>
        <v/>
      </c>
      <c r="AC20" t="str">
        <f t="shared" si="17"/>
        <v/>
      </c>
      <c r="AD20" t="str">
        <f t="shared" si="18"/>
        <v/>
      </c>
      <c r="AE20" t="str">
        <f t="shared" si="19"/>
        <v/>
      </c>
      <c r="AF20" t="str">
        <f t="shared" si="20"/>
        <v/>
      </c>
      <c r="AG20" t="str">
        <f t="shared" si="21"/>
        <v/>
      </c>
      <c r="AH20" t="str">
        <f t="shared" si="22"/>
        <v/>
      </c>
      <c r="AI20" t="str">
        <f t="shared" si="23"/>
        <v/>
      </c>
      <c r="AJ20" t="str">
        <f t="shared" si="24"/>
        <v/>
      </c>
      <c r="AK20" t="str">
        <f t="shared" si="25"/>
        <v/>
      </c>
    </row>
    <row r="21" spans="1:37" x14ac:dyDescent="0.25">
      <c r="A21" s="23">
        <v>45729</v>
      </c>
      <c r="B21" s="24" t="s">
        <v>613</v>
      </c>
      <c r="C21" s="24" t="s">
        <v>641</v>
      </c>
      <c r="D21" s="619" t="s">
        <v>642</v>
      </c>
      <c r="E21" s="26">
        <v>2</v>
      </c>
      <c r="F21" s="27" t="s">
        <v>406</v>
      </c>
      <c r="G21" s="27" t="s">
        <v>376</v>
      </c>
      <c r="H21" s="24" t="s">
        <v>588</v>
      </c>
      <c r="I21" s="28"/>
      <c r="J21" s="28" t="s">
        <v>589</v>
      </c>
      <c r="K21" s="15" t="s">
        <v>589</v>
      </c>
      <c r="L21" s="29"/>
      <c r="M21" s="30"/>
      <c r="N21" s="31"/>
      <c r="O21" s="32"/>
      <c r="P21" s="223"/>
      <c r="Q21" s="225"/>
      <c r="R21" s="377"/>
      <c r="S21" s="29"/>
      <c r="T21" s="30"/>
      <c r="U21">
        <f t="shared" si="13"/>
        <v>1</v>
      </c>
      <c r="V21" t="str">
        <f>IF(F21="","",IF(COUNTIF('Postes comptables'!$A:$C,F21)=0,"Anomalie",""))</f>
        <v/>
      </c>
      <c r="W21">
        <f t="shared" si="14"/>
        <v>3</v>
      </c>
      <c r="X21">
        <f>IF(F21="","",MATCH(F21,'Postes comptables'!$C$3:$C$45,0))</f>
        <v>21</v>
      </c>
      <c r="Y21" t="str" cm="1">
        <f t="array" ref="Y21">IF(X21="","",INDEX('Postes comptables'!$B$3:$B$45,X21,0))</f>
        <v>62-07</v>
      </c>
      <c r="Z21" t="str">
        <f>IF(G21="","",IF(COUNTIF('Postes comptables'!$C$99:$C$148,G21)=0,"Anomalie",""))</f>
        <v/>
      </c>
      <c r="AA21" t="b">
        <f t="shared" si="15"/>
        <v>0</v>
      </c>
      <c r="AB21" t="str">
        <f t="shared" si="16"/>
        <v/>
      </c>
      <c r="AC21" t="str">
        <f t="shared" si="17"/>
        <v/>
      </c>
      <c r="AD21" t="str">
        <f t="shared" si="18"/>
        <v/>
      </c>
      <c r="AE21" t="str">
        <f t="shared" si="19"/>
        <v/>
      </c>
      <c r="AF21" t="str">
        <f t="shared" si="20"/>
        <v/>
      </c>
      <c r="AG21" t="str">
        <f t="shared" si="21"/>
        <v/>
      </c>
      <c r="AH21" t="str">
        <f t="shared" si="22"/>
        <v/>
      </c>
      <c r="AI21" t="str">
        <f t="shared" si="23"/>
        <v/>
      </c>
      <c r="AJ21" t="str">
        <f t="shared" si="24"/>
        <v/>
      </c>
      <c r="AK21" t="str">
        <f t="shared" si="25"/>
        <v/>
      </c>
    </row>
    <row r="22" spans="1:37" x14ac:dyDescent="0.25">
      <c r="A22" s="23">
        <v>45734</v>
      </c>
      <c r="B22" s="24" t="s">
        <v>604</v>
      </c>
      <c r="C22" s="24" t="s">
        <v>643</v>
      </c>
      <c r="D22" s="619" t="s">
        <v>644</v>
      </c>
      <c r="E22" s="26">
        <v>725</v>
      </c>
      <c r="F22" s="27" t="s">
        <v>518</v>
      </c>
      <c r="G22" s="27" t="s">
        <v>376</v>
      </c>
      <c r="H22" s="24" t="s">
        <v>612</v>
      </c>
      <c r="I22" s="28"/>
      <c r="J22" s="28" t="s">
        <v>589</v>
      </c>
      <c r="K22" s="15" t="s">
        <v>589</v>
      </c>
      <c r="L22" s="29"/>
      <c r="M22" s="30"/>
      <c r="N22" s="31"/>
      <c r="O22" s="32"/>
      <c r="P22" s="223"/>
      <c r="Q22" s="225"/>
      <c r="R22" s="377"/>
      <c r="S22" s="29"/>
      <c r="T22" s="30"/>
      <c r="U22">
        <f t="shared" si="13"/>
        <v>1</v>
      </c>
      <c r="V22" t="str">
        <f>IF(F22="","",IF(COUNTIF('Postes comptables'!$A:$C,F22)=0,"Anomalie",""))</f>
        <v/>
      </c>
      <c r="W22">
        <f t="shared" si="14"/>
        <v>3</v>
      </c>
      <c r="X22">
        <f>IF(F22="","",MATCH(F22,'Postes comptables'!$C$3:$C$45,0))</f>
        <v>3</v>
      </c>
      <c r="Y22" t="str" cm="1">
        <f t="array" ref="Y22">IF(X22="","",INDEX('Postes comptables'!$B$3:$B$45,X22,0))</f>
        <v>60-03</v>
      </c>
      <c r="Z22" t="str">
        <f>IF(G22="","",IF(COUNTIF('Postes comptables'!$C$99:$C$148,G22)=0,"Anomalie",""))</f>
        <v/>
      </c>
      <c r="AA22" t="b">
        <f t="shared" si="15"/>
        <v>0</v>
      </c>
      <c r="AB22" t="str">
        <f t="shared" si="16"/>
        <v/>
      </c>
      <c r="AC22" t="str">
        <f t="shared" si="17"/>
        <v/>
      </c>
      <c r="AD22" t="str">
        <f t="shared" si="18"/>
        <v/>
      </c>
      <c r="AE22" t="str">
        <f t="shared" si="19"/>
        <v/>
      </c>
      <c r="AF22" t="str">
        <f t="shared" si="20"/>
        <v/>
      </c>
      <c r="AG22" t="str">
        <f t="shared" si="21"/>
        <v/>
      </c>
      <c r="AH22" t="str">
        <f t="shared" si="22"/>
        <v/>
      </c>
      <c r="AI22" t="str">
        <f t="shared" si="23"/>
        <v/>
      </c>
      <c r="AJ22" t="str">
        <f t="shared" si="24"/>
        <v/>
      </c>
      <c r="AK22" t="str">
        <f t="shared" si="25"/>
        <v/>
      </c>
    </row>
    <row r="23" spans="1:37" x14ac:dyDescent="0.25">
      <c r="A23" s="23">
        <v>45741</v>
      </c>
      <c r="B23" s="24" t="s">
        <v>585</v>
      </c>
      <c r="C23" s="24" t="s">
        <v>645</v>
      </c>
      <c r="D23" s="619" t="s">
        <v>646</v>
      </c>
      <c r="E23" s="26">
        <v>-4.88</v>
      </c>
      <c r="F23" s="27" t="s">
        <v>54</v>
      </c>
      <c r="G23" s="27" t="s">
        <v>376</v>
      </c>
      <c r="H23" s="24" t="s">
        <v>612</v>
      </c>
      <c r="I23" s="28"/>
      <c r="J23" s="28" t="s">
        <v>589</v>
      </c>
      <c r="K23" s="15" t="s">
        <v>589</v>
      </c>
      <c r="L23" s="29"/>
      <c r="M23" s="30"/>
      <c r="N23" s="31"/>
      <c r="O23" s="32"/>
      <c r="P23" s="223"/>
      <c r="Q23" s="225"/>
      <c r="R23" s="377"/>
      <c r="S23" s="29"/>
      <c r="T23" s="30"/>
      <c r="U23">
        <f t="shared" si="13"/>
        <v>1</v>
      </c>
      <c r="V23" t="str">
        <f>IF(F23="","",IF(COUNTIF('Postes comptables'!$A:$C,F23)=0,"Anomalie",""))</f>
        <v/>
      </c>
      <c r="W23">
        <f t="shared" si="14"/>
        <v>3</v>
      </c>
      <c r="X23">
        <f>IF(F23="","",MATCH(F23,'Postes comptables'!$C$3:$C$45,0))</f>
        <v>22</v>
      </c>
      <c r="Y23" t="str" cm="1">
        <f t="array" ref="Y23">IF(X23="","",INDEX('Postes comptables'!$B$3:$B$45,X23,0))</f>
        <v>62-08</v>
      </c>
      <c r="Z23" t="str">
        <f>IF(G23="","",IF(COUNTIF('Postes comptables'!$C$99:$C$148,G23)=0,"Anomalie",""))</f>
        <v/>
      </c>
      <c r="AA23" t="b">
        <f t="shared" si="15"/>
        <v>0</v>
      </c>
      <c r="AB23" t="str">
        <f t="shared" si="16"/>
        <v/>
      </c>
      <c r="AC23" t="str">
        <f t="shared" si="17"/>
        <v/>
      </c>
      <c r="AD23" t="str">
        <f t="shared" si="18"/>
        <v/>
      </c>
      <c r="AE23" t="str">
        <f t="shared" si="19"/>
        <v/>
      </c>
      <c r="AF23" t="str">
        <f t="shared" si="20"/>
        <v/>
      </c>
      <c r="AG23" t="str">
        <f t="shared" si="21"/>
        <v/>
      </c>
      <c r="AH23" t="str">
        <f t="shared" si="22"/>
        <v/>
      </c>
      <c r="AI23" t="str">
        <f t="shared" si="23"/>
        <v/>
      </c>
      <c r="AJ23" t="str">
        <f t="shared" si="24"/>
        <v/>
      </c>
      <c r="AK23" t="str">
        <f t="shared" si="25"/>
        <v/>
      </c>
    </row>
    <row r="24" spans="1:37" x14ac:dyDescent="0.25">
      <c r="A24" s="23">
        <v>45741</v>
      </c>
      <c r="B24" s="24" t="s">
        <v>604</v>
      </c>
      <c r="C24" s="24" t="s">
        <v>647</v>
      </c>
      <c r="D24" s="619" t="s">
        <v>648</v>
      </c>
      <c r="E24" s="26">
        <v>242</v>
      </c>
      <c r="F24" s="27" t="s">
        <v>514</v>
      </c>
      <c r="G24" s="27" t="s">
        <v>376</v>
      </c>
      <c r="H24" s="24" t="s">
        <v>612</v>
      </c>
      <c r="I24" s="28"/>
      <c r="J24" s="28" t="s">
        <v>589</v>
      </c>
      <c r="K24" s="15" t="s">
        <v>589</v>
      </c>
      <c r="L24" s="29"/>
      <c r="M24" s="30"/>
      <c r="N24" s="31"/>
      <c r="O24" s="32"/>
      <c r="P24" s="223"/>
      <c r="Q24" s="225"/>
      <c r="R24" s="377"/>
      <c r="S24" s="29"/>
      <c r="T24" s="30"/>
      <c r="U24">
        <f t="shared" si="13"/>
        <v>1</v>
      </c>
      <c r="V24" t="str">
        <f>IF(F24="","",IF(COUNTIF('Postes comptables'!$A:$C,F24)=0,"Anomalie",""))</f>
        <v/>
      </c>
      <c r="W24">
        <f t="shared" si="14"/>
        <v>3</v>
      </c>
      <c r="X24">
        <f>IF(F24="","",MATCH(F24,'Postes comptables'!$C$3:$C$45,0))</f>
        <v>1</v>
      </c>
      <c r="Y24" t="str" cm="1">
        <f t="array" ref="Y24">IF(X24="","",INDEX('Postes comptables'!$B$3:$B$45,X24,0))</f>
        <v>60-01</v>
      </c>
      <c r="Z24" t="str">
        <f>IF(G24="","",IF(COUNTIF('Postes comptables'!$C$99:$C$148,G24)=0,"Anomalie",""))</f>
        <v/>
      </c>
      <c r="AA24" t="b">
        <f t="shared" si="15"/>
        <v>0</v>
      </c>
      <c r="AB24" t="str">
        <f t="shared" si="16"/>
        <v/>
      </c>
      <c r="AC24" t="str">
        <f t="shared" si="17"/>
        <v/>
      </c>
      <c r="AD24" t="str">
        <f t="shared" si="18"/>
        <v/>
      </c>
      <c r="AE24" t="str">
        <f t="shared" si="19"/>
        <v/>
      </c>
      <c r="AF24" t="str">
        <f t="shared" si="20"/>
        <v/>
      </c>
      <c r="AG24" t="str">
        <f t="shared" si="21"/>
        <v/>
      </c>
      <c r="AH24" t="str">
        <f t="shared" si="22"/>
        <v/>
      </c>
      <c r="AI24" t="str">
        <f t="shared" si="23"/>
        <v/>
      </c>
      <c r="AJ24" t="str">
        <f t="shared" si="24"/>
        <v/>
      </c>
      <c r="AK24" t="str">
        <f t="shared" si="25"/>
        <v/>
      </c>
    </row>
    <row r="25" spans="1:37" x14ac:dyDescent="0.25">
      <c r="A25" s="23">
        <v>45741</v>
      </c>
      <c r="B25" s="24" t="s">
        <v>649</v>
      </c>
      <c r="C25" s="24" t="s">
        <v>650</v>
      </c>
      <c r="D25" s="619" t="s">
        <v>651</v>
      </c>
      <c r="E25" s="26">
        <v>11</v>
      </c>
      <c r="F25" s="27" t="s">
        <v>550</v>
      </c>
      <c r="G25" s="27" t="s">
        <v>376</v>
      </c>
      <c r="H25" s="24" t="s">
        <v>612</v>
      </c>
      <c r="I25" s="28"/>
      <c r="J25" s="28" t="s">
        <v>589</v>
      </c>
      <c r="K25" s="15" t="s">
        <v>589</v>
      </c>
      <c r="L25" s="29"/>
      <c r="M25" s="30"/>
      <c r="N25" s="31"/>
      <c r="O25" s="32"/>
      <c r="P25" s="223"/>
      <c r="Q25" s="225"/>
      <c r="R25" s="377"/>
      <c r="S25" s="29"/>
      <c r="T25" s="30"/>
      <c r="U25">
        <f t="shared" si="13"/>
        <v>1</v>
      </c>
      <c r="V25" t="str">
        <f>IF(F25="","",IF(COUNTIF('Postes comptables'!$A:$C,F25)=0,"Anomalie",""))</f>
        <v/>
      </c>
      <c r="W25">
        <f t="shared" si="14"/>
        <v>3</v>
      </c>
      <c r="X25">
        <f>IF(F25="","",MATCH(F25,'Postes comptables'!$C$3:$C$45,0))</f>
        <v>41</v>
      </c>
      <c r="Y25" t="str" cm="1">
        <f t="array" ref="Y25">IF(X25="","",INDEX('Postes comptables'!$B$3:$B$45,X25,0))</f>
        <v>69-01</v>
      </c>
      <c r="Z25" t="str">
        <f>IF(G25="","",IF(COUNTIF('Postes comptables'!$C$99:$C$148,G25)=0,"Anomalie",""))</f>
        <v/>
      </c>
      <c r="AA25" t="b">
        <f t="shared" si="15"/>
        <v>0</v>
      </c>
      <c r="AB25" t="str">
        <f t="shared" si="16"/>
        <v/>
      </c>
      <c r="AC25" t="str">
        <f t="shared" si="17"/>
        <v/>
      </c>
      <c r="AD25" t="str">
        <f t="shared" si="18"/>
        <v/>
      </c>
      <c r="AE25" t="str">
        <f t="shared" si="19"/>
        <v/>
      </c>
      <c r="AF25" t="str">
        <f t="shared" si="20"/>
        <v/>
      </c>
      <c r="AG25" t="str">
        <f t="shared" si="21"/>
        <v/>
      </c>
      <c r="AH25" t="str">
        <f t="shared" si="22"/>
        <v/>
      </c>
      <c r="AI25" t="str">
        <f t="shared" si="23"/>
        <v/>
      </c>
      <c r="AJ25" t="str">
        <f t="shared" si="24"/>
        <v/>
      </c>
      <c r="AK25" t="str">
        <f t="shared" si="25"/>
        <v/>
      </c>
    </row>
    <row r="26" spans="1:37" x14ac:dyDescent="0.25">
      <c r="A26" s="23">
        <v>45756</v>
      </c>
      <c r="B26" s="24" t="s">
        <v>585</v>
      </c>
      <c r="C26" s="24" t="s">
        <v>652</v>
      </c>
      <c r="D26" s="619" t="s">
        <v>653</v>
      </c>
      <c r="E26" s="26">
        <v>6.09</v>
      </c>
      <c r="F26" s="27" t="s">
        <v>54</v>
      </c>
      <c r="G26" s="27" t="s">
        <v>376</v>
      </c>
      <c r="H26" s="24" t="s">
        <v>588</v>
      </c>
      <c r="I26" s="28"/>
      <c r="J26" s="28" t="s">
        <v>589</v>
      </c>
      <c r="K26" s="15" t="s">
        <v>589</v>
      </c>
      <c r="L26" s="29"/>
      <c r="M26" s="30"/>
      <c r="N26" s="31"/>
      <c r="O26" s="32"/>
      <c r="P26" s="223"/>
      <c r="Q26" s="225"/>
      <c r="R26" s="377"/>
      <c r="S26" s="29"/>
      <c r="T26" s="30"/>
      <c r="U26">
        <f t="shared" si="13"/>
        <v>1</v>
      </c>
      <c r="V26" t="str">
        <f>IF(F26="","",IF(COUNTIF('Postes comptables'!$A:$C,F26)=0,"Anomalie",""))</f>
        <v/>
      </c>
      <c r="W26">
        <f t="shared" si="14"/>
        <v>4</v>
      </c>
      <c r="X26">
        <f>IF(F26="","",MATCH(F26,'Postes comptables'!$C$3:$C$45,0))</f>
        <v>22</v>
      </c>
      <c r="Y26" t="str" cm="1">
        <f t="array" ref="Y26">IF(X26="","",INDEX('Postes comptables'!$B$3:$B$45,X26,0))</f>
        <v>62-08</v>
      </c>
      <c r="Z26" t="str">
        <f>IF(G26="","",IF(COUNTIF('Postes comptables'!$C$99:$C$148,G26)=0,"Anomalie",""))</f>
        <v/>
      </c>
      <c r="AA26" t="b">
        <f t="shared" si="15"/>
        <v>0</v>
      </c>
      <c r="AB26" t="str">
        <f t="shared" si="16"/>
        <v/>
      </c>
      <c r="AC26" t="str">
        <f t="shared" si="17"/>
        <v/>
      </c>
      <c r="AD26" t="str">
        <f t="shared" si="18"/>
        <v/>
      </c>
      <c r="AE26" t="str">
        <f t="shared" si="19"/>
        <v/>
      </c>
      <c r="AF26" t="str">
        <f t="shared" si="20"/>
        <v/>
      </c>
      <c r="AG26" t="str">
        <f t="shared" si="21"/>
        <v/>
      </c>
      <c r="AH26" t="str">
        <f t="shared" si="22"/>
        <v/>
      </c>
      <c r="AI26" t="str">
        <f t="shared" si="23"/>
        <v/>
      </c>
      <c r="AJ26" t="str">
        <f t="shared" si="24"/>
        <v/>
      </c>
      <c r="AK26" t="str">
        <f t="shared" si="25"/>
        <v/>
      </c>
    </row>
    <row r="27" spans="1:37" x14ac:dyDescent="0.25">
      <c r="A27" s="23">
        <v>45763</v>
      </c>
      <c r="B27" s="24" t="s">
        <v>613</v>
      </c>
      <c r="C27" s="24" t="s">
        <v>654</v>
      </c>
      <c r="D27" s="619" t="s">
        <v>655</v>
      </c>
      <c r="E27" s="26">
        <v>2</v>
      </c>
      <c r="F27" s="27" t="s">
        <v>406</v>
      </c>
      <c r="G27" s="27" t="s">
        <v>376</v>
      </c>
      <c r="H27" s="24" t="s">
        <v>588</v>
      </c>
      <c r="I27" s="28"/>
      <c r="J27" s="28" t="s">
        <v>589</v>
      </c>
      <c r="K27" s="15" t="s">
        <v>638</v>
      </c>
      <c r="L27" s="29"/>
      <c r="M27" s="30"/>
      <c r="N27" s="31"/>
      <c r="O27" s="32"/>
      <c r="P27" s="223"/>
      <c r="Q27" s="225"/>
      <c r="R27" s="377"/>
      <c r="S27" s="29"/>
      <c r="T27" s="30"/>
      <c r="U27">
        <f t="shared" si="13"/>
        <v>1</v>
      </c>
      <c r="V27" t="str">
        <f>IF(F27="","",IF(COUNTIF('Postes comptables'!$A:$C,F27)=0,"Anomalie",""))</f>
        <v/>
      </c>
      <c r="W27">
        <f t="shared" si="14"/>
        <v>4</v>
      </c>
      <c r="X27">
        <f>IF(F27="","",MATCH(F27,'Postes comptables'!$C$3:$C$45,0))</f>
        <v>21</v>
      </c>
      <c r="Y27" t="str" cm="1">
        <f t="array" ref="Y27">IF(X27="","",INDEX('Postes comptables'!$B$3:$B$45,X27,0))</f>
        <v>62-07</v>
      </c>
      <c r="Z27" t="str">
        <f>IF(G27="","",IF(COUNTIF('Postes comptables'!$C$99:$C$148,G27)=0,"Anomalie",""))</f>
        <v/>
      </c>
      <c r="AA27" t="b">
        <f t="shared" si="15"/>
        <v>0</v>
      </c>
      <c r="AB27" t="str">
        <f t="shared" si="16"/>
        <v/>
      </c>
      <c r="AC27" t="str">
        <f t="shared" si="17"/>
        <v/>
      </c>
      <c r="AD27" t="str">
        <f t="shared" si="18"/>
        <v/>
      </c>
      <c r="AE27" t="str">
        <f t="shared" si="19"/>
        <v/>
      </c>
      <c r="AF27" t="str">
        <f t="shared" si="20"/>
        <v/>
      </c>
      <c r="AG27" t="str">
        <f t="shared" si="21"/>
        <v/>
      </c>
      <c r="AH27" t="str">
        <f t="shared" si="22"/>
        <v/>
      </c>
      <c r="AI27" t="str">
        <f t="shared" si="23"/>
        <v/>
      </c>
      <c r="AJ27" t="str">
        <f t="shared" si="24"/>
        <v/>
      </c>
      <c r="AK27" t="str">
        <f t="shared" si="25"/>
        <v/>
      </c>
    </row>
    <row r="28" spans="1:37" x14ac:dyDescent="0.25">
      <c r="A28" s="23">
        <v>45769</v>
      </c>
      <c r="B28" s="24" t="s">
        <v>585</v>
      </c>
      <c r="C28" s="24" t="s">
        <v>645</v>
      </c>
      <c r="D28" s="619" t="s">
        <v>656</v>
      </c>
      <c r="E28" s="26">
        <v>-4.8</v>
      </c>
      <c r="F28" s="27" t="s">
        <v>54</v>
      </c>
      <c r="G28" s="27" t="s">
        <v>376</v>
      </c>
      <c r="H28" s="24" t="s">
        <v>612</v>
      </c>
      <c r="I28" s="28"/>
      <c r="J28" s="28" t="s">
        <v>589</v>
      </c>
      <c r="K28" s="15" t="s">
        <v>589</v>
      </c>
      <c r="L28" s="29"/>
      <c r="M28" s="30"/>
      <c r="N28" s="31"/>
      <c r="O28" s="32"/>
      <c r="P28" s="223"/>
      <c r="Q28" s="225"/>
      <c r="R28" s="377"/>
      <c r="S28" s="29"/>
      <c r="T28" s="30"/>
      <c r="U28">
        <f t="shared" si="13"/>
        <v>1</v>
      </c>
      <c r="V28" t="str">
        <f>IF(F28="","",IF(COUNTIF('Postes comptables'!$A:$C,F28)=0,"Anomalie",""))</f>
        <v/>
      </c>
      <c r="W28">
        <f t="shared" si="14"/>
        <v>4</v>
      </c>
      <c r="X28">
        <f>IF(F28="","",MATCH(F28,'Postes comptables'!$C$3:$C$45,0))</f>
        <v>22</v>
      </c>
      <c r="Y28" t="str" cm="1">
        <f t="array" ref="Y28">IF(X28="","",INDEX('Postes comptables'!$B$3:$B$45,X28,0))</f>
        <v>62-08</v>
      </c>
      <c r="Z28" t="str">
        <f>IF(G28="","",IF(COUNTIF('Postes comptables'!$C$99:$C$148,G28)=0,"Anomalie",""))</f>
        <v/>
      </c>
      <c r="AA28" t="b">
        <f t="shared" si="15"/>
        <v>0</v>
      </c>
      <c r="AB28" t="str">
        <f t="shared" si="16"/>
        <v/>
      </c>
      <c r="AC28" t="str">
        <f t="shared" si="17"/>
        <v/>
      </c>
      <c r="AD28" t="str">
        <f t="shared" si="18"/>
        <v/>
      </c>
      <c r="AE28" t="str">
        <f t="shared" si="19"/>
        <v/>
      </c>
      <c r="AF28" t="str">
        <f t="shared" si="20"/>
        <v/>
      </c>
      <c r="AG28" t="str">
        <f t="shared" si="21"/>
        <v/>
      </c>
      <c r="AH28" t="str">
        <f t="shared" si="22"/>
        <v/>
      </c>
      <c r="AI28" t="str">
        <f t="shared" si="23"/>
        <v/>
      </c>
      <c r="AJ28" t="str">
        <f t="shared" si="24"/>
        <v/>
      </c>
      <c r="AK28" t="str">
        <f t="shared" si="25"/>
        <v/>
      </c>
    </row>
    <row r="29" spans="1:37" x14ac:dyDescent="0.25">
      <c r="A29" s="23">
        <v>45771</v>
      </c>
      <c r="B29" s="24" t="s">
        <v>657</v>
      </c>
      <c r="C29" s="24" t="s">
        <v>658</v>
      </c>
      <c r="D29" s="619" t="s">
        <v>659</v>
      </c>
      <c r="E29" s="26">
        <v>100.8</v>
      </c>
      <c r="F29" s="27" t="s">
        <v>530</v>
      </c>
      <c r="G29" s="27" t="s">
        <v>376</v>
      </c>
      <c r="H29" s="24" t="s">
        <v>612</v>
      </c>
      <c r="I29" s="28"/>
      <c r="J29" s="28" t="s">
        <v>589</v>
      </c>
      <c r="K29" s="15" t="s">
        <v>589</v>
      </c>
      <c r="L29" s="29"/>
      <c r="M29" s="30"/>
      <c r="N29" s="31"/>
      <c r="O29" s="32"/>
      <c r="P29" s="223"/>
      <c r="Q29" s="225"/>
      <c r="R29" s="377"/>
      <c r="S29" s="29"/>
      <c r="T29" s="30"/>
      <c r="U29">
        <f t="shared" si="13"/>
        <v>1</v>
      </c>
      <c r="V29" t="str">
        <f>IF(F29="","",IF(COUNTIF('Postes comptables'!$A:$C,F29)=0,"Anomalie",""))</f>
        <v/>
      </c>
      <c r="W29">
        <f t="shared" si="14"/>
        <v>4</v>
      </c>
      <c r="X29">
        <f>IF(F29="","",MATCH(F29,'Postes comptables'!$C$3:$C$45,0))</f>
        <v>13</v>
      </c>
      <c r="Y29" t="str" cm="1">
        <f t="array" ref="Y29">IF(X29="","",INDEX('Postes comptables'!$B$3:$B$45,X29,0))</f>
        <v>61-06</v>
      </c>
      <c r="Z29" t="str">
        <f>IF(G29="","",IF(COUNTIF('Postes comptables'!$C$99:$C$148,G29)=0,"Anomalie",""))</f>
        <v/>
      </c>
      <c r="AA29" t="b">
        <f t="shared" si="15"/>
        <v>0</v>
      </c>
      <c r="AB29" t="str">
        <f t="shared" si="16"/>
        <v/>
      </c>
      <c r="AC29" t="str">
        <f t="shared" si="17"/>
        <v/>
      </c>
      <c r="AD29" t="str">
        <f t="shared" si="18"/>
        <v/>
      </c>
      <c r="AE29" t="str">
        <f t="shared" si="19"/>
        <v/>
      </c>
      <c r="AF29" t="str">
        <f t="shared" si="20"/>
        <v/>
      </c>
      <c r="AG29" t="str">
        <f t="shared" si="21"/>
        <v/>
      </c>
      <c r="AH29" t="str">
        <f t="shared" si="22"/>
        <v/>
      </c>
      <c r="AI29" t="str">
        <f t="shared" si="23"/>
        <v/>
      </c>
      <c r="AJ29" t="str">
        <f t="shared" si="24"/>
        <v/>
      </c>
      <c r="AK29" t="str">
        <f t="shared" si="25"/>
        <v/>
      </c>
    </row>
    <row r="30" spans="1:37" x14ac:dyDescent="0.25">
      <c r="A30" s="23">
        <v>45776</v>
      </c>
      <c r="B30" s="24" t="s">
        <v>607</v>
      </c>
      <c r="C30" s="24" t="s">
        <v>660</v>
      </c>
      <c r="D30" s="619" t="s">
        <v>661</v>
      </c>
      <c r="E30" s="26">
        <v>62.99</v>
      </c>
      <c r="F30" s="27" t="s">
        <v>388</v>
      </c>
      <c r="G30" s="27" t="s">
        <v>583</v>
      </c>
      <c r="H30" s="24" t="s">
        <v>610</v>
      </c>
      <c r="I30" s="28"/>
      <c r="J30" s="28" t="s">
        <v>589</v>
      </c>
      <c r="K30" s="15" t="s">
        <v>589</v>
      </c>
      <c r="L30" s="29"/>
      <c r="M30" s="30"/>
      <c r="N30" s="31"/>
      <c r="O30" s="32"/>
      <c r="P30" s="223"/>
      <c r="Q30" s="225"/>
      <c r="R30" s="377"/>
      <c r="S30" s="29"/>
      <c r="T30" s="30"/>
      <c r="U30">
        <f t="shared" si="13"/>
        <v>1</v>
      </c>
      <c r="V30" t="str">
        <f>IF(F30="","",IF(COUNTIF('Postes comptables'!$A:$C,F30)=0,"Anomalie",""))</f>
        <v/>
      </c>
      <c r="W30">
        <f t="shared" si="14"/>
        <v>4</v>
      </c>
      <c r="X30">
        <f>IF(F30="","",MATCH(F30,'Postes comptables'!$C$3:$C$45,0))</f>
        <v>6</v>
      </c>
      <c r="Y30" t="str" cm="1">
        <f t="array" ref="Y30">IF(X30="","",INDEX('Postes comptables'!$B$3:$B$45,X30,0))</f>
        <v>60-06</v>
      </c>
      <c r="Z30" t="str">
        <f>IF(G30="","",IF(COUNTIF('Postes comptables'!$C$99:$C$148,G30)=0,"Anomalie",""))</f>
        <v/>
      </c>
      <c r="AA30" t="b">
        <f t="shared" si="15"/>
        <v>0</v>
      </c>
      <c r="AB30" t="str">
        <f t="shared" si="16"/>
        <v/>
      </c>
      <c r="AC30" t="str">
        <f t="shared" si="17"/>
        <v/>
      </c>
      <c r="AD30" t="str">
        <f t="shared" si="18"/>
        <v/>
      </c>
      <c r="AE30" t="str">
        <f t="shared" si="19"/>
        <v/>
      </c>
      <c r="AF30" t="str">
        <f t="shared" si="20"/>
        <v/>
      </c>
      <c r="AG30" t="str">
        <f t="shared" si="21"/>
        <v/>
      </c>
      <c r="AH30" t="str">
        <f t="shared" si="22"/>
        <v/>
      </c>
      <c r="AI30" t="str">
        <f t="shared" si="23"/>
        <v/>
      </c>
      <c r="AJ30" t="str">
        <f t="shared" si="24"/>
        <v/>
      </c>
      <c r="AK30" t="str">
        <f t="shared" si="25"/>
        <v/>
      </c>
    </row>
    <row r="31" spans="1:37" x14ac:dyDescent="0.25">
      <c r="A31" s="23">
        <v>45786</v>
      </c>
      <c r="B31" s="24" t="s">
        <v>585</v>
      </c>
      <c r="C31" s="24" t="s">
        <v>662</v>
      </c>
      <c r="D31" s="619" t="s">
        <v>663</v>
      </c>
      <c r="E31" s="26">
        <v>1.22</v>
      </c>
      <c r="F31" s="27" t="s">
        <v>54</v>
      </c>
      <c r="G31" s="27" t="s">
        <v>376</v>
      </c>
      <c r="H31" s="24" t="s">
        <v>588</v>
      </c>
      <c r="I31" s="28"/>
      <c r="J31" s="28" t="s">
        <v>589</v>
      </c>
      <c r="K31" s="15" t="s">
        <v>589</v>
      </c>
      <c r="L31" s="29"/>
      <c r="M31" s="30"/>
      <c r="N31" s="31"/>
      <c r="O31" s="32"/>
      <c r="P31" s="223"/>
      <c r="Q31" s="225"/>
      <c r="R31" s="377"/>
      <c r="S31" s="29"/>
      <c r="T31" s="30"/>
      <c r="U31">
        <f t="shared" si="13"/>
        <v>1</v>
      </c>
      <c r="V31" t="str">
        <f>IF(F31="","",IF(COUNTIF('Postes comptables'!$A:$C,F31)=0,"Anomalie",""))</f>
        <v/>
      </c>
      <c r="W31">
        <f t="shared" si="14"/>
        <v>5</v>
      </c>
      <c r="X31">
        <f>IF(F31="","",MATCH(F31,'Postes comptables'!$C$3:$C$45,0))</f>
        <v>22</v>
      </c>
      <c r="Y31" t="str" cm="1">
        <f t="array" ref="Y31">IF(X31="","",INDEX('Postes comptables'!$B$3:$B$45,X31,0))</f>
        <v>62-08</v>
      </c>
      <c r="Z31" t="str">
        <f>IF(G31="","",IF(COUNTIF('Postes comptables'!$C$99:$C$148,G31)=0,"Anomalie",""))</f>
        <v/>
      </c>
      <c r="AA31" t="b">
        <f t="shared" si="15"/>
        <v>0</v>
      </c>
      <c r="AB31" t="str">
        <f t="shared" si="16"/>
        <v/>
      </c>
      <c r="AC31" t="str">
        <f t="shared" si="17"/>
        <v/>
      </c>
      <c r="AD31" t="str">
        <f t="shared" si="18"/>
        <v/>
      </c>
      <c r="AE31" t="str">
        <f t="shared" si="19"/>
        <v/>
      </c>
      <c r="AF31" t="str">
        <f t="shared" si="20"/>
        <v/>
      </c>
      <c r="AG31" t="str">
        <f t="shared" si="21"/>
        <v/>
      </c>
      <c r="AH31" t="str">
        <f t="shared" si="22"/>
        <v/>
      </c>
      <c r="AI31" t="str">
        <f t="shared" si="23"/>
        <v/>
      </c>
      <c r="AJ31" t="str">
        <f t="shared" si="24"/>
        <v/>
      </c>
      <c r="AK31" t="str">
        <f t="shared" si="25"/>
        <v/>
      </c>
    </row>
    <row r="32" spans="1:37" x14ac:dyDescent="0.25">
      <c r="A32" s="23">
        <v>45788</v>
      </c>
      <c r="B32" s="24" t="s">
        <v>511</v>
      </c>
      <c r="C32" s="24" t="s">
        <v>664</v>
      </c>
      <c r="D32" s="619" t="s">
        <v>665</v>
      </c>
      <c r="E32" s="26">
        <v>82.8</v>
      </c>
      <c r="F32" s="27" t="s">
        <v>518</v>
      </c>
      <c r="G32" s="27" t="s">
        <v>376</v>
      </c>
      <c r="H32" s="24" t="s">
        <v>603</v>
      </c>
      <c r="I32" s="28"/>
      <c r="J32" s="28"/>
      <c r="K32" s="15"/>
      <c r="L32" s="29"/>
      <c r="M32" s="30"/>
      <c r="N32" s="31"/>
      <c r="O32" s="32" t="s">
        <v>589</v>
      </c>
      <c r="P32" s="223"/>
      <c r="Q32" s="225"/>
      <c r="R32" s="377"/>
      <c r="S32" s="29"/>
      <c r="T32" s="30"/>
      <c r="U32">
        <f t="shared" si="13"/>
        <v>1</v>
      </c>
      <c r="V32" t="str">
        <f>IF(F32="","",IF(COUNTIF('Postes comptables'!$A:$C,F32)=0,"Anomalie",""))</f>
        <v/>
      </c>
      <c r="W32">
        <f t="shared" si="14"/>
        <v>5</v>
      </c>
      <c r="X32">
        <f>IF(F32="","",MATCH(F32,'Postes comptables'!$C$3:$C$45,0))</f>
        <v>3</v>
      </c>
      <c r="Y32" t="str" cm="1">
        <f t="array" ref="Y32">IF(X32="","",INDEX('Postes comptables'!$B$3:$B$45,X32,0))</f>
        <v>60-03</v>
      </c>
      <c r="Z32" t="str">
        <f>IF(G32="","",IF(COUNTIF('Postes comptables'!$C$99:$C$148,G32)=0,"Anomalie",""))</f>
        <v/>
      </c>
      <c r="AA32" t="b">
        <f t="shared" si="15"/>
        <v>0</v>
      </c>
      <c r="AB32" t="str">
        <f t="shared" si="16"/>
        <v/>
      </c>
      <c r="AC32" t="str">
        <f t="shared" si="17"/>
        <v/>
      </c>
      <c r="AD32" t="str">
        <f t="shared" si="18"/>
        <v/>
      </c>
      <c r="AE32" t="str">
        <f t="shared" si="19"/>
        <v/>
      </c>
      <c r="AF32" t="str">
        <f t="shared" si="20"/>
        <v/>
      </c>
      <c r="AG32" t="str">
        <f t="shared" si="21"/>
        <v/>
      </c>
      <c r="AH32" t="str">
        <f t="shared" si="22"/>
        <v/>
      </c>
      <c r="AI32" t="str">
        <f t="shared" si="23"/>
        <v/>
      </c>
      <c r="AJ32" t="str">
        <f t="shared" si="24"/>
        <v/>
      </c>
      <c r="AK32" t="str">
        <f t="shared" si="25"/>
        <v/>
      </c>
    </row>
    <row r="33" spans="1:37" x14ac:dyDescent="0.25">
      <c r="A33" s="23">
        <v>45790</v>
      </c>
      <c r="B33" s="24" t="s">
        <v>590</v>
      </c>
      <c r="C33" s="24" t="s">
        <v>666</v>
      </c>
      <c r="D33" s="619" t="s">
        <v>667</v>
      </c>
      <c r="E33" s="26">
        <v>64</v>
      </c>
      <c r="F33" s="27" t="s">
        <v>42</v>
      </c>
      <c r="G33" s="27" t="s">
        <v>580</v>
      </c>
      <c r="H33" s="24" t="s">
        <v>612</v>
      </c>
      <c r="I33" s="28"/>
      <c r="J33" s="28" t="s">
        <v>589</v>
      </c>
      <c r="K33" s="15" t="s">
        <v>589</v>
      </c>
      <c r="L33" s="29"/>
      <c r="M33" s="30"/>
      <c r="N33" s="31"/>
      <c r="O33" s="32"/>
      <c r="P33" s="223"/>
      <c r="Q33" s="225"/>
      <c r="R33" s="377"/>
      <c r="S33" s="29"/>
      <c r="T33" s="30"/>
      <c r="U33">
        <f t="shared" si="13"/>
        <v>1</v>
      </c>
      <c r="V33" t="str">
        <f>IF(F33="","",IF(COUNTIF('Postes comptables'!$A:$C,F33)=0,"Anomalie",""))</f>
        <v/>
      </c>
      <c r="W33">
        <f t="shared" si="14"/>
        <v>5</v>
      </c>
      <c r="X33">
        <f>IF(F33="","",MATCH(F33,'Postes comptables'!$C$3:$C$45,0))</f>
        <v>8</v>
      </c>
      <c r="Y33" t="str" cm="1">
        <f t="array" ref="Y33">IF(X33="","",INDEX('Postes comptables'!$B$3:$B$45,X33,0))</f>
        <v>61-01</v>
      </c>
      <c r="Z33" t="str">
        <f>IF(G33="","",IF(COUNTIF('Postes comptables'!$C$99:$C$148,G33)=0,"Anomalie",""))</f>
        <v/>
      </c>
      <c r="AA33" t="b">
        <f t="shared" si="15"/>
        <v>0</v>
      </c>
      <c r="AB33" t="str">
        <f t="shared" si="16"/>
        <v/>
      </c>
      <c r="AC33" t="str">
        <f t="shared" si="17"/>
        <v/>
      </c>
      <c r="AD33" t="str">
        <f t="shared" si="18"/>
        <v/>
      </c>
      <c r="AE33" t="str">
        <f t="shared" si="19"/>
        <v/>
      </c>
      <c r="AF33" t="str">
        <f t="shared" si="20"/>
        <v/>
      </c>
      <c r="AG33" t="str">
        <f t="shared" si="21"/>
        <v/>
      </c>
      <c r="AH33" t="str">
        <f t="shared" si="22"/>
        <v/>
      </c>
      <c r="AI33" t="str">
        <f t="shared" si="23"/>
        <v/>
      </c>
      <c r="AJ33" t="str">
        <f t="shared" si="24"/>
        <v/>
      </c>
      <c r="AK33" t="str">
        <f t="shared" si="25"/>
        <v/>
      </c>
    </row>
    <row r="34" spans="1:37" x14ac:dyDescent="0.25">
      <c r="A34" s="23">
        <v>45791</v>
      </c>
      <c r="B34" s="24" t="s">
        <v>613</v>
      </c>
      <c r="C34" s="24" t="s">
        <v>668</v>
      </c>
      <c r="D34" s="619" t="s">
        <v>669</v>
      </c>
      <c r="E34" s="26">
        <v>2</v>
      </c>
      <c r="F34" s="27" t="s">
        <v>406</v>
      </c>
      <c r="G34" s="27" t="s">
        <v>376</v>
      </c>
      <c r="H34" s="24" t="s">
        <v>588</v>
      </c>
      <c r="I34" s="28"/>
      <c r="J34" s="28" t="s">
        <v>589</v>
      </c>
      <c r="K34" s="15" t="s">
        <v>589</v>
      </c>
      <c r="L34" s="29"/>
      <c r="M34" s="30"/>
      <c r="N34" s="31"/>
      <c r="O34" s="32"/>
      <c r="P34" s="223"/>
      <c r="Q34" s="225"/>
      <c r="R34" s="377"/>
      <c r="S34" s="29"/>
      <c r="T34" s="30"/>
      <c r="U34">
        <f t="shared" si="13"/>
        <v>1</v>
      </c>
      <c r="V34" t="str">
        <f>IF(F34="","",IF(COUNTIF('Postes comptables'!$A:$C,F34)=0,"Anomalie",""))</f>
        <v/>
      </c>
      <c r="W34">
        <f t="shared" si="14"/>
        <v>5</v>
      </c>
      <c r="X34">
        <f>IF(F34="","",MATCH(F34,'Postes comptables'!$C$3:$C$45,0))</f>
        <v>21</v>
      </c>
      <c r="Y34" t="str" cm="1">
        <f t="array" ref="Y34">IF(X34="","",INDEX('Postes comptables'!$B$3:$B$45,X34,0))</f>
        <v>62-07</v>
      </c>
      <c r="Z34" t="str">
        <f>IF(G34="","",IF(COUNTIF('Postes comptables'!$C$99:$C$148,G34)=0,"Anomalie",""))</f>
        <v/>
      </c>
      <c r="AA34" t="b">
        <f t="shared" si="15"/>
        <v>0</v>
      </c>
      <c r="AB34" t="str">
        <f t="shared" si="16"/>
        <v/>
      </c>
      <c r="AC34" t="str">
        <f t="shared" si="17"/>
        <v/>
      </c>
      <c r="AD34" t="str">
        <f t="shared" si="18"/>
        <v/>
      </c>
      <c r="AE34" t="str">
        <f t="shared" si="19"/>
        <v/>
      </c>
      <c r="AF34" t="str">
        <f t="shared" si="20"/>
        <v/>
      </c>
      <c r="AG34" t="str">
        <f t="shared" si="21"/>
        <v/>
      </c>
      <c r="AH34" t="str">
        <f t="shared" si="22"/>
        <v/>
      </c>
      <c r="AI34" t="str">
        <f t="shared" si="23"/>
        <v/>
      </c>
      <c r="AJ34" t="str">
        <f t="shared" si="24"/>
        <v/>
      </c>
      <c r="AK34" t="str">
        <f t="shared" si="25"/>
        <v/>
      </c>
    </row>
    <row r="35" spans="1:37" x14ac:dyDescent="0.25">
      <c r="A35" s="23">
        <v>45794</v>
      </c>
      <c r="B35" s="24" t="s">
        <v>511</v>
      </c>
      <c r="C35" s="24" t="s">
        <v>670</v>
      </c>
      <c r="D35" s="619" t="s">
        <v>671</v>
      </c>
      <c r="E35" s="26">
        <v>0.02</v>
      </c>
      <c r="F35" s="27" t="s">
        <v>54</v>
      </c>
      <c r="G35" s="27" t="s">
        <v>376</v>
      </c>
      <c r="H35" s="24" t="s">
        <v>603</v>
      </c>
      <c r="I35" s="28"/>
      <c r="J35" s="28"/>
      <c r="K35" s="15"/>
      <c r="L35" s="29"/>
      <c r="M35" s="30"/>
      <c r="N35" s="31"/>
      <c r="O35" s="32" t="s">
        <v>589</v>
      </c>
      <c r="P35" s="223"/>
      <c r="Q35" s="225"/>
      <c r="R35" s="377"/>
      <c r="S35" s="29"/>
      <c r="T35" s="30"/>
      <c r="U35">
        <f t="shared" si="13"/>
        <v>1</v>
      </c>
      <c r="V35" t="str">
        <f>IF(F35="","",IF(COUNTIF('Postes comptables'!$A:$C,F35)=0,"Anomalie",""))</f>
        <v/>
      </c>
      <c r="W35">
        <f t="shared" si="14"/>
        <v>5</v>
      </c>
      <c r="X35">
        <f>IF(F35="","",MATCH(F35,'Postes comptables'!$C$3:$C$45,0))</f>
        <v>22</v>
      </c>
      <c r="Y35" t="str" cm="1">
        <f t="array" ref="Y35">IF(X35="","",INDEX('Postes comptables'!$B$3:$B$45,X35,0))</f>
        <v>62-08</v>
      </c>
      <c r="Z35" t="str">
        <f>IF(G35="","",IF(COUNTIF('Postes comptables'!$C$99:$C$148,G35)=0,"Anomalie",""))</f>
        <v/>
      </c>
      <c r="AA35" t="b">
        <f t="shared" si="15"/>
        <v>0</v>
      </c>
      <c r="AB35" t="str">
        <f t="shared" si="16"/>
        <v/>
      </c>
      <c r="AC35" t="str">
        <f t="shared" si="17"/>
        <v/>
      </c>
      <c r="AD35" t="str">
        <f t="shared" si="18"/>
        <v/>
      </c>
      <c r="AE35" t="str">
        <f t="shared" si="19"/>
        <v/>
      </c>
      <c r="AF35" t="str">
        <f t="shared" si="20"/>
        <v/>
      </c>
      <c r="AG35" t="str">
        <f t="shared" si="21"/>
        <v/>
      </c>
      <c r="AH35" t="str">
        <f t="shared" si="22"/>
        <v/>
      </c>
      <c r="AI35" t="str">
        <f t="shared" si="23"/>
        <v/>
      </c>
      <c r="AJ35" t="str">
        <f t="shared" si="24"/>
        <v/>
      </c>
      <c r="AK35" t="str">
        <f t="shared" si="25"/>
        <v/>
      </c>
    </row>
    <row r="36" spans="1:37" x14ac:dyDescent="0.25">
      <c r="A36" s="23">
        <v>45805</v>
      </c>
      <c r="B36" s="24" t="s">
        <v>672</v>
      </c>
      <c r="C36" s="24" t="s">
        <v>673</v>
      </c>
      <c r="D36" s="25" t="s">
        <v>674</v>
      </c>
      <c r="E36" s="26">
        <v>156</v>
      </c>
      <c r="F36" s="27" t="s">
        <v>518</v>
      </c>
      <c r="G36" s="27" t="s">
        <v>376</v>
      </c>
      <c r="H36" s="24" t="s">
        <v>612</v>
      </c>
      <c r="I36" s="28"/>
      <c r="J36" s="28" t="s">
        <v>589</v>
      </c>
      <c r="K36" s="15" t="s">
        <v>589</v>
      </c>
      <c r="L36" s="29"/>
      <c r="M36" s="30"/>
      <c r="N36" s="31"/>
      <c r="O36" s="32"/>
      <c r="P36" s="223"/>
      <c r="Q36" s="225"/>
      <c r="R36" s="377"/>
      <c r="S36" s="29"/>
      <c r="T36" s="30"/>
      <c r="U36">
        <f t="shared" si="13"/>
        <v>1</v>
      </c>
      <c r="V36" t="str">
        <f>IF(F36="","",IF(COUNTIF('Postes comptables'!$A:$C,F36)=0,"Anomalie",""))</f>
        <v/>
      </c>
      <c r="W36">
        <f t="shared" si="14"/>
        <v>5</v>
      </c>
      <c r="X36">
        <f>IF(F36="","",MATCH(F36,'Postes comptables'!$C$3:$C$45,0))</f>
        <v>3</v>
      </c>
      <c r="Y36" t="str" cm="1">
        <f t="array" ref="Y36">IF(X36="","",INDEX('Postes comptables'!$B$3:$B$45,X36,0))</f>
        <v>60-03</v>
      </c>
      <c r="Z36" t="str">
        <f>IF(G36="","",IF(COUNTIF('Postes comptables'!$C$99:$C$148,G36)=0,"Anomalie",""))</f>
        <v/>
      </c>
      <c r="AA36" t="b">
        <f t="shared" si="15"/>
        <v>0</v>
      </c>
      <c r="AB36" t="str">
        <f t="shared" si="16"/>
        <v/>
      </c>
      <c r="AC36" t="str">
        <f t="shared" si="17"/>
        <v/>
      </c>
      <c r="AD36" t="str">
        <f t="shared" si="18"/>
        <v/>
      </c>
      <c r="AE36" t="str">
        <f t="shared" si="19"/>
        <v/>
      </c>
      <c r="AF36" t="str">
        <f t="shared" si="20"/>
        <v/>
      </c>
      <c r="AG36" t="str">
        <f t="shared" si="21"/>
        <v/>
      </c>
      <c r="AH36" t="str">
        <f t="shared" si="22"/>
        <v/>
      </c>
      <c r="AI36" t="str">
        <f t="shared" si="23"/>
        <v/>
      </c>
      <c r="AJ36" t="str">
        <f t="shared" si="24"/>
        <v/>
      </c>
      <c r="AK36" t="str">
        <f t="shared" si="25"/>
        <v/>
      </c>
    </row>
    <row r="37" spans="1:37" x14ac:dyDescent="0.25">
      <c r="A37" s="23">
        <v>45812</v>
      </c>
      <c r="B37" s="24" t="s">
        <v>511</v>
      </c>
      <c r="C37" s="24" t="s">
        <v>670</v>
      </c>
      <c r="D37" s="25" t="s">
        <v>675</v>
      </c>
      <c r="E37" s="26">
        <v>0.18</v>
      </c>
      <c r="F37" s="27" t="s">
        <v>54</v>
      </c>
      <c r="G37" s="27" t="s">
        <v>580</v>
      </c>
      <c r="H37" s="24" t="s">
        <v>603</v>
      </c>
      <c r="I37" s="28"/>
      <c r="J37" s="28"/>
      <c r="K37" s="15"/>
      <c r="L37" s="29"/>
      <c r="M37" s="30"/>
      <c r="N37" s="31"/>
      <c r="O37" s="32" t="s">
        <v>589</v>
      </c>
      <c r="P37" s="223"/>
      <c r="Q37" s="225"/>
      <c r="R37" s="377"/>
      <c r="S37" s="29"/>
      <c r="T37" s="30"/>
      <c r="U37">
        <f t="shared" si="13"/>
        <v>1</v>
      </c>
      <c r="V37" t="str">
        <f>IF(F37="","",IF(COUNTIF('Postes comptables'!$A:$C,F37)=0,"Anomalie",""))</f>
        <v/>
      </c>
      <c r="W37">
        <f t="shared" si="14"/>
        <v>6</v>
      </c>
      <c r="X37">
        <f>IF(F37="","",MATCH(F37,'Postes comptables'!$C$3:$C$45,0))</f>
        <v>22</v>
      </c>
      <c r="Y37" t="str" cm="1">
        <f t="array" ref="Y37">IF(X37="","",INDEX('Postes comptables'!$B$3:$B$45,X37,0))</f>
        <v>62-08</v>
      </c>
      <c r="Z37" t="str">
        <f>IF(G37="","",IF(COUNTIF('Postes comptables'!$C$99:$C$148,G37)=0,"Anomalie",""))</f>
        <v/>
      </c>
      <c r="AA37" t="b">
        <f t="shared" si="15"/>
        <v>0</v>
      </c>
      <c r="AB37" t="str">
        <f t="shared" si="16"/>
        <v/>
      </c>
      <c r="AC37" t="str">
        <f t="shared" si="17"/>
        <v/>
      </c>
      <c r="AD37" t="str">
        <f t="shared" si="18"/>
        <v/>
      </c>
      <c r="AE37" t="str">
        <f t="shared" si="19"/>
        <v/>
      </c>
      <c r="AF37" t="str">
        <f t="shared" si="20"/>
        <v/>
      </c>
      <c r="AG37" t="str">
        <f t="shared" si="21"/>
        <v/>
      </c>
      <c r="AH37" t="str">
        <f t="shared" si="22"/>
        <v/>
      </c>
      <c r="AI37" t="str">
        <f t="shared" si="23"/>
        <v/>
      </c>
      <c r="AJ37" t="str">
        <f t="shared" si="24"/>
        <v/>
      </c>
      <c r="AK37" t="str">
        <f t="shared" si="25"/>
        <v/>
      </c>
    </row>
    <row r="38" spans="1:37" x14ac:dyDescent="0.25">
      <c r="A38" s="23">
        <v>45818</v>
      </c>
      <c r="B38" s="24" t="s">
        <v>585</v>
      </c>
      <c r="C38" s="24" t="s">
        <v>676</v>
      </c>
      <c r="D38" s="619" t="s">
        <v>677</v>
      </c>
      <c r="E38" s="26">
        <v>1.22</v>
      </c>
      <c r="F38" s="27" t="s">
        <v>54</v>
      </c>
      <c r="G38" s="27" t="s">
        <v>376</v>
      </c>
      <c r="H38" s="24" t="s">
        <v>588</v>
      </c>
      <c r="I38" s="28"/>
      <c r="J38" s="28" t="s">
        <v>589</v>
      </c>
      <c r="K38" s="15" t="s">
        <v>589</v>
      </c>
      <c r="L38" s="29"/>
      <c r="M38" s="30"/>
      <c r="N38" s="31"/>
      <c r="O38" s="32"/>
      <c r="P38" s="223"/>
      <c r="Q38" s="225"/>
      <c r="R38" s="377"/>
      <c r="S38" s="29"/>
      <c r="T38" s="30"/>
      <c r="U38">
        <f t="shared" si="13"/>
        <v>1</v>
      </c>
      <c r="V38" t="str">
        <f>IF(F38="","",IF(COUNTIF('Postes comptables'!$A:$C,F38)=0,"Anomalie",""))</f>
        <v/>
      </c>
      <c r="W38">
        <f t="shared" si="14"/>
        <v>6</v>
      </c>
      <c r="X38">
        <f>IF(F38="","",MATCH(F38,'Postes comptables'!$C$3:$C$45,0))</f>
        <v>22</v>
      </c>
      <c r="Y38" t="str" cm="1">
        <f t="array" ref="Y38">IF(X38="","",INDEX('Postes comptables'!$B$3:$B$45,X38,0))</f>
        <v>62-08</v>
      </c>
      <c r="Z38" t="str">
        <f>IF(G38="","",IF(COUNTIF('Postes comptables'!$C$99:$C$148,G38)=0,"Anomalie",""))</f>
        <v/>
      </c>
      <c r="AA38" t="b">
        <f t="shared" si="15"/>
        <v>0</v>
      </c>
      <c r="AB38" t="str">
        <f t="shared" si="16"/>
        <v/>
      </c>
      <c r="AC38" t="str">
        <f t="shared" si="17"/>
        <v/>
      </c>
      <c r="AD38" t="str">
        <f t="shared" si="18"/>
        <v/>
      </c>
      <c r="AE38" t="str">
        <f t="shared" si="19"/>
        <v/>
      </c>
      <c r="AF38" t="str">
        <f t="shared" si="20"/>
        <v/>
      </c>
      <c r="AG38" t="str">
        <f t="shared" si="21"/>
        <v/>
      </c>
      <c r="AH38" t="str">
        <f t="shared" si="22"/>
        <v/>
      </c>
      <c r="AI38" t="str">
        <f t="shared" si="23"/>
        <v/>
      </c>
      <c r="AJ38" t="str">
        <f t="shared" si="24"/>
        <v/>
      </c>
      <c r="AK38" t="str">
        <f t="shared" si="25"/>
        <v/>
      </c>
    </row>
    <row r="39" spans="1:37" x14ac:dyDescent="0.25">
      <c r="A39" s="23">
        <v>45820</v>
      </c>
      <c r="B39" s="24" t="s">
        <v>678</v>
      </c>
      <c r="C39" s="24" t="s">
        <v>679</v>
      </c>
      <c r="D39" s="619" t="s">
        <v>680</v>
      </c>
      <c r="E39" s="26">
        <v>26</v>
      </c>
      <c r="F39" s="27" t="s">
        <v>538</v>
      </c>
      <c r="G39" s="27" t="s">
        <v>580</v>
      </c>
      <c r="H39" s="24" t="s">
        <v>612</v>
      </c>
      <c r="I39" s="28"/>
      <c r="J39" s="28" t="s">
        <v>589</v>
      </c>
      <c r="K39" s="15" t="s">
        <v>589</v>
      </c>
      <c r="L39" s="29"/>
      <c r="M39" s="30"/>
      <c r="N39" s="31"/>
      <c r="O39" s="32"/>
      <c r="P39" s="223"/>
      <c r="Q39" s="225"/>
      <c r="R39" s="377"/>
      <c r="S39" s="29"/>
      <c r="T39" s="30"/>
      <c r="U39">
        <f t="shared" si="13"/>
        <v>1</v>
      </c>
      <c r="V39" t="str">
        <f>IF(F39="","",IF(COUNTIF('Postes comptables'!$A:$C,F39)=0,"Anomalie",""))</f>
        <v/>
      </c>
      <c r="W39">
        <f t="shared" si="14"/>
        <v>6</v>
      </c>
      <c r="X39">
        <f>IF(F39="","",MATCH(F39,'Postes comptables'!$C$3:$C$45,0))</f>
        <v>18</v>
      </c>
      <c r="Y39" t="str" cm="1">
        <f t="array" ref="Y39">IF(X39="","",INDEX('Postes comptables'!$B$3:$B$45,X39,0))</f>
        <v>62-04</v>
      </c>
      <c r="Z39" t="str">
        <f>IF(G39="","",IF(COUNTIF('Postes comptables'!$C$99:$C$148,G39)=0,"Anomalie",""))</f>
        <v/>
      </c>
      <c r="AA39" t="b">
        <f t="shared" si="15"/>
        <v>0</v>
      </c>
      <c r="AB39" t="str">
        <f t="shared" si="16"/>
        <v/>
      </c>
      <c r="AC39" t="str">
        <f t="shared" si="17"/>
        <v/>
      </c>
      <c r="AD39" t="str">
        <f t="shared" si="18"/>
        <v/>
      </c>
      <c r="AE39" t="str">
        <f t="shared" si="19"/>
        <v/>
      </c>
      <c r="AF39" t="str">
        <f t="shared" si="20"/>
        <v/>
      </c>
      <c r="AG39" t="str">
        <f t="shared" si="21"/>
        <v/>
      </c>
      <c r="AH39" t="str">
        <f t="shared" si="22"/>
        <v/>
      </c>
      <c r="AI39" t="str">
        <f t="shared" si="23"/>
        <v/>
      </c>
      <c r="AJ39" t="str">
        <f t="shared" si="24"/>
        <v/>
      </c>
      <c r="AK39" t="str">
        <f t="shared" si="25"/>
        <v/>
      </c>
    </row>
    <row r="40" spans="1:37" x14ac:dyDescent="0.25">
      <c r="A40" s="23">
        <v>45820</v>
      </c>
      <c r="B40" s="24" t="s">
        <v>613</v>
      </c>
      <c r="C40" s="24" t="s">
        <v>681</v>
      </c>
      <c r="D40" s="619" t="s">
        <v>682</v>
      </c>
      <c r="E40" s="26">
        <v>2</v>
      </c>
      <c r="F40" s="27" t="s">
        <v>406</v>
      </c>
      <c r="G40" s="27" t="s">
        <v>376</v>
      </c>
      <c r="H40" s="24" t="s">
        <v>588</v>
      </c>
      <c r="I40" s="28"/>
      <c r="J40" s="28" t="s">
        <v>589</v>
      </c>
      <c r="K40" s="15" t="s">
        <v>589</v>
      </c>
      <c r="L40" s="29"/>
      <c r="M40" s="30"/>
      <c r="N40" s="31"/>
      <c r="O40" s="32"/>
      <c r="P40" s="223"/>
      <c r="Q40" s="225"/>
      <c r="R40" s="377"/>
      <c r="S40" s="29"/>
      <c r="T40" s="30"/>
      <c r="U40">
        <f t="shared" si="13"/>
        <v>1</v>
      </c>
      <c r="V40" t="str">
        <f>IF(F40="","",IF(COUNTIF('Postes comptables'!$A:$C,F40)=0,"Anomalie",""))</f>
        <v/>
      </c>
      <c r="W40">
        <f t="shared" si="14"/>
        <v>6</v>
      </c>
      <c r="X40">
        <f>IF(F40="","",MATCH(F40,'Postes comptables'!$C$3:$C$45,0))</f>
        <v>21</v>
      </c>
      <c r="Y40" t="str" cm="1">
        <f t="array" ref="Y40">IF(X40="","",INDEX('Postes comptables'!$B$3:$B$45,X40,0))</f>
        <v>62-07</v>
      </c>
      <c r="Z40" t="str">
        <f>IF(G40="","",IF(COUNTIF('Postes comptables'!$C$99:$C$148,G40)=0,"Anomalie",""))</f>
        <v/>
      </c>
      <c r="AA40" t="b">
        <f t="shared" si="15"/>
        <v>0</v>
      </c>
      <c r="AB40" t="str">
        <f t="shared" si="16"/>
        <v/>
      </c>
      <c r="AC40" t="str">
        <f t="shared" si="17"/>
        <v/>
      </c>
      <c r="AD40" t="str">
        <f t="shared" si="18"/>
        <v/>
      </c>
      <c r="AE40" t="str">
        <f t="shared" si="19"/>
        <v/>
      </c>
      <c r="AF40" t="str">
        <f t="shared" si="20"/>
        <v/>
      </c>
      <c r="AG40" t="str">
        <f t="shared" si="21"/>
        <v/>
      </c>
      <c r="AH40" t="str">
        <f t="shared" si="22"/>
        <v/>
      </c>
      <c r="AI40" t="str">
        <f t="shared" si="23"/>
        <v/>
      </c>
      <c r="AJ40" t="str">
        <f t="shared" si="24"/>
        <v/>
      </c>
      <c r="AK40" t="str">
        <f t="shared" si="25"/>
        <v/>
      </c>
    </row>
    <row r="41" spans="1:37" x14ac:dyDescent="0.25">
      <c r="A41" s="23">
        <v>45824</v>
      </c>
      <c r="B41" s="24" t="s">
        <v>620</v>
      </c>
      <c r="C41" s="24" t="s">
        <v>683</v>
      </c>
      <c r="D41" s="619" t="s">
        <v>684</v>
      </c>
      <c r="E41" s="26">
        <v>111</v>
      </c>
      <c r="F41" s="27" t="s">
        <v>538</v>
      </c>
      <c r="G41" s="27" t="s">
        <v>580</v>
      </c>
      <c r="H41" s="24" t="s">
        <v>612</v>
      </c>
      <c r="I41" s="28"/>
      <c r="J41" s="28" t="s">
        <v>589</v>
      </c>
      <c r="K41" s="15" t="s">
        <v>638</v>
      </c>
      <c r="L41" s="29"/>
      <c r="M41" s="30"/>
      <c r="N41" s="31"/>
      <c r="O41" s="32"/>
      <c r="P41" s="223"/>
      <c r="Q41" s="225"/>
      <c r="R41" s="377"/>
      <c r="S41" s="29"/>
      <c r="T41" s="30"/>
      <c r="U41">
        <f t="shared" si="13"/>
        <v>1</v>
      </c>
      <c r="V41" t="str">
        <f>IF(F41="","",IF(COUNTIF('Postes comptables'!$A:$C,F41)=0,"Anomalie",""))</f>
        <v/>
      </c>
      <c r="W41">
        <f t="shared" si="14"/>
        <v>6</v>
      </c>
      <c r="X41">
        <f>IF(F41="","",MATCH(F41,'Postes comptables'!$C$3:$C$45,0))</f>
        <v>18</v>
      </c>
      <c r="Y41" t="str" cm="1">
        <f t="array" ref="Y41">IF(X41="","",INDEX('Postes comptables'!$B$3:$B$45,X41,0))</f>
        <v>62-04</v>
      </c>
      <c r="Z41" t="str">
        <f>IF(G41="","",IF(COUNTIF('Postes comptables'!$C$99:$C$148,G41)=0,"Anomalie",""))</f>
        <v/>
      </c>
      <c r="AA41" t="b">
        <f t="shared" si="15"/>
        <v>0</v>
      </c>
      <c r="AB41" t="str">
        <f t="shared" si="16"/>
        <v/>
      </c>
      <c r="AC41" t="str">
        <f t="shared" si="17"/>
        <v/>
      </c>
      <c r="AD41" t="str">
        <f t="shared" si="18"/>
        <v/>
      </c>
      <c r="AE41" t="str">
        <f t="shared" si="19"/>
        <v/>
      </c>
      <c r="AF41" t="str">
        <f t="shared" si="20"/>
        <v/>
      </c>
      <c r="AG41" t="str">
        <f t="shared" si="21"/>
        <v/>
      </c>
      <c r="AH41" t="str">
        <f t="shared" si="22"/>
        <v/>
      </c>
      <c r="AI41" t="str">
        <f t="shared" si="23"/>
        <v/>
      </c>
      <c r="AJ41" t="str">
        <f t="shared" si="24"/>
        <v/>
      </c>
      <c r="AK41" t="str">
        <f t="shared" si="25"/>
        <v/>
      </c>
    </row>
    <row r="42" spans="1:37" x14ac:dyDescent="0.25">
      <c r="A42" s="23">
        <v>45825</v>
      </c>
      <c r="B42" s="24" t="s">
        <v>685</v>
      </c>
      <c r="C42" s="24" t="s">
        <v>686</v>
      </c>
      <c r="D42" s="619" t="s">
        <v>687</v>
      </c>
      <c r="E42" s="26">
        <v>223.58</v>
      </c>
      <c r="F42" s="27" t="s">
        <v>526</v>
      </c>
      <c r="G42" s="27" t="s">
        <v>580</v>
      </c>
      <c r="H42" s="24" t="s">
        <v>612</v>
      </c>
      <c r="I42" s="28"/>
      <c r="J42" s="28" t="s">
        <v>589</v>
      </c>
      <c r="K42" s="15" t="s">
        <v>589</v>
      </c>
      <c r="L42" s="29"/>
      <c r="M42" s="30"/>
      <c r="N42" s="31"/>
      <c r="O42" s="32"/>
      <c r="P42" s="223"/>
      <c r="Q42" s="225"/>
      <c r="R42" s="377"/>
      <c r="S42" s="29"/>
      <c r="T42" s="30"/>
      <c r="U42">
        <f t="shared" si="13"/>
        <v>1</v>
      </c>
      <c r="V42" t="str">
        <f>IF(F42="","",IF(COUNTIF('Postes comptables'!$A:$C,F42)=0,"Anomalie",""))</f>
        <v/>
      </c>
      <c r="W42">
        <f t="shared" si="14"/>
        <v>6</v>
      </c>
      <c r="X42">
        <f>IF(F42="","",MATCH(F42,'Postes comptables'!$C$3:$C$45,0))</f>
        <v>11</v>
      </c>
      <c r="Y42" t="str" cm="1">
        <f t="array" ref="Y42">IF(X42="","",INDEX('Postes comptables'!$B$3:$B$45,X42,0))</f>
        <v>61-04</v>
      </c>
      <c r="Z42" t="str">
        <f>IF(G42="","",IF(COUNTIF('Postes comptables'!$C$99:$C$148,G42)=0,"Anomalie",""))</f>
        <v/>
      </c>
      <c r="AA42" t="b">
        <f t="shared" si="15"/>
        <v>0</v>
      </c>
      <c r="AB42" t="str">
        <f t="shared" si="16"/>
        <v/>
      </c>
      <c r="AC42" t="str">
        <f t="shared" si="17"/>
        <v/>
      </c>
      <c r="AD42" t="str">
        <f t="shared" si="18"/>
        <v/>
      </c>
      <c r="AE42" t="str">
        <f t="shared" si="19"/>
        <v/>
      </c>
      <c r="AF42" t="str">
        <f t="shared" si="20"/>
        <v/>
      </c>
      <c r="AG42" t="str">
        <f t="shared" si="21"/>
        <v/>
      </c>
      <c r="AH42" t="str">
        <f t="shared" si="22"/>
        <v/>
      </c>
      <c r="AI42" t="str">
        <f t="shared" si="23"/>
        <v/>
      </c>
      <c r="AJ42" t="str">
        <f t="shared" si="24"/>
        <v/>
      </c>
      <c r="AK42" t="str">
        <f t="shared" si="25"/>
        <v/>
      </c>
    </row>
    <row r="43" spans="1:37" x14ac:dyDescent="0.25">
      <c r="A43" s="23">
        <v>45825</v>
      </c>
      <c r="B43" s="24" t="s">
        <v>590</v>
      </c>
      <c r="C43" s="24" t="s">
        <v>688</v>
      </c>
      <c r="D43" s="619" t="s">
        <v>689</v>
      </c>
      <c r="E43" s="26">
        <v>8.39</v>
      </c>
      <c r="F43" s="27" t="s">
        <v>520</v>
      </c>
      <c r="G43" s="27" t="s">
        <v>580</v>
      </c>
      <c r="H43" s="24" t="s">
        <v>612</v>
      </c>
      <c r="I43" s="28"/>
      <c r="J43" s="28" t="s">
        <v>589</v>
      </c>
      <c r="K43" s="15" t="s">
        <v>589</v>
      </c>
      <c r="L43" s="29"/>
      <c r="M43" s="30"/>
      <c r="N43" s="31"/>
      <c r="O43" s="32"/>
      <c r="P43" s="223"/>
      <c r="Q43" s="225"/>
      <c r="R43" s="377"/>
      <c r="S43" s="29"/>
      <c r="T43" s="30"/>
      <c r="U43">
        <f t="shared" si="13"/>
        <v>1</v>
      </c>
      <c r="V43" t="str">
        <f>IF(F43="","",IF(COUNTIF('Postes comptables'!$A:$C,F43)=0,"Anomalie",""))</f>
        <v/>
      </c>
      <c r="W43">
        <f t="shared" si="14"/>
        <v>6</v>
      </c>
      <c r="X43">
        <f>IF(F43="","",MATCH(F43,'Postes comptables'!$C$3:$C$45,0))</f>
        <v>4</v>
      </c>
      <c r="Y43" t="str" cm="1">
        <f t="array" ref="Y43">IF(X43="","",INDEX('Postes comptables'!$B$3:$B$45,X43,0))</f>
        <v>60-04</v>
      </c>
      <c r="Z43" t="str">
        <f>IF(G43="","",IF(COUNTIF('Postes comptables'!$C$99:$C$148,G43)=0,"Anomalie",""))</f>
        <v/>
      </c>
      <c r="AA43" t="b">
        <f t="shared" si="15"/>
        <v>0</v>
      </c>
      <c r="AB43" t="str">
        <f t="shared" si="16"/>
        <v/>
      </c>
      <c r="AC43" t="str">
        <f t="shared" si="17"/>
        <v/>
      </c>
      <c r="AD43" t="str">
        <f t="shared" si="18"/>
        <v/>
      </c>
      <c r="AE43" t="str">
        <f t="shared" si="19"/>
        <v/>
      </c>
      <c r="AF43" t="str">
        <f t="shared" si="20"/>
        <v/>
      </c>
      <c r="AG43" t="str">
        <f t="shared" si="21"/>
        <v/>
      </c>
      <c r="AH43" t="str">
        <f t="shared" si="22"/>
        <v/>
      </c>
      <c r="AI43" t="str">
        <f t="shared" si="23"/>
        <v/>
      </c>
      <c r="AJ43" t="str">
        <f t="shared" si="24"/>
        <v/>
      </c>
      <c r="AK43" t="str">
        <f t="shared" si="25"/>
        <v/>
      </c>
    </row>
    <row r="44" spans="1:37" x14ac:dyDescent="0.25">
      <c r="A44" s="23">
        <v>45825</v>
      </c>
      <c r="B44" s="24" t="s">
        <v>590</v>
      </c>
      <c r="C44" s="24" t="s">
        <v>666</v>
      </c>
      <c r="D44" s="620" t="s">
        <v>690</v>
      </c>
      <c r="E44" s="26">
        <v>54</v>
      </c>
      <c r="F44" s="27" t="s">
        <v>42</v>
      </c>
      <c r="G44" s="27" t="s">
        <v>580</v>
      </c>
      <c r="H44" s="24" t="s">
        <v>612</v>
      </c>
      <c r="I44" s="28"/>
      <c r="J44" s="28" t="s">
        <v>589</v>
      </c>
      <c r="K44" s="15" t="s">
        <v>589</v>
      </c>
      <c r="L44" s="29"/>
      <c r="M44" s="30"/>
      <c r="N44" s="31"/>
      <c r="O44" s="32"/>
      <c r="P44" s="223"/>
      <c r="Q44" s="225"/>
      <c r="R44" s="377"/>
      <c r="S44" s="29"/>
      <c r="T44" s="30"/>
      <c r="U44">
        <f t="shared" si="13"/>
        <v>1</v>
      </c>
      <c r="V44" t="str">
        <f>IF(F44="","",IF(COUNTIF('Postes comptables'!$A:$C,F44)=0,"Anomalie",""))</f>
        <v/>
      </c>
      <c r="W44">
        <f t="shared" si="14"/>
        <v>6</v>
      </c>
      <c r="X44">
        <f>IF(F44="","",MATCH(F44,'Postes comptables'!$C$3:$C$45,0))</f>
        <v>8</v>
      </c>
      <c r="Y44" t="str" cm="1">
        <f t="array" ref="Y44">IF(X44="","",INDEX('Postes comptables'!$B$3:$B$45,X44,0))</f>
        <v>61-01</v>
      </c>
      <c r="Z44" t="str">
        <f>IF(G44="","",IF(COUNTIF('Postes comptables'!$C$99:$C$148,G44)=0,"Anomalie",""))</f>
        <v/>
      </c>
      <c r="AA44" t="b">
        <f t="shared" si="15"/>
        <v>0</v>
      </c>
      <c r="AB44" t="str">
        <f t="shared" si="16"/>
        <v/>
      </c>
      <c r="AC44" t="str">
        <f t="shared" si="17"/>
        <v/>
      </c>
      <c r="AD44" t="str">
        <f t="shared" si="18"/>
        <v/>
      </c>
      <c r="AE44" t="str">
        <f t="shared" si="19"/>
        <v/>
      </c>
      <c r="AF44" t="str">
        <f t="shared" si="20"/>
        <v/>
      </c>
      <c r="AG44" t="str">
        <f t="shared" si="21"/>
        <v/>
      </c>
      <c r="AH44" t="str">
        <f t="shared" si="22"/>
        <v/>
      </c>
      <c r="AI44" t="str">
        <f t="shared" si="23"/>
        <v/>
      </c>
      <c r="AJ44" t="str">
        <f t="shared" si="24"/>
        <v/>
      </c>
      <c r="AK44" t="str">
        <f t="shared" si="25"/>
        <v/>
      </c>
    </row>
    <row r="45" spans="1:37" x14ac:dyDescent="0.25">
      <c r="A45" s="23">
        <v>45826</v>
      </c>
      <c r="B45" s="24" t="s">
        <v>691</v>
      </c>
      <c r="C45" s="24" t="s">
        <v>692</v>
      </c>
      <c r="D45" s="25" t="s">
        <v>693</v>
      </c>
      <c r="E45" s="26">
        <v>84.92</v>
      </c>
      <c r="F45" s="27" t="s">
        <v>516</v>
      </c>
      <c r="G45" s="27" t="s">
        <v>583</v>
      </c>
      <c r="H45" s="24" t="s">
        <v>603</v>
      </c>
      <c r="I45" s="28"/>
      <c r="J45" s="28"/>
      <c r="K45" s="15"/>
      <c r="L45" s="29"/>
      <c r="M45" s="30"/>
      <c r="N45" s="31"/>
      <c r="O45" s="32" t="s">
        <v>589</v>
      </c>
      <c r="P45" s="223"/>
      <c r="Q45" s="225"/>
      <c r="R45" s="377"/>
      <c r="S45" s="29"/>
      <c r="T45" s="30"/>
      <c r="U45">
        <f t="shared" si="13"/>
        <v>1</v>
      </c>
      <c r="V45" t="str">
        <f>IF(F45="","",IF(COUNTIF('Postes comptables'!$A:$C,F45)=0,"Anomalie",""))</f>
        <v/>
      </c>
      <c r="W45">
        <f t="shared" si="14"/>
        <v>6</v>
      </c>
      <c r="X45">
        <f>IF(F45="","",MATCH(F45,'Postes comptables'!$C$3:$C$45,0))</f>
        <v>2</v>
      </c>
      <c r="Y45" t="str" cm="1">
        <f t="array" ref="Y45">IF(X45="","",INDEX('Postes comptables'!$B$3:$B$45,X45,0))</f>
        <v>60-02</v>
      </c>
      <c r="Z45" t="str">
        <f>IF(G45="","",IF(COUNTIF('Postes comptables'!$C$99:$C$148,G45)=0,"Anomalie",""))</f>
        <v/>
      </c>
      <c r="AA45" t="b">
        <f t="shared" si="15"/>
        <v>0</v>
      </c>
      <c r="AB45" t="str">
        <f t="shared" si="16"/>
        <v/>
      </c>
      <c r="AC45" t="str">
        <f t="shared" si="17"/>
        <v/>
      </c>
      <c r="AD45" t="str">
        <f t="shared" si="18"/>
        <v/>
      </c>
      <c r="AE45" t="str">
        <f t="shared" si="19"/>
        <v/>
      </c>
      <c r="AF45" t="str">
        <f t="shared" si="20"/>
        <v/>
      </c>
      <c r="AG45" t="str">
        <f t="shared" si="21"/>
        <v/>
      </c>
      <c r="AH45" t="str">
        <f t="shared" si="22"/>
        <v/>
      </c>
      <c r="AI45" t="str">
        <f t="shared" si="23"/>
        <v/>
      </c>
      <c r="AJ45" t="str">
        <f t="shared" si="24"/>
        <v/>
      </c>
      <c r="AK45" t="str">
        <f t="shared" si="25"/>
        <v/>
      </c>
    </row>
    <row r="46" spans="1:37" x14ac:dyDescent="0.25">
      <c r="A46" s="23">
        <v>45838</v>
      </c>
      <c r="B46" s="24" t="s">
        <v>607</v>
      </c>
      <c r="C46" s="24" t="s">
        <v>694</v>
      </c>
      <c r="D46" s="619" t="s">
        <v>695</v>
      </c>
      <c r="E46" s="26">
        <v>102.96</v>
      </c>
      <c r="F46" s="27" t="s">
        <v>388</v>
      </c>
      <c r="G46" s="27" t="s">
        <v>583</v>
      </c>
      <c r="H46" s="24" t="s">
        <v>612</v>
      </c>
      <c r="I46" s="28"/>
      <c r="J46" s="28" t="s">
        <v>589</v>
      </c>
      <c r="K46" s="15" t="s">
        <v>589</v>
      </c>
      <c r="L46" s="29"/>
      <c r="M46" s="30"/>
      <c r="N46" s="31"/>
      <c r="O46" s="32"/>
      <c r="P46" s="223"/>
      <c r="Q46" s="225"/>
      <c r="R46" s="377"/>
      <c r="S46" s="29"/>
      <c r="T46" s="30"/>
      <c r="U46">
        <f t="shared" si="13"/>
        <v>1</v>
      </c>
      <c r="V46" t="str">
        <f>IF(F46="","",IF(COUNTIF('Postes comptables'!$A:$C,F46)=0,"Anomalie",""))</f>
        <v/>
      </c>
      <c r="W46">
        <f t="shared" si="14"/>
        <v>6</v>
      </c>
      <c r="X46">
        <f>IF(F46="","",MATCH(F46,'Postes comptables'!$C$3:$C$45,0))</f>
        <v>6</v>
      </c>
      <c r="Y46" t="str" cm="1">
        <f t="array" ref="Y46">IF(X46="","",INDEX('Postes comptables'!$B$3:$B$45,X46,0))</f>
        <v>60-06</v>
      </c>
      <c r="Z46" t="str">
        <f>IF(G46="","",IF(COUNTIF('Postes comptables'!$C$99:$C$148,G46)=0,"Anomalie",""))</f>
        <v/>
      </c>
      <c r="AA46" t="b">
        <f t="shared" si="15"/>
        <v>0</v>
      </c>
      <c r="AB46" t="str">
        <f t="shared" si="16"/>
        <v/>
      </c>
      <c r="AC46" t="str">
        <f t="shared" si="17"/>
        <v/>
      </c>
      <c r="AD46" t="str">
        <f t="shared" si="18"/>
        <v/>
      </c>
      <c r="AE46" t="str">
        <f t="shared" si="19"/>
        <v/>
      </c>
      <c r="AF46" t="str">
        <f t="shared" si="20"/>
        <v/>
      </c>
      <c r="AG46" t="str">
        <f t="shared" si="21"/>
        <v/>
      </c>
      <c r="AH46" t="str">
        <f t="shared" si="22"/>
        <v/>
      </c>
      <c r="AI46" t="str">
        <f t="shared" si="23"/>
        <v/>
      </c>
      <c r="AJ46" t="str">
        <f t="shared" si="24"/>
        <v/>
      </c>
      <c r="AK46" t="str">
        <f t="shared" si="25"/>
        <v/>
      </c>
    </row>
    <row r="47" spans="1:37" x14ac:dyDescent="0.25">
      <c r="A47" s="23">
        <v>45847</v>
      </c>
      <c r="B47" s="24" t="s">
        <v>585</v>
      </c>
      <c r="C47" s="24" t="s">
        <v>696</v>
      </c>
      <c r="D47" s="619" t="s">
        <v>697</v>
      </c>
      <c r="E47" s="26">
        <v>1.22</v>
      </c>
      <c r="F47" s="27" t="s">
        <v>54</v>
      </c>
      <c r="G47" s="27" t="s">
        <v>376</v>
      </c>
      <c r="H47" s="24" t="s">
        <v>588</v>
      </c>
      <c r="I47" s="28"/>
      <c r="J47" s="28" t="s">
        <v>589</v>
      </c>
      <c r="K47" s="15" t="s">
        <v>589</v>
      </c>
      <c r="L47" s="29"/>
      <c r="M47" s="30"/>
      <c r="N47" s="31"/>
      <c r="O47" s="32"/>
      <c r="P47" s="223"/>
      <c r="Q47" s="225"/>
      <c r="R47" s="377"/>
      <c r="S47" s="29"/>
      <c r="T47" s="30"/>
      <c r="U47">
        <f t="shared" si="13"/>
        <v>1</v>
      </c>
      <c r="V47" t="str">
        <f>IF(F47="","",IF(COUNTIF('Postes comptables'!$A:$C,F47)=0,"Anomalie",""))</f>
        <v/>
      </c>
      <c r="W47">
        <f t="shared" si="14"/>
        <v>7</v>
      </c>
      <c r="X47">
        <f>IF(F47="","",MATCH(F47,'Postes comptables'!$C$3:$C$45,0))</f>
        <v>22</v>
      </c>
      <c r="Y47" t="str" cm="1">
        <f t="array" ref="Y47">IF(X47="","",INDEX('Postes comptables'!$B$3:$B$45,X47,0))</f>
        <v>62-08</v>
      </c>
      <c r="Z47" t="str">
        <f>IF(G47="","",IF(COUNTIF('Postes comptables'!$C$99:$C$148,G47)=0,"Anomalie",""))</f>
        <v/>
      </c>
      <c r="AA47" t="b">
        <f t="shared" si="15"/>
        <v>0</v>
      </c>
      <c r="AB47" t="str">
        <f t="shared" si="16"/>
        <v/>
      </c>
      <c r="AC47" t="str">
        <f t="shared" si="17"/>
        <v/>
      </c>
      <c r="AD47" t="str">
        <f t="shared" si="18"/>
        <v/>
      </c>
      <c r="AE47" t="str">
        <f t="shared" si="19"/>
        <v/>
      </c>
      <c r="AF47" t="str">
        <f t="shared" si="20"/>
        <v/>
      </c>
      <c r="AG47" t="str">
        <f t="shared" si="21"/>
        <v/>
      </c>
      <c r="AH47" t="str">
        <f t="shared" si="22"/>
        <v/>
      </c>
      <c r="AI47" t="str">
        <f t="shared" si="23"/>
        <v/>
      </c>
      <c r="AJ47" t="str">
        <f t="shared" si="24"/>
        <v/>
      </c>
      <c r="AK47" t="str">
        <f t="shared" si="25"/>
        <v/>
      </c>
    </row>
    <row r="48" spans="1:37" x14ac:dyDescent="0.25">
      <c r="A48" s="23">
        <v>45855</v>
      </c>
      <c r="B48" s="24" t="s">
        <v>613</v>
      </c>
      <c r="C48" s="24" t="s">
        <v>698</v>
      </c>
      <c r="D48" s="619" t="s">
        <v>699</v>
      </c>
      <c r="E48" s="26">
        <v>2</v>
      </c>
      <c r="F48" s="27" t="s">
        <v>406</v>
      </c>
      <c r="G48" s="27" t="s">
        <v>376</v>
      </c>
      <c r="H48" s="24" t="s">
        <v>588</v>
      </c>
      <c r="I48" s="28"/>
      <c r="J48" s="28" t="s">
        <v>589</v>
      </c>
      <c r="K48" s="15" t="s">
        <v>589</v>
      </c>
      <c r="L48" s="29"/>
      <c r="M48" s="30"/>
      <c r="N48" s="31"/>
      <c r="O48" s="32"/>
      <c r="P48" s="223"/>
      <c r="Q48" s="225"/>
      <c r="R48" s="377"/>
      <c r="S48" s="29"/>
      <c r="T48" s="30"/>
      <c r="U48">
        <f t="shared" si="13"/>
        <v>1</v>
      </c>
      <c r="V48" t="str">
        <f>IF(F48="","",IF(COUNTIF('Postes comptables'!$A:$C,F48)=0,"Anomalie",""))</f>
        <v/>
      </c>
      <c r="W48">
        <f t="shared" si="14"/>
        <v>7</v>
      </c>
      <c r="X48">
        <f>IF(F48="","",MATCH(F48,'Postes comptables'!$C$3:$C$45,0))</f>
        <v>21</v>
      </c>
      <c r="Y48" t="str" cm="1">
        <f t="array" ref="Y48">IF(X48="","",INDEX('Postes comptables'!$B$3:$B$45,X48,0))</f>
        <v>62-07</v>
      </c>
      <c r="Z48" t="str">
        <f>IF(G48="","",IF(COUNTIF('Postes comptables'!$C$99:$C$148,G48)=0,"Anomalie",""))</f>
        <v/>
      </c>
      <c r="AA48" t="b">
        <f t="shared" si="15"/>
        <v>0</v>
      </c>
      <c r="AB48" t="str">
        <f t="shared" si="16"/>
        <v/>
      </c>
      <c r="AC48" t="str">
        <f t="shared" si="17"/>
        <v/>
      </c>
      <c r="AD48" t="str">
        <f t="shared" si="18"/>
        <v/>
      </c>
      <c r="AE48" t="str">
        <f t="shared" si="19"/>
        <v/>
      </c>
      <c r="AF48" t="str">
        <f t="shared" si="20"/>
        <v/>
      </c>
      <c r="AG48" t="str">
        <f t="shared" si="21"/>
        <v/>
      </c>
      <c r="AH48" t="str">
        <f t="shared" si="22"/>
        <v/>
      </c>
      <c r="AI48" t="str">
        <f t="shared" si="23"/>
        <v/>
      </c>
      <c r="AJ48" t="str">
        <f t="shared" si="24"/>
        <v/>
      </c>
      <c r="AK48" t="str">
        <f t="shared" si="25"/>
        <v/>
      </c>
    </row>
    <row r="49" spans="1:37" x14ac:dyDescent="0.25">
      <c r="A49" s="23">
        <v>45872</v>
      </c>
      <c r="B49" s="24" t="s">
        <v>620</v>
      </c>
      <c r="C49" s="24" t="s">
        <v>700</v>
      </c>
      <c r="D49" s="619" t="s">
        <v>701</v>
      </c>
      <c r="E49" s="26">
        <v>444</v>
      </c>
      <c r="F49" s="27" t="s">
        <v>538</v>
      </c>
      <c r="G49" s="27" t="s">
        <v>580</v>
      </c>
      <c r="H49" s="24" t="s">
        <v>612</v>
      </c>
      <c r="I49" s="28"/>
      <c r="J49" s="28" t="s">
        <v>589</v>
      </c>
      <c r="K49" s="15" t="s">
        <v>589</v>
      </c>
      <c r="L49" s="29"/>
      <c r="M49" s="30"/>
      <c r="N49" s="31"/>
      <c r="O49" s="32"/>
      <c r="P49" s="223"/>
      <c r="Q49" s="225"/>
      <c r="R49" s="377"/>
      <c r="S49" s="29"/>
      <c r="T49" s="30"/>
      <c r="U49">
        <f t="shared" si="13"/>
        <v>1</v>
      </c>
      <c r="V49" t="str">
        <f>IF(F49="","",IF(COUNTIF('Postes comptables'!$A:$C,F49)=0,"Anomalie",""))</f>
        <v/>
      </c>
      <c r="W49">
        <f t="shared" si="14"/>
        <v>8</v>
      </c>
      <c r="X49">
        <f>IF(F49="","",MATCH(F49,'Postes comptables'!$C$3:$C$45,0))</f>
        <v>18</v>
      </c>
      <c r="Y49" t="str" cm="1">
        <f t="array" ref="Y49">IF(X49="","",INDEX('Postes comptables'!$B$3:$B$45,X49,0))</f>
        <v>62-04</v>
      </c>
      <c r="Z49" t="str">
        <f>IF(G49="","",IF(COUNTIF('Postes comptables'!$C$99:$C$148,G49)=0,"Anomalie",""))</f>
        <v/>
      </c>
      <c r="AA49" t="b">
        <f t="shared" si="15"/>
        <v>0</v>
      </c>
      <c r="AB49" t="str">
        <f t="shared" si="16"/>
        <v/>
      </c>
      <c r="AC49" t="str">
        <f t="shared" si="17"/>
        <v/>
      </c>
      <c r="AD49" t="str">
        <f t="shared" si="18"/>
        <v/>
      </c>
      <c r="AE49" t="str">
        <f t="shared" si="19"/>
        <v/>
      </c>
      <c r="AF49" t="str">
        <f t="shared" si="20"/>
        <v/>
      </c>
      <c r="AG49" t="str">
        <f t="shared" si="21"/>
        <v/>
      </c>
      <c r="AH49" t="str">
        <f t="shared" si="22"/>
        <v/>
      </c>
      <c r="AI49" t="str">
        <f t="shared" si="23"/>
        <v/>
      </c>
      <c r="AJ49" t="str">
        <f t="shared" si="24"/>
        <v/>
      </c>
      <c r="AK49" t="str">
        <f t="shared" si="25"/>
        <v/>
      </c>
    </row>
    <row r="50" spans="1:37" x14ac:dyDescent="0.25">
      <c r="A50" s="23">
        <v>45878</v>
      </c>
      <c r="B50" s="24" t="s">
        <v>585</v>
      </c>
      <c r="C50" s="24" t="s">
        <v>702</v>
      </c>
      <c r="D50" s="619" t="s">
        <v>703</v>
      </c>
      <c r="E50" s="26">
        <v>1.22</v>
      </c>
      <c r="F50" s="27" t="s">
        <v>54</v>
      </c>
      <c r="G50" s="27" t="s">
        <v>376</v>
      </c>
      <c r="H50" s="24" t="s">
        <v>588</v>
      </c>
      <c r="I50" s="28"/>
      <c r="J50" s="28" t="s">
        <v>589</v>
      </c>
      <c r="K50" s="15" t="s">
        <v>589</v>
      </c>
      <c r="L50" s="29"/>
      <c r="M50" s="30"/>
      <c r="N50" s="31"/>
      <c r="O50" s="32"/>
      <c r="P50" s="223"/>
      <c r="Q50" s="225"/>
      <c r="R50" s="377"/>
      <c r="S50" s="29"/>
      <c r="T50" s="30"/>
      <c r="U50">
        <f t="shared" si="13"/>
        <v>1</v>
      </c>
      <c r="V50" t="str">
        <f>IF(F50="","",IF(COUNTIF('Postes comptables'!$A:$C,F50)=0,"Anomalie",""))</f>
        <v/>
      </c>
      <c r="W50">
        <f t="shared" si="14"/>
        <v>8</v>
      </c>
      <c r="X50">
        <f>IF(F50="","",MATCH(F50,'Postes comptables'!$C$3:$C$45,0))</f>
        <v>22</v>
      </c>
      <c r="Y50" t="str" cm="1">
        <f t="array" ref="Y50">IF(X50="","",INDEX('Postes comptables'!$B$3:$B$45,X50,0))</f>
        <v>62-08</v>
      </c>
      <c r="Z50" t="str">
        <f>IF(G50="","",IF(COUNTIF('Postes comptables'!$C$99:$C$148,G50)=0,"Anomalie",""))</f>
        <v/>
      </c>
      <c r="AA50" t="b">
        <f t="shared" si="15"/>
        <v>0</v>
      </c>
      <c r="AB50" t="str">
        <f t="shared" si="16"/>
        <v/>
      </c>
      <c r="AC50" t="str">
        <f t="shared" si="17"/>
        <v/>
      </c>
      <c r="AD50" t="str">
        <f t="shared" si="18"/>
        <v/>
      </c>
      <c r="AE50" t="str">
        <f t="shared" si="19"/>
        <v/>
      </c>
      <c r="AF50" t="str">
        <f t="shared" si="20"/>
        <v/>
      </c>
      <c r="AG50" t="str">
        <f t="shared" si="21"/>
        <v/>
      </c>
      <c r="AH50" t="str">
        <f t="shared" si="22"/>
        <v/>
      </c>
      <c r="AI50" t="str">
        <f t="shared" si="23"/>
        <v/>
      </c>
      <c r="AJ50" t="str">
        <f t="shared" si="24"/>
        <v/>
      </c>
      <c r="AK50" t="str">
        <f t="shared" si="25"/>
        <v/>
      </c>
    </row>
    <row r="51" spans="1:37" x14ac:dyDescent="0.25">
      <c r="A51" s="23">
        <v>45882</v>
      </c>
      <c r="B51" s="24" t="s">
        <v>613</v>
      </c>
      <c r="C51" s="24" t="s">
        <v>704</v>
      </c>
      <c r="D51" s="619" t="s">
        <v>705</v>
      </c>
      <c r="E51" s="26">
        <v>2</v>
      </c>
      <c r="F51" s="27" t="s">
        <v>406</v>
      </c>
      <c r="G51" s="27" t="s">
        <v>376</v>
      </c>
      <c r="H51" s="24" t="s">
        <v>588</v>
      </c>
      <c r="I51" s="28"/>
      <c r="J51" s="28" t="s">
        <v>589</v>
      </c>
      <c r="K51" s="15" t="s">
        <v>589</v>
      </c>
      <c r="L51" s="29"/>
      <c r="M51" s="30"/>
      <c r="N51" s="31"/>
      <c r="O51" s="32"/>
      <c r="P51" s="223"/>
      <c r="Q51" s="225"/>
      <c r="R51" s="377"/>
      <c r="S51" s="29"/>
      <c r="T51" s="30"/>
      <c r="U51">
        <f t="shared" si="13"/>
        <v>1</v>
      </c>
      <c r="V51" t="str">
        <f>IF(F51="","",IF(COUNTIF('Postes comptables'!$A:$C,F51)=0,"Anomalie",""))</f>
        <v/>
      </c>
      <c r="W51">
        <f t="shared" si="14"/>
        <v>8</v>
      </c>
      <c r="X51">
        <f>IF(F51="","",MATCH(F51,'Postes comptables'!$C$3:$C$45,0))</f>
        <v>21</v>
      </c>
      <c r="Y51" t="str" cm="1">
        <f t="array" ref="Y51">IF(X51="","",INDEX('Postes comptables'!$B$3:$B$45,X51,0))</f>
        <v>62-07</v>
      </c>
      <c r="Z51" t="str">
        <f>IF(G51="","",IF(COUNTIF('Postes comptables'!$C$99:$C$148,G51)=0,"Anomalie",""))</f>
        <v/>
      </c>
      <c r="AA51" t="b">
        <f t="shared" si="15"/>
        <v>0</v>
      </c>
      <c r="AB51" t="str">
        <f t="shared" si="16"/>
        <v/>
      </c>
      <c r="AC51" t="str">
        <f t="shared" si="17"/>
        <v/>
      </c>
      <c r="AD51" t="str">
        <f t="shared" si="18"/>
        <v/>
      </c>
      <c r="AE51" t="str">
        <f t="shared" si="19"/>
        <v/>
      </c>
      <c r="AF51" t="str">
        <f t="shared" si="20"/>
        <v/>
      </c>
      <c r="AG51" t="str">
        <f t="shared" si="21"/>
        <v/>
      </c>
      <c r="AH51" t="str">
        <f t="shared" si="22"/>
        <v/>
      </c>
      <c r="AI51" t="str">
        <f t="shared" si="23"/>
        <v/>
      </c>
      <c r="AJ51" t="str">
        <f t="shared" si="24"/>
        <v/>
      </c>
      <c r="AK51" t="str">
        <f t="shared" si="25"/>
        <v/>
      </c>
    </row>
    <row r="52" spans="1:37" x14ac:dyDescent="0.25">
      <c r="A52" s="23">
        <v>45909</v>
      </c>
      <c r="B52" s="24" t="s">
        <v>585</v>
      </c>
      <c r="C52" s="24" t="s">
        <v>706</v>
      </c>
      <c r="D52" s="619" t="s">
        <v>707</v>
      </c>
      <c r="E52" s="26">
        <v>1.22</v>
      </c>
      <c r="F52" s="27" t="s">
        <v>54</v>
      </c>
      <c r="G52" s="27" t="s">
        <v>376</v>
      </c>
      <c r="H52" s="24" t="s">
        <v>588</v>
      </c>
      <c r="I52" s="28"/>
      <c r="J52" s="28" t="s">
        <v>589</v>
      </c>
      <c r="K52" s="15" t="s">
        <v>589</v>
      </c>
      <c r="L52" s="29"/>
      <c r="M52" s="30"/>
      <c r="N52" s="31"/>
      <c r="O52" s="32"/>
      <c r="P52" s="223"/>
      <c r="Q52" s="225"/>
      <c r="R52" s="377"/>
      <c r="S52" s="29"/>
      <c r="T52" s="30"/>
      <c r="U52">
        <f t="shared" si="13"/>
        <v>1</v>
      </c>
      <c r="V52" t="str">
        <f>IF(F52="","",IF(COUNTIF('Postes comptables'!$A:$C,F52)=0,"Anomalie",""))</f>
        <v/>
      </c>
      <c r="W52">
        <f t="shared" si="14"/>
        <v>9</v>
      </c>
      <c r="X52">
        <f>IF(F52="","",MATCH(F52,'Postes comptables'!$C$3:$C$45,0))</f>
        <v>22</v>
      </c>
      <c r="Y52" t="str" cm="1">
        <f t="array" ref="Y52">IF(X52="","",INDEX('Postes comptables'!$B$3:$B$45,X52,0))</f>
        <v>62-08</v>
      </c>
      <c r="Z52" t="str">
        <f>IF(G52="","",IF(COUNTIF('Postes comptables'!$C$99:$C$148,G52)=0,"Anomalie",""))</f>
        <v/>
      </c>
      <c r="AA52" t="b">
        <f t="shared" si="15"/>
        <v>0</v>
      </c>
      <c r="AB52" t="str">
        <f t="shared" si="16"/>
        <v/>
      </c>
      <c r="AC52" t="str">
        <f t="shared" si="17"/>
        <v/>
      </c>
      <c r="AD52" t="str">
        <f t="shared" si="18"/>
        <v/>
      </c>
      <c r="AE52" t="str">
        <f t="shared" si="19"/>
        <v/>
      </c>
      <c r="AF52" t="str">
        <f t="shared" si="20"/>
        <v/>
      </c>
      <c r="AG52" t="str">
        <f t="shared" si="21"/>
        <v/>
      </c>
      <c r="AH52" t="str">
        <f t="shared" si="22"/>
        <v/>
      </c>
      <c r="AI52" t="str">
        <f t="shared" si="23"/>
        <v/>
      </c>
      <c r="AJ52" t="str">
        <f t="shared" si="24"/>
        <v/>
      </c>
      <c r="AK52" t="str">
        <f t="shared" si="25"/>
        <v/>
      </c>
    </row>
    <row r="53" spans="1:37" x14ac:dyDescent="0.25">
      <c r="A53" s="23">
        <v>45916</v>
      </c>
      <c r="B53" s="24" t="s">
        <v>613</v>
      </c>
      <c r="C53" s="24" t="s">
        <v>708</v>
      </c>
      <c r="D53" s="619" t="s">
        <v>709</v>
      </c>
      <c r="E53" s="26">
        <v>2</v>
      </c>
      <c r="F53" s="27" t="s">
        <v>406</v>
      </c>
      <c r="G53" s="27" t="s">
        <v>376</v>
      </c>
      <c r="H53" s="24" t="s">
        <v>588</v>
      </c>
      <c r="I53" s="28"/>
      <c r="J53" s="28" t="s">
        <v>589</v>
      </c>
      <c r="K53" s="15" t="s">
        <v>589</v>
      </c>
      <c r="L53" s="29"/>
      <c r="M53" s="30"/>
      <c r="N53" s="31"/>
      <c r="O53" s="32"/>
      <c r="P53" s="223"/>
      <c r="Q53" s="225"/>
      <c r="R53" s="377"/>
      <c r="S53" s="29"/>
      <c r="T53" s="30"/>
      <c r="U53">
        <f t="shared" si="13"/>
        <v>1</v>
      </c>
      <c r="V53" t="str">
        <f>IF(F53="","",IF(COUNTIF('Postes comptables'!$A:$C,F53)=0,"Anomalie",""))</f>
        <v/>
      </c>
      <c r="W53">
        <f t="shared" si="14"/>
        <v>9</v>
      </c>
      <c r="X53">
        <f>IF(F53="","",MATCH(F53,'Postes comptables'!$C$3:$C$45,0))</f>
        <v>21</v>
      </c>
      <c r="Y53" t="str" cm="1">
        <f t="array" ref="Y53">IF(X53="","",INDEX('Postes comptables'!$B$3:$B$45,X53,0))</f>
        <v>62-07</v>
      </c>
      <c r="Z53" t="str">
        <f>IF(G53="","",IF(COUNTIF('Postes comptables'!$C$99:$C$148,G53)=0,"Anomalie",""))</f>
        <v/>
      </c>
      <c r="AA53" t="b">
        <f t="shared" si="15"/>
        <v>0</v>
      </c>
      <c r="AB53" t="str">
        <f t="shared" si="16"/>
        <v/>
      </c>
      <c r="AC53" t="str">
        <f t="shared" si="17"/>
        <v/>
      </c>
      <c r="AD53" t="str">
        <f t="shared" si="18"/>
        <v/>
      </c>
      <c r="AE53" t="str">
        <f t="shared" si="19"/>
        <v/>
      </c>
      <c r="AF53" t="str">
        <f t="shared" si="20"/>
        <v/>
      </c>
      <c r="AG53" t="str">
        <f t="shared" si="21"/>
        <v/>
      </c>
      <c r="AH53" t="str">
        <f t="shared" si="22"/>
        <v/>
      </c>
      <c r="AI53" t="str">
        <f t="shared" si="23"/>
        <v/>
      </c>
      <c r="AJ53" t="str">
        <f t="shared" si="24"/>
        <v/>
      </c>
      <c r="AK53" t="str">
        <f t="shared" si="25"/>
        <v/>
      </c>
    </row>
    <row r="54" spans="1:37" x14ac:dyDescent="0.25">
      <c r="A54" s="23">
        <v>45919</v>
      </c>
      <c r="B54" s="24" t="s">
        <v>624</v>
      </c>
      <c r="C54" s="24" t="s">
        <v>625</v>
      </c>
      <c r="D54" s="619" t="s">
        <v>710</v>
      </c>
      <c r="E54" s="26">
        <v>64.63</v>
      </c>
      <c r="F54" s="27" t="s">
        <v>521</v>
      </c>
      <c r="G54" s="27" t="s">
        <v>376</v>
      </c>
      <c r="H54" s="24" t="s">
        <v>588</v>
      </c>
      <c r="I54" s="28"/>
      <c r="J54" s="28" t="s">
        <v>589</v>
      </c>
      <c r="K54" s="15" t="s">
        <v>589</v>
      </c>
      <c r="L54" s="29"/>
      <c r="M54" s="30"/>
      <c r="N54" s="31"/>
      <c r="O54" s="32"/>
      <c r="P54" s="223"/>
      <c r="Q54" s="225"/>
      <c r="R54" s="377"/>
      <c r="S54" s="29"/>
      <c r="T54" s="30"/>
      <c r="U54">
        <f t="shared" si="13"/>
        <v>1</v>
      </c>
      <c r="V54" t="str">
        <f>IF(F54="","",IF(COUNTIF('Postes comptables'!$A:$C,F54)=0,"Anomalie",""))</f>
        <v/>
      </c>
      <c r="W54">
        <f t="shared" si="14"/>
        <v>9</v>
      </c>
      <c r="X54">
        <f>IF(F54="","",MATCH(F54,'Postes comptables'!$C$3:$C$45,0))</f>
        <v>7</v>
      </c>
      <c r="Y54" t="str" cm="1">
        <f t="array" ref="Y54">IF(X54="","",INDEX('Postes comptables'!$B$3:$B$45,X54,0))</f>
        <v>60-07</v>
      </c>
      <c r="Z54" t="str">
        <f>IF(G54="","",IF(COUNTIF('Postes comptables'!$C$99:$C$148,G54)=0,"Anomalie",""))</f>
        <v/>
      </c>
      <c r="AA54" t="b">
        <f t="shared" si="15"/>
        <v>0</v>
      </c>
      <c r="AB54" t="str">
        <f t="shared" si="16"/>
        <v/>
      </c>
      <c r="AC54" t="str">
        <f t="shared" si="17"/>
        <v/>
      </c>
      <c r="AD54" t="str">
        <f t="shared" si="18"/>
        <v/>
      </c>
      <c r="AE54" t="str">
        <f t="shared" si="19"/>
        <v/>
      </c>
      <c r="AF54" t="str">
        <f t="shared" si="20"/>
        <v/>
      </c>
      <c r="AG54" t="str">
        <f t="shared" si="21"/>
        <v/>
      </c>
      <c r="AH54" t="str">
        <f t="shared" si="22"/>
        <v/>
      </c>
      <c r="AI54" t="str">
        <f t="shared" si="23"/>
        <v/>
      </c>
      <c r="AJ54" t="str">
        <f t="shared" si="24"/>
        <v/>
      </c>
      <c r="AK54" t="str">
        <f t="shared" si="25"/>
        <v/>
      </c>
    </row>
    <row r="55" spans="1:37" x14ac:dyDescent="0.25">
      <c r="A55" s="23">
        <v>45923</v>
      </c>
      <c r="B55" s="24" t="s">
        <v>711</v>
      </c>
      <c r="C55" s="24" t="s">
        <v>712</v>
      </c>
      <c r="D55" s="619" t="s">
        <v>713</v>
      </c>
      <c r="E55" s="26">
        <v>34.909999999999997</v>
      </c>
      <c r="F55" s="27" t="s">
        <v>534</v>
      </c>
      <c r="G55" s="27" t="s">
        <v>376</v>
      </c>
      <c r="H55" s="24" t="s">
        <v>612</v>
      </c>
      <c r="I55" s="28"/>
      <c r="J55" s="28" t="s">
        <v>589</v>
      </c>
      <c r="K55" s="15" t="s">
        <v>589</v>
      </c>
      <c r="L55" s="29"/>
      <c r="M55" s="30"/>
      <c r="N55" s="31"/>
      <c r="O55" s="32"/>
      <c r="P55" s="223"/>
      <c r="Q55" s="225"/>
      <c r="R55" s="377"/>
      <c r="S55" s="29"/>
      <c r="T55" s="30"/>
      <c r="U55">
        <f t="shared" si="13"/>
        <v>1</v>
      </c>
      <c r="V55" t="str">
        <f>IF(F55="","",IF(COUNTIF('Postes comptables'!$A:$C,F55)=0,"Anomalie",""))</f>
        <v/>
      </c>
      <c r="W55">
        <f t="shared" si="14"/>
        <v>9</v>
      </c>
      <c r="X55">
        <f>IF(F55="","",MATCH(F55,'Postes comptables'!$C$3:$C$45,0))</f>
        <v>16</v>
      </c>
      <c r="Y55" t="str" cm="1">
        <f t="array" ref="Y55">IF(X55="","",INDEX('Postes comptables'!$B$3:$B$45,X55,0))</f>
        <v>62-02</v>
      </c>
      <c r="Z55" t="str">
        <f>IF(G55="","",IF(COUNTIF('Postes comptables'!$C$99:$C$148,G55)=0,"Anomalie",""))</f>
        <v/>
      </c>
      <c r="AA55" t="b">
        <f t="shared" si="15"/>
        <v>0</v>
      </c>
      <c r="AB55" t="str">
        <f t="shared" si="16"/>
        <v/>
      </c>
      <c r="AC55" t="str">
        <f t="shared" si="17"/>
        <v/>
      </c>
      <c r="AD55" t="str">
        <f t="shared" si="18"/>
        <v/>
      </c>
      <c r="AE55" t="str">
        <f t="shared" si="19"/>
        <v/>
      </c>
      <c r="AF55" t="str">
        <f t="shared" si="20"/>
        <v/>
      </c>
      <c r="AG55" t="str">
        <f t="shared" si="21"/>
        <v/>
      </c>
      <c r="AH55" t="str">
        <f t="shared" si="22"/>
        <v/>
      </c>
      <c r="AI55" t="str">
        <f t="shared" si="23"/>
        <v/>
      </c>
      <c r="AJ55" t="str">
        <f t="shared" si="24"/>
        <v/>
      </c>
      <c r="AK55" t="str">
        <f t="shared" si="25"/>
        <v/>
      </c>
    </row>
    <row r="56" spans="1:37" x14ac:dyDescent="0.25">
      <c r="A56" s="23">
        <v>45939</v>
      </c>
      <c r="B56" s="24" t="s">
        <v>585</v>
      </c>
      <c r="C56" s="24" t="s">
        <v>714</v>
      </c>
      <c r="D56" s="619" t="s">
        <v>715</v>
      </c>
      <c r="E56" s="26">
        <v>1.22</v>
      </c>
      <c r="F56" s="27" t="s">
        <v>54</v>
      </c>
      <c r="G56" s="27" t="s">
        <v>376</v>
      </c>
      <c r="H56" s="24" t="s">
        <v>588</v>
      </c>
      <c r="I56" s="28"/>
      <c r="J56" s="28" t="s">
        <v>589</v>
      </c>
      <c r="K56" s="15" t="s">
        <v>589</v>
      </c>
      <c r="L56" s="29"/>
      <c r="M56" s="30"/>
      <c r="N56" s="31"/>
      <c r="O56" s="32"/>
      <c r="P56" s="223"/>
      <c r="Q56" s="225"/>
      <c r="R56" s="377"/>
      <c r="S56" s="29"/>
      <c r="T56" s="30"/>
      <c r="U56">
        <f t="shared" si="13"/>
        <v>1</v>
      </c>
      <c r="V56" t="str">
        <f>IF(F56="","",IF(COUNTIF('Postes comptables'!$A:$C,F56)=0,"Anomalie",""))</f>
        <v/>
      </c>
      <c r="W56">
        <f t="shared" si="14"/>
        <v>10</v>
      </c>
      <c r="X56">
        <f>IF(F56="","",MATCH(F56,'Postes comptables'!$C$3:$C$45,0))</f>
        <v>22</v>
      </c>
      <c r="Y56" t="str" cm="1">
        <f t="array" ref="Y56">IF(X56="","",INDEX('Postes comptables'!$B$3:$B$45,X56,0))</f>
        <v>62-08</v>
      </c>
      <c r="Z56" t="str">
        <f>IF(G56="","",IF(COUNTIF('Postes comptables'!$C$99:$C$148,G56)=0,"Anomalie",""))</f>
        <v/>
      </c>
      <c r="AA56" t="b">
        <f t="shared" si="15"/>
        <v>0</v>
      </c>
      <c r="AB56" t="str">
        <f t="shared" si="16"/>
        <v/>
      </c>
      <c r="AC56" t="str">
        <f t="shared" si="17"/>
        <v/>
      </c>
      <c r="AD56" t="str">
        <f t="shared" si="18"/>
        <v/>
      </c>
      <c r="AE56" t="str">
        <f t="shared" si="19"/>
        <v/>
      </c>
      <c r="AF56" t="str">
        <f t="shared" si="20"/>
        <v/>
      </c>
      <c r="AG56" t="str">
        <f t="shared" si="21"/>
        <v/>
      </c>
      <c r="AH56" t="str">
        <f t="shared" si="22"/>
        <v/>
      </c>
      <c r="AI56" t="str">
        <f t="shared" si="23"/>
        <v/>
      </c>
      <c r="AJ56" t="str">
        <f t="shared" si="24"/>
        <v/>
      </c>
      <c r="AK56" t="str">
        <f t="shared" si="25"/>
        <v/>
      </c>
    </row>
    <row r="57" spans="1:37" x14ac:dyDescent="0.25">
      <c r="A57" s="23">
        <v>45941</v>
      </c>
      <c r="B57" s="24" t="s">
        <v>711</v>
      </c>
      <c r="C57" s="24" t="s">
        <v>716</v>
      </c>
      <c r="D57" s="619" t="s">
        <v>717</v>
      </c>
      <c r="E57" s="26">
        <v>26.51</v>
      </c>
      <c r="F57" s="27" t="s">
        <v>534</v>
      </c>
      <c r="G57" s="27" t="s">
        <v>581</v>
      </c>
      <c r="H57" s="24" t="s">
        <v>612</v>
      </c>
      <c r="I57" s="28"/>
      <c r="J57" s="28" t="s">
        <v>589</v>
      </c>
      <c r="K57" s="15" t="s">
        <v>589</v>
      </c>
      <c r="L57" s="29"/>
      <c r="M57" s="30"/>
      <c r="N57" s="31"/>
      <c r="O57" s="32"/>
      <c r="P57" s="223"/>
      <c r="Q57" s="225"/>
      <c r="R57" s="377"/>
      <c r="S57" s="29"/>
      <c r="T57" s="30"/>
      <c r="U57">
        <f t="shared" si="13"/>
        <v>1</v>
      </c>
      <c r="V57" t="str">
        <f>IF(F57="","",IF(COUNTIF('Postes comptables'!$A:$C,F57)=0,"Anomalie",""))</f>
        <v/>
      </c>
      <c r="W57">
        <f t="shared" si="14"/>
        <v>10</v>
      </c>
      <c r="X57">
        <f>IF(F57="","",MATCH(F57,'Postes comptables'!$C$3:$C$45,0))</f>
        <v>16</v>
      </c>
      <c r="Y57" t="str" cm="1">
        <f t="array" ref="Y57">IF(X57="","",INDEX('Postes comptables'!$B$3:$B$45,X57,0))</f>
        <v>62-02</v>
      </c>
      <c r="Z57" t="str">
        <f>IF(G57="","",IF(COUNTIF('Postes comptables'!$C$99:$C$148,G57)=0,"Anomalie",""))</f>
        <v/>
      </c>
      <c r="AA57" t="b">
        <f t="shared" si="15"/>
        <v>0</v>
      </c>
      <c r="AB57" t="str">
        <f t="shared" si="16"/>
        <v/>
      </c>
      <c r="AC57" t="str">
        <f t="shared" si="17"/>
        <v/>
      </c>
      <c r="AD57" t="str">
        <f t="shared" si="18"/>
        <v/>
      </c>
      <c r="AE57" t="str">
        <f t="shared" si="19"/>
        <v/>
      </c>
      <c r="AF57" t="str">
        <f t="shared" si="20"/>
        <v/>
      </c>
      <c r="AG57" t="str">
        <f t="shared" si="21"/>
        <v/>
      </c>
      <c r="AH57" t="str">
        <f t="shared" si="22"/>
        <v/>
      </c>
      <c r="AI57" t="str">
        <f t="shared" si="23"/>
        <v/>
      </c>
      <c r="AJ57" t="str">
        <f t="shared" si="24"/>
        <v/>
      </c>
      <c r="AK57" t="str">
        <f t="shared" si="25"/>
        <v/>
      </c>
    </row>
    <row r="58" spans="1:37" x14ac:dyDescent="0.25">
      <c r="A58" s="23">
        <v>45946</v>
      </c>
      <c r="B58" s="24" t="s">
        <v>613</v>
      </c>
      <c r="C58" s="24" t="s">
        <v>718</v>
      </c>
      <c r="D58" s="25" t="s">
        <v>719</v>
      </c>
      <c r="E58" s="26">
        <v>2</v>
      </c>
      <c r="F58" s="27" t="s">
        <v>406</v>
      </c>
      <c r="G58" s="27" t="s">
        <v>376</v>
      </c>
      <c r="H58" s="24" t="s">
        <v>588</v>
      </c>
      <c r="I58" s="28"/>
      <c r="J58" s="28" t="s">
        <v>589</v>
      </c>
      <c r="K58" s="15" t="s">
        <v>589</v>
      </c>
      <c r="L58" s="29"/>
      <c r="M58" s="30"/>
      <c r="N58" s="31"/>
      <c r="O58" s="32"/>
      <c r="P58" s="223"/>
      <c r="Q58" s="225"/>
      <c r="R58" s="377"/>
      <c r="S58" s="29"/>
      <c r="T58" s="30"/>
      <c r="U58">
        <f t="shared" si="13"/>
        <v>1</v>
      </c>
      <c r="V58" t="str">
        <f>IF(F58="","",IF(COUNTIF('Postes comptables'!$A:$C,F58)=0,"Anomalie",""))</f>
        <v/>
      </c>
      <c r="W58">
        <f t="shared" si="14"/>
        <v>10</v>
      </c>
      <c r="X58">
        <f>IF(F58="","",MATCH(F58,'Postes comptables'!$C$3:$C$45,0))</f>
        <v>21</v>
      </c>
      <c r="Y58" t="str" cm="1">
        <f t="array" ref="Y58">IF(X58="","",INDEX('Postes comptables'!$B$3:$B$45,X58,0))</f>
        <v>62-07</v>
      </c>
      <c r="Z58" t="str">
        <f>IF(G58="","",IF(COUNTIF('Postes comptables'!$C$99:$C$148,G58)=0,"Anomalie",""))</f>
        <v/>
      </c>
      <c r="AA58" t="b">
        <f t="shared" si="15"/>
        <v>0</v>
      </c>
      <c r="AB58" t="str">
        <f t="shared" si="16"/>
        <v/>
      </c>
      <c r="AC58" t="str">
        <f t="shared" si="17"/>
        <v/>
      </c>
      <c r="AD58" t="str">
        <f t="shared" si="18"/>
        <v/>
      </c>
      <c r="AE58" t="str">
        <f t="shared" si="19"/>
        <v/>
      </c>
      <c r="AF58" t="str">
        <f t="shared" si="20"/>
        <v/>
      </c>
      <c r="AG58" t="str">
        <f t="shared" si="21"/>
        <v/>
      </c>
      <c r="AH58" t="str">
        <f t="shared" si="22"/>
        <v/>
      </c>
      <c r="AI58" t="str">
        <f t="shared" si="23"/>
        <v/>
      </c>
      <c r="AJ58" t="str">
        <f t="shared" si="24"/>
        <v/>
      </c>
      <c r="AK58" t="str">
        <f t="shared" si="25"/>
        <v/>
      </c>
    </row>
    <row r="59" spans="1:37" x14ac:dyDescent="0.25">
      <c r="A59" s="23">
        <v>45951</v>
      </c>
      <c r="B59" s="24" t="s">
        <v>624</v>
      </c>
      <c r="C59" s="24" t="s">
        <v>625</v>
      </c>
      <c r="D59" s="619" t="s">
        <v>720</v>
      </c>
      <c r="E59" s="26">
        <v>11.39</v>
      </c>
      <c r="F59" s="27" t="s">
        <v>521</v>
      </c>
      <c r="G59" s="27" t="s">
        <v>376</v>
      </c>
      <c r="H59" s="24" t="s">
        <v>588</v>
      </c>
      <c r="I59" s="28"/>
      <c r="J59" s="28" t="s">
        <v>589</v>
      </c>
      <c r="K59" s="15" t="s">
        <v>589</v>
      </c>
      <c r="L59" s="29"/>
      <c r="M59" s="30"/>
      <c r="N59" s="31"/>
      <c r="O59" s="32"/>
      <c r="P59" s="223"/>
      <c r="Q59" s="225"/>
      <c r="R59" s="377"/>
      <c r="S59" s="29"/>
      <c r="T59" s="30"/>
      <c r="U59">
        <f t="shared" si="13"/>
        <v>1</v>
      </c>
      <c r="V59" t="str">
        <f>IF(F59="","",IF(COUNTIF('Postes comptables'!$A:$C,F59)=0,"Anomalie",""))</f>
        <v/>
      </c>
      <c r="W59">
        <f t="shared" si="14"/>
        <v>10</v>
      </c>
      <c r="X59">
        <f>IF(F59="","",MATCH(F59,'Postes comptables'!$C$3:$C$45,0))</f>
        <v>7</v>
      </c>
      <c r="Y59" t="str" cm="1">
        <f t="array" ref="Y59">IF(X59="","",INDEX('Postes comptables'!$B$3:$B$45,X59,0))</f>
        <v>60-07</v>
      </c>
      <c r="Z59" t="str">
        <f>IF(G59="","",IF(COUNTIF('Postes comptables'!$C$99:$C$148,G59)=0,"Anomalie",""))</f>
        <v/>
      </c>
      <c r="AA59" t="b">
        <f t="shared" si="15"/>
        <v>0</v>
      </c>
      <c r="AB59" t="str">
        <f t="shared" si="16"/>
        <v/>
      </c>
      <c r="AC59" t="str">
        <f t="shared" si="17"/>
        <v/>
      </c>
      <c r="AD59" t="str">
        <f t="shared" si="18"/>
        <v/>
      </c>
      <c r="AE59" t="str">
        <f t="shared" si="19"/>
        <v/>
      </c>
      <c r="AF59" t="str">
        <f t="shared" si="20"/>
        <v/>
      </c>
      <c r="AG59" t="str">
        <f t="shared" si="21"/>
        <v/>
      </c>
      <c r="AH59" t="str">
        <f t="shared" si="22"/>
        <v/>
      </c>
      <c r="AI59" t="str">
        <f t="shared" si="23"/>
        <v/>
      </c>
      <c r="AJ59" t="str">
        <f t="shared" si="24"/>
        <v/>
      </c>
      <c r="AK59" t="str">
        <f t="shared" si="25"/>
        <v/>
      </c>
    </row>
    <row r="60" spans="1:37" x14ac:dyDescent="0.25">
      <c r="A60" s="23">
        <v>45959</v>
      </c>
      <c r="B60" s="24" t="s">
        <v>721</v>
      </c>
      <c r="C60" s="24" t="s">
        <v>722</v>
      </c>
      <c r="D60" s="619" t="s">
        <v>723</v>
      </c>
      <c r="E60" s="26">
        <v>55.29</v>
      </c>
      <c r="F60" s="27" t="s">
        <v>546</v>
      </c>
      <c r="G60" s="27" t="s">
        <v>581</v>
      </c>
      <c r="H60" s="24" t="s">
        <v>603</v>
      </c>
      <c r="I60" s="28"/>
      <c r="J60" s="28"/>
      <c r="K60" s="15"/>
      <c r="L60" s="29"/>
      <c r="M60" s="30"/>
      <c r="N60" s="31"/>
      <c r="O60" s="32" t="s">
        <v>589</v>
      </c>
      <c r="P60" s="223"/>
      <c r="Q60" s="225"/>
      <c r="R60" s="377"/>
      <c r="S60" s="29"/>
      <c r="T60" s="30"/>
      <c r="U60">
        <f t="shared" si="13"/>
        <v>1</v>
      </c>
      <c r="V60" t="str">
        <f>IF(F60="","",IF(COUNTIF('Postes comptables'!$A:$C,F60)=0,"Anomalie",""))</f>
        <v/>
      </c>
      <c r="W60">
        <f t="shared" si="14"/>
        <v>10</v>
      </c>
      <c r="X60">
        <f>IF(F60="","",MATCH(F60,'Postes comptables'!$C$3:$C$45,0))</f>
        <v>32</v>
      </c>
      <c r="Y60" t="str" cm="1">
        <f t="array" ref="Y60">IF(X60="","",INDEX('Postes comptables'!$B$3:$B$45,X60,0))</f>
        <v>65-01</v>
      </c>
      <c r="Z60" t="str">
        <f>IF(G60="","",IF(COUNTIF('Postes comptables'!$C$99:$C$148,G60)=0,"Anomalie",""))</f>
        <v/>
      </c>
      <c r="AA60" t="b">
        <f t="shared" si="15"/>
        <v>0</v>
      </c>
      <c r="AB60" t="str">
        <f t="shared" si="16"/>
        <v/>
      </c>
      <c r="AC60" t="str">
        <f t="shared" si="17"/>
        <v/>
      </c>
      <c r="AD60" t="str">
        <f t="shared" si="18"/>
        <v/>
      </c>
      <c r="AE60" t="str">
        <f t="shared" si="19"/>
        <v/>
      </c>
      <c r="AF60" t="str">
        <f t="shared" si="20"/>
        <v/>
      </c>
      <c r="AG60" t="str">
        <f t="shared" si="21"/>
        <v/>
      </c>
      <c r="AH60" t="str">
        <f t="shared" si="22"/>
        <v/>
      </c>
      <c r="AI60" t="str">
        <f t="shared" si="23"/>
        <v/>
      </c>
      <c r="AJ60" t="str">
        <f t="shared" si="24"/>
        <v/>
      </c>
      <c r="AK60" t="str">
        <f t="shared" si="25"/>
        <v/>
      </c>
    </row>
    <row r="61" spans="1:37" x14ac:dyDescent="0.25">
      <c r="A61" s="23">
        <v>45959</v>
      </c>
      <c r="B61" s="24" t="s">
        <v>721</v>
      </c>
      <c r="C61" s="24" t="s">
        <v>724</v>
      </c>
      <c r="D61" s="619" t="s">
        <v>723</v>
      </c>
      <c r="E61" s="26">
        <v>55.29</v>
      </c>
      <c r="F61" s="27" t="s">
        <v>546</v>
      </c>
      <c r="G61" s="27" t="s">
        <v>581</v>
      </c>
      <c r="H61" s="24" t="s">
        <v>603</v>
      </c>
      <c r="I61" s="28"/>
      <c r="J61" s="28"/>
      <c r="K61" s="15"/>
      <c r="L61" s="29"/>
      <c r="M61" s="30"/>
      <c r="N61" s="31"/>
      <c r="O61" s="32" t="s">
        <v>589</v>
      </c>
      <c r="P61" s="223"/>
      <c r="Q61" s="225"/>
      <c r="R61" s="377"/>
      <c r="S61" s="29"/>
      <c r="T61" s="30"/>
      <c r="U61">
        <f t="shared" si="13"/>
        <v>1</v>
      </c>
      <c r="V61" t="str">
        <f>IF(F61="","",IF(COUNTIF('Postes comptables'!$A:$C,F61)=0,"Anomalie",""))</f>
        <v/>
      </c>
      <c r="W61">
        <f t="shared" si="14"/>
        <v>10</v>
      </c>
      <c r="X61">
        <f>IF(F61="","",MATCH(F61,'Postes comptables'!$C$3:$C$45,0))</f>
        <v>32</v>
      </c>
      <c r="Y61" t="str" cm="1">
        <f t="array" ref="Y61">IF(X61="","",INDEX('Postes comptables'!$B$3:$B$45,X61,0))</f>
        <v>65-01</v>
      </c>
      <c r="Z61" t="str">
        <f>IF(G61="","",IF(COUNTIF('Postes comptables'!$C$99:$C$148,G61)=0,"Anomalie",""))</f>
        <v/>
      </c>
      <c r="AA61" t="b">
        <f t="shared" si="15"/>
        <v>0</v>
      </c>
      <c r="AB61" t="str">
        <f t="shared" si="16"/>
        <v/>
      </c>
      <c r="AC61" t="str">
        <f t="shared" si="17"/>
        <v/>
      </c>
      <c r="AD61" t="str">
        <f t="shared" si="18"/>
        <v/>
      </c>
      <c r="AE61" t="str">
        <f t="shared" si="19"/>
        <v/>
      </c>
      <c r="AF61" t="str">
        <f t="shared" si="20"/>
        <v/>
      </c>
      <c r="AG61" t="str">
        <f t="shared" si="21"/>
        <v/>
      </c>
      <c r="AH61" t="str">
        <f t="shared" si="22"/>
        <v/>
      </c>
      <c r="AI61" t="str">
        <f t="shared" si="23"/>
        <v/>
      </c>
      <c r="AJ61" t="str">
        <f t="shared" si="24"/>
        <v/>
      </c>
      <c r="AK61" t="str">
        <f t="shared" si="25"/>
        <v/>
      </c>
    </row>
    <row r="62" spans="1:37" x14ac:dyDescent="0.25">
      <c r="A62" s="23">
        <v>45968</v>
      </c>
      <c r="B62" s="24" t="s">
        <v>620</v>
      </c>
      <c r="C62" s="24" t="s">
        <v>725</v>
      </c>
      <c r="D62" s="619" t="s">
        <v>726</v>
      </c>
      <c r="E62" s="26">
        <v>-277.5</v>
      </c>
      <c r="F62" s="27" t="s">
        <v>538</v>
      </c>
      <c r="G62" s="27" t="s">
        <v>580</v>
      </c>
      <c r="H62" s="24"/>
      <c r="I62" s="28"/>
      <c r="J62" s="28"/>
      <c r="K62" s="15"/>
      <c r="L62" s="29"/>
      <c r="M62" s="30"/>
      <c r="N62" s="31"/>
      <c r="O62" s="32"/>
      <c r="P62" s="223"/>
      <c r="Q62" s="225"/>
      <c r="R62" s="377"/>
      <c r="S62" s="29"/>
      <c r="T62" s="30"/>
      <c r="U62">
        <f t="shared" si="13"/>
        <v>1</v>
      </c>
      <c r="V62" t="str">
        <f>IF(F62="","",IF(COUNTIF('Postes comptables'!$A:$C,F62)=0,"Anomalie",""))</f>
        <v/>
      </c>
      <c r="W62">
        <f t="shared" si="14"/>
        <v>11</v>
      </c>
      <c r="X62">
        <f>IF(F62="","",MATCH(F62,'Postes comptables'!$C$3:$C$45,0))</f>
        <v>18</v>
      </c>
      <c r="Y62" t="str" cm="1">
        <f t="array" ref="Y62">IF(X62="","",INDEX('Postes comptables'!$B$3:$B$45,X62,0))</f>
        <v>62-04</v>
      </c>
      <c r="Z62" t="str">
        <f>IF(G62="","",IF(COUNTIF('Postes comptables'!$C$99:$C$148,G62)=0,"Anomalie",""))</f>
        <v/>
      </c>
      <c r="AA62" t="b">
        <f t="shared" si="15"/>
        <v>0</v>
      </c>
      <c r="AB62" t="str">
        <f t="shared" si="16"/>
        <v/>
      </c>
      <c r="AC62" t="str">
        <f t="shared" si="17"/>
        <v/>
      </c>
      <c r="AD62" t="str">
        <f t="shared" si="18"/>
        <v/>
      </c>
      <c r="AE62" t="str">
        <f t="shared" si="19"/>
        <v/>
      </c>
      <c r="AF62" t="str">
        <f t="shared" si="20"/>
        <v/>
      </c>
      <c r="AG62" t="str">
        <f t="shared" si="21"/>
        <v/>
      </c>
      <c r="AH62" t="str">
        <f t="shared" si="22"/>
        <v/>
      </c>
      <c r="AI62" t="str">
        <f t="shared" si="23"/>
        <v/>
      </c>
      <c r="AJ62" t="str">
        <f t="shared" si="24"/>
        <v/>
      </c>
      <c r="AK62" t="str">
        <f t="shared" si="25"/>
        <v/>
      </c>
    </row>
    <row r="63" spans="1:37" x14ac:dyDescent="0.25">
      <c r="A63" s="23">
        <v>45968</v>
      </c>
      <c r="B63" s="24" t="s">
        <v>620</v>
      </c>
      <c r="C63" s="24" t="s">
        <v>725</v>
      </c>
      <c r="D63" s="619" t="s">
        <v>726</v>
      </c>
      <c r="E63" s="26">
        <v>277.5</v>
      </c>
      <c r="F63" s="27" t="s">
        <v>538</v>
      </c>
      <c r="G63" s="27" t="s">
        <v>581</v>
      </c>
      <c r="H63" s="24"/>
      <c r="I63" s="28"/>
      <c r="J63" s="28"/>
      <c r="K63" s="15"/>
      <c r="L63" s="29"/>
      <c r="M63" s="30"/>
      <c r="N63" s="31"/>
      <c r="O63" s="32"/>
      <c r="P63" s="223"/>
      <c r="Q63" s="225"/>
      <c r="R63" s="377"/>
      <c r="S63" s="29"/>
      <c r="T63" s="30"/>
      <c r="U63">
        <f t="shared" si="13"/>
        <v>1</v>
      </c>
      <c r="V63" t="str">
        <f>IF(F63="","",IF(COUNTIF('Postes comptables'!$A:$C,F63)=0,"Anomalie",""))</f>
        <v/>
      </c>
      <c r="W63">
        <f t="shared" si="14"/>
        <v>11</v>
      </c>
      <c r="X63">
        <f>IF(F63="","",MATCH(F63,'Postes comptables'!$C$3:$C$45,0))</f>
        <v>18</v>
      </c>
      <c r="Y63" t="str" cm="1">
        <f t="array" ref="Y63">IF(X63="","",INDEX('Postes comptables'!$B$3:$B$45,X63,0))</f>
        <v>62-04</v>
      </c>
      <c r="Z63" t="str">
        <f>IF(G63="","",IF(COUNTIF('Postes comptables'!$C$99:$C$148,G63)=0,"Anomalie",""))</f>
        <v/>
      </c>
      <c r="AA63" t="b">
        <f t="shared" si="15"/>
        <v>0</v>
      </c>
      <c r="AB63" t="str">
        <f t="shared" si="16"/>
        <v/>
      </c>
      <c r="AC63" t="str">
        <f t="shared" si="17"/>
        <v/>
      </c>
      <c r="AD63" t="str">
        <f t="shared" si="18"/>
        <v/>
      </c>
      <c r="AE63" t="str">
        <f t="shared" si="19"/>
        <v/>
      </c>
      <c r="AF63" t="str">
        <f t="shared" si="20"/>
        <v/>
      </c>
      <c r="AG63" t="str">
        <f t="shared" si="21"/>
        <v/>
      </c>
      <c r="AH63" t="str">
        <f t="shared" si="22"/>
        <v/>
      </c>
      <c r="AI63" t="str">
        <f t="shared" si="23"/>
        <v/>
      </c>
      <c r="AJ63" t="str">
        <f t="shared" si="24"/>
        <v/>
      </c>
      <c r="AK63" t="str">
        <f t="shared" si="25"/>
        <v/>
      </c>
    </row>
    <row r="64" spans="1:37" x14ac:dyDescent="0.25">
      <c r="A64" s="23">
        <v>45968</v>
      </c>
      <c r="B64" s="24" t="s">
        <v>511</v>
      </c>
      <c r="C64" s="24" t="s">
        <v>670</v>
      </c>
      <c r="D64" s="619" t="s">
        <v>727</v>
      </c>
      <c r="E64" s="26">
        <v>0.35</v>
      </c>
      <c r="F64" s="27" t="s">
        <v>54</v>
      </c>
      <c r="G64" s="27" t="s">
        <v>581</v>
      </c>
      <c r="H64" s="24" t="s">
        <v>603</v>
      </c>
      <c r="I64" s="28"/>
      <c r="J64" s="28"/>
      <c r="K64" s="15"/>
      <c r="L64" s="29"/>
      <c r="M64" s="30"/>
      <c r="N64" s="31"/>
      <c r="O64" s="32" t="s">
        <v>589</v>
      </c>
      <c r="P64" s="223"/>
      <c r="Q64" s="225"/>
      <c r="R64" s="377"/>
      <c r="S64" s="29"/>
      <c r="T64" s="30"/>
      <c r="U64">
        <f t="shared" si="13"/>
        <v>1</v>
      </c>
      <c r="V64" t="str">
        <f>IF(F64="","",IF(COUNTIF('Postes comptables'!$A:$C,F64)=0,"Anomalie",""))</f>
        <v/>
      </c>
      <c r="W64">
        <f t="shared" si="14"/>
        <v>11</v>
      </c>
      <c r="X64">
        <f>IF(F64="","",MATCH(F64,'Postes comptables'!$C$3:$C$45,0))</f>
        <v>22</v>
      </c>
      <c r="Y64" t="str" cm="1">
        <f t="array" ref="Y64">IF(X64="","",INDEX('Postes comptables'!$B$3:$B$45,X64,0))</f>
        <v>62-08</v>
      </c>
      <c r="Z64" t="str">
        <f>IF(G64="","",IF(COUNTIF('Postes comptables'!$C$99:$C$148,G64)=0,"Anomalie",""))</f>
        <v/>
      </c>
      <c r="AA64" t="b">
        <f t="shared" si="15"/>
        <v>0</v>
      </c>
      <c r="AB64" t="str">
        <f t="shared" si="16"/>
        <v/>
      </c>
      <c r="AC64" t="str">
        <f t="shared" si="17"/>
        <v/>
      </c>
      <c r="AD64" t="str">
        <f t="shared" si="18"/>
        <v/>
      </c>
      <c r="AE64" t="str">
        <f t="shared" si="19"/>
        <v/>
      </c>
      <c r="AF64" t="str">
        <f t="shared" si="20"/>
        <v/>
      </c>
      <c r="AG64" t="str">
        <f t="shared" si="21"/>
        <v/>
      </c>
      <c r="AH64" t="str">
        <f t="shared" si="22"/>
        <v/>
      </c>
      <c r="AI64" t="str">
        <f t="shared" si="23"/>
        <v/>
      </c>
      <c r="AJ64" t="str">
        <f t="shared" si="24"/>
        <v/>
      </c>
      <c r="AK64" t="str">
        <f t="shared" si="25"/>
        <v/>
      </c>
    </row>
    <row r="65" spans="1:37" x14ac:dyDescent="0.25">
      <c r="A65" s="23">
        <v>45970</v>
      </c>
      <c r="B65" s="24" t="s">
        <v>585</v>
      </c>
      <c r="C65" s="24" t="s">
        <v>728</v>
      </c>
      <c r="D65" s="619" t="s">
        <v>729</v>
      </c>
      <c r="E65" s="26">
        <v>1.22</v>
      </c>
      <c r="F65" s="27" t="s">
        <v>54</v>
      </c>
      <c r="G65" s="27" t="s">
        <v>376</v>
      </c>
      <c r="H65" s="24"/>
      <c r="I65" s="28"/>
      <c r="J65" s="28" t="s">
        <v>589</v>
      </c>
      <c r="K65" s="15" t="s">
        <v>589</v>
      </c>
      <c r="L65" s="29"/>
      <c r="M65" s="30"/>
      <c r="N65" s="31"/>
      <c r="O65" s="32"/>
      <c r="P65" s="223"/>
      <c r="Q65" s="225"/>
      <c r="R65" s="377"/>
      <c r="S65" s="29"/>
      <c r="T65" s="30"/>
      <c r="U65">
        <f t="shared" si="13"/>
        <v>1</v>
      </c>
      <c r="V65" t="str">
        <f>IF(F65="","",IF(COUNTIF('Postes comptables'!$A:$C,F65)=0,"Anomalie",""))</f>
        <v/>
      </c>
      <c r="W65">
        <f t="shared" si="14"/>
        <v>11</v>
      </c>
      <c r="X65">
        <f>IF(F65="","",MATCH(F65,'Postes comptables'!$C$3:$C$45,0))</f>
        <v>22</v>
      </c>
      <c r="Y65" t="str" cm="1">
        <f t="array" ref="Y65">IF(X65="","",INDEX('Postes comptables'!$B$3:$B$45,X65,0))</f>
        <v>62-08</v>
      </c>
      <c r="Z65" t="str">
        <f>IF(G65="","",IF(COUNTIF('Postes comptables'!$C$99:$C$148,G65)=0,"Anomalie",""))</f>
        <v/>
      </c>
      <c r="AA65" t="b">
        <f t="shared" si="15"/>
        <v>0</v>
      </c>
      <c r="AB65" t="str">
        <f t="shared" si="16"/>
        <v/>
      </c>
      <c r="AC65" t="str">
        <f t="shared" si="17"/>
        <v/>
      </c>
      <c r="AD65" t="str">
        <f t="shared" si="18"/>
        <v/>
      </c>
      <c r="AE65" t="str">
        <f t="shared" si="19"/>
        <v/>
      </c>
      <c r="AF65" t="str">
        <f t="shared" si="20"/>
        <v/>
      </c>
      <c r="AG65" t="str">
        <f t="shared" si="21"/>
        <v/>
      </c>
      <c r="AH65" t="str">
        <f t="shared" si="22"/>
        <v/>
      </c>
      <c r="AI65" t="str">
        <f t="shared" si="23"/>
        <v/>
      </c>
      <c r="AJ65" t="str">
        <f t="shared" si="24"/>
        <v/>
      </c>
      <c r="AK65" t="str">
        <f t="shared" si="25"/>
        <v/>
      </c>
    </row>
    <row r="66" spans="1:37" x14ac:dyDescent="0.25">
      <c r="A66" s="23">
        <v>45970</v>
      </c>
      <c r="B66" s="24" t="s">
        <v>730</v>
      </c>
      <c r="C66" s="24" t="s">
        <v>731</v>
      </c>
      <c r="D66" s="619" t="s">
        <v>732</v>
      </c>
      <c r="E66" s="26">
        <v>250</v>
      </c>
      <c r="F66" s="27" t="s">
        <v>538</v>
      </c>
      <c r="G66" s="27" t="s">
        <v>581</v>
      </c>
      <c r="H66" s="24" t="s">
        <v>733</v>
      </c>
      <c r="I66" s="28"/>
      <c r="J66" s="28"/>
      <c r="K66" s="15"/>
      <c r="L66" s="29"/>
      <c r="M66" s="30" t="s">
        <v>589</v>
      </c>
      <c r="N66" s="31"/>
      <c r="O66" s="32"/>
      <c r="P66" s="223"/>
      <c r="Q66" s="225"/>
      <c r="R66" s="377"/>
      <c r="S66" s="29"/>
      <c r="T66" s="30"/>
      <c r="U66">
        <f t="shared" si="13"/>
        <v>1</v>
      </c>
      <c r="V66" t="str">
        <f>IF(F66="","",IF(COUNTIF('Postes comptables'!$A:$C,F66)=0,"Anomalie",""))</f>
        <v/>
      </c>
      <c r="W66">
        <f t="shared" si="14"/>
        <v>11</v>
      </c>
      <c r="X66">
        <f>IF(F66="","",MATCH(F66,'Postes comptables'!$C$3:$C$45,0))</f>
        <v>18</v>
      </c>
      <c r="Y66" t="str" cm="1">
        <f t="array" ref="Y66">IF(X66="","",INDEX('Postes comptables'!$B$3:$B$45,X66,0))</f>
        <v>62-04</v>
      </c>
      <c r="Z66" t="str">
        <f>IF(G66="","",IF(COUNTIF('Postes comptables'!$C$99:$C$148,G66)=0,"Anomalie",""))</f>
        <v/>
      </c>
      <c r="AA66" t="b">
        <f t="shared" si="15"/>
        <v>0</v>
      </c>
      <c r="AB66" t="str">
        <f t="shared" si="16"/>
        <v/>
      </c>
      <c r="AC66" t="str">
        <f t="shared" si="17"/>
        <v/>
      </c>
      <c r="AD66" t="str">
        <f t="shared" si="18"/>
        <v/>
      </c>
      <c r="AE66" t="str">
        <f t="shared" si="19"/>
        <v/>
      </c>
      <c r="AF66" t="str">
        <f t="shared" si="20"/>
        <v/>
      </c>
      <c r="AG66" t="str">
        <f t="shared" si="21"/>
        <v/>
      </c>
      <c r="AH66" t="str">
        <f t="shared" si="22"/>
        <v/>
      </c>
      <c r="AI66" t="str">
        <f t="shared" si="23"/>
        <v/>
      </c>
      <c r="AJ66" t="str">
        <f t="shared" si="24"/>
        <v/>
      </c>
      <c r="AK66" t="str">
        <f t="shared" si="25"/>
        <v/>
      </c>
    </row>
    <row r="67" spans="1:37" x14ac:dyDescent="0.25">
      <c r="A67" s="23">
        <v>45971</v>
      </c>
      <c r="B67" s="24" t="s">
        <v>734</v>
      </c>
      <c r="C67" s="24" t="s">
        <v>735</v>
      </c>
      <c r="D67" s="619" t="s">
        <v>589</v>
      </c>
      <c r="E67" s="26">
        <v>1150</v>
      </c>
      <c r="F67" s="27"/>
      <c r="G67" s="27"/>
      <c r="H67" s="24"/>
      <c r="I67" s="28"/>
      <c r="J67" s="28"/>
      <c r="K67" s="15"/>
      <c r="L67" s="29"/>
      <c r="M67" s="30" t="s">
        <v>589</v>
      </c>
      <c r="N67" s="31"/>
      <c r="O67" s="32"/>
      <c r="P67" s="223"/>
      <c r="Q67" s="225"/>
      <c r="R67" s="377"/>
      <c r="S67" s="29"/>
      <c r="T67" s="30"/>
      <c r="U67">
        <f t="shared" ref="U67:U130" si="26">IF(ISBLANK(F67),0,1)</f>
        <v>0</v>
      </c>
      <c r="V67" t="str">
        <f>IF(F67="","",IF(COUNTIF('Postes comptables'!$A:$C,F67)=0,"Anomalie",""))</f>
        <v/>
      </c>
      <c r="W67">
        <f t="shared" ref="W67:W130" si="27">MONTH(A67)</f>
        <v>11</v>
      </c>
      <c r="X67" t="str">
        <f>IF(F67="","",MATCH(F67,'Postes comptables'!$C$3:$C$45,0))</f>
        <v/>
      </c>
      <c r="Y67" t="str" cm="1">
        <f t="array" ref="Y67">IF(X67="","",INDEX('Postes comptables'!$B$3:$B$45,X67,0))</f>
        <v/>
      </c>
      <c r="Z67" t="str">
        <f>IF(G67="","",IF(COUNTIF('Postes comptables'!$C$99:$C$148,G67)=0,"Anomalie",""))</f>
        <v/>
      </c>
      <c r="AA67" t="b">
        <f t="shared" ref="AA67:AA130" si="28">IF(AND(F67="",A67&lt;&gt;"",COUNTIF(AB67:AK67,"D")=0),TRUE,FALSE)</f>
        <v>1</v>
      </c>
      <c r="AB67" t="str">
        <f t="shared" ref="AB67:AB130" si="29">IF(AND(K67="X",AB$1&lt;&gt;"Trésorerie"),"D","")</f>
        <v/>
      </c>
      <c r="AC67" t="str">
        <f t="shared" ref="AC67:AC130" si="30">IF(AND(L67="X",AC$1&lt;&gt;"Trésorerie"),"D","")</f>
        <v/>
      </c>
      <c r="AD67" t="str">
        <f t="shared" ref="AD67:AD130" si="31">IF(AND(M67="X",AD$1&lt;&gt;"Trésorerie"),"D","")</f>
        <v/>
      </c>
      <c r="AE67" t="str">
        <f t="shared" ref="AE67:AE130" si="32">IF(AND(N67="X",AE$1&lt;&gt;"Trésorerie"),"D","")</f>
        <v/>
      </c>
      <c r="AF67" t="str">
        <f t="shared" ref="AF67:AF130" si="33">IF(AND(O67="X",AF$1&lt;&gt;"Trésorerie"),"D","")</f>
        <v/>
      </c>
      <c r="AG67" t="str">
        <f t="shared" ref="AG67:AG130" si="34">IF(AND(P67="X",AG$1&lt;&gt;"Trésorerie"),"D","")</f>
        <v/>
      </c>
      <c r="AH67" t="str">
        <f t="shared" ref="AH67:AH130" si="35">IF(AND(Q67="X",AH$1&lt;&gt;"Trésorerie"),"D","")</f>
        <v/>
      </c>
      <c r="AI67" t="str">
        <f t="shared" ref="AI67:AI130" si="36">IF(AND(R67="X",AI$1&lt;&gt;"Trésorerie"),"D","")</f>
        <v/>
      </c>
      <c r="AJ67" t="str">
        <f t="shared" ref="AJ67:AJ130" si="37">IF(AND(S67="X",AJ$1&lt;&gt;"Trésorerie"),"D","")</f>
        <v/>
      </c>
      <c r="AK67" t="str">
        <f t="shared" ref="AK67:AK130" si="38">IF(AND(T67="X",AK$1&lt;&gt;"Trésorerie"),"D","")</f>
        <v/>
      </c>
    </row>
    <row r="68" spans="1:37" x14ac:dyDescent="0.25">
      <c r="A68" s="23">
        <v>45975</v>
      </c>
      <c r="B68" s="24" t="s">
        <v>613</v>
      </c>
      <c r="C68" s="24" t="s">
        <v>736</v>
      </c>
      <c r="D68" s="619" t="s">
        <v>737</v>
      </c>
      <c r="E68" s="26">
        <v>2</v>
      </c>
      <c r="F68" s="27" t="s">
        <v>406</v>
      </c>
      <c r="G68" s="27" t="s">
        <v>376</v>
      </c>
      <c r="H68" s="24" t="s">
        <v>588</v>
      </c>
      <c r="I68" s="28"/>
      <c r="J68" s="28" t="s">
        <v>589</v>
      </c>
      <c r="K68" s="15" t="s">
        <v>589</v>
      </c>
      <c r="L68" s="29"/>
      <c r="M68" s="30"/>
      <c r="N68" s="31"/>
      <c r="O68" s="32"/>
      <c r="P68" s="223"/>
      <c r="Q68" s="225"/>
      <c r="R68" s="377"/>
      <c r="S68" s="29"/>
      <c r="T68" s="30"/>
      <c r="U68">
        <f t="shared" si="26"/>
        <v>1</v>
      </c>
      <c r="V68" t="str">
        <f>IF(F68="","",IF(COUNTIF('Postes comptables'!$A:$C,F68)=0,"Anomalie",""))</f>
        <v/>
      </c>
      <c r="W68">
        <f t="shared" si="27"/>
        <v>11</v>
      </c>
      <c r="X68">
        <f>IF(F68="","",MATCH(F68,'Postes comptables'!$C$3:$C$45,0))</f>
        <v>21</v>
      </c>
      <c r="Y68" t="str" cm="1">
        <f t="array" ref="Y68">IF(X68="","",INDEX('Postes comptables'!$B$3:$B$45,X68,0))</f>
        <v>62-07</v>
      </c>
      <c r="Z68" t="str">
        <f>IF(G68="","",IF(COUNTIF('Postes comptables'!$C$99:$C$148,G68)=0,"Anomalie",""))</f>
        <v/>
      </c>
      <c r="AA68" t="b">
        <f t="shared" si="28"/>
        <v>0</v>
      </c>
      <c r="AB68" t="str">
        <f t="shared" si="29"/>
        <v/>
      </c>
      <c r="AC68" t="str">
        <f t="shared" si="30"/>
        <v/>
      </c>
      <c r="AD68" t="str">
        <f t="shared" si="31"/>
        <v/>
      </c>
      <c r="AE68" t="str">
        <f t="shared" si="32"/>
        <v/>
      </c>
      <c r="AF68" t="str">
        <f t="shared" si="33"/>
        <v/>
      </c>
      <c r="AG68" t="str">
        <f t="shared" si="34"/>
        <v/>
      </c>
      <c r="AH68" t="str">
        <f t="shared" si="35"/>
        <v/>
      </c>
      <c r="AI68" t="str">
        <f t="shared" si="36"/>
        <v/>
      </c>
      <c r="AJ68" t="str">
        <f t="shared" si="37"/>
        <v/>
      </c>
      <c r="AK68" t="str">
        <f t="shared" si="38"/>
        <v/>
      </c>
    </row>
    <row r="69" spans="1:37" x14ac:dyDescent="0.25">
      <c r="A69" s="23">
        <v>45976</v>
      </c>
      <c r="B69" s="24" t="s">
        <v>738</v>
      </c>
      <c r="C69" s="24" t="s">
        <v>739</v>
      </c>
      <c r="D69" s="619" t="s">
        <v>740</v>
      </c>
      <c r="E69" s="26">
        <v>125</v>
      </c>
      <c r="F69" s="27" t="s">
        <v>528</v>
      </c>
      <c r="G69" s="27" t="s">
        <v>581</v>
      </c>
      <c r="H69" s="24" t="s">
        <v>612</v>
      </c>
      <c r="I69" s="28"/>
      <c r="J69" s="28" t="s">
        <v>589</v>
      </c>
      <c r="K69" s="15" t="s">
        <v>589</v>
      </c>
      <c r="L69" s="29"/>
      <c r="M69" s="30"/>
      <c r="N69" s="31"/>
      <c r="O69" s="32"/>
      <c r="P69" s="223"/>
      <c r="Q69" s="225"/>
      <c r="R69" s="377"/>
      <c r="S69" s="29"/>
      <c r="T69" s="30"/>
      <c r="U69">
        <f t="shared" si="26"/>
        <v>1</v>
      </c>
      <c r="V69" t="str">
        <f>IF(F69="","",IF(COUNTIF('Postes comptables'!$A:$C,F69)=0,"Anomalie",""))</f>
        <v/>
      </c>
      <c r="W69">
        <f t="shared" si="27"/>
        <v>11</v>
      </c>
      <c r="X69">
        <f>IF(F69="","",MATCH(F69,'Postes comptables'!$C$3:$C$45,0))</f>
        <v>12</v>
      </c>
      <c r="Y69" t="str" cm="1">
        <f t="array" ref="Y69">IF(X69="","",INDEX('Postes comptables'!$B$3:$B$45,X69,0))</f>
        <v>61-05</v>
      </c>
      <c r="Z69" t="str">
        <f>IF(G69="","",IF(COUNTIF('Postes comptables'!$C$99:$C$148,G69)=0,"Anomalie",""))</f>
        <v/>
      </c>
      <c r="AA69" t="b">
        <f t="shared" si="28"/>
        <v>0</v>
      </c>
      <c r="AB69" t="str">
        <f t="shared" si="29"/>
        <v/>
      </c>
      <c r="AC69" t="str">
        <f t="shared" si="30"/>
        <v/>
      </c>
      <c r="AD69" t="str">
        <f t="shared" si="31"/>
        <v/>
      </c>
      <c r="AE69" t="str">
        <f t="shared" si="32"/>
        <v/>
      </c>
      <c r="AF69" t="str">
        <f t="shared" si="33"/>
        <v/>
      </c>
      <c r="AG69" t="str">
        <f t="shared" si="34"/>
        <v/>
      </c>
      <c r="AH69" t="str">
        <f t="shared" si="35"/>
        <v/>
      </c>
      <c r="AI69" t="str">
        <f t="shared" si="36"/>
        <v/>
      </c>
      <c r="AJ69" t="str">
        <f t="shared" si="37"/>
        <v/>
      </c>
      <c r="AK69" t="str">
        <f t="shared" si="38"/>
        <v/>
      </c>
    </row>
    <row r="70" spans="1:37" x14ac:dyDescent="0.25">
      <c r="A70" s="23">
        <v>45976</v>
      </c>
      <c r="B70" s="24" t="s">
        <v>741</v>
      </c>
      <c r="C70" s="24" t="s">
        <v>856</v>
      </c>
      <c r="D70" s="619" t="s">
        <v>742</v>
      </c>
      <c r="E70" s="26">
        <v>36.4</v>
      </c>
      <c r="F70" s="27" t="s">
        <v>418</v>
      </c>
      <c r="G70" s="27" t="s">
        <v>581</v>
      </c>
      <c r="H70" s="24" t="s">
        <v>612</v>
      </c>
      <c r="I70" s="28"/>
      <c r="J70" s="28" t="s">
        <v>589</v>
      </c>
      <c r="K70" s="15" t="s">
        <v>589</v>
      </c>
      <c r="L70" s="29"/>
      <c r="M70" s="30"/>
      <c r="N70" s="31"/>
      <c r="O70" s="32"/>
      <c r="P70" s="223"/>
      <c r="Q70" s="225"/>
      <c r="R70" s="377"/>
      <c r="S70" s="29"/>
      <c r="T70" s="30"/>
      <c r="U70">
        <f t="shared" si="26"/>
        <v>1</v>
      </c>
      <c r="V70" t="str">
        <f>IF(F70="","",IF(COUNTIF('Postes comptables'!$A:$C,F70)=0,"Anomalie",""))</f>
        <v/>
      </c>
      <c r="W70">
        <f t="shared" si="27"/>
        <v>11</v>
      </c>
      <c r="X70">
        <f>IF(F70="","",MATCH(F70,'Postes comptables'!$C$3:$C$45,0))</f>
        <v>28</v>
      </c>
      <c r="Y70" t="str" cm="1">
        <f t="array" ref="Y70">IF(X70="","",INDEX('Postes comptables'!$B$3:$B$45,X70,0))</f>
        <v>64-01</v>
      </c>
      <c r="Z70" t="str">
        <f>IF(G70="","",IF(COUNTIF('Postes comptables'!$C$99:$C$148,G70)=0,"Anomalie",""))</f>
        <v/>
      </c>
      <c r="AA70" t="b">
        <f t="shared" si="28"/>
        <v>0</v>
      </c>
      <c r="AB70" t="str">
        <f t="shared" si="29"/>
        <v/>
      </c>
      <c r="AC70" t="str">
        <f t="shared" si="30"/>
        <v/>
      </c>
      <c r="AD70" t="str">
        <f t="shared" si="31"/>
        <v/>
      </c>
      <c r="AE70" t="str">
        <f t="shared" si="32"/>
        <v/>
      </c>
      <c r="AF70" t="str">
        <f t="shared" si="33"/>
        <v/>
      </c>
      <c r="AG70" t="str">
        <f t="shared" si="34"/>
        <v/>
      </c>
      <c r="AH70" t="str">
        <f t="shared" si="35"/>
        <v/>
      </c>
      <c r="AI70" t="str">
        <f t="shared" si="36"/>
        <v/>
      </c>
      <c r="AJ70" t="str">
        <f t="shared" si="37"/>
        <v/>
      </c>
      <c r="AK70" t="str">
        <f t="shared" si="38"/>
        <v/>
      </c>
    </row>
    <row r="71" spans="1:37" x14ac:dyDescent="0.25">
      <c r="A71" s="23">
        <v>45976</v>
      </c>
      <c r="B71" s="24" t="s">
        <v>741</v>
      </c>
      <c r="C71" s="24" t="s">
        <v>856</v>
      </c>
      <c r="D71" s="25" t="s">
        <v>743</v>
      </c>
      <c r="E71" s="26">
        <v>36.4</v>
      </c>
      <c r="F71" s="27" t="s">
        <v>418</v>
      </c>
      <c r="G71" s="27" t="s">
        <v>581</v>
      </c>
      <c r="H71" s="24" t="s">
        <v>612</v>
      </c>
      <c r="I71" s="28"/>
      <c r="J71" s="28" t="s">
        <v>589</v>
      </c>
      <c r="K71" s="15" t="s">
        <v>589</v>
      </c>
      <c r="L71" s="29"/>
      <c r="M71" s="30"/>
      <c r="N71" s="31"/>
      <c r="O71" s="32"/>
      <c r="P71" s="223"/>
      <c r="Q71" s="225"/>
      <c r="R71" s="377"/>
      <c r="S71" s="29"/>
      <c r="T71" s="30"/>
      <c r="U71">
        <f t="shared" si="26"/>
        <v>1</v>
      </c>
      <c r="V71" t="str">
        <f>IF(F71="","",IF(COUNTIF('Postes comptables'!$A:$C,F71)=0,"Anomalie",""))</f>
        <v/>
      </c>
      <c r="W71">
        <f t="shared" si="27"/>
        <v>11</v>
      </c>
      <c r="X71">
        <f>IF(F71="","",MATCH(F71,'Postes comptables'!$C$3:$C$45,0))</f>
        <v>28</v>
      </c>
      <c r="Y71" t="str" cm="1">
        <f t="array" ref="Y71">IF(X71="","",INDEX('Postes comptables'!$B$3:$B$45,X71,0))</f>
        <v>64-01</v>
      </c>
      <c r="Z71" t="str">
        <f>IF(G71="","",IF(COUNTIF('Postes comptables'!$C$99:$C$148,G71)=0,"Anomalie",""))</f>
        <v/>
      </c>
      <c r="AA71" t="b">
        <f t="shared" si="28"/>
        <v>0</v>
      </c>
      <c r="AB71" t="str">
        <f t="shared" si="29"/>
        <v/>
      </c>
      <c r="AC71" t="str">
        <f t="shared" si="30"/>
        <v/>
      </c>
      <c r="AD71" t="str">
        <f t="shared" si="31"/>
        <v/>
      </c>
      <c r="AE71" t="str">
        <f t="shared" si="32"/>
        <v/>
      </c>
      <c r="AF71" t="str">
        <f t="shared" si="33"/>
        <v/>
      </c>
      <c r="AG71" t="str">
        <f t="shared" si="34"/>
        <v/>
      </c>
      <c r="AH71" t="str">
        <f t="shared" si="35"/>
        <v/>
      </c>
      <c r="AI71" t="str">
        <f t="shared" si="36"/>
        <v/>
      </c>
      <c r="AJ71" t="str">
        <f t="shared" si="37"/>
        <v/>
      </c>
      <c r="AK71" t="str">
        <f t="shared" si="38"/>
        <v/>
      </c>
    </row>
    <row r="72" spans="1:37" x14ac:dyDescent="0.25">
      <c r="A72" s="23">
        <v>45976</v>
      </c>
      <c r="B72" s="24" t="s">
        <v>741</v>
      </c>
      <c r="C72" s="24" t="s">
        <v>856</v>
      </c>
      <c r="D72" s="619" t="s">
        <v>744</v>
      </c>
      <c r="E72" s="26">
        <v>36.4</v>
      </c>
      <c r="F72" s="27" t="s">
        <v>418</v>
      </c>
      <c r="G72" s="27" t="s">
        <v>581</v>
      </c>
      <c r="H72" s="24" t="s">
        <v>612</v>
      </c>
      <c r="I72" s="28"/>
      <c r="J72" s="28" t="s">
        <v>589</v>
      </c>
      <c r="K72" s="15" t="s">
        <v>589</v>
      </c>
      <c r="L72" s="29"/>
      <c r="M72" s="30"/>
      <c r="N72" s="31"/>
      <c r="O72" s="32"/>
      <c r="P72" s="223"/>
      <c r="Q72" s="225"/>
      <c r="R72" s="377"/>
      <c r="S72" s="29"/>
      <c r="T72" s="30"/>
      <c r="U72">
        <f t="shared" si="26"/>
        <v>1</v>
      </c>
      <c r="V72" t="str">
        <f>IF(F72="","",IF(COUNTIF('Postes comptables'!$A:$C,F72)=0,"Anomalie",""))</f>
        <v/>
      </c>
      <c r="W72">
        <f t="shared" si="27"/>
        <v>11</v>
      </c>
      <c r="X72">
        <f>IF(F72="","",MATCH(F72,'Postes comptables'!$C$3:$C$45,0))</f>
        <v>28</v>
      </c>
      <c r="Y72" t="str" cm="1">
        <f t="array" ref="Y72">IF(X72="","",INDEX('Postes comptables'!$B$3:$B$45,X72,0))</f>
        <v>64-01</v>
      </c>
      <c r="Z72" t="str">
        <f>IF(G72="","",IF(COUNTIF('Postes comptables'!$C$99:$C$148,G72)=0,"Anomalie",""))</f>
        <v/>
      </c>
      <c r="AA72" t="b">
        <f t="shared" si="28"/>
        <v>0</v>
      </c>
      <c r="AB72" t="str">
        <f t="shared" si="29"/>
        <v/>
      </c>
      <c r="AC72" t="str">
        <f t="shared" si="30"/>
        <v/>
      </c>
      <c r="AD72" t="str">
        <f t="shared" si="31"/>
        <v/>
      </c>
      <c r="AE72" t="str">
        <f t="shared" si="32"/>
        <v/>
      </c>
      <c r="AF72" t="str">
        <f t="shared" si="33"/>
        <v/>
      </c>
      <c r="AG72" t="str">
        <f t="shared" si="34"/>
        <v/>
      </c>
      <c r="AH72" t="str">
        <f t="shared" si="35"/>
        <v/>
      </c>
      <c r="AI72" t="str">
        <f t="shared" si="36"/>
        <v/>
      </c>
      <c r="AJ72" t="str">
        <f t="shared" si="37"/>
        <v/>
      </c>
      <c r="AK72" t="str">
        <f t="shared" si="38"/>
        <v/>
      </c>
    </row>
    <row r="73" spans="1:37" x14ac:dyDescent="0.25">
      <c r="A73" s="23">
        <v>45976</v>
      </c>
      <c r="B73" s="24" t="s">
        <v>741</v>
      </c>
      <c r="C73" s="24" t="s">
        <v>856</v>
      </c>
      <c r="D73" s="619" t="s">
        <v>745</v>
      </c>
      <c r="E73" s="26">
        <v>36.4</v>
      </c>
      <c r="F73" s="27" t="s">
        <v>418</v>
      </c>
      <c r="G73" s="27" t="s">
        <v>581</v>
      </c>
      <c r="H73" s="24" t="s">
        <v>612</v>
      </c>
      <c r="I73" s="28"/>
      <c r="J73" s="28" t="s">
        <v>589</v>
      </c>
      <c r="K73" s="15" t="s">
        <v>589</v>
      </c>
      <c r="L73" s="29"/>
      <c r="M73" s="30"/>
      <c r="N73" s="31"/>
      <c r="O73" s="32"/>
      <c r="P73" s="223"/>
      <c r="Q73" s="225"/>
      <c r="R73" s="377"/>
      <c r="S73" s="29"/>
      <c r="T73" s="30"/>
      <c r="U73">
        <f t="shared" si="26"/>
        <v>1</v>
      </c>
      <c r="V73" t="str">
        <f>IF(F73="","",IF(COUNTIF('Postes comptables'!$A:$C,F73)=0,"Anomalie",""))</f>
        <v/>
      </c>
      <c r="W73">
        <f t="shared" si="27"/>
        <v>11</v>
      </c>
      <c r="X73">
        <f>IF(F73="","",MATCH(F73,'Postes comptables'!$C$3:$C$45,0))</f>
        <v>28</v>
      </c>
      <c r="Y73" t="str" cm="1">
        <f t="array" ref="Y73">IF(X73="","",INDEX('Postes comptables'!$B$3:$B$45,X73,0))</f>
        <v>64-01</v>
      </c>
      <c r="Z73" t="str">
        <f>IF(G73="","",IF(COUNTIF('Postes comptables'!$C$99:$C$148,G73)=0,"Anomalie",""))</f>
        <v/>
      </c>
      <c r="AA73" t="b">
        <f t="shared" si="28"/>
        <v>0</v>
      </c>
      <c r="AB73" t="str">
        <f t="shared" si="29"/>
        <v/>
      </c>
      <c r="AC73" t="str">
        <f t="shared" si="30"/>
        <v/>
      </c>
      <c r="AD73" t="str">
        <f t="shared" si="31"/>
        <v/>
      </c>
      <c r="AE73" t="str">
        <f t="shared" si="32"/>
        <v/>
      </c>
      <c r="AF73" t="str">
        <f t="shared" si="33"/>
        <v/>
      </c>
      <c r="AG73" t="str">
        <f t="shared" si="34"/>
        <v/>
      </c>
      <c r="AH73" t="str">
        <f t="shared" si="35"/>
        <v/>
      </c>
      <c r="AI73" t="str">
        <f t="shared" si="36"/>
        <v/>
      </c>
      <c r="AJ73" t="str">
        <f t="shared" si="37"/>
        <v/>
      </c>
      <c r="AK73" t="str">
        <f t="shared" si="38"/>
        <v/>
      </c>
    </row>
    <row r="74" spans="1:37" x14ac:dyDescent="0.25">
      <c r="A74" s="23">
        <v>45977</v>
      </c>
      <c r="B74" s="24" t="s">
        <v>620</v>
      </c>
      <c r="C74" s="24" t="s">
        <v>746</v>
      </c>
      <c r="D74" s="619" t="s">
        <v>726</v>
      </c>
      <c r="E74" s="26">
        <v>-166.5</v>
      </c>
      <c r="F74" s="27" t="s">
        <v>538</v>
      </c>
      <c r="G74" s="27" t="s">
        <v>580</v>
      </c>
      <c r="H74" s="24"/>
      <c r="I74" s="28"/>
      <c r="J74" s="28"/>
      <c r="K74" s="15"/>
      <c r="L74" s="29"/>
      <c r="M74" s="30"/>
      <c r="N74" s="31"/>
      <c r="O74" s="32"/>
      <c r="P74" s="223"/>
      <c r="Q74" s="225"/>
      <c r="R74" s="377"/>
      <c r="S74" s="29"/>
      <c r="T74" s="30"/>
      <c r="U74">
        <f t="shared" si="26"/>
        <v>1</v>
      </c>
      <c r="V74" t="str">
        <f>IF(F74="","",IF(COUNTIF('Postes comptables'!$A:$C,F74)=0,"Anomalie",""))</f>
        <v/>
      </c>
      <c r="W74">
        <f t="shared" si="27"/>
        <v>11</v>
      </c>
      <c r="X74">
        <f>IF(F74="","",MATCH(F74,'Postes comptables'!$C$3:$C$45,0))</f>
        <v>18</v>
      </c>
      <c r="Y74" t="str" cm="1">
        <f t="array" ref="Y74">IF(X74="","",INDEX('Postes comptables'!$B$3:$B$45,X74,0))</f>
        <v>62-04</v>
      </c>
      <c r="Z74" t="str">
        <f>IF(G74="","",IF(COUNTIF('Postes comptables'!$C$99:$C$148,G74)=0,"Anomalie",""))</f>
        <v/>
      </c>
      <c r="AA74" t="b">
        <f t="shared" si="28"/>
        <v>0</v>
      </c>
      <c r="AB74" t="str">
        <f t="shared" si="29"/>
        <v/>
      </c>
      <c r="AC74" t="str">
        <f t="shared" si="30"/>
        <v/>
      </c>
      <c r="AD74" t="str">
        <f t="shared" si="31"/>
        <v/>
      </c>
      <c r="AE74" t="str">
        <f t="shared" si="32"/>
        <v/>
      </c>
      <c r="AF74" t="str">
        <f t="shared" si="33"/>
        <v/>
      </c>
      <c r="AG74" t="str">
        <f t="shared" si="34"/>
        <v/>
      </c>
      <c r="AH74" t="str">
        <f t="shared" si="35"/>
        <v/>
      </c>
      <c r="AI74" t="str">
        <f t="shared" si="36"/>
        <v/>
      </c>
      <c r="AJ74" t="str">
        <f t="shared" si="37"/>
        <v/>
      </c>
      <c r="AK74" t="str">
        <f t="shared" si="38"/>
        <v/>
      </c>
    </row>
    <row r="75" spans="1:37" x14ac:dyDescent="0.25">
      <c r="A75" s="23">
        <v>45977</v>
      </c>
      <c r="B75" s="24" t="s">
        <v>620</v>
      </c>
      <c r="C75" s="24" t="s">
        <v>746</v>
      </c>
      <c r="D75" s="619" t="s">
        <v>726</v>
      </c>
      <c r="E75" s="26">
        <v>166.5</v>
      </c>
      <c r="F75" s="27" t="s">
        <v>540</v>
      </c>
      <c r="G75" s="27" t="s">
        <v>584</v>
      </c>
      <c r="H75" s="24"/>
      <c r="I75" s="28"/>
      <c r="J75" s="28"/>
      <c r="K75" s="15"/>
      <c r="L75" s="29"/>
      <c r="M75" s="30"/>
      <c r="N75" s="31"/>
      <c r="O75" s="32"/>
      <c r="P75" s="223"/>
      <c r="Q75" s="225"/>
      <c r="R75" s="377"/>
      <c r="S75" s="29"/>
      <c r="T75" s="30"/>
      <c r="U75">
        <f t="shared" si="26"/>
        <v>1</v>
      </c>
      <c r="V75" t="str">
        <f>IF(F75="","",IF(COUNTIF('Postes comptables'!$A:$C,F75)=0,"Anomalie",""))</f>
        <v/>
      </c>
      <c r="W75">
        <f t="shared" si="27"/>
        <v>11</v>
      </c>
      <c r="X75">
        <f>IF(F75="","",MATCH(F75,'Postes comptables'!$C$3:$C$45,0))</f>
        <v>19</v>
      </c>
      <c r="Y75" t="str" cm="1">
        <f t="array" ref="Y75">IF(X75="","",INDEX('Postes comptables'!$B$3:$B$45,X75,0))</f>
        <v>62-05</v>
      </c>
      <c r="Z75" t="str">
        <f>IF(G75="","",IF(COUNTIF('Postes comptables'!$C$99:$C$148,G75)=0,"Anomalie",""))</f>
        <v/>
      </c>
      <c r="AA75" t="b">
        <f t="shared" si="28"/>
        <v>0</v>
      </c>
      <c r="AB75" t="str">
        <f t="shared" si="29"/>
        <v/>
      </c>
      <c r="AC75" t="str">
        <f t="shared" si="30"/>
        <v/>
      </c>
      <c r="AD75" t="str">
        <f t="shared" si="31"/>
        <v/>
      </c>
      <c r="AE75" t="str">
        <f t="shared" si="32"/>
        <v/>
      </c>
      <c r="AF75" t="str">
        <f t="shared" si="33"/>
        <v/>
      </c>
      <c r="AG75" t="str">
        <f t="shared" si="34"/>
        <v/>
      </c>
      <c r="AH75" t="str">
        <f t="shared" si="35"/>
        <v/>
      </c>
      <c r="AI75" t="str">
        <f t="shared" si="36"/>
        <v/>
      </c>
      <c r="AJ75" t="str">
        <f t="shared" si="37"/>
        <v/>
      </c>
      <c r="AK75" t="str">
        <f t="shared" si="38"/>
        <v/>
      </c>
    </row>
    <row r="76" spans="1:37" x14ac:dyDescent="0.25">
      <c r="A76" s="23">
        <v>45978</v>
      </c>
      <c r="B76" s="24" t="s">
        <v>678</v>
      </c>
      <c r="C76" s="24" t="s">
        <v>747</v>
      </c>
      <c r="D76" s="619" t="s">
        <v>748</v>
      </c>
      <c r="E76" s="26">
        <v>69.39</v>
      </c>
      <c r="F76" s="27" t="s">
        <v>538</v>
      </c>
      <c r="G76" s="27" t="s">
        <v>580</v>
      </c>
      <c r="H76" s="24" t="s">
        <v>612</v>
      </c>
      <c r="I76" s="28"/>
      <c r="J76" s="28" t="s">
        <v>589</v>
      </c>
      <c r="K76" s="15" t="s">
        <v>589</v>
      </c>
      <c r="L76" s="29"/>
      <c r="M76" s="30"/>
      <c r="N76" s="31"/>
      <c r="O76" s="32"/>
      <c r="P76" s="223"/>
      <c r="Q76" s="225"/>
      <c r="R76" s="377"/>
      <c r="S76" s="29"/>
      <c r="T76" s="30"/>
      <c r="U76">
        <f t="shared" si="26"/>
        <v>1</v>
      </c>
      <c r="V76" t="str">
        <f>IF(F76="","",IF(COUNTIF('Postes comptables'!$A:$C,F76)=0,"Anomalie",""))</f>
        <v/>
      </c>
      <c r="W76">
        <f t="shared" si="27"/>
        <v>11</v>
      </c>
      <c r="X76">
        <f>IF(F76="","",MATCH(F76,'Postes comptables'!$C$3:$C$45,0))</f>
        <v>18</v>
      </c>
      <c r="Y76" t="str" cm="1">
        <f t="array" ref="Y76">IF(X76="","",INDEX('Postes comptables'!$B$3:$B$45,X76,0))</f>
        <v>62-04</v>
      </c>
      <c r="Z76" t="str">
        <f>IF(G76="","",IF(COUNTIF('Postes comptables'!$C$99:$C$148,G76)=0,"Anomalie",""))</f>
        <v/>
      </c>
      <c r="AA76" t="b">
        <f t="shared" si="28"/>
        <v>0</v>
      </c>
      <c r="AB76" t="str">
        <f t="shared" si="29"/>
        <v/>
      </c>
      <c r="AC76" t="str">
        <f t="shared" si="30"/>
        <v/>
      </c>
      <c r="AD76" t="str">
        <f t="shared" si="31"/>
        <v/>
      </c>
      <c r="AE76" t="str">
        <f t="shared" si="32"/>
        <v/>
      </c>
      <c r="AF76" t="str">
        <f t="shared" si="33"/>
        <v/>
      </c>
      <c r="AG76" t="str">
        <f t="shared" si="34"/>
        <v/>
      </c>
      <c r="AH76" t="str">
        <f t="shared" si="35"/>
        <v/>
      </c>
      <c r="AI76" t="str">
        <f t="shared" si="36"/>
        <v/>
      </c>
      <c r="AJ76" t="str">
        <f t="shared" si="37"/>
        <v/>
      </c>
      <c r="AK76" t="str">
        <f t="shared" si="38"/>
        <v/>
      </c>
    </row>
    <row r="77" spans="1:37" x14ac:dyDescent="0.25">
      <c r="A77" s="23">
        <v>45978</v>
      </c>
      <c r="B77" s="24" t="s">
        <v>678</v>
      </c>
      <c r="C77" s="24" t="s">
        <v>749</v>
      </c>
      <c r="D77" s="619" t="s">
        <v>750</v>
      </c>
      <c r="E77" s="26">
        <v>47.72</v>
      </c>
      <c r="F77" s="27" t="s">
        <v>538</v>
      </c>
      <c r="G77" s="27" t="s">
        <v>581</v>
      </c>
      <c r="H77" s="24" t="s">
        <v>751</v>
      </c>
      <c r="I77" s="28"/>
      <c r="J77" s="28" t="s">
        <v>589</v>
      </c>
      <c r="K77" s="15" t="s">
        <v>589</v>
      </c>
      <c r="L77" s="29"/>
      <c r="M77" s="30"/>
      <c r="N77" s="31"/>
      <c r="O77" s="32"/>
      <c r="P77" s="223"/>
      <c r="Q77" s="225"/>
      <c r="R77" s="377"/>
      <c r="S77" s="29"/>
      <c r="T77" s="30"/>
      <c r="U77">
        <f t="shared" si="26"/>
        <v>1</v>
      </c>
      <c r="V77" t="str">
        <f>IF(F77="","",IF(COUNTIF('Postes comptables'!$A:$C,F77)=0,"Anomalie",""))</f>
        <v/>
      </c>
      <c r="W77">
        <f t="shared" si="27"/>
        <v>11</v>
      </c>
      <c r="X77">
        <f>IF(F77="","",MATCH(F77,'Postes comptables'!$C$3:$C$45,0))</f>
        <v>18</v>
      </c>
      <c r="Y77" t="str" cm="1">
        <f t="array" ref="Y77">IF(X77="","",INDEX('Postes comptables'!$B$3:$B$45,X77,0))</f>
        <v>62-04</v>
      </c>
      <c r="Z77" t="str">
        <f>IF(G77="","",IF(COUNTIF('Postes comptables'!$C$99:$C$148,G77)=0,"Anomalie",""))</f>
        <v/>
      </c>
      <c r="AA77" t="b">
        <f t="shared" si="28"/>
        <v>0</v>
      </c>
      <c r="AB77" t="str">
        <f t="shared" si="29"/>
        <v/>
      </c>
      <c r="AC77" t="str">
        <f t="shared" si="30"/>
        <v/>
      </c>
      <c r="AD77" t="str">
        <f t="shared" si="31"/>
        <v/>
      </c>
      <c r="AE77" t="str">
        <f t="shared" si="32"/>
        <v/>
      </c>
      <c r="AF77" t="str">
        <f t="shared" si="33"/>
        <v/>
      </c>
      <c r="AG77" t="str">
        <f t="shared" si="34"/>
        <v/>
      </c>
      <c r="AH77" t="str">
        <f t="shared" si="35"/>
        <v/>
      </c>
      <c r="AI77" t="str">
        <f t="shared" si="36"/>
        <v/>
      </c>
      <c r="AJ77" t="str">
        <f t="shared" si="37"/>
        <v/>
      </c>
      <c r="AK77" t="str">
        <f t="shared" si="38"/>
        <v/>
      </c>
    </row>
    <row r="78" spans="1:37" x14ac:dyDescent="0.25">
      <c r="A78" s="23">
        <v>45978</v>
      </c>
      <c r="B78" s="24" t="s">
        <v>678</v>
      </c>
      <c r="C78" s="24" t="s">
        <v>752</v>
      </c>
      <c r="D78" s="619" t="s">
        <v>753</v>
      </c>
      <c r="E78" s="26">
        <v>63.64</v>
      </c>
      <c r="F78" s="27" t="s">
        <v>540</v>
      </c>
      <c r="G78" s="27" t="s">
        <v>584</v>
      </c>
      <c r="H78" s="24" t="s">
        <v>612</v>
      </c>
      <c r="I78" s="28"/>
      <c r="J78" s="28" t="s">
        <v>589</v>
      </c>
      <c r="K78" s="15" t="s">
        <v>589</v>
      </c>
      <c r="L78" s="29"/>
      <c r="M78" s="30"/>
      <c r="N78" s="31"/>
      <c r="O78" s="32"/>
      <c r="P78" s="223"/>
      <c r="Q78" s="225"/>
      <c r="R78" s="377"/>
      <c r="S78" s="29"/>
      <c r="T78" s="30"/>
      <c r="U78">
        <f t="shared" si="26"/>
        <v>1</v>
      </c>
      <c r="V78" t="str">
        <f>IF(F78="","",IF(COUNTIF('Postes comptables'!$A:$C,F78)=0,"Anomalie",""))</f>
        <v/>
      </c>
      <c r="W78">
        <f t="shared" si="27"/>
        <v>11</v>
      </c>
      <c r="X78">
        <f>IF(F78="","",MATCH(F78,'Postes comptables'!$C$3:$C$45,0))</f>
        <v>19</v>
      </c>
      <c r="Y78" t="str" cm="1">
        <f t="array" ref="Y78">IF(X78="","",INDEX('Postes comptables'!$B$3:$B$45,X78,0))</f>
        <v>62-05</v>
      </c>
      <c r="Z78" t="str">
        <f>IF(G78="","",IF(COUNTIF('Postes comptables'!$C$99:$C$148,G78)=0,"Anomalie",""))</f>
        <v/>
      </c>
      <c r="AA78" t="b">
        <f t="shared" si="28"/>
        <v>0</v>
      </c>
      <c r="AB78" t="str">
        <f t="shared" si="29"/>
        <v/>
      </c>
      <c r="AC78" t="str">
        <f t="shared" si="30"/>
        <v/>
      </c>
      <c r="AD78" t="str">
        <f t="shared" si="31"/>
        <v/>
      </c>
      <c r="AE78" t="str">
        <f t="shared" si="32"/>
        <v/>
      </c>
      <c r="AF78" t="str">
        <f t="shared" si="33"/>
        <v/>
      </c>
      <c r="AG78" t="str">
        <f t="shared" si="34"/>
        <v/>
      </c>
      <c r="AH78" t="str">
        <f t="shared" si="35"/>
        <v/>
      </c>
      <c r="AI78" t="str">
        <f t="shared" si="36"/>
        <v/>
      </c>
      <c r="AJ78" t="str">
        <f t="shared" si="37"/>
        <v/>
      </c>
      <c r="AK78" t="str">
        <f t="shared" si="38"/>
        <v/>
      </c>
    </row>
    <row r="79" spans="1:37" x14ac:dyDescent="0.25">
      <c r="A79" s="23">
        <v>45978</v>
      </c>
      <c r="B79" s="24" t="s">
        <v>754</v>
      </c>
      <c r="C79" s="24" t="s">
        <v>755</v>
      </c>
      <c r="D79" s="619" t="s">
        <v>756</v>
      </c>
      <c r="E79" s="26">
        <v>39.99</v>
      </c>
      <c r="F79" s="27" t="s">
        <v>540</v>
      </c>
      <c r="G79" s="27" t="s">
        <v>584</v>
      </c>
      <c r="H79" s="24" t="s">
        <v>612</v>
      </c>
      <c r="I79" s="28"/>
      <c r="J79" s="28" t="s">
        <v>589</v>
      </c>
      <c r="K79" s="15" t="s">
        <v>589</v>
      </c>
      <c r="L79" s="29"/>
      <c r="M79" s="30"/>
      <c r="N79" s="31"/>
      <c r="O79" s="32"/>
      <c r="P79" s="223"/>
      <c r="Q79" s="225"/>
      <c r="R79" s="377"/>
      <c r="S79" s="29"/>
      <c r="T79" s="30"/>
      <c r="U79">
        <f t="shared" si="26"/>
        <v>1</v>
      </c>
      <c r="V79" t="str">
        <f>IF(F79="","",IF(COUNTIF('Postes comptables'!$A:$C,F79)=0,"Anomalie",""))</f>
        <v/>
      </c>
      <c r="W79">
        <f t="shared" si="27"/>
        <v>11</v>
      </c>
      <c r="X79">
        <f>IF(F79="","",MATCH(F79,'Postes comptables'!$C$3:$C$45,0))</f>
        <v>19</v>
      </c>
      <c r="Y79" t="str" cm="1">
        <f t="array" ref="Y79">IF(X79="","",INDEX('Postes comptables'!$B$3:$B$45,X79,0))</f>
        <v>62-05</v>
      </c>
      <c r="Z79" t="str">
        <f>IF(G79="","",IF(COUNTIF('Postes comptables'!$C$99:$C$148,G79)=0,"Anomalie",""))</f>
        <v/>
      </c>
      <c r="AA79" t="b">
        <f t="shared" si="28"/>
        <v>0</v>
      </c>
      <c r="AB79" t="str">
        <f t="shared" si="29"/>
        <v/>
      </c>
      <c r="AC79" t="str">
        <f t="shared" si="30"/>
        <v/>
      </c>
      <c r="AD79" t="str">
        <f t="shared" si="31"/>
        <v/>
      </c>
      <c r="AE79" t="str">
        <f t="shared" si="32"/>
        <v/>
      </c>
      <c r="AF79" t="str">
        <f t="shared" si="33"/>
        <v/>
      </c>
      <c r="AG79" t="str">
        <f t="shared" si="34"/>
        <v/>
      </c>
      <c r="AH79" t="str">
        <f t="shared" si="35"/>
        <v/>
      </c>
      <c r="AI79" t="str">
        <f t="shared" si="36"/>
        <v/>
      </c>
      <c r="AJ79" t="str">
        <f t="shared" si="37"/>
        <v/>
      </c>
      <c r="AK79" t="str">
        <f t="shared" si="38"/>
        <v/>
      </c>
    </row>
    <row r="80" spans="1:37" x14ac:dyDescent="0.25">
      <c r="A80" s="23">
        <v>45978</v>
      </c>
      <c r="B80" s="24" t="s">
        <v>757</v>
      </c>
      <c r="C80" s="24" t="s">
        <v>758</v>
      </c>
      <c r="D80" s="619" t="s">
        <v>759</v>
      </c>
      <c r="E80" s="26">
        <v>54.71</v>
      </c>
      <c r="F80" s="27" t="s">
        <v>42</v>
      </c>
      <c r="G80" s="27" t="s">
        <v>584</v>
      </c>
      <c r="H80" s="24" t="s">
        <v>612</v>
      </c>
      <c r="I80" s="28"/>
      <c r="J80" s="28" t="s">
        <v>589</v>
      </c>
      <c r="K80" s="15" t="s">
        <v>589</v>
      </c>
      <c r="L80" s="29"/>
      <c r="M80" s="30"/>
      <c r="N80" s="31"/>
      <c r="O80" s="32"/>
      <c r="P80" s="223"/>
      <c r="Q80" s="225"/>
      <c r="R80" s="377"/>
      <c r="S80" s="29"/>
      <c r="T80" s="30"/>
      <c r="U80">
        <f t="shared" si="26"/>
        <v>1</v>
      </c>
      <c r="V80" t="str">
        <f>IF(F80="","",IF(COUNTIF('Postes comptables'!$A:$C,F80)=0,"Anomalie",""))</f>
        <v/>
      </c>
      <c r="W80">
        <f t="shared" si="27"/>
        <v>11</v>
      </c>
      <c r="X80">
        <f>IF(F80="","",MATCH(F80,'Postes comptables'!$C$3:$C$45,0))</f>
        <v>8</v>
      </c>
      <c r="Y80" t="str" cm="1">
        <f t="array" ref="Y80">IF(X80="","",INDEX('Postes comptables'!$B$3:$B$45,X80,0))</f>
        <v>61-01</v>
      </c>
      <c r="Z80" t="str">
        <f>IF(G80="","",IF(COUNTIF('Postes comptables'!$C$99:$C$148,G80)=0,"Anomalie",""))</f>
        <v/>
      </c>
      <c r="AA80" t="b">
        <f t="shared" si="28"/>
        <v>0</v>
      </c>
      <c r="AB80" t="str">
        <f t="shared" si="29"/>
        <v/>
      </c>
      <c r="AC80" t="str">
        <f t="shared" si="30"/>
        <v/>
      </c>
      <c r="AD80" t="str">
        <f t="shared" si="31"/>
        <v/>
      </c>
      <c r="AE80" t="str">
        <f t="shared" si="32"/>
        <v/>
      </c>
      <c r="AF80" t="str">
        <f t="shared" si="33"/>
        <v/>
      </c>
      <c r="AG80" t="str">
        <f t="shared" si="34"/>
        <v/>
      </c>
      <c r="AH80" t="str">
        <f t="shared" si="35"/>
        <v/>
      </c>
      <c r="AI80" t="str">
        <f t="shared" si="36"/>
        <v/>
      </c>
      <c r="AJ80" t="str">
        <f t="shared" si="37"/>
        <v/>
      </c>
      <c r="AK80" t="str">
        <f t="shared" si="38"/>
        <v/>
      </c>
    </row>
    <row r="81" spans="1:37" x14ac:dyDescent="0.25">
      <c r="A81" s="23">
        <v>45979</v>
      </c>
      <c r="B81" s="24" t="s">
        <v>685</v>
      </c>
      <c r="C81" s="24" t="s">
        <v>760</v>
      </c>
      <c r="D81" s="619" t="s">
        <v>761</v>
      </c>
      <c r="E81" s="26">
        <v>225.12</v>
      </c>
      <c r="F81" s="27" t="s">
        <v>526</v>
      </c>
      <c r="G81" s="27" t="s">
        <v>581</v>
      </c>
      <c r="H81" s="24" t="s">
        <v>612</v>
      </c>
      <c r="I81" s="28"/>
      <c r="J81" s="28" t="s">
        <v>589</v>
      </c>
      <c r="K81" s="15" t="s">
        <v>589</v>
      </c>
      <c r="L81" s="29"/>
      <c r="M81" s="30"/>
      <c r="N81" s="31"/>
      <c r="O81" s="32"/>
      <c r="P81" s="223"/>
      <c r="Q81" s="225"/>
      <c r="R81" s="377"/>
      <c r="S81" s="29"/>
      <c r="T81" s="30"/>
      <c r="U81">
        <f t="shared" si="26"/>
        <v>1</v>
      </c>
      <c r="V81" t="str">
        <f>IF(F81="","",IF(COUNTIF('Postes comptables'!$A:$C,F81)=0,"Anomalie",""))</f>
        <v/>
      </c>
      <c r="W81">
        <f t="shared" si="27"/>
        <v>11</v>
      </c>
      <c r="X81">
        <f>IF(F81="","",MATCH(F81,'Postes comptables'!$C$3:$C$45,0))</f>
        <v>11</v>
      </c>
      <c r="Y81" t="str" cm="1">
        <f t="array" ref="Y81">IF(X81="","",INDEX('Postes comptables'!$B$3:$B$45,X81,0))</f>
        <v>61-04</v>
      </c>
      <c r="Z81" t="str">
        <f>IF(G81="","",IF(COUNTIF('Postes comptables'!$C$99:$C$148,G81)=0,"Anomalie",""))</f>
        <v/>
      </c>
      <c r="AA81" t="b">
        <f t="shared" si="28"/>
        <v>0</v>
      </c>
      <c r="AB81" t="str">
        <f t="shared" si="29"/>
        <v/>
      </c>
      <c r="AC81" t="str">
        <f t="shared" si="30"/>
        <v/>
      </c>
      <c r="AD81" t="str">
        <f t="shared" si="31"/>
        <v/>
      </c>
      <c r="AE81" t="str">
        <f t="shared" si="32"/>
        <v/>
      </c>
      <c r="AF81" t="str">
        <f t="shared" si="33"/>
        <v/>
      </c>
      <c r="AG81" t="str">
        <f t="shared" si="34"/>
        <v/>
      </c>
      <c r="AH81" t="str">
        <f t="shared" si="35"/>
        <v/>
      </c>
      <c r="AI81" t="str">
        <f t="shared" si="36"/>
        <v/>
      </c>
      <c r="AJ81" t="str">
        <f t="shared" si="37"/>
        <v/>
      </c>
      <c r="AK81" t="str">
        <f t="shared" si="38"/>
        <v/>
      </c>
    </row>
    <row r="82" spans="1:37" x14ac:dyDescent="0.25">
      <c r="A82" s="23">
        <v>45987</v>
      </c>
      <c r="B82" s="24" t="s">
        <v>762</v>
      </c>
      <c r="C82" s="24" t="s">
        <v>763</v>
      </c>
      <c r="D82" s="619" t="s">
        <v>764</v>
      </c>
      <c r="E82" s="26">
        <v>7</v>
      </c>
      <c r="F82" s="27" t="s">
        <v>54</v>
      </c>
      <c r="G82" s="27" t="s">
        <v>581</v>
      </c>
      <c r="H82" s="24" t="s">
        <v>588</v>
      </c>
      <c r="I82" s="28"/>
      <c r="J82" s="28" t="s">
        <v>589</v>
      </c>
      <c r="K82" s="15" t="s">
        <v>589</v>
      </c>
      <c r="L82" s="29"/>
      <c r="M82" s="30"/>
      <c r="N82" s="31"/>
      <c r="O82" s="32"/>
      <c r="P82" s="223"/>
      <c r="Q82" s="225"/>
      <c r="R82" s="377"/>
      <c r="S82" s="29"/>
      <c r="T82" s="30"/>
      <c r="U82">
        <f t="shared" si="26"/>
        <v>1</v>
      </c>
      <c r="V82" t="str">
        <f>IF(F82="","",IF(COUNTIF('Postes comptables'!$A:$C,F82)=0,"Anomalie",""))</f>
        <v/>
      </c>
      <c r="W82">
        <f t="shared" si="27"/>
        <v>11</v>
      </c>
      <c r="X82">
        <f>IF(F82="","",MATCH(F82,'Postes comptables'!$C$3:$C$45,0))</f>
        <v>22</v>
      </c>
      <c r="Y82" t="str" cm="1">
        <f t="array" ref="Y82">IF(X82="","",INDEX('Postes comptables'!$B$3:$B$45,X82,0))</f>
        <v>62-08</v>
      </c>
      <c r="Z82" t="str">
        <f>IF(G82="","",IF(COUNTIF('Postes comptables'!$C$99:$C$148,G82)=0,"Anomalie",""))</f>
        <v/>
      </c>
      <c r="AA82" t="b">
        <f t="shared" si="28"/>
        <v>0</v>
      </c>
      <c r="AB82" t="str">
        <f t="shared" si="29"/>
        <v/>
      </c>
      <c r="AC82" t="str">
        <f t="shared" si="30"/>
        <v/>
      </c>
      <c r="AD82" t="str">
        <f t="shared" si="31"/>
        <v/>
      </c>
      <c r="AE82" t="str">
        <f t="shared" si="32"/>
        <v/>
      </c>
      <c r="AF82" t="str">
        <f t="shared" si="33"/>
        <v/>
      </c>
      <c r="AG82" t="str">
        <f t="shared" si="34"/>
        <v/>
      </c>
      <c r="AH82" t="str">
        <f t="shared" si="35"/>
        <v/>
      </c>
      <c r="AI82" t="str">
        <f t="shared" si="36"/>
        <v/>
      </c>
      <c r="AJ82" t="str">
        <f t="shared" si="37"/>
        <v/>
      </c>
      <c r="AK82" t="str">
        <f t="shared" si="38"/>
        <v/>
      </c>
    </row>
    <row r="83" spans="1:37" x14ac:dyDescent="0.25">
      <c r="A83" s="23">
        <v>45994</v>
      </c>
      <c r="B83" s="24" t="s">
        <v>678</v>
      </c>
      <c r="C83" s="24" t="s">
        <v>765</v>
      </c>
      <c r="D83" s="25" t="s">
        <v>766</v>
      </c>
      <c r="E83" s="26">
        <v>140.6</v>
      </c>
      <c r="F83" s="27" t="s">
        <v>538</v>
      </c>
      <c r="G83" s="27" t="s">
        <v>581</v>
      </c>
      <c r="H83" s="24" t="s">
        <v>612</v>
      </c>
      <c r="I83" s="28"/>
      <c r="J83" s="28" t="s">
        <v>589</v>
      </c>
      <c r="K83" s="15" t="s">
        <v>589</v>
      </c>
      <c r="L83" s="29"/>
      <c r="M83" s="30"/>
      <c r="N83" s="31"/>
      <c r="O83" s="32"/>
      <c r="P83" s="223"/>
      <c r="Q83" s="225"/>
      <c r="R83" s="377"/>
      <c r="S83" s="29"/>
      <c r="T83" s="30"/>
      <c r="U83">
        <f t="shared" si="26"/>
        <v>1</v>
      </c>
      <c r="V83" t="str">
        <f>IF(F83="","",IF(COUNTIF('Postes comptables'!$A:$C,F83)=0,"Anomalie",""))</f>
        <v/>
      </c>
      <c r="W83">
        <f t="shared" si="27"/>
        <v>12</v>
      </c>
      <c r="X83">
        <f>IF(F83="","",MATCH(F83,'Postes comptables'!$C$3:$C$45,0))</f>
        <v>18</v>
      </c>
      <c r="Y83" t="str" cm="1">
        <f t="array" ref="Y83">IF(X83="","",INDEX('Postes comptables'!$B$3:$B$45,X83,0))</f>
        <v>62-04</v>
      </c>
      <c r="Z83" t="str">
        <f>IF(G83="","",IF(COUNTIF('Postes comptables'!$C$99:$C$148,G83)=0,"Anomalie",""))</f>
        <v/>
      </c>
      <c r="AA83" t="b">
        <f t="shared" si="28"/>
        <v>0</v>
      </c>
      <c r="AB83" t="str">
        <f t="shared" si="29"/>
        <v/>
      </c>
      <c r="AC83" t="str">
        <f t="shared" si="30"/>
        <v/>
      </c>
      <c r="AD83" t="str">
        <f t="shared" si="31"/>
        <v/>
      </c>
      <c r="AE83" t="str">
        <f t="shared" si="32"/>
        <v/>
      </c>
      <c r="AF83" t="str">
        <f t="shared" si="33"/>
        <v/>
      </c>
      <c r="AG83" t="str">
        <f t="shared" si="34"/>
        <v/>
      </c>
      <c r="AH83" t="str">
        <f t="shared" si="35"/>
        <v/>
      </c>
      <c r="AI83" t="str">
        <f t="shared" si="36"/>
        <v/>
      </c>
      <c r="AJ83" t="str">
        <f t="shared" si="37"/>
        <v/>
      </c>
      <c r="AK83" t="str">
        <f t="shared" si="38"/>
        <v/>
      </c>
    </row>
    <row r="84" spans="1:37" x14ac:dyDescent="0.25">
      <c r="A84" s="23">
        <v>45997</v>
      </c>
      <c r="B84" s="24" t="s">
        <v>616</v>
      </c>
      <c r="C84" s="24" t="s">
        <v>767</v>
      </c>
      <c r="D84" s="619" t="s">
        <v>768</v>
      </c>
      <c r="E84" s="26">
        <v>76</v>
      </c>
      <c r="F84" s="27" t="s">
        <v>421</v>
      </c>
      <c r="G84" s="27" t="s">
        <v>581</v>
      </c>
      <c r="H84" s="24"/>
      <c r="I84" s="28"/>
      <c r="J84" s="28"/>
      <c r="K84" s="15"/>
      <c r="L84" s="29"/>
      <c r="M84" s="30"/>
      <c r="N84" s="31"/>
      <c r="O84" s="32"/>
      <c r="P84" s="223" t="s">
        <v>589</v>
      </c>
      <c r="Q84" s="225"/>
      <c r="R84" s="377"/>
      <c r="S84" s="29"/>
      <c r="T84" s="30"/>
      <c r="U84">
        <f t="shared" si="26"/>
        <v>1</v>
      </c>
      <c r="V84" t="str">
        <f>IF(F84="","",IF(COUNTIF('Postes comptables'!$A:$C,F84)=0,"Anomalie",""))</f>
        <v/>
      </c>
      <c r="W84">
        <f t="shared" si="27"/>
        <v>12</v>
      </c>
      <c r="X84">
        <f>IF(F84="","",MATCH(F84,'Postes comptables'!$C$3:$C$45,0))</f>
        <v>29</v>
      </c>
      <c r="Y84" t="str" cm="1">
        <f t="array" ref="Y84">IF(X84="","",INDEX('Postes comptables'!$B$3:$B$45,X84,0))</f>
        <v>64-02</v>
      </c>
      <c r="Z84" t="str">
        <f>IF(G84="","",IF(COUNTIF('Postes comptables'!$C$99:$C$148,G84)=0,"Anomalie",""))</f>
        <v/>
      </c>
      <c r="AA84" t="b">
        <f t="shared" si="28"/>
        <v>0</v>
      </c>
      <c r="AB84" t="str">
        <f t="shared" si="29"/>
        <v/>
      </c>
      <c r="AC84" t="str">
        <f t="shared" si="30"/>
        <v/>
      </c>
      <c r="AD84" t="str">
        <f t="shared" si="31"/>
        <v/>
      </c>
      <c r="AE84" t="str">
        <f t="shared" si="32"/>
        <v/>
      </c>
      <c r="AF84" t="str">
        <f t="shared" si="33"/>
        <v/>
      </c>
      <c r="AG84" t="str">
        <f t="shared" si="34"/>
        <v>D</v>
      </c>
      <c r="AH84" t="str">
        <f t="shared" si="35"/>
        <v/>
      </c>
      <c r="AI84" t="str">
        <f t="shared" si="36"/>
        <v/>
      </c>
      <c r="AJ84" t="str">
        <f t="shared" si="37"/>
        <v/>
      </c>
      <c r="AK84" t="str">
        <f t="shared" si="38"/>
        <v/>
      </c>
    </row>
    <row r="85" spans="1:37" x14ac:dyDescent="0.25">
      <c r="A85" s="23">
        <v>45997</v>
      </c>
      <c r="B85" s="24" t="s">
        <v>620</v>
      </c>
      <c r="C85" s="24" t="s">
        <v>769</v>
      </c>
      <c r="D85" s="619" t="s">
        <v>770</v>
      </c>
      <c r="E85" s="26">
        <v>666</v>
      </c>
      <c r="F85" s="27" t="s">
        <v>538</v>
      </c>
      <c r="G85" s="27" t="s">
        <v>580</v>
      </c>
      <c r="H85" s="24" t="s">
        <v>612</v>
      </c>
      <c r="I85" s="28"/>
      <c r="J85" s="28" t="s">
        <v>589</v>
      </c>
      <c r="K85" s="15" t="s">
        <v>589</v>
      </c>
      <c r="L85" s="29"/>
      <c r="M85" s="30"/>
      <c r="N85" s="31"/>
      <c r="O85" s="32"/>
      <c r="P85" s="223"/>
      <c r="Q85" s="225"/>
      <c r="R85" s="377"/>
      <c r="S85" s="29"/>
      <c r="T85" s="30"/>
      <c r="U85">
        <f t="shared" si="26"/>
        <v>1</v>
      </c>
      <c r="V85" t="str">
        <f>IF(F85="","",IF(COUNTIF('Postes comptables'!$A:$C,F85)=0,"Anomalie",""))</f>
        <v/>
      </c>
      <c r="W85">
        <f t="shared" si="27"/>
        <v>12</v>
      </c>
      <c r="X85">
        <f>IF(F85="","",MATCH(F85,'Postes comptables'!$C$3:$C$45,0))</f>
        <v>18</v>
      </c>
      <c r="Y85" t="str" cm="1">
        <f t="array" ref="Y85">IF(X85="","",INDEX('Postes comptables'!$B$3:$B$45,X85,0))</f>
        <v>62-04</v>
      </c>
      <c r="Z85" t="str">
        <f>IF(G85="","",IF(COUNTIF('Postes comptables'!$C$99:$C$148,G85)=0,"Anomalie",""))</f>
        <v/>
      </c>
      <c r="AA85" t="b">
        <f t="shared" si="28"/>
        <v>0</v>
      </c>
      <c r="AB85" t="str">
        <f t="shared" si="29"/>
        <v/>
      </c>
      <c r="AC85" t="str">
        <f t="shared" si="30"/>
        <v/>
      </c>
      <c r="AD85" t="str">
        <f t="shared" si="31"/>
        <v/>
      </c>
      <c r="AE85" t="str">
        <f t="shared" si="32"/>
        <v/>
      </c>
      <c r="AF85" t="str">
        <f t="shared" si="33"/>
        <v/>
      </c>
      <c r="AG85" t="str">
        <f t="shared" si="34"/>
        <v/>
      </c>
      <c r="AH85" t="str">
        <f t="shared" si="35"/>
        <v/>
      </c>
      <c r="AI85" t="str">
        <f t="shared" si="36"/>
        <v/>
      </c>
      <c r="AJ85" t="str">
        <f t="shared" si="37"/>
        <v/>
      </c>
      <c r="AK85" t="str">
        <f t="shared" si="38"/>
        <v/>
      </c>
    </row>
    <row r="86" spans="1:37" x14ac:dyDescent="0.25">
      <c r="A86" s="23">
        <v>45999</v>
      </c>
      <c r="B86" s="24" t="s">
        <v>771</v>
      </c>
      <c r="C86" s="24" t="s">
        <v>765</v>
      </c>
      <c r="D86" s="620" t="s">
        <v>772</v>
      </c>
      <c r="E86" s="26">
        <v>12.18</v>
      </c>
      <c r="F86" s="27" t="s">
        <v>538</v>
      </c>
      <c r="G86" s="27" t="s">
        <v>581</v>
      </c>
      <c r="H86" s="24" t="s">
        <v>612</v>
      </c>
      <c r="I86" s="28"/>
      <c r="J86" s="28" t="s">
        <v>589</v>
      </c>
      <c r="K86" s="15" t="s">
        <v>589</v>
      </c>
      <c r="L86" s="29"/>
      <c r="M86" s="30"/>
      <c r="N86" s="31"/>
      <c r="O86" s="32"/>
      <c r="P86" s="223"/>
      <c r="Q86" s="225"/>
      <c r="R86" s="377"/>
      <c r="S86" s="29"/>
      <c r="T86" s="30"/>
      <c r="U86">
        <f t="shared" si="26"/>
        <v>1</v>
      </c>
      <c r="V86" t="str">
        <f>IF(F86="","",IF(COUNTIF('Postes comptables'!$A:$C,F86)=0,"Anomalie",""))</f>
        <v/>
      </c>
      <c r="W86">
        <f t="shared" si="27"/>
        <v>12</v>
      </c>
      <c r="X86">
        <f>IF(F86="","",MATCH(F86,'Postes comptables'!$C$3:$C$45,0))</f>
        <v>18</v>
      </c>
      <c r="Y86" t="str" cm="1">
        <f t="array" ref="Y86">IF(X86="","",INDEX('Postes comptables'!$B$3:$B$45,X86,0))</f>
        <v>62-04</v>
      </c>
      <c r="Z86" t="str">
        <f>IF(G86="","",IF(COUNTIF('Postes comptables'!$C$99:$C$148,G86)=0,"Anomalie",""))</f>
        <v/>
      </c>
      <c r="AA86" t="b">
        <f t="shared" si="28"/>
        <v>0</v>
      </c>
      <c r="AB86" t="str">
        <f t="shared" si="29"/>
        <v/>
      </c>
      <c r="AC86" t="str">
        <f t="shared" si="30"/>
        <v/>
      </c>
      <c r="AD86" t="str">
        <f t="shared" si="31"/>
        <v/>
      </c>
      <c r="AE86" t="str">
        <f t="shared" si="32"/>
        <v/>
      </c>
      <c r="AF86" t="str">
        <f t="shared" si="33"/>
        <v/>
      </c>
      <c r="AG86" t="str">
        <f t="shared" si="34"/>
        <v/>
      </c>
      <c r="AH86" t="str">
        <f t="shared" si="35"/>
        <v/>
      </c>
      <c r="AI86" t="str">
        <f t="shared" si="36"/>
        <v/>
      </c>
      <c r="AJ86" t="str">
        <f t="shared" si="37"/>
        <v/>
      </c>
      <c r="AK86" t="str">
        <f t="shared" si="38"/>
        <v/>
      </c>
    </row>
    <row r="87" spans="1:37" x14ac:dyDescent="0.25">
      <c r="A87" s="23">
        <v>45999</v>
      </c>
      <c r="B87" s="24" t="s">
        <v>771</v>
      </c>
      <c r="C87" s="24" t="s">
        <v>773</v>
      </c>
      <c r="D87" s="620" t="s">
        <v>774</v>
      </c>
      <c r="E87" s="26">
        <v>4.67</v>
      </c>
      <c r="F87" s="27" t="s">
        <v>540</v>
      </c>
      <c r="G87" s="27" t="s">
        <v>584</v>
      </c>
      <c r="H87" s="24" t="s">
        <v>612</v>
      </c>
      <c r="I87" s="28"/>
      <c r="J87" s="28" t="s">
        <v>589</v>
      </c>
      <c r="K87" s="15" t="s">
        <v>589</v>
      </c>
      <c r="L87" s="29"/>
      <c r="M87" s="30"/>
      <c r="N87" s="31"/>
      <c r="O87" s="32"/>
      <c r="P87" s="223"/>
      <c r="Q87" s="225"/>
      <c r="R87" s="377"/>
      <c r="S87" s="29"/>
      <c r="T87" s="30"/>
      <c r="U87">
        <f t="shared" si="26"/>
        <v>1</v>
      </c>
      <c r="V87" t="str">
        <f>IF(F87="","",IF(COUNTIF('Postes comptables'!$A:$C,F87)=0,"Anomalie",""))</f>
        <v/>
      </c>
      <c r="W87">
        <f t="shared" si="27"/>
        <v>12</v>
      </c>
      <c r="X87">
        <f>IF(F87="","",MATCH(F87,'Postes comptables'!$C$3:$C$45,0))</f>
        <v>19</v>
      </c>
      <c r="Y87" t="str" cm="1">
        <f t="array" ref="Y87">IF(X87="","",INDEX('Postes comptables'!$B$3:$B$45,X87,0))</f>
        <v>62-05</v>
      </c>
      <c r="Z87" t="str">
        <f>IF(G87="","",IF(COUNTIF('Postes comptables'!$C$99:$C$148,G87)=0,"Anomalie",""))</f>
        <v/>
      </c>
      <c r="AA87" t="b">
        <f t="shared" si="28"/>
        <v>0</v>
      </c>
      <c r="AB87" t="str">
        <f t="shared" si="29"/>
        <v/>
      </c>
      <c r="AC87" t="str">
        <f t="shared" si="30"/>
        <v/>
      </c>
      <c r="AD87" t="str">
        <f t="shared" si="31"/>
        <v/>
      </c>
      <c r="AE87" t="str">
        <f t="shared" si="32"/>
        <v/>
      </c>
      <c r="AF87" t="str">
        <f t="shared" si="33"/>
        <v/>
      </c>
      <c r="AG87" t="str">
        <f t="shared" si="34"/>
        <v/>
      </c>
      <c r="AH87" t="str">
        <f t="shared" si="35"/>
        <v/>
      </c>
      <c r="AI87" t="str">
        <f t="shared" si="36"/>
        <v/>
      </c>
      <c r="AJ87" t="str">
        <f t="shared" si="37"/>
        <v/>
      </c>
      <c r="AK87" t="str">
        <f t="shared" si="38"/>
        <v/>
      </c>
    </row>
    <row r="88" spans="1:37" x14ac:dyDescent="0.25">
      <c r="A88" s="23">
        <v>46005</v>
      </c>
      <c r="B88" s="24" t="s">
        <v>585</v>
      </c>
      <c r="C88" s="24" t="s">
        <v>775</v>
      </c>
      <c r="D88" s="25" t="s">
        <v>776</v>
      </c>
      <c r="E88" s="26">
        <v>1.22</v>
      </c>
      <c r="F88" s="27" t="s">
        <v>54</v>
      </c>
      <c r="G88" s="27" t="s">
        <v>376</v>
      </c>
      <c r="H88" s="24" t="s">
        <v>588</v>
      </c>
      <c r="I88" s="28"/>
      <c r="J88" s="28" t="s">
        <v>589</v>
      </c>
      <c r="K88" s="15" t="s">
        <v>589</v>
      </c>
      <c r="L88" s="29"/>
      <c r="M88" s="30"/>
      <c r="N88" s="31"/>
      <c r="O88" s="32"/>
      <c r="P88" s="223"/>
      <c r="Q88" s="225"/>
      <c r="R88" s="377"/>
      <c r="S88" s="29"/>
      <c r="T88" s="30"/>
      <c r="U88">
        <f t="shared" si="26"/>
        <v>1</v>
      </c>
      <c r="V88" t="str">
        <f>IF(F88="","",IF(COUNTIF('Postes comptables'!$A:$C,F88)=0,"Anomalie",""))</f>
        <v/>
      </c>
      <c r="W88">
        <f t="shared" si="27"/>
        <v>12</v>
      </c>
      <c r="X88">
        <f>IF(F88="","",MATCH(F88,'Postes comptables'!$C$3:$C$45,0))</f>
        <v>22</v>
      </c>
      <c r="Y88" t="str" cm="1">
        <f t="array" ref="Y88">IF(X88="","",INDEX('Postes comptables'!$B$3:$B$45,X88,0))</f>
        <v>62-08</v>
      </c>
      <c r="Z88" t="str">
        <f>IF(G88="","",IF(COUNTIF('Postes comptables'!$C$99:$C$148,G88)=0,"Anomalie",""))</f>
        <v/>
      </c>
      <c r="AA88" t="b">
        <f t="shared" si="28"/>
        <v>0</v>
      </c>
      <c r="AB88" t="str">
        <f t="shared" si="29"/>
        <v/>
      </c>
      <c r="AC88" t="str">
        <f t="shared" si="30"/>
        <v/>
      </c>
      <c r="AD88" t="str">
        <f t="shared" si="31"/>
        <v/>
      </c>
      <c r="AE88" t="str">
        <f t="shared" si="32"/>
        <v/>
      </c>
      <c r="AF88" t="str">
        <f t="shared" si="33"/>
        <v/>
      </c>
      <c r="AG88" t="str">
        <f t="shared" si="34"/>
        <v/>
      </c>
      <c r="AH88" t="str">
        <f t="shared" si="35"/>
        <v/>
      </c>
      <c r="AI88" t="str">
        <f t="shared" si="36"/>
        <v/>
      </c>
      <c r="AJ88" t="str">
        <f t="shared" si="37"/>
        <v/>
      </c>
      <c r="AK88" t="str">
        <f t="shared" si="38"/>
        <v/>
      </c>
    </row>
    <row r="89" spans="1:37" x14ac:dyDescent="0.25">
      <c r="A89" s="23">
        <v>46005</v>
      </c>
      <c r="B89" s="24" t="s">
        <v>613</v>
      </c>
      <c r="C89" s="24" t="s">
        <v>777</v>
      </c>
      <c r="D89" s="25" t="s">
        <v>778</v>
      </c>
      <c r="E89" s="26">
        <v>2</v>
      </c>
      <c r="F89" s="27" t="s">
        <v>406</v>
      </c>
      <c r="G89" s="27" t="s">
        <v>376</v>
      </c>
      <c r="H89" s="24" t="s">
        <v>588</v>
      </c>
      <c r="I89" s="28"/>
      <c r="J89" s="28" t="s">
        <v>589</v>
      </c>
      <c r="K89" s="15" t="s">
        <v>589</v>
      </c>
      <c r="L89" s="29"/>
      <c r="M89" s="30"/>
      <c r="N89" s="31"/>
      <c r="O89" s="32"/>
      <c r="P89" s="223"/>
      <c r="Q89" s="225"/>
      <c r="R89" s="377"/>
      <c r="S89" s="29"/>
      <c r="T89" s="30"/>
      <c r="U89">
        <f t="shared" si="26"/>
        <v>1</v>
      </c>
      <c r="V89" t="str">
        <f>IF(F89="","",IF(COUNTIF('Postes comptables'!$A:$C,F89)=0,"Anomalie",""))</f>
        <v/>
      </c>
      <c r="W89">
        <f t="shared" si="27"/>
        <v>12</v>
      </c>
      <c r="X89">
        <f>IF(F89="","",MATCH(F89,'Postes comptables'!$C$3:$C$45,0))</f>
        <v>21</v>
      </c>
      <c r="Y89" t="str" cm="1">
        <f t="array" ref="Y89">IF(X89="","",INDEX('Postes comptables'!$B$3:$B$45,X89,0))</f>
        <v>62-07</v>
      </c>
      <c r="Z89" t="str">
        <f>IF(G89="","",IF(COUNTIF('Postes comptables'!$C$99:$C$148,G89)=0,"Anomalie",""))</f>
        <v/>
      </c>
      <c r="AA89" t="b">
        <f t="shared" si="28"/>
        <v>0</v>
      </c>
      <c r="AB89" t="str">
        <f t="shared" si="29"/>
        <v/>
      </c>
      <c r="AC89" t="str">
        <f t="shared" si="30"/>
        <v/>
      </c>
      <c r="AD89" t="str">
        <f t="shared" si="31"/>
        <v/>
      </c>
      <c r="AE89" t="str">
        <f t="shared" si="32"/>
        <v/>
      </c>
      <c r="AF89" t="str">
        <f t="shared" si="33"/>
        <v/>
      </c>
      <c r="AG89" t="str">
        <f t="shared" si="34"/>
        <v/>
      </c>
      <c r="AH89" t="str">
        <f t="shared" si="35"/>
        <v/>
      </c>
      <c r="AI89" t="str">
        <f t="shared" si="36"/>
        <v/>
      </c>
      <c r="AJ89" t="str">
        <f t="shared" si="37"/>
        <v/>
      </c>
      <c r="AK89" t="str">
        <f t="shared" si="38"/>
        <v/>
      </c>
    </row>
    <row r="90" spans="1:37" x14ac:dyDescent="0.25">
      <c r="A90" s="23">
        <v>46007</v>
      </c>
      <c r="B90" s="24" t="s">
        <v>779</v>
      </c>
      <c r="C90" s="24" t="s">
        <v>780</v>
      </c>
      <c r="D90" s="620" t="s">
        <v>781</v>
      </c>
      <c r="E90" s="26">
        <v>368.16</v>
      </c>
      <c r="F90" s="27" t="s">
        <v>518</v>
      </c>
      <c r="G90" s="27" t="s">
        <v>376</v>
      </c>
      <c r="H90" s="24" t="s">
        <v>612</v>
      </c>
      <c r="I90" s="28"/>
      <c r="J90" s="28" t="s">
        <v>589</v>
      </c>
      <c r="K90" s="15" t="s">
        <v>589</v>
      </c>
      <c r="L90" s="29"/>
      <c r="M90" s="30"/>
      <c r="N90" s="31"/>
      <c r="O90" s="32"/>
      <c r="P90" s="223"/>
      <c r="Q90" s="225"/>
      <c r="R90" s="377"/>
      <c r="S90" s="29"/>
      <c r="T90" s="30"/>
      <c r="U90">
        <f t="shared" si="26"/>
        <v>1</v>
      </c>
      <c r="V90" t="str">
        <f>IF(F90="","",IF(COUNTIF('Postes comptables'!$A:$C,F90)=0,"Anomalie",""))</f>
        <v/>
      </c>
      <c r="W90">
        <f t="shared" si="27"/>
        <v>12</v>
      </c>
      <c r="X90">
        <f>IF(F90="","",MATCH(F90,'Postes comptables'!$C$3:$C$45,0))</f>
        <v>3</v>
      </c>
      <c r="Y90" t="str" cm="1">
        <f t="array" ref="Y90">IF(X90="","",INDEX('Postes comptables'!$B$3:$B$45,X90,0))</f>
        <v>60-03</v>
      </c>
      <c r="Z90" t="str">
        <f>IF(G90="","",IF(COUNTIF('Postes comptables'!$C$99:$C$148,G90)=0,"Anomalie",""))</f>
        <v/>
      </c>
      <c r="AA90" t="b">
        <f t="shared" si="28"/>
        <v>0</v>
      </c>
      <c r="AB90" t="str">
        <f t="shared" si="29"/>
        <v/>
      </c>
      <c r="AC90" t="str">
        <f t="shared" si="30"/>
        <v/>
      </c>
      <c r="AD90" t="str">
        <f t="shared" si="31"/>
        <v/>
      </c>
      <c r="AE90" t="str">
        <f t="shared" si="32"/>
        <v/>
      </c>
      <c r="AF90" t="str">
        <f t="shared" si="33"/>
        <v/>
      </c>
      <c r="AG90" t="str">
        <f t="shared" si="34"/>
        <v/>
      </c>
      <c r="AH90" t="str">
        <f t="shared" si="35"/>
        <v/>
      </c>
      <c r="AI90" t="str">
        <f t="shared" si="36"/>
        <v/>
      </c>
      <c r="AJ90" t="str">
        <f t="shared" si="37"/>
        <v/>
      </c>
      <c r="AK90" t="str">
        <f t="shared" si="38"/>
        <v/>
      </c>
    </row>
    <row r="91" spans="1:37" x14ac:dyDescent="0.25">
      <c r="A91" s="23">
        <v>46014</v>
      </c>
      <c r="B91" s="24" t="s">
        <v>604</v>
      </c>
      <c r="C91" s="24" t="s">
        <v>782</v>
      </c>
      <c r="D91" s="620" t="s">
        <v>783</v>
      </c>
      <c r="E91" s="26">
        <v>292.5</v>
      </c>
      <c r="F91" s="27" t="s">
        <v>514</v>
      </c>
      <c r="G91" s="27" t="s">
        <v>376</v>
      </c>
      <c r="H91" s="24"/>
      <c r="I91" s="28"/>
      <c r="J91" s="28"/>
      <c r="K91" s="15"/>
      <c r="L91" s="29"/>
      <c r="M91" s="30"/>
      <c r="N91" s="31"/>
      <c r="O91" s="32"/>
      <c r="P91" s="223" t="s">
        <v>589</v>
      </c>
      <c r="Q91" s="225"/>
      <c r="R91" s="377"/>
      <c r="S91" s="29"/>
      <c r="T91" s="30"/>
      <c r="U91">
        <f t="shared" si="26"/>
        <v>1</v>
      </c>
      <c r="V91" t="str">
        <f>IF(F91="","",IF(COUNTIF('Postes comptables'!$A:$C,F91)=0,"Anomalie",""))</f>
        <v/>
      </c>
      <c r="W91">
        <f t="shared" si="27"/>
        <v>12</v>
      </c>
      <c r="X91">
        <f>IF(F91="","",MATCH(F91,'Postes comptables'!$C$3:$C$45,0))</f>
        <v>1</v>
      </c>
      <c r="Y91" t="str" cm="1">
        <f t="array" ref="Y91">IF(X91="","",INDEX('Postes comptables'!$B$3:$B$45,X91,0))</f>
        <v>60-01</v>
      </c>
      <c r="Z91" t="str">
        <f>IF(G91="","",IF(COUNTIF('Postes comptables'!$C$99:$C$148,G91)=0,"Anomalie",""))</f>
        <v/>
      </c>
      <c r="AA91" t="b">
        <f t="shared" si="28"/>
        <v>0</v>
      </c>
      <c r="AB91" t="str">
        <f t="shared" si="29"/>
        <v/>
      </c>
      <c r="AC91" t="str">
        <f t="shared" si="30"/>
        <v/>
      </c>
      <c r="AD91" t="str">
        <f t="shared" si="31"/>
        <v/>
      </c>
      <c r="AE91" t="str">
        <f t="shared" si="32"/>
        <v/>
      </c>
      <c r="AF91" t="str">
        <f t="shared" si="33"/>
        <v/>
      </c>
      <c r="AG91" t="str">
        <f t="shared" si="34"/>
        <v>D</v>
      </c>
      <c r="AH91" t="str">
        <f t="shared" si="35"/>
        <v/>
      </c>
      <c r="AI91" t="str">
        <f t="shared" si="36"/>
        <v/>
      </c>
      <c r="AJ91" t="str">
        <f t="shared" si="37"/>
        <v/>
      </c>
      <c r="AK91" t="str">
        <f t="shared" si="38"/>
        <v/>
      </c>
    </row>
    <row r="92" spans="1:37" x14ac:dyDescent="0.25">
      <c r="A92" s="23">
        <v>46022</v>
      </c>
      <c r="B92" s="24" t="s">
        <v>607</v>
      </c>
      <c r="C92" s="24" t="s">
        <v>660</v>
      </c>
      <c r="D92" s="620" t="s">
        <v>784</v>
      </c>
      <c r="E92" s="26">
        <v>114.87</v>
      </c>
      <c r="F92" s="27" t="s">
        <v>388</v>
      </c>
      <c r="G92" s="27" t="s">
        <v>583</v>
      </c>
      <c r="H92" s="24" t="s">
        <v>612</v>
      </c>
      <c r="I92" s="28"/>
      <c r="J92" s="28" t="s">
        <v>589</v>
      </c>
      <c r="K92" s="15" t="s">
        <v>638</v>
      </c>
      <c r="L92" s="29"/>
      <c r="M92" s="30"/>
      <c r="N92" s="31"/>
      <c r="O92" s="32"/>
      <c r="P92" s="223"/>
      <c r="Q92" s="225"/>
      <c r="R92" s="377"/>
      <c r="S92" s="29"/>
      <c r="T92" s="30"/>
      <c r="U92">
        <f t="shared" si="26"/>
        <v>1</v>
      </c>
      <c r="V92" t="str">
        <f>IF(F92="","",IF(COUNTIF('Postes comptables'!$A:$C,F92)=0,"Anomalie",""))</f>
        <v/>
      </c>
      <c r="W92">
        <f t="shared" si="27"/>
        <v>12</v>
      </c>
      <c r="X92">
        <f>IF(F92="","",MATCH(F92,'Postes comptables'!$C$3:$C$45,0))</f>
        <v>6</v>
      </c>
      <c r="Y92" t="str" cm="1">
        <f t="array" ref="Y92">IF(X92="","",INDEX('Postes comptables'!$B$3:$B$45,X92,0))</f>
        <v>60-06</v>
      </c>
      <c r="Z92" t="str">
        <f>IF(G92="","",IF(COUNTIF('Postes comptables'!$C$99:$C$148,G92)=0,"Anomalie",""))</f>
        <v/>
      </c>
      <c r="AA92" t="b">
        <f t="shared" si="28"/>
        <v>0</v>
      </c>
      <c r="AB92" t="str">
        <f t="shared" si="29"/>
        <v/>
      </c>
      <c r="AC92" t="str">
        <f t="shared" si="30"/>
        <v/>
      </c>
      <c r="AD92" t="str">
        <f t="shared" si="31"/>
        <v/>
      </c>
      <c r="AE92" t="str">
        <f t="shared" si="32"/>
        <v/>
      </c>
      <c r="AF92" t="str">
        <f t="shared" si="33"/>
        <v/>
      </c>
      <c r="AG92" t="str">
        <f t="shared" si="34"/>
        <v/>
      </c>
      <c r="AH92" t="str">
        <f t="shared" si="35"/>
        <v/>
      </c>
      <c r="AI92" t="str">
        <f t="shared" si="36"/>
        <v/>
      </c>
      <c r="AJ92" t="str">
        <f t="shared" si="37"/>
        <v/>
      </c>
      <c r="AK92" t="str">
        <f t="shared" si="38"/>
        <v/>
      </c>
    </row>
    <row r="93" spans="1:37" x14ac:dyDescent="0.25">
      <c r="A93" s="23">
        <v>46022</v>
      </c>
      <c r="B93" s="24" t="s">
        <v>785</v>
      </c>
      <c r="C93" s="24" t="s">
        <v>786</v>
      </c>
      <c r="D93" s="25"/>
      <c r="E93" s="26">
        <v>916</v>
      </c>
      <c r="F93" s="27" t="s">
        <v>99</v>
      </c>
      <c r="G93" s="27"/>
      <c r="H93" s="24"/>
      <c r="I93" s="28"/>
      <c r="J93" s="28"/>
      <c r="K93" s="15"/>
      <c r="L93" s="29"/>
      <c r="M93" s="30"/>
      <c r="N93" s="31"/>
      <c r="O93" s="32"/>
      <c r="P93" s="223"/>
      <c r="Q93" s="225"/>
      <c r="R93" s="377"/>
      <c r="S93" s="29"/>
      <c r="T93" s="30"/>
      <c r="U93">
        <f t="shared" si="26"/>
        <v>1</v>
      </c>
      <c r="V93" t="str">
        <f>IF(F93="","",IF(COUNTIF('Postes comptables'!$A:$C,F93)=0,"Anomalie",""))</f>
        <v/>
      </c>
      <c r="W93">
        <f t="shared" si="27"/>
        <v>12</v>
      </c>
      <c r="X93" t="e">
        <f>IF(F93="","",MATCH(F93,'Postes comptables'!$C$3:$C$45,0))</f>
        <v>#N/A</v>
      </c>
      <c r="Y93" t="e" cm="1">
        <f t="array" ref="Y93">IF(X93="","",INDEX('Postes comptables'!$B$3:$B$45,X93,0))</f>
        <v>#N/A</v>
      </c>
      <c r="Z93" t="str">
        <f>IF(G93="","",IF(COUNTIF('Postes comptables'!$C$99:$C$148,G93)=0,"Anomalie",""))</f>
        <v/>
      </c>
      <c r="AA93" t="b">
        <f t="shared" si="28"/>
        <v>0</v>
      </c>
      <c r="AB93" t="str">
        <f t="shared" si="29"/>
        <v/>
      </c>
      <c r="AC93" t="str">
        <f t="shared" si="30"/>
        <v/>
      </c>
      <c r="AD93" t="str">
        <f t="shared" si="31"/>
        <v/>
      </c>
      <c r="AE93" t="str">
        <f t="shared" si="32"/>
        <v/>
      </c>
      <c r="AF93" t="str">
        <f t="shared" si="33"/>
        <v/>
      </c>
      <c r="AG93" t="str">
        <f t="shared" si="34"/>
        <v/>
      </c>
      <c r="AH93" t="str">
        <f t="shared" si="35"/>
        <v/>
      </c>
      <c r="AI93" t="str">
        <f t="shared" si="36"/>
        <v/>
      </c>
      <c r="AJ93" t="str">
        <f t="shared" si="37"/>
        <v/>
      </c>
      <c r="AK93" t="str">
        <f t="shared" si="38"/>
        <v/>
      </c>
    </row>
    <row r="94" spans="1:37" x14ac:dyDescent="0.25">
      <c r="A94" s="23">
        <v>46022</v>
      </c>
      <c r="B94" s="24" t="s">
        <v>785</v>
      </c>
      <c r="C94" s="24" t="s">
        <v>787</v>
      </c>
      <c r="D94" s="620"/>
      <c r="E94" s="26">
        <v>2870</v>
      </c>
      <c r="F94" s="27" t="s">
        <v>99</v>
      </c>
      <c r="G94" s="27"/>
      <c r="H94" s="24"/>
      <c r="I94" s="28"/>
      <c r="J94" s="28"/>
      <c r="K94" s="15"/>
      <c r="L94" s="29"/>
      <c r="M94" s="30"/>
      <c r="N94" s="31"/>
      <c r="O94" s="32"/>
      <c r="P94" s="223"/>
      <c r="Q94" s="225"/>
      <c r="R94" s="377"/>
      <c r="S94" s="29"/>
      <c r="T94" s="30"/>
      <c r="U94">
        <f t="shared" si="26"/>
        <v>1</v>
      </c>
      <c r="V94" t="str">
        <f>IF(F94="","",IF(COUNTIF('Postes comptables'!$A:$C,F94)=0,"Anomalie",""))</f>
        <v/>
      </c>
      <c r="W94">
        <f t="shared" si="27"/>
        <v>12</v>
      </c>
      <c r="X94" t="e">
        <f>IF(F94="","",MATCH(F94,'Postes comptables'!$C$3:$C$45,0))</f>
        <v>#N/A</v>
      </c>
      <c r="Y94" t="e" cm="1">
        <f t="array" ref="Y94">IF(X94="","",INDEX('Postes comptables'!$B$3:$B$45,X94,0))</f>
        <v>#N/A</v>
      </c>
      <c r="Z94" t="str">
        <f>IF(G94="","",IF(COUNTIF('Postes comptables'!$C$99:$C$148,G94)=0,"Anomalie",""))</f>
        <v/>
      </c>
      <c r="AA94" t="b">
        <f t="shared" si="28"/>
        <v>0</v>
      </c>
      <c r="AB94" t="str">
        <f t="shared" si="29"/>
        <v/>
      </c>
      <c r="AC94" t="str">
        <f t="shared" si="30"/>
        <v/>
      </c>
      <c r="AD94" t="str">
        <f t="shared" si="31"/>
        <v/>
      </c>
      <c r="AE94" t="str">
        <f t="shared" si="32"/>
        <v/>
      </c>
      <c r="AF94" t="str">
        <f t="shared" si="33"/>
        <v/>
      </c>
      <c r="AG94" t="str">
        <f t="shared" si="34"/>
        <v/>
      </c>
      <c r="AH94" t="str">
        <f t="shared" si="35"/>
        <v/>
      </c>
      <c r="AI94" t="str">
        <f t="shared" si="36"/>
        <v/>
      </c>
      <c r="AJ94" t="str">
        <f t="shared" si="37"/>
        <v/>
      </c>
      <c r="AK94" t="str">
        <f t="shared" si="38"/>
        <v/>
      </c>
    </row>
    <row r="95" spans="1:37" x14ac:dyDescent="0.25">
      <c r="A95" s="23">
        <v>46022</v>
      </c>
      <c r="B95" s="24" t="s">
        <v>788</v>
      </c>
      <c r="C95" s="24" t="s">
        <v>789</v>
      </c>
      <c r="D95" s="619"/>
      <c r="E95" s="26">
        <v>848</v>
      </c>
      <c r="F95" s="27" t="s">
        <v>99</v>
      </c>
      <c r="G95" s="27"/>
      <c r="H95" s="24"/>
      <c r="I95" s="28"/>
      <c r="J95" s="28"/>
      <c r="K95" s="15"/>
      <c r="L95" s="29"/>
      <c r="M95" s="30"/>
      <c r="N95" s="31"/>
      <c r="O95" s="32"/>
      <c r="P95" s="223"/>
      <c r="Q95" s="225"/>
      <c r="R95" s="377"/>
      <c r="S95" s="29"/>
      <c r="T95" s="30"/>
      <c r="U95">
        <f t="shared" si="26"/>
        <v>1</v>
      </c>
      <c r="V95" t="str">
        <f>IF(F95="","",IF(COUNTIF('Postes comptables'!$A:$C,F95)=0,"Anomalie",""))</f>
        <v/>
      </c>
      <c r="W95">
        <f t="shared" si="27"/>
        <v>12</v>
      </c>
      <c r="X95" t="e">
        <f>IF(F95="","",MATCH(F95,'Postes comptables'!$C$3:$C$45,0))</f>
        <v>#N/A</v>
      </c>
      <c r="Y95" t="e" cm="1">
        <f t="array" ref="Y95">IF(X95="","",INDEX('Postes comptables'!$B$3:$B$45,X95,0))</f>
        <v>#N/A</v>
      </c>
      <c r="Z95" t="str">
        <f>IF(G95="","",IF(COUNTIF('Postes comptables'!$C$99:$C$148,G95)=0,"Anomalie",""))</f>
        <v/>
      </c>
      <c r="AA95" t="b">
        <f t="shared" si="28"/>
        <v>0</v>
      </c>
      <c r="AB95" t="str">
        <f t="shared" si="29"/>
        <v/>
      </c>
      <c r="AC95" t="str">
        <f t="shared" si="30"/>
        <v/>
      </c>
      <c r="AD95" t="str">
        <f t="shared" si="31"/>
        <v/>
      </c>
      <c r="AE95" t="str">
        <f t="shared" si="32"/>
        <v/>
      </c>
      <c r="AF95" t="str">
        <f t="shared" si="33"/>
        <v/>
      </c>
      <c r="AG95" t="str">
        <f t="shared" si="34"/>
        <v/>
      </c>
      <c r="AH95" t="str">
        <f t="shared" si="35"/>
        <v/>
      </c>
      <c r="AI95" t="str">
        <f t="shared" si="36"/>
        <v/>
      </c>
      <c r="AJ95" t="str">
        <f t="shared" si="37"/>
        <v/>
      </c>
      <c r="AK95" t="str">
        <f t="shared" si="38"/>
        <v/>
      </c>
    </row>
    <row r="96" spans="1:37" x14ac:dyDescent="0.25">
      <c r="A96" s="23">
        <v>46022</v>
      </c>
      <c r="B96" s="24" t="s">
        <v>790</v>
      </c>
      <c r="C96" s="24" t="s">
        <v>791</v>
      </c>
      <c r="D96" s="619"/>
      <c r="E96" s="26">
        <v>9440</v>
      </c>
      <c r="F96" s="27" t="s">
        <v>99</v>
      </c>
      <c r="G96" s="27"/>
      <c r="H96" s="24"/>
      <c r="I96" s="28"/>
      <c r="J96" s="28"/>
      <c r="K96" s="15"/>
      <c r="L96" s="29"/>
      <c r="M96" s="30"/>
      <c r="N96" s="31"/>
      <c r="O96" s="32"/>
      <c r="P96" s="223"/>
      <c r="Q96" s="225"/>
      <c r="R96" s="377"/>
      <c r="S96" s="29"/>
      <c r="T96" s="30"/>
      <c r="U96">
        <f t="shared" si="26"/>
        <v>1</v>
      </c>
      <c r="V96" t="str">
        <f>IF(F96="","",IF(COUNTIF('Postes comptables'!$A:$C,F96)=0,"Anomalie",""))</f>
        <v/>
      </c>
      <c r="W96">
        <f t="shared" si="27"/>
        <v>12</v>
      </c>
      <c r="X96" t="e">
        <f>IF(F96="","",MATCH(F96,'Postes comptables'!$C$3:$C$45,0))</f>
        <v>#N/A</v>
      </c>
      <c r="Y96" t="e" cm="1">
        <f t="array" ref="Y96">IF(X96="","",INDEX('Postes comptables'!$B$3:$B$45,X96,0))</f>
        <v>#N/A</v>
      </c>
      <c r="Z96" t="str">
        <f>IF(G96="","",IF(COUNTIF('Postes comptables'!$C$99:$C$148,G96)=0,"Anomalie",""))</f>
        <v/>
      </c>
      <c r="AA96" t="b">
        <f t="shared" si="28"/>
        <v>0</v>
      </c>
      <c r="AB96" t="str">
        <f t="shared" si="29"/>
        <v/>
      </c>
      <c r="AC96" t="str">
        <f t="shared" si="30"/>
        <v/>
      </c>
      <c r="AD96" t="str">
        <f t="shared" si="31"/>
        <v/>
      </c>
      <c r="AE96" t="str">
        <f t="shared" si="32"/>
        <v/>
      </c>
      <c r="AF96" t="str">
        <f t="shared" si="33"/>
        <v/>
      </c>
      <c r="AG96" t="str">
        <f t="shared" si="34"/>
        <v/>
      </c>
      <c r="AH96" t="str">
        <f t="shared" si="35"/>
        <v/>
      </c>
      <c r="AI96" t="str">
        <f t="shared" si="36"/>
        <v/>
      </c>
      <c r="AJ96" t="str">
        <f t="shared" si="37"/>
        <v/>
      </c>
      <c r="AK96" t="str">
        <f t="shared" si="38"/>
        <v/>
      </c>
    </row>
    <row r="97" spans="1:37" x14ac:dyDescent="0.25">
      <c r="A97" s="23">
        <v>46022</v>
      </c>
      <c r="B97" s="24" t="s">
        <v>792</v>
      </c>
      <c r="C97" s="24" t="s">
        <v>793</v>
      </c>
      <c r="D97" s="619"/>
      <c r="E97" s="26">
        <v>9560</v>
      </c>
      <c r="F97" s="27" t="s">
        <v>102</v>
      </c>
      <c r="G97" s="27"/>
      <c r="H97" s="24"/>
      <c r="I97" s="28"/>
      <c r="J97" s="28"/>
      <c r="K97" s="15"/>
      <c r="L97" s="29"/>
      <c r="M97" s="30"/>
      <c r="N97" s="31"/>
      <c r="O97" s="32"/>
      <c r="P97" s="223"/>
      <c r="Q97" s="225"/>
      <c r="R97" s="377"/>
      <c r="S97" s="29"/>
      <c r="T97" s="30"/>
      <c r="U97">
        <f t="shared" si="26"/>
        <v>1</v>
      </c>
      <c r="V97" t="str">
        <f>IF(F97="","",IF(COUNTIF('Postes comptables'!$A:$C,F97)=0,"Anomalie",""))</f>
        <v/>
      </c>
      <c r="W97">
        <f t="shared" si="27"/>
        <v>12</v>
      </c>
      <c r="X97" t="e">
        <f>IF(F97="","",MATCH(F97,'Postes comptables'!$C$3:$C$45,0))</f>
        <v>#N/A</v>
      </c>
      <c r="Y97" t="e" cm="1">
        <f t="array" ref="Y97">IF(X97="","",INDEX('Postes comptables'!$B$3:$B$45,X97,0))</f>
        <v>#N/A</v>
      </c>
      <c r="Z97" t="str">
        <f>IF(G97="","",IF(COUNTIF('Postes comptables'!$C$99:$C$148,G97)=0,"Anomalie",""))</f>
        <v/>
      </c>
      <c r="AA97" t="b">
        <f t="shared" si="28"/>
        <v>0</v>
      </c>
      <c r="AB97" t="str">
        <f t="shared" si="29"/>
        <v/>
      </c>
      <c r="AC97" t="str">
        <f t="shared" si="30"/>
        <v/>
      </c>
      <c r="AD97" t="str">
        <f t="shared" si="31"/>
        <v/>
      </c>
      <c r="AE97" t="str">
        <f t="shared" si="32"/>
        <v/>
      </c>
      <c r="AF97" t="str">
        <f t="shared" si="33"/>
        <v/>
      </c>
      <c r="AG97" t="str">
        <f t="shared" si="34"/>
        <v/>
      </c>
      <c r="AH97" t="str">
        <f t="shared" si="35"/>
        <v/>
      </c>
      <c r="AI97" t="str">
        <f t="shared" si="36"/>
        <v/>
      </c>
      <c r="AJ97" t="str">
        <f t="shared" si="37"/>
        <v/>
      </c>
      <c r="AK97" t="str">
        <f t="shared" si="38"/>
        <v/>
      </c>
    </row>
    <row r="98" spans="1:37" x14ac:dyDescent="0.25">
      <c r="A98" s="23"/>
      <c r="B98" s="24"/>
      <c r="C98" s="24"/>
      <c r="D98" s="619"/>
      <c r="E98" s="26"/>
      <c r="F98" s="27"/>
      <c r="G98" s="27"/>
      <c r="H98" s="24"/>
      <c r="I98" s="28"/>
      <c r="J98" s="28"/>
      <c r="K98" s="15"/>
      <c r="L98" s="29"/>
      <c r="M98" s="30"/>
      <c r="N98" s="31"/>
      <c r="O98" s="32"/>
      <c r="P98" s="223"/>
      <c r="Q98" s="225"/>
      <c r="R98" s="377"/>
      <c r="S98" s="29"/>
      <c r="T98" s="30"/>
      <c r="U98">
        <f t="shared" si="26"/>
        <v>0</v>
      </c>
      <c r="V98" t="str">
        <f>IF(F98="","",IF(COUNTIF('Postes comptables'!$A:$C,F98)=0,"Anomalie",""))</f>
        <v/>
      </c>
      <c r="W98">
        <f t="shared" si="27"/>
        <v>1</v>
      </c>
      <c r="X98" t="str">
        <f>IF(F98="","",MATCH(F98,'Postes comptables'!$C$3:$C$45,0))</f>
        <v/>
      </c>
      <c r="Y98" t="str" cm="1">
        <f t="array" ref="Y98">IF(X98="","",INDEX('Postes comptables'!$B$3:$B$45,X98,0))</f>
        <v/>
      </c>
      <c r="Z98" t="str">
        <f>IF(G98="","",IF(COUNTIF('Postes comptables'!$C$99:$C$148,G98)=0,"Anomalie",""))</f>
        <v/>
      </c>
      <c r="AA98" t="b">
        <f t="shared" si="28"/>
        <v>0</v>
      </c>
      <c r="AB98" t="str">
        <f t="shared" si="29"/>
        <v/>
      </c>
      <c r="AC98" t="str">
        <f t="shared" si="30"/>
        <v/>
      </c>
      <c r="AD98" t="str">
        <f t="shared" si="31"/>
        <v/>
      </c>
      <c r="AE98" t="str">
        <f t="shared" si="32"/>
        <v/>
      </c>
      <c r="AF98" t="str">
        <f t="shared" si="33"/>
        <v/>
      </c>
      <c r="AG98" t="str">
        <f t="shared" si="34"/>
        <v/>
      </c>
      <c r="AH98" t="str">
        <f t="shared" si="35"/>
        <v/>
      </c>
      <c r="AI98" t="str">
        <f t="shared" si="36"/>
        <v/>
      </c>
      <c r="AJ98" t="str">
        <f t="shared" si="37"/>
        <v/>
      </c>
      <c r="AK98" t="str">
        <f t="shared" si="38"/>
        <v/>
      </c>
    </row>
    <row r="99" spans="1:37" x14ac:dyDescent="0.25">
      <c r="A99" s="23"/>
      <c r="B99" s="24"/>
      <c r="C99" s="24"/>
      <c r="D99" s="620"/>
      <c r="E99" s="26"/>
      <c r="F99" s="27"/>
      <c r="G99" s="27"/>
      <c r="H99" s="24"/>
      <c r="I99" s="28"/>
      <c r="J99" s="28"/>
      <c r="K99" s="15"/>
      <c r="L99" s="29"/>
      <c r="M99" s="30"/>
      <c r="N99" s="31"/>
      <c r="O99" s="32"/>
      <c r="P99" s="223"/>
      <c r="Q99" s="225"/>
      <c r="R99" s="377"/>
      <c r="S99" s="29"/>
      <c r="T99" s="30"/>
      <c r="U99">
        <f t="shared" si="26"/>
        <v>0</v>
      </c>
      <c r="V99" t="str">
        <f>IF(F99="","",IF(COUNTIF('Postes comptables'!$A:$C,F99)=0,"Anomalie",""))</f>
        <v/>
      </c>
      <c r="W99">
        <f t="shared" si="27"/>
        <v>1</v>
      </c>
      <c r="X99" t="str">
        <f>IF(F99="","",MATCH(F99,'Postes comptables'!$C$3:$C$45,0))</f>
        <v/>
      </c>
      <c r="Y99" t="str" cm="1">
        <f t="array" ref="Y99">IF(X99="","",INDEX('Postes comptables'!$B$3:$B$45,X99,0))</f>
        <v/>
      </c>
      <c r="Z99" t="str">
        <f>IF(G99="","",IF(COUNTIF('Postes comptables'!$C$99:$C$148,G99)=0,"Anomalie",""))</f>
        <v/>
      </c>
      <c r="AA99" t="b">
        <f t="shared" si="28"/>
        <v>0</v>
      </c>
      <c r="AB99" t="str">
        <f t="shared" si="29"/>
        <v/>
      </c>
      <c r="AC99" t="str">
        <f t="shared" si="30"/>
        <v/>
      </c>
      <c r="AD99" t="str">
        <f t="shared" si="31"/>
        <v/>
      </c>
      <c r="AE99" t="str">
        <f t="shared" si="32"/>
        <v/>
      </c>
      <c r="AF99" t="str">
        <f t="shared" si="33"/>
        <v/>
      </c>
      <c r="AG99" t="str">
        <f t="shared" si="34"/>
        <v/>
      </c>
      <c r="AH99" t="str">
        <f t="shared" si="35"/>
        <v/>
      </c>
      <c r="AI99" t="str">
        <f t="shared" si="36"/>
        <v/>
      </c>
      <c r="AJ99" t="str">
        <f t="shared" si="37"/>
        <v/>
      </c>
      <c r="AK99" t="str">
        <f t="shared" si="38"/>
        <v/>
      </c>
    </row>
    <row r="100" spans="1:37" x14ac:dyDescent="0.25">
      <c r="A100" s="23"/>
      <c r="B100" s="24"/>
      <c r="C100" s="24"/>
      <c r="D100" s="25"/>
      <c r="E100" s="26"/>
      <c r="F100" s="27"/>
      <c r="G100" s="27"/>
      <c r="H100" s="24"/>
      <c r="I100" s="28"/>
      <c r="J100" s="28"/>
      <c r="K100" s="15"/>
      <c r="L100" s="29"/>
      <c r="M100" s="30"/>
      <c r="N100" s="31"/>
      <c r="O100" s="32"/>
      <c r="P100" s="223"/>
      <c r="Q100" s="225"/>
      <c r="R100" s="377"/>
      <c r="S100" s="29"/>
      <c r="T100" s="30"/>
      <c r="U100">
        <f t="shared" si="26"/>
        <v>0</v>
      </c>
      <c r="V100" t="str">
        <f>IF(F100="","",IF(COUNTIF('Postes comptables'!$A:$C,F100)=0,"Anomalie",""))</f>
        <v/>
      </c>
      <c r="W100">
        <f t="shared" si="27"/>
        <v>1</v>
      </c>
      <c r="X100" t="str">
        <f>IF(F100="","",MATCH(F100,'Postes comptables'!$C$3:$C$45,0))</f>
        <v/>
      </c>
      <c r="Y100" t="str" cm="1">
        <f t="array" ref="Y100">IF(X100="","",INDEX('Postes comptables'!$B$3:$B$45,X100,0))</f>
        <v/>
      </c>
      <c r="Z100" t="str">
        <f>IF(G100="","",IF(COUNTIF('Postes comptables'!$C$99:$C$148,G100)=0,"Anomalie",""))</f>
        <v/>
      </c>
      <c r="AA100" t="b">
        <f t="shared" si="28"/>
        <v>0</v>
      </c>
      <c r="AB100" t="str">
        <f t="shared" si="29"/>
        <v/>
      </c>
      <c r="AC100" t="str">
        <f t="shared" si="30"/>
        <v/>
      </c>
      <c r="AD100" t="str">
        <f t="shared" si="31"/>
        <v/>
      </c>
      <c r="AE100" t="str">
        <f t="shared" si="32"/>
        <v/>
      </c>
      <c r="AF100" t="str">
        <f t="shared" si="33"/>
        <v/>
      </c>
      <c r="AG100" t="str">
        <f t="shared" si="34"/>
        <v/>
      </c>
      <c r="AH100" t="str">
        <f t="shared" si="35"/>
        <v/>
      </c>
      <c r="AI100" t="str">
        <f t="shared" si="36"/>
        <v/>
      </c>
      <c r="AJ100" t="str">
        <f t="shared" si="37"/>
        <v/>
      </c>
      <c r="AK100" t="str">
        <f t="shared" si="38"/>
        <v/>
      </c>
    </row>
    <row r="101" spans="1:37" x14ac:dyDescent="0.25">
      <c r="A101" s="23"/>
      <c r="B101" s="24"/>
      <c r="C101" s="24"/>
      <c r="D101" s="620"/>
      <c r="E101" s="26"/>
      <c r="F101" s="27"/>
      <c r="G101" s="27"/>
      <c r="H101" s="24"/>
      <c r="I101" s="28"/>
      <c r="J101" s="28"/>
      <c r="K101" s="15"/>
      <c r="L101" s="29"/>
      <c r="M101" s="30"/>
      <c r="N101" s="31"/>
      <c r="O101" s="32"/>
      <c r="P101" s="223"/>
      <c r="Q101" s="225"/>
      <c r="R101" s="377"/>
      <c r="S101" s="29"/>
      <c r="T101" s="30"/>
      <c r="U101">
        <f t="shared" si="26"/>
        <v>0</v>
      </c>
      <c r="V101" t="str">
        <f>IF(F101="","",IF(COUNTIF('Postes comptables'!$A:$C,F101)=0,"Anomalie",""))</f>
        <v/>
      </c>
      <c r="W101">
        <f t="shared" si="27"/>
        <v>1</v>
      </c>
      <c r="X101" t="str">
        <f>IF(F101="","",MATCH(F101,'Postes comptables'!$C$3:$C$45,0))</f>
        <v/>
      </c>
      <c r="Y101" t="str" cm="1">
        <f t="array" ref="Y101">IF(X101="","",INDEX('Postes comptables'!$B$3:$B$45,X101,0))</f>
        <v/>
      </c>
      <c r="Z101" t="str">
        <f>IF(G101="","",IF(COUNTIF('Postes comptables'!$C$99:$C$148,G101)=0,"Anomalie",""))</f>
        <v/>
      </c>
      <c r="AA101" t="b">
        <f t="shared" si="28"/>
        <v>0</v>
      </c>
      <c r="AB101" t="str">
        <f t="shared" si="29"/>
        <v/>
      </c>
      <c r="AC101" t="str">
        <f t="shared" si="30"/>
        <v/>
      </c>
      <c r="AD101" t="str">
        <f t="shared" si="31"/>
        <v/>
      </c>
      <c r="AE101" t="str">
        <f t="shared" si="32"/>
        <v/>
      </c>
      <c r="AF101" t="str">
        <f t="shared" si="33"/>
        <v/>
      </c>
      <c r="AG101" t="str">
        <f t="shared" si="34"/>
        <v/>
      </c>
      <c r="AH101" t="str">
        <f t="shared" si="35"/>
        <v/>
      </c>
      <c r="AI101" t="str">
        <f t="shared" si="36"/>
        <v/>
      </c>
      <c r="AJ101" t="str">
        <f t="shared" si="37"/>
        <v/>
      </c>
      <c r="AK101" t="str">
        <f t="shared" si="38"/>
        <v/>
      </c>
    </row>
    <row r="102" spans="1:37" x14ac:dyDescent="0.25">
      <c r="A102" s="23"/>
      <c r="B102" s="24"/>
      <c r="C102" s="24"/>
      <c r="D102" s="25"/>
      <c r="E102" s="26"/>
      <c r="F102" s="27"/>
      <c r="G102" s="27"/>
      <c r="H102" s="24"/>
      <c r="I102" s="28"/>
      <c r="J102" s="28"/>
      <c r="K102" s="15"/>
      <c r="L102" s="29"/>
      <c r="M102" s="30"/>
      <c r="N102" s="31"/>
      <c r="O102" s="32"/>
      <c r="P102" s="223"/>
      <c r="Q102" s="225"/>
      <c r="R102" s="377"/>
      <c r="S102" s="29"/>
      <c r="T102" s="30"/>
      <c r="U102">
        <f t="shared" si="26"/>
        <v>0</v>
      </c>
      <c r="V102" t="str">
        <f>IF(F102="","",IF(COUNTIF('Postes comptables'!$A:$C,F102)=0,"Anomalie",""))</f>
        <v/>
      </c>
      <c r="W102">
        <f t="shared" si="27"/>
        <v>1</v>
      </c>
      <c r="X102" t="str">
        <f>IF(F102="","",MATCH(F102,'Postes comptables'!$C$3:$C$45,0))</f>
        <v/>
      </c>
      <c r="Y102" t="str" cm="1">
        <f t="array" ref="Y102">IF(X102="","",INDEX('Postes comptables'!$B$3:$B$45,X102,0))</f>
        <v/>
      </c>
      <c r="Z102" t="str">
        <f>IF(G102="","",IF(COUNTIF('Postes comptables'!$C$99:$C$148,G102)=0,"Anomalie",""))</f>
        <v/>
      </c>
      <c r="AA102" t="b">
        <f t="shared" si="28"/>
        <v>0</v>
      </c>
      <c r="AB102" t="str">
        <f t="shared" si="29"/>
        <v/>
      </c>
      <c r="AC102" t="str">
        <f t="shared" si="30"/>
        <v/>
      </c>
      <c r="AD102" t="str">
        <f t="shared" si="31"/>
        <v/>
      </c>
      <c r="AE102" t="str">
        <f t="shared" si="32"/>
        <v/>
      </c>
      <c r="AF102" t="str">
        <f t="shared" si="33"/>
        <v/>
      </c>
      <c r="AG102" t="str">
        <f t="shared" si="34"/>
        <v/>
      </c>
      <c r="AH102" t="str">
        <f t="shared" si="35"/>
        <v/>
      </c>
      <c r="AI102" t="str">
        <f t="shared" si="36"/>
        <v/>
      </c>
      <c r="AJ102" t="str">
        <f t="shared" si="37"/>
        <v/>
      </c>
      <c r="AK102" t="str">
        <f t="shared" si="38"/>
        <v/>
      </c>
    </row>
    <row r="103" spans="1:37" x14ac:dyDescent="0.25">
      <c r="A103" s="23"/>
      <c r="B103" s="24"/>
      <c r="C103" s="24"/>
      <c r="D103" s="619"/>
      <c r="E103" s="26"/>
      <c r="F103" s="27"/>
      <c r="G103" s="27"/>
      <c r="H103" s="24"/>
      <c r="I103" s="28"/>
      <c r="J103" s="28"/>
      <c r="K103" s="15"/>
      <c r="L103" s="29"/>
      <c r="M103" s="30"/>
      <c r="N103" s="31"/>
      <c r="O103" s="32"/>
      <c r="P103" s="223"/>
      <c r="Q103" s="225"/>
      <c r="R103" s="377"/>
      <c r="S103" s="29"/>
      <c r="T103" s="30"/>
      <c r="U103">
        <f t="shared" si="26"/>
        <v>0</v>
      </c>
      <c r="V103" t="str">
        <f>IF(F103="","",IF(COUNTIF('Postes comptables'!$A:$C,F103)=0,"Anomalie",""))</f>
        <v/>
      </c>
      <c r="W103">
        <f t="shared" si="27"/>
        <v>1</v>
      </c>
      <c r="X103" t="str">
        <f>IF(F103="","",MATCH(F103,'Postes comptables'!$C$3:$C$45,0))</f>
        <v/>
      </c>
      <c r="Y103" t="str" cm="1">
        <f t="array" ref="Y103">IF(X103="","",INDEX('Postes comptables'!$B$3:$B$45,X103,0))</f>
        <v/>
      </c>
      <c r="Z103" t="str">
        <f>IF(G103="","",IF(COUNTIF('Postes comptables'!$C$99:$C$148,G103)=0,"Anomalie",""))</f>
        <v/>
      </c>
      <c r="AA103" t="b">
        <f t="shared" si="28"/>
        <v>0</v>
      </c>
      <c r="AB103" t="str">
        <f t="shared" si="29"/>
        <v/>
      </c>
      <c r="AC103" t="str">
        <f t="shared" si="30"/>
        <v/>
      </c>
      <c r="AD103" t="str">
        <f t="shared" si="31"/>
        <v/>
      </c>
      <c r="AE103" t="str">
        <f t="shared" si="32"/>
        <v/>
      </c>
      <c r="AF103" t="str">
        <f t="shared" si="33"/>
        <v/>
      </c>
      <c r="AG103" t="str">
        <f t="shared" si="34"/>
        <v/>
      </c>
      <c r="AH103" t="str">
        <f t="shared" si="35"/>
        <v/>
      </c>
      <c r="AI103" t="str">
        <f t="shared" si="36"/>
        <v/>
      </c>
      <c r="AJ103" t="str">
        <f t="shared" si="37"/>
        <v/>
      </c>
      <c r="AK103" t="str">
        <f t="shared" si="38"/>
        <v/>
      </c>
    </row>
    <row r="104" spans="1:37" x14ac:dyDescent="0.25">
      <c r="A104" s="23"/>
      <c r="B104" s="24"/>
      <c r="C104" s="24"/>
      <c r="D104" s="25"/>
      <c r="E104" s="26"/>
      <c r="F104" s="27"/>
      <c r="G104" s="27"/>
      <c r="H104" s="24"/>
      <c r="I104" s="28"/>
      <c r="J104" s="28"/>
      <c r="K104" s="15"/>
      <c r="L104" s="29"/>
      <c r="M104" s="30"/>
      <c r="N104" s="31"/>
      <c r="O104" s="32"/>
      <c r="P104" s="223"/>
      <c r="Q104" s="225"/>
      <c r="R104" s="377"/>
      <c r="S104" s="29"/>
      <c r="T104" s="30"/>
      <c r="U104">
        <f t="shared" si="26"/>
        <v>0</v>
      </c>
      <c r="V104" t="str">
        <f>IF(F104="","",IF(COUNTIF('Postes comptables'!$A:$C,F104)=0,"Anomalie",""))</f>
        <v/>
      </c>
      <c r="W104">
        <f t="shared" si="27"/>
        <v>1</v>
      </c>
      <c r="X104" t="str">
        <f>IF(F104="","",MATCH(F104,'Postes comptables'!$C$3:$C$45,0))</f>
        <v/>
      </c>
      <c r="Y104" t="str" cm="1">
        <f t="array" ref="Y104">IF(X104="","",INDEX('Postes comptables'!$B$3:$B$45,X104,0))</f>
        <v/>
      </c>
      <c r="Z104" t="str">
        <f>IF(G104="","",IF(COUNTIF('Postes comptables'!$C$99:$C$148,G104)=0,"Anomalie",""))</f>
        <v/>
      </c>
      <c r="AA104" t="b">
        <f t="shared" si="28"/>
        <v>0</v>
      </c>
      <c r="AB104" t="str">
        <f t="shared" si="29"/>
        <v/>
      </c>
      <c r="AC104" t="str">
        <f t="shared" si="30"/>
        <v/>
      </c>
      <c r="AD104" t="str">
        <f t="shared" si="31"/>
        <v/>
      </c>
      <c r="AE104" t="str">
        <f t="shared" si="32"/>
        <v/>
      </c>
      <c r="AF104" t="str">
        <f t="shared" si="33"/>
        <v/>
      </c>
      <c r="AG104" t="str">
        <f t="shared" si="34"/>
        <v/>
      </c>
      <c r="AH104" t="str">
        <f t="shared" si="35"/>
        <v/>
      </c>
      <c r="AI104" t="str">
        <f t="shared" si="36"/>
        <v/>
      </c>
      <c r="AJ104" t="str">
        <f t="shared" si="37"/>
        <v/>
      </c>
      <c r="AK104" t="str">
        <f t="shared" si="38"/>
        <v/>
      </c>
    </row>
    <row r="105" spans="1:37" x14ac:dyDescent="0.25">
      <c r="A105" s="23"/>
      <c r="B105" s="24"/>
      <c r="C105" s="24"/>
      <c r="D105" s="25"/>
      <c r="E105" s="26"/>
      <c r="F105" s="27"/>
      <c r="G105" s="27"/>
      <c r="H105" s="24"/>
      <c r="I105" s="28"/>
      <c r="J105" s="28"/>
      <c r="K105" s="15"/>
      <c r="L105" s="29"/>
      <c r="M105" s="30"/>
      <c r="N105" s="31"/>
      <c r="O105" s="32"/>
      <c r="P105" s="223"/>
      <c r="Q105" s="225"/>
      <c r="R105" s="377"/>
      <c r="S105" s="29"/>
      <c r="T105" s="30"/>
      <c r="U105">
        <f t="shared" si="26"/>
        <v>0</v>
      </c>
      <c r="V105" t="str">
        <f>IF(F105="","",IF(COUNTIF('Postes comptables'!$A:$C,F105)=0,"Anomalie",""))</f>
        <v/>
      </c>
      <c r="W105">
        <f t="shared" si="27"/>
        <v>1</v>
      </c>
      <c r="X105" t="str">
        <f>IF(F105="","",MATCH(F105,'Postes comptables'!$C$3:$C$45,0))</f>
        <v/>
      </c>
      <c r="Y105" t="str" cm="1">
        <f t="array" ref="Y105">IF(X105="","",INDEX('Postes comptables'!$B$3:$B$45,X105,0))</f>
        <v/>
      </c>
      <c r="Z105" t="str">
        <f>IF(G105="","",IF(COUNTIF('Postes comptables'!$C$99:$C$148,G105)=0,"Anomalie",""))</f>
        <v/>
      </c>
      <c r="AA105" t="b">
        <f t="shared" si="28"/>
        <v>0</v>
      </c>
      <c r="AB105" t="str">
        <f t="shared" si="29"/>
        <v/>
      </c>
      <c r="AC105" t="str">
        <f t="shared" si="30"/>
        <v/>
      </c>
      <c r="AD105" t="str">
        <f t="shared" si="31"/>
        <v/>
      </c>
      <c r="AE105" t="str">
        <f t="shared" si="32"/>
        <v/>
      </c>
      <c r="AF105" t="str">
        <f t="shared" si="33"/>
        <v/>
      </c>
      <c r="AG105" t="str">
        <f t="shared" si="34"/>
        <v/>
      </c>
      <c r="AH105" t="str">
        <f t="shared" si="35"/>
        <v/>
      </c>
      <c r="AI105" t="str">
        <f t="shared" si="36"/>
        <v/>
      </c>
      <c r="AJ105" t="str">
        <f t="shared" si="37"/>
        <v/>
      </c>
      <c r="AK105" t="str">
        <f t="shared" si="38"/>
        <v/>
      </c>
    </row>
    <row r="106" spans="1:37" x14ac:dyDescent="0.25">
      <c r="A106" s="23"/>
      <c r="B106" s="24"/>
      <c r="C106" s="24"/>
      <c r="D106" s="25"/>
      <c r="E106" s="26"/>
      <c r="F106" s="27"/>
      <c r="G106" s="27"/>
      <c r="H106" s="24"/>
      <c r="I106" s="28"/>
      <c r="J106" s="28"/>
      <c r="K106" s="15"/>
      <c r="L106" s="29"/>
      <c r="M106" s="30"/>
      <c r="N106" s="31"/>
      <c r="O106" s="32"/>
      <c r="P106" s="223"/>
      <c r="Q106" s="225"/>
      <c r="R106" s="377"/>
      <c r="S106" s="29"/>
      <c r="T106" s="30"/>
      <c r="U106">
        <f t="shared" si="26"/>
        <v>0</v>
      </c>
      <c r="V106" t="str">
        <f>IF(F106="","",IF(COUNTIF('Postes comptables'!$A:$C,F106)=0,"Anomalie",""))</f>
        <v/>
      </c>
      <c r="W106">
        <f t="shared" si="27"/>
        <v>1</v>
      </c>
      <c r="X106" t="str">
        <f>IF(F106="","",MATCH(F106,'Postes comptables'!$C$3:$C$45,0))</f>
        <v/>
      </c>
      <c r="Y106" t="str" cm="1">
        <f t="array" ref="Y106">IF(X106="","",INDEX('Postes comptables'!$B$3:$B$45,X106,0))</f>
        <v/>
      </c>
      <c r="Z106" t="str">
        <f>IF(G106="","",IF(COUNTIF('Postes comptables'!$C$99:$C$148,G106)=0,"Anomalie",""))</f>
        <v/>
      </c>
      <c r="AA106" t="b">
        <f t="shared" si="28"/>
        <v>0</v>
      </c>
      <c r="AB106" t="str">
        <f t="shared" si="29"/>
        <v/>
      </c>
      <c r="AC106" t="str">
        <f t="shared" si="30"/>
        <v/>
      </c>
      <c r="AD106" t="str">
        <f t="shared" si="31"/>
        <v/>
      </c>
      <c r="AE106" t="str">
        <f t="shared" si="32"/>
        <v/>
      </c>
      <c r="AF106" t="str">
        <f t="shared" si="33"/>
        <v/>
      </c>
      <c r="AG106" t="str">
        <f t="shared" si="34"/>
        <v/>
      </c>
      <c r="AH106" t="str">
        <f t="shared" si="35"/>
        <v/>
      </c>
      <c r="AI106" t="str">
        <f t="shared" si="36"/>
        <v/>
      </c>
      <c r="AJ106" t="str">
        <f t="shared" si="37"/>
        <v/>
      </c>
      <c r="AK106" t="str">
        <f t="shared" si="38"/>
        <v/>
      </c>
    </row>
    <row r="107" spans="1:37" x14ac:dyDescent="0.25">
      <c r="A107" s="23"/>
      <c r="B107" s="24"/>
      <c r="C107" s="24"/>
      <c r="D107" s="25"/>
      <c r="E107" s="26"/>
      <c r="F107" s="27"/>
      <c r="G107" s="27"/>
      <c r="H107" s="24"/>
      <c r="I107" s="28"/>
      <c r="J107" s="28"/>
      <c r="K107" s="15"/>
      <c r="L107" s="29"/>
      <c r="M107" s="30"/>
      <c r="N107" s="31"/>
      <c r="O107" s="32"/>
      <c r="P107" s="223"/>
      <c r="Q107" s="225"/>
      <c r="R107" s="377"/>
      <c r="S107" s="29"/>
      <c r="T107" s="30"/>
      <c r="U107">
        <f t="shared" si="26"/>
        <v>0</v>
      </c>
      <c r="V107" t="str">
        <f>IF(F107="","",IF(COUNTIF('Postes comptables'!$A:$C,F107)=0,"Anomalie",""))</f>
        <v/>
      </c>
      <c r="W107">
        <f t="shared" si="27"/>
        <v>1</v>
      </c>
      <c r="X107" t="str">
        <f>IF(F107="","",MATCH(F107,'Postes comptables'!$C$3:$C$45,0))</f>
        <v/>
      </c>
      <c r="Y107" t="str" cm="1">
        <f t="array" ref="Y107">IF(X107="","",INDEX('Postes comptables'!$B$3:$B$45,X107,0))</f>
        <v/>
      </c>
      <c r="Z107" t="str">
        <f>IF(G107="","",IF(COUNTIF('Postes comptables'!$C$99:$C$148,G107)=0,"Anomalie",""))</f>
        <v/>
      </c>
      <c r="AA107" t="b">
        <f t="shared" si="28"/>
        <v>0</v>
      </c>
      <c r="AB107" t="str">
        <f t="shared" si="29"/>
        <v/>
      </c>
      <c r="AC107" t="str">
        <f t="shared" si="30"/>
        <v/>
      </c>
      <c r="AD107" t="str">
        <f t="shared" si="31"/>
        <v/>
      </c>
      <c r="AE107" t="str">
        <f t="shared" si="32"/>
        <v/>
      </c>
      <c r="AF107" t="str">
        <f t="shared" si="33"/>
        <v/>
      </c>
      <c r="AG107" t="str">
        <f t="shared" si="34"/>
        <v/>
      </c>
      <c r="AH107" t="str">
        <f t="shared" si="35"/>
        <v/>
      </c>
      <c r="AI107" t="str">
        <f t="shared" si="36"/>
        <v/>
      </c>
      <c r="AJ107" t="str">
        <f t="shared" si="37"/>
        <v/>
      </c>
      <c r="AK107" t="str">
        <f t="shared" si="38"/>
        <v/>
      </c>
    </row>
    <row r="108" spans="1:37" x14ac:dyDescent="0.25">
      <c r="A108" s="23"/>
      <c r="B108" s="24"/>
      <c r="C108" s="24"/>
      <c r="D108" s="25"/>
      <c r="E108" s="26"/>
      <c r="F108" s="27"/>
      <c r="G108" s="27"/>
      <c r="H108" s="24"/>
      <c r="I108" s="28"/>
      <c r="J108" s="28"/>
      <c r="K108" s="15"/>
      <c r="L108" s="29"/>
      <c r="M108" s="30"/>
      <c r="N108" s="31"/>
      <c r="O108" s="32"/>
      <c r="P108" s="223"/>
      <c r="Q108" s="225"/>
      <c r="R108" s="377"/>
      <c r="S108" s="29"/>
      <c r="T108" s="30"/>
      <c r="U108">
        <f t="shared" si="26"/>
        <v>0</v>
      </c>
      <c r="V108" t="str">
        <f>IF(F108="","",IF(COUNTIF('Postes comptables'!$A:$C,F108)=0,"Anomalie",""))</f>
        <v/>
      </c>
      <c r="W108">
        <f t="shared" si="27"/>
        <v>1</v>
      </c>
      <c r="X108" t="str">
        <f>IF(F108="","",MATCH(F108,'Postes comptables'!$C$3:$C$45,0))</f>
        <v/>
      </c>
      <c r="Y108" t="str" cm="1">
        <f t="array" ref="Y108">IF(X108="","",INDEX('Postes comptables'!$B$3:$B$45,X108,0))</f>
        <v/>
      </c>
      <c r="Z108" t="str">
        <f>IF(G108="","",IF(COUNTIF('Postes comptables'!$C$99:$C$148,G108)=0,"Anomalie",""))</f>
        <v/>
      </c>
      <c r="AA108" t="b">
        <f t="shared" si="28"/>
        <v>0</v>
      </c>
      <c r="AB108" t="str">
        <f t="shared" si="29"/>
        <v/>
      </c>
      <c r="AC108" t="str">
        <f t="shared" si="30"/>
        <v/>
      </c>
      <c r="AD108" t="str">
        <f t="shared" si="31"/>
        <v/>
      </c>
      <c r="AE108" t="str">
        <f t="shared" si="32"/>
        <v/>
      </c>
      <c r="AF108" t="str">
        <f t="shared" si="33"/>
        <v/>
      </c>
      <c r="AG108" t="str">
        <f t="shared" si="34"/>
        <v/>
      </c>
      <c r="AH108" t="str">
        <f t="shared" si="35"/>
        <v/>
      </c>
      <c r="AI108" t="str">
        <f t="shared" si="36"/>
        <v/>
      </c>
      <c r="AJ108" t="str">
        <f t="shared" si="37"/>
        <v/>
      </c>
      <c r="AK108" t="str">
        <f t="shared" si="38"/>
        <v/>
      </c>
    </row>
    <row r="109" spans="1:37" x14ac:dyDescent="0.25">
      <c r="A109" s="23"/>
      <c r="B109" s="24"/>
      <c r="C109" s="24"/>
      <c r="D109" s="25"/>
      <c r="E109" s="26"/>
      <c r="F109" s="27"/>
      <c r="G109" s="27"/>
      <c r="H109" s="24"/>
      <c r="I109" s="28"/>
      <c r="J109" s="28"/>
      <c r="K109" s="15"/>
      <c r="L109" s="29"/>
      <c r="M109" s="30"/>
      <c r="N109" s="31"/>
      <c r="O109" s="32"/>
      <c r="P109" s="223"/>
      <c r="Q109" s="225"/>
      <c r="R109" s="377"/>
      <c r="S109" s="29"/>
      <c r="T109" s="30"/>
      <c r="U109">
        <f t="shared" si="26"/>
        <v>0</v>
      </c>
      <c r="V109" t="str">
        <f>IF(F109="","",IF(COUNTIF('Postes comptables'!$A:$C,F109)=0,"Anomalie",""))</f>
        <v/>
      </c>
      <c r="W109">
        <f t="shared" si="27"/>
        <v>1</v>
      </c>
      <c r="X109" t="str">
        <f>IF(F109="","",MATCH(F109,'Postes comptables'!$C$3:$C$45,0))</f>
        <v/>
      </c>
      <c r="Y109" t="str" cm="1">
        <f t="array" ref="Y109">IF(X109="","",INDEX('Postes comptables'!$B$3:$B$45,X109,0))</f>
        <v/>
      </c>
      <c r="Z109" t="str">
        <f>IF(G109="","",IF(COUNTIF('Postes comptables'!$C$99:$C$148,G109)=0,"Anomalie",""))</f>
        <v/>
      </c>
      <c r="AA109" t="b">
        <f t="shared" si="28"/>
        <v>0</v>
      </c>
      <c r="AB109" t="str">
        <f t="shared" si="29"/>
        <v/>
      </c>
      <c r="AC109" t="str">
        <f t="shared" si="30"/>
        <v/>
      </c>
      <c r="AD109" t="str">
        <f t="shared" si="31"/>
        <v/>
      </c>
      <c r="AE109" t="str">
        <f t="shared" si="32"/>
        <v/>
      </c>
      <c r="AF109" t="str">
        <f t="shared" si="33"/>
        <v/>
      </c>
      <c r="AG109" t="str">
        <f t="shared" si="34"/>
        <v/>
      </c>
      <c r="AH109" t="str">
        <f t="shared" si="35"/>
        <v/>
      </c>
      <c r="AI109" t="str">
        <f t="shared" si="36"/>
        <v/>
      </c>
      <c r="AJ109" t="str">
        <f t="shared" si="37"/>
        <v/>
      </c>
      <c r="AK109" t="str">
        <f t="shared" si="38"/>
        <v/>
      </c>
    </row>
    <row r="110" spans="1:37" x14ac:dyDescent="0.25">
      <c r="A110" s="23"/>
      <c r="B110" s="24"/>
      <c r="C110" s="24"/>
      <c r="D110" s="25"/>
      <c r="E110" s="26"/>
      <c r="F110" s="27"/>
      <c r="G110" s="27"/>
      <c r="H110" s="24"/>
      <c r="I110" s="28"/>
      <c r="J110" s="28"/>
      <c r="K110" s="15"/>
      <c r="L110" s="29"/>
      <c r="M110" s="30"/>
      <c r="N110" s="31"/>
      <c r="O110" s="32"/>
      <c r="P110" s="223"/>
      <c r="Q110" s="225"/>
      <c r="R110" s="377"/>
      <c r="S110" s="29"/>
      <c r="T110" s="30"/>
      <c r="U110">
        <f t="shared" si="26"/>
        <v>0</v>
      </c>
      <c r="V110" t="str">
        <f>IF(F110="","",IF(COUNTIF('Postes comptables'!$A:$C,F110)=0,"Anomalie",""))</f>
        <v/>
      </c>
      <c r="W110">
        <f t="shared" si="27"/>
        <v>1</v>
      </c>
      <c r="X110" t="str">
        <f>IF(F110="","",MATCH(F110,'Postes comptables'!$C$3:$C$45,0))</f>
        <v/>
      </c>
      <c r="Y110" t="str" cm="1">
        <f t="array" ref="Y110">IF(X110="","",INDEX('Postes comptables'!$B$3:$B$45,X110,0))</f>
        <v/>
      </c>
      <c r="Z110" t="str">
        <f>IF(G110="","",IF(COUNTIF('Postes comptables'!$C$99:$C$148,G110)=0,"Anomalie",""))</f>
        <v/>
      </c>
      <c r="AA110" t="b">
        <f t="shared" si="28"/>
        <v>0</v>
      </c>
      <c r="AB110" t="str">
        <f t="shared" si="29"/>
        <v/>
      </c>
      <c r="AC110" t="str">
        <f t="shared" si="30"/>
        <v/>
      </c>
      <c r="AD110" t="str">
        <f t="shared" si="31"/>
        <v/>
      </c>
      <c r="AE110" t="str">
        <f t="shared" si="32"/>
        <v/>
      </c>
      <c r="AF110" t="str">
        <f t="shared" si="33"/>
        <v/>
      </c>
      <c r="AG110" t="str">
        <f t="shared" si="34"/>
        <v/>
      </c>
      <c r="AH110" t="str">
        <f t="shared" si="35"/>
        <v/>
      </c>
      <c r="AI110" t="str">
        <f t="shared" si="36"/>
        <v/>
      </c>
      <c r="AJ110" t="str">
        <f t="shared" si="37"/>
        <v/>
      </c>
      <c r="AK110" t="str">
        <f t="shared" si="38"/>
        <v/>
      </c>
    </row>
    <row r="111" spans="1:37" x14ac:dyDescent="0.25">
      <c r="A111" s="23"/>
      <c r="B111" s="24"/>
      <c r="C111" s="24"/>
      <c r="D111" s="25"/>
      <c r="E111" s="26"/>
      <c r="F111" s="27"/>
      <c r="G111" s="27"/>
      <c r="H111" s="24"/>
      <c r="I111" s="28"/>
      <c r="J111" s="28"/>
      <c r="K111" s="15"/>
      <c r="L111" s="29"/>
      <c r="M111" s="30"/>
      <c r="N111" s="31"/>
      <c r="O111" s="32"/>
      <c r="P111" s="223"/>
      <c r="Q111" s="225"/>
      <c r="R111" s="377"/>
      <c r="S111" s="29"/>
      <c r="T111" s="30"/>
      <c r="U111">
        <f t="shared" si="26"/>
        <v>0</v>
      </c>
      <c r="V111" t="str">
        <f>IF(F111="","",IF(COUNTIF('Postes comptables'!$A:$C,F111)=0,"Anomalie",""))</f>
        <v/>
      </c>
      <c r="W111">
        <f t="shared" si="27"/>
        <v>1</v>
      </c>
      <c r="X111" t="str">
        <f>IF(F111="","",MATCH(F111,'Postes comptables'!$C$3:$C$45,0))</f>
        <v/>
      </c>
      <c r="Y111" t="str" cm="1">
        <f t="array" ref="Y111">IF(X111="","",INDEX('Postes comptables'!$B$3:$B$45,X111,0))</f>
        <v/>
      </c>
      <c r="Z111" t="str">
        <f>IF(G111="","",IF(COUNTIF('Postes comptables'!$C$99:$C$148,G111)=0,"Anomalie",""))</f>
        <v/>
      </c>
      <c r="AA111" t="b">
        <f t="shared" si="28"/>
        <v>0</v>
      </c>
      <c r="AB111" t="str">
        <f t="shared" si="29"/>
        <v/>
      </c>
      <c r="AC111" t="str">
        <f t="shared" si="30"/>
        <v/>
      </c>
      <c r="AD111" t="str">
        <f t="shared" si="31"/>
        <v/>
      </c>
      <c r="AE111" t="str">
        <f t="shared" si="32"/>
        <v/>
      </c>
      <c r="AF111" t="str">
        <f t="shared" si="33"/>
        <v/>
      </c>
      <c r="AG111" t="str">
        <f t="shared" si="34"/>
        <v/>
      </c>
      <c r="AH111" t="str">
        <f t="shared" si="35"/>
        <v/>
      </c>
      <c r="AI111" t="str">
        <f t="shared" si="36"/>
        <v/>
      </c>
      <c r="AJ111" t="str">
        <f t="shared" si="37"/>
        <v/>
      </c>
      <c r="AK111" t="str">
        <f t="shared" si="38"/>
        <v/>
      </c>
    </row>
    <row r="112" spans="1:37" x14ac:dyDescent="0.25">
      <c r="A112" s="23"/>
      <c r="B112" s="24"/>
      <c r="C112" s="24"/>
      <c r="D112" s="25"/>
      <c r="E112" s="26"/>
      <c r="F112" s="27"/>
      <c r="G112" s="27"/>
      <c r="H112" s="24"/>
      <c r="I112" s="28"/>
      <c r="J112" s="28"/>
      <c r="K112" s="15"/>
      <c r="L112" s="29"/>
      <c r="M112" s="30"/>
      <c r="N112" s="31"/>
      <c r="O112" s="32"/>
      <c r="P112" s="223"/>
      <c r="Q112" s="225"/>
      <c r="R112" s="377"/>
      <c r="S112" s="29"/>
      <c r="T112" s="30"/>
      <c r="U112">
        <f t="shared" si="26"/>
        <v>0</v>
      </c>
      <c r="V112" t="str">
        <f>IF(F112="","",IF(COUNTIF('Postes comptables'!$A:$C,F112)=0,"Anomalie",""))</f>
        <v/>
      </c>
      <c r="W112">
        <f t="shared" si="27"/>
        <v>1</v>
      </c>
      <c r="X112" t="str">
        <f>IF(F112="","",MATCH(F112,'Postes comptables'!$C$3:$C$45,0))</f>
        <v/>
      </c>
      <c r="Y112" t="str" cm="1">
        <f t="array" ref="Y112">IF(X112="","",INDEX('Postes comptables'!$B$3:$B$45,X112,0))</f>
        <v/>
      </c>
      <c r="Z112" t="str">
        <f>IF(G112="","",IF(COUNTIF('Postes comptables'!$C$99:$C$148,G112)=0,"Anomalie",""))</f>
        <v/>
      </c>
      <c r="AA112" t="b">
        <f t="shared" si="28"/>
        <v>0</v>
      </c>
      <c r="AB112" t="str">
        <f t="shared" si="29"/>
        <v/>
      </c>
      <c r="AC112" t="str">
        <f t="shared" si="30"/>
        <v/>
      </c>
      <c r="AD112" t="str">
        <f t="shared" si="31"/>
        <v/>
      </c>
      <c r="AE112" t="str">
        <f t="shared" si="32"/>
        <v/>
      </c>
      <c r="AF112" t="str">
        <f t="shared" si="33"/>
        <v/>
      </c>
      <c r="AG112" t="str">
        <f t="shared" si="34"/>
        <v/>
      </c>
      <c r="AH112" t="str">
        <f t="shared" si="35"/>
        <v/>
      </c>
      <c r="AI112" t="str">
        <f t="shared" si="36"/>
        <v/>
      </c>
      <c r="AJ112" t="str">
        <f t="shared" si="37"/>
        <v/>
      </c>
      <c r="AK112" t="str">
        <f t="shared" si="38"/>
        <v/>
      </c>
    </row>
    <row r="113" spans="1:37" x14ac:dyDescent="0.25">
      <c r="A113" s="23"/>
      <c r="B113" s="24"/>
      <c r="C113" s="24"/>
      <c r="D113" s="25"/>
      <c r="E113" s="26"/>
      <c r="F113" s="27"/>
      <c r="G113" s="27"/>
      <c r="H113" s="24"/>
      <c r="I113" s="28"/>
      <c r="J113" s="28"/>
      <c r="K113" s="15"/>
      <c r="L113" s="29"/>
      <c r="M113" s="30"/>
      <c r="N113" s="31"/>
      <c r="O113" s="32"/>
      <c r="P113" s="223"/>
      <c r="Q113" s="225"/>
      <c r="R113" s="377"/>
      <c r="S113" s="29"/>
      <c r="T113" s="30"/>
      <c r="U113">
        <f t="shared" si="26"/>
        <v>0</v>
      </c>
      <c r="V113" t="str">
        <f>IF(F113="","",IF(COUNTIF('Postes comptables'!$A:$C,F113)=0,"Anomalie",""))</f>
        <v/>
      </c>
      <c r="W113">
        <f t="shared" si="27"/>
        <v>1</v>
      </c>
      <c r="X113" t="str">
        <f>IF(F113="","",MATCH(F113,'Postes comptables'!$C$3:$C$45,0))</f>
        <v/>
      </c>
      <c r="Y113" t="str" cm="1">
        <f t="array" ref="Y113">IF(X113="","",INDEX('Postes comptables'!$B$3:$B$45,X113,0))</f>
        <v/>
      </c>
      <c r="Z113" t="str">
        <f>IF(G113="","",IF(COUNTIF('Postes comptables'!$C$99:$C$148,G113)=0,"Anomalie",""))</f>
        <v/>
      </c>
      <c r="AA113" t="b">
        <f t="shared" si="28"/>
        <v>0</v>
      </c>
      <c r="AB113" t="str">
        <f t="shared" si="29"/>
        <v/>
      </c>
      <c r="AC113" t="str">
        <f t="shared" si="30"/>
        <v/>
      </c>
      <c r="AD113" t="str">
        <f t="shared" si="31"/>
        <v/>
      </c>
      <c r="AE113" t="str">
        <f t="shared" si="32"/>
        <v/>
      </c>
      <c r="AF113" t="str">
        <f t="shared" si="33"/>
        <v/>
      </c>
      <c r="AG113" t="str">
        <f t="shared" si="34"/>
        <v/>
      </c>
      <c r="AH113" t="str">
        <f t="shared" si="35"/>
        <v/>
      </c>
      <c r="AI113" t="str">
        <f t="shared" si="36"/>
        <v/>
      </c>
      <c r="AJ113" t="str">
        <f t="shared" si="37"/>
        <v/>
      </c>
      <c r="AK113" t="str">
        <f t="shared" si="38"/>
        <v/>
      </c>
    </row>
    <row r="114" spans="1:37" x14ac:dyDescent="0.25">
      <c r="A114" s="23"/>
      <c r="B114" s="24"/>
      <c r="C114" s="24"/>
      <c r="D114" s="25"/>
      <c r="E114" s="26"/>
      <c r="F114" s="27"/>
      <c r="G114" s="27"/>
      <c r="H114" s="24"/>
      <c r="I114" s="28"/>
      <c r="J114" s="28"/>
      <c r="K114" s="15"/>
      <c r="L114" s="29"/>
      <c r="M114" s="30"/>
      <c r="N114" s="31"/>
      <c r="O114" s="32"/>
      <c r="P114" s="223"/>
      <c r="Q114" s="225"/>
      <c r="R114" s="377"/>
      <c r="S114" s="29"/>
      <c r="T114" s="30"/>
      <c r="U114">
        <f t="shared" si="26"/>
        <v>0</v>
      </c>
      <c r="V114" t="str">
        <f>IF(F114="","",IF(COUNTIF('Postes comptables'!$A:$C,F114)=0,"Anomalie",""))</f>
        <v/>
      </c>
      <c r="W114">
        <f t="shared" si="27"/>
        <v>1</v>
      </c>
      <c r="X114" t="str">
        <f>IF(F114="","",MATCH(F114,'Postes comptables'!$C$3:$C$45,0))</f>
        <v/>
      </c>
      <c r="Y114" t="str" cm="1">
        <f t="array" ref="Y114">IF(X114="","",INDEX('Postes comptables'!$B$3:$B$45,X114,0))</f>
        <v/>
      </c>
      <c r="Z114" t="str">
        <f>IF(G114="","",IF(COUNTIF('Postes comptables'!$C$99:$C$148,G114)=0,"Anomalie",""))</f>
        <v/>
      </c>
      <c r="AA114" t="b">
        <f t="shared" si="28"/>
        <v>0</v>
      </c>
      <c r="AB114" t="str">
        <f t="shared" si="29"/>
        <v/>
      </c>
      <c r="AC114" t="str">
        <f t="shared" si="30"/>
        <v/>
      </c>
      <c r="AD114" t="str">
        <f t="shared" si="31"/>
        <v/>
      </c>
      <c r="AE114" t="str">
        <f t="shared" si="32"/>
        <v/>
      </c>
      <c r="AF114" t="str">
        <f t="shared" si="33"/>
        <v/>
      </c>
      <c r="AG114" t="str">
        <f t="shared" si="34"/>
        <v/>
      </c>
      <c r="AH114" t="str">
        <f t="shared" si="35"/>
        <v/>
      </c>
      <c r="AI114" t="str">
        <f t="shared" si="36"/>
        <v/>
      </c>
      <c r="AJ114" t="str">
        <f t="shared" si="37"/>
        <v/>
      </c>
      <c r="AK114" t="str">
        <f t="shared" si="38"/>
        <v/>
      </c>
    </row>
    <row r="115" spans="1:37" x14ac:dyDescent="0.25">
      <c r="A115" s="23"/>
      <c r="B115" s="24"/>
      <c r="C115" s="24"/>
      <c r="D115" s="25"/>
      <c r="E115" s="26"/>
      <c r="F115" s="27"/>
      <c r="G115" s="27"/>
      <c r="H115" s="24"/>
      <c r="I115" s="28"/>
      <c r="J115" s="28"/>
      <c r="K115" s="15"/>
      <c r="L115" s="29"/>
      <c r="M115" s="30"/>
      <c r="N115" s="31"/>
      <c r="O115" s="32"/>
      <c r="P115" s="223"/>
      <c r="Q115" s="225"/>
      <c r="R115" s="377"/>
      <c r="S115" s="29"/>
      <c r="T115" s="30"/>
      <c r="U115">
        <f t="shared" si="26"/>
        <v>0</v>
      </c>
      <c r="V115" t="str">
        <f>IF(F115="","",IF(COUNTIF('Postes comptables'!$A:$C,F115)=0,"Anomalie",""))</f>
        <v/>
      </c>
      <c r="W115">
        <f t="shared" si="27"/>
        <v>1</v>
      </c>
      <c r="X115" t="str">
        <f>IF(F115="","",MATCH(F115,'Postes comptables'!$C$3:$C$45,0))</f>
        <v/>
      </c>
      <c r="Y115" t="str" cm="1">
        <f t="array" ref="Y115">IF(X115="","",INDEX('Postes comptables'!$B$3:$B$45,X115,0))</f>
        <v/>
      </c>
      <c r="Z115" t="str">
        <f>IF(G115="","",IF(COUNTIF('Postes comptables'!$C$99:$C$148,G115)=0,"Anomalie",""))</f>
        <v/>
      </c>
      <c r="AA115" t="b">
        <f t="shared" si="28"/>
        <v>0</v>
      </c>
      <c r="AB115" t="str">
        <f t="shared" si="29"/>
        <v/>
      </c>
      <c r="AC115" t="str">
        <f t="shared" si="30"/>
        <v/>
      </c>
      <c r="AD115" t="str">
        <f t="shared" si="31"/>
        <v/>
      </c>
      <c r="AE115" t="str">
        <f t="shared" si="32"/>
        <v/>
      </c>
      <c r="AF115" t="str">
        <f t="shared" si="33"/>
        <v/>
      </c>
      <c r="AG115" t="str">
        <f t="shared" si="34"/>
        <v/>
      </c>
      <c r="AH115" t="str">
        <f t="shared" si="35"/>
        <v/>
      </c>
      <c r="AI115" t="str">
        <f t="shared" si="36"/>
        <v/>
      </c>
      <c r="AJ115" t="str">
        <f t="shared" si="37"/>
        <v/>
      </c>
      <c r="AK115" t="str">
        <f t="shared" si="38"/>
        <v/>
      </c>
    </row>
    <row r="116" spans="1:37" x14ac:dyDescent="0.25">
      <c r="A116" s="23"/>
      <c r="B116" s="24"/>
      <c r="C116" s="24"/>
      <c r="D116" s="25"/>
      <c r="E116" s="26"/>
      <c r="F116" s="27"/>
      <c r="G116" s="27"/>
      <c r="H116" s="24"/>
      <c r="I116" s="28"/>
      <c r="J116" s="28"/>
      <c r="K116" s="15"/>
      <c r="L116" s="29"/>
      <c r="M116" s="30"/>
      <c r="N116" s="31"/>
      <c r="O116" s="32"/>
      <c r="P116" s="223"/>
      <c r="Q116" s="225"/>
      <c r="R116" s="377"/>
      <c r="S116" s="29"/>
      <c r="T116" s="30"/>
      <c r="U116">
        <f t="shared" si="26"/>
        <v>0</v>
      </c>
      <c r="V116" t="str">
        <f>IF(F116="","",IF(COUNTIF('Postes comptables'!$A:$C,F116)=0,"Anomalie",""))</f>
        <v/>
      </c>
      <c r="W116">
        <f t="shared" si="27"/>
        <v>1</v>
      </c>
      <c r="X116" t="str">
        <f>IF(F116="","",MATCH(F116,'Postes comptables'!$C$3:$C$45,0))</f>
        <v/>
      </c>
      <c r="Y116" t="str" cm="1">
        <f t="array" ref="Y116">IF(X116="","",INDEX('Postes comptables'!$B$3:$B$45,X116,0))</f>
        <v/>
      </c>
      <c r="Z116" t="str">
        <f>IF(G116="","",IF(COUNTIF('Postes comptables'!$C$99:$C$148,G116)=0,"Anomalie",""))</f>
        <v/>
      </c>
      <c r="AA116" t="b">
        <f t="shared" si="28"/>
        <v>0</v>
      </c>
      <c r="AB116" t="str">
        <f t="shared" si="29"/>
        <v/>
      </c>
      <c r="AC116" t="str">
        <f t="shared" si="30"/>
        <v/>
      </c>
      <c r="AD116" t="str">
        <f t="shared" si="31"/>
        <v/>
      </c>
      <c r="AE116" t="str">
        <f t="shared" si="32"/>
        <v/>
      </c>
      <c r="AF116" t="str">
        <f t="shared" si="33"/>
        <v/>
      </c>
      <c r="AG116" t="str">
        <f t="shared" si="34"/>
        <v/>
      </c>
      <c r="AH116" t="str">
        <f t="shared" si="35"/>
        <v/>
      </c>
      <c r="AI116" t="str">
        <f t="shared" si="36"/>
        <v/>
      </c>
      <c r="AJ116" t="str">
        <f t="shared" si="37"/>
        <v/>
      </c>
      <c r="AK116" t="str">
        <f t="shared" si="38"/>
        <v/>
      </c>
    </row>
    <row r="117" spans="1:37" x14ac:dyDescent="0.25">
      <c r="A117" s="23"/>
      <c r="B117" s="24"/>
      <c r="C117" s="24"/>
      <c r="D117" s="25"/>
      <c r="E117" s="26"/>
      <c r="F117" s="27"/>
      <c r="G117" s="27"/>
      <c r="H117" s="24"/>
      <c r="I117" s="28"/>
      <c r="J117" s="28"/>
      <c r="K117" s="15"/>
      <c r="L117" s="29"/>
      <c r="M117" s="30"/>
      <c r="N117" s="31"/>
      <c r="O117" s="32"/>
      <c r="P117" s="223"/>
      <c r="Q117" s="225"/>
      <c r="R117" s="377"/>
      <c r="S117" s="29"/>
      <c r="T117" s="30"/>
      <c r="U117">
        <f t="shared" si="26"/>
        <v>0</v>
      </c>
      <c r="V117" t="str">
        <f>IF(F117="","",IF(COUNTIF('Postes comptables'!$A:$C,F117)=0,"Anomalie",""))</f>
        <v/>
      </c>
      <c r="W117">
        <f t="shared" si="27"/>
        <v>1</v>
      </c>
      <c r="X117" t="str">
        <f>IF(F117="","",MATCH(F117,'Postes comptables'!$C$3:$C$45,0))</f>
        <v/>
      </c>
      <c r="Y117" t="str" cm="1">
        <f t="array" ref="Y117">IF(X117="","",INDEX('Postes comptables'!$B$3:$B$45,X117,0))</f>
        <v/>
      </c>
      <c r="Z117" t="str">
        <f>IF(G117="","",IF(COUNTIF('Postes comptables'!$C$99:$C$148,G117)=0,"Anomalie",""))</f>
        <v/>
      </c>
      <c r="AA117" t="b">
        <f t="shared" si="28"/>
        <v>0</v>
      </c>
      <c r="AB117" t="str">
        <f t="shared" si="29"/>
        <v/>
      </c>
      <c r="AC117" t="str">
        <f t="shared" si="30"/>
        <v/>
      </c>
      <c r="AD117" t="str">
        <f t="shared" si="31"/>
        <v/>
      </c>
      <c r="AE117" t="str">
        <f t="shared" si="32"/>
        <v/>
      </c>
      <c r="AF117" t="str">
        <f t="shared" si="33"/>
        <v/>
      </c>
      <c r="AG117" t="str">
        <f t="shared" si="34"/>
        <v/>
      </c>
      <c r="AH117" t="str">
        <f t="shared" si="35"/>
        <v/>
      </c>
      <c r="AI117" t="str">
        <f t="shared" si="36"/>
        <v/>
      </c>
      <c r="AJ117" t="str">
        <f t="shared" si="37"/>
        <v/>
      </c>
      <c r="AK117" t="str">
        <f t="shared" si="38"/>
        <v/>
      </c>
    </row>
    <row r="118" spans="1:37" x14ac:dyDescent="0.25">
      <c r="A118" s="23"/>
      <c r="B118" s="24"/>
      <c r="C118" s="24"/>
      <c r="D118" s="619"/>
      <c r="E118" s="26"/>
      <c r="F118" s="27"/>
      <c r="G118" s="27"/>
      <c r="H118" s="24"/>
      <c r="I118" s="28"/>
      <c r="J118" s="28"/>
      <c r="K118" s="15"/>
      <c r="L118" s="29"/>
      <c r="M118" s="30"/>
      <c r="N118" s="31"/>
      <c r="O118" s="32"/>
      <c r="P118" s="223"/>
      <c r="Q118" s="225"/>
      <c r="R118" s="377"/>
      <c r="S118" s="29"/>
      <c r="T118" s="30"/>
      <c r="U118">
        <f t="shared" si="26"/>
        <v>0</v>
      </c>
      <c r="V118" t="str">
        <f>IF(F118="","",IF(COUNTIF('Postes comptables'!$A:$C,F118)=0,"Anomalie",""))</f>
        <v/>
      </c>
      <c r="W118">
        <f t="shared" si="27"/>
        <v>1</v>
      </c>
      <c r="X118" t="str">
        <f>IF(F118="","",MATCH(F118,'Postes comptables'!$C$3:$C$45,0))</f>
        <v/>
      </c>
      <c r="Y118" t="str" cm="1">
        <f t="array" ref="Y118">IF(X118="","",INDEX('Postes comptables'!$B$3:$B$45,X118,0))</f>
        <v/>
      </c>
      <c r="Z118" t="str">
        <f>IF(G118="","",IF(COUNTIF('Postes comptables'!$C$99:$C$148,G118)=0,"Anomalie",""))</f>
        <v/>
      </c>
      <c r="AA118" t="b">
        <f t="shared" si="28"/>
        <v>0</v>
      </c>
      <c r="AB118" t="str">
        <f t="shared" si="29"/>
        <v/>
      </c>
      <c r="AC118" t="str">
        <f t="shared" si="30"/>
        <v/>
      </c>
      <c r="AD118" t="str">
        <f t="shared" si="31"/>
        <v/>
      </c>
      <c r="AE118" t="str">
        <f t="shared" si="32"/>
        <v/>
      </c>
      <c r="AF118" t="str">
        <f t="shared" si="33"/>
        <v/>
      </c>
      <c r="AG118" t="str">
        <f t="shared" si="34"/>
        <v/>
      </c>
      <c r="AH118" t="str">
        <f t="shared" si="35"/>
        <v/>
      </c>
      <c r="AI118" t="str">
        <f t="shared" si="36"/>
        <v/>
      </c>
      <c r="AJ118" t="str">
        <f t="shared" si="37"/>
        <v/>
      </c>
      <c r="AK118" t="str">
        <f t="shared" si="38"/>
        <v/>
      </c>
    </row>
    <row r="119" spans="1:37" x14ac:dyDescent="0.25">
      <c r="A119" s="23"/>
      <c r="B119" s="24"/>
      <c r="C119" s="24"/>
      <c r="D119" s="25"/>
      <c r="E119" s="26"/>
      <c r="F119" s="27"/>
      <c r="G119" s="27"/>
      <c r="H119" s="24"/>
      <c r="I119" s="28"/>
      <c r="J119" s="28"/>
      <c r="K119" s="15"/>
      <c r="L119" s="29"/>
      <c r="M119" s="30"/>
      <c r="N119" s="31"/>
      <c r="O119" s="32"/>
      <c r="P119" s="223"/>
      <c r="Q119" s="225"/>
      <c r="R119" s="377"/>
      <c r="S119" s="29"/>
      <c r="T119" s="30"/>
      <c r="U119">
        <f t="shared" si="26"/>
        <v>0</v>
      </c>
      <c r="V119" t="str">
        <f>IF(F119="","",IF(COUNTIF('Postes comptables'!$A:$C,F119)=0,"Anomalie",""))</f>
        <v/>
      </c>
      <c r="W119">
        <f t="shared" si="27"/>
        <v>1</v>
      </c>
      <c r="X119" t="str">
        <f>IF(F119="","",MATCH(F119,'Postes comptables'!$C$3:$C$45,0))</f>
        <v/>
      </c>
      <c r="Y119" t="str" cm="1">
        <f t="array" ref="Y119">IF(X119="","",INDEX('Postes comptables'!$B$3:$B$45,X119,0))</f>
        <v/>
      </c>
      <c r="Z119" t="str">
        <f>IF(G119="","",IF(COUNTIF('Postes comptables'!$C$99:$C$148,G119)=0,"Anomalie",""))</f>
        <v/>
      </c>
      <c r="AA119" t="b">
        <f t="shared" si="28"/>
        <v>0</v>
      </c>
      <c r="AB119" t="str">
        <f t="shared" si="29"/>
        <v/>
      </c>
      <c r="AC119" t="str">
        <f t="shared" si="30"/>
        <v/>
      </c>
      <c r="AD119" t="str">
        <f t="shared" si="31"/>
        <v/>
      </c>
      <c r="AE119" t="str">
        <f t="shared" si="32"/>
        <v/>
      </c>
      <c r="AF119" t="str">
        <f t="shared" si="33"/>
        <v/>
      </c>
      <c r="AG119" t="str">
        <f t="shared" si="34"/>
        <v/>
      </c>
      <c r="AH119" t="str">
        <f t="shared" si="35"/>
        <v/>
      </c>
      <c r="AI119" t="str">
        <f t="shared" si="36"/>
        <v/>
      </c>
      <c r="AJ119" t="str">
        <f t="shared" si="37"/>
        <v/>
      </c>
      <c r="AK119" t="str">
        <f t="shared" si="38"/>
        <v/>
      </c>
    </row>
    <row r="120" spans="1:37" x14ac:dyDescent="0.25">
      <c r="A120" s="23"/>
      <c r="B120" s="24"/>
      <c r="C120" s="24"/>
      <c r="D120" s="25"/>
      <c r="E120" s="26"/>
      <c r="F120" s="27"/>
      <c r="G120" s="27"/>
      <c r="H120" s="24"/>
      <c r="I120" s="28"/>
      <c r="J120" s="28"/>
      <c r="K120" s="15"/>
      <c r="L120" s="29"/>
      <c r="M120" s="30"/>
      <c r="N120" s="31"/>
      <c r="O120" s="32"/>
      <c r="P120" s="223"/>
      <c r="Q120" s="225"/>
      <c r="R120" s="377"/>
      <c r="S120" s="29"/>
      <c r="T120" s="30"/>
      <c r="U120">
        <f t="shared" si="26"/>
        <v>0</v>
      </c>
      <c r="V120" t="str">
        <f>IF(F120="","",IF(COUNTIF('Postes comptables'!$A:$C,F120)=0,"Anomalie",""))</f>
        <v/>
      </c>
      <c r="W120">
        <f t="shared" si="27"/>
        <v>1</v>
      </c>
      <c r="X120" t="str">
        <f>IF(F120="","",MATCH(F120,'Postes comptables'!$C$3:$C$45,0))</f>
        <v/>
      </c>
      <c r="Y120" t="str" cm="1">
        <f t="array" ref="Y120">IF(X120="","",INDEX('Postes comptables'!$B$3:$B$45,X120,0))</f>
        <v/>
      </c>
      <c r="Z120" t="str">
        <f>IF(G120="","",IF(COUNTIF('Postes comptables'!$C$99:$C$148,G120)=0,"Anomalie",""))</f>
        <v/>
      </c>
      <c r="AA120" t="b">
        <f t="shared" si="28"/>
        <v>0</v>
      </c>
      <c r="AB120" t="str">
        <f t="shared" si="29"/>
        <v/>
      </c>
      <c r="AC120" t="str">
        <f t="shared" si="30"/>
        <v/>
      </c>
      <c r="AD120" t="str">
        <f t="shared" si="31"/>
        <v/>
      </c>
      <c r="AE120" t="str">
        <f t="shared" si="32"/>
        <v/>
      </c>
      <c r="AF120" t="str">
        <f t="shared" si="33"/>
        <v/>
      </c>
      <c r="AG120" t="str">
        <f t="shared" si="34"/>
        <v/>
      </c>
      <c r="AH120" t="str">
        <f t="shared" si="35"/>
        <v/>
      </c>
      <c r="AI120" t="str">
        <f t="shared" si="36"/>
        <v/>
      </c>
      <c r="AJ120" t="str">
        <f t="shared" si="37"/>
        <v/>
      </c>
      <c r="AK120" t="str">
        <f t="shared" si="38"/>
        <v/>
      </c>
    </row>
    <row r="121" spans="1:37" x14ac:dyDescent="0.25">
      <c r="A121" s="23"/>
      <c r="B121" s="24"/>
      <c r="C121" s="24"/>
      <c r="D121" s="25"/>
      <c r="E121" s="26"/>
      <c r="F121" s="27"/>
      <c r="G121" s="27"/>
      <c r="H121" s="24"/>
      <c r="I121" s="28"/>
      <c r="J121" s="28"/>
      <c r="K121" s="15"/>
      <c r="L121" s="29"/>
      <c r="M121" s="30"/>
      <c r="N121" s="31"/>
      <c r="O121" s="32"/>
      <c r="P121" s="223"/>
      <c r="Q121" s="225"/>
      <c r="R121" s="377"/>
      <c r="S121" s="29"/>
      <c r="T121" s="30"/>
      <c r="U121">
        <f t="shared" si="26"/>
        <v>0</v>
      </c>
      <c r="V121" t="str">
        <f>IF(F121="","",IF(COUNTIF('Postes comptables'!$A:$C,F121)=0,"Anomalie",""))</f>
        <v/>
      </c>
      <c r="W121">
        <f t="shared" si="27"/>
        <v>1</v>
      </c>
      <c r="X121" t="str">
        <f>IF(F121="","",MATCH(F121,'Postes comptables'!$C$3:$C$45,0))</f>
        <v/>
      </c>
      <c r="Y121" t="str" cm="1">
        <f t="array" ref="Y121">IF(X121="","",INDEX('Postes comptables'!$B$3:$B$45,X121,0))</f>
        <v/>
      </c>
      <c r="Z121" t="str">
        <f>IF(G121="","",IF(COUNTIF('Postes comptables'!$C$99:$C$148,G121)=0,"Anomalie",""))</f>
        <v/>
      </c>
      <c r="AA121" t="b">
        <f t="shared" si="28"/>
        <v>0</v>
      </c>
      <c r="AB121" t="str">
        <f t="shared" si="29"/>
        <v/>
      </c>
      <c r="AC121" t="str">
        <f t="shared" si="30"/>
        <v/>
      </c>
      <c r="AD121" t="str">
        <f t="shared" si="31"/>
        <v/>
      </c>
      <c r="AE121" t="str">
        <f t="shared" si="32"/>
        <v/>
      </c>
      <c r="AF121" t="str">
        <f t="shared" si="33"/>
        <v/>
      </c>
      <c r="AG121" t="str">
        <f t="shared" si="34"/>
        <v/>
      </c>
      <c r="AH121" t="str">
        <f t="shared" si="35"/>
        <v/>
      </c>
      <c r="AI121" t="str">
        <f t="shared" si="36"/>
        <v/>
      </c>
      <c r="AJ121" t="str">
        <f t="shared" si="37"/>
        <v/>
      </c>
      <c r="AK121" t="str">
        <f t="shared" si="38"/>
        <v/>
      </c>
    </row>
    <row r="122" spans="1:37" x14ac:dyDescent="0.25">
      <c r="A122" s="23"/>
      <c r="B122" s="24"/>
      <c r="C122" s="24"/>
      <c r="D122" s="25"/>
      <c r="E122" s="26"/>
      <c r="F122" s="27"/>
      <c r="G122" s="27"/>
      <c r="H122" s="24"/>
      <c r="I122" s="28"/>
      <c r="J122" s="28"/>
      <c r="K122" s="15"/>
      <c r="L122" s="29"/>
      <c r="M122" s="30"/>
      <c r="N122" s="31"/>
      <c r="O122" s="32"/>
      <c r="P122" s="223"/>
      <c r="Q122" s="225"/>
      <c r="R122" s="377"/>
      <c r="S122" s="29"/>
      <c r="T122" s="30"/>
      <c r="U122">
        <f t="shared" si="26"/>
        <v>0</v>
      </c>
      <c r="V122" t="str">
        <f>IF(F122="","",IF(COUNTIF('Postes comptables'!$A:$C,F122)=0,"Anomalie",""))</f>
        <v/>
      </c>
      <c r="W122">
        <f t="shared" si="27"/>
        <v>1</v>
      </c>
      <c r="X122" t="str">
        <f>IF(F122="","",MATCH(F122,'Postes comptables'!$C$3:$C$45,0))</f>
        <v/>
      </c>
      <c r="Y122" t="str" cm="1">
        <f t="array" ref="Y122">IF(X122="","",INDEX('Postes comptables'!$B$3:$B$45,X122,0))</f>
        <v/>
      </c>
      <c r="Z122" t="str">
        <f>IF(G122="","",IF(COUNTIF('Postes comptables'!$C$99:$C$148,G122)=0,"Anomalie",""))</f>
        <v/>
      </c>
      <c r="AA122" t="b">
        <f t="shared" si="28"/>
        <v>0</v>
      </c>
      <c r="AB122" t="str">
        <f t="shared" si="29"/>
        <v/>
      </c>
      <c r="AC122" t="str">
        <f t="shared" si="30"/>
        <v/>
      </c>
      <c r="AD122" t="str">
        <f t="shared" si="31"/>
        <v/>
      </c>
      <c r="AE122" t="str">
        <f t="shared" si="32"/>
        <v/>
      </c>
      <c r="AF122" t="str">
        <f t="shared" si="33"/>
        <v/>
      </c>
      <c r="AG122" t="str">
        <f t="shared" si="34"/>
        <v/>
      </c>
      <c r="AH122" t="str">
        <f t="shared" si="35"/>
        <v/>
      </c>
      <c r="AI122" t="str">
        <f t="shared" si="36"/>
        <v/>
      </c>
      <c r="AJ122" t="str">
        <f t="shared" si="37"/>
        <v/>
      </c>
      <c r="AK122" t="str">
        <f t="shared" si="38"/>
        <v/>
      </c>
    </row>
    <row r="123" spans="1:37" x14ac:dyDescent="0.25">
      <c r="A123" s="23"/>
      <c r="B123" s="24"/>
      <c r="C123" s="24"/>
      <c r="D123" s="25"/>
      <c r="E123" s="26"/>
      <c r="F123" s="27"/>
      <c r="G123" s="27"/>
      <c r="H123" s="24"/>
      <c r="I123" s="28"/>
      <c r="J123" s="28"/>
      <c r="K123" s="15"/>
      <c r="L123" s="29"/>
      <c r="M123" s="30"/>
      <c r="N123" s="31"/>
      <c r="O123" s="32"/>
      <c r="P123" s="223"/>
      <c r="Q123" s="225"/>
      <c r="R123" s="377"/>
      <c r="S123" s="29"/>
      <c r="T123" s="30"/>
      <c r="U123">
        <f t="shared" si="26"/>
        <v>0</v>
      </c>
      <c r="V123" t="str">
        <f>IF(F123="","",IF(COUNTIF('Postes comptables'!$A:$C,F123)=0,"Anomalie",""))</f>
        <v/>
      </c>
      <c r="W123">
        <f t="shared" si="27"/>
        <v>1</v>
      </c>
      <c r="X123" t="str">
        <f>IF(F123="","",MATCH(F123,'Postes comptables'!$C$3:$C$45,0))</f>
        <v/>
      </c>
      <c r="Y123" t="str" cm="1">
        <f t="array" ref="Y123">IF(X123="","",INDEX('Postes comptables'!$B$3:$B$45,X123,0))</f>
        <v/>
      </c>
      <c r="Z123" t="str">
        <f>IF(G123="","",IF(COUNTIF('Postes comptables'!$C$99:$C$148,G123)=0,"Anomalie",""))</f>
        <v/>
      </c>
      <c r="AA123" t="b">
        <f t="shared" si="28"/>
        <v>0</v>
      </c>
      <c r="AB123" t="str">
        <f t="shared" si="29"/>
        <v/>
      </c>
      <c r="AC123" t="str">
        <f t="shared" si="30"/>
        <v/>
      </c>
      <c r="AD123" t="str">
        <f t="shared" si="31"/>
        <v/>
      </c>
      <c r="AE123" t="str">
        <f t="shared" si="32"/>
        <v/>
      </c>
      <c r="AF123" t="str">
        <f t="shared" si="33"/>
        <v/>
      </c>
      <c r="AG123" t="str">
        <f t="shared" si="34"/>
        <v/>
      </c>
      <c r="AH123" t="str">
        <f t="shared" si="35"/>
        <v/>
      </c>
      <c r="AI123" t="str">
        <f t="shared" si="36"/>
        <v/>
      </c>
      <c r="AJ123" t="str">
        <f t="shared" si="37"/>
        <v/>
      </c>
      <c r="AK123" t="str">
        <f t="shared" si="38"/>
        <v/>
      </c>
    </row>
    <row r="124" spans="1:37" x14ac:dyDescent="0.25">
      <c r="A124" s="23"/>
      <c r="B124" s="24"/>
      <c r="C124" s="24"/>
      <c r="D124" s="25"/>
      <c r="E124" s="26"/>
      <c r="F124" s="27"/>
      <c r="G124" s="27"/>
      <c r="H124" s="24"/>
      <c r="I124" s="28"/>
      <c r="J124" s="28"/>
      <c r="K124" s="15"/>
      <c r="L124" s="29"/>
      <c r="M124" s="30"/>
      <c r="N124" s="31"/>
      <c r="O124" s="32"/>
      <c r="P124" s="223"/>
      <c r="Q124" s="225"/>
      <c r="R124" s="377"/>
      <c r="S124" s="29"/>
      <c r="T124" s="30"/>
      <c r="U124">
        <f t="shared" si="26"/>
        <v>0</v>
      </c>
      <c r="V124" t="str">
        <f>IF(F124="","",IF(COUNTIF('Postes comptables'!$A:$C,F124)=0,"Anomalie",""))</f>
        <v/>
      </c>
      <c r="W124">
        <f t="shared" si="27"/>
        <v>1</v>
      </c>
      <c r="X124" t="str">
        <f>IF(F124="","",MATCH(F124,'Postes comptables'!$C$3:$C$45,0))</f>
        <v/>
      </c>
      <c r="Y124" t="str" cm="1">
        <f t="array" ref="Y124">IF(X124="","",INDEX('Postes comptables'!$B$3:$B$45,X124,0))</f>
        <v/>
      </c>
      <c r="Z124" t="str">
        <f>IF(G124="","",IF(COUNTIF('Postes comptables'!$C$99:$C$148,G124)=0,"Anomalie",""))</f>
        <v/>
      </c>
      <c r="AA124" t="b">
        <f t="shared" si="28"/>
        <v>0</v>
      </c>
      <c r="AB124" t="str">
        <f t="shared" si="29"/>
        <v/>
      </c>
      <c r="AC124" t="str">
        <f t="shared" si="30"/>
        <v/>
      </c>
      <c r="AD124" t="str">
        <f t="shared" si="31"/>
        <v/>
      </c>
      <c r="AE124" t="str">
        <f t="shared" si="32"/>
        <v/>
      </c>
      <c r="AF124" t="str">
        <f t="shared" si="33"/>
        <v/>
      </c>
      <c r="AG124" t="str">
        <f t="shared" si="34"/>
        <v/>
      </c>
      <c r="AH124" t="str">
        <f t="shared" si="35"/>
        <v/>
      </c>
      <c r="AI124" t="str">
        <f t="shared" si="36"/>
        <v/>
      </c>
      <c r="AJ124" t="str">
        <f t="shared" si="37"/>
        <v/>
      </c>
      <c r="AK124" t="str">
        <f t="shared" si="38"/>
        <v/>
      </c>
    </row>
    <row r="125" spans="1:37" x14ac:dyDescent="0.25">
      <c r="A125" s="23"/>
      <c r="B125" s="24"/>
      <c r="C125" s="24"/>
      <c r="D125" s="25"/>
      <c r="E125" s="26"/>
      <c r="F125" s="27"/>
      <c r="G125" s="27"/>
      <c r="H125" s="24"/>
      <c r="I125" s="28"/>
      <c r="J125" s="28"/>
      <c r="K125" s="15"/>
      <c r="L125" s="29"/>
      <c r="M125" s="30"/>
      <c r="N125" s="31"/>
      <c r="O125" s="32"/>
      <c r="P125" s="223"/>
      <c r="Q125" s="225"/>
      <c r="R125" s="377"/>
      <c r="S125" s="29"/>
      <c r="T125" s="30"/>
      <c r="U125">
        <f t="shared" si="26"/>
        <v>0</v>
      </c>
      <c r="V125" t="str">
        <f>IF(F125="","",IF(COUNTIF('Postes comptables'!$A:$C,F125)=0,"Anomalie",""))</f>
        <v/>
      </c>
      <c r="W125">
        <f t="shared" si="27"/>
        <v>1</v>
      </c>
      <c r="X125" t="str">
        <f>IF(F125="","",MATCH(F125,'Postes comptables'!$C$3:$C$45,0))</f>
        <v/>
      </c>
      <c r="Y125" t="str" cm="1">
        <f t="array" ref="Y125">IF(X125="","",INDEX('Postes comptables'!$B$3:$B$45,X125,0))</f>
        <v/>
      </c>
      <c r="Z125" t="str">
        <f>IF(G125="","",IF(COUNTIF('Postes comptables'!$C$99:$C$148,G125)=0,"Anomalie",""))</f>
        <v/>
      </c>
      <c r="AA125" t="b">
        <f t="shared" si="28"/>
        <v>0</v>
      </c>
      <c r="AB125" t="str">
        <f t="shared" si="29"/>
        <v/>
      </c>
      <c r="AC125" t="str">
        <f t="shared" si="30"/>
        <v/>
      </c>
      <c r="AD125" t="str">
        <f t="shared" si="31"/>
        <v/>
      </c>
      <c r="AE125" t="str">
        <f t="shared" si="32"/>
        <v/>
      </c>
      <c r="AF125" t="str">
        <f t="shared" si="33"/>
        <v/>
      </c>
      <c r="AG125" t="str">
        <f t="shared" si="34"/>
        <v/>
      </c>
      <c r="AH125" t="str">
        <f t="shared" si="35"/>
        <v/>
      </c>
      <c r="AI125" t="str">
        <f t="shared" si="36"/>
        <v/>
      </c>
      <c r="AJ125" t="str">
        <f t="shared" si="37"/>
        <v/>
      </c>
      <c r="AK125" t="str">
        <f t="shared" si="38"/>
        <v/>
      </c>
    </row>
    <row r="126" spans="1:37" x14ac:dyDescent="0.25">
      <c r="A126" s="23"/>
      <c r="B126" s="24"/>
      <c r="C126" s="24"/>
      <c r="D126" s="25"/>
      <c r="E126" s="26"/>
      <c r="F126" s="27"/>
      <c r="G126" s="27"/>
      <c r="H126" s="24"/>
      <c r="I126" s="28"/>
      <c r="J126" s="28"/>
      <c r="K126" s="15"/>
      <c r="L126" s="29"/>
      <c r="M126" s="30"/>
      <c r="N126" s="31"/>
      <c r="O126" s="32"/>
      <c r="P126" s="223"/>
      <c r="Q126" s="225"/>
      <c r="R126" s="377"/>
      <c r="S126" s="29"/>
      <c r="T126" s="30"/>
      <c r="U126">
        <f t="shared" si="26"/>
        <v>0</v>
      </c>
      <c r="V126" t="str">
        <f>IF(F126="","",IF(COUNTIF('Postes comptables'!$A:$C,F126)=0,"Anomalie",""))</f>
        <v/>
      </c>
      <c r="W126">
        <f t="shared" si="27"/>
        <v>1</v>
      </c>
      <c r="X126" t="str">
        <f>IF(F126="","",MATCH(F126,'Postes comptables'!$C$3:$C$45,0))</f>
        <v/>
      </c>
      <c r="Y126" t="str" cm="1">
        <f t="array" ref="Y126">IF(X126="","",INDEX('Postes comptables'!$B$3:$B$45,X126,0))</f>
        <v/>
      </c>
      <c r="Z126" t="str">
        <f>IF(G126="","",IF(COUNTIF('Postes comptables'!$C$99:$C$148,G126)=0,"Anomalie",""))</f>
        <v/>
      </c>
      <c r="AA126" t="b">
        <f t="shared" si="28"/>
        <v>0</v>
      </c>
      <c r="AB126" t="str">
        <f t="shared" si="29"/>
        <v/>
      </c>
      <c r="AC126" t="str">
        <f t="shared" si="30"/>
        <v/>
      </c>
      <c r="AD126" t="str">
        <f t="shared" si="31"/>
        <v/>
      </c>
      <c r="AE126" t="str">
        <f t="shared" si="32"/>
        <v/>
      </c>
      <c r="AF126" t="str">
        <f t="shared" si="33"/>
        <v/>
      </c>
      <c r="AG126" t="str">
        <f t="shared" si="34"/>
        <v/>
      </c>
      <c r="AH126" t="str">
        <f t="shared" si="35"/>
        <v/>
      </c>
      <c r="AI126" t="str">
        <f t="shared" si="36"/>
        <v/>
      </c>
      <c r="AJ126" t="str">
        <f t="shared" si="37"/>
        <v/>
      </c>
      <c r="AK126" t="str">
        <f t="shared" si="38"/>
        <v/>
      </c>
    </row>
    <row r="127" spans="1:37" x14ac:dyDescent="0.25">
      <c r="A127" s="23"/>
      <c r="B127" s="24"/>
      <c r="C127" s="24"/>
      <c r="D127" s="25"/>
      <c r="E127" s="26"/>
      <c r="F127" s="27"/>
      <c r="G127" s="27"/>
      <c r="H127" s="24"/>
      <c r="I127" s="28"/>
      <c r="J127" s="28"/>
      <c r="K127" s="15"/>
      <c r="L127" s="29"/>
      <c r="M127" s="30"/>
      <c r="N127" s="31"/>
      <c r="O127" s="32"/>
      <c r="P127" s="223"/>
      <c r="Q127" s="225"/>
      <c r="R127" s="377"/>
      <c r="S127" s="29"/>
      <c r="T127" s="30"/>
      <c r="U127">
        <f t="shared" si="26"/>
        <v>0</v>
      </c>
      <c r="V127" t="str">
        <f>IF(F127="","",IF(COUNTIF('Postes comptables'!$A:$C,F127)=0,"Anomalie",""))</f>
        <v/>
      </c>
      <c r="W127">
        <f t="shared" si="27"/>
        <v>1</v>
      </c>
      <c r="X127" t="str">
        <f>IF(F127="","",MATCH(F127,'Postes comptables'!$C$3:$C$45,0))</f>
        <v/>
      </c>
      <c r="Y127" t="str" cm="1">
        <f t="array" ref="Y127">IF(X127="","",INDEX('Postes comptables'!$B$3:$B$45,X127,0))</f>
        <v/>
      </c>
      <c r="Z127" t="str">
        <f>IF(G127="","",IF(COUNTIF('Postes comptables'!$C$99:$C$148,G127)=0,"Anomalie",""))</f>
        <v/>
      </c>
      <c r="AA127" t="b">
        <f t="shared" si="28"/>
        <v>0</v>
      </c>
      <c r="AB127" t="str">
        <f t="shared" si="29"/>
        <v/>
      </c>
      <c r="AC127" t="str">
        <f t="shared" si="30"/>
        <v/>
      </c>
      <c r="AD127" t="str">
        <f t="shared" si="31"/>
        <v/>
      </c>
      <c r="AE127" t="str">
        <f t="shared" si="32"/>
        <v/>
      </c>
      <c r="AF127" t="str">
        <f t="shared" si="33"/>
        <v/>
      </c>
      <c r="AG127" t="str">
        <f t="shared" si="34"/>
        <v/>
      </c>
      <c r="AH127" t="str">
        <f t="shared" si="35"/>
        <v/>
      </c>
      <c r="AI127" t="str">
        <f t="shared" si="36"/>
        <v/>
      </c>
      <c r="AJ127" t="str">
        <f t="shared" si="37"/>
        <v/>
      </c>
      <c r="AK127" t="str">
        <f t="shared" si="38"/>
        <v/>
      </c>
    </row>
    <row r="128" spans="1:37" x14ac:dyDescent="0.25">
      <c r="A128" s="23"/>
      <c r="B128" s="24"/>
      <c r="C128" s="24"/>
      <c r="D128" s="25"/>
      <c r="E128" s="26"/>
      <c r="F128" s="27"/>
      <c r="G128" s="27"/>
      <c r="H128" s="24"/>
      <c r="I128" s="28"/>
      <c r="J128" s="28"/>
      <c r="K128" s="15"/>
      <c r="L128" s="29"/>
      <c r="M128" s="30"/>
      <c r="N128" s="31"/>
      <c r="O128" s="32"/>
      <c r="P128" s="223"/>
      <c r="Q128" s="225"/>
      <c r="R128" s="377"/>
      <c r="S128" s="29"/>
      <c r="T128" s="30"/>
      <c r="U128">
        <f t="shared" si="26"/>
        <v>0</v>
      </c>
      <c r="V128" t="str">
        <f>IF(F128="","",IF(COUNTIF('Postes comptables'!$A:$C,F128)=0,"Anomalie",""))</f>
        <v/>
      </c>
      <c r="W128">
        <f t="shared" si="27"/>
        <v>1</v>
      </c>
      <c r="X128" t="str">
        <f>IF(F128="","",MATCH(F128,'Postes comptables'!$C$3:$C$45,0))</f>
        <v/>
      </c>
      <c r="Y128" t="str" cm="1">
        <f t="array" ref="Y128">IF(X128="","",INDEX('Postes comptables'!$B$3:$B$45,X128,0))</f>
        <v/>
      </c>
      <c r="Z128" t="str">
        <f>IF(G128="","",IF(COUNTIF('Postes comptables'!$C$99:$C$148,G128)=0,"Anomalie",""))</f>
        <v/>
      </c>
      <c r="AA128" t="b">
        <f t="shared" si="28"/>
        <v>0</v>
      </c>
      <c r="AB128" t="str">
        <f t="shared" si="29"/>
        <v/>
      </c>
      <c r="AC128" t="str">
        <f t="shared" si="30"/>
        <v/>
      </c>
      <c r="AD128" t="str">
        <f t="shared" si="31"/>
        <v/>
      </c>
      <c r="AE128" t="str">
        <f t="shared" si="32"/>
        <v/>
      </c>
      <c r="AF128" t="str">
        <f t="shared" si="33"/>
        <v/>
      </c>
      <c r="AG128" t="str">
        <f t="shared" si="34"/>
        <v/>
      </c>
      <c r="AH128" t="str">
        <f t="shared" si="35"/>
        <v/>
      </c>
      <c r="AI128" t="str">
        <f t="shared" si="36"/>
        <v/>
      </c>
      <c r="AJ128" t="str">
        <f t="shared" si="37"/>
        <v/>
      </c>
      <c r="AK128" t="str">
        <f t="shared" si="38"/>
        <v/>
      </c>
    </row>
    <row r="129" spans="1:37" x14ac:dyDescent="0.25">
      <c r="A129" s="23"/>
      <c r="B129" s="24"/>
      <c r="C129" s="24"/>
      <c r="D129" s="25"/>
      <c r="E129" s="26"/>
      <c r="F129" s="27"/>
      <c r="G129" s="27"/>
      <c r="H129" s="24"/>
      <c r="I129" s="28"/>
      <c r="J129" s="28"/>
      <c r="K129" s="15"/>
      <c r="L129" s="29"/>
      <c r="M129" s="30"/>
      <c r="N129" s="31"/>
      <c r="O129" s="32"/>
      <c r="P129" s="223"/>
      <c r="Q129" s="225"/>
      <c r="R129" s="377"/>
      <c r="S129" s="29"/>
      <c r="T129" s="30"/>
      <c r="U129">
        <f t="shared" si="26"/>
        <v>0</v>
      </c>
      <c r="V129" t="str">
        <f>IF(F129="","",IF(COUNTIF('Postes comptables'!$A:$C,F129)=0,"Anomalie",""))</f>
        <v/>
      </c>
      <c r="W129">
        <f t="shared" si="27"/>
        <v>1</v>
      </c>
      <c r="X129" t="str">
        <f>IF(F129="","",MATCH(F129,'Postes comptables'!$C$3:$C$45,0))</f>
        <v/>
      </c>
      <c r="Y129" t="str" cm="1">
        <f t="array" ref="Y129">IF(X129="","",INDEX('Postes comptables'!$B$3:$B$45,X129,0))</f>
        <v/>
      </c>
      <c r="Z129" t="str">
        <f>IF(G129="","",IF(COUNTIF('Postes comptables'!$C$99:$C$148,G129)=0,"Anomalie",""))</f>
        <v/>
      </c>
      <c r="AA129" t="b">
        <f t="shared" si="28"/>
        <v>0</v>
      </c>
      <c r="AB129" t="str">
        <f t="shared" si="29"/>
        <v/>
      </c>
      <c r="AC129" t="str">
        <f t="shared" si="30"/>
        <v/>
      </c>
      <c r="AD129" t="str">
        <f t="shared" si="31"/>
        <v/>
      </c>
      <c r="AE129" t="str">
        <f t="shared" si="32"/>
        <v/>
      </c>
      <c r="AF129" t="str">
        <f t="shared" si="33"/>
        <v/>
      </c>
      <c r="AG129" t="str">
        <f t="shared" si="34"/>
        <v/>
      </c>
      <c r="AH129" t="str">
        <f t="shared" si="35"/>
        <v/>
      </c>
      <c r="AI129" t="str">
        <f t="shared" si="36"/>
        <v/>
      </c>
      <c r="AJ129" t="str">
        <f t="shared" si="37"/>
        <v/>
      </c>
      <c r="AK129" t="str">
        <f t="shared" si="38"/>
        <v/>
      </c>
    </row>
    <row r="130" spans="1:37" x14ac:dyDescent="0.25">
      <c r="A130" s="23"/>
      <c r="B130" s="24"/>
      <c r="C130" s="24"/>
      <c r="D130" s="25"/>
      <c r="E130" s="26"/>
      <c r="F130" s="27"/>
      <c r="G130" s="27"/>
      <c r="H130" s="24"/>
      <c r="I130" s="28"/>
      <c r="J130" s="28"/>
      <c r="K130" s="15"/>
      <c r="L130" s="29"/>
      <c r="M130" s="30"/>
      <c r="N130" s="31"/>
      <c r="O130" s="32"/>
      <c r="P130" s="223"/>
      <c r="Q130" s="225"/>
      <c r="R130" s="377"/>
      <c r="S130" s="29"/>
      <c r="T130" s="30"/>
      <c r="U130">
        <f t="shared" si="26"/>
        <v>0</v>
      </c>
      <c r="V130" t="str">
        <f>IF(F130="","",IF(COUNTIF('Postes comptables'!$A:$C,F130)=0,"Anomalie",""))</f>
        <v/>
      </c>
      <c r="W130">
        <f t="shared" si="27"/>
        <v>1</v>
      </c>
      <c r="X130" t="str">
        <f>IF(F130="","",MATCH(F130,'Postes comptables'!$C$3:$C$45,0))</f>
        <v/>
      </c>
      <c r="Y130" t="str" cm="1">
        <f t="array" ref="Y130">IF(X130="","",INDEX('Postes comptables'!$B$3:$B$45,X130,0))</f>
        <v/>
      </c>
      <c r="Z130" t="str">
        <f>IF(G130="","",IF(COUNTIF('Postes comptables'!$C$99:$C$148,G130)=0,"Anomalie",""))</f>
        <v/>
      </c>
      <c r="AA130" t="b">
        <f t="shared" si="28"/>
        <v>0</v>
      </c>
      <c r="AB130" t="str">
        <f t="shared" si="29"/>
        <v/>
      </c>
      <c r="AC130" t="str">
        <f t="shared" si="30"/>
        <v/>
      </c>
      <c r="AD130" t="str">
        <f t="shared" si="31"/>
        <v/>
      </c>
      <c r="AE130" t="str">
        <f t="shared" si="32"/>
        <v/>
      </c>
      <c r="AF130" t="str">
        <f t="shared" si="33"/>
        <v/>
      </c>
      <c r="AG130" t="str">
        <f t="shared" si="34"/>
        <v/>
      </c>
      <c r="AH130" t="str">
        <f t="shared" si="35"/>
        <v/>
      </c>
      <c r="AI130" t="str">
        <f t="shared" si="36"/>
        <v/>
      </c>
      <c r="AJ130" t="str">
        <f t="shared" si="37"/>
        <v/>
      </c>
      <c r="AK130" t="str">
        <f t="shared" si="38"/>
        <v/>
      </c>
    </row>
    <row r="131" spans="1:37" x14ac:dyDescent="0.25">
      <c r="A131" s="23"/>
      <c r="B131" s="24"/>
      <c r="C131" s="24"/>
      <c r="D131" s="25"/>
      <c r="E131" s="26"/>
      <c r="F131" s="27"/>
      <c r="G131" s="27"/>
      <c r="H131" s="24"/>
      <c r="I131" s="28"/>
      <c r="J131" s="28"/>
      <c r="K131" s="15"/>
      <c r="L131" s="29"/>
      <c r="M131" s="30"/>
      <c r="N131" s="31"/>
      <c r="O131" s="32"/>
      <c r="P131" s="223"/>
      <c r="Q131" s="225"/>
      <c r="R131" s="377"/>
      <c r="S131" s="29"/>
      <c r="T131" s="30"/>
      <c r="U131">
        <f t="shared" ref="U131:U194" si="39">IF(ISBLANK(F131),0,1)</f>
        <v>0</v>
      </c>
      <c r="V131" t="str">
        <f>IF(F131="","",IF(COUNTIF('Postes comptables'!$A:$C,F131)=0,"Anomalie",""))</f>
        <v/>
      </c>
      <c r="W131">
        <f t="shared" ref="W131:W194" si="40">MONTH(A131)</f>
        <v>1</v>
      </c>
      <c r="X131" t="str">
        <f>IF(F131="","",MATCH(F131,'Postes comptables'!$C$3:$C$45,0))</f>
        <v/>
      </c>
      <c r="Y131" t="str" cm="1">
        <f t="array" ref="Y131">IF(X131="","",INDEX('Postes comptables'!$B$3:$B$45,X131,0))</f>
        <v/>
      </c>
      <c r="Z131" t="str">
        <f>IF(G131="","",IF(COUNTIF('Postes comptables'!$C$99:$C$148,G131)=0,"Anomalie",""))</f>
        <v/>
      </c>
      <c r="AA131" t="b">
        <f t="shared" ref="AA131:AA194" si="41">IF(AND(F131="",A131&lt;&gt;"",COUNTIF(AB131:AK131,"D")=0),TRUE,FALSE)</f>
        <v>0</v>
      </c>
      <c r="AB131" t="str">
        <f t="shared" ref="AB131:AB194" si="42">IF(AND(K131="X",AB$1&lt;&gt;"Trésorerie"),"D","")</f>
        <v/>
      </c>
      <c r="AC131" t="str">
        <f t="shared" ref="AC131:AC194" si="43">IF(AND(L131="X",AC$1&lt;&gt;"Trésorerie"),"D","")</f>
        <v/>
      </c>
      <c r="AD131" t="str">
        <f t="shared" ref="AD131:AD194" si="44">IF(AND(M131="X",AD$1&lt;&gt;"Trésorerie"),"D","")</f>
        <v/>
      </c>
      <c r="AE131" t="str">
        <f t="shared" ref="AE131:AE194" si="45">IF(AND(N131="X",AE$1&lt;&gt;"Trésorerie"),"D","")</f>
        <v/>
      </c>
      <c r="AF131" t="str">
        <f t="shared" ref="AF131:AF194" si="46">IF(AND(O131="X",AF$1&lt;&gt;"Trésorerie"),"D","")</f>
        <v/>
      </c>
      <c r="AG131" t="str">
        <f t="shared" ref="AG131:AG194" si="47">IF(AND(P131="X",AG$1&lt;&gt;"Trésorerie"),"D","")</f>
        <v/>
      </c>
      <c r="AH131" t="str">
        <f t="shared" ref="AH131:AH194" si="48">IF(AND(Q131="X",AH$1&lt;&gt;"Trésorerie"),"D","")</f>
        <v/>
      </c>
      <c r="AI131" t="str">
        <f t="shared" ref="AI131:AI194" si="49">IF(AND(R131="X",AI$1&lt;&gt;"Trésorerie"),"D","")</f>
        <v/>
      </c>
      <c r="AJ131" t="str">
        <f t="shared" ref="AJ131:AJ194" si="50">IF(AND(S131="X",AJ$1&lt;&gt;"Trésorerie"),"D","")</f>
        <v/>
      </c>
      <c r="AK131" t="str">
        <f t="shared" ref="AK131:AK194" si="51">IF(AND(T131="X",AK$1&lt;&gt;"Trésorerie"),"D","")</f>
        <v/>
      </c>
    </row>
    <row r="132" spans="1:37" x14ac:dyDescent="0.25">
      <c r="A132" s="23"/>
      <c r="B132" s="24"/>
      <c r="C132" s="24"/>
      <c r="D132" s="25"/>
      <c r="E132" s="26"/>
      <c r="F132" s="27"/>
      <c r="G132" s="27"/>
      <c r="H132" s="24"/>
      <c r="I132" s="28"/>
      <c r="J132" s="28"/>
      <c r="K132" s="15"/>
      <c r="L132" s="29"/>
      <c r="M132" s="30"/>
      <c r="N132" s="31"/>
      <c r="O132" s="32"/>
      <c r="P132" s="223"/>
      <c r="Q132" s="225"/>
      <c r="R132" s="377"/>
      <c r="S132" s="29"/>
      <c r="T132" s="30"/>
      <c r="U132">
        <f t="shared" si="39"/>
        <v>0</v>
      </c>
      <c r="V132" t="str">
        <f>IF(F132="","",IF(COUNTIF('Postes comptables'!$A:$C,F132)=0,"Anomalie",""))</f>
        <v/>
      </c>
      <c r="W132">
        <f t="shared" si="40"/>
        <v>1</v>
      </c>
      <c r="X132" t="str">
        <f>IF(F132="","",MATCH(F132,'Postes comptables'!$C$3:$C$45,0))</f>
        <v/>
      </c>
      <c r="Y132" t="str" cm="1">
        <f t="array" ref="Y132">IF(X132="","",INDEX('Postes comptables'!$B$3:$B$45,X132,0))</f>
        <v/>
      </c>
      <c r="Z132" t="str">
        <f>IF(G132="","",IF(COUNTIF('Postes comptables'!$C$99:$C$148,G132)=0,"Anomalie",""))</f>
        <v/>
      </c>
      <c r="AA132" t="b">
        <f t="shared" si="41"/>
        <v>0</v>
      </c>
      <c r="AB132" t="str">
        <f t="shared" si="42"/>
        <v/>
      </c>
      <c r="AC132" t="str">
        <f t="shared" si="43"/>
        <v/>
      </c>
      <c r="AD132" t="str">
        <f t="shared" si="44"/>
        <v/>
      </c>
      <c r="AE132" t="str">
        <f t="shared" si="45"/>
        <v/>
      </c>
      <c r="AF132" t="str">
        <f t="shared" si="46"/>
        <v/>
      </c>
      <c r="AG132" t="str">
        <f t="shared" si="47"/>
        <v/>
      </c>
      <c r="AH132" t="str">
        <f t="shared" si="48"/>
        <v/>
      </c>
      <c r="AI132" t="str">
        <f t="shared" si="49"/>
        <v/>
      </c>
      <c r="AJ132" t="str">
        <f t="shared" si="50"/>
        <v/>
      </c>
      <c r="AK132" t="str">
        <f t="shared" si="51"/>
        <v/>
      </c>
    </row>
    <row r="133" spans="1:37" x14ac:dyDescent="0.25">
      <c r="A133" s="23"/>
      <c r="B133" s="24"/>
      <c r="C133" s="24"/>
      <c r="D133" s="25"/>
      <c r="E133" s="26"/>
      <c r="F133" s="27"/>
      <c r="G133" s="27"/>
      <c r="H133" s="24"/>
      <c r="I133" s="28"/>
      <c r="J133" s="28"/>
      <c r="K133" s="15"/>
      <c r="L133" s="29"/>
      <c r="M133" s="30"/>
      <c r="N133" s="31"/>
      <c r="O133" s="32"/>
      <c r="P133" s="223"/>
      <c r="Q133" s="225"/>
      <c r="R133" s="377"/>
      <c r="S133" s="29"/>
      <c r="T133" s="30"/>
      <c r="U133">
        <f t="shared" si="39"/>
        <v>0</v>
      </c>
      <c r="V133" t="str">
        <f>IF(F133="","",IF(COUNTIF('Postes comptables'!$A:$C,F133)=0,"Anomalie",""))</f>
        <v/>
      </c>
      <c r="W133">
        <f t="shared" si="40"/>
        <v>1</v>
      </c>
      <c r="X133" t="str">
        <f>IF(F133="","",MATCH(F133,'Postes comptables'!$C$3:$C$45,0))</f>
        <v/>
      </c>
      <c r="Y133" t="str" cm="1">
        <f t="array" ref="Y133">IF(X133="","",INDEX('Postes comptables'!$B$3:$B$45,X133,0))</f>
        <v/>
      </c>
      <c r="Z133" t="str">
        <f>IF(G133="","",IF(COUNTIF('Postes comptables'!$C$99:$C$148,G133)=0,"Anomalie",""))</f>
        <v/>
      </c>
      <c r="AA133" t="b">
        <f t="shared" si="41"/>
        <v>0</v>
      </c>
      <c r="AB133" t="str">
        <f t="shared" si="42"/>
        <v/>
      </c>
      <c r="AC133" t="str">
        <f t="shared" si="43"/>
        <v/>
      </c>
      <c r="AD133" t="str">
        <f t="shared" si="44"/>
        <v/>
      </c>
      <c r="AE133" t="str">
        <f t="shared" si="45"/>
        <v/>
      </c>
      <c r="AF133" t="str">
        <f t="shared" si="46"/>
        <v/>
      </c>
      <c r="AG133" t="str">
        <f t="shared" si="47"/>
        <v/>
      </c>
      <c r="AH133" t="str">
        <f t="shared" si="48"/>
        <v/>
      </c>
      <c r="AI133" t="str">
        <f t="shared" si="49"/>
        <v/>
      </c>
      <c r="AJ133" t="str">
        <f t="shared" si="50"/>
        <v/>
      </c>
      <c r="AK133" t="str">
        <f t="shared" si="51"/>
        <v/>
      </c>
    </row>
    <row r="134" spans="1:37" x14ac:dyDescent="0.25">
      <c r="A134" s="23"/>
      <c r="B134" s="24"/>
      <c r="C134" s="24"/>
      <c r="D134" s="25"/>
      <c r="E134" s="26"/>
      <c r="F134" s="27"/>
      <c r="G134" s="27"/>
      <c r="H134" s="24"/>
      <c r="I134" s="28"/>
      <c r="J134" s="28"/>
      <c r="K134" s="15"/>
      <c r="L134" s="29"/>
      <c r="M134" s="30"/>
      <c r="N134" s="31"/>
      <c r="O134" s="32"/>
      <c r="P134" s="223"/>
      <c r="Q134" s="225"/>
      <c r="R134" s="377"/>
      <c r="S134" s="29"/>
      <c r="T134" s="30"/>
      <c r="U134">
        <f t="shared" si="39"/>
        <v>0</v>
      </c>
      <c r="V134" t="str">
        <f>IF(F134="","",IF(COUNTIF('Postes comptables'!$A:$C,F134)=0,"Anomalie",""))</f>
        <v/>
      </c>
      <c r="W134">
        <f t="shared" si="40"/>
        <v>1</v>
      </c>
      <c r="X134" t="str">
        <f>IF(F134="","",MATCH(F134,'Postes comptables'!$C$3:$C$45,0))</f>
        <v/>
      </c>
      <c r="Y134" t="str" cm="1">
        <f t="array" ref="Y134">IF(X134="","",INDEX('Postes comptables'!$B$3:$B$45,X134,0))</f>
        <v/>
      </c>
      <c r="Z134" t="str">
        <f>IF(G134="","",IF(COUNTIF('Postes comptables'!$C$99:$C$148,G134)=0,"Anomalie",""))</f>
        <v/>
      </c>
      <c r="AA134" t="b">
        <f t="shared" si="41"/>
        <v>0</v>
      </c>
      <c r="AB134" t="str">
        <f t="shared" si="42"/>
        <v/>
      </c>
      <c r="AC134" t="str">
        <f t="shared" si="43"/>
        <v/>
      </c>
      <c r="AD134" t="str">
        <f t="shared" si="44"/>
        <v/>
      </c>
      <c r="AE134" t="str">
        <f t="shared" si="45"/>
        <v/>
      </c>
      <c r="AF134" t="str">
        <f t="shared" si="46"/>
        <v/>
      </c>
      <c r="AG134" t="str">
        <f t="shared" si="47"/>
        <v/>
      </c>
      <c r="AH134" t="str">
        <f t="shared" si="48"/>
        <v/>
      </c>
      <c r="AI134" t="str">
        <f t="shared" si="49"/>
        <v/>
      </c>
      <c r="AJ134" t="str">
        <f t="shared" si="50"/>
        <v/>
      </c>
      <c r="AK134" t="str">
        <f t="shared" si="51"/>
        <v/>
      </c>
    </row>
    <row r="135" spans="1:37" x14ac:dyDescent="0.25">
      <c r="A135" s="23"/>
      <c r="B135" s="24"/>
      <c r="C135" s="24"/>
      <c r="D135" s="25"/>
      <c r="E135" s="26"/>
      <c r="F135" s="27"/>
      <c r="G135" s="27"/>
      <c r="H135" s="24"/>
      <c r="I135" s="28"/>
      <c r="J135" s="28"/>
      <c r="K135" s="15"/>
      <c r="L135" s="29"/>
      <c r="M135" s="30"/>
      <c r="N135" s="31"/>
      <c r="O135" s="32"/>
      <c r="P135" s="223"/>
      <c r="Q135" s="225"/>
      <c r="R135" s="377"/>
      <c r="S135" s="29"/>
      <c r="T135" s="30"/>
      <c r="U135">
        <f t="shared" si="39"/>
        <v>0</v>
      </c>
      <c r="V135" t="str">
        <f>IF(F135="","",IF(COUNTIF('Postes comptables'!$A:$C,F135)=0,"Anomalie",""))</f>
        <v/>
      </c>
      <c r="W135">
        <f t="shared" si="40"/>
        <v>1</v>
      </c>
      <c r="X135" t="str">
        <f>IF(F135="","",MATCH(F135,'Postes comptables'!$C$3:$C$45,0))</f>
        <v/>
      </c>
      <c r="Y135" t="str" cm="1">
        <f t="array" ref="Y135">IF(X135="","",INDEX('Postes comptables'!$B$3:$B$45,X135,0))</f>
        <v/>
      </c>
      <c r="Z135" t="str">
        <f>IF(G135="","",IF(COUNTIF('Postes comptables'!$C$99:$C$148,G135)=0,"Anomalie",""))</f>
        <v/>
      </c>
      <c r="AA135" t="b">
        <f t="shared" si="41"/>
        <v>0</v>
      </c>
      <c r="AB135" t="str">
        <f t="shared" si="42"/>
        <v/>
      </c>
      <c r="AC135" t="str">
        <f t="shared" si="43"/>
        <v/>
      </c>
      <c r="AD135" t="str">
        <f t="shared" si="44"/>
        <v/>
      </c>
      <c r="AE135" t="str">
        <f t="shared" si="45"/>
        <v/>
      </c>
      <c r="AF135" t="str">
        <f t="shared" si="46"/>
        <v/>
      </c>
      <c r="AG135" t="str">
        <f t="shared" si="47"/>
        <v/>
      </c>
      <c r="AH135" t="str">
        <f t="shared" si="48"/>
        <v/>
      </c>
      <c r="AI135" t="str">
        <f t="shared" si="49"/>
        <v/>
      </c>
      <c r="AJ135" t="str">
        <f t="shared" si="50"/>
        <v/>
      </c>
      <c r="AK135" t="str">
        <f t="shared" si="51"/>
        <v/>
      </c>
    </row>
    <row r="136" spans="1:37" x14ac:dyDescent="0.25">
      <c r="A136" s="23"/>
      <c r="B136" s="24"/>
      <c r="C136" s="24"/>
      <c r="D136" s="25"/>
      <c r="E136" s="26"/>
      <c r="F136" s="27"/>
      <c r="G136" s="27"/>
      <c r="H136" s="24"/>
      <c r="I136" s="28"/>
      <c r="J136" s="28"/>
      <c r="K136" s="15"/>
      <c r="L136" s="29"/>
      <c r="M136" s="30"/>
      <c r="N136" s="31"/>
      <c r="O136" s="32"/>
      <c r="P136" s="223"/>
      <c r="Q136" s="225"/>
      <c r="R136" s="377"/>
      <c r="S136" s="29"/>
      <c r="T136" s="30"/>
      <c r="U136">
        <f t="shared" si="39"/>
        <v>0</v>
      </c>
      <c r="V136" t="str">
        <f>IF(F136="","",IF(COUNTIF('Postes comptables'!$A:$C,F136)=0,"Anomalie",""))</f>
        <v/>
      </c>
      <c r="W136">
        <f t="shared" si="40"/>
        <v>1</v>
      </c>
      <c r="X136" t="str">
        <f>IF(F136="","",MATCH(F136,'Postes comptables'!$C$3:$C$45,0))</f>
        <v/>
      </c>
      <c r="Y136" t="str" cm="1">
        <f t="array" ref="Y136">IF(X136="","",INDEX('Postes comptables'!$B$3:$B$45,X136,0))</f>
        <v/>
      </c>
      <c r="Z136" t="str">
        <f>IF(G136="","",IF(COUNTIF('Postes comptables'!$C$99:$C$148,G136)=0,"Anomalie",""))</f>
        <v/>
      </c>
      <c r="AA136" t="b">
        <f t="shared" si="41"/>
        <v>0</v>
      </c>
      <c r="AB136" t="str">
        <f t="shared" si="42"/>
        <v/>
      </c>
      <c r="AC136" t="str">
        <f t="shared" si="43"/>
        <v/>
      </c>
      <c r="AD136" t="str">
        <f t="shared" si="44"/>
        <v/>
      </c>
      <c r="AE136" t="str">
        <f t="shared" si="45"/>
        <v/>
      </c>
      <c r="AF136" t="str">
        <f t="shared" si="46"/>
        <v/>
      </c>
      <c r="AG136" t="str">
        <f t="shared" si="47"/>
        <v/>
      </c>
      <c r="AH136" t="str">
        <f t="shared" si="48"/>
        <v/>
      </c>
      <c r="AI136" t="str">
        <f t="shared" si="49"/>
        <v/>
      </c>
      <c r="AJ136" t="str">
        <f t="shared" si="50"/>
        <v/>
      </c>
      <c r="AK136" t="str">
        <f t="shared" si="51"/>
        <v/>
      </c>
    </row>
    <row r="137" spans="1:37" x14ac:dyDescent="0.25">
      <c r="A137" s="23"/>
      <c r="B137" s="24"/>
      <c r="C137" s="24"/>
      <c r="D137" s="25"/>
      <c r="E137" s="26"/>
      <c r="F137" s="27"/>
      <c r="G137" s="27"/>
      <c r="H137" s="24"/>
      <c r="I137" s="28"/>
      <c r="J137" s="28"/>
      <c r="K137" s="15"/>
      <c r="L137" s="29"/>
      <c r="M137" s="30"/>
      <c r="N137" s="31"/>
      <c r="O137" s="32"/>
      <c r="P137" s="223"/>
      <c r="Q137" s="225"/>
      <c r="R137" s="377"/>
      <c r="S137" s="29"/>
      <c r="T137" s="30"/>
      <c r="U137">
        <f t="shared" si="39"/>
        <v>0</v>
      </c>
      <c r="V137" t="str">
        <f>IF(F137="","",IF(COUNTIF('Postes comptables'!$A:$C,F137)=0,"Anomalie",""))</f>
        <v/>
      </c>
      <c r="W137">
        <f t="shared" si="40"/>
        <v>1</v>
      </c>
      <c r="X137" t="str">
        <f>IF(F137="","",MATCH(F137,'Postes comptables'!$C$3:$C$45,0))</f>
        <v/>
      </c>
      <c r="Y137" t="str" cm="1">
        <f t="array" ref="Y137">IF(X137="","",INDEX('Postes comptables'!$B$3:$B$45,X137,0))</f>
        <v/>
      </c>
      <c r="Z137" t="str">
        <f>IF(G137="","",IF(COUNTIF('Postes comptables'!$C$99:$C$148,G137)=0,"Anomalie",""))</f>
        <v/>
      </c>
      <c r="AA137" t="b">
        <f t="shared" si="41"/>
        <v>0</v>
      </c>
      <c r="AB137" t="str">
        <f t="shared" si="42"/>
        <v/>
      </c>
      <c r="AC137" t="str">
        <f t="shared" si="43"/>
        <v/>
      </c>
      <c r="AD137" t="str">
        <f t="shared" si="44"/>
        <v/>
      </c>
      <c r="AE137" t="str">
        <f t="shared" si="45"/>
        <v/>
      </c>
      <c r="AF137" t="str">
        <f t="shared" si="46"/>
        <v/>
      </c>
      <c r="AG137" t="str">
        <f t="shared" si="47"/>
        <v/>
      </c>
      <c r="AH137" t="str">
        <f t="shared" si="48"/>
        <v/>
      </c>
      <c r="AI137" t="str">
        <f t="shared" si="49"/>
        <v/>
      </c>
      <c r="AJ137" t="str">
        <f t="shared" si="50"/>
        <v/>
      </c>
      <c r="AK137" t="str">
        <f t="shared" si="51"/>
        <v/>
      </c>
    </row>
    <row r="138" spans="1:37" x14ac:dyDescent="0.25">
      <c r="A138" s="23"/>
      <c r="B138" s="24"/>
      <c r="C138" s="24"/>
      <c r="D138" s="25"/>
      <c r="E138" s="26"/>
      <c r="F138" s="27"/>
      <c r="G138" s="27"/>
      <c r="H138" s="24"/>
      <c r="I138" s="28"/>
      <c r="J138" s="28"/>
      <c r="K138" s="15"/>
      <c r="L138" s="29"/>
      <c r="M138" s="30"/>
      <c r="N138" s="31"/>
      <c r="O138" s="32"/>
      <c r="P138" s="223"/>
      <c r="Q138" s="225"/>
      <c r="R138" s="377"/>
      <c r="S138" s="29"/>
      <c r="T138" s="30"/>
      <c r="U138">
        <f t="shared" si="39"/>
        <v>0</v>
      </c>
      <c r="V138" t="str">
        <f>IF(F138="","",IF(COUNTIF('Postes comptables'!$A:$C,F138)=0,"Anomalie",""))</f>
        <v/>
      </c>
      <c r="W138">
        <f t="shared" si="40"/>
        <v>1</v>
      </c>
      <c r="X138" t="str">
        <f>IF(F138="","",MATCH(F138,'Postes comptables'!$C$3:$C$45,0))</f>
        <v/>
      </c>
      <c r="Y138" t="str" cm="1">
        <f t="array" ref="Y138">IF(X138="","",INDEX('Postes comptables'!$B$3:$B$45,X138,0))</f>
        <v/>
      </c>
      <c r="Z138" t="str">
        <f>IF(G138="","",IF(COUNTIF('Postes comptables'!$C$99:$C$148,G138)=0,"Anomalie",""))</f>
        <v/>
      </c>
      <c r="AA138" t="b">
        <f t="shared" si="41"/>
        <v>0</v>
      </c>
      <c r="AB138" t="str">
        <f t="shared" si="42"/>
        <v/>
      </c>
      <c r="AC138" t="str">
        <f t="shared" si="43"/>
        <v/>
      </c>
      <c r="AD138" t="str">
        <f t="shared" si="44"/>
        <v/>
      </c>
      <c r="AE138" t="str">
        <f t="shared" si="45"/>
        <v/>
      </c>
      <c r="AF138" t="str">
        <f t="shared" si="46"/>
        <v/>
      </c>
      <c r="AG138" t="str">
        <f t="shared" si="47"/>
        <v/>
      </c>
      <c r="AH138" t="str">
        <f t="shared" si="48"/>
        <v/>
      </c>
      <c r="AI138" t="str">
        <f t="shared" si="49"/>
        <v/>
      </c>
      <c r="AJ138" t="str">
        <f t="shared" si="50"/>
        <v/>
      </c>
      <c r="AK138" t="str">
        <f t="shared" si="51"/>
        <v/>
      </c>
    </row>
    <row r="139" spans="1:37" x14ac:dyDescent="0.25">
      <c r="A139" s="23"/>
      <c r="B139" s="24"/>
      <c r="C139" s="24"/>
      <c r="D139" s="25"/>
      <c r="E139" s="26"/>
      <c r="F139" s="27"/>
      <c r="G139" s="27"/>
      <c r="H139" s="24"/>
      <c r="I139" s="28"/>
      <c r="J139" s="28"/>
      <c r="K139" s="15"/>
      <c r="L139" s="29"/>
      <c r="M139" s="30"/>
      <c r="N139" s="31"/>
      <c r="O139" s="32"/>
      <c r="P139" s="223"/>
      <c r="Q139" s="225"/>
      <c r="R139" s="377"/>
      <c r="S139" s="29"/>
      <c r="T139" s="30"/>
      <c r="U139">
        <f t="shared" si="39"/>
        <v>0</v>
      </c>
      <c r="V139" t="str">
        <f>IF(F139="","",IF(COUNTIF('Postes comptables'!$A:$C,F139)=0,"Anomalie",""))</f>
        <v/>
      </c>
      <c r="W139">
        <f t="shared" si="40"/>
        <v>1</v>
      </c>
      <c r="X139" t="str">
        <f>IF(F139="","",MATCH(F139,'Postes comptables'!$C$3:$C$45,0))</f>
        <v/>
      </c>
      <c r="Y139" t="str" cm="1">
        <f t="array" ref="Y139">IF(X139="","",INDEX('Postes comptables'!$B$3:$B$45,X139,0))</f>
        <v/>
      </c>
      <c r="Z139" t="str">
        <f>IF(G139="","",IF(COUNTIF('Postes comptables'!$C$99:$C$148,G139)=0,"Anomalie",""))</f>
        <v/>
      </c>
      <c r="AA139" t="b">
        <f t="shared" si="41"/>
        <v>0</v>
      </c>
      <c r="AB139" t="str">
        <f t="shared" si="42"/>
        <v/>
      </c>
      <c r="AC139" t="str">
        <f t="shared" si="43"/>
        <v/>
      </c>
      <c r="AD139" t="str">
        <f t="shared" si="44"/>
        <v/>
      </c>
      <c r="AE139" t="str">
        <f t="shared" si="45"/>
        <v/>
      </c>
      <c r="AF139" t="str">
        <f t="shared" si="46"/>
        <v/>
      </c>
      <c r="AG139" t="str">
        <f t="shared" si="47"/>
        <v/>
      </c>
      <c r="AH139" t="str">
        <f t="shared" si="48"/>
        <v/>
      </c>
      <c r="AI139" t="str">
        <f t="shared" si="49"/>
        <v/>
      </c>
      <c r="AJ139" t="str">
        <f t="shared" si="50"/>
        <v/>
      </c>
      <c r="AK139" t="str">
        <f t="shared" si="51"/>
        <v/>
      </c>
    </row>
    <row r="140" spans="1:37" x14ac:dyDescent="0.25">
      <c r="A140" s="23"/>
      <c r="B140" s="24"/>
      <c r="C140" s="24"/>
      <c r="D140" s="25"/>
      <c r="E140" s="26"/>
      <c r="F140" s="27"/>
      <c r="G140" s="27"/>
      <c r="H140" s="24"/>
      <c r="I140" s="28"/>
      <c r="J140" s="28"/>
      <c r="K140" s="15"/>
      <c r="L140" s="29"/>
      <c r="M140" s="30"/>
      <c r="N140" s="31"/>
      <c r="O140" s="32"/>
      <c r="P140" s="223"/>
      <c r="Q140" s="225"/>
      <c r="R140" s="377"/>
      <c r="S140" s="29"/>
      <c r="T140" s="30"/>
      <c r="U140">
        <f t="shared" si="39"/>
        <v>0</v>
      </c>
      <c r="V140" t="str">
        <f>IF(F140="","",IF(COUNTIF('Postes comptables'!$A:$C,F140)=0,"Anomalie",""))</f>
        <v/>
      </c>
      <c r="W140">
        <f t="shared" si="40"/>
        <v>1</v>
      </c>
      <c r="X140" t="str">
        <f>IF(F140="","",MATCH(F140,'Postes comptables'!$C$3:$C$45,0))</f>
        <v/>
      </c>
      <c r="Y140" t="str" cm="1">
        <f t="array" ref="Y140">IF(X140="","",INDEX('Postes comptables'!$B$3:$B$45,X140,0))</f>
        <v/>
      </c>
      <c r="Z140" t="str">
        <f>IF(G140="","",IF(COUNTIF('Postes comptables'!$C$99:$C$148,G140)=0,"Anomalie",""))</f>
        <v/>
      </c>
      <c r="AA140" t="b">
        <f t="shared" si="41"/>
        <v>0</v>
      </c>
      <c r="AB140" t="str">
        <f t="shared" si="42"/>
        <v/>
      </c>
      <c r="AC140" t="str">
        <f t="shared" si="43"/>
        <v/>
      </c>
      <c r="AD140" t="str">
        <f t="shared" si="44"/>
        <v/>
      </c>
      <c r="AE140" t="str">
        <f t="shared" si="45"/>
        <v/>
      </c>
      <c r="AF140" t="str">
        <f t="shared" si="46"/>
        <v/>
      </c>
      <c r="AG140" t="str">
        <f t="shared" si="47"/>
        <v/>
      </c>
      <c r="AH140" t="str">
        <f t="shared" si="48"/>
        <v/>
      </c>
      <c r="AI140" t="str">
        <f t="shared" si="49"/>
        <v/>
      </c>
      <c r="AJ140" t="str">
        <f t="shared" si="50"/>
        <v/>
      </c>
      <c r="AK140" t="str">
        <f t="shared" si="51"/>
        <v/>
      </c>
    </row>
    <row r="141" spans="1:37" x14ac:dyDescent="0.25">
      <c r="A141" s="23"/>
      <c r="B141" s="24"/>
      <c r="C141" s="24"/>
      <c r="D141" s="25"/>
      <c r="E141" s="26"/>
      <c r="F141" s="27"/>
      <c r="G141" s="27"/>
      <c r="H141" s="24"/>
      <c r="I141" s="28"/>
      <c r="J141" s="28"/>
      <c r="K141" s="15"/>
      <c r="L141" s="29"/>
      <c r="M141" s="30"/>
      <c r="N141" s="31"/>
      <c r="O141" s="32"/>
      <c r="P141" s="223"/>
      <c r="Q141" s="225"/>
      <c r="R141" s="377"/>
      <c r="S141" s="29"/>
      <c r="T141" s="30"/>
      <c r="U141">
        <f t="shared" si="39"/>
        <v>0</v>
      </c>
      <c r="V141" t="str">
        <f>IF(F141="","",IF(COUNTIF('Postes comptables'!$A:$C,F141)=0,"Anomalie",""))</f>
        <v/>
      </c>
      <c r="W141">
        <f t="shared" si="40"/>
        <v>1</v>
      </c>
      <c r="X141" t="str">
        <f>IF(F141="","",MATCH(F141,'Postes comptables'!$C$3:$C$45,0))</f>
        <v/>
      </c>
      <c r="Y141" t="str" cm="1">
        <f t="array" ref="Y141">IF(X141="","",INDEX('Postes comptables'!$B$3:$B$45,X141,0))</f>
        <v/>
      </c>
      <c r="Z141" t="str">
        <f>IF(G141="","",IF(COUNTIF('Postes comptables'!$C$99:$C$148,G141)=0,"Anomalie",""))</f>
        <v/>
      </c>
      <c r="AA141" t="b">
        <f t="shared" si="41"/>
        <v>0</v>
      </c>
      <c r="AB141" t="str">
        <f t="shared" si="42"/>
        <v/>
      </c>
      <c r="AC141" t="str">
        <f t="shared" si="43"/>
        <v/>
      </c>
      <c r="AD141" t="str">
        <f t="shared" si="44"/>
        <v/>
      </c>
      <c r="AE141" t="str">
        <f t="shared" si="45"/>
        <v/>
      </c>
      <c r="AF141" t="str">
        <f t="shared" si="46"/>
        <v/>
      </c>
      <c r="AG141" t="str">
        <f t="shared" si="47"/>
        <v/>
      </c>
      <c r="AH141" t="str">
        <f t="shared" si="48"/>
        <v/>
      </c>
      <c r="AI141" t="str">
        <f t="shared" si="49"/>
        <v/>
      </c>
      <c r="AJ141" t="str">
        <f t="shared" si="50"/>
        <v/>
      </c>
      <c r="AK141" t="str">
        <f t="shared" si="51"/>
        <v/>
      </c>
    </row>
    <row r="142" spans="1:37" x14ac:dyDescent="0.25">
      <c r="A142" s="23"/>
      <c r="B142" s="24"/>
      <c r="C142" s="24"/>
      <c r="D142" s="25"/>
      <c r="E142" s="26"/>
      <c r="F142" s="27"/>
      <c r="G142" s="27"/>
      <c r="H142" s="24"/>
      <c r="I142" s="28"/>
      <c r="J142" s="28"/>
      <c r="K142" s="15"/>
      <c r="L142" s="29"/>
      <c r="M142" s="30"/>
      <c r="N142" s="31"/>
      <c r="O142" s="32"/>
      <c r="P142" s="223"/>
      <c r="Q142" s="225"/>
      <c r="R142" s="377"/>
      <c r="S142" s="29"/>
      <c r="T142" s="30"/>
      <c r="U142">
        <f t="shared" si="39"/>
        <v>0</v>
      </c>
      <c r="V142" t="str">
        <f>IF(F142="","",IF(COUNTIF('Postes comptables'!$A:$C,F142)=0,"Anomalie",""))</f>
        <v/>
      </c>
      <c r="W142">
        <f t="shared" si="40"/>
        <v>1</v>
      </c>
      <c r="X142" t="str">
        <f>IF(F142="","",MATCH(F142,'Postes comptables'!$C$3:$C$45,0))</f>
        <v/>
      </c>
      <c r="Y142" t="str" cm="1">
        <f t="array" ref="Y142">IF(X142="","",INDEX('Postes comptables'!$B$3:$B$45,X142,0))</f>
        <v/>
      </c>
      <c r="Z142" t="str">
        <f>IF(G142="","",IF(COUNTIF('Postes comptables'!$C$99:$C$148,G142)=0,"Anomalie",""))</f>
        <v/>
      </c>
      <c r="AA142" t="b">
        <f t="shared" si="41"/>
        <v>0</v>
      </c>
      <c r="AB142" t="str">
        <f t="shared" si="42"/>
        <v/>
      </c>
      <c r="AC142" t="str">
        <f t="shared" si="43"/>
        <v/>
      </c>
      <c r="AD142" t="str">
        <f t="shared" si="44"/>
        <v/>
      </c>
      <c r="AE142" t="str">
        <f t="shared" si="45"/>
        <v/>
      </c>
      <c r="AF142" t="str">
        <f t="shared" si="46"/>
        <v/>
      </c>
      <c r="AG142" t="str">
        <f t="shared" si="47"/>
        <v/>
      </c>
      <c r="AH142" t="str">
        <f t="shared" si="48"/>
        <v/>
      </c>
      <c r="AI142" t="str">
        <f t="shared" si="49"/>
        <v/>
      </c>
      <c r="AJ142" t="str">
        <f t="shared" si="50"/>
        <v/>
      </c>
      <c r="AK142" t="str">
        <f t="shared" si="51"/>
        <v/>
      </c>
    </row>
    <row r="143" spans="1:37" x14ac:dyDescent="0.25">
      <c r="A143" s="23"/>
      <c r="B143" s="24"/>
      <c r="C143" s="24"/>
      <c r="D143" s="25"/>
      <c r="E143" s="26"/>
      <c r="F143" s="27"/>
      <c r="G143" s="27"/>
      <c r="H143" s="24"/>
      <c r="I143" s="28"/>
      <c r="J143" s="28"/>
      <c r="K143" s="15"/>
      <c r="L143" s="29"/>
      <c r="M143" s="30"/>
      <c r="N143" s="31"/>
      <c r="O143" s="32"/>
      <c r="P143" s="223"/>
      <c r="Q143" s="225"/>
      <c r="R143" s="377"/>
      <c r="S143" s="29"/>
      <c r="T143" s="30"/>
      <c r="U143">
        <f t="shared" si="39"/>
        <v>0</v>
      </c>
      <c r="V143" t="str">
        <f>IF(F143="","",IF(COUNTIF('Postes comptables'!$A:$C,F143)=0,"Anomalie",""))</f>
        <v/>
      </c>
      <c r="W143">
        <f t="shared" si="40"/>
        <v>1</v>
      </c>
      <c r="X143" t="str">
        <f>IF(F143="","",MATCH(F143,'Postes comptables'!$C$3:$C$45,0))</f>
        <v/>
      </c>
      <c r="Y143" t="str" cm="1">
        <f t="array" ref="Y143">IF(X143="","",INDEX('Postes comptables'!$B$3:$B$45,X143,0))</f>
        <v/>
      </c>
      <c r="Z143" t="str">
        <f>IF(G143="","",IF(COUNTIF('Postes comptables'!$C$99:$C$148,G143)=0,"Anomalie",""))</f>
        <v/>
      </c>
      <c r="AA143" t="b">
        <f t="shared" si="41"/>
        <v>0</v>
      </c>
      <c r="AB143" t="str">
        <f t="shared" si="42"/>
        <v/>
      </c>
      <c r="AC143" t="str">
        <f t="shared" si="43"/>
        <v/>
      </c>
      <c r="AD143" t="str">
        <f t="shared" si="44"/>
        <v/>
      </c>
      <c r="AE143" t="str">
        <f t="shared" si="45"/>
        <v/>
      </c>
      <c r="AF143" t="str">
        <f t="shared" si="46"/>
        <v/>
      </c>
      <c r="AG143" t="str">
        <f t="shared" si="47"/>
        <v/>
      </c>
      <c r="AH143" t="str">
        <f t="shared" si="48"/>
        <v/>
      </c>
      <c r="AI143" t="str">
        <f t="shared" si="49"/>
        <v/>
      </c>
      <c r="AJ143" t="str">
        <f t="shared" si="50"/>
        <v/>
      </c>
      <c r="AK143" t="str">
        <f t="shared" si="51"/>
        <v/>
      </c>
    </row>
    <row r="144" spans="1:37" x14ac:dyDescent="0.25">
      <c r="A144" s="23"/>
      <c r="B144" s="24"/>
      <c r="C144" s="24"/>
      <c r="D144" s="25"/>
      <c r="E144" s="26"/>
      <c r="F144" s="27"/>
      <c r="G144" s="27"/>
      <c r="H144" s="24"/>
      <c r="I144" s="28"/>
      <c r="J144" s="28"/>
      <c r="K144" s="15"/>
      <c r="L144" s="29"/>
      <c r="M144" s="30"/>
      <c r="N144" s="31"/>
      <c r="O144" s="32"/>
      <c r="P144" s="223"/>
      <c r="Q144" s="225"/>
      <c r="R144" s="377"/>
      <c r="S144" s="29"/>
      <c r="T144" s="30"/>
      <c r="U144">
        <f t="shared" si="39"/>
        <v>0</v>
      </c>
      <c r="V144" t="str">
        <f>IF(F144="","",IF(COUNTIF('Postes comptables'!$A:$C,F144)=0,"Anomalie",""))</f>
        <v/>
      </c>
      <c r="W144">
        <f t="shared" si="40"/>
        <v>1</v>
      </c>
      <c r="X144" t="str">
        <f>IF(F144="","",MATCH(F144,'Postes comptables'!$C$3:$C$45,0))</f>
        <v/>
      </c>
      <c r="Y144" t="str" cm="1">
        <f t="array" ref="Y144">IF(X144="","",INDEX('Postes comptables'!$B$3:$B$45,X144,0))</f>
        <v/>
      </c>
      <c r="Z144" t="str">
        <f>IF(G144="","",IF(COUNTIF('Postes comptables'!$C$99:$C$148,G144)=0,"Anomalie",""))</f>
        <v/>
      </c>
      <c r="AA144" t="b">
        <f t="shared" si="41"/>
        <v>0</v>
      </c>
      <c r="AB144" t="str">
        <f t="shared" si="42"/>
        <v/>
      </c>
      <c r="AC144" t="str">
        <f t="shared" si="43"/>
        <v/>
      </c>
      <c r="AD144" t="str">
        <f t="shared" si="44"/>
        <v/>
      </c>
      <c r="AE144" t="str">
        <f t="shared" si="45"/>
        <v/>
      </c>
      <c r="AF144" t="str">
        <f t="shared" si="46"/>
        <v/>
      </c>
      <c r="AG144" t="str">
        <f t="shared" si="47"/>
        <v/>
      </c>
      <c r="AH144" t="str">
        <f t="shared" si="48"/>
        <v/>
      </c>
      <c r="AI144" t="str">
        <f t="shared" si="49"/>
        <v/>
      </c>
      <c r="AJ144" t="str">
        <f t="shared" si="50"/>
        <v/>
      </c>
      <c r="AK144" t="str">
        <f t="shared" si="51"/>
        <v/>
      </c>
    </row>
    <row r="145" spans="1:37" x14ac:dyDescent="0.25">
      <c r="A145" s="23"/>
      <c r="B145" s="24"/>
      <c r="C145" s="24"/>
      <c r="D145" s="25"/>
      <c r="E145" s="26"/>
      <c r="F145" s="27"/>
      <c r="G145" s="27"/>
      <c r="H145" s="24"/>
      <c r="I145" s="28"/>
      <c r="J145" s="28"/>
      <c r="K145" s="15"/>
      <c r="L145" s="29"/>
      <c r="M145" s="30"/>
      <c r="N145" s="31"/>
      <c r="O145" s="32"/>
      <c r="P145" s="223"/>
      <c r="Q145" s="225"/>
      <c r="R145" s="377"/>
      <c r="S145" s="29"/>
      <c r="T145" s="30"/>
      <c r="U145">
        <f t="shared" si="39"/>
        <v>0</v>
      </c>
      <c r="V145" t="str">
        <f>IF(F145="","",IF(COUNTIF('Postes comptables'!$A:$C,F145)=0,"Anomalie",""))</f>
        <v/>
      </c>
      <c r="W145">
        <f t="shared" si="40"/>
        <v>1</v>
      </c>
      <c r="X145" t="str">
        <f>IF(F145="","",MATCH(F145,'Postes comptables'!$C$3:$C$45,0))</f>
        <v/>
      </c>
      <c r="Y145" t="str" cm="1">
        <f t="array" ref="Y145">IF(X145="","",INDEX('Postes comptables'!$B$3:$B$45,X145,0))</f>
        <v/>
      </c>
      <c r="Z145" t="str">
        <f>IF(G145="","",IF(COUNTIF('Postes comptables'!$C$99:$C$148,G145)=0,"Anomalie",""))</f>
        <v/>
      </c>
      <c r="AA145" t="b">
        <f t="shared" si="41"/>
        <v>0</v>
      </c>
      <c r="AB145" t="str">
        <f t="shared" si="42"/>
        <v/>
      </c>
      <c r="AC145" t="str">
        <f t="shared" si="43"/>
        <v/>
      </c>
      <c r="AD145" t="str">
        <f t="shared" si="44"/>
        <v/>
      </c>
      <c r="AE145" t="str">
        <f t="shared" si="45"/>
        <v/>
      </c>
      <c r="AF145" t="str">
        <f t="shared" si="46"/>
        <v/>
      </c>
      <c r="AG145" t="str">
        <f t="shared" si="47"/>
        <v/>
      </c>
      <c r="AH145" t="str">
        <f t="shared" si="48"/>
        <v/>
      </c>
      <c r="AI145" t="str">
        <f t="shared" si="49"/>
        <v/>
      </c>
      <c r="AJ145" t="str">
        <f t="shared" si="50"/>
        <v/>
      </c>
      <c r="AK145" t="str">
        <f t="shared" si="51"/>
        <v/>
      </c>
    </row>
    <row r="146" spans="1:37" x14ac:dyDescent="0.25">
      <c r="A146" s="23"/>
      <c r="B146" s="24"/>
      <c r="C146" s="24"/>
      <c r="D146" s="25"/>
      <c r="E146" s="26"/>
      <c r="F146" s="27"/>
      <c r="G146" s="27"/>
      <c r="H146" s="24"/>
      <c r="I146" s="28"/>
      <c r="J146" s="28"/>
      <c r="K146" s="15"/>
      <c r="L146" s="29"/>
      <c r="M146" s="30"/>
      <c r="N146" s="31"/>
      <c r="O146" s="32"/>
      <c r="P146" s="223"/>
      <c r="Q146" s="225"/>
      <c r="R146" s="377"/>
      <c r="S146" s="29"/>
      <c r="T146" s="30"/>
      <c r="U146">
        <f t="shared" si="39"/>
        <v>0</v>
      </c>
      <c r="V146" t="str">
        <f>IF(F146="","",IF(COUNTIF('Postes comptables'!$A:$C,F146)=0,"Anomalie",""))</f>
        <v/>
      </c>
      <c r="W146">
        <f t="shared" si="40"/>
        <v>1</v>
      </c>
      <c r="X146" t="str">
        <f>IF(F146="","",MATCH(F146,'Postes comptables'!$C$3:$C$45,0))</f>
        <v/>
      </c>
      <c r="Y146" t="str" cm="1">
        <f t="array" ref="Y146">IF(X146="","",INDEX('Postes comptables'!$B$3:$B$45,X146,0))</f>
        <v/>
      </c>
      <c r="Z146" t="str">
        <f>IF(G146="","",IF(COUNTIF('Postes comptables'!$C$99:$C$148,G146)=0,"Anomalie",""))</f>
        <v/>
      </c>
      <c r="AA146" t="b">
        <f t="shared" si="41"/>
        <v>0</v>
      </c>
      <c r="AB146" t="str">
        <f t="shared" si="42"/>
        <v/>
      </c>
      <c r="AC146" t="str">
        <f t="shared" si="43"/>
        <v/>
      </c>
      <c r="AD146" t="str">
        <f t="shared" si="44"/>
        <v/>
      </c>
      <c r="AE146" t="str">
        <f t="shared" si="45"/>
        <v/>
      </c>
      <c r="AF146" t="str">
        <f t="shared" si="46"/>
        <v/>
      </c>
      <c r="AG146" t="str">
        <f t="shared" si="47"/>
        <v/>
      </c>
      <c r="AH146" t="str">
        <f t="shared" si="48"/>
        <v/>
      </c>
      <c r="AI146" t="str">
        <f t="shared" si="49"/>
        <v/>
      </c>
      <c r="AJ146" t="str">
        <f t="shared" si="50"/>
        <v/>
      </c>
      <c r="AK146" t="str">
        <f t="shared" si="51"/>
        <v/>
      </c>
    </row>
    <row r="147" spans="1:37" x14ac:dyDescent="0.25">
      <c r="A147" s="23"/>
      <c r="B147" s="24"/>
      <c r="C147" s="24"/>
      <c r="D147" s="25"/>
      <c r="E147" s="26"/>
      <c r="F147" s="27"/>
      <c r="G147" s="27"/>
      <c r="H147" s="24"/>
      <c r="I147" s="28"/>
      <c r="J147" s="28"/>
      <c r="K147" s="15"/>
      <c r="L147" s="29"/>
      <c r="M147" s="30"/>
      <c r="N147" s="31"/>
      <c r="O147" s="32"/>
      <c r="P147" s="223"/>
      <c r="Q147" s="225"/>
      <c r="R147" s="377"/>
      <c r="S147" s="29"/>
      <c r="T147" s="30"/>
      <c r="U147">
        <f t="shared" si="39"/>
        <v>0</v>
      </c>
      <c r="V147" t="str">
        <f>IF(F147="","",IF(COUNTIF('Postes comptables'!$A:$C,F147)=0,"Anomalie",""))</f>
        <v/>
      </c>
      <c r="W147">
        <f t="shared" si="40"/>
        <v>1</v>
      </c>
      <c r="X147" t="str">
        <f>IF(F147="","",MATCH(F147,'Postes comptables'!$C$3:$C$45,0))</f>
        <v/>
      </c>
      <c r="Y147" t="str" cm="1">
        <f t="array" ref="Y147">IF(X147="","",INDEX('Postes comptables'!$B$3:$B$45,X147,0))</f>
        <v/>
      </c>
      <c r="Z147" t="str">
        <f>IF(G147="","",IF(COUNTIF('Postes comptables'!$C$99:$C$148,G147)=0,"Anomalie",""))</f>
        <v/>
      </c>
      <c r="AA147" t="b">
        <f t="shared" si="41"/>
        <v>0</v>
      </c>
      <c r="AB147" t="str">
        <f t="shared" si="42"/>
        <v/>
      </c>
      <c r="AC147" t="str">
        <f t="shared" si="43"/>
        <v/>
      </c>
      <c r="AD147" t="str">
        <f t="shared" si="44"/>
        <v/>
      </c>
      <c r="AE147" t="str">
        <f t="shared" si="45"/>
        <v/>
      </c>
      <c r="AF147" t="str">
        <f t="shared" si="46"/>
        <v/>
      </c>
      <c r="AG147" t="str">
        <f t="shared" si="47"/>
        <v/>
      </c>
      <c r="AH147" t="str">
        <f t="shared" si="48"/>
        <v/>
      </c>
      <c r="AI147" t="str">
        <f t="shared" si="49"/>
        <v/>
      </c>
      <c r="AJ147" t="str">
        <f t="shared" si="50"/>
        <v/>
      </c>
      <c r="AK147" t="str">
        <f t="shared" si="51"/>
        <v/>
      </c>
    </row>
    <row r="148" spans="1:37" x14ac:dyDescent="0.25">
      <c r="A148" s="23"/>
      <c r="B148" s="24"/>
      <c r="C148" s="24"/>
      <c r="D148" s="25"/>
      <c r="E148" s="26"/>
      <c r="F148" s="27"/>
      <c r="G148" s="27"/>
      <c r="H148" s="24"/>
      <c r="I148" s="28"/>
      <c r="J148" s="28"/>
      <c r="K148" s="15"/>
      <c r="L148" s="29"/>
      <c r="M148" s="30"/>
      <c r="N148" s="31"/>
      <c r="O148" s="32"/>
      <c r="P148" s="223"/>
      <c r="Q148" s="225"/>
      <c r="R148" s="377"/>
      <c r="S148" s="29"/>
      <c r="T148" s="30"/>
      <c r="U148">
        <f t="shared" si="39"/>
        <v>0</v>
      </c>
      <c r="V148" t="str">
        <f>IF(F148="","",IF(COUNTIF('Postes comptables'!$A:$C,F148)=0,"Anomalie",""))</f>
        <v/>
      </c>
      <c r="W148">
        <f t="shared" si="40"/>
        <v>1</v>
      </c>
      <c r="X148" t="str">
        <f>IF(F148="","",MATCH(F148,'Postes comptables'!$C$3:$C$45,0))</f>
        <v/>
      </c>
      <c r="Y148" t="str" cm="1">
        <f t="array" ref="Y148">IF(X148="","",INDEX('Postes comptables'!$B$3:$B$45,X148,0))</f>
        <v/>
      </c>
      <c r="Z148" t="str">
        <f>IF(G148="","",IF(COUNTIF('Postes comptables'!$C$99:$C$148,G148)=0,"Anomalie",""))</f>
        <v/>
      </c>
      <c r="AA148" t="b">
        <f t="shared" si="41"/>
        <v>0</v>
      </c>
      <c r="AB148" t="str">
        <f t="shared" si="42"/>
        <v/>
      </c>
      <c r="AC148" t="str">
        <f t="shared" si="43"/>
        <v/>
      </c>
      <c r="AD148" t="str">
        <f t="shared" si="44"/>
        <v/>
      </c>
      <c r="AE148" t="str">
        <f t="shared" si="45"/>
        <v/>
      </c>
      <c r="AF148" t="str">
        <f t="shared" si="46"/>
        <v/>
      </c>
      <c r="AG148" t="str">
        <f t="shared" si="47"/>
        <v/>
      </c>
      <c r="AH148" t="str">
        <f t="shared" si="48"/>
        <v/>
      </c>
      <c r="AI148" t="str">
        <f t="shared" si="49"/>
        <v/>
      </c>
      <c r="AJ148" t="str">
        <f t="shared" si="50"/>
        <v/>
      </c>
      <c r="AK148" t="str">
        <f t="shared" si="51"/>
        <v/>
      </c>
    </row>
    <row r="149" spans="1:37" x14ac:dyDescent="0.25">
      <c r="A149" s="23"/>
      <c r="B149" s="24"/>
      <c r="C149" s="24"/>
      <c r="D149" s="25"/>
      <c r="E149" s="26"/>
      <c r="F149" s="27"/>
      <c r="G149" s="27"/>
      <c r="H149" s="24"/>
      <c r="I149" s="28"/>
      <c r="J149" s="28"/>
      <c r="K149" s="15"/>
      <c r="L149" s="29"/>
      <c r="M149" s="30"/>
      <c r="N149" s="31"/>
      <c r="O149" s="32"/>
      <c r="P149" s="223"/>
      <c r="Q149" s="225"/>
      <c r="R149" s="377"/>
      <c r="S149" s="29"/>
      <c r="T149" s="30"/>
      <c r="U149">
        <f t="shared" si="39"/>
        <v>0</v>
      </c>
      <c r="V149" t="str">
        <f>IF(F149="","",IF(COUNTIF('Postes comptables'!$A:$C,F149)=0,"Anomalie",""))</f>
        <v/>
      </c>
      <c r="W149">
        <f t="shared" si="40"/>
        <v>1</v>
      </c>
      <c r="X149" t="str">
        <f>IF(F149="","",MATCH(F149,'Postes comptables'!$C$3:$C$45,0))</f>
        <v/>
      </c>
      <c r="Y149" t="str" cm="1">
        <f t="array" ref="Y149">IF(X149="","",INDEX('Postes comptables'!$B$3:$B$45,X149,0))</f>
        <v/>
      </c>
      <c r="Z149" t="str">
        <f>IF(G149="","",IF(COUNTIF('Postes comptables'!$C$99:$C$148,G149)=0,"Anomalie",""))</f>
        <v/>
      </c>
      <c r="AA149" t="b">
        <f t="shared" si="41"/>
        <v>0</v>
      </c>
      <c r="AB149" t="str">
        <f t="shared" si="42"/>
        <v/>
      </c>
      <c r="AC149" t="str">
        <f t="shared" si="43"/>
        <v/>
      </c>
      <c r="AD149" t="str">
        <f t="shared" si="44"/>
        <v/>
      </c>
      <c r="AE149" t="str">
        <f t="shared" si="45"/>
        <v/>
      </c>
      <c r="AF149" t="str">
        <f t="shared" si="46"/>
        <v/>
      </c>
      <c r="AG149" t="str">
        <f t="shared" si="47"/>
        <v/>
      </c>
      <c r="AH149" t="str">
        <f t="shared" si="48"/>
        <v/>
      </c>
      <c r="AI149" t="str">
        <f t="shared" si="49"/>
        <v/>
      </c>
      <c r="AJ149" t="str">
        <f t="shared" si="50"/>
        <v/>
      </c>
      <c r="AK149" t="str">
        <f t="shared" si="51"/>
        <v/>
      </c>
    </row>
    <row r="150" spans="1:37" x14ac:dyDescent="0.25">
      <c r="A150" s="23"/>
      <c r="B150" s="24"/>
      <c r="C150" s="24"/>
      <c r="D150" s="25"/>
      <c r="E150" s="26"/>
      <c r="F150" s="27"/>
      <c r="G150" s="27"/>
      <c r="H150" s="24"/>
      <c r="I150" s="28"/>
      <c r="J150" s="28"/>
      <c r="K150" s="15"/>
      <c r="L150" s="29"/>
      <c r="M150" s="30"/>
      <c r="N150" s="31"/>
      <c r="O150" s="32"/>
      <c r="P150" s="223"/>
      <c r="Q150" s="225"/>
      <c r="R150" s="377"/>
      <c r="S150" s="29"/>
      <c r="T150" s="30"/>
      <c r="U150">
        <f t="shared" si="39"/>
        <v>0</v>
      </c>
      <c r="V150" t="str">
        <f>IF(F150="","",IF(COUNTIF('Postes comptables'!$A:$C,F150)=0,"Anomalie",""))</f>
        <v/>
      </c>
      <c r="W150">
        <f t="shared" si="40"/>
        <v>1</v>
      </c>
      <c r="X150" t="str">
        <f>IF(F150="","",MATCH(F150,'Postes comptables'!$C$3:$C$45,0))</f>
        <v/>
      </c>
      <c r="Y150" t="str" cm="1">
        <f t="array" ref="Y150">IF(X150="","",INDEX('Postes comptables'!$B$3:$B$45,X150,0))</f>
        <v/>
      </c>
      <c r="Z150" t="str">
        <f>IF(G150="","",IF(COUNTIF('Postes comptables'!$C$99:$C$148,G150)=0,"Anomalie",""))</f>
        <v/>
      </c>
      <c r="AA150" t="b">
        <f t="shared" si="41"/>
        <v>0</v>
      </c>
      <c r="AB150" t="str">
        <f t="shared" si="42"/>
        <v/>
      </c>
      <c r="AC150" t="str">
        <f t="shared" si="43"/>
        <v/>
      </c>
      <c r="AD150" t="str">
        <f t="shared" si="44"/>
        <v/>
      </c>
      <c r="AE150" t="str">
        <f t="shared" si="45"/>
        <v/>
      </c>
      <c r="AF150" t="str">
        <f t="shared" si="46"/>
        <v/>
      </c>
      <c r="AG150" t="str">
        <f t="shared" si="47"/>
        <v/>
      </c>
      <c r="AH150" t="str">
        <f t="shared" si="48"/>
        <v/>
      </c>
      <c r="AI150" t="str">
        <f t="shared" si="49"/>
        <v/>
      </c>
      <c r="AJ150" t="str">
        <f t="shared" si="50"/>
        <v/>
      </c>
      <c r="AK150" t="str">
        <f t="shared" si="51"/>
        <v/>
      </c>
    </row>
    <row r="151" spans="1:37" x14ac:dyDescent="0.25">
      <c r="A151" s="23"/>
      <c r="B151" s="24"/>
      <c r="C151" s="24"/>
      <c r="D151" s="25"/>
      <c r="E151" s="26"/>
      <c r="F151" s="27"/>
      <c r="G151" s="27"/>
      <c r="H151" s="24"/>
      <c r="I151" s="28"/>
      <c r="J151" s="28"/>
      <c r="K151" s="15"/>
      <c r="L151" s="29"/>
      <c r="M151" s="30"/>
      <c r="N151" s="31"/>
      <c r="O151" s="32"/>
      <c r="P151" s="223"/>
      <c r="Q151" s="225"/>
      <c r="R151" s="377"/>
      <c r="S151" s="29"/>
      <c r="T151" s="30"/>
      <c r="U151">
        <f t="shared" si="39"/>
        <v>0</v>
      </c>
      <c r="V151" t="str">
        <f>IF(F151="","",IF(COUNTIF('Postes comptables'!$A:$C,F151)=0,"Anomalie",""))</f>
        <v/>
      </c>
      <c r="W151">
        <f t="shared" si="40"/>
        <v>1</v>
      </c>
      <c r="X151" t="str">
        <f>IF(F151="","",MATCH(F151,'Postes comptables'!$C$3:$C$45,0))</f>
        <v/>
      </c>
      <c r="Y151" t="str" cm="1">
        <f t="array" ref="Y151">IF(X151="","",INDEX('Postes comptables'!$B$3:$B$45,X151,0))</f>
        <v/>
      </c>
      <c r="Z151" t="str">
        <f>IF(G151="","",IF(COUNTIF('Postes comptables'!$C$99:$C$148,G151)=0,"Anomalie",""))</f>
        <v/>
      </c>
      <c r="AA151" t="b">
        <f t="shared" si="41"/>
        <v>0</v>
      </c>
      <c r="AB151" t="str">
        <f t="shared" si="42"/>
        <v/>
      </c>
      <c r="AC151" t="str">
        <f t="shared" si="43"/>
        <v/>
      </c>
      <c r="AD151" t="str">
        <f t="shared" si="44"/>
        <v/>
      </c>
      <c r="AE151" t="str">
        <f t="shared" si="45"/>
        <v/>
      </c>
      <c r="AF151" t="str">
        <f t="shared" si="46"/>
        <v/>
      </c>
      <c r="AG151" t="str">
        <f t="shared" si="47"/>
        <v/>
      </c>
      <c r="AH151" t="str">
        <f t="shared" si="48"/>
        <v/>
      </c>
      <c r="AI151" t="str">
        <f t="shared" si="49"/>
        <v/>
      </c>
      <c r="AJ151" t="str">
        <f t="shared" si="50"/>
        <v/>
      </c>
      <c r="AK151" t="str">
        <f t="shared" si="51"/>
        <v/>
      </c>
    </row>
    <row r="152" spans="1:37" x14ac:dyDescent="0.25">
      <c r="A152" s="23"/>
      <c r="B152" s="24"/>
      <c r="C152" s="24"/>
      <c r="D152" s="25"/>
      <c r="E152" s="26"/>
      <c r="F152" s="27"/>
      <c r="G152" s="27"/>
      <c r="H152" s="24"/>
      <c r="I152" s="28"/>
      <c r="J152" s="28"/>
      <c r="K152" s="15"/>
      <c r="L152" s="29"/>
      <c r="M152" s="30"/>
      <c r="N152" s="31"/>
      <c r="O152" s="32"/>
      <c r="P152" s="223"/>
      <c r="Q152" s="225"/>
      <c r="R152" s="377"/>
      <c r="S152" s="29"/>
      <c r="T152" s="30"/>
      <c r="U152">
        <f t="shared" si="39"/>
        <v>0</v>
      </c>
      <c r="V152" t="str">
        <f>IF(F152="","",IF(COUNTIF('Postes comptables'!$A:$C,F152)=0,"Anomalie",""))</f>
        <v/>
      </c>
      <c r="W152">
        <f t="shared" si="40"/>
        <v>1</v>
      </c>
      <c r="X152" t="str">
        <f>IF(F152="","",MATCH(F152,'Postes comptables'!$C$3:$C$45,0))</f>
        <v/>
      </c>
      <c r="Y152" t="str" cm="1">
        <f t="array" ref="Y152">IF(X152="","",INDEX('Postes comptables'!$B$3:$B$45,X152,0))</f>
        <v/>
      </c>
      <c r="Z152" t="str">
        <f>IF(G152="","",IF(COUNTIF('Postes comptables'!$C$99:$C$148,G152)=0,"Anomalie",""))</f>
        <v/>
      </c>
      <c r="AA152" t="b">
        <f t="shared" si="41"/>
        <v>0</v>
      </c>
      <c r="AB152" t="str">
        <f t="shared" si="42"/>
        <v/>
      </c>
      <c r="AC152" t="str">
        <f t="shared" si="43"/>
        <v/>
      </c>
      <c r="AD152" t="str">
        <f t="shared" si="44"/>
        <v/>
      </c>
      <c r="AE152" t="str">
        <f t="shared" si="45"/>
        <v/>
      </c>
      <c r="AF152" t="str">
        <f t="shared" si="46"/>
        <v/>
      </c>
      <c r="AG152" t="str">
        <f t="shared" si="47"/>
        <v/>
      </c>
      <c r="AH152" t="str">
        <f t="shared" si="48"/>
        <v/>
      </c>
      <c r="AI152" t="str">
        <f t="shared" si="49"/>
        <v/>
      </c>
      <c r="AJ152" t="str">
        <f t="shared" si="50"/>
        <v/>
      </c>
      <c r="AK152" t="str">
        <f t="shared" si="51"/>
        <v/>
      </c>
    </row>
    <row r="153" spans="1:37" x14ac:dyDescent="0.25">
      <c r="A153" s="23"/>
      <c r="B153" s="24"/>
      <c r="C153" s="24"/>
      <c r="D153" s="25"/>
      <c r="E153" s="26"/>
      <c r="F153" s="27"/>
      <c r="G153" s="27"/>
      <c r="H153" s="24"/>
      <c r="I153" s="28"/>
      <c r="J153" s="28"/>
      <c r="K153" s="15"/>
      <c r="L153" s="29"/>
      <c r="M153" s="30"/>
      <c r="N153" s="31"/>
      <c r="O153" s="32"/>
      <c r="P153" s="223"/>
      <c r="Q153" s="225"/>
      <c r="R153" s="377"/>
      <c r="S153" s="29"/>
      <c r="T153" s="30"/>
      <c r="U153">
        <f t="shared" si="39"/>
        <v>0</v>
      </c>
      <c r="V153" t="str">
        <f>IF(F153="","",IF(COUNTIF('Postes comptables'!$A:$C,F153)=0,"Anomalie",""))</f>
        <v/>
      </c>
      <c r="W153">
        <f t="shared" si="40"/>
        <v>1</v>
      </c>
      <c r="X153" t="str">
        <f>IF(F153="","",MATCH(F153,'Postes comptables'!$C$3:$C$45,0))</f>
        <v/>
      </c>
      <c r="Y153" t="str" cm="1">
        <f t="array" ref="Y153">IF(X153="","",INDEX('Postes comptables'!$B$3:$B$45,X153,0))</f>
        <v/>
      </c>
      <c r="Z153" t="str">
        <f>IF(G153="","",IF(COUNTIF('Postes comptables'!$C$99:$C$148,G153)=0,"Anomalie",""))</f>
        <v/>
      </c>
      <c r="AA153" t="b">
        <f t="shared" si="41"/>
        <v>0</v>
      </c>
      <c r="AB153" t="str">
        <f t="shared" si="42"/>
        <v/>
      </c>
      <c r="AC153" t="str">
        <f t="shared" si="43"/>
        <v/>
      </c>
      <c r="AD153" t="str">
        <f t="shared" si="44"/>
        <v/>
      </c>
      <c r="AE153" t="str">
        <f t="shared" si="45"/>
        <v/>
      </c>
      <c r="AF153" t="str">
        <f t="shared" si="46"/>
        <v/>
      </c>
      <c r="AG153" t="str">
        <f t="shared" si="47"/>
        <v/>
      </c>
      <c r="AH153" t="str">
        <f t="shared" si="48"/>
        <v/>
      </c>
      <c r="AI153" t="str">
        <f t="shared" si="49"/>
        <v/>
      </c>
      <c r="AJ153" t="str">
        <f t="shared" si="50"/>
        <v/>
      </c>
      <c r="AK153" t="str">
        <f t="shared" si="51"/>
        <v/>
      </c>
    </row>
    <row r="154" spans="1:37" x14ac:dyDescent="0.25">
      <c r="A154" s="23"/>
      <c r="B154" s="24"/>
      <c r="C154" s="24"/>
      <c r="D154" s="25"/>
      <c r="E154" s="26"/>
      <c r="F154" s="27"/>
      <c r="G154" s="27"/>
      <c r="H154" s="24"/>
      <c r="I154" s="28"/>
      <c r="J154" s="28"/>
      <c r="K154" s="15"/>
      <c r="L154" s="29"/>
      <c r="M154" s="30"/>
      <c r="N154" s="31"/>
      <c r="O154" s="32"/>
      <c r="P154" s="223"/>
      <c r="Q154" s="225"/>
      <c r="R154" s="377"/>
      <c r="S154" s="29"/>
      <c r="T154" s="30"/>
      <c r="U154">
        <f t="shared" si="39"/>
        <v>0</v>
      </c>
      <c r="V154" t="str">
        <f>IF(F154="","",IF(COUNTIF('Postes comptables'!$A:$C,F154)=0,"Anomalie",""))</f>
        <v/>
      </c>
      <c r="W154">
        <f t="shared" si="40"/>
        <v>1</v>
      </c>
      <c r="X154" t="str">
        <f>IF(F154="","",MATCH(F154,'Postes comptables'!$C$3:$C$45,0))</f>
        <v/>
      </c>
      <c r="Y154" t="str" cm="1">
        <f t="array" ref="Y154">IF(X154="","",INDEX('Postes comptables'!$B$3:$B$45,X154,0))</f>
        <v/>
      </c>
      <c r="Z154" t="str">
        <f>IF(G154="","",IF(COUNTIF('Postes comptables'!$C$99:$C$148,G154)=0,"Anomalie",""))</f>
        <v/>
      </c>
      <c r="AA154" t="b">
        <f t="shared" si="41"/>
        <v>0</v>
      </c>
      <c r="AB154" t="str">
        <f t="shared" si="42"/>
        <v/>
      </c>
      <c r="AC154" t="str">
        <f t="shared" si="43"/>
        <v/>
      </c>
      <c r="AD154" t="str">
        <f t="shared" si="44"/>
        <v/>
      </c>
      <c r="AE154" t="str">
        <f t="shared" si="45"/>
        <v/>
      </c>
      <c r="AF154" t="str">
        <f t="shared" si="46"/>
        <v/>
      </c>
      <c r="AG154" t="str">
        <f t="shared" si="47"/>
        <v/>
      </c>
      <c r="AH154" t="str">
        <f t="shared" si="48"/>
        <v/>
      </c>
      <c r="AI154" t="str">
        <f t="shared" si="49"/>
        <v/>
      </c>
      <c r="AJ154" t="str">
        <f t="shared" si="50"/>
        <v/>
      </c>
      <c r="AK154" t="str">
        <f t="shared" si="51"/>
        <v/>
      </c>
    </row>
    <row r="155" spans="1:37" x14ac:dyDescent="0.25">
      <c r="A155" s="23"/>
      <c r="B155" s="24"/>
      <c r="C155" s="24"/>
      <c r="D155" s="25"/>
      <c r="E155" s="26"/>
      <c r="F155" s="27"/>
      <c r="G155" s="27"/>
      <c r="H155" s="24"/>
      <c r="I155" s="28"/>
      <c r="J155" s="28"/>
      <c r="K155" s="15"/>
      <c r="L155" s="29"/>
      <c r="M155" s="30"/>
      <c r="N155" s="31"/>
      <c r="O155" s="32"/>
      <c r="P155" s="223"/>
      <c r="Q155" s="225"/>
      <c r="R155" s="377"/>
      <c r="S155" s="29"/>
      <c r="T155" s="30"/>
      <c r="U155">
        <f t="shared" si="39"/>
        <v>0</v>
      </c>
      <c r="V155" t="str">
        <f>IF(F155="","",IF(COUNTIF('Postes comptables'!$A:$C,F155)=0,"Anomalie",""))</f>
        <v/>
      </c>
      <c r="W155">
        <f t="shared" si="40"/>
        <v>1</v>
      </c>
      <c r="X155" t="str">
        <f>IF(F155="","",MATCH(F155,'Postes comptables'!$C$3:$C$45,0))</f>
        <v/>
      </c>
      <c r="Y155" t="str" cm="1">
        <f t="array" ref="Y155">IF(X155="","",INDEX('Postes comptables'!$B$3:$B$45,X155,0))</f>
        <v/>
      </c>
      <c r="Z155" t="str">
        <f>IF(G155="","",IF(COUNTIF('Postes comptables'!$C$99:$C$148,G155)=0,"Anomalie",""))</f>
        <v/>
      </c>
      <c r="AA155" t="b">
        <f t="shared" si="41"/>
        <v>0</v>
      </c>
      <c r="AB155" t="str">
        <f t="shared" si="42"/>
        <v/>
      </c>
      <c r="AC155" t="str">
        <f t="shared" si="43"/>
        <v/>
      </c>
      <c r="AD155" t="str">
        <f t="shared" si="44"/>
        <v/>
      </c>
      <c r="AE155" t="str">
        <f t="shared" si="45"/>
        <v/>
      </c>
      <c r="AF155" t="str">
        <f t="shared" si="46"/>
        <v/>
      </c>
      <c r="AG155" t="str">
        <f t="shared" si="47"/>
        <v/>
      </c>
      <c r="AH155" t="str">
        <f t="shared" si="48"/>
        <v/>
      </c>
      <c r="AI155" t="str">
        <f t="shared" si="49"/>
        <v/>
      </c>
      <c r="AJ155" t="str">
        <f t="shared" si="50"/>
        <v/>
      </c>
      <c r="AK155" t="str">
        <f t="shared" si="51"/>
        <v/>
      </c>
    </row>
    <row r="156" spans="1:37" x14ac:dyDescent="0.25">
      <c r="A156" s="23"/>
      <c r="B156" s="24"/>
      <c r="C156" s="24"/>
      <c r="D156" s="25"/>
      <c r="E156" s="26"/>
      <c r="F156" s="27"/>
      <c r="G156" s="27"/>
      <c r="H156" s="24"/>
      <c r="I156" s="28"/>
      <c r="J156" s="28"/>
      <c r="K156" s="15"/>
      <c r="L156" s="29"/>
      <c r="M156" s="30"/>
      <c r="N156" s="31"/>
      <c r="O156" s="32"/>
      <c r="P156" s="223"/>
      <c r="Q156" s="225"/>
      <c r="R156" s="377"/>
      <c r="S156" s="29"/>
      <c r="T156" s="30"/>
      <c r="U156">
        <f t="shared" si="39"/>
        <v>0</v>
      </c>
      <c r="V156" t="str">
        <f>IF(F156="","",IF(COUNTIF('Postes comptables'!$A:$C,F156)=0,"Anomalie",""))</f>
        <v/>
      </c>
      <c r="W156">
        <f t="shared" si="40"/>
        <v>1</v>
      </c>
      <c r="X156" t="str">
        <f>IF(F156="","",MATCH(F156,'Postes comptables'!$C$3:$C$45,0))</f>
        <v/>
      </c>
      <c r="Y156" t="str" cm="1">
        <f t="array" ref="Y156">IF(X156="","",INDEX('Postes comptables'!$B$3:$B$45,X156,0))</f>
        <v/>
      </c>
      <c r="Z156" t="str">
        <f>IF(G156="","",IF(COUNTIF('Postes comptables'!$C$99:$C$148,G156)=0,"Anomalie",""))</f>
        <v/>
      </c>
      <c r="AA156" t="b">
        <f t="shared" si="41"/>
        <v>0</v>
      </c>
      <c r="AB156" t="str">
        <f t="shared" si="42"/>
        <v/>
      </c>
      <c r="AC156" t="str">
        <f t="shared" si="43"/>
        <v/>
      </c>
      <c r="AD156" t="str">
        <f t="shared" si="44"/>
        <v/>
      </c>
      <c r="AE156" t="str">
        <f t="shared" si="45"/>
        <v/>
      </c>
      <c r="AF156" t="str">
        <f t="shared" si="46"/>
        <v/>
      </c>
      <c r="AG156" t="str">
        <f t="shared" si="47"/>
        <v/>
      </c>
      <c r="AH156" t="str">
        <f t="shared" si="48"/>
        <v/>
      </c>
      <c r="AI156" t="str">
        <f t="shared" si="49"/>
        <v/>
      </c>
      <c r="AJ156" t="str">
        <f t="shared" si="50"/>
        <v/>
      </c>
      <c r="AK156" t="str">
        <f t="shared" si="51"/>
        <v/>
      </c>
    </row>
    <row r="157" spans="1:37" x14ac:dyDescent="0.25">
      <c r="A157" s="23"/>
      <c r="B157" s="24"/>
      <c r="C157" s="24"/>
      <c r="D157" s="25"/>
      <c r="E157" s="26"/>
      <c r="F157" s="27"/>
      <c r="G157" s="27"/>
      <c r="H157" s="24"/>
      <c r="I157" s="28"/>
      <c r="J157" s="28"/>
      <c r="K157" s="15"/>
      <c r="L157" s="29"/>
      <c r="M157" s="30"/>
      <c r="N157" s="31"/>
      <c r="O157" s="32"/>
      <c r="P157" s="223"/>
      <c r="Q157" s="225"/>
      <c r="R157" s="377"/>
      <c r="S157" s="29"/>
      <c r="T157" s="30"/>
      <c r="U157">
        <f t="shared" si="39"/>
        <v>0</v>
      </c>
      <c r="V157" t="str">
        <f>IF(F157="","",IF(COUNTIF('Postes comptables'!$A:$C,F157)=0,"Anomalie",""))</f>
        <v/>
      </c>
      <c r="W157">
        <f t="shared" si="40"/>
        <v>1</v>
      </c>
      <c r="X157" t="str">
        <f>IF(F157="","",MATCH(F157,'Postes comptables'!$C$3:$C$45,0))</f>
        <v/>
      </c>
      <c r="Y157" t="str" cm="1">
        <f t="array" ref="Y157">IF(X157="","",INDEX('Postes comptables'!$B$3:$B$45,X157,0))</f>
        <v/>
      </c>
      <c r="Z157" t="str">
        <f>IF(G157="","",IF(COUNTIF('Postes comptables'!$C$99:$C$148,G157)=0,"Anomalie",""))</f>
        <v/>
      </c>
      <c r="AA157" t="b">
        <f t="shared" si="41"/>
        <v>0</v>
      </c>
      <c r="AB157" t="str">
        <f t="shared" si="42"/>
        <v/>
      </c>
      <c r="AC157" t="str">
        <f t="shared" si="43"/>
        <v/>
      </c>
      <c r="AD157" t="str">
        <f t="shared" si="44"/>
        <v/>
      </c>
      <c r="AE157" t="str">
        <f t="shared" si="45"/>
        <v/>
      </c>
      <c r="AF157" t="str">
        <f t="shared" si="46"/>
        <v/>
      </c>
      <c r="AG157" t="str">
        <f t="shared" si="47"/>
        <v/>
      </c>
      <c r="AH157" t="str">
        <f t="shared" si="48"/>
        <v/>
      </c>
      <c r="AI157" t="str">
        <f t="shared" si="49"/>
        <v/>
      </c>
      <c r="AJ157" t="str">
        <f t="shared" si="50"/>
        <v/>
      </c>
      <c r="AK157" t="str">
        <f t="shared" si="51"/>
        <v/>
      </c>
    </row>
    <row r="158" spans="1:37" x14ac:dyDescent="0.25">
      <c r="A158" s="23"/>
      <c r="B158" s="24"/>
      <c r="C158" s="24"/>
      <c r="D158" s="25"/>
      <c r="E158" s="26"/>
      <c r="F158" s="27"/>
      <c r="G158" s="27"/>
      <c r="H158" s="24"/>
      <c r="I158" s="28"/>
      <c r="J158" s="28"/>
      <c r="K158" s="15"/>
      <c r="L158" s="29"/>
      <c r="M158" s="30"/>
      <c r="N158" s="31"/>
      <c r="O158" s="32"/>
      <c r="P158" s="223"/>
      <c r="Q158" s="225"/>
      <c r="R158" s="377"/>
      <c r="S158" s="29"/>
      <c r="T158" s="30"/>
      <c r="U158">
        <f t="shared" si="39"/>
        <v>0</v>
      </c>
      <c r="V158" t="str">
        <f>IF(F158="","",IF(COUNTIF('Postes comptables'!$A:$C,F158)=0,"Anomalie",""))</f>
        <v/>
      </c>
      <c r="W158">
        <f t="shared" si="40"/>
        <v>1</v>
      </c>
      <c r="X158" t="str">
        <f>IF(F158="","",MATCH(F158,'Postes comptables'!$C$3:$C$45,0))</f>
        <v/>
      </c>
      <c r="Y158" t="str" cm="1">
        <f t="array" ref="Y158">IF(X158="","",INDEX('Postes comptables'!$B$3:$B$45,X158,0))</f>
        <v/>
      </c>
      <c r="Z158" t="str">
        <f>IF(G158="","",IF(COUNTIF('Postes comptables'!$C$99:$C$148,G158)=0,"Anomalie",""))</f>
        <v/>
      </c>
      <c r="AA158" t="b">
        <f t="shared" si="41"/>
        <v>0</v>
      </c>
      <c r="AB158" t="str">
        <f t="shared" si="42"/>
        <v/>
      </c>
      <c r="AC158" t="str">
        <f t="shared" si="43"/>
        <v/>
      </c>
      <c r="AD158" t="str">
        <f t="shared" si="44"/>
        <v/>
      </c>
      <c r="AE158" t="str">
        <f t="shared" si="45"/>
        <v/>
      </c>
      <c r="AF158" t="str">
        <f t="shared" si="46"/>
        <v/>
      </c>
      <c r="AG158" t="str">
        <f t="shared" si="47"/>
        <v/>
      </c>
      <c r="AH158" t="str">
        <f t="shared" si="48"/>
        <v/>
      </c>
      <c r="AI158" t="str">
        <f t="shared" si="49"/>
        <v/>
      </c>
      <c r="AJ158" t="str">
        <f t="shared" si="50"/>
        <v/>
      </c>
      <c r="AK158" t="str">
        <f t="shared" si="51"/>
        <v/>
      </c>
    </row>
    <row r="159" spans="1:37" x14ac:dyDescent="0.25">
      <c r="A159" s="23"/>
      <c r="B159" s="24"/>
      <c r="C159" s="24"/>
      <c r="D159" s="25"/>
      <c r="E159" s="26"/>
      <c r="F159" s="27"/>
      <c r="G159" s="27"/>
      <c r="H159" s="24"/>
      <c r="I159" s="28"/>
      <c r="J159" s="28"/>
      <c r="K159" s="15"/>
      <c r="L159" s="29"/>
      <c r="M159" s="30"/>
      <c r="N159" s="31"/>
      <c r="O159" s="32"/>
      <c r="P159" s="223"/>
      <c r="Q159" s="225"/>
      <c r="R159" s="377"/>
      <c r="S159" s="29"/>
      <c r="T159" s="30"/>
      <c r="U159">
        <f t="shared" si="39"/>
        <v>0</v>
      </c>
      <c r="V159" t="str">
        <f>IF(F159="","",IF(COUNTIF('Postes comptables'!$A:$C,F159)=0,"Anomalie",""))</f>
        <v/>
      </c>
      <c r="W159">
        <f t="shared" si="40"/>
        <v>1</v>
      </c>
      <c r="X159" t="str">
        <f>IF(F159="","",MATCH(F159,'Postes comptables'!$C$3:$C$45,0))</f>
        <v/>
      </c>
      <c r="Y159" t="str" cm="1">
        <f t="array" ref="Y159">IF(X159="","",INDEX('Postes comptables'!$B$3:$B$45,X159,0))</f>
        <v/>
      </c>
      <c r="Z159" t="str">
        <f>IF(G159="","",IF(COUNTIF('Postes comptables'!$C$99:$C$148,G159)=0,"Anomalie",""))</f>
        <v/>
      </c>
      <c r="AA159" t="b">
        <f t="shared" si="41"/>
        <v>0</v>
      </c>
      <c r="AB159" t="str">
        <f t="shared" si="42"/>
        <v/>
      </c>
      <c r="AC159" t="str">
        <f t="shared" si="43"/>
        <v/>
      </c>
      <c r="AD159" t="str">
        <f t="shared" si="44"/>
        <v/>
      </c>
      <c r="AE159" t="str">
        <f t="shared" si="45"/>
        <v/>
      </c>
      <c r="AF159" t="str">
        <f t="shared" si="46"/>
        <v/>
      </c>
      <c r="AG159" t="str">
        <f t="shared" si="47"/>
        <v/>
      </c>
      <c r="AH159" t="str">
        <f t="shared" si="48"/>
        <v/>
      </c>
      <c r="AI159" t="str">
        <f t="shared" si="49"/>
        <v/>
      </c>
      <c r="AJ159" t="str">
        <f t="shared" si="50"/>
        <v/>
      </c>
      <c r="AK159" t="str">
        <f t="shared" si="51"/>
        <v/>
      </c>
    </row>
    <row r="160" spans="1:37" x14ac:dyDescent="0.25">
      <c r="A160" s="23"/>
      <c r="B160" s="24"/>
      <c r="C160" s="24"/>
      <c r="D160" s="25"/>
      <c r="E160" s="26"/>
      <c r="F160" s="27"/>
      <c r="G160" s="27"/>
      <c r="H160" s="24"/>
      <c r="I160" s="28"/>
      <c r="J160" s="28"/>
      <c r="K160" s="15"/>
      <c r="L160" s="29"/>
      <c r="M160" s="30"/>
      <c r="N160" s="31"/>
      <c r="O160" s="32"/>
      <c r="P160" s="223"/>
      <c r="Q160" s="225"/>
      <c r="R160" s="377"/>
      <c r="S160" s="29"/>
      <c r="T160" s="30"/>
      <c r="U160">
        <f t="shared" si="39"/>
        <v>0</v>
      </c>
      <c r="V160" t="str">
        <f>IF(F160="","",IF(COUNTIF('Postes comptables'!$A:$C,F160)=0,"Anomalie",""))</f>
        <v/>
      </c>
      <c r="W160">
        <f t="shared" si="40"/>
        <v>1</v>
      </c>
      <c r="X160" t="str">
        <f>IF(F160="","",MATCH(F160,'Postes comptables'!$C$3:$C$45,0))</f>
        <v/>
      </c>
      <c r="Y160" t="str" cm="1">
        <f t="array" ref="Y160">IF(X160="","",INDEX('Postes comptables'!$B$3:$B$45,X160,0))</f>
        <v/>
      </c>
      <c r="Z160" t="str">
        <f>IF(G160="","",IF(COUNTIF('Postes comptables'!$C$99:$C$148,G160)=0,"Anomalie",""))</f>
        <v/>
      </c>
      <c r="AA160" t="b">
        <f t="shared" si="41"/>
        <v>0</v>
      </c>
      <c r="AB160" t="str">
        <f t="shared" si="42"/>
        <v/>
      </c>
      <c r="AC160" t="str">
        <f t="shared" si="43"/>
        <v/>
      </c>
      <c r="AD160" t="str">
        <f t="shared" si="44"/>
        <v/>
      </c>
      <c r="AE160" t="str">
        <f t="shared" si="45"/>
        <v/>
      </c>
      <c r="AF160" t="str">
        <f t="shared" si="46"/>
        <v/>
      </c>
      <c r="AG160" t="str">
        <f t="shared" si="47"/>
        <v/>
      </c>
      <c r="AH160" t="str">
        <f t="shared" si="48"/>
        <v/>
      </c>
      <c r="AI160" t="str">
        <f t="shared" si="49"/>
        <v/>
      </c>
      <c r="AJ160" t="str">
        <f t="shared" si="50"/>
        <v/>
      </c>
      <c r="AK160" t="str">
        <f t="shared" si="51"/>
        <v/>
      </c>
    </row>
    <row r="161" spans="1:37" x14ac:dyDescent="0.25">
      <c r="A161" s="23"/>
      <c r="B161" s="24"/>
      <c r="C161" s="24"/>
      <c r="D161" s="25"/>
      <c r="E161" s="26"/>
      <c r="F161" s="27"/>
      <c r="G161" s="27"/>
      <c r="H161" s="24"/>
      <c r="I161" s="28"/>
      <c r="J161" s="28"/>
      <c r="K161" s="15"/>
      <c r="L161" s="29"/>
      <c r="M161" s="30"/>
      <c r="N161" s="31"/>
      <c r="O161" s="32"/>
      <c r="P161" s="223"/>
      <c r="Q161" s="225"/>
      <c r="R161" s="377"/>
      <c r="S161" s="29"/>
      <c r="T161" s="30"/>
      <c r="U161">
        <f t="shared" si="39"/>
        <v>0</v>
      </c>
      <c r="V161" t="str">
        <f>IF(F161="","",IF(COUNTIF('Postes comptables'!$A:$C,F161)=0,"Anomalie",""))</f>
        <v/>
      </c>
      <c r="W161">
        <f t="shared" si="40"/>
        <v>1</v>
      </c>
      <c r="X161" t="str">
        <f>IF(F161="","",MATCH(F161,'Postes comptables'!$C$3:$C$45,0))</f>
        <v/>
      </c>
      <c r="Y161" t="str" cm="1">
        <f t="array" ref="Y161">IF(X161="","",INDEX('Postes comptables'!$B$3:$B$45,X161,0))</f>
        <v/>
      </c>
      <c r="Z161" t="str">
        <f>IF(G161="","",IF(COUNTIF('Postes comptables'!$C$99:$C$148,G161)=0,"Anomalie",""))</f>
        <v/>
      </c>
      <c r="AA161" t="b">
        <f t="shared" si="41"/>
        <v>0</v>
      </c>
      <c r="AB161" t="str">
        <f t="shared" si="42"/>
        <v/>
      </c>
      <c r="AC161" t="str">
        <f t="shared" si="43"/>
        <v/>
      </c>
      <c r="AD161" t="str">
        <f t="shared" si="44"/>
        <v/>
      </c>
      <c r="AE161" t="str">
        <f t="shared" si="45"/>
        <v/>
      </c>
      <c r="AF161" t="str">
        <f t="shared" si="46"/>
        <v/>
      </c>
      <c r="AG161" t="str">
        <f t="shared" si="47"/>
        <v/>
      </c>
      <c r="AH161" t="str">
        <f t="shared" si="48"/>
        <v/>
      </c>
      <c r="AI161" t="str">
        <f t="shared" si="49"/>
        <v/>
      </c>
      <c r="AJ161" t="str">
        <f t="shared" si="50"/>
        <v/>
      </c>
      <c r="AK161" t="str">
        <f t="shared" si="51"/>
        <v/>
      </c>
    </row>
    <row r="162" spans="1:37" x14ac:dyDescent="0.25">
      <c r="A162" s="23"/>
      <c r="B162" s="24"/>
      <c r="C162" s="24"/>
      <c r="D162" s="25"/>
      <c r="E162" s="26"/>
      <c r="F162" s="27"/>
      <c r="G162" s="27"/>
      <c r="H162" s="24"/>
      <c r="I162" s="28"/>
      <c r="J162" s="28"/>
      <c r="K162" s="15"/>
      <c r="L162" s="29"/>
      <c r="M162" s="30"/>
      <c r="N162" s="31"/>
      <c r="O162" s="32"/>
      <c r="P162" s="223"/>
      <c r="Q162" s="225"/>
      <c r="R162" s="377"/>
      <c r="S162" s="29"/>
      <c r="T162" s="30"/>
      <c r="U162">
        <f t="shared" si="39"/>
        <v>0</v>
      </c>
      <c r="V162" t="str">
        <f>IF(F162="","",IF(COUNTIF('Postes comptables'!$A:$C,F162)=0,"Anomalie",""))</f>
        <v/>
      </c>
      <c r="W162">
        <f t="shared" si="40"/>
        <v>1</v>
      </c>
      <c r="X162" t="str">
        <f>IF(F162="","",MATCH(F162,'Postes comptables'!$C$3:$C$45,0))</f>
        <v/>
      </c>
      <c r="Y162" t="str" cm="1">
        <f t="array" ref="Y162">IF(X162="","",INDEX('Postes comptables'!$B$3:$B$45,X162,0))</f>
        <v/>
      </c>
      <c r="Z162" t="str">
        <f>IF(G162="","",IF(COUNTIF('Postes comptables'!$C$99:$C$148,G162)=0,"Anomalie",""))</f>
        <v/>
      </c>
      <c r="AA162" t="b">
        <f t="shared" si="41"/>
        <v>0</v>
      </c>
      <c r="AB162" t="str">
        <f t="shared" si="42"/>
        <v/>
      </c>
      <c r="AC162" t="str">
        <f t="shared" si="43"/>
        <v/>
      </c>
      <c r="AD162" t="str">
        <f t="shared" si="44"/>
        <v/>
      </c>
      <c r="AE162" t="str">
        <f t="shared" si="45"/>
        <v/>
      </c>
      <c r="AF162" t="str">
        <f t="shared" si="46"/>
        <v/>
      </c>
      <c r="AG162" t="str">
        <f t="shared" si="47"/>
        <v/>
      </c>
      <c r="AH162" t="str">
        <f t="shared" si="48"/>
        <v/>
      </c>
      <c r="AI162" t="str">
        <f t="shared" si="49"/>
        <v/>
      </c>
      <c r="AJ162" t="str">
        <f t="shared" si="50"/>
        <v/>
      </c>
      <c r="AK162" t="str">
        <f t="shared" si="51"/>
        <v/>
      </c>
    </row>
    <row r="163" spans="1:37" x14ac:dyDescent="0.25">
      <c r="A163" s="23"/>
      <c r="B163" s="24"/>
      <c r="C163" s="24"/>
      <c r="D163" s="25"/>
      <c r="E163" s="26"/>
      <c r="F163" s="27"/>
      <c r="G163" s="27"/>
      <c r="H163" s="24"/>
      <c r="I163" s="28"/>
      <c r="J163" s="28"/>
      <c r="K163" s="15"/>
      <c r="L163" s="29"/>
      <c r="M163" s="30"/>
      <c r="N163" s="31"/>
      <c r="O163" s="32"/>
      <c r="P163" s="223"/>
      <c r="Q163" s="225"/>
      <c r="R163" s="377"/>
      <c r="S163" s="29"/>
      <c r="T163" s="30"/>
      <c r="U163">
        <f t="shared" si="39"/>
        <v>0</v>
      </c>
      <c r="V163" t="str">
        <f>IF(F163="","",IF(COUNTIF('Postes comptables'!$A:$C,F163)=0,"Anomalie",""))</f>
        <v/>
      </c>
      <c r="W163">
        <f t="shared" si="40"/>
        <v>1</v>
      </c>
      <c r="X163" t="str">
        <f>IF(F163="","",MATCH(F163,'Postes comptables'!$C$3:$C$45,0))</f>
        <v/>
      </c>
      <c r="Y163" t="str" cm="1">
        <f t="array" ref="Y163">IF(X163="","",INDEX('Postes comptables'!$B$3:$B$45,X163,0))</f>
        <v/>
      </c>
      <c r="Z163" t="str">
        <f>IF(G163="","",IF(COUNTIF('Postes comptables'!$C$99:$C$148,G163)=0,"Anomalie",""))</f>
        <v/>
      </c>
      <c r="AA163" t="b">
        <f t="shared" si="41"/>
        <v>0</v>
      </c>
      <c r="AB163" t="str">
        <f t="shared" si="42"/>
        <v/>
      </c>
      <c r="AC163" t="str">
        <f t="shared" si="43"/>
        <v/>
      </c>
      <c r="AD163" t="str">
        <f t="shared" si="44"/>
        <v/>
      </c>
      <c r="AE163" t="str">
        <f t="shared" si="45"/>
        <v/>
      </c>
      <c r="AF163" t="str">
        <f t="shared" si="46"/>
        <v/>
      </c>
      <c r="AG163" t="str">
        <f t="shared" si="47"/>
        <v/>
      </c>
      <c r="AH163" t="str">
        <f t="shared" si="48"/>
        <v/>
      </c>
      <c r="AI163" t="str">
        <f t="shared" si="49"/>
        <v/>
      </c>
      <c r="AJ163" t="str">
        <f t="shared" si="50"/>
        <v/>
      </c>
      <c r="AK163" t="str">
        <f t="shared" si="51"/>
        <v/>
      </c>
    </row>
    <row r="164" spans="1:37" x14ac:dyDescent="0.25">
      <c r="A164" s="23"/>
      <c r="B164" s="24"/>
      <c r="C164" s="24"/>
      <c r="D164" s="25"/>
      <c r="E164" s="26"/>
      <c r="F164" s="27"/>
      <c r="G164" s="27"/>
      <c r="H164" s="24"/>
      <c r="I164" s="28"/>
      <c r="J164" s="28"/>
      <c r="K164" s="15"/>
      <c r="L164" s="29"/>
      <c r="M164" s="30"/>
      <c r="N164" s="31"/>
      <c r="O164" s="32"/>
      <c r="P164" s="223"/>
      <c r="Q164" s="225"/>
      <c r="R164" s="377"/>
      <c r="S164" s="29"/>
      <c r="T164" s="30"/>
      <c r="U164">
        <f t="shared" si="39"/>
        <v>0</v>
      </c>
      <c r="V164" t="str">
        <f>IF(F164="","",IF(COUNTIF('Postes comptables'!$A:$C,F164)=0,"Anomalie",""))</f>
        <v/>
      </c>
      <c r="W164">
        <f t="shared" si="40"/>
        <v>1</v>
      </c>
      <c r="X164" t="str">
        <f>IF(F164="","",MATCH(F164,'Postes comptables'!$C$3:$C$45,0))</f>
        <v/>
      </c>
      <c r="Y164" t="str" cm="1">
        <f t="array" ref="Y164">IF(X164="","",INDEX('Postes comptables'!$B$3:$B$45,X164,0))</f>
        <v/>
      </c>
      <c r="Z164" t="str">
        <f>IF(G164="","",IF(COUNTIF('Postes comptables'!$C$99:$C$148,G164)=0,"Anomalie",""))</f>
        <v/>
      </c>
      <c r="AA164" t="b">
        <f t="shared" si="41"/>
        <v>0</v>
      </c>
      <c r="AB164" t="str">
        <f t="shared" si="42"/>
        <v/>
      </c>
      <c r="AC164" t="str">
        <f t="shared" si="43"/>
        <v/>
      </c>
      <c r="AD164" t="str">
        <f t="shared" si="44"/>
        <v/>
      </c>
      <c r="AE164" t="str">
        <f t="shared" si="45"/>
        <v/>
      </c>
      <c r="AF164" t="str">
        <f t="shared" si="46"/>
        <v/>
      </c>
      <c r="AG164" t="str">
        <f t="shared" si="47"/>
        <v/>
      </c>
      <c r="AH164" t="str">
        <f t="shared" si="48"/>
        <v/>
      </c>
      <c r="AI164" t="str">
        <f t="shared" si="49"/>
        <v/>
      </c>
      <c r="AJ164" t="str">
        <f t="shared" si="50"/>
        <v/>
      </c>
      <c r="AK164" t="str">
        <f t="shared" si="51"/>
        <v/>
      </c>
    </row>
    <row r="165" spans="1:37" x14ac:dyDescent="0.25">
      <c r="A165" s="23"/>
      <c r="B165" s="24"/>
      <c r="C165" s="24"/>
      <c r="D165" s="25"/>
      <c r="E165" s="26"/>
      <c r="F165" s="27"/>
      <c r="G165" s="27"/>
      <c r="H165" s="24"/>
      <c r="I165" s="28"/>
      <c r="J165" s="28"/>
      <c r="K165" s="15"/>
      <c r="L165" s="29"/>
      <c r="M165" s="30"/>
      <c r="N165" s="31"/>
      <c r="O165" s="32"/>
      <c r="P165" s="223"/>
      <c r="Q165" s="225"/>
      <c r="R165" s="377"/>
      <c r="S165" s="29"/>
      <c r="T165" s="30"/>
      <c r="U165">
        <f t="shared" si="39"/>
        <v>0</v>
      </c>
      <c r="V165" t="str">
        <f>IF(F165="","",IF(COUNTIF('Postes comptables'!$A:$C,F165)=0,"Anomalie",""))</f>
        <v/>
      </c>
      <c r="W165">
        <f t="shared" si="40"/>
        <v>1</v>
      </c>
      <c r="X165" t="str">
        <f>IF(F165="","",MATCH(F165,'Postes comptables'!$C$3:$C$45,0))</f>
        <v/>
      </c>
      <c r="Y165" t="str" cm="1">
        <f t="array" ref="Y165">IF(X165="","",INDEX('Postes comptables'!$B$3:$B$45,X165,0))</f>
        <v/>
      </c>
      <c r="Z165" t="str">
        <f>IF(G165="","",IF(COUNTIF('Postes comptables'!$C$99:$C$148,G165)=0,"Anomalie",""))</f>
        <v/>
      </c>
      <c r="AA165" t="b">
        <f t="shared" si="41"/>
        <v>0</v>
      </c>
      <c r="AB165" t="str">
        <f t="shared" si="42"/>
        <v/>
      </c>
      <c r="AC165" t="str">
        <f t="shared" si="43"/>
        <v/>
      </c>
      <c r="AD165" t="str">
        <f t="shared" si="44"/>
        <v/>
      </c>
      <c r="AE165" t="str">
        <f t="shared" si="45"/>
        <v/>
      </c>
      <c r="AF165" t="str">
        <f t="shared" si="46"/>
        <v/>
      </c>
      <c r="AG165" t="str">
        <f t="shared" si="47"/>
        <v/>
      </c>
      <c r="AH165" t="str">
        <f t="shared" si="48"/>
        <v/>
      </c>
      <c r="AI165" t="str">
        <f t="shared" si="49"/>
        <v/>
      </c>
      <c r="AJ165" t="str">
        <f t="shared" si="50"/>
        <v/>
      </c>
      <c r="AK165" t="str">
        <f t="shared" si="51"/>
        <v/>
      </c>
    </row>
    <row r="166" spans="1:37" x14ac:dyDescent="0.25">
      <c r="A166" s="23"/>
      <c r="B166" s="24"/>
      <c r="C166" s="24"/>
      <c r="D166" s="25"/>
      <c r="E166" s="26"/>
      <c r="F166" s="27"/>
      <c r="G166" s="27"/>
      <c r="H166" s="24"/>
      <c r="I166" s="28"/>
      <c r="J166" s="28"/>
      <c r="K166" s="15"/>
      <c r="L166" s="29"/>
      <c r="M166" s="30"/>
      <c r="N166" s="31"/>
      <c r="O166" s="32"/>
      <c r="P166" s="223"/>
      <c r="Q166" s="225"/>
      <c r="R166" s="377"/>
      <c r="S166" s="29"/>
      <c r="T166" s="30"/>
      <c r="U166">
        <f t="shared" si="39"/>
        <v>0</v>
      </c>
      <c r="V166" t="str">
        <f>IF(F166="","",IF(COUNTIF('Postes comptables'!$A:$C,F166)=0,"Anomalie",""))</f>
        <v/>
      </c>
      <c r="W166">
        <f t="shared" si="40"/>
        <v>1</v>
      </c>
      <c r="X166" t="str">
        <f>IF(F166="","",MATCH(F166,'Postes comptables'!$C$3:$C$45,0))</f>
        <v/>
      </c>
      <c r="Y166" t="str" cm="1">
        <f t="array" ref="Y166">IF(X166="","",INDEX('Postes comptables'!$B$3:$B$45,X166,0))</f>
        <v/>
      </c>
      <c r="Z166" t="str">
        <f>IF(G166="","",IF(COUNTIF('Postes comptables'!$C$99:$C$148,G166)=0,"Anomalie",""))</f>
        <v/>
      </c>
      <c r="AA166" t="b">
        <f t="shared" si="41"/>
        <v>0</v>
      </c>
      <c r="AB166" t="str">
        <f t="shared" si="42"/>
        <v/>
      </c>
      <c r="AC166" t="str">
        <f t="shared" si="43"/>
        <v/>
      </c>
      <c r="AD166" t="str">
        <f t="shared" si="44"/>
        <v/>
      </c>
      <c r="AE166" t="str">
        <f t="shared" si="45"/>
        <v/>
      </c>
      <c r="AF166" t="str">
        <f t="shared" si="46"/>
        <v/>
      </c>
      <c r="AG166" t="str">
        <f t="shared" si="47"/>
        <v/>
      </c>
      <c r="AH166" t="str">
        <f t="shared" si="48"/>
        <v/>
      </c>
      <c r="AI166" t="str">
        <f t="shared" si="49"/>
        <v/>
      </c>
      <c r="AJ166" t="str">
        <f t="shared" si="50"/>
        <v/>
      </c>
      <c r="AK166" t="str">
        <f t="shared" si="51"/>
        <v/>
      </c>
    </row>
    <row r="167" spans="1:37" x14ac:dyDescent="0.25">
      <c r="A167" s="23"/>
      <c r="B167" s="24"/>
      <c r="C167" s="24"/>
      <c r="D167" s="25"/>
      <c r="E167" s="26"/>
      <c r="F167" s="27"/>
      <c r="G167" s="27"/>
      <c r="H167" s="24"/>
      <c r="I167" s="28"/>
      <c r="J167" s="28"/>
      <c r="K167" s="15"/>
      <c r="L167" s="29"/>
      <c r="M167" s="30"/>
      <c r="N167" s="31"/>
      <c r="O167" s="32"/>
      <c r="P167" s="223"/>
      <c r="Q167" s="225"/>
      <c r="R167" s="377"/>
      <c r="S167" s="29"/>
      <c r="T167" s="30"/>
      <c r="U167">
        <f t="shared" si="39"/>
        <v>0</v>
      </c>
      <c r="V167" t="str">
        <f>IF(F167="","",IF(COUNTIF('Postes comptables'!$A:$C,F167)=0,"Anomalie",""))</f>
        <v/>
      </c>
      <c r="W167">
        <f t="shared" si="40"/>
        <v>1</v>
      </c>
      <c r="X167" t="str">
        <f>IF(F167="","",MATCH(F167,'Postes comptables'!$C$3:$C$45,0))</f>
        <v/>
      </c>
      <c r="Y167" t="str" cm="1">
        <f t="array" ref="Y167">IF(X167="","",INDEX('Postes comptables'!$B$3:$B$45,X167,0))</f>
        <v/>
      </c>
      <c r="Z167" t="str">
        <f>IF(G167="","",IF(COUNTIF('Postes comptables'!$C$99:$C$148,G167)=0,"Anomalie",""))</f>
        <v/>
      </c>
      <c r="AA167" t="b">
        <f t="shared" si="41"/>
        <v>0</v>
      </c>
      <c r="AB167" t="str">
        <f t="shared" si="42"/>
        <v/>
      </c>
      <c r="AC167" t="str">
        <f t="shared" si="43"/>
        <v/>
      </c>
      <c r="AD167" t="str">
        <f t="shared" si="44"/>
        <v/>
      </c>
      <c r="AE167" t="str">
        <f t="shared" si="45"/>
        <v/>
      </c>
      <c r="AF167" t="str">
        <f t="shared" si="46"/>
        <v/>
      </c>
      <c r="AG167" t="str">
        <f t="shared" si="47"/>
        <v/>
      </c>
      <c r="AH167" t="str">
        <f t="shared" si="48"/>
        <v/>
      </c>
      <c r="AI167" t="str">
        <f t="shared" si="49"/>
        <v/>
      </c>
      <c r="AJ167" t="str">
        <f t="shared" si="50"/>
        <v/>
      </c>
      <c r="AK167" t="str">
        <f t="shared" si="51"/>
        <v/>
      </c>
    </row>
    <row r="168" spans="1:37" x14ac:dyDescent="0.25">
      <c r="A168" s="23"/>
      <c r="B168" s="24"/>
      <c r="C168" s="24"/>
      <c r="D168" s="25"/>
      <c r="E168" s="26"/>
      <c r="F168" s="27"/>
      <c r="G168" s="27"/>
      <c r="H168" s="24"/>
      <c r="I168" s="28"/>
      <c r="J168" s="28"/>
      <c r="K168" s="15"/>
      <c r="L168" s="29"/>
      <c r="M168" s="30"/>
      <c r="N168" s="31"/>
      <c r="O168" s="32"/>
      <c r="P168" s="223"/>
      <c r="Q168" s="225"/>
      <c r="R168" s="377"/>
      <c r="S168" s="29"/>
      <c r="T168" s="30"/>
      <c r="U168">
        <f t="shared" si="39"/>
        <v>0</v>
      </c>
      <c r="V168" t="str">
        <f>IF(F168="","",IF(COUNTIF('Postes comptables'!$A:$C,F168)=0,"Anomalie",""))</f>
        <v/>
      </c>
      <c r="W168">
        <f t="shared" si="40"/>
        <v>1</v>
      </c>
      <c r="X168" t="str">
        <f>IF(F168="","",MATCH(F168,'Postes comptables'!$C$3:$C$45,0))</f>
        <v/>
      </c>
      <c r="Y168" t="str" cm="1">
        <f t="array" ref="Y168">IF(X168="","",INDEX('Postes comptables'!$B$3:$B$45,X168,0))</f>
        <v/>
      </c>
      <c r="Z168" t="str">
        <f>IF(G168="","",IF(COUNTIF('Postes comptables'!$C$99:$C$148,G168)=0,"Anomalie",""))</f>
        <v/>
      </c>
      <c r="AA168" t="b">
        <f t="shared" si="41"/>
        <v>0</v>
      </c>
      <c r="AB168" t="str">
        <f t="shared" si="42"/>
        <v/>
      </c>
      <c r="AC168" t="str">
        <f t="shared" si="43"/>
        <v/>
      </c>
      <c r="AD168" t="str">
        <f t="shared" si="44"/>
        <v/>
      </c>
      <c r="AE168" t="str">
        <f t="shared" si="45"/>
        <v/>
      </c>
      <c r="AF168" t="str">
        <f t="shared" si="46"/>
        <v/>
      </c>
      <c r="AG168" t="str">
        <f t="shared" si="47"/>
        <v/>
      </c>
      <c r="AH168" t="str">
        <f t="shared" si="48"/>
        <v/>
      </c>
      <c r="AI168" t="str">
        <f t="shared" si="49"/>
        <v/>
      </c>
      <c r="AJ168" t="str">
        <f t="shared" si="50"/>
        <v/>
      </c>
      <c r="AK168" t="str">
        <f t="shared" si="51"/>
        <v/>
      </c>
    </row>
    <row r="169" spans="1:37" x14ac:dyDescent="0.25">
      <c r="A169" s="23"/>
      <c r="B169" s="24"/>
      <c r="C169" s="24"/>
      <c r="D169" s="25"/>
      <c r="E169" s="26"/>
      <c r="F169" s="27"/>
      <c r="G169" s="27"/>
      <c r="H169" s="24"/>
      <c r="I169" s="28"/>
      <c r="J169" s="28"/>
      <c r="K169" s="15"/>
      <c r="L169" s="29"/>
      <c r="M169" s="30"/>
      <c r="N169" s="31"/>
      <c r="O169" s="32"/>
      <c r="P169" s="223"/>
      <c r="Q169" s="225"/>
      <c r="R169" s="377"/>
      <c r="S169" s="29"/>
      <c r="T169" s="30"/>
      <c r="U169">
        <f t="shared" si="39"/>
        <v>0</v>
      </c>
      <c r="V169" t="str">
        <f>IF(F169="","",IF(COUNTIF('Postes comptables'!$A:$C,F169)=0,"Anomalie",""))</f>
        <v/>
      </c>
      <c r="W169">
        <f t="shared" si="40"/>
        <v>1</v>
      </c>
      <c r="X169" t="str">
        <f>IF(F169="","",MATCH(F169,'Postes comptables'!$C$3:$C$45,0))</f>
        <v/>
      </c>
      <c r="Y169" t="str" cm="1">
        <f t="array" ref="Y169">IF(X169="","",INDEX('Postes comptables'!$B$3:$B$45,X169,0))</f>
        <v/>
      </c>
      <c r="Z169" t="str">
        <f>IF(G169="","",IF(COUNTIF('Postes comptables'!$C$99:$C$148,G169)=0,"Anomalie",""))</f>
        <v/>
      </c>
      <c r="AA169" t="b">
        <f t="shared" si="41"/>
        <v>0</v>
      </c>
      <c r="AB169" t="str">
        <f t="shared" si="42"/>
        <v/>
      </c>
      <c r="AC169" t="str">
        <f t="shared" si="43"/>
        <v/>
      </c>
      <c r="AD169" t="str">
        <f t="shared" si="44"/>
        <v/>
      </c>
      <c r="AE169" t="str">
        <f t="shared" si="45"/>
        <v/>
      </c>
      <c r="AF169" t="str">
        <f t="shared" si="46"/>
        <v/>
      </c>
      <c r="AG169" t="str">
        <f t="shared" si="47"/>
        <v/>
      </c>
      <c r="AH169" t="str">
        <f t="shared" si="48"/>
        <v/>
      </c>
      <c r="AI169" t="str">
        <f t="shared" si="49"/>
        <v/>
      </c>
      <c r="AJ169" t="str">
        <f t="shared" si="50"/>
        <v/>
      </c>
      <c r="AK169" t="str">
        <f t="shared" si="51"/>
        <v/>
      </c>
    </row>
    <row r="170" spans="1:37" x14ac:dyDescent="0.25">
      <c r="A170" s="23"/>
      <c r="B170" s="24"/>
      <c r="C170" s="24"/>
      <c r="D170" s="25"/>
      <c r="E170" s="26"/>
      <c r="F170" s="27"/>
      <c r="G170" s="27"/>
      <c r="H170" s="24"/>
      <c r="I170" s="28"/>
      <c r="J170" s="28"/>
      <c r="K170" s="15"/>
      <c r="L170" s="29"/>
      <c r="M170" s="30"/>
      <c r="N170" s="31"/>
      <c r="O170" s="32"/>
      <c r="P170" s="223"/>
      <c r="Q170" s="225"/>
      <c r="R170" s="377"/>
      <c r="S170" s="29"/>
      <c r="T170" s="30"/>
      <c r="U170">
        <f t="shared" si="39"/>
        <v>0</v>
      </c>
      <c r="V170" t="str">
        <f>IF(F170="","",IF(COUNTIF('Postes comptables'!$A:$C,F170)=0,"Anomalie",""))</f>
        <v/>
      </c>
      <c r="W170">
        <f t="shared" si="40"/>
        <v>1</v>
      </c>
      <c r="X170" t="str">
        <f>IF(F170="","",MATCH(F170,'Postes comptables'!$C$3:$C$45,0))</f>
        <v/>
      </c>
      <c r="Y170" t="str" cm="1">
        <f t="array" ref="Y170">IF(X170="","",INDEX('Postes comptables'!$B$3:$B$45,X170,0))</f>
        <v/>
      </c>
      <c r="Z170" t="str">
        <f>IF(G170="","",IF(COUNTIF('Postes comptables'!$C$99:$C$148,G170)=0,"Anomalie",""))</f>
        <v/>
      </c>
      <c r="AA170" t="b">
        <f t="shared" si="41"/>
        <v>0</v>
      </c>
      <c r="AB170" t="str">
        <f t="shared" si="42"/>
        <v/>
      </c>
      <c r="AC170" t="str">
        <f t="shared" si="43"/>
        <v/>
      </c>
      <c r="AD170" t="str">
        <f t="shared" si="44"/>
        <v/>
      </c>
      <c r="AE170" t="str">
        <f t="shared" si="45"/>
        <v/>
      </c>
      <c r="AF170" t="str">
        <f t="shared" si="46"/>
        <v/>
      </c>
      <c r="AG170" t="str">
        <f t="shared" si="47"/>
        <v/>
      </c>
      <c r="AH170" t="str">
        <f t="shared" si="48"/>
        <v/>
      </c>
      <c r="AI170" t="str">
        <f t="shared" si="49"/>
        <v/>
      </c>
      <c r="AJ170" t="str">
        <f t="shared" si="50"/>
        <v/>
      </c>
      <c r="AK170" t="str">
        <f t="shared" si="51"/>
        <v/>
      </c>
    </row>
    <row r="171" spans="1:37" x14ac:dyDescent="0.25">
      <c r="A171" s="23"/>
      <c r="B171" s="24"/>
      <c r="C171" s="24"/>
      <c r="D171" s="25"/>
      <c r="E171" s="26"/>
      <c r="F171" s="27"/>
      <c r="G171" s="27"/>
      <c r="H171" s="24"/>
      <c r="I171" s="28"/>
      <c r="J171" s="28"/>
      <c r="K171" s="15"/>
      <c r="L171" s="29"/>
      <c r="M171" s="30"/>
      <c r="N171" s="31"/>
      <c r="O171" s="32"/>
      <c r="P171" s="223"/>
      <c r="Q171" s="225"/>
      <c r="R171" s="377"/>
      <c r="S171" s="29"/>
      <c r="T171" s="30"/>
      <c r="U171">
        <f t="shared" si="39"/>
        <v>0</v>
      </c>
      <c r="V171" t="str">
        <f>IF(F171="","",IF(COUNTIF('Postes comptables'!$A:$C,F171)=0,"Anomalie",""))</f>
        <v/>
      </c>
      <c r="W171">
        <f t="shared" si="40"/>
        <v>1</v>
      </c>
      <c r="X171" t="str">
        <f>IF(F171="","",MATCH(F171,'Postes comptables'!$C$3:$C$45,0))</f>
        <v/>
      </c>
      <c r="Y171" t="str" cm="1">
        <f t="array" ref="Y171">IF(X171="","",INDEX('Postes comptables'!$B$3:$B$45,X171,0))</f>
        <v/>
      </c>
      <c r="Z171" t="str">
        <f>IF(G171="","",IF(COUNTIF('Postes comptables'!$C$99:$C$148,G171)=0,"Anomalie",""))</f>
        <v/>
      </c>
      <c r="AA171" t="b">
        <f t="shared" si="41"/>
        <v>0</v>
      </c>
      <c r="AB171" t="str">
        <f t="shared" si="42"/>
        <v/>
      </c>
      <c r="AC171" t="str">
        <f t="shared" si="43"/>
        <v/>
      </c>
      <c r="AD171" t="str">
        <f t="shared" si="44"/>
        <v/>
      </c>
      <c r="AE171" t="str">
        <f t="shared" si="45"/>
        <v/>
      </c>
      <c r="AF171" t="str">
        <f t="shared" si="46"/>
        <v/>
      </c>
      <c r="AG171" t="str">
        <f t="shared" si="47"/>
        <v/>
      </c>
      <c r="AH171" t="str">
        <f t="shared" si="48"/>
        <v/>
      </c>
      <c r="AI171" t="str">
        <f t="shared" si="49"/>
        <v/>
      </c>
      <c r="AJ171" t="str">
        <f t="shared" si="50"/>
        <v/>
      </c>
      <c r="AK171" t="str">
        <f t="shared" si="51"/>
        <v/>
      </c>
    </row>
    <row r="172" spans="1:37" x14ac:dyDescent="0.25">
      <c r="A172" s="23"/>
      <c r="B172" s="24"/>
      <c r="C172" s="24"/>
      <c r="D172" s="25"/>
      <c r="E172" s="26"/>
      <c r="F172" s="27"/>
      <c r="G172" s="27"/>
      <c r="H172" s="24"/>
      <c r="I172" s="28"/>
      <c r="J172" s="28"/>
      <c r="K172" s="15"/>
      <c r="L172" s="29"/>
      <c r="M172" s="30"/>
      <c r="N172" s="31"/>
      <c r="O172" s="32"/>
      <c r="P172" s="223"/>
      <c r="Q172" s="225"/>
      <c r="R172" s="377"/>
      <c r="S172" s="29"/>
      <c r="T172" s="30"/>
      <c r="U172">
        <f t="shared" si="39"/>
        <v>0</v>
      </c>
      <c r="V172" t="str">
        <f>IF(F172="","",IF(COUNTIF('Postes comptables'!$A:$C,F172)=0,"Anomalie",""))</f>
        <v/>
      </c>
      <c r="W172">
        <f t="shared" si="40"/>
        <v>1</v>
      </c>
      <c r="X172" t="str">
        <f>IF(F172="","",MATCH(F172,'Postes comptables'!$C$3:$C$45,0))</f>
        <v/>
      </c>
      <c r="Y172" t="str" cm="1">
        <f t="array" ref="Y172">IF(X172="","",INDEX('Postes comptables'!$B$3:$B$45,X172,0))</f>
        <v/>
      </c>
      <c r="Z172" t="str">
        <f>IF(G172="","",IF(COUNTIF('Postes comptables'!$C$99:$C$148,G172)=0,"Anomalie",""))</f>
        <v/>
      </c>
      <c r="AA172" t="b">
        <f t="shared" si="41"/>
        <v>0</v>
      </c>
      <c r="AB172" t="str">
        <f t="shared" si="42"/>
        <v/>
      </c>
      <c r="AC172" t="str">
        <f t="shared" si="43"/>
        <v/>
      </c>
      <c r="AD172" t="str">
        <f t="shared" si="44"/>
        <v/>
      </c>
      <c r="AE172" t="str">
        <f t="shared" si="45"/>
        <v/>
      </c>
      <c r="AF172" t="str">
        <f t="shared" si="46"/>
        <v/>
      </c>
      <c r="AG172" t="str">
        <f t="shared" si="47"/>
        <v/>
      </c>
      <c r="AH172" t="str">
        <f t="shared" si="48"/>
        <v/>
      </c>
      <c r="AI172" t="str">
        <f t="shared" si="49"/>
        <v/>
      </c>
      <c r="AJ172" t="str">
        <f t="shared" si="50"/>
        <v/>
      </c>
      <c r="AK172" t="str">
        <f t="shared" si="51"/>
        <v/>
      </c>
    </row>
    <row r="173" spans="1:37" x14ac:dyDescent="0.25">
      <c r="A173" s="23"/>
      <c r="B173" s="24"/>
      <c r="C173" s="24"/>
      <c r="D173" s="25"/>
      <c r="E173" s="26"/>
      <c r="F173" s="27"/>
      <c r="G173" s="27"/>
      <c r="H173" s="24"/>
      <c r="I173" s="28"/>
      <c r="J173" s="28"/>
      <c r="K173" s="15"/>
      <c r="L173" s="29"/>
      <c r="M173" s="30"/>
      <c r="N173" s="31"/>
      <c r="O173" s="32"/>
      <c r="P173" s="223"/>
      <c r="Q173" s="225"/>
      <c r="R173" s="377"/>
      <c r="S173" s="29"/>
      <c r="T173" s="30"/>
      <c r="U173">
        <f t="shared" si="39"/>
        <v>0</v>
      </c>
      <c r="V173" t="str">
        <f>IF(F173="","",IF(COUNTIF('Postes comptables'!$A:$C,F173)=0,"Anomalie",""))</f>
        <v/>
      </c>
      <c r="W173">
        <f t="shared" si="40"/>
        <v>1</v>
      </c>
      <c r="X173" t="str">
        <f>IF(F173="","",MATCH(F173,'Postes comptables'!$C$3:$C$45,0))</f>
        <v/>
      </c>
      <c r="Y173" t="str" cm="1">
        <f t="array" ref="Y173">IF(X173="","",INDEX('Postes comptables'!$B$3:$B$45,X173,0))</f>
        <v/>
      </c>
      <c r="Z173" t="str">
        <f>IF(G173="","",IF(COUNTIF('Postes comptables'!$C$99:$C$148,G173)=0,"Anomalie",""))</f>
        <v/>
      </c>
      <c r="AA173" t="b">
        <f t="shared" si="41"/>
        <v>0</v>
      </c>
      <c r="AB173" t="str">
        <f t="shared" si="42"/>
        <v/>
      </c>
      <c r="AC173" t="str">
        <f t="shared" si="43"/>
        <v/>
      </c>
      <c r="AD173" t="str">
        <f t="shared" si="44"/>
        <v/>
      </c>
      <c r="AE173" t="str">
        <f t="shared" si="45"/>
        <v/>
      </c>
      <c r="AF173" t="str">
        <f t="shared" si="46"/>
        <v/>
      </c>
      <c r="AG173" t="str">
        <f t="shared" si="47"/>
        <v/>
      </c>
      <c r="AH173" t="str">
        <f t="shared" si="48"/>
        <v/>
      </c>
      <c r="AI173" t="str">
        <f t="shared" si="49"/>
        <v/>
      </c>
      <c r="AJ173" t="str">
        <f t="shared" si="50"/>
        <v/>
      </c>
      <c r="AK173" t="str">
        <f t="shared" si="51"/>
        <v/>
      </c>
    </row>
    <row r="174" spans="1:37" x14ac:dyDescent="0.25">
      <c r="A174" s="23"/>
      <c r="B174" s="24"/>
      <c r="C174" s="24"/>
      <c r="D174" s="25"/>
      <c r="E174" s="26"/>
      <c r="F174" s="27"/>
      <c r="G174" s="27"/>
      <c r="H174" s="24"/>
      <c r="I174" s="28"/>
      <c r="J174" s="28"/>
      <c r="K174" s="15"/>
      <c r="L174" s="29"/>
      <c r="M174" s="30"/>
      <c r="N174" s="31"/>
      <c r="O174" s="32"/>
      <c r="P174" s="223"/>
      <c r="Q174" s="225"/>
      <c r="R174" s="377"/>
      <c r="S174" s="29"/>
      <c r="T174" s="30"/>
      <c r="U174">
        <f t="shared" si="39"/>
        <v>0</v>
      </c>
      <c r="V174" t="str">
        <f>IF(F174="","",IF(COUNTIF('Postes comptables'!$A:$C,F174)=0,"Anomalie",""))</f>
        <v/>
      </c>
      <c r="W174">
        <f t="shared" si="40"/>
        <v>1</v>
      </c>
      <c r="X174" t="str">
        <f>IF(F174="","",MATCH(F174,'Postes comptables'!$C$3:$C$45,0))</f>
        <v/>
      </c>
      <c r="Y174" t="str" cm="1">
        <f t="array" ref="Y174">IF(X174="","",INDEX('Postes comptables'!$B$3:$B$45,X174,0))</f>
        <v/>
      </c>
      <c r="Z174" t="str">
        <f>IF(G174="","",IF(COUNTIF('Postes comptables'!$C$99:$C$148,G174)=0,"Anomalie",""))</f>
        <v/>
      </c>
      <c r="AA174" t="b">
        <f t="shared" si="41"/>
        <v>0</v>
      </c>
      <c r="AB174" t="str">
        <f t="shared" si="42"/>
        <v/>
      </c>
      <c r="AC174" t="str">
        <f t="shared" si="43"/>
        <v/>
      </c>
      <c r="AD174" t="str">
        <f t="shared" si="44"/>
        <v/>
      </c>
      <c r="AE174" t="str">
        <f t="shared" si="45"/>
        <v/>
      </c>
      <c r="AF174" t="str">
        <f t="shared" si="46"/>
        <v/>
      </c>
      <c r="AG174" t="str">
        <f t="shared" si="47"/>
        <v/>
      </c>
      <c r="AH174" t="str">
        <f t="shared" si="48"/>
        <v/>
      </c>
      <c r="AI174" t="str">
        <f t="shared" si="49"/>
        <v/>
      </c>
      <c r="AJ174" t="str">
        <f t="shared" si="50"/>
        <v/>
      </c>
      <c r="AK174" t="str">
        <f t="shared" si="51"/>
        <v/>
      </c>
    </row>
    <row r="175" spans="1:37" x14ac:dyDescent="0.25">
      <c r="A175" s="23"/>
      <c r="B175" s="24"/>
      <c r="C175" s="24"/>
      <c r="D175" s="25"/>
      <c r="E175" s="26"/>
      <c r="F175" s="27"/>
      <c r="G175" s="27"/>
      <c r="H175" s="24"/>
      <c r="I175" s="28"/>
      <c r="J175" s="28"/>
      <c r="K175" s="15"/>
      <c r="L175" s="29"/>
      <c r="M175" s="30"/>
      <c r="N175" s="31"/>
      <c r="O175" s="32"/>
      <c r="P175" s="223"/>
      <c r="Q175" s="225"/>
      <c r="R175" s="377"/>
      <c r="S175" s="29"/>
      <c r="T175" s="30"/>
      <c r="U175">
        <f t="shared" si="39"/>
        <v>0</v>
      </c>
      <c r="V175" t="str">
        <f>IF(F175="","",IF(COUNTIF('Postes comptables'!$A:$C,F175)=0,"Anomalie",""))</f>
        <v/>
      </c>
      <c r="W175">
        <f t="shared" si="40"/>
        <v>1</v>
      </c>
      <c r="X175" t="str">
        <f>IF(F175="","",MATCH(F175,'Postes comptables'!$C$3:$C$45,0))</f>
        <v/>
      </c>
      <c r="Y175" t="str" cm="1">
        <f t="array" ref="Y175">IF(X175="","",INDEX('Postes comptables'!$B$3:$B$45,X175,0))</f>
        <v/>
      </c>
      <c r="Z175" t="str">
        <f>IF(G175="","",IF(COUNTIF('Postes comptables'!$C$99:$C$148,G175)=0,"Anomalie",""))</f>
        <v/>
      </c>
      <c r="AA175" t="b">
        <f t="shared" si="41"/>
        <v>0</v>
      </c>
      <c r="AB175" t="str">
        <f t="shared" si="42"/>
        <v/>
      </c>
      <c r="AC175" t="str">
        <f t="shared" si="43"/>
        <v/>
      </c>
      <c r="AD175" t="str">
        <f t="shared" si="44"/>
        <v/>
      </c>
      <c r="AE175" t="str">
        <f t="shared" si="45"/>
        <v/>
      </c>
      <c r="AF175" t="str">
        <f t="shared" si="46"/>
        <v/>
      </c>
      <c r="AG175" t="str">
        <f t="shared" si="47"/>
        <v/>
      </c>
      <c r="AH175" t="str">
        <f t="shared" si="48"/>
        <v/>
      </c>
      <c r="AI175" t="str">
        <f t="shared" si="49"/>
        <v/>
      </c>
      <c r="AJ175" t="str">
        <f t="shared" si="50"/>
        <v/>
      </c>
      <c r="AK175" t="str">
        <f t="shared" si="51"/>
        <v/>
      </c>
    </row>
    <row r="176" spans="1:37" x14ac:dyDescent="0.25">
      <c r="A176" s="23"/>
      <c r="B176" s="24"/>
      <c r="C176" s="24"/>
      <c r="D176" s="25"/>
      <c r="E176" s="26"/>
      <c r="F176" s="27"/>
      <c r="G176" s="27"/>
      <c r="H176" s="24"/>
      <c r="I176" s="28"/>
      <c r="J176" s="28"/>
      <c r="K176" s="15"/>
      <c r="L176" s="29"/>
      <c r="M176" s="30"/>
      <c r="N176" s="31"/>
      <c r="O176" s="32"/>
      <c r="P176" s="223"/>
      <c r="Q176" s="225"/>
      <c r="R176" s="377"/>
      <c r="S176" s="29"/>
      <c r="T176" s="30"/>
      <c r="U176">
        <f t="shared" si="39"/>
        <v>0</v>
      </c>
      <c r="V176" t="str">
        <f>IF(F176="","",IF(COUNTIF('Postes comptables'!$A:$C,F176)=0,"Anomalie",""))</f>
        <v/>
      </c>
      <c r="W176">
        <f t="shared" si="40"/>
        <v>1</v>
      </c>
      <c r="X176" t="str">
        <f>IF(F176="","",MATCH(F176,'Postes comptables'!$C$3:$C$45,0))</f>
        <v/>
      </c>
      <c r="Y176" t="str" cm="1">
        <f t="array" ref="Y176">IF(X176="","",INDEX('Postes comptables'!$B$3:$B$45,X176,0))</f>
        <v/>
      </c>
      <c r="Z176" t="str">
        <f>IF(G176="","",IF(COUNTIF('Postes comptables'!$C$99:$C$148,G176)=0,"Anomalie",""))</f>
        <v/>
      </c>
      <c r="AA176" t="b">
        <f t="shared" si="41"/>
        <v>0</v>
      </c>
      <c r="AB176" t="str">
        <f t="shared" si="42"/>
        <v/>
      </c>
      <c r="AC176" t="str">
        <f t="shared" si="43"/>
        <v/>
      </c>
      <c r="AD176" t="str">
        <f t="shared" si="44"/>
        <v/>
      </c>
      <c r="AE176" t="str">
        <f t="shared" si="45"/>
        <v/>
      </c>
      <c r="AF176" t="str">
        <f t="shared" si="46"/>
        <v/>
      </c>
      <c r="AG176" t="str">
        <f t="shared" si="47"/>
        <v/>
      </c>
      <c r="AH176" t="str">
        <f t="shared" si="48"/>
        <v/>
      </c>
      <c r="AI176" t="str">
        <f t="shared" si="49"/>
        <v/>
      </c>
      <c r="AJ176" t="str">
        <f t="shared" si="50"/>
        <v/>
      </c>
      <c r="AK176" t="str">
        <f t="shared" si="51"/>
        <v/>
      </c>
    </row>
    <row r="177" spans="1:37" x14ac:dyDescent="0.25">
      <c r="A177" s="23"/>
      <c r="B177" s="24"/>
      <c r="C177" s="24"/>
      <c r="D177" s="25"/>
      <c r="E177" s="26"/>
      <c r="F177" s="27"/>
      <c r="G177" s="27"/>
      <c r="H177" s="24"/>
      <c r="I177" s="28"/>
      <c r="J177" s="28"/>
      <c r="K177" s="15"/>
      <c r="L177" s="29"/>
      <c r="M177" s="30"/>
      <c r="N177" s="31"/>
      <c r="O177" s="32"/>
      <c r="P177" s="223"/>
      <c r="Q177" s="225"/>
      <c r="R177" s="377"/>
      <c r="S177" s="29"/>
      <c r="T177" s="30"/>
      <c r="U177">
        <f t="shared" si="39"/>
        <v>0</v>
      </c>
      <c r="V177" t="str">
        <f>IF(F177="","",IF(COUNTIF('Postes comptables'!$A:$C,F177)=0,"Anomalie",""))</f>
        <v/>
      </c>
      <c r="W177">
        <f t="shared" si="40"/>
        <v>1</v>
      </c>
      <c r="X177" t="str">
        <f>IF(F177="","",MATCH(F177,'Postes comptables'!$C$3:$C$45,0))</f>
        <v/>
      </c>
      <c r="Y177" t="str" cm="1">
        <f t="array" ref="Y177">IF(X177="","",INDEX('Postes comptables'!$B$3:$B$45,X177,0))</f>
        <v/>
      </c>
      <c r="Z177" t="str">
        <f>IF(G177="","",IF(COUNTIF('Postes comptables'!$C$99:$C$148,G177)=0,"Anomalie",""))</f>
        <v/>
      </c>
      <c r="AA177" t="b">
        <f t="shared" si="41"/>
        <v>0</v>
      </c>
      <c r="AB177" t="str">
        <f t="shared" si="42"/>
        <v/>
      </c>
      <c r="AC177" t="str">
        <f t="shared" si="43"/>
        <v/>
      </c>
      <c r="AD177" t="str">
        <f t="shared" si="44"/>
        <v/>
      </c>
      <c r="AE177" t="str">
        <f t="shared" si="45"/>
        <v/>
      </c>
      <c r="AF177" t="str">
        <f t="shared" si="46"/>
        <v/>
      </c>
      <c r="AG177" t="str">
        <f t="shared" si="47"/>
        <v/>
      </c>
      <c r="AH177" t="str">
        <f t="shared" si="48"/>
        <v/>
      </c>
      <c r="AI177" t="str">
        <f t="shared" si="49"/>
        <v/>
      </c>
      <c r="AJ177" t="str">
        <f t="shared" si="50"/>
        <v/>
      </c>
      <c r="AK177" t="str">
        <f t="shared" si="51"/>
        <v/>
      </c>
    </row>
    <row r="178" spans="1:37" x14ac:dyDescent="0.25">
      <c r="A178" s="23"/>
      <c r="B178" s="24"/>
      <c r="C178" s="24"/>
      <c r="D178" s="25"/>
      <c r="E178" s="26"/>
      <c r="F178" s="27"/>
      <c r="G178" s="27"/>
      <c r="H178" s="24"/>
      <c r="I178" s="28"/>
      <c r="J178" s="28"/>
      <c r="K178" s="15"/>
      <c r="L178" s="29"/>
      <c r="M178" s="30"/>
      <c r="N178" s="31"/>
      <c r="O178" s="32"/>
      <c r="P178" s="223"/>
      <c r="Q178" s="225"/>
      <c r="R178" s="377"/>
      <c r="S178" s="29"/>
      <c r="T178" s="30"/>
      <c r="U178">
        <f t="shared" si="39"/>
        <v>0</v>
      </c>
      <c r="V178" t="str">
        <f>IF(F178="","",IF(COUNTIF('Postes comptables'!$A:$C,F178)=0,"Anomalie",""))</f>
        <v/>
      </c>
      <c r="W178">
        <f t="shared" si="40"/>
        <v>1</v>
      </c>
      <c r="X178" t="str">
        <f>IF(F178="","",MATCH(F178,'Postes comptables'!$C$3:$C$45,0))</f>
        <v/>
      </c>
      <c r="Y178" t="str" cm="1">
        <f t="array" ref="Y178">IF(X178="","",INDEX('Postes comptables'!$B$3:$B$45,X178,0))</f>
        <v/>
      </c>
      <c r="Z178" t="str">
        <f>IF(G178="","",IF(COUNTIF('Postes comptables'!$C$99:$C$148,G178)=0,"Anomalie",""))</f>
        <v/>
      </c>
      <c r="AA178" t="b">
        <f t="shared" si="41"/>
        <v>0</v>
      </c>
      <c r="AB178" t="str">
        <f t="shared" si="42"/>
        <v/>
      </c>
      <c r="AC178" t="str">
        <f t="shared" si="43"/>
        <v/>
      </c>
      <c r="AD178" t="str">
        <f t="shared" si="44"/>
        <v/>
      </c>
      <c r="AE178" t="str">
        <f t="shared" si="45"/>
        <v/>
      </c>
      <c r="AF178" t="str">
        <f t="shared" si="46"/>
        <v/>
      </c>
      <c r="AG178" t="str">
        <f t="shared" si="47"/>
        <v/>
      </c>
      <c r="AH178" t="str">
        <f t="shared" si="48"/>
        <v/>
      </c>
      <c r="AI178" t="str">
        <f t="shared" si="49"/>
        <v/>
      </c>
      <c r="AJ178" t="str">
        <f t="shared" si="50"/>
        <v/>
      </c>
      <c r="AK178" t="str">
        <f t="shared" si="51"/>
        <v/>
      </c>
    </row>
    <row r="179" spans="1:37" x14ac:dyDescent="0.25">
      <c r="A179" s="23"/>
      <c r="B179" s="24"/>
      <c r="C179" s="24"/>
      <c r="D179" s="25"/>
      <c r="E179" s="26"/>
      <c r="F179" s="27"/>
      <c r="G179" s="27"/>
      <c r="H179" s="24"/>
      <c r="I179" s="28"/>
      <c r="J179" s="28"/>
      <c r="K179" s="15"/>
      <c r="L179" s="29"/>
      <c r="M179" s="30"/>
      <c r="N179" s="31"/>
      <c r="O179" s="32"/>
      <c r="P179" s="223"/>
      <c r="Q179" s="225"/>
      <c r="R179" s="377"/>
      <c r="S179" s="29"/>
      <c r="T179" s="30"/>
      <c r="U179">
        <f t="shared" si="39"/>
        <v>0</v>
      </c>
      <c r="V179" t="str">
        <f>IF(F179="","",IF(COUNTIF('Postes comptables'!$A:$C,F179)=0,"Anomalie",""))</f>
        <v/>
      </c>
      <c r="W179">
        <f t="shared" si="40"/>
        <v>1</v>
      </c>
      <c r="X179" t="str">
        <f>IF(F179="","",MATCH(F179,'Postes comptables'!$C$3:$C$45,0))</f>
        <v/>
      </c>
      <c r="Y179" t="str" cm="1">
        <f t="array" ref="Y179">IF(X179="","",INDEX('Postes comptables'!$B$3:$B$45,X179,0))</f>
        <v/>
      </c>
      <c r="Z179" t="str">
        <f>IF(G179="","",IF(COUNTIF('Postes comptables'!$C$99:$C$148,G179)=0,"Anomalie",""))</f>
        <v/>
      </c>
      <c r="AA179" t="b">
        <f t="shared" si="41"/>
        <v>0</v>
      </c>
      <c r="AB179" t="str">
        <f t="shared" si="42"/>
        <v/>
      </c>
      <c r="AC179" t="str">
        <f t="shared" si="43"/>
        <v/>
      </c>
      <c r="AD179" t="str">
        <f t="shared" si="44"/>
        <v/>
      </c>
      <c r="AE179" t="str">
        <f t="shared" si="45"/>
        <v/>
      </c>
      <c r="AF179" t="str">
        <f t="shared" si="46"/>
        <v/>
      </c>
      <c r="AG179" t="str">
        <f t="shared" si="47"/>
        <v/>
      </c>
      <c r="AH179" t="str">
        <f t="shared" si="48"/>
        <v/>
      </c>
      <c r="AI179" t="str">
        <f t="shared" si="49"/>
        <v/>
      </c>
      <c r="AJ179" t="str">
        <f t="shared" si="50"/>
        <v/>
      </c>
      <c r="AK179" t="str">
        <f t="shared" si="51"/>
        <v/>
      </c>
    </row>
    <row r="180" spans="1:37" x14ac:dyDescent="0.25">
      <c r="A180" s="23"/>
      <c r="B180" s="24"/>
      <c r="C180" s="24"/>
      <c r="D180" s="25"/>
      <c r="E180" s="26"/>
      <c r="F180" s="27"/>
      <c r="G180" s="27"/>
      <c r="H180" s="24"/>
      <c r="I180" s="28"/>
      <c r="J180" s="28"/>
      <c r="K180" s="15"/>
      <c r="L180" s="29"/>
      <c r="M180" s="30"/>
      <c r="N180" s="31"/>
      <c r="O180" s="32"/>
      <c r="P180" s="223"/>
      <c r="Q180" s="225"/>
      <c r="R180" s="377"/>
      <c r="S180" s="29"/>
      <c r="T180" s="30"/>
      <c r="U180">
        <f t="shared" si="39"/>
        <v>0</v>
      </c>
      <c r="V180" t="str">
        <f>IF(F180="","",IF(COUNTIF('Postes comptables'!$A:$C,F180)=0,"Anomalie",""))</f>
        <v/>
      </c>
      <c r="W180">
        <f t="shared" si="40"/>
        <v>1</v>
      </c>
      <c r="X180" t="str">
        <f>IF(F180="","",MATCH(F180,'Postes comptables'!$C$3:$C$45,0))</f>
        <v/>
      </c>
      <c r="Y180" t="str" cm="1">
        <f t="array" ref="Y180">IF(X180="","",INDEX('Postes comptables'!$B$3:$B$45,X180,0))</f>
        <v/>
      </c>
      <c r="Z180" t="str">
        <f>IF(G180="","",IF(COUNTIF('Postes comptables'!$C$99:$C$148,G180)=0,"Anomalie",""))</f>
        <v/>
      </c>
      <c r="AA180" t="b">
        <f t="shared" si="41"/>
        <v>0</v>
      </c>
      <c r="AB180" t="str">
        <f t="shared" si="42"/>
        <v/>
      </c>
      <c r="AC180" t="str">
        <f t="shared" si="43"/>
        <v/>
      </c>
      <c r="AD180" t="str">
        <f t="shared" si="44"/>
        <v/>
      </c>
      <c r="AE180" t="str">
        <f t="shared" si="45"/>
        <v/>
      </c>
      <c r="AF180" t="str">
        <f t="shared" si="46"/>
        <v/>
      </c>
      <c r="AG180" t="str">
        <f t="shared" si="47"/>
        <v/>
      </c>
      <c r="AH180" t="str">
        <f t="shared" si="48"/>
        <v/>
      </c>
      <c r="AI180" t="str">
        <f t="shared" si="49"/>
        <v/>
      </c>
      <c r="AJ180" t="str">
        <f t="shared" si="50"/>
        <v/>
      </c>
      <c r="AK180" t="str">
        <f t="shared" si="51"/>
        <v/>
      </c>
    </row>
    <row r="181" spans="1:37" x14ac:dyDescent="0.25">
      <c r="A181" s="23"/>
      <c r="B181" s="24"/>
      <c r="C181" s="24"/>
      <c r="D181" s="25"/>
      <c r="E181" s="26"/>
      <c r="F181" s="27"/>
      <c r="G181" s="27"/>
      <c r="H181" s="24"/>
      <c r="I181" s="28"/>
      <c r="J181" s="28"/>
      <c r="K181" s="15"/>
      <c r="L181" s="29"/>
      <c r="M181" s="30"/>
      <c r="N181" s="31"/>
      <c r="O181" s="32"/>
      <c r="P181" s="223"/>
      <c r="Q181" s="225"/>
      <c r="R181" s="377"/>
      <c r="S181" s="29"/>
      <c r="T181" s="30"/>
      <c r="U181">
        <f t="shared" si="39"/>
        <v>0</v>
      </c>
      <c r="V181" t="str">
        <f>IF(F181="","",IF(COUNTIF('Postes comptables'!$A:$C,F181)=0,"Anomalie",""))</f>
        <v/>
      </c>
      <c r="W181">
        <f t="shared" si="40"/>
        <v>1</v>
      </c>
      <c r="X181" t="str">
        <f>IF(F181="","",MATCH(F181,'Postes comptables'!$C$3:$C$45,0))</f>
        <v/>
      </c>
      <c r="Y181" t="str" cm="1">
        <f t="array" ref="Y181">IF(X181="","",INDEX('Postes comptables'!$B$3:$B$45,X181,0))</f>
        <v/>
      </c>
      <c r="Z181" t="str">
        <f>IF(G181="","",IF(COUNTIF('Postes comptables'!$C$99:$C$148,G181)=0,"Anomalie",""))</f>
        <v/>
      </c>
      <c r="AA181" t="b">
        <f t="shared" si="41"/>
        <v>0</v>
      </c>
      <c r="AB181" t="str">
        <f t="shared" si="42"/>
        <v/>
      </c>
      <c r="AC181" t="str">
        <f t="shared" si="43"/>
        <v/>
      </c>
      <c r="AD181" t="str">
        <f t="shared" si="44"/>
        <v/>
      </c>
      <c r="AE181" t="str">
        <f t="shared" si="45"/>
        <v/>
      </c>
      <c r="AF181" t="str">
        <f t="shared" si="46"/>
        <v/>
      </c>
      <c r="AG181" t="str">
        <f t="shared" si="47"/>
        <v/>
      </c>
      <c r="AH181" t="str">
        <f t="shared" si="48"/>
        <v/>
      </c>
      <c r="AI181" t="str">
        <f t="shared" si="49"/>
        <v/>
      </c>
      <c r="AJ181" t="str">
        <f t="shared" si="50"/>
        <v/>
      </c>
      <c r="AK181" t="str">
        <f t="shared" si="51"/>
        <v/>
      </c>
    </row>
    <row r="182" spans="1:37" x14ac:dyDescent="0.25">
      <c r="A182" s="23"/>
      <c r="B182" s="24"/>
      <c r="C182" s="24"/>
      <c r="D182" s="25"/>
      <c r="E182" s="26"/>
      <c r="F182" s="27"/>
      <c r="G182" s="27"/>
      <c r="H182" s="24"/>
      <c r="I182" s="28"/>
      <c r="J182" s="28"/>
      <c r="K182" s="15"/>
      <c r="L182" s="29"/>
      <c r="M182" s="30"/>
      <c r="N182" s="31"/>
      <c r="O182" s="32"/>
      <c r="P182" s="223"/>
      <c r="Q182" s="225"/>
      <c r="R182" s="377"/>
      <c r="S182" s="29"/>
      <c r="T182" s="30"/>
      <c r="U182">
        <f t="shared" si="39"/>
        <v>0</v>
      </c>
      <c r="V182" t="str">
        <f>IF(F182="","",IF(COUNTIF('Postes comptables'!$A:$C,F182)=0,"Anomalie",""))</f>
        <v/>
      </c>
      <c r="W182">
        <f t="shared" si="40"/>
        <v>1</v>
      </c>
      <c r="X182" t="str">
        <f>IF(F182="","",MATCH(F182,'Postes comptables'!$C$3:$C$45,0))</f>
        <v/>
      </c>
      <c r="Y182" t="str" cm="1">
        <f t="array" ref="Y182">IF(X182="","",INDEX('Postes comptables'!$B$3:$B$45,X182,0))</f>
        <v/>
      </c>
      <c r="Z182" t="str">
        <f>IF(G182="","",IF(COUNTIF('Postes comptables'!$C$99:$C$148,G182)=0,"Anomalie",""))</f>
        <v/>
      </c>
      <c r="AA182" t="b">
        <f t="shared" si="41"/>
        <v>0</v>
      </c>
      <c r="AB182" t="str">
        <f t="shared" si="42"/>
        <v/>
      </c>
      <c r="AC182" t="str">
        <f t="shared" si="43"/>
        <v/>
      </c>
      <c r="AD182" t="str">
        <f t="shared" si="44"/>
        <v/>
      </c>
      <c r="AE182" t="str">
        <f t="shared" si="45"/>
        <v/>
      </c>
      <c r="AF182" t="str">
        <f t="shared" si="46"/>
        <v/>
      </c>
      <c r="AG182" t="str">
        <f t="shared" si="47"/>
        <v/>
      </c>
      <c r="AH182" t="str">
        <f t="shared" si="48"/>
        <v/>
      </c>
      <c r="AI182" t="str">
        <f t="shared" si="49"/>
        <v/>
      </c>
      <c r="AJ182" t="str">
        <f t="shared" si="50"/>
        <v/>
      </c>
      <c r="AK182" t="str">
        <f t="shared" si="51"/>
        <v/>
      </c>
    </row>
    <row r="183" spans="1:37" x14ac:dyDescent="0.25">
      <c r="A183" s="23"/>
      <c r="B183" s="24"/>
      <c r="C183" s="24"/>
      <c r="D183" s="25"/>
      <c r="E183" s="26"/>
      <c r="F183" s="27"/>
      <c r="G183" s="27"/>
      <c r="H183" s="24"/>
      <c r="I183" s="28"/>
      <c r="J183" s="28"/>
      <c r="K183" s="15"/>
      <c r="L183" s="29"/>
      <c r="M183" s="30"/>
      <c r="N183" s="31"/>
      <c r="O183" s="32"/>
      <c r="P183" s="223"/>
      <c r="Q183" s="225"/>
      <c r="R183" s="377"/>
      <c r="S183" s="29"/>
      <c r="T183" s="30"/>
      <c r="U183">
        <f t="shared" si="39"/>
        <v>0</v>
      </c>
      <c r="V183" t="str">
        <f>IF(F183="","",IF(COUNTIF('Postes comptables'!$A:$C,F183)=0,"Anomalie",""))</f>
        <v/>
      </c>
      <c r="W183">
        <f t="shared" si="40"/>
        <v>1</v>
      </c>
      <c r="X183" t="str">
        <f>IF(F183="","",MATCH(F183,'Postes comptables'!$C$3:$C$45,0))</f>
        <v/>
      </c>
      <c r="Y183" t="str" cm="1">
        <f t="array" ref="Y183">IF(X183="","",INDEX('Postes comptables'!$B$3:$B$45,X183,0))</f>
        <v/>
      </c>
      <c r="Z183" t="str">
        <f>IF(G183="","",IF(COUNTIF('Postes comptables'!$C$99:$C$148,G183)=0,"Anomalie",""))</f>
        <v/>
      </c>
      <c r="AA183" t="b">
        <f t="shared" si="41"/>
        <v>0</v>
      </c>
      <c r="AB183" t="str">
        <f t="shared" si="42"/>
        <v/>
      </c>
      <c r="AC183" t="str">
        <f t="shared" si="43"/>
        <v/>
      </c>
      <c r="AD183" t="str">
        <f t="shared" si="44"/>
        <v/>
      </c>
      <c r="AE183" t="str">
        <f t="shared" si="45"/>
        <v/>
      </c>
      <c r="AF183" t="str">
        <f t="shared" si="46"/>
        <v/>
      </c>
      <c r="AG183" t="str">
        <f t="shared" si="47"/>
        <v/>
      </c>
      <c r="AH183" t="str">
        <f t="shared" si="48"/>
        <v/>
      </c>
      <c r="AI183" t="str">
        <f t="shared" si="49"/>
        <v/>
      </c>
      <c r="AJ183" t="str">
        <f t="shared" si="50"/>
        <v/>
      </c>
      <c r="AK183" t="str">
        <f t="shared" si="51"/>
        <v/>
      </c>
    </row>
    <row r="184" spans="1:37" x14ac:dyDescent="0.25">
      <c r="A184" s="23"/>
      <c r="B184" s="24"/>
      <c r="C184" s="24"/>
      <c r="D184" s="25"/>
      <c r="E184" s="26"/>
      <c r="F184" s="27"/>
      <c r="G184" s="27"/>
      <c r="H184" s="24"/>
      <c r="I184" s="28"/>
      <c r="J184" s="28"/>
      <c r="K184" s="15"/>
      <c r="L184" s="29"/>
      <c r="M184" s="30"/>
      <c r="N184" s="31"/>
      <c r="O184" s="32"/>
      <c r="P184" s="223"/>
      <c r="Q184" s="225"/>
      <c r="R184" s="377"/>
      <c r="S184" s="29"/>
      <c r="T184" s="30"/>
      <c r="U184">
        <f t="shared" si="39"/>
        <v>0</v>
      </c>
      <c r="V184" t="str">
        <f>IF(F184="","",IF(COUNTIF('Postes comptables'!$A:$C,F184)=0,"Anomalie",""))</f>
        <v/>
      </c>
      <c r="W184">
        <f t="shared" si="40"/>
        <v>1</v>
      </c>
      <c r="X184" t="str">
        <f>IF(F184="","",MATCH(F184,'Postes comptables'!$C$3:$C$45,0))</f>
        <v/>
      </c>
      <c r="Y184" t="str" cm="1">
        <f t="array" ref="Y184">IF(X184="","",INDEX('Postes comptables'!$B$3:$B$45,X184,0))</f>
        <v/>
      </c>
      <c r="Z184" t="str">
        <f>IF(G184="","",IF(COUNTIF('Postes comptables'!$C$99:$C$148,G184)=0,"Anomalie",""))</f>
        <v/>
      </c>
      <c r="AA184" t="b">
        <f t="shared" si="41"/>
        <v>0</v>
      </c>
      <c r="AB184" t="str">
        <f t="shared" si="42"/>
        <v/>
      </c>
      <c r="AC184" t="str">
        <f t="shared" si="43"/>
        <v/>
      </c>
      <c r="AD184" t="str">
        <f t="shared" si="44"/>
        <v/>
      </c>
      <c r="AE184" t="str">
        <f t="shared" si="45"/>
        <v/>
      </c>
      <c r="AF184" t="str">
        <f t="shared" si="46"/>
        <v/>
      </c>
      <c r="AG184" t="str">
        <f t="shared" si="47"/>
        <v/>
      </c>
      <c r="AH184" t="str">
        <f t="shared" si="48"/>
        <v/>
      </c>
      <c r="AI184" t="str">
        <f t="shared" si="49"/>
        <v/>
      </c>
      <c r="AJ184" t="str">
        <f t="shared" si="50"/>
        <v/>
      </c>
      <c r="AK184" t="str">
        <f t="shared" si="51"/>
        <v/>
      </c>
    </row>
    <row r="185" spans="1:37" x14ac:dyDescent="0.25">
      <c r="A185" s="23"/>
      <c r="B185" s="24"/>
      <c r="C185" s="24"/>
      <c r="D185" s="25"/>
      <c r="E185" s="26"/>
      <c r="F185" s="27"/>
      <c r="G185" s="27"/>
      <c r="H185" s="24"/>
      <c r="I185" s="28"/>
      <c r="J185" s="28"/>
      <c r="K185" s="15"/>
      <c r="L185" s="29"/>
      <c r="M185" s="30"/>
      <c r="N185" s="31"/>
      <c r="O185" s="32"/>
      <c r="P185" s="223"/>
      <c r="Q185" s="225"/>
      <c r="R185" s="377"/>
      <c r="S185" s="29"/>
      <c r="T185" s="30"/>
      <c r="U185">
        <f t="shared" si="39"/>
        <v>0</v>
      </c>
      <c r="V185" t="str">
        <f>IF(F185="","",IF(COUNTIF('Postes comptables'!$A:$C,F185)=0,"Anomalie",""))</f>
        <v/>
      </c>
      <c r="W185">
        <f t="shared" si="40"/>
        <v>1</v>
      </c>
      <c r="X185" t="str">
        <f>IF(F185="","",MATCH(F185,'Postes comptables'!$C$3:$C$45,0))</f>
        <v/>
      </c>
      <c r="Y185" t="str" cm="1">
        <f t="array" ref="Y185">IF(X185="","",INDEX('Postes comptables'!$B$3:$B$45,X185,0))</f>
        <v/>
      </c>
      <c r="Z185" t="str">
        <f>IF(G185="","",IF(COUNTIF('Postes comptables'!$C$99:$C$148,G185)=0,"Anomalie",""))</f>
        <v/>
      </c>
      <c r="AA185" t="b">
        <f t="shared" si="41"/>
        <v>0</v>
      </c>
      <c r="AB185" t="str">
        <f t="shared" si="42"/>
        <v/>
      </c>
      <c r="AC185" t="str">
        <f t="shared" si="43"/>
        <v/>
      </c>
      <c r="AD185" t="str">
        <f t="shared" si="44"/>
        <v/>
      </c>
      <c r="AE185" t="str">
        <f t="shared" si="45"/>
        <v/>
      </c>
      <c r="AF185" t="str">
        <f t="shared" si="46"/>
        <v/>
      </c>
      <c r="AG185" t="str">
        <f t="shared" si="47"/>
        <v/>
      </c>
      <c r="AH185" t="str">
        <f t="shared" si="48"/>
        <v/>
      </c>
      <c r="AI185" t="str">
        <f t="shared" si="49"/>
        <v/>
      </c>
      <c r="AJ185" t="str">
        <f t="shared" si="50"/>
        <v/>
      </c>
      <c r="AK185" t="str">
        <f t="shared" si="51"/>
        <v/>
      </c>
    </row>
    <row r="186" spans="1:37" x14ac:dyDescent="0.25">
      <c r="A186" s="23"/>
      <c r="B186" s="24"/>
      <c r="C186" s="24"/>
      <c r="D186" s="25"/>
      <c r="E186" s="26"/>
      <c r="F186" s="27"/>
      <c r="G186" s="27"/>
      <c r="H186" s="24"/>
      <c r="I186" s="28"/>
      <c r="J186" s="28"/>
      <c r="K186" s="15"/>
      <c r="L186" s="29"/>
      <c r="M186" s="30"/>
      <c r="N186" s="31"/>
      <c r="O186" s="32"/>
      <c r="P186" s="223"/>
      <c r="Q186" s="225"/>
      <c r="R186" s="377"/>
      <c r="S186" s="29"/>
      <c r="T186" s="30"/>
      <c r="U186">
        <f t="shared" si="39"/>
        <v>0</v>
      </c>
      <c r="V186" t="str">
        <f>IF(F186="","",IF(COUNTIF('Postes comptables'!$A:$C,F186)=0,"Anomalie",""))</f>
        <v/>
      </c>
      <c r="W186">
        <f t="shared" si="40"/>
        <v>1</v>
      </c>
      <c r="X186" t="str">
        <f>IF(F186="","",MATCH(F186,'Postes comptables'!$C$3:$C$45,0))</f>
        <v/>
      </c>
      <c r="Y186" t="str" cm="1">
        <f t="array" ref="Y186">IF(X186="","",INDEX('Postes comptables'!$B$3:$B$45,X186,0))</f>
        <v/>
      </c>
      <c r="Z186" t="str">
        <f>IF(G186="","",IF(COUNTIF('Postes comptables'!$C$99:$C$148,G186)=0,"Anomalie",""))</f>
        <v/>
      </c>
      <c r="AA186" t="b">
        <f t="shared" si="41"/>
        <v>0</v>
      </c>
      <c r="AB186" t="str">
        <f t="shared" si="42"/>
        <v/>
      </c>
      <c r="AC186" t="str">
        <f t="shared" si="43"/>
        <v/>
      </c>
      <c r="AD186" t="str">
        <f t="shared" si="44"/>
        <v/>
      </c>
      <c r="AE186" t="str">
        <f t="shared" si="45"/>
        <v/>
      </c>
      <c r="AF186" t="str">
        <f t="shared" si="46"/>
        <v/>
      </c>
      <c r="AG186" t="str">
        <f t="shared" si="47"/>
        <v/>
      </c>
      <c r="AH186" t="str">
        <f t="shared" si="48"/>
        <v/>
      </c>
      <c r="AI186" t="str">
        <f t="shared" si="49"/>
        <v/>
      </c>
      <c r="AJ186" t="str">
        <f t="shared" si="50"/>
        <v/>
      </c>
      <c r="AK186" t="str">
        <f t="shared" si="51"/>
        <v/>
      </c>
    </row>
    <row r="187" spans="1:37" x14ac:dyDescent="0.25">
      <c r="A187" s="23"/>
      <c r="B187" s="24"/>
      <c r="C187" s="24"/>
      <c r="D187" s="25"/>
      <c r="E187" s="26"/>
      <c r="F187" s="27"/>
      <c r="G187" s="27"/>
      <c r="H187" s="24"/>
      <c r="I187" s="28"/>
      <c r="J187" s="28"/>
      <c r="K187" s="15"/>
      <c r="L187" s="29"/>
      <c r="M187" s="30"/>
      <c r="N187" s="31"/>
      <c r="O187" s="32"/>
      <c r="P187" s="223"/>
      <c r="Q187" s="225"/>
      <c r="R187" s="377"/>
      <c r="S187" s="29"/>
      <c r="T187" s="30"/>
      <c r="U187">
        <f t="shared" si="39"/>
        <v>0</v>
      </c>
      <c r="V187" t="str">
        <f>IF(F187="","",IF(COUNTIF('Postes comptables'!$A:$C,F187)=0,"Anomalie",""))</f>
        <v/>
      </c>
      <c r="W187">
        <f t="shared" si="40"/>
        <v>1</v>
      </c>
      <c r="X187" t="str">
        <f>IF(F187="","",MATCH(F187,'Postes comptables'!$C$3:$C$45,0))</f>
        <v/>
      </c>
      <c r="Y187" t="str" cm="1">
        <f t="array" ref="Y187">IF(X187="","",INDEX('Postes comptables'!$B$3:$B$45,X187,0))</f>
        <v/>
      </c>
      <c r="Z187" t="str">
        <f>IF(G187="","",IF(COUNTIF('Postes comptables'!$C$99:$C$148,G187)=0,"Anomalie",""))</f>
        <v/>
      </c>
      <c r="AA187" t="b">
        <f t="shared" si="41"/>
        <v>0</v>
      </c>
      <c r="AB187" t="str">
        <f t="shared" si="42"/>
        <v/>
      </c>
      <c r="AC187" t="str">
        <f t="shared" si="43"/>
        <v/>
      </c>
      <c r="AD187" t="str">
        <f t="shared" si="44"/>
        <v/>
      </c>
      <c r="AE187" t="str">
        <f t="shared" si="45"/>
        <v/>
      </c>
      <c r="AF187" t="str">
        <f t="shared" si="46"/>
        <v/>
      </c>
      <c r="AG187" t="str">
        <f t="shared" si="47"/>
        <v/>
      </c>
      <c r="AH187" t="str">
        <f t="shared" si="48"/>
        <v/>
      </c>
      <c r="AI187" t="str">
        <f t="shared" si="49"/>
        <v/>
      </c>
      <c r="AJ187" t="str">
        <f t="shared" si="50"/>
        <v/>
      </c>
      <c r="AK187" t="str">
        <f t="shared" si="51"/>
        <v/>
      </c>
    </row>
    <row r="188" spans="1:37" x14ac:dyDescent="0.25">
      <c r="A188" s="23"/>
      <c r="B188" s="24"/>
      <c r="C188" s="24"/>
      <c r="D188" s="25"/>
      <c r="E188" s="26"/>
      <c r="F188" s="27"/>
      <c r="G188" s="27"/>
      <c r="H188" s="24"/>
      <c r="I188" s="28"/>
      <c r="J188" s="28"/>
      <c r="K188" s="15"/>
      <c r="L188" s="29"/>
      <c r="M188" s="30"/>
      <c r="N188" s="31"/>
      <c r="O188" s="32"/>
      <c r="P188" s="223"/>
      <c r="Q188" s="225"/>
      <c r="R188" s="377"/>
      <c r="S188" s="29"/>
      <c r="T188" s="30"/>
      <c r="U188">
        <f t="shared" si="39"/>
        <v>0</v>
      </c>
      <c r="V188" t="str">
        <f>IF(F188="","",IF(COUNTIF('Postes comptables'!$A:$C,F188)=0,"Anomalie",""))</f>
        <v/>
      </c>
      <c r="W188">
        <f t="shared" si="40"/>
        <v>1</v>
      </c>
      <c r="X188" t="str">
        <f>IF(F188="","",MATCH(F188,'Postes comptables'!$C$3:$C$45,0))</f>
        <v/>
      </c>
      <c r="Y188" t="str" cm="1">
        <f t="array" ref="Y188">IF(X188="","",INDEX('Postes comptables'!$B$3:$B$45,X188,0))</f>
        <v/>
      </c>
      <c r="Z188" t="str">
        <f>IF(G188="","",IF(COUNTIF('Postes comptables'!$C$99:$C$148,G188)=0,"Anomalie",""))</f>
        <v/>
      </c>
      <c r="AA188" t="b">
        <f t="shared" si="41"/>
        <v>0</v>
      </c>
      <c r="AB188" t="str">
        <f t="shared" si="42"/>
        <v/>
      </c>
      <c r="AC188" t="str">
        <f t="shared" si="43"/>
        <v/>
      </c>
      <c r="AD188" t="str">
        <f t="shared" si="44"/>
        <v/>
      </c>
      <c r="AE188" t="str">
        <f t="shared" si="45"/>
        <v/>
      </c>
      <c r="AF188" t="str">
        <f t="shared" si="46"/>
        <v/>
      </c>
      <c r="AG188" t="str">
        <f t="shared" si="47"/>
        <v/>
      </c>
      <c r="AH188" t="str">
        <f t="shared" si="48"/>
        <v/>
      </c>
      <c r="AI188" t="str">
        <f t="shared" si="49"/>
        <v/>
      </c>
      <c r="AJ188" t="str">
        <f t="shared" si="50"/>
        <v/>
      </c>
      <c r="AK188" t="str">
        <f t="shared" si="51"/>
        <v/>
      </c>
    </row>
    <row r="189" spans="1:37" x14ac:dyDescent="0.25">
      <c r="A189" s="23"/>
      <c r="B189" s="24"/>
      <c r="C189" s="24"/>
      <c r="D189" s="25"/>
      <c r="E189" s="26"/>
      <c r="F189" s="27"/>
      <c r="G189" s="27"/>
      <c r="H189" s="24"/>
      <c r="I189" s="28"/>
      <c r="J189" s="28"/>
      <c r="K189" s="15"/>
      <c r="L189" s="29"/>
      <c r="M189" s="30"/>
      <c r="N189" s="31"/>
      <c r="O189" s="32"/>
      <c r="P189" s="223"/>
      <c r="Q189" s="225"/>
      <c r="R189" s="377"/>
      <c r="S189" s="29"/>
      <c r="T189" s="30"/>
      <c r="U189">
        <f t="shared" si="39"/>
        <v>0</v>
      </c>
      <c r="V189" t="str">
        <f>IF(F189="","",IF(COUNTIF('Postes comptables'!$A:$C,F189)=0,"Anomalie",""))</f>
        <v/>
      </c>
      <c r="W189">
        <f t="shared" si="40"/>
        <v>1</v>
      </c>
      <c r="X189" t="str">
        <f>IF(F189="","",MATCH(F189,'Postes comptables'!$C$3:$C$45,0))</f>
        <v/>
      </c>
      <c r="Y189" t="str" cm="1">
        <f t="array" ref="Y189">IF(X189="","",INDEX('Postes comptables'!$B$3:$B$45,X189,0))</f>
        <v/>
      </c>
      <c r="Z189" t="str">
        <f>IF(G189="","",IF(COUNTIF('Postes comptables'!$C$99:$C$148,G189)=0,"Anomalie",""))</f>
        <v/>
      </c>
      <c r="AA189" t="b">
        <f t="shared" si="41"/>
        <v>0</v>
      </c>
      <c r="AB189" t="str">
        <f t="shared" si="42"/>
        <v/>
      </c>
      <c r="AC189" t="str">
        <f t="shared" si="43"/>
        <v/>
      </c>
      <c r="AD189" t="str">
        <f t="shared" si="44"/>
        <v/>
      </c>
      <c r="AE189" t="str">
        <f t="shared" si="45"/>
        <v/>
      </c>
      <c r="AF189" t="str">
        <f t="shared" si="46"/>
        <v/>
      </c>
      <c r="AG189" t="str">
        <f t="shared" si="47"/>
        <v/>
      </c>
      <c r="AH189" t="str">
        <f t="shared" si="48"/>
        <v/>
      </c>
      <c r="AI189" t="str">
        <f t="shared" si="49"/>
        <v/>
      </c>
      <c r="AJ189" t="str">
        <f t="shared" si="50"/>
        <v/>
      </c>
      <c r="AK189" t="str">
        <f t="shared" si="51"/>
        <v/>
      </c>
    </row>
    <row r="190" spans="1:37" x14ac:dyDescent="0.25">
      <c r="A190" s="23"/>
      <c r="B190" s="24"/>
      <c r="C190" s="24"/>
      <c r="D190" s="25"/>
      <c r="E190" s="26"/>
      <c r="F190" s="27"/>
      <c r="G190" s="27"/>
      <c r="H190" s="24"/>
      <c r="I190" s="28"/>
      <c r="J190" s="28"/>
      <c r="K190" s="15"/>
      <c r="L190" s="29"/>
      <c r="M190" s="30"/>
      <c r="N190" s="31"/>
      <c r="O190" s="32"/>
      <c r="P190" s="223"/>
      <c r="Q190" s="225"/>
      <c r="R190" s="377"/>
      <c r="S190" s="29"/>
      <c r="T190" s="30"/>
      <c r="U190">
        <f t="shared" si="39"/>
        <v>0</v>
      </c>
      <c r="V190" t="str">
        <f>IF(F190="","",IF(COUNTIF('Postes comptables'!$A:$C,F190)=0,"Anomalie",""))</f>
        <v/>
      </c>
      <c r="W190">
        <f t="shared" si="40"/>
        <v>1</v>
      </c>
      <c r="X190" t="str">
        <f>IF(F190="","",MATCH(F190,'Postes comptables'!$C$3:$C$45,0))</f>
        <v/>
      </c>
      <c r="Y190" t="str" cm="1">
        <f t="array" ref="Y190">IF(X190="","",INDEX('Postes comptables'!$B$3:$B$45,X190,0))</f>
        <v/>
      </c>
      <c r="Z190" t="str">
        <f>IF(G190="","",IF(COUNTIF('Postes comptables'!$C$99:$C$148,G190)=0,"Anomalie",""))</f>
        <v/>
      </c>
      <c r="AA190" t="b">
        <f t="shared" si="41"/>
        <v>0</v>
      </c>
      <c r="AB190" t="str">
        <f t="shared" si="42"/>
        <v/>
      </c>
      <c r="AC190" t="str">
        <f t="shared" si="43"/>
        <v/>
      </c>
      <c r="AD190" t="str">
        <f t="shared" si="44"/>
        <v/>
      </c>
      <c r="AE190" t="str">
        <f t="shared" si="45"/>
        <v/>
      </c>
      <c r="AF190" t="str">
        <f t="shared" si="46"/>
        <v/>
      </c>
      <c r="AG190" t="str">
        <f t="shared" si="47"/>
        <v/>
      </c>
      <c r="AH190" t="str">
        <f t="shared" si="48"/>
        <v/>
      </c>
      <c r="AI190" t="str">
        <f t="shared" si="49"/>
        <v/>
      </c>
      <c r="AJ190" t="str">
        <f t="shared" si="50"/>
        <v/>
      </c>
      <c r="AK190" t="str">
        <f t="shared" si="51"/>
        <v/>
      </c>
    </row>
    <row r="191" spans="1:37" x14ac:dyDescent="0.25">
      <c r="A191" s="23"/>
      <c r="B191" s="24"/>
      <c r="C191" s="24"/>
      <c r="D191" s="25"/>
      <c r="E191" s="26"/>
      <c r="F191" s="27"/>
      <c r="G191" s="27"/>
      <c r="H191" s="24"/>
      <c r="I191" s="28"/>
      <c r="J191" s="28"/>
      <c r="K191" s="15"/>
      <c r="L191" s="29"/>
      <c r="M191" s="30"/>
      <c r="N191" s="31"/>
      <c r="O191" s="32"/>
      <c r="P191" s="223"/>
      <c r="Q191" s="225"/>
      <c r="R191" s="377"/>
      <c r="S191" s="29"/>
      <c r="T191" s="30"/>
      <c r="U191">
        <f t="shared" si="39"/>
        <v>0</v>
      </c>
      <c r="V191" t="str">
        <f>IF(F191="","",IF(COUNTIF('Postes comptables'!$A:$C,F191)=0,"Anomalie",""))</f>
        <v/>
      </c>
      <c r="W191">
        <f t="shared" si="40"/>
        <v>1</v>
      </c>
      <c r="X191" t="str">
        <f>IF(F191="","",MATCH(F191,'Postes comptables'!$C$3:$C$45,0))</f>
        <v/>
      </c>
      <c r="Y191" t="str" cm="1">
        <f t="array" ref="Y191">IF(X191="","",INDEX('Postes comptables'!$B$3:$B$45,X191,0))</f>
        <v/>
      </c>
      <c r="Z191" t="str">
        <f>IF(G191="","",IF(COUNTIF('Postes comptables'!$C$99:$C$148,G191)=0,"Anomalie",""))</f>
        <v/>
      </c>
      <c r="AA191" t="b">
        <f t="shared" si="41"/>
        <v>0</v>
      </c>
      <c r="AB191" t="str">
        <f t="shared" si="42"/>
        <v/>
      </c>
      <c r="AC191" t="str">
        <f t="shared" si="43"/>
        <v/>
      </c>
      <c r="AD191" t="str">
        <f t="shared" si="44"/>
        <v/>
      </c>
      <c r="AE191" t="str">
        <f t="shared" si="45"/>
        <v/>
      </c>
      <c r="AF191" t="str">
        <f t="shared" si="46"/>
        <v/>
      </c>
      <c r="AG191" t="str">
        <f t="shared" si="47"/>
        <v/>
      </c>
      <c r="AH191" t="str">
        <f t="shared" si="48"/>
        <v/>
      </c>
      <c r="AI191" t="str">
        <f t="shared" si="49"/>
        <v/>
      </c>
      <c r="AJ191" t="str">
        <f t="shared" si="50"/>
        <v/>
      </c>
      <c r="AK191" t="str">
        <f t="shared" si="51"/>
        <v/>
      </c>
    </row>
    <row r="192" spans="1:37" x14ac:dyDescent="0.25">
      <c r="A192" s="23"/>
      <c r="B192" s="24"/>
      <c r="C192" s="24"/>
      <c r="D192" s="25"/>
      <c r="E192" s="26"/>
      <c r="F192" s="27"/>
      <c r="G192" s="27"/>
      <c r="H192" s="24"/>
      <c r="I192" s="28"/>
      <c r="J192" s="28"/>
      <c r="K192" s="15"/>
      <c r="L192" s="29"/>
      <c r="M192" s="30"/>
      <c r="N192" s="31"/>
      <c r="O192" s="32"/>
      <c r="P192" s="223"/>
      <c r="Q192" s="225"/>
      <c r="R192" s="377"/>
      <c r="S192" s="29"/>
      <c r="T192" s="30"/>
      <c r="U192">
        <f t="shared" si="39"/>
        <v>0</v>
      </c>
      <c r="V192" t="str">
        <f>IF(F192="","",IF(COUNTIF('Postes comptables'!$A:$C,F192)=0,"Anomalie",""))</f>
        <v/>
      </c>
      <c r="W192">
        <f t="shared" si="40"/>
        <v>1</v>
      </c>
      <c r="X192" t="str">
        <f>IF(F192="","",MATCH(F192,'Postes comptables'!$C$3:$C$45,0))</f>
        <v/>
      </c>
      <c r="Y192" t="str" cm="1">
        <f t="array" ref="Y192">IF(X192="","",INDEX('Postes comptables'!$B$3:$B$45,X192,0))</f>
        <v/>
      </c>
      <c r="Z192" t="str">
        <f>IF(G192="","",IF(COUNTIF('Postes comptables'!$C$99:$C$148,G192)=0,"Anomalie",""))</f>
        <v/>
      </c>
      <c r="AA192" t="b">
        <f t="shared" si="41"/>
        <v>0</v>
      </c>
      <c r="AB192" t="str">
        <f t="shared" si="42"/>
        <v/>
      </c>
      <c r="AC192" t="str">
        <f t="shared" si="43"/>
        <v/>
      </c>
      <c r="AD192" t="str">
        <f t="shared" si="44"/>
        <v/>
      </c>
      <c r="AE192" t="str">
        <f t="shared" si="45"/>
        <v/>
      </c>
      <c r="AF192" t="str">
        <f t="shared" si="46"/>
        <v/>
      </c>
      <c r="AG192" t="str">
        <f t="shared" si="47"/>
        <v/>
      </c>
      <c r="AH192" t="str">
        <f t="shared" si="48"/>
        <v/>
      </c>
      <c r="AI192" t="str">
        <f t="shared" si="49"/>
        <v/>
      </c>
      <c r="AJ192" t="str">
        <f t="shared" si="50"/>
        <v/>
      </c>
      <c r="AK192" t="str">
        <f t="shared" si="51"/>
        <v/>
      </c>
    </row>
    <row r="193" spans="1:37" x14ac:dyDescent="0.25">
      <c r="A193" s="23"/>
      <c r="B193" s="24"/>
      <c r="C193" s="24"/>
      <c r="D193" s="25"/>
      <c r="E193" s="26"/>
      <c r="F193" s="27"/>
      <c r="G193" s="27"/>
      <c r="H193" s="24"/>
      <c r="I193" s="28"/>
      <c r="J193" s="28"/>
      <c r="K193" s="15"/>
      <c r="L193" s="29"/>
      <c r="M193" s="30"/>
      <c r="N193" s="31"/>
      <c r="O193" s="32"/>
      <c r="P193" s="223"/>
      <c r="Q193" s="225"/>
      <c r="R193" s="377"/>
      <c r="S193" s="29"/>
      <c r="T193" s="30"/>
      <c r="U193">
        <f t="shared" si="39"/>
        <v>0</v>
      </c>
      <c r="V193" t="str">
        <f>IF(F193="","",IF(COUNTIF('Postes comptables'!$A:$C,F193)=0,"Anomalie",""))</f>
        <v/>
      </c>
      <c r="W193">
        <f t="shared" si="40"/>
        <v>1</v>
      </c>
      <c r="X193" t="str">
        <f>IF(F193="","",MATCH(F193,'Postes comptables'!$C$3:$C$45,0))</f>
        <v/>
      </c>
      <c r="Y193" t="str" cm="1">
        <f t="array" ref="Y193">IF(X193="","",INDEX('Postes comptables'!$B$3:$B$45,X193,0))</f>
        <v/>
      </c>
      <c r="Z193" t="str">
        <f>IF(G193="","",IF(COUNTIF('Postes comptables'!$C$99:$C$148,G193)=0,"Anomalie",""))</f>
        <v/>
      </c>
      <c r="AA193" t="b">
        <f t="shared" si="41"/>
        <v>0</v>
      </c>
      <c r="AB193" t="str">
        <f t="shared" si="42"/>
        <v/>
      </c>
      <c r="AC193" t="str">
        <f t="shared" si="43"/>
        <v/>
      </c>
      <c r="AD193" t="str">
        <f t="shared" si="44"/>
        <v/>
      </c>
      <c r="AE193" t="str">
        <f t="shared" si="45"/>
        <v/>
      </c>
      <c r="AF193" t="str">
        <f t="shared" si="46"/>
        <v/>
      </c>
      <c r="AG193" t="str">
        <f t="shared" si="47"/>
        <v/>
      </c>
      <c r="AH193" t="str">
        <f t="shared" si="48"/>
        <v/>
      </c>
      <c r="AI193" t="str">
        <f t="shared" si="49"/>
        <v/>
      </c>
      <c r="AJ193" t="str">
        <f t="shared" si="50"/>
        <v/>
      </c>
      <c r="AK193" t="str">
        <f t="shared" si="51"/>
        <v/>
      </c>
    </row>
    <row r="194" spans="1:37" x14ac:dyDescent="0.25">
      <c r="A194" s="23"/>
      <c r="B194" s="24"/>
      <c r="C194" s="24"/>
      <c r="D194" s="25"/>
      <c r="E194" s="26"/>
      <c r="F194" s="27"/>
      <c r="G194" s="27"/>
      <c r="H194" s="24"/>
      <c r="I194" s="28"/>
      <c r="J194" s="28"/>
      <c r="K194" s="15"/>
      <c r="L194" s="29"/>
      <c r="M194" s="30"/>
      <c r="N194" s="31"/>
      <c r="O194" s="32"/>
      <c r="P194" s="223"/>
      <c r="Q194" s="225"/>
      <c r="R194" s="377"/>
      <c r="S194" s="29"/>
      <c r="T194" s="30"/>
      <c r="U194">
        <f t="shared" si="39"/>
        <v>0</v>
      </c>
      <c r="V194" t="str">
        <f>IF(F194="","",IF(COUNTIF('Postes comptables'!$A:$C,F194)=0,"Anomalie",""))</f>
        <v/>
      </c>
      <c r="W194">
        <f t="shared" si="40"/>
        <v>1</v>
      </c>
      <c r="X194" t="str">
        <f>IF(F194="","",MATCH(F194,'Postes comptables'!$C$3:$C$45,0))</f>
        <v/>
      </c>
      <c r="Y194" t="str" cm="1">
        <f t="array" ref="Y194">IF(X194="","",INDEX('Postes comptables'!$B$3:$B$45,X194,0))</f>
        <v/>
      </c>
      <c r="Z194" t="str">
        <f>IF(G194="","",IF(COUNTIF('Postes comptables'!$C$99:$C$148,G194)=0,"Anomalie",""))</f>
        <v/>
      </c>
      <c r="AA194" t="b">
        <f t="shared" si="41"/>
        <v>0</v>
      </c>
      <c r="AB194" t="str">
        <f t="shared" si="42"/>
        <v/>
      </c>
      <c r="AC194" t="str">
        <f t="shared" si="43"/>
        <v/>
      </c>
      <c r="AD194" t="str">
        <f t="shared" si="44"/>
        <v/>
      </c>
      <c r="AE194" t="str">
        <f t="shared" si="45"/>
        <v/>
      </c>
      <c r="AF194" t="str">
        <f t="shared" si="46"/>
        <v/>
      </c>
      <c r="AG194" t="str">
        <f t="shared" si="47"/>
        <v/>
      </c>
      <c r="AH194" t="str">
        <f t="shared" si="48"/>
        <v/>
      </c>
      <c r="AI194" t="str">
        <f t="shared" si="49"/>
        <v/>
      </c>
      <c r="AJ194" t="str">
        <f t="shared" si="50"/>
        <v/>
      </c>
      <c r="AK194" t="str">
        <f t="shared" si="51"/>
        <v/>
      </c>
    </row>
    <row r="195" spans="1:37" x14ac:dyDescent="0.25">
      <c r="A195" s="23"/>
      <c r="B195" s="24"/>
      <c r="C195" s="24"/>
      <c r="D195" s="25"/>
      <c r="E195" s="26"/>
      <c r="F195" s="27"/>
      <c r="G195" s="27"/>
      <c r="H195" s="24"/>
      <c r="I195" s="28"/>
      <c r="J195" s="28"/>
      <c r="K195" s="15"/>
      <c r="L195" s="29"/>
      <c r="M195" s="30"/>
      <c r="N195" s="31"/>
      <c r="O195" s="32"/>
      <c r="P195" s="223"/>
      <c r="Q195" s="225"/>
      <c r="R195" s="377"/>
      <c r="S195" s="29"/>
      <c r="T195" s="30"/>
      <c r="U195">
        <f t="shared" ref="U195:U258" si="52">IF(ISBLANK(F195),0,1)</f>
        <v>0</v>
      </c>
      <c r="V195" t="str">
        <f>IF(F195="","",IF(COUNTIF('Postes comptables'!$A:$C,F195)=0,"Anomalie",""))</f>
        <v/>
      </c>
      <c r="W195">
        <f t="shared" ref="W195:W258" si="53">MONTH(A195)</f>
        <v>1</v>
      </c>
      <c r="X195" t="str">
        <f>IF(F195="","",MATCH(F195,'Postes comptables'!$C$3:$C$45,0))</f>
        <v/>
      </c>
      <c r="Y195" t="str" cm="1">
        <f t="array" ref="Y195">IF(X195="","",INDEX('Postes comptables'!$B$3:$B$45,X195,0))</f>
        <v/>
      </c>
      <c r="Z195" t="str">
        <f>IF(G195="","",IF(COUNTIF('Postes comptables'!$C$99:$C$148,G195)=0,"Anomalie",""))</f>
        <v/>
      </c>
      <c r="AA195" t="b">
        <f t="shared" ref="AA195:AA258" si="54">IF(AND(F195="",A195&lt;&gt;"",COUNTIF(AB195:AK195,"D")=0),TRUE,FALSE)</f>
        <v>0</v>
      </c>
      <c r="AB195" t="str">
        <f t="shared" ref="AB195:AB258" si="55">IF(AND(K195="X",AB$1&lt;&gt;"Trésorerie"),"D","")</f>
        <v/>
      </c>
      <c r="AC195" t="str">
        <f t="shared" ref="AC195:AC258" si="56">IF(AND(L195="X",AC$1&lt;&gt;"Trésorerie"),"D","")</f>
        <v/>
      </c>
      <c r="AD195" t="str">
        <f t="shared" ref="AD195:AD258" si="57">IF(AND(M195="X",AD$1&lt;&gt;"Trésorerie"),"D","")</f>
        <v/>
      </c>
      <c r="AE195" t="str">
        <f t="shared" ref="AE195:AE258" si="58">IF(AND(N195="X",AE$1&lt;&gt;"Trésorerie"),"D","")</f>
        <v/>
      </c>
      <c r="AF195" t="str">
        <f t="shared" ref="AF195:AF258" si="59">IF(AND(O195="X",AF$1&lt;&gt;"Trésorerie"),"D","")</f>
        <v/>
      </c>
      <c r="AG195" t="str">
        <f t="shared" ref="AG195:AG258" si="60">IF(AND(P195="X",AG$1&lt;&gt;"Trésorerie"),"D","")</f>
        <v/>
      </c>
      <c r="AH195" t="str">
        <f t="shared" ref="AH195:AH258" si="61">IF(AND(Q195="X",AH$1&lt;&gt;"Trésorerie"),"D","")</f>
        <v/>
      </c>
      <c r="AI195" t="str">
        <f t="shared" ref="AI195:AI258" si="62">IF(AND(R195="X",AI$1&lt;&gt;"Trésorerie"),"D","")</f>
        <v/>
      </c>
      <c r="AJ195" t="str">
        <f t="shared" ref="AJ195:AJ258" si="63">IF(AND(S195="X",AJ$1&lt;&gt;"Trésorerie"),"D","")</f>
        <v/>
      </c>
      <c r="AK195" t="str">
        <f t="shared" ref="AK195:AK258" si="64">IF(AND(T195="X",AK$1&lt;&gt;"Trésorerie"),"D","")</f>
        <v/>
      </c>
    </row>
    <row r="196" spans="1:37" x14ac:dyDescent="0.25">
      <c r="A196" s="23"/>
      <c r="B196" s="24"/>
      <c r="C196" s="24"/>
      <c r="D196" s="25"/>
      <c r="E196" s="26"/>
      <c r="F196" s="27"/>
      <c r="G196" s="27"/>
      <c r="H196" s="24"/>
      <c r="I196" s="28"/>
      <c r="J196" s="28"/>
      <c r="K196" s="15"/>
      <c r="L196" s="29"/>
      <c r="M196" s="30"/>
      <c r="N196" s="31"/>
      <c r="O196" s="32"/>
      <c r="P196" s="223"/>
      <c r="Q196" s="225"/>
      <c r="R196" s="377"/>
      <c r="S196" s="29"/>
      <c r="T196" s="30"/>
      <c r="U196">
        <f t="shared" si="52"/>
        <v>0</v>
      </c>
      <c r="V196" t="str">
        <f>IF(F196="","",IF(COUNTIF('Postes comptables'!$A:$C,F196)=0,"Anomalie",""))</f>
        <v/>
      </c>
      <c r="W196">
        <f t="shared" si="53"/>
        <v>1</v>
      </c>
      <c r="X196" t="str">
        <f>IF(F196="","",MATCH(F196,'Postes comptables'!$C$3:$C$45,0))</f>
        <v/>
      </c>
      <c r="Y196" t="str" cm="1">
        <f t="array" ref="Y196">IF(X196="","",INDEX('Postes comptables'!$B$3:$B$45,X196,0))</f>
        <v/>
      </c>
      <c r="Z196" t="str">
        <f>IF(G196="","",IF(COUNTIF('Postes comptables'!$C$99:$C$148,G196)=0,"Anomalie",""))</f>
        <v/>
      </c>
      <c r="AA196" t="b">
        <f t="shared" si="54"/>
        <v>0</v>
      </c>
      <c r="AB196" t="str">
        <f t="shared" si="55"/>
        <v/>
      </c>
      <c r="AC196" t="str">
        <f t="shared" si="56"/>
        <v/>
      </c>
      <c r="AD196" t="str">
        <f t="shared" si="57"/>
        <v/>
      </c>
      <c r="AE196" t="str">
        <f t="shared" si="58"/>
        <v/>
      </c>
      <c r="AF196" t="str">
        <f t="shared" si="59"/>
        <v/>
      </c>
      <c r="AG196" t="str">
        <f t="shared" si="60"/>
        <v/>
      </c>
      <c r="AH196" t="str">
        <f t="shared" si="61"/>
        <v/>
      </c>
      <c r="AI196" t="str">
        <f t="shared" si="62"/>
        <v/>
      </c>
      <c r="AJ196" t="str">
        <f t="shared" si="63"/>
        <v/>
      </c>
      <c r="AK196" t="str">
        <f t="shared" si="64"/>
        <v/>
      </c>
    </row>
    <row r="197" spans="1:37" x14ac:dyDescent="0.25">
      <c r="A197" s="23"/>
      <c r="B197" s="24"/>
      <c r="C197" s="24"/>
      <c r="D197" s="25"/>
      <c r="E197" s="26"/>
      <c r="F197" s="27"/>
      <c r="G197" s="27"/>
      <c r="H197" s="24"/>
      <c r="I197" s="28"/>
      <c r="J197" s="28"/>
      <c r="K197" s="15"/>
      <c r="L197" s="29"/>
      <c r="M197" s="30"/>
      <c r="N197" s="31"/>
      <c r="O197" s="32"/>
      <c r="P197" s="223"/>
      <c r="Q197" s="225"/>
      <c r="R197" s="377"/>
      <c r="S197" s="29"/>
      <c r="T197" s="30"/>
      <c r="U197">
        <f t="shared" si="52"/>
        <v>0</v>
      </c>
      <c r="V197" t="str">
        <f>IF(F197="","",IF(COUNTIF('Postes comptables'!$A:$C,F197)=0,"Anomalie",""))</f>
        <v/>
      </c>
      <c r="W197">
        <f t="shared" si="53"/>
        <v>1</v>
      </c>
      <c r="X197" t="str">
        <f>IF(F197="","",MATCH(F197,'Postes comptables'!$C$3:$C$45,0))</f>
        <v/>
      </c>
      <c r="Y197" t="str" cm="1">
        <f t="array" ref="Y197">IF(X197="","",INDEX('Postes comptables'!$B$3:$B$45,X197,0))</f>
        <v/>
      </c>
      <c r="Z197" t="str">
        <f>IF(G197="","",IF(COUNTIF('Postes comptables'!$C$99:$C$148,G197)=0,"Anomalie",""))</f>
        <v/>
      </c>
      <c r="AA197" t="b">
        <f t="shared" si="54"/>
        <v>0</v>
      </c>
      <c r="AB197" t="str">
        <f t="shared" si="55"/>
        <v/>
      </c>
      <c r="AC197" t="str">
        <f t="shared" si="56"/>
        <v/>
      </c>
      <c r="AD197" t="str">
        <f t="shared" si="57"/>
        <v/>
      </c>
      <c r="AE197" t="str">
        <f t="shared" si="58"/>
        <v/>
      </c>
      <c r="AF197" t="str">
        <f t="shared" si="59"/>
        <v/>
      </c>
      <c r="AG197" t="str">
        <f t="shared" si="60"/>
        <v/>
      </c>
      <c r="AH197" t="str">
        <f t="shared" si="61"/>
        <v/>
      </c>
      <c r="AI197" t="str">
        <f t="shared" si="62"/>
        <v/>
      </c>
      <c r="AJ197" t="str">
        <f t="shared" si="63"/>
        <v/>
      </c>
      <c r="AK197" t="str">
        <f t="shared" si="64"/>
        <v/>
      </c>
    </row>
    <row r="198" spans="1:37" x14ac:dyDescent="0.25">
      <c r="A198" s="23"/>
      <c r="B198" s="24"/>
      <c r="C198" s="24"/>
      <c r="D198" s="25"/>
      <c r="E198" s="26"/>
      <c r="F198" s="27"/>
      <c r="G198" s="27"/>
      <c r="H198" s="24"/>
      <c r="I198" s="28"/>
      <c r="J198" s="28"/>
      <c r="K198" s="15"/>
      <c r="L198" s="29"/>
      <c r="M198" s="30"/>
      <c r="N198" s="31"/>
      <c r="O198" s="32"/>
      <c r="P198" s="223"/>
      <c r="Q198" s="225"/>
      <c r="R198" s="377"/>
      <c r="S198" s="29"/>
      <c r="T198" s="30"/>
      <c r="U198">
        <f t="shared" si="52"/>
        <v>0</v>
      </c>
      <c r="V198" t="str">
        <f>IF(F198="","",IF(COUNTIF('Postes comptables'!$A:$C,F198)=0,"Anomalie",""))</f>
        <v/>
      </c>
      <c r="W198">
        <f t="shared" si="53"/>
        <v>1</v>
      </c>
      <c r="X198" t="str">
        <f>IF(F198="","",MATCH(F198,'Postes comptables'!$C$3:$C$45,0))</f>
        <v/>
      </c>
      <c r="Y198" t="str" cm="1">
        <f t="array" ref="Y198">IF(X198="","",INDEX('Postes comptables'!$B$3:$B$45,X198,0))</f>
        <v/>
      </c>
      <c r="Z198" t="str">
        <f>IF(G198="","",IF(COUNTIF('Postes comptables'!$C$99:$C$148,G198)=0,"Anomalie",""))</f>
        <v/>
      </c>
      <c r="AA198" t="b">
        <f t="shared" si="54"/>
        <v>0</v>
      </c>
      <c r="AB198" t="str">
        <f t="shared" si="55"/>
        <v/>
      </c>
      <c r="AC198" t="str">
        <f t="shared" si="56"/>
        <v/>
      </c>
      <c r="AD198" t="str">
        <f t="shared" si="57"/>
        <v/>
      </c>
      <c r="AE198" t="str">
        <f t="shared" si="58"/>
        <v/>
      </c>
      <c r="AF198" t="str">
        <f t="shared" si="59"/>
        <v/>
      </c>
      <c r="AG198" t="str">
        <f t="shared" si="60"/>
        <v/>
      </c>
      <c r="AH198" t="str">
        <f t="shared" si="61"/>
        <v/>
      </c>
      <c r="AI198" t="str">
        <f t="shared" si="62"/>
        <v/>
      </c>
      <c r="AJ198" t="str">
        <f t="shared" si="63"/>
        <v/>
      </c>
      <c r="AK198" t="str">
        <f t="shared" si="64"/>
        <v/>
      </c>
    </row>
    <row r="199" spans="1:37" x14ac:dyDescent="0.25">
      <c r="A199" s="23"/>
      <c r="B199" s="24"/>
      <c r="C199" s="24"/>
      <c r="D199" s="25"/>
      <c r="E199" s="26"/>
      <c r="F199" s="27"/>
      <c r="G199" s="27"/>
      <c r="H199" s="24"/>
      <c r="I199" s="28"/>
      <c r="J199" s="28"/>
      <c r="K199" s="15"/>
      <c r="L199" s="29"/>
      <c r="M199" s="30"/>
      <c r="N199" s="31"/>
      <c r="O199" s="32"/>
      <c r="P199" s="223"/>
      <c r="Q199" s="225"/>
      <c r="R199" s="377"/>
      <c r="S199" s="29"/>
      <c r="T199" s="30"/>
      <c r="U199">
        <f t="shared" si="52"/>
        <v>0</v>
      </c>
      <c r="V199" t="str">
        <f>IF(F199="","",IF(COUNTIF('Postes comptables'!$A:$C,F199)=0,"Anomalie",""))</f>
        <v/>
      </c>
      <c r="W199">
        <f t="shared" si="53"/>
        <v>1</v>
      </c>
      <c r="X199" t="str">
        <f>IF(F199="","",MATCH(F199,'Postes comptables'!$C$3:$C$45,0))</f>
        <v/>
      </c>
      <c r="Y199" t="str" cm="1">
        <f t="array" ref="Y199">IF(X199="","",INDEX('Postes comptables'!$B$3:$B$45,X199,0))</f>
        <v/>
      </c>
      <c r="Z199" t="str">
        <f>IF(G199="","",IF(COUNTIF('Postes comptables'!$C$99:$C$148,G199)=0,"Anomalie",""))</f>
        <v/>
      </c>
      <c r="AA199" t="b">
        <f t="shared" si="54"/>
        <v>0</v>
      </c>
      <c r="AB199" t="str">
        <f t="shared" si="55"/>
        <v/>
      </c>
      <c r="AC199" t="str">
        <f t="shared" si="56"/>
        <v/>
      </c>
      <c r="AD199" t="str">
        <f t="shared" si="57"/>
        <v/>
      </c>
      <c r="AE199" t="str">
        <f t="shared" si="58"/>
        <v/>
      </c>
      <c r="AF199" t="str">
        <f t="shared" si="59"/>
        <v/>
      </c>
      <c r="AG199" t="str">
        <f t="shared" si="60"/>
        <v/>
      </c>
      <c r="AH199" t="str">
        <f t="shared" si="61"/>
        <v/>
      </c>
      <c r="AI199" t="str">
        <f t="shared" si="62"/>
        <v/>
      </c>
      <c r="AJ199" t="str">
        <f t="shared" si="63"/>
        <v/>
      </c>
      <c r="AK199" t="str">
        <f t="shared" si="64"/>
        <v/>
      </c>
    </row>
    <row r="200" spans="1:37" x14ac:dyDescent="0.25">
      <c r="A200" s="23"/>
      <c r="B200" s="24"/>
      <c r="C200" s="24"/>
      <c r="D200" s="25"/>
      <c r="E200" s="26"/>
      <c r="F200" s="27"/>
      <c r="G200" s="27"/>
      <c r="H200" s="24"/>
      <c r="I200" s="28"/>
      <c r="J200" s="28"/>
      <c r="K200" s="15"/>
      <c r="L200" s="29"/>
      <c r="M200" s="30"/>
      <c r="N200" s="31"/>
      <c r="O200" s="32"/>
      <c r="P200" s="223"/>
      <c r="Q200" s="225"/>
      <c r="R200" s="377"/>
      <c r="S200" s="29"/>
      <c r="T200" s="30"/>
      <c r="U200">
        <f t="shared" si="52"/>
        <v>0</v>
      </c>
      <c r="V200" t="str">
        <f>IF(F200="","",IF(COUNTIF('Postes comptables'!$A:$C,F200)=0,"Anomalie",""))</f>
        <v/>
      </c>
      <c r="W200">
        <f t="shared" si="53"/>
        <v>1</v>
      </c>
      <c r="X200" t="str">
        <f>IF(F200="","",MATCH(F200,'Postes comptables'!$C$3:$C$45,0))</f>
        <v/>
      </c>
      <c r="Y200" t="str" cm="1">
        <f t="array" ref="Y200">IF(X200="","",INDEX('Postes comptables'!$B$3:$B$45,X200,0))</f>
        <v/>
      </c>
      <c r="Z200" t="str">
        <f>IF(G200="","",IF(COUNTIF('Postes comptables'!$C$99:$C$148,G200)=0,"Anomalie",""))</f>
        <v/>
      </c>
      <c r="AA200" t="b">
        <f t="shared" si="54"/>
        <v>0</v>
      </c>
      <c r="AB200" t="str">
        <f t="shared" si="55"/>
        <v/>
      </c>
      <c r="AC200" t="str">
        <f t="shared" si="56"/>
        <v/>
      </c>
      <c r="AD200" t="str">
        <f t="shared" si="57"/>
        <v/>
      </c>
      <c r="AE200" t="str">
        <f t="shared" si="58"/>
        <v/>
      </c>
      <c r="AF200" t="str">
        <f t="shared" si="59"/>
        <v/>
      </c>
      <c r="AG200" t="str">
        <f t="shared" si="60"/>
        <v/>
      </c>
      <c r="AH200" t="str">
        <f t="shared" si="61"/>
        <v/>
      </c>
      <c r="AI200" t="str">
        <f t="shared" si="62"/>
        <v/>
      </c>
      <c r="AJ200" t="str">
        <f t="shared" si="63"/>
        <v/>
      </c>
      <c r="AK200" t="str">
        <f t="shared" si="64"/>
        <v/>
      </c>
    </row>
    <row r="201" spans="1:37" x14ac:dyDescent="0.25">
      <c r="A201" s="23"/>
      <c r="B201" s="24"/>
      <c r="C201" s="24"/>
      <c r="D201" s="25"/>
      <c r="E201" s="26"/>
      <c r="F201" s="27"/>
      <c r="G201" s="27"/>
      <c r="H201" s="24"/>
      <c r="I201" s="28"/>
      <c r="J201" s="28"/>
      <c r="K201" s="15"/>
      <c r="L201" s="29"/>
      <c r="M201" s="30"/>
      <c r="N201" s="31"/>
      <c r="O201" s="32"/>
      <c r="P201" s="223"/>
      <c r="Q201" s="225"/>
      <c r="R201" s="377"/>
      <c r="S201" s="29"/>
      <c r="T201" s="30"/>
      <c r="U201">
        <f t="shared" si="52"/>
        <v>0</v>
      </c>
      <c r="V201" t="str">
        <f>IF(F201="","",IF(COUNTIF('Postes comptables'!$A:$C,F201)=0,"Anomalie",""))</f>
        <v/>
      </c>
      <c r="W201">
        <f t="shared" si="53"/>
        <v>1</v>
      </c>
      <c r="X201" t="str">
        <f>IF(F201="","",MATCH(F201,'Postes comptables'!$C$3:$C$45,0))</f>
        <v/>
      </c>
      <c r="Y201" t="str" cm="1">
        <f t="array" ref="Y201">IF(X201="","",INDEX('Postes comptables'!$B$3:$B$45,X201,0))</f>
        <v/>
      </c>
      <c r="Z201" t="str">
        <f>IF(G201="","",IF(COUNTIF('Postes comptables'!$C$99:$C$148,G201)=0,"Anomalie",""))</f>
        <v/>
      </c>
      <c r="AA201" t="b">
        <f t="shared" si="54"/>
        <v>0</v>
      </c>
      <c r="AB201" t="str">
        <f t="shared" si="55"/>
        <v/>
      </c>
      <c r="AC201" t="str">
        <f t="shared" si="56"/>
        <v/>
      </c>
      <c r="AD201" t="str">
        <f t="shared" si="57"/>
        <v/>
      </c>
      <c r="AE201" t="str">
        <f t="shared" si="58"/>
        <v/>
      </c>
      <c r="AF201" t="str">
        <f t="shared" si="59"/>
        <v/>
      </c>
      <c r="AG201" t="str">
        <f t="shared" si="60"/>
        <v/>
      </c>
      <c r="AH201" t="str">
        <f t="shared" si="61"/>
        <v/>
      </c>
      <c r="AI201" t="str">
        <f t="shared" si="62"/>
        <v/>
      </c>
      <c r="AJ201" t="str">
        <f t="shared" si="63"/>
        <v/>
      </c>
      <c r="AK201" t="str">
        <f t="shared" si="64"/>
        <v/>
      </c>
    </row>
    <row r="202" spans="1:37" x14ac:dyDescent="0.25">
      <c r="A202" s="23"/>
      <c r="B202" s="24"/>
      <c r="C202" s="24"/>
      <c r="D202" s="25"/>
      <c r="E202" s="26"/>
      <c r="F202" s="27"/>
      <c r="G202" s="27"/>
      <c r="H202" s="24"/>
      <c r="I202" s="28"/>
      <c r="J202" s="28"/>
      <c r="K202" s="15"/>
      <c r="L202" s="29"/>
      <c r="M202" s="30"/>
      <c r="N202" s="31"/>
      <c r="O202" s="32"/>
      <c r="P202" s="223"/>
      <c r="Q202" s="225"/>
      <c r="R202" s="377"/>
      <c r="S202" s="29"/>
      <c r="T202" s="30"/>
      <c r="U202">
        <f t="shared" si="52"/>
        <v>0</v>
      </c>
      <c r="V202" t="str">
        <f>IF(F202="","",IF(COUNTIF('Postes comptables'!$A:$C,F202)=0,"Anomalie",""))</f>
        <v/>
      </c>
      <c r="W202">
        <f t="shared" si="53"/>
        <v>1</v>
      </c>
      <c r="X202" t="str">
        <f>IF(F202="","",MATCH(F202,'Postes comptables'!$C$3:$C$45,0))</f>
        <v/>
      </c>
      <c r="Y202" t="str" cm="1">
        <f t="array" ref="Y202">IF(X202="","",INDEX('Postes comptables'!$B$3:$B$45,X202,0))</f>
        <v/>
      </c>
      <c r="Z202" t="str">
        <f>IF(G202="","",IF(COUNTIF('Postes comptables'!$C$99:$C$148,G202)=0,"Anomalie",""))</f>
        <v/>
      </c>
      <c r="AA202" t="b">
        <f t="shared" si="54"/>
        <v>0</v>
      </c>
      <c r="AB202" t="str">
        <f t="shared" si="55"/>
        <v/>
      </c>
      <c r="AC202" t="str">
        <f t="shared" si="56"/>
        <v/>
      </c>
      <c r="AD202" t="str">
        <f t="shared" si="57"/>
        <v/>
      </c>
      <c r="AE202" t="str">
        <f t="shared" si="58"/>
        <v/>
      </c>
      <c r="AF202" t="str">
        <f t="shared" si="59"/>
        <v/>
      </c>
      <c r="AG202" t="str">
        <f t="shared" si="60"/>
        <v/>
      </c>
      <c r="AH202" t="str">
        <f t="shared" si="61"/>
        <v/>
      </c>
      <c r="AI202" t="str">
        <f t="shared" si="62"/>
        <v/>
      </c>
      <c r="AJ202" t="str">
        <f t="shared" si="63"/>
        <v/>
      </c>
      <c r="AK202" t="str">
        <f t="shared" si="64"/>
        <v/>
      </c>
    </row>
    <row r="203" spans="1:37" x14ac:dyDescent="0.25">
      <c r="A203" s="23"/>
      <c r="B203" s="24"/>
      <c r="C203" s="24"/>
      <c r="D203" s="25"/>
      <c r="E203" s="26"/>
      <c r="F203" s="27"/>
      <c r="G203" s="27"/>
      <c r="H203" s="24"/>
      <c r="I203" s="28"/>
      <c r="J203" s="28"/>
      <c r="K203" s="15"/>
      <c r="L203" s="29"/>
      <c r="M203" s="30"/>
      <c r="N203" s="31"/>
      <c r="O203" s="32"/>
      <c r="P203" s="223"/>
      <c r="Q203" s="225"/>
      <c r="R203" s="377"/>
      <c r="S203" s="29"/>
      <c r="T203" s="30"/>
      <c r="U203">
        <f t="shared" si="52"/>
        <v>0</v>
      </c>
      <c r="V203" t="str">
        <f>IF(F203="","",IF(COUNTIF('Postes comptables'!$A:$C,F203)=0,"Anomalie",""))</f>
        <v/>
      </c>
      <c r="W203">
        <f t="shared" si="53"/>
        <v>1</v>
      </c>
      <c r="X203" t="str">
        <f>IF(F203="","",MATCH(F203,'Postes comptables'!$C$3:$C$45,0))</f>
        <v/>
      </c>
      <c r="Y203" t="str" cm="1">
        <f t="array" ref="Y203">IF(X203="","",INDEX('Postes comptables'!$B$3:$B$45,X203,0))</f>
        <v/>
      </c>
      <c r="Z203" t="str">
        <f>IF(G203="","",IF(COUNTIF('Postes comptables'!$C$99:$C$148,G203)=0,"Anomalie",""))</f>
        <v/>
      </c>
      <c r="AA203" t="b">
        <f t="shared" si="54"/>
        <v>0</v>
      </c>
      <c r="AB203" t="str">
        <f t="shared" si="55"/>
        <v/>
      </c>
      <c r="AC203" t="str">
        <f t="shared" si="56"/>
        <v/>
      </c>
      <c r="AD203" t="str">
        <f t="shared" si="57"/>
        <v/>
      </c>
      <c r="AE203" t="str">
        <f t="shared" si="58"/>
        <v/>
      </c>
      <c r="AF203" t="str">
        <f t="shared" si="59"/>
        <v/>
      </c>
      <c r="AG203" t="str">
        <f t="shared" si="60"/>
        <v/>
      </c>
      <c r="AH203" t="str">
        <f t="shared" si="61"/>
        <v/>
      </c>
      <c r="AI203" t="str">
        <f t="shared" si="62"/>
        <v/>
      </c>
      <c r="AJ203" t="str">
        <f t="shared" si="63"/>
        <v/>
      </c>
      <c r="AK203" t="str">
        <f t="shared" si="64"/>
        <v/>
      </c>
    </row>
    <row r="204" spans="1:37" x14ac:dyDescent="0.25">
      <c r="A204" s="23"/>
      <c r="B204" s="24"/>
      <c r="C204" s="24"/>
      <c r="D204" s="25"/>
      <c r="E204" s="26"/>
      <c r="F204" s="27"/>
      <c r="G204" s="27"/>
      <c r="H204" s="24"/>
      <c r="I204" s="28"/>
      <c r="J204" s="28"/>
      <c r="K204" s="15"/>
      <c r="L204" s="29"/>
      <c r="M204" s="30"/>
      <c r="N204" s="31"/>
      <c r="O204" s="32"/>
      <c r="P204" s="223"/>
      <c r="Q204" s="225"/>
      <c r="R204" s="377"/>
      <c r="S204" s="29"/>
      <c r="T204" s="30"/>
      <c r="U204">
        <f t="shared" si="52"/>
        <v>0</v>
      </c>
      <c r="V204" t="str">
        <f>IF(F204="","",IF(COUNTIF('Postes comptables'!$A:$C,F204)=0,"Anomalie",""))</f>
        <v/>
      </c>
      <c r="W204">
        <f t="shared" si="53"/>
        <v>1</v>
      </c>
      <c r="X204" t="str">
        <f>IF(F204="","",MATCH(F204,'Postes comptables'!$C$3:$C$45,0))</f>
        <v/>
      </c>
      <c r="Y204" t="str" cm="1">
        <f t="array" ref="Y204">IF(X204="","",INDEX('Postes comptables'!$B$3:$B$45,X204,0))</f>
        <v/>
      </c>
      <c r="Z204" t="str">
        <f>IF(G204="","",IF(COUNTIF('Postes comptables'!$C$99:$C$148,G204)=0,"Anomalie",""))</f>
        <v/>
      </c>
      <c r="AA204" t="b">
        <f t="shared" si="54"/>
        <v>0</v>
      </c>
      <c r="AB204" t="str">
        <f t="shared" si="55"/>
        <v/>
      </c>
      <c r="AC204" t="str">
        <f t="shared" si="56"/>
        <v/>
      </c>
      <c r="AD204" t="str">
        <f t="shared" si="57"/>
        <v/>
      </c>
      <c r="AE204" t="str">
        <f t="shared" si="58"/>
        <v/>
      </c>
      <c r="AF204" t="str">
        <f t="shared" si="59"/>
        <v/>
      </c>
      <c r="AG204" t="str">
        <f t="shared" si="60"/>
        <v/>
      </c>
      <c r="AH204" t="str">
        <f t="shared" si="61"/>
        <v/>
      </c>
      <c r="AI204" t="str">
        <f t="shared" si="62"/>
        <v/>
      </c>
      <c r="AJ204" t="str">
        <f t="shared" si="63"/>
        <v/>
      </c>
      <c r="AK204" t="str">
        <f t="shared" si="64"/>
        <v/>
      </c>
    </row>
    <row r="205" spans="1:37" x14ac:dyDescent="0.25">
      <c r="A205" s="23"/>
      <c r="B205" s="24"/>
      <c r="C205" s="24"/>
      <c r="D205" s="25"/>
      <c r="E205" s="26"/>
      <c r="F205" s="27"/>
      <c r="G205" s="27"/>
      <c r="H205" s="24"/>
      <c r="I205" s="28"/>
      <c r="J205" s="28"/>
      <c r="K205" s="15"/>
      <c r="L205" s="29"/>
      <c r="M205" s="30"/>
      <c r="N205" s="31"/>
      <c r="O205" s="32"/>
      <c r="P205" s="223"/>
      <c r="Q205" s="225"/>
      <c r="R205" s="377"/>
      <c r="S205" s="29"/>
      <c r="T205" s="30"/>
      <c r="U205">
        <f t="shared" si="52"/>
        <v>0</v>
      </c>
      <c r="V205" t="str">
        <f>IF(F205="","",IF(COUNTIF('Postes comptables'!$A:$C,F205)=0,"Anomalie",""))</f>
        <v/>
      </c>
      <c r="W205">
        <f t="shared" si="53"/>
        <v>1</v>
      </c>
      <c r="X205" t="str">
        <f>IF(F205="","",MATCH(F205,'Postes comptables'!$C$3:$C$45,0))</f>
        <v/>
      </c>
      <c r="Y205" t="str" cm="1">
        <f t="array" ref="Y205">IF(X205="","",INDEX('Postes comptables'!$B$3:$B$45,X205,0))</f>
        <v/>
      </c>
      <c r="Z205" t="str">
        <f>IF(G205="","",IF(COUNTIF('Postes comptables'!$C$99:$C$148,G205)=0,"Anomalie",""))</f>
        <v/>
      </c>
      <c r="AA205" t="b">
        <f t="shared" si="54"/>
        <v>0</v>
      </c>
      <c r="AB205" t="str">
        <f t="shared" si="55"/>
        <v/>
      </c>
      <c r="AC205" t="str">
        <f t="shared" si="56"/>
        <v/>
      </c>
      <c r="AD205" t="str">
        <f t="shared" si="57"/>
        <v/>
      </c>
      <c r="AE205" t="str">
        <f t="shared" si="58"/>
        <v/>
      </c>
      <c r="AF205" t="str">
        <f t="shared" si="59"/>
        <v/>
      </c>
      <c r="AG205" t="str">
        <f t="shared" si="60"/>
        <v/>
      </c>
      <c r="AH205" t="str">
        <f t="shared" si="61"/>
        <v/>
      </c>
      <c r="AI205" t="str">
        <f t="shared" si="62"/>
        <v/>
      </c>
      <c r="AJ205" t="str">
        <f t="shared" si="63"/>
        <v/>
      </c>
      <c r="AK205" t="str">
        <f t="shared" si="64"/>
        <v/>
      </c>
    </row>
    <row r="206" spans="1:37" x14ac:dyDescent="0.25">
      <c r="A206" s="23"/>
      <c r="B206" s="24"/>
      <c r="C206" s="24"/>
      <c r="D206" s="25"/>
      <c r="E206" s="26"/>
      <c r="F206" s="27"/>
      <c r="G206" s="27"/>
      <c r="H206" s="24"/>
      <c r="I206" s="28"/>
      <c r="J206" s="28"/>
      <c r="K206" s="15"/>
      <c r="L206" s="29"/>
      <c r="M206" s="30"/>
      <c r="N206" s="31"/>
      <c r="O206" s="32"/>
      <c r="P206" s="223"/>
      <c r="Q206" s="225"/>
      <c r="R206" s="377"/>
      <c r="S206" s="29"/>
      <c r="T206" s="30"/>
      <c r="U206">
        <f t="shared" si="52"/>
        <v>0</v>
      </c>
      <c r="V206" t="str">
        <f>IF(F206="","",IF(COUNTIF('Postes comptables'!$A:$C,F206)=0,"Anomalie",""))</f>
        <v/>
      </c>
      <c r="W206">
        <f t="shared" si="53"/>
        <v>1</v>
      </c>
      <c r="X206" t="str">
        <f>IF(F206="","",MATCH(F206,'Postes comptables'!$C$3:$C$45,0))</f>
        <v/>
      </c>
      <c r="Y206" t="str" cm="1">
        <f t="array" ref="Y206">IF(X206="","",INDEX('Postes comptables'!$B$3:$B$45,X206,0))</f>
        <v/>
      </c>
      <c r="Z206" t="str">
        <f>IF(G206="","",IF(COUNTIF('Postes comptables'!$C$99:$C$148,G206)=0,"Anomalie",""))</f>
        <v/>
      </c>
      <c r="AA206" t="b">
        <f t="shared" si="54"/>
        <v>0</v>
      </c>
      <c r="AB206" t="str">
        <f t="shared" si="55"/>
        <v/>
      </c>
      <c r="AC206" t="str">
        <f t="shared" si="56"/>
        <v/>
      </c>
      <c r="AD206" t="str">
        <f t="shared" si="57"/>
        <v/>
      </c>
      <c r="AE206" t="str">
        <f t="shared" si="58"/>
        <v/>
      </c>
      <c r="AF206" t="str">
        <f t="shared" si="59"/>
        <v/>
      </c>
      <c r="AG206" t="str">
        <f t="shared" si="60"/>
        <v/>
      </c>
      <c r="AH206" t="str">
        <f t="shared" si="61"/>
        <v/>
      </c>
      <c r="AI206" t="str">
        <f t="shared" si="62"/>
        <v/>
      </c>
      <c r="AJ206" t="str">
        <f t="shared" si="63"/>
        <v/>
      </c>
      <c r="AK206" t="str">
        <f t="shared" si="64"/>
        <v/>
      </c>
    </row>
    <row r="207" spans="1:37" x14ac:dyDescent="0.25">
      <c r="A207" s="23"/>
      <c r="B207" s="24"/>
      <c r="C207" s="24"/>
      <c r="D207" s="25"/>
      <c r="E207" s="26"/>
      <c r="F207" s="27"/>
      <c r="G207" s="27"/>
      <c r="H207" s="24"/>
      <c r="I207" s="28"/>
      <c r="J207" s="28"/>
      <c r="K207" s="15"/>
      <c r="L207" s="29"/>
      <c r="M207" s="30"/>
      <c r="N207" s="31"/>
      <c r="O207" s="32"/>
      <c r="P207" s="223"/>
      <c r="Q207" s="225"/>
      <c r="R207" s="377"/>
      <c r="S207" s="29"/>
      <c r="T207" s="30"/>
      <c r="U207">
        <f t="shared" si="52"/>
        <v>0</v>
      </c>
      <c r="V207" t="str">
        <f>IF(F207="","",IF(COUNTIF('Postes comptables'!$A:$C,F207)=0,"Anomalie",""))</f>
        <v/>
      </c>
      <c r="W207">
        <f t="shared" si="53"/>
        <v>1</v>
      </c>
      <c r="X207" t="str">
        <f>IF(F207="","",MATCH(F207,'Postes comptables'!$C$3:$C$45,0))</f>
        <v/>
      </c>
      <c r="Y207" t="str" cm="1">
        <f t="array" ref="Y207">IF(X207="","",INDEX('Postes comptables'!$B$3:$B$45,X207,0))</f>
        <v/>
      </c>
      <c r="Z207" t="str">
        <f>IF(G207="","",IF(COUNTIF('Postes comptables'!$C$99:$C$148,G207)=0,"Anomalie",""))</f>
        <v/>
      </c>
      <c r="AA207" t="b">
        <f t="shared" si="54"/>
        <v>0</v>
      </c>
      <c r="AB207" t="str">
        <f t="shared" si="55"/>
        <v/>
      </c>
      <c r="AC207" t="str">
        <f t="shared" si="56"/>
        <v/>
      </c>
      <c r="AD207" t="str">
        <f t="shared" si="57"/>
        <v/>
      </c>
      <c r="AE207" t="str">
        <f t="shared" si="58"/>
        <v/>
      </c>
      <c r="AF207" t="str">
        <f t="shared" si="59"/>
        <v/>
      </c>
      <c r="AG207" t="str">
        <f t="shared" si="60"/>
        <v/>
      </c>
      <c r="AH207" t="str">
        <f t="shared" si="61"/>
        <v/>
      </c>
      <c r="AI207" t="str">
        <f t="shared" si="62"/>
        <v/>
      </c>
      <c r="AJ207" t="str">
        <f t="shared" si="63"/>
        <v/>
      </c>
      <c r="AK207" t="str">
        <f t="shared" si="64"/>
        <v/>
      </c>
    </row>
    <row r="208" spans="1:37" x14ac:dyDescent="0.25">
      <c r="A208" s="23"/>
      <c r="B208" s="24"/>
      <c r="C208" s="24"/>
      <c r="D208" s="25"/>
      <c r="E208" s="26"/>
      <c r="F208" s="27"/>
      <c r="G208" s="27"/>
      <c r="H208" s="24"/>
      <c r="I208" s="28"/>
      <c r="J208" s="28"/>
      <c r="K208" s="15"/>
      <c r="L208" s="29"/>
      <c r="M208" s="30"/>
      <c r="N208" s="31"/>
      <c r="O208" s="32"/>
      <c r="P208" s="223"/>
      <c r="Q208" s="225"/>
      <c r="R208" s="377"/>
      <c r="S208" s="29"/>
      <c r="T208" s="30"/>
      <c r="U208">
        <f t="shared" si="52"/>
        <v>0</v>
      </c>
      <c r="V208" t="str">
        <f>IF(F208="","",IF(COUNTIF('Postes comptables'!$A:$C,F208)=0,"Anomalie",""))</f>
        <v/>
      </c>
      <c r="W208">
        <f t="shared" si="53"/>
        <v>1</v>
      </c>
      <c r="X208" t="str">
        <f>IF(F208="","",MATCH(F208,'Postes comptables'!$C$3:$C$45,0))</f>
        <v/>
      </c>
      <c r="Y208" t="str" cm="1">
        <f t="array" ref="Y208">IF(X208="","",INDEX('Postes comptables'!$B$3:$B$45,X208,0))</f>
        <v/>
      </c>
      <c r="Z208" t="str">
        <f>IF(G208="","",IF(COUNTIF('Postes comptables'!$C$99:$C$148,G208)=0,"Anomalie",""))</f>
        <v/>
      </c>
      <c r="AA208" t="b">
        <f t="shared" si="54"/>
        <v>0</v>
      </c>
      <c r="AB208" t="str">
        <f t="shared" si="55"/>
        <v/>
      </c>
      <c r="AC208" t="str">
        <f t="shared" si="56"/>
        <v/>
      </c>
      <c r="AD208" t="str">
        <f t="shared" si="57"/>
        <v/>
      </c>
      <c r="AE208" t="str">
        <f t="shared" si="58"/>
        <v/>
      </c>
      <c r="AF208" t="str">
        <f t="shared" si="59"/>
        <v/>
      </c>
      <c r="AG208" t="str">
        <f t="shared" si="60"/>
        <v/>
      </c>
      <c r="AH208" t="str">
        <f t="shared" si="61"/>
        <v/>
      </c>
      <c r="AI208" t="str">
        <f t="shared" si="62"/>
        <v/>
      </c>
      <c r="AJ208" t="str">
        <f t="shared" si="63"/>
        <v/>
      </c>
      <c r="AK208" t="str">
        <f t="shared" si="64"/>
        <v/>
      </c>
    </row>
    <row r="209" spans="1:37" x14ac:dyDescent="0.25">
      <c r="A209" s="23"/>
      <c r="B209" s="24"/>
      <c r="C209" s="24"/>
      <c r="D209" s="25"/>
      <c r="E209" s="26"/>
      <c r="F209" s="27"/>
      <c r="G209" s="27"/>
      <c r="H209" s="24"/>
      <c r="I209" s="28"/>
      <c r="J209" s="28"/>
      <c r="K209" s="15"/>
      <c r="L209" s="29"/>
      <c r="M209" s="30"/>
      <c r="N209" s="31"/>
      <c r="O209" s="32"/>
      <c r="P209" s="223"/>
      <c r="Q209" s="225"/>
      <c r="R209" s="377"/>
      <c r="S209" s="29"/>
      <c r="T209" s="30"/>
      <c r="U209">
        <f t="shared" si="52"/>
        <v>0</v>
      </c>
      <c r="V209" t="str">
        <f>IF(F209="","",IF(COUNTIF('Postes comptables'!$A:$C,F209)=0,"Anomalie",""))</f>
        <v/>
      </c>
      <c r="W209">
        <f t="shared" si="53"/>
        <v>1</v>
      </c>
      <c r="X209" t="str">
        <f>IF(F209="","",MATCH(F209,'Postes comptables'!$C$3:$C$45,0))</f>
        <v/>
      </c>
      <c r="Y209" t="str" cm="1">
        <f t="array" ref="Y209">IF(X209="","",INDEX('Postes comptables'!$B$3:$B$45,X209,0))</f>
        <v/>
      </c>
      <c r="Z209" t="str">
        <f>IF(G209="","",IF(COUNTIF('Postes comptables'!$C$99:$C$148,G209)=0,"Anomalie",""))</f>
        <v/>
      </c>
      <c r="AA209" t="b">
        <f t="shared" si="54"/>
        <v>0</v>
      </c>
      <c r="AB209" t="str">
        <f t="shared" si="55"/>
        <v/>
      </c>
      <c r="AC209" t="str">
        <f t="shared" si="56"/>
        <v/>
      </c>
      <c r="AD209" t="str">
        <f t="shared" si="57"/>
        <v/>
      </c>
      <c r="AE209" t="str">
        <f t="shared" si="58"/>
        <v/>
      </c>
      <c r="AF209" t="str">
        <f t="shared" si="59"/>
        <v/>
      </c>
      <c r="AG209" t="str">
        <f t="shared" si="60"/>
        <v/>
      </c>
      <c r="AH209" t="str">
        <f t="shared" si="61"/>
        <v/>
      </c>
      <c r="AI209" t="str">
        <f t="shared" si="62"/>
        <v/>
      </c>
      <c r="AJ209" t="str">
        <f t="shared" si="63"/>
        <v/>
      </c>
      <c r="AK209" t="str">
        <f t="shared" si="64"/>
        <v/>
      </c>
    </row>
    <row r="210" spans="1:37" x14ac:dyDescent="0.25">
      <c r="A210" s="23"/>
      <c r="B210" s="24"/>
      <c r="C210" s="24"/>
      <c r="D210" s="25"/>
      <c r="E210" s="26"/>
      <c r="F210" s="27"/>
      <c r="G210" s="27"/>
      <c r="H210" s="24"/>
      <c r="I210" s="28"/>
      <c r="J210" s="28"/>
      <c r="K210" s="15"/>
      <c r="L210" s="29"/>
      <c r="M210" s="30"/>
      <c r="N210" s="31"/>
      <c r="O210" s="32"/>
      <c r="P210" s="223"/>
      <c r="Q210" s="225"/>
      <c r="R210" s="377"/>
      <c r="S210" s="29"/>
      <c r="T210" s="30"/>
      <c r="U210">
        <f t="shared" si="52"/>
        <v>0</v>
      </c>
      <c r="V210" t="str">
        <f>IF(F210="","",IF(COUNTIF('Postes comptables'!$A:$C,F210)=0,"Anomalie",""))</f>
        <v/>
      </c>
      <c r="W210">
        <f t="shared" si="53"/>
        <v>1</v>
      </c>
      <c r="X210" t="str">
        <f>IF(F210="","",MATCH(F210,'Postes comptables'!$C$3:$C$45,0))</f>
        <v/>
      </c>
      <c r="Y210" t="str" cm="1">
        <f t="array" ref="Y210">IF(X210="","",INDEX('Postes comptables'!$B$3:$B$45,X210,0))</f>
        <v/>
      </c>
      <c r="Z210" t="str">
        <f>IF(G210="","",IF(COUNTIF('Postes comptables'!$C$99:$C$148,G210)=0,"Anomalie",""))</f>
        <v/>
      </c>
      <c r="AA210" t="b">
        <f t="shared" si="54"/>
        <v>0</v>
      </c>
      <c r="AB210" t="str">
        <f t="shared" si="55"/>
        <v/>
      </c>
      <c r="AC210" t="str">
        <f t="shared" si="56"/>
        <v/>
      </c>
      <c r="AD210" t="str">
        <f t="shared" si="57"/>
        <v/>
      </c>
      <c r="AE210" t="str">
        <f t="shared" si="58"/>
        <v/>
      </c>
      <c r="AF210" t="str">
        <f t="shared" si="59"/>
        <v/>
      </c>
      <c r="AG210" t="str">
        <f t="shared" si="60"/>
        <v/>
      </c>
      <c r="AH210" t="str">
        <f t="shared" si="61"/>
        <v/>
      </c>
      <c r="AI210" t="str">
        <f t="shared" si="62"/>
        <v/>
      </c>
      <c r="AJ210" t="str">
        <f t="shared" si="63"/>
        <v/>
      </c>
      <c r="AK210" t="str">
        <f t="shared" si="64"/>
        <v/>
      </c>
    </row>
    <row r="211" spans="1:37" x14ac:dyDescent="0.25">
      <c r="A211" s="23"/>
      <c r="B211" s="24"/>
      <c r="C211" s="24"/>
      <c r="D211" s="25"/>
      <c r="E211" s="26"/>
      <c r="F211" s="27"/>
      <c r="G211" s="27"/>
      <c r="H211" s="24"/>
      <c r="I211" s="28"/>
      <c r="J211" s="28"/>
      <c r="K211" s="15"/>
      <c r="L211" s="29"/>
      <c r="M211" s="30"/>
      <c r="N211" s="31"/>
      <c r="O211" s="32"/>
      <c r="P211" s="223"/>
      <c r="Q211" s="225"/>
      <c r="R211" s="377"/>
      <c r="S211" s="29"/>
      <c r="T211" s="30"/>
      <c r="U211">
        <f t="shared" si="52"/>
        <v>0</v>
      </c>
      <c r="V211" t="str">
        <f>IF(F211="","",IF(COUNTIF('Postes comptables'!$A:$C,F211)=0,"Anomalie",""))</f>
        <v/>
      </c>
      <c r="W211">
        <f t="shared" si="53"/>
        <v>1</v>
      </c>
      <c r="X211" t="str">
        <f>IF(F211="","",MATCH(F211,'Postes comptables'!$C$3:$C$45,0))</f>
        <v/>
      </c>
      <c r="Y211" t="str" cm="1">
        <f t="array" ref="Y211">IF(X211="","",INDEX('Postes comptables'!$B$3:$B$45,X211,0))</f>
        <v/>
      </c>
      <c r="Z211" t="str">
        <f>IF(G211="","",IF(COUNTIF('Postes comptables'!$C$99:$C$148,G211)=0,"Anomalie",""))</f>
        <v/>
      </c>
      <c r="AA211" t="b">
        <f t="shared" si="54"/>
        <v>0</v>
      </c>
      <c r="AB211" t="str">
        <f t="shared" si="55"/>
        <v/>
      </c>
      <c r="AC211" t="str">
        <f t="shared" si="56"/>
        <v/>
      </c>
      <c r="AD211" t="str">
        <f t="shared" si="57"/>
        <v/>
      </c>
      <c r="AE211" t="str">
        <f t="shared" si="58"/>
        <v/>
      </c>
      <c r="AF211" t="str">
        <f t="shared" si="59"/>
        <v/>
      </c>
      <c r="AG211" t="str">
        <f t="shared" si="60"/>
        <v/>
      </c>
      <c r="AH211" t="str">
        <f t="shared" si="61"/>
        <v/>
      </c>
      <c r="AI211" t="str">
        <f t="shared" si="62"/>
        <v/>
      </c>
      <c r="AJ211" t="str">
        <f t="shared" si="63"/>
        <v/>
      </c>
      <c r="AK211" t="str">
        <f t="shared" si="64"/>
        <v/>
      </c>
    </row>
    <row r="212" spans="1:37" x14ac:dyDescent="0.25">
      <c r="A212" s="23"/>
      <c r="B212" s="24"/>
      <c r="C212" s="24"/>
      <c r="D212" s="25"/>
      <c r="E212" s="26"/>
      <c r="F212" s="27"/>
      <c r="G212" s="27"/>
      <c r="H212" s="24"/>
      <c r="I212" s="28"/>
      <c r="J212" s="28"/>
      <c r="K212" s="15"/>
      <c r="L212" s="29"/>
      <c r="M212" s="30"/>
      <c r="N212" s="31"/>
      <c r="O212" s="32"/>
      <c r="P212" s="223"/>
      <c r="Q212" s="225"/>
      <c r="R212" s="377"/>
      <c r="S212" s="29"/>
      <c r="T212" s="30"/>
      <c r="U212">
        <f t="shared" si="52"/>
        <v>0</v>
      </c>
      <c r="V212" t="str">
        <f>IF(F212="","",IF(COUNTIF('Postes comptables'!$A:$C,F212)=0,"Anomalie",""))</f>
        <v/>
      </c>
      <c r="W212">
        <f t="shared" si="53"/>
        <v>1</v>
      </c>
      <c r="X212" t="str">
        <f>IF(F212="","",MATCH(F212,'Postes comptables'!$C$3:$C$45,0))</f>
        <v/>
      </c>
      <c r="Y212" t="str" cm="1">
        <f t="array" ref="Y212">IF(X212="","",INDEX('Postes comptables'!$B$3:$B$45,X212,0))</f>
        <v/>
      </c>
      <c r="Z212" t="str">
        <f>IF(G212="","",IF(COUNTIF('Postes comptables'!$C$99:$C$148,G212)=0,"Anomalie",""))</f>
        <v/>
      </c>
      <c r="AA212" t="b">
        <f t="shared" si="54"/>
        <v>0</v>
      </c>
      <c r="AB212" t="str">
        <f t="shared" si="55"/>
        <v/>
      </c>
      <c r="AC212" t="str">
        <f t="shared" si="56"/>
        <v/>
      </c>
      <c r="AD212" t="str">
        <f t="shared" si="57"/>
        <v/>
      </c>
      <c r="AE212" t="str">
        <f t="shared" si="58"/>
        <v/>
      </c>
      <c r="AF212" t="str">
        <f t="shared" si="59"/>
        <v/>
      </c>
      <c r="AG212" t="str">
        <f t="shared" si="60"/>
        <v/>
      </c>
      <c r="AH212" t="str">
        <f t="shared" si="61"/>
        <v/>
      </c>
      <c r="AI212" t="str">
        <f t="shared" si="62"/>
        <v/>
      </c>
      <c r="AJ212" t="str">
        <f t="shared" si="63"/>
        <v/>
      </c>
      <c r="AK212" t="str">
        <f t="shared" si="64"/>
        <v/>
      </c>
    </row>
    <row r="213" spans="1:37" x14ac:dyDescent="0.25">
      <c r="A213" s="23"/>
      <c r="B213" s="24"/>
      <c r="C213" s="24"/>
      <c r="D213" s="25"/>
      <c r="E213" s="26"/>
      <c r="F213" s="27"/>
      <c r="G213" s="27"/>
      <c r="H213" s="24"/>
      <c r="I213" s="28"/>
      <c r="J213" s="28"/>
      <c r="K213" s="15"/>
      <c r="L213" s="29"/>
      <c r="M213" s="30"/>
      <c r="N213" s="31"/>
      <c r="O213" s="32"/>
      <c r="P213" s="223"/>
      <c r="Q213" s="225"/>
      <c r="R213" s="377"/>
      <c r="S213" s="29"/>
      <c r="T213" s="30"/>
      <c r="U213">
        <f t="shared" si="52"/>
        <v>0</v>
      </c>
      <c r="V213" t="str">
        <f>IF(F213="","",IF(COUNTIF('Postes comptables'!$A:$C,F213)=0,"Anomalie",""))</f>
        <v/>
      </c>
      <c r="W213">
        <f t="shared" si="53"/>
        <v>1</v>
      </c>
      <c r="X213" t="str">
        <f>IF(F213="","",MATCH(F213,'Postes comptables'!$C$3:$C$45,0))</f>
        <v/>
      </c>
      <c r="Y213" t="str" cm="1">
        <f t="array" ref="Y213">IF(X213="","",INDEX('Postes comptables'!$B$3:$B$45,X213,0))</f>
        <v/>
      </c>
      <c r="Z213" t="str">
        <f>IF(G213="","",IF(COUNTIF('Postes comptables'!$C$99:$C$148,G213)=0,"Anomalie",""))</f>
        <v/>
      </c>
      <c r="AA213" t="b">
        <f t="shared" si="54"/>
        <v>0</v>
      </c>
      <c r="AB213" t="str">
        <f t="shared" si="55"/>
        <v/>
      </c>
      <c r="AC213" t="str">
        <f t="shared" si="56"/>
        <v/>
      </c>
      <c r="AD213" t="str">
        <f t="shared" si="57"/>
        <v/>
      </c>
      <c r="AE213" t="str">
        <f t="shared" si="58"/>
        <v/>
      </c>
      <c r="AF213" t="str">
        <f t="shared" si="59"/>
        <v/>
      </c>
      <c r="AG213" t="str">
        <f t="shared" si="60"/>
        <v/>
      </c>
      <c r="AH213" t="str">
        <f t="shared" si="61"/>
        <v/>
      </c>
      <c r="AI213" t="str">
        <f t="shared" si="62"/>
        <v/>
      </c>
      <c r="AJ213" t="str">
        <f t="shared" si="63"/>
        <v/>
      </c>
      <c r="AK213" t="str">
        <f t="shared" si="64"/>
        <v/>
      </c>
    </row>
    <row r="214" spans="1:37" x14ac:dyDescent="0.25">
      <c r="A214" s="23"/>
      <c r="B214" s="24"/>
      <c r="C214" s="24"/>
      <c r="D214" s="25"/>
      <c r="E214" s="26"/>
      <c r="F214" s="27"/>
      <c r="G214" s="27"/>
      <c r="H214" s="24"/>
      <c r="I214" s="28"/>
      <c r="J214" s="28"/>
      <c r="K214" s="15"/>
      <c r="L214" s="29"/>
      <c r="M214" s="30"/>
      <c r="N214" s="31"/>
      <c r="O214" s="32"/>
      <c r="P214" s="223"/>
      <c r="Q214" s="225"/>
      <c r="R214" s="377"/>
      <c r="S214" s="29"/>
      <c r="T214" s="30"/>
      <c r="U214">
        <f t="shared" si="52"/>
        <v>0</v>
      </c>
      <c r="V214" t="str">
        <f>IF(F214="","",IF(COUNTIF('Postes comptables'!$A:$C,F214)=0,"Anomalie",""))</f>
        <v/>
      </c>
      <c r="W214">
        <f t="shared" si="53"/>
        <v>1</v>
      </c>
      <c r="X214" t="str">
        <f>IF(F214="","",MATCH(F214,'Postes comptables'!$C$3:$C$45,0))</f>
        <v/>
      </c>
      <c r="Y214" t="str" cm="1">
        <f t="array" ref="Y214">IF(X214="","",INDEX('Postes comptables'!$B$3:$B$45,X214,0))</f>
        <v/>
      </c>
      <c r="Z214" t="str">
        <f>IF(G214="","",IF(COUNTIF('Postes comptables'!$C$99:$C$148,G214)=0,"Anomalie",""))</f>
        <v/>
      </c>
      <c r="AA214" t="b">
        <f t="shared" si="54"/>
        <v>0</v>
      </c>
      <c r="AB214" t="str">
        <f t="shared" si="55"/>
        <v/>
      </c>
      <c r="AC214" t="str">
        <f t="shared" si="56"/>
        <v/>
      </c>
      <c r="AD214" t="str">
        <f t="shared" si="57"/>
        <v/>
      </c>
      <c r="AE214" t="str">
        <f t="shared" si="58"/>
        <v/>
      </c>
      <c r="AF214" t="str">
        <f t="shared" si="59"/>
        <v/>
      </c>
      <c r="AG214" t="str">
        <f t="shared" si="60"/>
        <v/>
      </c>
      <c r="AH214" t="str">
        <f t="shared" si="61"/>
        <v/>
      </c>
      <c r="AI214" t="str">
        <f t="shared" si="62"/>
        <v/>
      </c>
      <c r="AJ214" t="str">
        <f t="shared" si="63"/>
        <v/>
      </c>
      <c r="AK214" t="str">
        <f t="shared" si="64"/>
        <v/>
      </c>
    </row>
    <row r="215" spans="1:37" x14ac:dyDescent="0.25">
      <c r="A215" s="23"/>
      <c r="B215" s="24"/>
      <c r="C215" s="24"/>
      <c r="D215" s="25"/>
      <c r="E215" s="26"/>
      <c r="F215" s="27"/>
      <c r="G215" s="27"/>
      <c r="H215" s="24"/>
      <c r="I215" s="28"/>
      <c r="J215" s="28"/>
      <c r="K215" s="15"/>
      <c r="L215" s="29"/>
      <c r="M215" s="30"/>
      <c r="N215" s="31"/>
      <c r="O215" s="32"/>
      <c r="P215" s="223"/>
      <c r="Q215" s="225"/>
      <c r="R215" s="377"/>
      <c r="S215" s="29"/>
      <c r="T215" s="30"/>
      <c r="U215">
        <f t="shared" si="52"/>
        <v>0</v>
      </c>
      <c r="V215" t="str">
        <f>IF(F215="","",IF(COUNTIF('Postes comptables'!$A:$C,F215)=0,"Anomalie",""))</f>
        <v/>
      </c>
      <c r="W215">
        <f t="shared" si="53"/>
        <v>1</v>
      </c>
      <c r="X215" t="str">
        <f>IF(F215="","",MATCH(F215,'Postes comptables'!$C$3:$C$45,0))</f>
        <v/>
      </c>
      <c r="Y215" t="str" cm="1">
        <f t="array" ref="Y215">IF(X215="","",INDEX('Postes comptables'!$B$3:$B$45,X215,0))</f>
        <v/>
      </c>
      <c r="Z215" t="str">
        <f>IF(G215="","",IF(COUNTIF('Postes comptables'!$C$99:$C$148,G215)=0,"Anomalie",""))</f>
        <v/>
      </c>
      <c r="AA215" t="b">
        <f t="shared" si="54"/>
        <v>0</v>
      </c>
      <c r="AB215" t="str">
        <f t="shared" si="55"/>
        <v/>
      </c>
      <c r="AC215" t="str">
        <f t="shared" si="56"/>
        <v/>
      </c>
      <c r="AD215" t="str">
        <f t="shared" si="57"/>
        <v/>
      </c>
      <c r="AE215" t="str">
        <f t="shared" si="58"/>
        <v/>
      </c>
      <c r="AF215" t="str">
        <f t="shared" si="59"/>
        <v/>
      </c>
      <c r="AG215" t="str">
        <f t="shared" si="60"/>
        <v/>
      </c>
      <c r="AH215" t="str">
        <f t="shared" si="61"/>
        <v/>
      </c>
      <c r="AI215" t="str">
        <f t="shared" si="62"/>
        <v/>
      </c>
      <c r="AJ215" t="str">
        <f t="shared" si="63"/>
        <v/>
      </c>
      <c r="AK215" t="str">
        <f t="shared" si="64"/>
        <v/>
      </c>
    </row>
    <row r="216" spans="1:37" x14ac:dyDescent="0.25">
      <c r="A216" s="23"/>
      <c r="B216" s="24"/>
      <c r="C216" s="24"/>
      <c r="D216" s="25"/>
      <c r="E216" s="26"/>
      <c r="F216" s="27"/>
      <c r="G216" s="27"/>
      <c r="H216" s="24"/>
      <c r="I216" s="28"/>
      <c r="J216" s="28"/>
      <c r="K216" s="15"/>
      <c r="L216" s="29"/>
      <c r="M216" s="30"/>
      <c r="N216" s="31"/>
      <c r="O216" s="32"/>
      <c r="P216" s="223"/>
      <c r="Q216" s="225"/>
      <c r="R216" s="377"/>
      <c r="S216" s="29"/>
      <c r="T216" s="30"/>
      <c r="U216">
        <f t="shared" si="52"/>
        <v>0</v>
      </c>
      <c r="V216" t="str">
        <f>IF(F216="","",IF(COUNTIF('Postes comptables'!$A:$C,F216)=0,"Anomalie",""))</f>
        <v/>
      </c>
      <c r="W216">
        <f t="shared" si="53"/>
        <v>1</v>
      </c>
      <c r="X216" t="str">
        <f>IF(F216="","",MATCH(F216,'Postes comptables'!$C$3:$C$45,0))</f>
        <v/>
      </c>
      <c r="Y216" t="str" cm="1">
        <f t="array" ref="Y216">IF(X216="","",INDEX('Postes comptables'!$B$3:$B$45,X216,0))</f>
        <v/>
      </c>
      <c r="Z216" t="str">
        <f>IF(G216="","",IF(COUNTIF('Postes comptables'!$C$99:$C$148,G216)=0,"Anomalie",""))</f>
        <v/>
      </c>
      <c r="AA216" t="b">
        <f t="shared" si="54"/>
        <v>0</v>
      </c>
      <c r="AB216" t="str">
        <f t="shared" si="55"/>
        <v/>
      </c>
      <c r="AC216" t="str">
        <f t="shared" si="56"/>
        <v/>
      </c>
      <c r="AD216" t="str">
        <f t="shared" si="57"/>
        <v/>
      </c>
      <c r="AE216" t="str">
        <f t="shared" si="58"/>
        <v/>
      </c>
      <c r="AF216" t="str">
        <f t="shared" si="59"/>
        <v/>
      </c>
      <c r="AG216" t="str">
        <f t="shared" si="60"/>
        <v/>
      </c>
      <c r="AH216" t="str">
        <f t="shared" si="61"/>
        <v/>
      </c>
      <c r="AI216" t="str">
        <f t="shared" si="62"/>
        <v/>
      </c>
      <c r="AJ216" t="str">
        <f t="shared" si="63"/>
        <v/>
      </c>
      <c r="AK216" t="str">
        <f t="shared" si="64"/>
        <v/>
      </c>
    </row>
    <row r="217" spans="1:37" x14ac:dyDescent="0.25">
      <c r="A217" s="23"/>
      <c r="B217" s="24"/>
      <c r="C217" s="24"/>
      <c r="D217" s="25"/>
      <c r="E217" s="26"/>
      <c r="F217" s="27"/>
      <c r="G217" s="27"/>
      <c r="H217" s="24"/>
      <c r="I217" s="28"/>
      <c r="J217" s="28"/>
      <c r="K217" s="15"/>
      <c r="L217" s="29"/>
      <c r="M217" s="30"/>
      <c r="N217" s="31"/>
      <c r="O217" s="32"/>
      <c r="P217" s="223"/>
      <c r="Q217" s="225"/>
      <c r="R217" s="377"/>
      <c r="S217" s="29"/>
      <c r="T217" s="30"/>
      <c r="U217">
        <f t="shared" si="52"/>
        <v>0</v>
      </c>
      <c r="V217" t="str">
        <f>IF(F217="","",IF(COUNTIF('Postes comptables'!$A:$C,F217)=0,"Anomalie",""))</f>
        <v/>
      </c>
      <c r="W217">
        <f t="shared" si="53"/>
        <v>1</v>
      </c>
      <c r="X217" t="str">
        <f>IF(F217="","",MATCH(F217,'Postes comptables'!$C$3:$C$45,0))</f>
        <v/>
      </c>
      <c r="Y217" t="str" cm="1">
        <f t="array" ref="Y217">IF(X217="","",INDEX('Postes comptables'!$B$3:$B$45,X217,0))</f>
        <v/>
      </c>
      <c r="Z217" t="str">
        <f>IF(G217="","",IF(COUNTIF('Postes comptables'!$C$99:$C$148,G217)=0,"Anomalie",""))</f>
        <v/>
      </c>
      <c r="AA217" t="b">
        <f t="shared" si="54"/>
        <v>0</v>
      </c>
      <c r="AB217" t="str">
        <f t="shared" si="55"/>
        <v/>
      </c>
      <c r="AC217" t="str">
        <f t="shared" si="56"/>
        <v/>
      </c>
      <c r="AD217" t="str">
        <f t="shared" si="57"/>
        <v/>
      </c>
      <c r="AE217" t="str">
        <f t="shared" si="58"/>
        <v/>
      </c>
      <c r="AF217" t="str">
        <f t="shared" si="59"/>
        <v/>
      </c>
      <c r="AG217" t="str">
        <f t="shared" si="60"/>
        <v/>
      </c>
      <c r="AH217" t="str">
        <f t="shared" si="61"/>
        <v/>
      </c>
      <c r="AI217" t="str">
        <f t="shared" si="62"/>
        <v/>
      </c>
      <c r="AJ217" t="str">
        <f t="shared" si="63"/>
        <v/>
      </c>
      <c r="AK217" t="str">
        <f t="shared" si="64"/>
        <v/>
      </c>
    </row>
    <row r="218" spans="1:37" x14ac:dyDescent="0.25">
      <c r="A218" s="23"/>
      <c r="B218" s="24"/>
      <c r="C218" s="24"/>
      <c r="D218" s="25"/>
      <c r="E218" s="26"/>
      <c r="F218" s="27"/>
      <c r="G218" s="27"/>
      <c r="H218" s="24"/>
      <c r="I218" s="28"/>
      <c r="J218" s="28"/>
      <c r="K218" s="15"/>
      <c r="L218" s="29"/>
      <c r="M218" s="30"/>
      <c r="N218" s="31"/>
      <c r="O218" s="32"/>
      <c r="P218" s="223"/>
      <c r="Q218" s="225"/>
      <c r="R218" s="377"/>
      <c r="S218" s="29"/>
      <c r="T218" s="30"/>
      <c r="U218">
        <f t="shared" si="52"/>
        <v>0</v>
      </c>
      <c r="V218" t="str">
        <f>IF(F218="","",IF(COUNTIF('Postes comptables'!$A:$C,F218)=0,"Anomalie",""))</f>
        <v/>
      </c>
      <c r="W218">
        <f t="shared" si="53"/>
        <v>1</v>
      </c>
      <c r="X218" t="str">
        <f>IF(F218="","",MATCH(F218,'Postes comptables'!$C$3:$C$45,0))</f>
        <v/>
      </c>
      <c r="Y218" t="str" cm="1">
        <f t="array" ref="Y218">IF(X218="","",INDEX('Postes comptables'!$B$3:$B$45,X218,0))</f>
        <v/>
      </c>
      <c r="Z218" t="str">
        <f>IF(G218="","",IF(COUNTIF('Postes comptables'!$C$99:$C$148,G218)=0,"Anomalie",""))</f>
        <v/>
      </c>
      <c r="AA218" t="b">
        <f t="shared" si="54"/>
        <v>0</v>
      </c>
      <c r="AB218" t="str">
        <f t="shared" si="55"/>
        <v/>
      </c>
      <c r="AC218" t="str">
        <f t="shared" si="56"/>
        <v/>
      </c>
      <c r="AD218" t="str">
        <f t="shared" si="57"/>
        <v/>
      </c>
      <c r="AE218" t="str">
        <f t="shared" si="58"/>
        <v/>
      </c>
      <c r="AF218" t="str">
        <f t="shared" si="59"/>
        <v/>
      </c>
      <c r="AG218" t="str">
        <f t="shared" si="60"/>
        <v/>
      </c>
      <c r="AH218" t="str">
        <f t="shared" si="61"/>
        <v/>
      </c>
      <c r="AI218" t="str">
        <f t="shared" si="62"/>
        <v/>
      </c>
      <c r="AJ218" t="str">
        <f t="shared" si="63"/>
        <v/>
      </c>
      <c r="AK218" t="str">
        <f t="shared" si="64"/>
        <v/>
      </c>
    </row>
    <row r="219" spans="1:37" x14ac:dyDescent="0.25">
      <c r="A219" s="23"/>
      <c r="B219" s="24"/>
      <c r="C219" s="24"/>
      <c r="D219" s="25"/>
      <c r="E219" s="26"/>
      <c r="F219" s="27"/>
      <c r="G219" s="27"/>
      <c r="H219" s="24"/>
      <c r="I219" s="28"/>
      <c r="J219" s="28"/>
      <c r="K219" s="15"/>
      <c r="L219" s="29"/>
      <c r="M219" s="30"/>
      <c r="N219" s="31"/>
      <c r="O219" s="32"/>
      <c r="P219" s="223"/>
      <c r="Q219" s="225"/>
      <c r="R219" s="377"/>
      <c r="S219" s="29"/>
      <c r="T219" s="30"/>
      <c r="U219">
        <f t="shared" si="52"/>
        <v>0</v>
      </c>
      <c r="V219" t="str">
        <f>IF(F219="","",IF(COUNTIF('Postes comptables'!$A:$C,F219)=0,"Anomalie",""))</f>
        <v/>
      </c>
      <c r="W219">
        <f t="shared" si="53"/>
        <v>1</v>
      </c>
      <c r="X219" t="str">
        <f>IF(F219="","",MATCH(F219,'Postes comptables'!$C$3:$C$45,0))</f>
        <v/>
      </c>
      <c r="Y219" t="str" cm="1">
        <f t="array" ref="Y219">IF(X219="","",INDEX('Postes comptables'!$B$3:$B$45,X219,0))</f>
        <v/>
      </c>
      <c r="Z219" t="str">
        <f>IF(G219="","",IF(COUNTIF('Postes comptables'!$C$99:$C$148,G219)=0,"Anomalie",""))</f>
        <v/>
      </c>
      <c r="AA219" t="b">
        <f t="shared" si="54"/>
        <v>0</v>
      </c>
      <c r="AB219" t="str">
        <f t="shared" si="55"/>
        <v/>
      </c>
      <c r="AC219" t="str">
        <f t="shared" si="56"/>
        <v/>
      </c>
      <c r="AD219" t="str">
        <f t="shared" si="57"/>
        <v/>
      </c>
      <c r="AE219" t="str">
        <f t="shared" si="58"/>
        <v/>
      </c>
      <c r="AF219" t="str">
        <f t="shared" si="59"/>
        <v/>
      </c>
      <c r="AG219" t="str">
        <f t="shared" si="60"/>
        <v/>
      </c>
      <c r="AH219" t="str">
        <f t="shared" si="61"/>
        <v/>
      </c>
      <c r="AI219" t="str">
        <f t="shared" si="62"/>
        <v/>
      </c>
      <c r="AJ219" t="str">
        <f t="shared" si="63"/>
        <v/>
      </c>
      <c r="AK219" t="str">
        <f t="shared" si="64"/>
        <v/>
      </c>
    </row>
    <row r="220" spans="1:37" x14ac:dyDescent="0.25">
      <c r="A220" s="23"/>
      <c r="B220" s="24"/>
      <c r="C220" s="24"/>
      <c r="D220" s="25"/>
      <c r="E220" s="26"/>
      <c r="F220" s="27"/>
      <c r="G220" s="27"/>
      <c r="H220" s="24"/>
      <c r="I220" s="28"/>
      <c r="J220" s="28"/>
      <c r="K220" s="15"/>
      <c r="L220" s="29"/>
      <c r="M220" s="30"/>
      <c r="N220" s="31"/>
      <c r="O220" s="32"/>
      <c r="P220" s="223"/>
      <c r="Q220" s="225"/>
      <c r="R220" s="377"/>
      <c r="S220" s="29"/>
      <c r="T220" s="30"/>
      <c r="U220">
        <f t="shared" si="52"/>
        <v>0</v>
      </c>
      <c r="V220" t="str">
        <f>IF(F220="","",IF(COUNTIF('Postes comptables'!$A:$C,F220)=0,"Anomalie",""))</f>
        <v/>
      </c>
      <c r="W220">
        <f t="shared" si="53"/>
        <v>1</v>
      </c>
      <c r="X220" t="str">
        <f>IF(F220="","",MATCH(F220,'Postes comptables'!$C$3:$C$45,0))</f>
        <v/>
      </c>
      <c r="Y220" t="str" cm="1">
        <f t="array" ref="Y220">IF(X220="","",INDEX('Postes comptables'!$B$3:$B$45,X220,0))</f>
        <v/>
      </c>
      <c r="Z220" t="str">
        <f>IF(G220="","",IF(COUNTIF('Postes comptables'!$C$99:$C$148,G220)=0,"Anomalie",""))</f>
        <v/>
      </c>
      <c r="AA220" t="b">
        <f t="shared" si="54"/>
        <v>0</v>
      </c>
      <c r="AB220" t="str">
        <f t="shared" si="55"/>
        <v/>
      </c>
      <c r="AC220" t="str">
        <f t="shared" si="56"/>
        <v/>
      </c>
      <c r="AD220" t="str">
        <f t="shared" si="57"/>
        <v/>
      </c>
      <c r="AE220" t="str">
        <f t="shared" si="58"/>
        <v/>
      </c>
      <c r="AF220" t="str">
        <f t="shared" si="59"/>
        <v/>
      </c>
      <c r="AG220" t="str">
        <f t="shared" si="60"/>
        <v/>
      </c>
      <c r="AH220" t="str">
        <f t="shared" si="61"/>
        <v/>
      </c>
      <c r="AI220" t="str">
        <f t="shared" si="62"/>
        <v/>
      </c>
      <c r="AJ220" t="str">
        <f t="shared" si="63"/>
        <v/>
      </c>
      <c r="AK220" t="str">
        <f t="shared" si="64"/>
        <v/>
      </c>
    </row>
    <row r="221" spans="1:37" x14ac:dyDescent="0.25">
      <c r="A221" s="23"/>
      <c r="B221" s="24"/>
      <c r="C221" s="24"/>
      <c r="D221" s="25"/>
      <c r="E221" s="26"/>
      <c r="F221" s="27"/>
      <c r="G221" s="27"/>
      <c r="H221" s="24"/>
      <c r="I221" s="28"/>
      <c r="J221" s="28"/>
      <c r="K221" s="15"/>
      <c r="L221" s="29"/>
      <c r="M221" s="30"/>
      <c r="N221" s="31"/>
      <c r="O221" s="32"/>
      <c r="P221" s="223"/>
      <c r="Q221" s="225"/>
      <c r="R221" s="377"/>
      <c r="S221" s="29"/>
      <c r="T221" s="30"/>
      <c r="U221">
        <f t="shared" si="52"/>
        <v>0</v>
      </c>
      <c r="V221" t="str">
        <f>IF(F221="","",IF(COUNTIF('Postes comptables'!$A:$C,F221)=0,"Anomalie",""))</f>
        <v/>
      </c>
      <c r="W221">
        <f t="shared" si="53"/>
        <v>1</v>
      </c>
      <c r="X221" t="str">
        <f>IF(F221="","",MATCH(F221,'Postes comptables'!$C$3:$C$45,0))</f>
        <v/>
      </c>
      <c r="Y221" t="str" cm="1">
        <f t="array" ref="Y221">IF(X221="","",INDEX('Postes comptables'!$B$3:$B$45,X221,0))</f>
        <v/>
      </c>
      <c r="Z221" t="str">
        <f>IF(G221="","",IF(COUNTIF('Postes comptables'!$C$99:$C$148,G221)=0,"Anomalie",""))</f>
        <v/>
      </c>
      <c r="AA221" t="b">
        <f t="shared" si="54"/>
        <v>0</v>
      </c>
      <c r="AB221" t="str">
        <f t="shared" si="55"/>
        <v/>
      </c>
      <c r="AC221" t="str">
        <f t="shared" si="56"/>
        <v/>
      </c>
      <c r="AD221" t="str">
        <f t="shared" si="57"/>
        <v/>
      </c>
      <c r="AE221" t="str">
        <f t="shared" si="58"/>
        <v/>
      </c>
      <c r="AF221" t="str">
        <f t="shared" si="59"/>
        <v/>
      </c>
      <c r="AG221" t="str">
        <f t="shared" si="60"/>
        <v/>
      </c>
      <c r="AH221" t="str">
        <f t="shared" si="61"/>
        <v/>
      </c>
      <c r="AI221" t="str">
        <f t="shared" si="62"/>
        <v/>
      </c>
      <c r="AJ221" t="str">
        <f t="shared" si="63"/>
        <v/>
      </c>
      <c r="AK221" t="str">
        <f t="shared" si="64"/>
        <v/>
      </c>
    </row>
    <row r="222" spans="1:37" x14ac:dyDescent="0.25">
      <c r="A222" s="23"/>
      <c r="B222" s="24"/>
      <c r="C222" s="24"/>
      <c r="D222" s="25"/>
      <c r="E222" s="26"/>
      <c r="F222" s="27"/>
      <c r="G222" s="27"/>
      <c r="H222" s="24"/>
      <c r="I222" s="28"/>
      <c r="J222" s="28"/>
      <c r="K222" s="15"/>
      <c r="L222" s="29"/>
      <c r="M222" s="30"/>
      <c r="N222" s="31"/>
      <c r="O222" s="32"/>
      <c r="P222" s="223"/>
      <c r="Q222" s="225"/>
      <c r="R222" s="377"/>
      <c r="S222" s="29"/>
      <c r="T222" s="30"/>
      <c r="U222">
        <f t="shared" si="52"/>
        <v>0</v>
      </c>
      <c r="V222" t="str">
        <f>IF(F222="","",IF(COUNTIF('Postes comptables'!$A:$C,F222)=0,"Anomalie",""))</f>
        <v/>
      </c>
      <c r="W222">
        <f t="shared" si="53"/>
        <v>1</v>
      </c>
      <c r="X222" t="str">
        <f>IF(F222="","",MATCH(F222,'Postes comptables'!$C$3:$C$45,0))</f>
        <v/>
      </c>
      <c r="Y222" t="str" cm="1">
        <f t="array" ref="Y222">IF(X222="","",INDEX('Postes comptables'!$B$3:$B$45,X222,0))</f>
        <v/>
      </c>
      <c r="Z222" t="str">
        <f>IF(G222="","",IF(COUNTIF('Postes comptables'!$C$99:$C$148,G222)=0,"Anomalie",""))</f>
        <v/>
      </c>
      <c r="AA222" t="b">
        <f t="shared" si="54"/>
        <v>0</v>
      </c>
      <c r="AB222" t="str">
        <f t="shared" si="55"/>
        <v/>
      </c>
      <c r="AC222" t="str">
        <f t="shared" si="56"/>
        <v/>
      </c>
      <c r="AD222" t="str">
        <f t="shared" si="57"/>
        <v/>
      </c>
      <c r="AE222" t="str">
        <f t="shared" si="58"/>
        <v/>
      </c>
      <c r="AF222" t="str">
        <f t="shared" si="59"/>
        <v/>
      </c>
      <c r="AG222" t="str">
        <f t="shared" si="60"/>
        <v/>
      </c>
      <c r="AH222" t="str">
        <f t="shared" si="61"/>
        <v/>
      </c>
      <c r="AI222" t="str">
        <f t="shared" si="62"/>
        <v/>
      </c>
      <c r="AJ222" t="str">
        <f t="shared" si="63"/>
        <v/>
      </c>
      <c r="AK222" t="str">
        <f t="shared" si="64"/>
        <v/>
      </c>
    </row>
    <row r="223" spans="1:37" x14ac:dyDescent="0.25">
      <c r="A223" s="23"/>
      <c r="B223" s="24"/>
      <c r="C223" s="24"/>
      <c r="D223" s="25"/>
      <c r="E223" s="26"/>
      <c r="F223" s="27"/>
      <c r="G223" s="27"/>
      <c r="H223" s="24"/>
      <c r="I223" s="28"/>
      <c r="J223" s="28"/>
      <c r="K223" s="15"/>
      <c r="L223" s="29"/>
      <c r="M223" s="30"/>
      <c r="N223" s="31"/>
      <c r="O223" s="32"/>
      <c r="P223" s="223"/>
      <c r="Q223" s="225"/>
      <c r="R223" s="377"/>
      <c r="S223" s="29"/>
      <c r="T223" s="30"/>
      <c r="U223">
        <f t="shared" si="52"/>
        <v>0</v>
      </c>
      <c r="V223" t="str">
        <f>IF(F223="","",IF(COUNTIF('Postes comptables'!$A:$C,F223)=0,"Anomalie",""))</f>
        <v/>
      </c>
      <c r="W223">
        <f t="shared" si="53"/>
        <v>1</v>
      </c>
      <c r="X223" t="str">
        <f>IF(F223="","",MATCH(F223,'Postes comptables'!$C$3:$C$45,0))</f>
        <v/>
      </c>
      <c r="Y223" t="str" cm="1">
        <f t="array" ref="Y223">IF(X223="","",INDEX('Postes comptables'!$B$3:$B$45,X223,0))</f>
        <v/>
      </c>
      <c r="Z223" t="str">
        <f>IF(G223="","",IF(COUNTIF('Postes comptables'!$C$99:$C$148,G223)=0,"Anomalie",""))</f>
        <v/>
      </c>
      <c r="AA223" t="b">
        <f t="shared" si="54"/>
        <v>0</v>
      </c>
      <c r="AB223" t="str">
        <f t="shared" si="55"/>
        <v/>
      </c>
      <c r="AC223" t="str">
        <f t="shared" si="56"/>
        <v/>
      </c>
      <c r="AD223" t="str">
        <f t="shared" si="57"/>
        <v/>
      </c>
      <c r="AE223" t="str">
        <f t="shared" si="58"/>
        <v/>
      </c>
      <c r="AF223" t="str">
        <f t="shared" si="59"/>
        <v/>
      </c>
      <c r="AG223" t="str">
        <f t="shared" si="60"/>
        <v/>
      </c>
      <c r="AH223" t="str">
        <f t="shared" si="61"/>
        <v/>
      </c>
      <c r="AI223" t="str">
        <f t="shared" si="62"/>
        <v/>
      </c>
      <c r="AJ223" t="str">
        <f t="shared" si="63"/>
        <v/>
      </c>
      <c r="AK223" t="str">
        <f t="shared" si="64"/>
        <v/>
      </c>
    </row>
    <row r="224" spans="1:37" x14ac:dyDescent="0.25">
      <c r="A224" s="23"/>
      <c r="B224" s="24"/>
      <c r="C224" s="24"/>
      <c r="D224" s="25"/>
      <c r="E224" s="26"/>
      <c r="F224" s="27"/>
      <c r="G224" s="27"/>
      <c r="H224" s="24"/>
      <c r="I224" s="28"/>
      <c r="J224" s="28"/>
      <c r="K224" s="15"/>
      <c r="L224" s="29"/>
      <c r="M224" s="30"/>
      <c r="N224" s="31"/>
      <c r="O224" s="32"/>
      <c r="P224" s="223"/>
      <c r="Q224" s="225"/>
      <c r="R224" s="377"/>
      <c r="S224" s="29"/>
      <c r="T224" s="30"/>
      <c r="U224">
        <f t="shared" si="52"/>
        <v>0</v>
      </c>
      <c r="V224" t="str">
        <f>IF(F224="","",IF(COUNTIF('Postes comptables'!$A:$C,F224)=0,"Anomalie",""))</f>
        <v/>
      </c>
      <c r="W224">
        <f t="shared" si="53"/>
        <v>1</v>
      </c>
      <c r="X224" t="str">
        <f>IF(F224="","",MATCH(F224,'Postes comptables'!$C$3:$C$45,0))</f>
        <v/>
      </c>
      <c r="Y224" t="str" cm="1">
        <f t="array" ref="Y224">IF(X224="","",INDEX('Postes comptables'!$B$3:$B$45,X224,0))</f>
        <v/>
      </c>
      <c r="Z224" t="str">
        <f>IF(G224="","",IF(COUNTIF('Postes comptables'!$C$99:$C$148,G224)=0,"Anomalie",""))</f>
        <v/>
      </c>
      <c r="AA224" t="b">
        <f t="shared" si="54"/>
        <v>0</v>
      </c>
      <c r="AB224" t="str">
        <f t="shared" si="55"/>
        <v/>
      </c>
      <c r="AC224" t="str">
        <f t="shared" si="56"/>
        <v/>
      </c>
      <c r="AD224" t="str">
        <f t="shared" si="57"/>
        <v/>
      </c>
      <c r="AE224" t="str">
        <f t="shared" si="58"/>
        <v/>
      </c>
      <c r="AF224" t="str">
        <f t="shared" si="59"/>
        <v/>
      </c>
      <c r="AG224" t="str">
        <f t="shared" si="60"/>
        <v/>
      </c>
      <c r="AH224" t="str">
        <f t="shared" si="61"/>
        <v/>
      </c>
      <c r="AI224" t="str">
        <f t="shared" si="62"/>
        <v/>
      </c>
      <c r="AJ224" t="str">
        <f t="shared" si="63"/>
        <v/>
      </c>
      <c r="AK224" t="str">
        <f t="shared" si="64"/>
        <v/>
      </c>
    </row>
    <row r="225" spans="1:37" x14ac:dyDescent="0.25">
      <c r="A225" s="23"/>
      <c r="B225" s="24"/>
      <c r="C225" s="24"/>
      <c r="D225" s="25"/>
      <c r="E225" s="26"/>
      <c r="F225" s="27"/>
      <c r="G225" s="27"/>
      <c r="H225" s="24"/>
      <c r="I225" s="28"/>
      <c r="J225" s="28"/>
      <c r="K225" s="15"/>
      <c r="L225" s="29"/>
      <c r="M225" s="30"/>
      <c r="N225" s="31"/>
      <c r="O225" s="32"/>
      <c r="P225" s="223"/>
      <c r="Q225" s="225"/>
      <c r="R225" s="377"/>
      <c r="S225" s="29"/>
      <c r="T225" s="30"/>
      <c r="U225">
        <f t="shared" si="52"/>
        <v>0</v>
      </c>
      <c r="V225" t="str">
        <f>IF(F225="","",IF(COUNTIF('Postes comptables'!$A:$C,F225)=0,"Anomalie",""))</f>
        <v/>
      </c>
      <c r="W225">
        <f t="shared" si="53"/>
        <v>1</v>
      </c>
      <c r="X225" t="str">
        <f>IF(F225="","",MATCH(F225,'Postes comptables'!$C$3:$C$45,0))</f>
        <v/>
      </c>
      <c r="Y225" t="str" cm="1">
        <f t="array" ref="Y225">IF(X225="","",INDEX('Postes comptables'!$B$3:$B$45,X225,0))</f>
        <v/>
      </c>
      <c r="Z225" t="str">
        <f>IF(G225="","",IF(COUNTIF('Postes comptables'!$C$99:$C$148,G225)=0,"Anomalie",""))</f>
        <v/>
      </c>
      <c r="AA225" t="b">
        <f t="shared" si="54"/>
        <v>0</v>
      </c>
      <c r="AB225" t="str">
        <f t="shared" si="55"/>
        <v/>
      </c>
      <c r="AC225" t="str">
        <f t="shared" si="56"/>
        <v/>
      </c>
      <c r="AD225" t="str">
        <f t="shared" si="57"/>
        <v/>
      </c>
      <c r="AE225" t="str">
        <f t="shared" si="58"/>
        <v/>
      </c>
      <c r="AF225" t="str">
        <f t="shared" si="59"/>
        <v/>
      </c>
      <c r="AG225" t="str">
        <f t="shared" si="60"/>
        <v/>
      </c>
      <c r="AH225" t="str">
        <f t="shared" si="61"/>
        <v/>
      </c>
      <c r="AI225" t="str">
        <f t="shared" si="62"/>
        <v/>
      </c>
      <c r="AJ225" t="str">
        <f t="shared" si="63"/>
        <v/>
      </c>
      <c r="AK225" t="str">
        <f t="shared" si="64"/>
        <v/>
      </c>
    </row>
    <row r="226" spans="1:37" x14ac:dyDescent="0.25">
      <c r="A226" s="23"/>
      <c r="B226" s="24"/>
      <c r="C226" s="24"/>
      <c r="D226" s="25"/>
      <c r="E226" s="26"/>
      <c r="F226" s="27"/>
      <c r="G226" s="27"/>
      <c r="H226" s="24"/>
      <c r="I226" s="28"/>
      <c r="J226" s="28"/>
      <c r="K226" s="15"/>
      <c r="L226" s="29"/>
      <c r="M226" s="30"/>
      <c r="N226" s="31"/>
      <c r="O226" s="32"/>
      <c r="P226" s="223"/>
      <c r="Q226" s="225"/>
      <c r="R226" s="377"/>
      <c r="S226" s="29"/>
      <c r="T226" s="30"/>
      <c r="U226">
        <f t="shared" si="52"/>
        <v>0</v>
      </c>
      <c r="V226" t="str">
        <f>IF(F226="","",IF(COUNTIF('Postes comptables'!$A:$C,F226)=0,"Anomalie",""))</f>
        <v/>
      </c>
      <c r="W226">
        <f t="shared" si="53"/>
        <v>1</v>
      </c>
      <c r="X226" t="str">
        <f>IF(F226="","",MATCH(F226,'Postes comptables'!$C$3:$C$45,0))</f>
        <v/>
      </c>
      <c r="Y226" t="str" cm="1">
        <f t="array" ref="Y226">IF(X226="","",INDEX('Postes comptables'!$B$3:$B$45,X226,0))</f>
        <v/>
      </c>
      <c r="Z226" t="str">
        <f>IF(G226="","",IF(COUNTIF('Postes comptables'!$C$99:$C$148,G226)=0,"Anomalie",""))</f>
        <v/>
      </c>
      <c r="AA226" t="b">
        <f t="shared" si="54"/>
        <v>0</v>
      </c>
      <c r="AB226" t="str">
        <f t="shared" si="55"/>
        <v/>
      </c>
      <c r="AC226" t="str">
        <f t="shared" si="56"/>
        <v/>
      </c>
      <c r="AD226" t="str">
        <f t="shared" si="57"/>
        <v/>
      </c>
      <c r="AE226" t="str">
        <f t="shared" si="58"/>
        <v/>
      </c>
      <c r="AF226" t="str">
        <f t="shared" si="59"/>
        <v/>
      </c>
      <c r="AG226" t="str">
        <f t="shared" si="60"/>
        <v/>
      </c>
      <c r="AH226" t="str">
        <f t="shared" si="61"/>
        <v/>
      </c>
      <c r="AI226" t="str">
        <f t="shared" si="62"/>
        <v/>
      </c>
      <c r="AJ226" t="str">
        <f t="shared" si="63"/>
        <v/>
      </c>
      <c r="AK226" t="str">
        <f t="shared" si="64"/>
        <v/>
      </c>
    </row>
    <row r="227" spans="1:37" x14ac:dyDescent="0.25">
      <c r="A227" s="23"/>
      <c r="B227" s="24"/>
      <c r="C227" s="24"/>
      <c r="D227" s="25"/>
      <c r="E227" s="26"/>
      <c r="F227" s="27"/>
      <c r="G227" s="27"/>
      <c r="H227" s="24"/>
      <c r="I227" s="28"/>
      <c r="J227" s="28"/>
      <c r="K227" s="15"/>
      <c r="L227" s="29"/>
      <c r="M227" s="30"/>
      <c r="N227" s="31"/>
      <c r="O227" s="32"/>
      <c r="P227" s="223"/>
      <c r="Q227" s="225"/>
      <c r="R227" s="377"/>
      <c r="S227" s="29"/>
      <c r="T227" s="30"/>
      <c r="U227">
        <f t="shared" si="52"/>
        <v>0</v>
      </c>
      <c r="V227" t="str">
        <f>IF(F227="","",IF(COUNTIF('Postes comptables'!$A:$C,F227)=0,"Anomalie",""))</f>
        <v/>
      </c>
      <c r="W227">
        <f t="shared" si="53"/>
        <v>1</v>
      </c>
      <c r="X227" t="str">
        <f>IF(F227="","",MATCH(F227,'Postes comptables'!$C$3:$C$45,0))</f>
        <v/>
      </c>
      <c r="Y227" t="str" cm="1">
        <f t="array" ref="Y227">IF(X227="","",INDEX('Postes comptables'!$B$3:$B$45,X227,0))</f>
        <v/>
      </c>
      <c r="Z227" t="str">
        <f>IF(G227="","",IF(COUNTIF('Postes comptables'!$C$99:$C$148,G227)=0,"Anomalie",""))</f>
        <v/>
      </c>
      <c r="AA227" t="b">
        <f t="shared" si="54"/>
        <v>0</v>
      </c>
      <c r="AB227" t="str">
        <f t="shared" si="55"/>
        <v/>
      </c>
      <c r="AC227" t="str">
        <f t="shared" si="56"/>
        <v/>
      </c>
      <c r="AD227" t="str">
        <f t="shared" si="57"/>
        <v/>
      </c>
      <c r="AE227" t="str">
        <f t="shared" si="58"/>
        <v/>
      </c>
      <c r="AF227" t="str">
        <f t="shared" si="59"/>
        <v/>
      </c>
      <c r="AG227" t="str">
        <f t="shared" si="60"/>
        <v/>
      </c>
      <c r="AH227" t="str">
        <f t="shared" si="61"/>
        <v/>
      </c>
      <c r="AI227" t="str">
        <f t="shared" si="62"/>
        <v/>
      </c>
      <c r="AJ227" t="str">
        <f t="shared" si="63"/>
        <v/>
      </c>
      <c r="AK227" t="str">
        <f t="shared" si="64"/>
        <v/>
      </c>
    </row>
    <row r="228" spans="1:37" x14ac:dyDescent="0.25">
      <c r="A228" s="23"/>
      <c r="B228" s="24"/>
      <c r="C228" s="24"/>
      <c r="D228" s="25"/>
      <c r="E228" s="26"/>
      <c r="F228" s="27"/>
      <c r="G228" s="27"/>
      <c r="H228" s="24"/>
      <c r="I228" s="28"/>
      <c r="J228" s="28"/>
      <c r="K228" s="15"/>
      <c r="L228" s="29"/>
      <c r="M228" s="30"/>
      <c r="N228" s="31"/>
      <c r="O228" s="32"/>
      <c r="P228" s="223"/>
      <c r="Q228" s="225"/>
      <c r="R228" s="377"/>
      <c r="S228" s="29"/>
      <c r="T228" s="30"/>
      <c r="U228">
        <f t="shared" si="52"/>
        <v>0</v>
      </c>
      <c r="V228" t="str">
        <f>IF(F228="","",IF(COUNTIF('Postes comptables'!$A:$C,F228)=0,"Anomalie",""))</f>
        <v/>
      </c>
      <c r="W228">
        <f t="shared" si="53"/>
        <v>1</v>
      </c>
      <c r="X228" t="str">
        <f>IF(F228="","",MATCH(F228,'Postes comptables'!$C$3:$C$45,0))</f>
        <v/>
      </c>
      <c r="Y228" t="str" cm="1">
        <f t="array" ref="Y228">IF(X228="","",INDEX('Postes comptables'!$B$3:$B$45,X228,0))</f>
        <v/>
      </c>
      <c r="Z228" t="str">
        <f>IF(G228="","",IF(COUNTIF('Postes comptables'!$C$99:$C$148,G228)=0,"Anomalie",""))</f>
        <v/>
      </c>
      <c r="AA228" t="b">
        <f t="shared" si="54"/>
        <v>0</v>
      </c>
      <c r="AB228" t="str">
        <f t="shared" si="55"/>
        <v/>
      </c>
      <c r="AC228" t="str">
        <f t="shared" si="56"/>
        <v/>
      </c>
      <c r="AD228" t="str">
        <f t="shared" si="57"/>
        <v/>
      </c>
      <c r="AE228" t="str">
        <f t="shared" si="58"/>
        <v/>
      </c>
      <c r="AF228" t="str">
        <f t="shared" si="59"/>
        <v/>
      </c>
      <c r="AG228" t="str">
        <f t="shared" si="60"/>
        <v/>
      </c>
      <c r="AH228" t="str">
        <f t="shared" si="61"/>
        <v/>
      </c>
      <c r="AI228" t="str">
        <f t="shared" si="62"/>
        <v/>
      </c>
      <c r="AJ228" t="str">
        <f t="shared" si="63"/>
        <v/>
      </c>
      <c r="AK228" t="str">
        <f t="shared" si="64"/>
        <v/>
      </c>
    </row>
    <row r="229" spans="1:37" x14ac:dyDescent="0.25">
      <c r="A229" s="23"/>
      <c r="B229" s="24"/>
      <c r="C229" s="24"/>
      <c r="D229" s="25"/>
      <c r="E229" s="26"/>
      <c r="F229" s="27"/>
      <c r="G229" s="27"/>
      <c r="H229" s="24"/>
      <c r="I229" s="28"/>
      <c r="J229" s="28"/>
      <c r="K229" s="15"/>
      <c r="L229" s="29"/>
      <c r="M229" s="30"/>
      <c r="N229" s="31"/>
      <c r="O229" s="32"/>
      <c r="P229" s="223"/>
      <c r="Q229" s="225"/>
      <c r="R229" s="377"/>
      <c r="S229" s="29"/>
      <c r="T229" s="30"/>
      <c r="U229">
        <f t="shared" si="52"/>
        <v>0</v>
      </c>
      <c r="V229" t="str">
        <f>IF(F229="","",IF(COUNTIF('Postes comptables'!$A:$C,F229)=0,"Anomalie",""))</f>
        <v/>
      </c>
      <c r="W229">
        <f t="shared" si="53"/>
        <v>1</v>
      </c>
      <c r="X229" t="str">
        <f>IF(F229="","",MATCH(F229,'Postes comptables'!$C$3:$C$45,0))</f>
        <v/>
      </c>
      <c r="Y229" t="str" cm="1">
        <f t="array" ref="Y229">IF(X229="","",INDEX('Postes comptables'!$B$3:$B$45,X229,0))</f>
        <v/>
      </c>
      <c r="Z229" t="str">
        <f>IF(G229="","",IF(COUNTIF('Postes comptables'!$C$99:$C$148,G229)=0,"Anomalie",""))</f>
        <v/>
      </c>
      <c r="AA229" t="b">
        <f t="shared" si="54"/>
        <v>0</v>
      </c>
      <c r="AB229" t="str">
        <f t="shared" si="55"/>
        <v/>
      </c>
      <c r="AC229" t="str">
        <f t="shared" si="56"/>
        <v/>
      </c>
      <c r="AD229" t="str">
        <f t="shared" si="57"/>
        <v/>
      </c>
      <c r="AE229" t="str">
        <f t="shared" si="58"/>
        <v/>
      </c>
      <c r="AF229" t="str">
        <f t="shared" si="59"/>
        <v/>
      </c>
      <c r="AG229" t="str">
        <f t="shared" si="60"/>
        <v/>
      </c>
      <c r="AH229" t="str">
        <f t="shared" si="61"/>
        <v/>
      </c>
      <c r="AI229" t="str">
        <f t="shared" si="62"/>
        <v/>
      </c>
      <c r="AJ229" t="str">
        <f t="shared" si="63"/>
        <v/>
      </c>
      <c r="AK229" t="str">
        <f t="shared" si="64"/>
        <v/>
      </c>
    </row>
    <row r="230" spans="1:37" x14ac:dyDescent="0.25">
      <c r="A230" s="23"/>
      <c r="B230" s="24"/>
      <c r="C230" s="24"/>
      <c r="D230" s="25"/>
      <c r="E230" s="26"/>
      <c r="F230" s="27"/>
      <c r="G230" s="27"/>
      <c r="H230" s="24"/>
      <c r="I230" s="28"/>
      <c r="J230" s="28"/>
      <c r="K230" s="15"/>
      <c r="L230" s="29"/>
      <c r="M230" s="30"/>
      <c r="N230" s="31"/>
      <c r="O230" s="32"/>
      <c r="P230" s="223"/>
      <c r="Q230" s="225"/>
      <c r="R230" s="377"/>
      <c r="S230" s="29"/>
      <c r="T230" s="30"/>
      <c r="U230">
        <f t="shared" si="52"/>
        <v>0</v>
      </c>
      <c r="V230" t="str">
        <f>IF(F230="","",IF(COUNTIF('Postes comptables'!$A:$C,F230)=0,"Anomalie",""))</f>
        <v/>
      </c>
      <c r="W230">
        <f t="shared" si="53"/>
        <v>1</v>
      </c>
      <c r="X230" t="str">
        <f>IF(F230="","",MATCH(F230,'Postes comptables'!$C$3:$C$45,0))</f>
        <v/>
      </c>
      <c r="Y230" t="str" cm="1">
        <f t="array" ref="Y230">IF(X230="","",INDEX('Postes comptables'!$B$3:$B$45,X230,0))</f>
        <v/>
      </c>
      <c r="Z230" t="str">
        <f>IF(G230="","",IF(COUNTIF('Postes comptables'!$C$99:$C$148,G230)=0,"Anomalie",""))</f>
        <v/>
      </c>
      <c r="AA230" t="b">
        <f t="shared" si="54"/>
        <v>0</v>
      </c>
      <c r="AB230" t="str">
        <f t="shared" si="55"/>
        <v/>
      </c>
      <c r="AC230" t="str">
        <f t="shared" si="56"/>
        <v/>
      </c>
      <c r="AD230" t="str">
        <f t="shared" si="57"/>
        <v/>
      </c>
      <c r="AE230" t="str">
        <f t="shared" si="58"/>
        <v/>
      </c>
      <c r="AF230" t="str">
        <f t="shared" si="59"/>
        <v/>
      </c>
      <c r="AG230" t="str">
        <f t="shared" si="60"/>
        <v/>
      </c>
      <c r="AH230" t="str">
        <f t="shared" si="61"/>
        <v/>
      </c>
      <c r="AI230" t="str">
        <f t="shared" si="62"/>
        <v/>
      </c>
      <c r="AJ230" t="str">
        <f t="shared" si="63"/>
        <v/>
      </c>
      <c r="AK230" t="str">
        <f t="shared" si="64"/>
        <v/>
      </c>
    </row>
    <row r="231" spans="1:37" x14ac:dyDescent="0.25">
      <c r="A231" s="23"/>
      <c r="B231" s="24"/>
      <c r="C231" s="24"/>
      <c r="D231" s="25"/>
      <c r="E231" s="26"/>
      <c r="F231" s="27"/>
      <c r="G231" s="27"/>
      <c r="H231" s="24"/>
      <c r="I231" s="28"/>
      <c r="J231" s="28"/>
      <c r="K231" s="15"/>
      <c r="L231" s="29"/>
      <c r="M231" s="30"/>
      <c r="N231" s="31"/>
      <c r="O231" s="32"/>
      <c r="P231" s="223"/>
      <c r="Q231" s="225"/>
      <c r="R231" s="377"/>
      <c r="S231" s="29"/>
      <c r="T231" s="30"/>
      <c r="U231">
        <f t="shared" si="52"/>
        <v>0</v>
      </c>
      <c r="V231" t="str">
        <f>IF(F231="","",IF(COUNTIF('Postes comptables'!$A:$C,F231)=0,"Anomalie",""))</f>
        <v/>
      </c>
      <c r="W231">
        <f t="shared" si="53"/>
        <v>1</v>
      </c>
      <c r="X231" t="str">
        <f>IF(F231="","",MATCH(F231,'Postes comptables'!$C$3:$C$45,0))</f>
        <v/>
      </c>
      <c r="Y231" t="str" cm="1">
        <f t="array" ref="Y231">IF(X231="","",INDEX('Postes comptables'!$B$3:$B$45,X231,0))</f>
        <v/>
      </c>
      <c r="Z231" t="str">
        <f>IF(G231="","",IF(COUNTIF('Postes comptables'!$C$99:$C$148,G231)=0,"Anomalie",""))</f>
        <v/>
      </c>
      <c r="AA231" t="b">
        <f t="shared" si="54"/>
        <v>0</v>
      </c>
      <c r="AB231" t="str">
        <f t="shared" si="55"/>
        <v/>
      </c>
      <c r="AC231" t="str">
        <f t="shared" si="56"/>
        <v/>
      </c>
      <c r="AD231" t="str">
        <f t="shared" si="57"/>
        <v/>
      </c>
      <c r="AE231" t="str">
        <f t="shared" si="58"/>
        <v/>
      </c>
      <c r="AF231" t="str">
        <f t="shared" si="59"/>
        <v/>
      </c>
      <c r="AG231" t="str">
        <f t="shared" si="60"/>
        <v/>
      </c>
      <c r="AH231" t="str">
        <f t="shared" si="61"/>
        <v/>
      </c>
      <c r="AI231" t="str">
        <f t="shared" si="62"/>
        <v/>
      </c>
      <c r="AJ231" t="str">
        <f t="shared" si="63"/>
        <v/>
      </c>
      <c r="AK231" t="str">
        <f t="shared" si="64"/>
        <v/>
      </c>
    </row>
    <row r="232" spans="1:37" x14ac:dyDescent="0.25">
      <c r="A232" s="23"/>
      <c r="B232" s="24"/>
      <c r="C232" s="24"/>
      <c r="D232" s="25"/>
      <c r="E232" s="26"/>
      <c r="F232" s="27"/>
      <c r="G232" s="27"/>
      <c r="H232" s="24"/>
      <c r="I232" s="28"/>
      <c r="J232" s="28"/>
      <c r="K232" s="15"/>
      <c r="L232" s="29"/>
      <c r="M232" s="30"/>
      <c r="N232" s="31"/>
      <c r="O232" s="32"/>
      <c r="P232" s="223"/>
      <c r="Q232" s="225"/>
      <c r="R232" s="377"/>
      <c r="S232" s="29"/>
      <c r="T232" s="30"/>
      <c r="U232">
        <f t="shared" si="52"/>
        <v>0</v>
      </c>
      <c r="V232" t="str">
        <f>IF(F232="","",IF(COUNTIF('Postes comptables'!$A:$C,F232)=0,"Anomalie",""))</f>
        <v/>
      </c>
      <c r="W232">
        <f t="shared" si="53"/>
        <v>1</v>
      </c>
      <c r="X232" t="str">
        <f>IF(F232="","",MATCH(F232,'Postes comptables'!$C$3:$C$45,0))</f>
        <v/>
      </c>
      <c r="Y232" t="str" cm="1">
        <f t="array" ref="Y232">IF(X232="","",INDEX('Postes comptables'!$B$3:$B$45,X232,0))</f>
        <v/>
      </c>
      <c r="Z232" t="str">
        <f>IF(G232="","",IF(COUNTIF('Postes comptables'!$C$99:$C$148,G232)=0,"Anomalie",""))</f>
        <v/>
      </c>
      <c r="AA232" t="b">
        <f t="shared" si="54"/>
        <v>0</v>
      </c>
      <c r="AB232" t="str">
        <f t="shared" si="55"/>
        <v/>
      </c>
      <c r="AC232" t="str">
        <f t="shared" si="56"/>
        <v/>
      </c>
      <c r="AD232" t="str">
        <f t="shared" si="57"/>
        <v/>
      </c>
      <c r="AE232" t="str">
        <f t="shared" si="58"/>
        <v/>
      </c>
      <c r="AF232" t="str">
        <f t="shared" si="59"/>
        <v/>
      </c>
      <c r="AG232" t="str">
        <f t="shared" si="60"/>
        <v/>
      </c>
      <c r="AH232" t="str">
        <f t="shared" si="61"/>
        <v/>
      </c>
      <c r="AI232" t="str">
        <f t="shared" si="62"/>
        <v/>
      </c>
      <c r="AJ232" t="str">
        <f t="shared" si="63"/>
        <v/>
      </c>
      <c r="AK232" t="str">
        <f t="shared" si="64"/>
        <v/>
      </c>
    </row>
    <row r="233" spans="1:37" x14ac:dyDescent="0.25">
      <c r="A233" s="23"/>
      <c r="B233" s="24"/>
      <c r="C233" s="24"/>
      <c r="D233" s="25"/>
      <c r="E233" s="26"/>
      <c r="F233" s="27"/>
      <c r="G233" s="27"/>
      <c r="H233" s="24"/>
      <c r="I233" s="28"/>
      <c r="J233" s="28"/>
      <c r="K233" s="15"/>
      <c r="L233" s="29"/>
      <c r="M233" s="30"/>
      <c r="N233" s="31"/>
      <c r="O233" s="32"/>
      <c r="P233" s="223"/>
      <c r="Q233" s="225"/>
      <c r="R233" s="377"/>
      <c r="S233" s="29"/>
      <c r="T233" s="30"/>
      <c r="U233">
        <f t="shared" si="52"/>
        <v>0</v>
      </c>
      <c r="V233" t="str">
        <f>IF(F233="","",IF(COUNTIF('Postes comptables'!$A:$C,F233)=0,"Anomalie",""))</f>
        <v/>
      </c>
      <c r="W233">
        <f t="shared" si="53"/>
        <v>1</v>
      </c>
      <c r="X233" t="str">
        <f>IF(F233="","",MATCH(F233,'Postes comptables'!$C$3:$C$45,0))</f>
        <v/>
      </c>
      <c r="Y233" t="str" cm="1">
        <f t="array" ref="Y233">IF(X233="","",INDEX('Postes comptables'!$B$3:$B$45,X233,0))</f>
        <v/>
      </c>
      <c r="Z233" t="str">
        <f>IF(G233="","",IF(COUNTIF('Postes comptables'!$C$99:$C$148,G233)=0,"Anomalie",""))</f>
        <v/>
      </c>
      <c r="AA233" t="b">
        <f t="shared" si="54"/>
        <v>0</v>
      </c>
      <c r="AB233" t="str">
        <f t="shared" si="55"/>
        <v/>
      </c>
      <c r="AC233" t="str">
        <f t="shared" si="56"/>
        <v/>
      </c>
      <c r="AD233" t="str">
        <f t="shared" si="57"/>
        <v/>
      </c>
      <c r="AE233" t="str">
        <f t="shared" si="58"/>
        <v/>
      </c>
      <c r="AF233" t="str">
        <f t="shared" si="59"/>
        <v/>
      </c>
      <c r="AG233" t="str">
        <f t="shared" si="60"/>
        <v/>
      </c>
      <c r="AH233" t="str">
        <f t="shared" si="61"/>
        <v/>
      </c>
      <c r="AI233" t="str">
        <f t="shared" si="62"/>
        <v/>
      </c>
      <c r="AJ233" t="str">
        <f t="shared" si="63"/>
        <v/>
      </c>
      <c r="AK233" t="str">
        <f t="shared" si="64"/>
        <v/>
      </c>
    </row>
    <row r="234" spans="1:37" x14ac:dyDescent="0.25">
      <c r="A234" s="23"/>
      <c r="B234" s="24"/>
      <c r="C234" s="24"/>
      <c r="D234" s="25"/>
      <c r="E234" s="26"/>
      <c r="F234" s="27"/>
      <c r="G234" s="27"/>
      <c r="H234" s="24"/>
      <c r="I234" s="28"/>
      <c r="J234" s="28"/>
      <c r="K234" s="15"/>
      <c r="L234" s="29"/>
      <c r="M234" s="30"/>
      <c r="N234" s="31"/>
      <c r="O234" s="32"/>
      <c r="P234" s="223"/>
      <c r="Q234" s="225"/>
      <c r="R234" s="377"/>
      <c r="S234" s="29"/>
      <c r="T234" s="30"/>
      <c r="U234">
        <f t="shared" si="52"/>
        <v>0</v>
      </c>
      <c r="V234" t="str">
        <f>IF(F234="","",IF(COUNTIF('Postes comptables'!$A:$C,F234)=0,"Anomalie",""))</f>
        <v/>
      </c>
      <c r="W234">
        <f t="shared" si="53"/>
        <v>1</v>
      </c>
      <c r="X234" t="str">
        <f>IF(F234="","",MATCH(F234,'Postes comptables'!$C$3:$C$45,0))</f>
        <v/>
      </c>
      <c r="Y234" t="str" cm="1">
        <f t="array" ref="Y234">IF(X234="","",INDEX('Postes comptables'!$B$3:$B$45,X234,0))</f>
        <v/>
      </c>
      <c r="Z234" t="str">
        <f>IF(G234="","",IF(COUNTIF('Postes comptables'!$C$99:$C$148,G234)=0,"Anomalie",""))</f>
        <v/>
      </c>
      <c r="AA234" t="b">
        <f t="shared" si="54"/>
        <v>0</v>
      </c>
      <c r="AB234" t="str">
        <f t="shared" si="55"/>
        <v/>
      </c>
      <c r="AC234" t="str">
        <f t="shared" si="56"/>
        <v/>
      </c>
      <c r="AD234" t="str">
        <f t="shared" si="57"/>
        <v/>
      </c>
      <c r="AE234" t="str">
        <f t="shared" si="58"/>
        <v/>
      </c>
      <c r="AF234" t="str">
        <f t="shared" si="59"/>
        <v/>
      </c>
      <c r="AG234" t="str">
        <f t="shared" si="60"/>
        <v/>
      </c>
      <c r="AH234" t="str">
        <f t="shared" si="61"/>
        <v/>
      </c>
      <c r="AI234" t="str">
        <f t="shared" si="62"/>
        <v/>
      </c>
      <c r="AJ234" t="str">
        <f t="shared" si="63"/>
        <v/>
      </c>
      <c r="AK234" t="str">
        <f t="shared" si="64"/>
        <v/>
      </c>
    </row>
    <row r="235" spans="1:37" x14ac:dyDescent="0.25">
      <c r="A235" s="23"/>
      <c r="B235" s="24"/>
      <c r="C235" s="24"/>
      <c r="D235" s="25"/>
      <c r="E235" s="26"/>
      <c r="F235" s="27"/>
      <c r="G235" s="27"/>
      <c r="H235" s="24"/>
      <c r="I235" s="28"/>
      <c r="J235" s="28"/>
      <c r="K235" s="15"/>
      <c r="L235" s="29"/>
      <c r="M235" s="30"/>
      <c r="N235" s="31"/>
      <c r="O235" s="32"/>
      <c r="P235" s="223"/>
      <c r="Q235" s="225"/>
      <c r="R235" s="377"/>
      <c r="S235" s="29"/>
      <c r="T235" s="30"/>
      <c r="U235">
        <f t="shared" si="52"/>
        <v>0</v>
      </c>
      <c r="V235" t="str">
        <f>IF(F235="","",IF(COUNTIF('Postes comptables'!$A:$C,F235)=0,"Anomalie",""))</f>
        <v/>
      </c>
      <c r="W235">
        <f t="shared" si="53"/>
        <v>1</v>
      </c>
      <c r="X235" t="str">
        <f>IF(F235="","",MATCH(F235,'Postes comptables'!$C$3:$C$45,0))</f>
        <v/>
      </c>
      <c r="Y235" t="str" cm="1">
        <f t="array" ref="Y235">IF(X235="","",INDEX('Postes comptables'!$B$3:$B$45,X235,0))</f>
        <v/>
      </c>
      <c r="Z235" t="str">
        <f>IF(G235="","",IF(COUNTIF('Postes comptables'!$C$99:$C$148,G235)=0,"Anomalie",""))</f>
        <v/>
      </c>
      <c r="AA235" t="b">
        <f t="shared" si="54"/>
        <v>0</v>
      </c>
      <c r="AB235" t="str">
        <f t="shared" si="55"/>
        <v/>
      </c>
      <c r="AC235" t="str">
        <f t="shared" si="56"/>
        <v/>
      </c>
      <c r="AD235" t="str">
        <f t="shared" si="57"/>
        <v/>
      </c>
      <c r="AE235" t="str">
        <f t="shared" si="58"/>
        <v/>
      </c>
      <c r="AF235" t="str">
        <f t="shared" si="59"/>
        <v/>
      </c>
      <c r="AG235" t="str">
        <f t="shared" si="60"/>
        <v/>
      </c>
      <c r="AH235" t="str">
        <f t="shared" si="61"/>
        <v/>
      </c>
      <c r="AI235" t="str">
        <f t="shared" si="62"/>
        <v/>
      </c>
      <c r="AJ235" t="str">
        <f t="shared" si="63"/>
        <v/>
      </c>
      <c r="AK235" t="str">
        <f t="shared" si="64"/>
        <v/>
      </c>
    </row>
    <row r="236" spans="1:37" x14ac:dyDescent="0.25">
      <c r="A236" s="23"/>
      <c r="B236" s="24"/>
      <c r="C236" s="24"/>
      <c r="D236" s="25"/>
      <c r="E236" s="26"/>
      <c r="F236" s="27"/>
      <c r="G236" s="27"/>
      <c r="H236" s="24"/>
      <c r="I236" s="28"/>
      <c r="J236" s="28"/>
      <c r="K236" s="15"/>
      <c r="L236" s="29"/>
      <c r="M236" s="30"/>
      <c r="N236" s="31"/>
      <c r="O236" s="32"/>
      <c r="P236" s="223"/>
      <c r="Q236" s="225"/>
      <c r="R236" s="377"/>
      <c r="S236" s="29"/>
      <c r="T236" s="30"/>
      <c r="U236">
        <f t="shared" si="52"/>
        <v>0</v>
      </c>
      <c r="V236" t="str">
        <f>IF(F236="","",IF(COUNTIF('Postes comptables'!$A:$C,F236)=0,"Anomalie",""))</f>
        <v/>
      </c>
      <c r="W236">
        <f t="shared" si="53"/>
        <v>1</v>
      </c>
      <c r="X236" t="str">
        <f>IF(F236="","",MATCH(F236,'Postes comptables'!$C$3:$C$45,0))</f>
        <v/>
      </c>
      <c r="Y236" t="str" cm="1">
        <f t="array" ref="Y236">IF(X236="","",INDEX('Postes comptables'!$B$3:$B$45,X236,0))</f>
        <v/>
      </c>
      <c r="Z236" t="str">
        <f>IF(G236="","",IF(COUNTIF('Postes comptables'!$C$99:$C$148,G236)=0,"Anomalie",""))</f>
        <v/>
      </c>
      <c r="AA236" t="b">
        <f t="shared" si="54"/>
        <v>0</v>
      </c>
      <c r="AB236" t="str">
        <f t="shared" si="55"/>
        <v/>
      </c>
      <c r="AC236" t="str">
        <f t="shared" si="56"/>
        <v/>
      </c>
      <c r="AD236" t="str">
        <f t="shared" si="57"/>
        <v/>
      </c>
      <c r="AE236" t="str">
        <f t="shared" si="58"/>
        <v/>
      </c>
      <c r="AF236" t="str">
        <f t="shared" si="59"/>
        <v/>
      </c>
      <c r="AG236" t="str">
        <f t="shared" si="60"/>
        <v/>
      </c>
      <c r="AH236" t="str">
        <f t="shared" si="61"/>
        <v/>
      </c>
      <c r="AI236" t="str">
        <f t="shared" si="62"/>
        <v/>
      </c>
      <c r="AJ236" t="str">
        <f t="shared" si="63"/>
        <v/>
      </c>
      <c r="AK236" t="str">
        <f t="shared" si="64"/>
        <v/>
      </c>
    </row>
    <row r="237" spans="1:37" x14ac:dyDescent="0.25">
      <c r="A237" s="23"/>
      <c r="B237" s="24"/>
      <c r="C237" s="24"/>
      <c r="D237" s="25"/>
      <c r="E237" s="26"/>
      <c r="F237" s="27"/>
      <c r="G237" s="27"/>
      <c r="H237" s="24"/>
      <c r="I237" s="28"/>
      <c r="J237" s="28"/>
      <c r="K237" s="15"/>
      <c r="L237" s="29"/>
      <c r="M237" s="30"/>
      <c r="N237" s="31"/>
      <c r="O237" s="32"/>
      <c r="P237" s="223"/>
      <c r="Q237" s="225"/>
      <c r="R237" s="377"/>
      <c r="S237" s="29"/>
      <c r="T237" s="30"/>
      <c r="U237">
        <f t="shared" si="52"/>
        <v>0</v>
      </c>
      <c r="V237" t="str">
        <f>IF(F237="","",IF(COUNTIF('Postes comptables'!$A:$C,F237)=0,"Anomalie",""))</f>
        <v/>
      </c>
      <c r="W237">
        <f t="shared" si="53"/>
        <v>1</v>
      </c>
      <c r="X237" t="str">
        <f>IF(F237="","",MATCH(F237,'Postes comptables'!$C$3:$C$45,0))</f>
        <v/>
      </c>
      <c r="Y237" t="str" cm="1">
        <f t="array" ref="Y237">IF(X237="","",INDEX('Postes comptables'!$B$3:$B$45,X237,0))</f>
        <v/>
      </c>
      <c r="Z237" t="str">
        <f>IF(G237="","",IF(COUNTIF('Postes comptables'!$C$99:$C$148,G237)=0,"Anomalie",""))</f>
        <v/>
      </c>
      <c r="AA237" t="b">
        <f t="shared" si="54"/>
        <v>0</v>
      </c>
      <c r="AB237" t="str">
        <f t="shared" si="55"/>
        <v/>
      </c>
      <c r="AC237" t="str">
        <f t="shared" si="56"/>
        <v/>
      </c>
      <c r="AD237" t="str">
        <f t="shared" si="57"/>
        <v/>
      </c>
      <c r="AE237" t="str">
        <f t="shared" si="58"/>
        <v/>
      </c>
      <c r="AF237" t="str">
        <f t="shared" si="59"/>
        <v/>
      </c>
      <c r="AG237" t="str">
        <f t="shared" si="60"/>
        <v/>
      </c>
      <c r="AH237" t="str">
        <f t="shared" si="61"/>
        <v/>
      </c>
      <c r="AI237" t="str">
        <f t="shared" si="62"/>
        <v/>
      </c>
      <c r="AJ237" t="str">
        <f t="shared" si="63"/>
        <v/>
      </c>
      <c r="AK237" t="str">
        <f t="shared" si="64"/>
        <v/>
      </c>
    </row>
    <row r="238" spans="1:37" x14ac:dyDescent="0.25">
      <c r="A238" s="23"/>
      <c r="B238" s="24"/>
      <c r="C238" s="24"/>
      <c r="D238" s="25"/>
      <c r="E238" s="26"/>
      <c r="F238" s="27"/>
      <c r="G238" s="27"/>
      <c r="H238" s="24"/>
      <c r="I238" s="28"/>
      <c r="J238" s="28"/>
      <c r="K238" s="15"/>
      <c r="L238" s="29"/>
      <c r="M238" s="30"/>
      <c r="N238" s="31"/>
      <c r="O238" s="32"/>
      <c r="P238" s="223"/>
      <c r="Q238" s="225"/>
      <c r="R238" s="377"/>
      <c r="S238" s="29"/>
      <c r="T238" s="30"/>
      <c r="U238">
        <f t="shared" si="52"/>
        <v>0</v>
      </c>
      <c r="V238" t="str">
        <f>IF(F238="","",IF(COUNTIF('Postes comptables'!$A:$C,F238)=0,"Anomalie",""))</f>
        <v/>
      </c>
      <c r="W238">
        <f t="shared" si="53"/>
        <v>1</v>
      </c>
      <c r="X238" t="str">
        <f>IF(F238="","",MATCH(F238,'Postes comptables'!$C$3:$C$45,0))</f>
        <v/>
      </c>
      <c r="Y238" t="str" cm="1">
        <f t="array" ref="Y238">IF(X238="","",INDEX('Postes comptables'!$B$3:$B$45,X238,0))</f>
        <v/>
      </c>
      <c r="Z238" t="str">
        <f>IF(G238="","",IF(COUNTIF('Postes comptables'!$C$99:$C$148,G238)=0,"Anomalie",""))</f>
        <v/>
      </c>
      <c r="AA238" t="b">
        <f t="shared" si="54"/>
        <v>0</v>
      </c>
      <c r="AB238" t="str">
        <f t="shared" si="55"/>
        <v/>
      </c>
      <c r="AC238" t="str">
        <f t="shared" si="56"/>
        <v/>
      </c>
      <c r="AD238" t="str">
        <f t="shared" si="57"/>
        <v/>
      </c>
      <c r="AE238" t="str">
        <f t="shared" si="58"/>
        <v/>
      </c>
      <c r="AF238" t="str">
        <f t="shared" si="59"/>
        <v/>
      </c>
      <c r="AG238" t="str">
        <f t="shared" si="60"/>
        <v/>
      </c>
      <c r="AH238" t="str">
        <f t="shared" si="61"/>
        <v/>
      </c>
      <c r="AI238" t="str">
        <f t="shared" si="62"/>
        <v/>
      </c>
      <c r="AJ238" t="str">
        <f t="shared" si="63"/>
        <v/>
      </c>
      <c r="AK238" t="str">
        <f t="shared" si="64"/>
        <v/>
      </c>
    </row>
    <row r="239" spans="1:37" x14ac:dyDescent="0.25">
      <c r="A239" s="23"/>
      <c r="B239" s="24"/>
      <c r="C239" s="24"/>
      <c r="D239" s="25"/>
      <c r="E239" s="26"/>
      <c r="F239" s="27"/>
      <c r="G239" s="27"/>
      <c r="H239" s="24"/>
      <c r="I239" s="28"/>
      <c r="J239" s="28"/>
      <c r="K239" s="15"/>
      <c r="L239" s="29"/>
      <c r="M239" s="30"/>
      <c r="N239" s="31"/>
      <c r="O239" s="32"/>
      <c r="P239" s="223"/>
      <c r="Q239" s="225"/>
      <c r="R239" s="377"/>
      <c r="S239" s="29"/>
      <c r="T239" s="30"/>
      <c r="U239">
        <f t="shared" si="52"/>
        <v>0</v>
      </c>
      <c r="V239" t="str">
        <f>IF(F239="","",IF(COUNTIF('Postes comptables'!$A:$C,F239)=0,"Anomalie",""))</f>
        <v/>
      </c>
      <c r="W239">
        <f t="shared" si="53"/>
        <v>1</v>
      </c>
      <c r="X239" t="str">
        <f>IF(F239="","",MATCH(F239,'Postes comptables'!$C$3:$C$45,0))</f>
        <v/>
      </c>
      <c r="Y239" t="str" cm="1">
        <f t="array" ref="Y239">IF(X239="","",INDEX('Postes comptables'!$B$3:$B$45,X239,0))</f>
        <v/>
      </c>
      <c r="Z239" t="str">
        <f>IF(G239="","",IF(COUNTIF('Postes comptables'!$C$99:$C$148,G239)=0,"Anomalie",""))</f>
        <v/>
      </c>
      <c r="AA239" t="b">
        <f t="shared" si="54"/>
        <v>0</v>
      </c>
      <c r="AB239" t="str">
        <f t="shared" si="55"/>
        <v/>
      </c>
      <c r="AC239" t="str">
        <f t="shared" si="56"/>
        <v/>
      </c>
      <c r="AD239" t="str">
        <f t="shared" si="57"/>
        <v/>
      </c>
      <c r="AE239" t="str">
        <f t="shared" si="58"/>
        <v/>
      </c>
      <c r="AF239" t="str">
        <f t="shared" si="59"/>
        <v/>
      </c>
      <c r="AG239" t="str">
        <f t="shared" si="60"/>
        <v/>
      </c>
      <c r="AH239" t="str">
        <f t="shared" si="61"/>
        <v/>
      </c>
      <c r="AI239" t="str">
        <f t="shared" si="62"/>
        <v/>
      </c>
      <c r="AJ239" t="str">
        <f t="shared" si="63"/>
        <v/>
      </c>
      <c r="AK239" t="str">
        <f t="shared" si="64"/>
        <v/>
      </c>
    </row>
    <row r="240" spans="1:37" x14ac:dyDescent="0.25">
      <c r="A240" s="23"/>
      <c r="B240" s="24"/>
      <c r="C240" s="24"/>
      <c r="D240" s="25"/>
      <c r="E240" s="26"/>
      <c r="F240" s="27"/>
      <c r="G240" s="27"/>
      <c r="H240" s="24"/>
      <c r="I240" s="28"/>
      <c r="J240" s="28"/>
      <c r="K240" s="15"/>
      <c r="L240" s="29"/>
      <c r="M240" s="30"/>
      <c r="N240" s="31"/>
      <c r="O240" s="32"/>
      <c r="P240" s="223"/>
      <c r="Q240" s="225"/>
      <c r="R240" s="377"/>
      <c r="S240" s="29"/>
      <c r="T240" s="30"/>
      <c r="U240">
        <f t="shared" si="52"/>
        <v>0</v>
      </c>
      <c r="V240" t="str">
        <f>IF(F240="","",IF(COUNTIF('Postes comptables'!$A:$C,F240)=0,"Anomalie",""))</f>
        <v/>
      </c>
      <c r="W240">
        <f t="shared" si="53"/>
        <v>1</v>
      </c>
      <c r="X240" t="str">
        <f>IF(F240="","",MATCH(F240,'Postes comptables'!$C$3:$C$45,0))</f>
        <v/>
      </c>
      <c r="Y240" t="str" cm="1">
        <f t="array" ref="Y240">IF(X240="","",INDEX('Postes comptables'!$B$3:$B$45,X240,0))</f>
        <v/>
      </c>
      <c r="Z240" t="str">
        <f>IF(G240="","",IF(COUNTIF('Postes comptables'!$C$99:$C$148,G240)=0,"Anomalie",""))</f>
        <v/>
      </c>
      <c r="AA240" t="b">
        <f t="shared" si="54"/>
        <v>0</v>
      </c>
      <c r="AB240" t="str">
        <f t="shared" si="55"/>
        <v/>
      </c>
      <c r="AC240" t="str">
        <f t="shared" si="56"/>
        <v/>
      </c>
      <c r="AD240" t="str">
        <f t="shared" si="57"/>
        <v/>
      </c>
      <c r="AE240" t="str">
        <f t="shared" si="58"/>
        <v/>
      </c>
      <c r="AF240" t="str">
        <f t="shared" si="59"/>
        <v/>
      </c>
      <c r="AG240" t="str">
        <f t="shared" si="60"/>
        <v/>
      </c>
      <c r="AH240" t="str">
        <f t="shared" si="61"/>
        <v/>
      </c>
      <c r="AI240" t="str">
        <f t="shared" si="62"/>
        <v/>
      </c>
      <c r="AJ240" t="str">
        <f t="shared" si="63"/>
        <v/>
      </c>
      <c r="AK240" t="str">
        <f t="shared" si="64"/>
        <v/>
      </c>
    </row>
    <row r="241" spans="1:37" x14ac:dyDescent="0.25">
      <c r="A241" s="23"/>
      <c r="B241" s="24"/>
      <c r="C241" s="24"/>
      <c r="D241" s="25"/>
      <c r="E241" s="26"/>
      <c r="F241" s="27"/>
      <c r="G241" s="27"/>
      <c r="H241" s="24"/>
      <c r="I241" s="28"/>
      <c r="J241" s="28"/>
      <c r="K241" s="15"/>
      <c r="L241" s="29"/>
      <c r="M241" s="30"/>
      <c r="N241" s="31"/>
      <c r="O241" s="32"/>
      <c r="P241" s="223"/>
      <c r="Q241" s="225"/>
      <c r="R241" s="377"/>
      <c r="S241" s="29"/>
      <c r="T241" s="30"/>
      <c r="U241">
        <f t="shared" si="52"/>
        <v>0</v>
      </c>
      <c r="V241" t="str">
        <f>IF(F241="","",IF(COUNTIF('Postes comptables'!$A:$C,F241)=0,"Anomalie",""))</f>
        <v/>
      </c>
      <c r="W241">
        <f t="shared" si="53"/>
        <v>1</v>
      </c>
      <c r="X241" t="str">
        <f>IF(F241="","",MATCH(F241,'Postes comptables'!$C$3:$C$45,0))</f>
        <v/>
      </c>
      <c r="Y241" t="str" cm="1">
        <f t="array" ref="Y241">IF(X241="","",INDEX('Postes comptables'!$B$3:$B$45,X241,0))</f>
        <v/>
      </c>
      <c r="Z241" t="str">
        <f>IF(G241="","",IF(COUNTIF('Postes comptables'!$C$99:$C$148,G241)=0,"Anomalie",""))</f>
        <v/>
      </c>
      <c r="AA241" t="b">
        <f t="shared" si="54"/>
        <v>0</v>
      </c>
      <c r="AB241" t="str">
        <f t="shared" si="55"/>
        <v/>
      </c>
      <c r="AC241" t="str">
        <f t="shared" si="56"/>
        <v/>
      </c>
      <c r="AD241" t="str">
        <f t="shared" si="57"/>
        <v/>
      </c>
      <c r="AE241" t="str">
        <f t="shared" si="58"/>
        <v/>
      </c>
      <c r="AF241" t="str">
        <f t="shared" si="59"/>
        <v/>
      </c>
      <c r="AG241" t="str">
        <f t="shared" si="60"/>
        <v/>
      </c>
      <c r="AH241" t="str">
        <f t="shared" si="61"/>
        <v/>
      </c>
      <c r="AI241" t="str">
        <f t="shared" si="62"/>
        <v/>
      </c>
      <c r="AJ241" t="str">
        <f t="shared" si="63"/>
        <v/>
      </c>
      <c r="AK241" t="str">
        <f t="shared" si="64"/>
        <v/>
      </c>
    </row>
    <row r="242" spans="1:37" x14ac:dyDescent="0.25">
      <c r="A242" s="23"/>
      <c r="B242" s="24"/>
      <c r="C242" s="24"/>
      <c r="D242" s="25"/>
      <c r="E242" s="26"/>
      <c r="F242" s="27"/>
      <c r="G242" s="27"/>
      <c r="H242" s="24"/>
      <c r="I242" s="28"/>
      <c r="J242" s="28"/>
      <c r="K242" s="15"/>
      <c r="L242" s="29"/>
      <c r="M242" s="30"/>
      <c r="N242" s="31"/>
      <c r="O242" s="32"/>
      <c r="P242" s="223"/>
      <c r="Q242" s="225"/>
      <c r="R242" s="377"/>
      <c r="S242" s="29"/>
      <c r="T242" s="30"/>
      <c r="U242">
        <f t="shared" si="52"/>
        <v>0</v>
      </c>
      <c r="V242" t="str">
        <f>IF(F242="","",IF(COUNTIF('Postes comptables'!$A:$C,F242)=0,"Anomalie",""))</f>
        <v/>
      </c>
      <c r="W242">
        <f t="shared" si="53"/>
        <v>1</v>
      </c>
      <c r="X242" t="str">
        <f>IF(F242="","",MATCH(F242,'Postes comptables'!$C$3:$C$45,0))</f>
        <v/>
      </c>
      <c r="Y242" t="str" cm="1">
        <f t="array" ref="Y242">IF(X242="","",INDEX('Postes comptables'!$B$3:$B$45,X242,0))</f>
        <v/>
      </c>
      <c r="Z242" t="str">
        <f>IF(G242="","",IF(COUNTIF('Postes comptables'!$C$99:$C$148,G242)=0,"Anomalie",""))</f>
        <v/>
      </c>
      <c r="AA242" t="b">
        <f t="shared" si="54"/>
        <v>0</v>
      </c>
      <c r="AB242" t="str">
        <f t="shared" si="55"/>
        <v/>
      </c>
      <c r="AC242" t="str">
        <f t="shared" si="56"/>
        <v/>
      </c>
      <c r="AD242" t="str">
        <f t="shared" si="57"/>
        <v/>
      </c>
      <c r="AE242" t="str">
        <f t="shared" si="58"/>
        <v/>
      </c>
      <c r="AF242" t="str">
        <f t="shared" si="59"/>
        <v/>
      </c>
      <c r="AG242" t="str">
        <f t="shared" si="60"/>
        <v/>
      </c>
      <c r="AH242" t="str">
        <f t="shared" si="61"/>
        <v/>
      </c>
      <c r="AI242" t="str">
        <f t="shared" si="62"/>
        <v/>
      </c>
      <c r="AJ242" t="str">
        <f t="shared" si="63"/>
        <v/>
      </c>
      <c r="AK242" t="str">
        <f t="shared" si="64"/>
        <v/>
      </c>
    </row>
    <row r="243" spans="1:37" x14ac:dyDescent="0.25">
      <c r="A243" s="23"/>
      <c r="B243" s="24"/>
      <c r="C243" s="24"/>
      <c r="D243" s="25"/>
      <c r="E243" s="26"/>
      <c r="F243" s="27"/>
      <c r="G243" s="27"/>
      <c r="H243" s="24"/>
      <c r="I243" s="28"/>
      <c r="J243" s="28"/>
      <c r="K243" s="15"/>
      <c r="L243" s="29"/>
      <c r="M243" s="30"/>
      <c r="N243" s="31"/>
      <c r="O243" s="32"/>
      <c r="P243" s="223"/>
      <c r="Q243" s="225"/>
      <c r="R243" s="377"/>
      <c r="S243" s="29"/>
      <c r="T243" s="30"/>
      <c r="U243">
        <f t="shared" si="52"/>
        <v>0</v>
      </c>
      <c r="V243" t="str">
        <f>IF(F243="","",IF(COUNTIF('Postes comptables'!$A:$C,F243)=0,"Anomalie",""))</f>
        <v/>
      </c>
      <c r="W243">
        <f t="shared" si="53"/>
        <v>1</v>
      </c>
      <c r="X243" t="str">
        <f>IF(F243="","",MATCH(F243,'Postes comptables'!$C$3:$C$45,0))</f>
        <v/>
      </c>
      <c r="Y243" t="str" cm="1">
        <f t="array" ref="Y243">IF(X243="","",INDEX('Postes comptables'!$B$3:$B$45,X243,0))</f>
        <v/>
      </c>
      <c r="Z243" t="str">
        <f>IF(G243="","",IF(COUNTIF('Postes comptables'!$C$99:$C$148,G243)=0,"Anomalie",""))</f>
        <v/>
      </c>
      <c r="AA243" t="b">
        <f t="shared" si="54"/>
        <v>0</v>
      </c>
      <c r="AB243" t="str">
        <f t="shared" si="55"/>
        <v/>
      </c>
      <c r="AC243" t="str">
        <f t="shared" si="56"/>
        <v/>
      </c>
      <c r="AD243" t="str">
        <f t="shared" si="57"/>
        <v/>
      </c>
      <c r="AE243" t="str">
        <f t="shared" si="58"/>
        <v/>
      </c>
      <c r="AF243" t="str">
        <f t="shared" si="59"/>
        <v/>
      </c>
      <c r="AG243" t="str">
        <f t="shared" si="60"/>
        <v/>
      </c>
      <c r="AH243" t="str">
        <f t="shared" si="61"/>
        <v/>
      </c>
      <c r="AI243" t="str">
        <f t="shared" si="62"/>
        <v/>
      </c>
      <c r="AJ243" t="str">
        <f t="shared" si="63"/>
        <v/>
      </c>
      <c r="AK243" t="str">
        <f t="shared" si="64"/>
        <v/>
      </c>
    </row>
    <row r="244" spans="1:37" x14ac:dyDescent="0.25">
      <c r="A244" s="23"/>
      <c r="B244" s="24"/>
      <c r="C244" s="24"/>
      <c r="D244" s="25"/>
      <c r="E244" s="26"/>
      <c r="F244" s="27"/>
      <c r="G244" s="27"/>
      <c r="H244" s="24"/>
      <c r="I244" s="28"/>
      <c r="J244" s="28"/>
      <c r="K244" s="15"/>
      <c r="L244" s="29"/>
      <c r="M244" s="30"/>
      <c r="N244" s="31"/>
      <c r="O244" s="32"/>
      <c r="P244" s="223"/>
      <c r="Q244" s="225"/>
      <c r="R244" s="377"/>
      <c r="S244" s="29"/>
      <c r="T244" s="30"/>
      <c r="U244">
        <f t="shared" si="52"/>
        <v>0</v>
      </c>
      <c r="V244" t="str">
        <f>IF(F244="","",IF(COUNTIF('Postes comptables'!$A:$C,F244)=0,"Anomalie",""))</f>
        <v/>
      </c>
      <c r="W244">
        <f t="shared" si="53"/>
        <v>1</v>
      </c>
      <c r="X244" t="str">
        <f>IF(F244="","",MATCH(F244,'Postes comptables'!$C$3:$C$45,0))</f>
        <v/>
      </c>
      <c r="Y244" t="str" cm="1">
        <f t="array" ref="Y244">IF(X244="","",INDEX('Postes comptables'!$B$3:$B$45,X244,0))</f>
        <v/>
      </c>
      <c r="Z244" t="str">
        <f>IF(G244="","",IF(COUNTIF('Postes comptables'!$C$99:$C$148,G244)=0,"Anomalie",""))</f>
        <v/>
      </c>
      <c r="AA244" t="b">
        <f t="shared" si="54"/>
        <v>0</v>
      </c>
      <c r="AB244" t="str">
        <f t="shared" si="55"/>
        <v/>
      </c>
      <c r="AC244" t="str">
        <f t="shared" si="56"/>
        <v/>
      </c>
      <c r="AD244" t="str">
        <f t="shared" si="57"/>
        <v/>
      </c>
      <c r="AE244" t="str">
        <f t="shared" si="58"/>
        <v/>
      </c>
      <c r="AF244" t="str">
        <f t="shared" si="59"/>
        <v/>
      </c>
      <c r="AG244" t="str">
        <f t="shared" si="60"/>
        <v/>
      </c>
      <c r="AH244" t="str">
        <f t="shared" si="61"/>
        <v/>
      </c>
      <c r="AI244" t="str">
        <f t="shared" si="62"/>
        <v/>
      </c>
      <c r="AJ244" t="str">
        <f t="shared" si="63"/>
        <v/>
      </c>
      <c r="AK244" t="str">
        <f t="shared" si="64"/>
        <v/>
      </c>
    </row>
    <row r="245" spans="1:37" x14ac:dyDescent="0.25">
      <c r="A245" s="23"/>
      <c r="B245" s="24"/>
      <c r="C245" s="24"/>
      <c r="D245" s="25"/>
      <c r="E245" s="26"/>
      <c r="F245" s="27"/>
      <c r="G245" s="27"/>
      <c r="H245" s="24"/>
      <c r="I245" s="28"/>
      <c r="J245" s="28"/>
      <c r="K245" s="15"/>
      <c r="L245" s="29"/>
      <c r="M245" s="30"/>
      <c r="N245" s="31"/>
      <c r="O245" s="32"/>
      <c r="P245" s="223"/>
      <c r="Q245" s="225"/>
      <c r="R245" s="377"/>
      <c r="S245" s="29"/>
      <c r="T245" s="30"/>
      <c r="U245">
        <f t="shared" si="52"/>
        <v>0</v>
      </c>
      <c r="V245" t="str">
        <f>IF(F245="","",IF(COUNTIF('Postes comptables'!$A:$C,F245)=0,"Anomalie",""))</f>
        <v/>
      </c>
      <c r="W245">
        <f t="shared" si="53"/>
        <v>1</v>
      </c>
      <c r="X245" t="str">
        <f>IF(F245="","",MATCH(F245,'Postes comptables'!$C$3:$C$45,0))</f>
        <v/>
      </c>
      <c r="Y245" t="str" cm="1">
        <f t="array" ref="Y245">IF(X245="","",INDEX('Postes comptables'!$B$3:$B$45,X245,0))</f>
        <v/>
      </c>
      <c r="Z245" t="str">
        <f>IF(G245="","",IF(COUNTIF('Postes comptables'!$C$99:$C$148,G245)=0,"Anomalie",""))</f>
        <v/>
      </c>
      <c r="AA245" t="b">
        <f t="shared" si="54"/>
        <v>0</v>
      </c>
      <c r="AB245" t="str">
        <f t="shared" si="55"/>
        <v/>
      </c>
      <c r="AC245" t="str">
        <f t="shared" si="56"/>
        <v/>
      </c>
      <c r="AD245" t="str">
        <f t="shared" si="57"/>
        <v/>
      </c>
      <c r="AE245" t="str">
        <f t="shared" si="58"/>
        <v/>
      </c>
      <c r="AF245" t="str">
        <f t="shared" si="59"/>
        <v/>
      </c>
      <c r="AG245" t="str">
        <f t="shared" si="60"/>
        <v/>
      </c>
      <c r="AH245" t="str">
        <f t="shared" si="61"/>
        <v/>
      </c>
      <c r="AI245" t="str">
        <f t="shared" si="62"/>
        <v/>
      </c>
      <c r="AJ245" t="str">
        <f t="shared" si="63"/>
        <v/>
      </c>
      <c r="AK245" t="str">
        <f t="shared" si="64"/>
        <v/>
      </c>
    </row>
    <row r="246" spans="1:37" x14ac:dyDescent="0.25">
      <c r="A246" s="23"/>
      <c r="B246" s="24"/>
      <c r="C246" s="24"/>
      <c r="D246" s="25"/>
      <c r="E246" s="26"/>
      <c r="F246" s="27"/>
      <c r="G246" s="27"/>
      <c r="H246" s="24"/>
      <c r="I246" s="28"/>
      <c r="J246" s="28"/>
      <c r="K246" s="15"/>
      <c r="L246" s="29"/>
      <c r="M246" s="30"/>
      <c r="N246" s="31"/>
      <c r="O246" s="32"/>
      <c r="P246" s="223"/>
      <c r="Q246" s="225"/>
      <c r="R246" s="377"/>
      <c r="S246" s="29"/>
      <c r="T246" s="30"/>
      <c r="U246">
        <f t="shared" si="52"/>
        <v>0</v>
      </c>
      <c r="V246" t="str">
        <f>IF(F246="","",IF(COUNTIF('Postes comptables'!$A:$C,F246)=0,"Anomalie",""))</f>
        <v/>
      </c>
      <c r="W246">
        <f t="shared" si="53"/>
        <v>1</v>
      </c>
      <c r="X246" t="str">
        <f>IF(F246="","",MATCH(F246,'Postes comptables'!$C$3:$C$45,0))</f>
        <v/>
      </c>
      <c r="Y246" t="str" cm="1">
        <f t="array" ref="Y246">IF(X246="","",INDEX('Postes comptables'!$B$3:$B$45,X246,0))</f>
        <v/>
      </c>
      <c r="Z246" t="str">
        <f>IF(G246="","",IF(COUNTIF('Postes comptables'!$C$99:$C$148,G246)=0,"Anomalie",""))</f>
        <v/>
      </c>
      <c r="AA246" t="b">
        <f t="shared" si="54"/>
        <v>0</v>
      </c>
      <c r="AB246" t="str">
        <f t="shared" si="55"/>
        <v/>
      </c>
      <c r="AC246" t="str">
        <f t="shared" si="56"/>
        <v/>
      </c>
      <c r="AD246" t="str">
        <f t="shared" si="57"/>
        <v/>
      </c>
      <c r="AE246" t="str">
        <f t="shared" si="58"/>
        <v/>
      </c>
      <c r="AF246" t="str">
        <f t="shared" si="59"/>
        <v/>
      </c>
      <c r="AG246" t="str">
        <f t="shared" si="60"/>
        <v/>
      </c>
      <c r="AH246" t="str">
        <f t="shared" si="61"/>
        <v/>
      </c>
      <c r="AI246" t="str">
        <f t="shared" si="62"/>
        <v/>
      </c>
      <c r="AJ246" t="str">
        <f t="shared" si="63"/>
        <v/>
      </c>
      <c r="AK246" t="str">
        <f t="shared" si="64"/>
        <v/>
      </c>
    </row>
    <row r="247" spans="1:37" x14ac:dyDescent="0.25">
      <c r="A247" s="23"/>
      <c r="B247" s="24"/>
      <c r="C247" s="24"/>
      <c r="D247" s="25"/>
      <c r="E247" s="26"/>
      <c r="F247" s="27"/>
      <c r="G247" s="27"/>
      <c r="H247" s="24"/>
      <c r="I247" s="28"/>
      <c r="J247" s="28"/>
      <c r="K247" s="15"/>
      <c r="L247" s="29"/>
      <c r="M247" s="30"/>
      <c r="N247" s="31"/>
      <c r="O247" s="32"/>
      <c r="P247" s="223"/>
      <c r="Q247" s="225"/>
      <c r="R247" s="377"/>
      <c r="S247" s="29"/>
      <c r="T247" s="30"/>
      <c r="U247">
        <f t="shared" si="52"/>
        <v>0</v>
      </c>
      <c r="V247" t="str">
        <f>IF(F247="","",IF(COUNTIF('Postes comptables'!$A:$C,F247)=0,"Anomalie",""))</f>
        <v/>
      </c>
      <c r="W247">
        <f t="shared" si="53"/>
        <v>1</v>
      </c>
      <c r="X247" t="str">
        <f>IF(F247="","",MATCH(F247,'Postes comptables'!$C$3:$C$45,0))</f>
        <v/>
      </c>
      <c r="Y247" t="str" cm="1">
        <f t="array" ref="Y247">IF(X247="","",INDEX('Postes comptables'!$B$3:$B$45,X247,0))</f>
        <v/>
      </c>
      <c r="Z247" t="str">
        <f>IF(G247="","",IF(COUNTIF('Postes comptables'!$C$99:$C$148,G247)=0,"Anomalie",""))</f>
        <v/>
      </c>
      <c r="AA247" t="b">
        <f t="shared" si="54"/>
        <v>0</v>
      </c>
      <c r="AB247" t="str">
        <f t="shared" si="55"/>
        <v/>
      </c>
      <c r="AC247" t="str">
        <f t="shared" si="56"/>
        <v/>
      </c>
      <c r="AD247" t="str">
        <f t="shared" si="57"/>
        <v/>
      </c>
      <c r="AE247" t="str">
        <f t="shared" si="58"/>
        <v/>
      </c>
      <c r="AF247" t="str">
        <f t="shared" si="59"/>
        <v/>
      </c>
      <c r="AG247" t="str">
        <f t="shared" si="60"/>
        <v/>
      </c>
      <c r="AH247" t="str">
        <f t="shared" si="61"/>
        <v/>
      </c>
      <c r="AI247" t="str">
        <f t="shared" si="62"/>
        <v/>
      </c>
      <c r="AJ247" t="str">
        <f t="shared" si="63"/>
        <v/>
      </c>
      <c r="AK247" t="str">
        <f t="shared" si="64"/>
        <v/>
      </c>
    </row>
    <row r="248" spans="1:37" x14ac:dyDescent="0.25">
      <c r="A248" s="23"/>
      <c r="B248" s="24"/>
      <c r="C248" s="24"/>
      <c r="D248" s="25"/>
      <c r="E248" s="26"/>
      <c r="F248" s="27"/>
      <c r="G248" s="27"/>
      <c r="H248" s="24"/>
      <c r="I248" s="28"/>
      <c r="J248" s="28"/>
      <c r="K248" s="15"/>
      <c r="L248" s="29"/>
      <c r="M248" s="30"/>
      <c r="N248" s="31"/>
      <c r="O248" s="32"/>
      <c r="P248" s="223"/>
      <c r="Q248" s="225"/>
      <c r="R248" s="377"/>
      <c r="S248" s="29"/>
      <c r="T248" s="30"/>
      <c r="U248">
        <f t="shared" si="52"/>
        <v>0</v>
      </c>
      <c r="V248" t="str">
        <f>IF(F248="","",IF(COUNTIF('Postes comptables'!$A:$C,F248)=0,"Anomalie",""))</f>
        <v/>
      </c>
      <c r="W248">
        <f t="shared" si="53"/>
        <v>1</v>
      </c>
      <c r="X248" t="str">
        <f>IF(F248="","",MATCH(F248,'Postes comptables'!$C$3:$C$45,0))</f>
        <v/>
      </c>
      <c r="Y248" t="str" cm="1">
        <f t="array" ref="Y248">IF(X248="","",INDEX('Postes comptables'!$B$3:$B$45,X248,0))</f>
        <v/>
      </c>
      <c r="Z248" t="str">
        <f>IF(G248="","",IF(COUNTIF('Postes comptables'!$C$99:$C$148,G248)=0,"Anomalie",""))</f>
        <v/>
      </c>
      <c r="AA248" t="b">
        <f t="shared" si="54"/>
        <v>0</v>
      </c>
      <c r="AB248" t="str">
        <f t="shared" si="55"/>
        <v/>
      </c>
      <c r="AC248" t="str">
        <f t="shared" si="56"/>
        <v/>
      </c>
      <c r="AD248" t="str">
        <f t="shared" si="57"/>
        <v/>
      </c>
      <c r="AE248" t="str">
        <f t="shared" si="58"/>
        <v/>
      </c>
      <c r="AF248" t="str">
        <f t="shared" si="59"/>
        <v/>
      </c>
      <c r="AG248" t="str">
        <f t="shared" si="60"/>
        <v/>
      </c>
      <c r="AH248" t="str">
        <f t="shared" si="61"/>
        <v/>
      </c>
      <c r="AI248" t="str">
        <f t="shared" si="62"/>
        <v/>
      </c>
      <c r="AJ248" t="str">
        <f t="shared" si="63"/>
        <v/>
      </c>
      <c r="AK248" t="str">
        <f t="shared" si="64"/>
        <v/>
      </c>
    </row>
    <row r="249" spans="1:37" x14ac:dyDescent="0.25">
      <c r="A249" s="23"/>
      <c r="B249" s="24"/>
      <c r="C249" s="24"/>
      <c r="D249" s="25"/>
      <c r="E249" s="26"/>
      <c r="F249" s="27"/>
      <c r="G249" s="27"/>
      <c r="H249" s="24"/>
      <c r="I249" s="28"/>
      <c r="J249" s="28"/>
      <c r="K249" s="15"/>
      <c r="L249" s="29"/>
      <c r="M249" s="30"/>
      <c r="N249" s="31"/>
      <c r="O249" s="32"/>
      <c r="P249" s="223"/>
      <c r="Q249" s="225"/>
      <c r="R249" s="377"/>
      <c r="S249" s="29"/>
      <c r="T249" s="30"/>
      <c r="U249">
        <f t="shared" si="52"/>
        <v>0</v>
      </c>
      <c r="V249" t="str">
        <f>IF(F249="","",IF(COUNTIF('Postes comptables'!$A:$C,F249)=0,"Anomalie",""))</f>
        <v/>
      </c>
      <c r="W249">
        <f t="shared" si="53"/>
        <v>1</v>
      </c>
      <c r="X249" t="str">
        <f>IF(F249="","",MATCH(F249,'Postes comptables'!$C$3:$C$45,0))</f>
        <v/>
      </c>
      <c r="Y249" t="str" cm="1">
        <f t="array" ref="Y249">IF(X249="","",INDEX('Postes comptables'!$B$3:$B$45,X249,0))</f>
        <v/>
      </c>
      <c r="Z249" t="str">
        <f>IF(G249="","",IF(COUNTIF('Postes comptables'!$C$99:$C$148,G249)=0,"Anomalie",""))</f>
        <v/>
      </c>
      <c r="AA249" t="b">
        <f t="shared" si="54"/>
        <v>0</v>
      </c>
      <c r="AB249" t="str">
        <f t="shared" si="55"/>
        <v/>
      </c>
      <c r="AC249" t="str">
        <f t="shared" si="56"/>
        <v/>
      </c>
      <c r="AD249" t="str">
        <f t="shared" si="57"/>
        <v/>
      </c>
      <c r="AE249" t="str">
        <f t="shared" si="58"/>
        <v/>
      </c>
      <c r="AF249" t="str">
        <f t="shared" si="59"/>
        <v/>
      </c>
      <c r="AG249" t="str">
        <f t="shared" si="60"/>
        <v/>
      </c>
      <c r="AH249" t="str">
        <f t="shared" si="61"/>
        <v/>
      </c>
      <c r="AI249" t="str">
        <f t="shared" si="62"/>
        <v/>
      </c>
      <c r="AJ249" t="str">
        <f t="shared" si="63"/>
        <v/>
      </c>
      <c r="AK249" t="str">
        <f t="shared" si="64"/>
        <v/>
      </c>
    </row>
    <row r="250" spans="1:37" x14ac:dyDescent="0.25">
      <c r="A250" s="23"/>
      <c r="B250" s="24"/>
      <c r="C250" s="24"/>
      <c r="D250" s="25"/>
      <c r="E250" s="26"/>
      <c r="F250" s="27"/>
      <c r="G250" s="27"/>
      <c r="H250" s="24"/>
      <c r="I250" s="28"/>
      <c r="J250" s="28"/>
      <c r="K250" s="15"/>
      <c r="L250" s="29"/>
      <c r="M250" s="30"/>
      <c r="N250" s="31"/>
      <c r="O250" s="32"/>
      <c r="P250" s="223"/>
      <c r="Q250" s="225"/>
      <c r="R250" s="377"/>
      <c r="S250" s="29"/>
      <c r="T250" s="30"/>
      <c r="U250">
        <f t="shared" si="52"/>
        <v>0</v>
      </c>
      <c r="V250" t="str">
        <f>IF(F250="","",IF(COUNTIF('Postes comptables'!$A:$C,F250)=0,"Anomalie",""))</f>
        <v/>
      </c>
      <c r="W250">
        <f t="shared" si="53"/>
        <v>1</v>
      </c>
      <c r="X250" t="str">
        <f>IF(F250="","",MATCH(F250,'Postes comptables'!$C$3:$C$45,0))</f>
        <v/>
      </c>
      <c r="Y250" t="str" cm="1">
        <f t="array" ref="Y250">IF(X250="","",INDEX('Postes comptables'!$B$3:$B$45,X250,0))</f>
        <v/>
      </c>
      <c r="Z250" t="str">
        <f>IF(G250="","",IF(COUNTIF('Postes comptables'!$C$99:$C$148,G250)=0,"Anomalie",""))</f>
        <v/>
      </c>
      <c r="AA250" t="b">
        <f t="shared" si="54"/>
        <v>0</v>
      </c>
      <c r="AB250" t="str">
        <f t="shared" si="55"/>
        <v/>
      </c>
      <c r="AC250" t="str">
        <f t="shared" si="56"/>
        <v/>
      </c>
      <c r="AD250" t="str">
        <f t="shared" si="57"/>
        <v/>
      </c>
      <c r="AE250" t="str">
        <f t="shared" si="58"/>
        <v/>
      </c>
      <c r="AF250" t="str">
        <f t="shared" si="59"/>
        <v/>
      </c>
      <c r="AG250" t="str">
        <f t="shared" si="60"/>
        <v/>
      </c>
      <c r="AH250" t="str">
        <f t="shared" si="61"/>
        <v/>
      </c>
      <c r="AI250" t="str">
        <f t="shared" si="62"/>
        <v/>
      </c>
      <c r="AJ250" t="str">
        <f t="shared" si="63"/>
        <v/>
      </c>
      <c r="AK250" t="str">
        <f t="shared" si="64"/>
        <v/>
      </c>
    </row>
    <row r="251" spans="1:37" x14ac:dyDescent="0.25">
      <c r="A251" s="23"/>
      <c r="B251" s="24"/>
      <c r="C251" s="24"/>
      <c r="D251" s="25"/>
      <c r="E251" s="26"/>
      <c r="F251" s="27"/>
      <c r="G251" s="27"/>
      <c r="H251" s="24"/>
      <c r="I251" s="28"/>
      <c r="J251" s="28"/>
      <c r="K251" s="15"/>
      <c r="L251" s="29"/>
      <c r="M251" s="30"/>
      <c r="N251" s="31"/>
      <c r="O251" s="32"/>
      <c r="P251" s="223"/>
      <c r="Q251" s="225"/>
      <c r="R251" s="377"/>
      <c r="S251" s="29"/>
      <c r="T251" s="30"/>
      <c r="U251">
        <f t="shared" si="52"/>
        <v>0</v>
      </c>
      <c r="V251" t="str">
        <f>IF(F251="","",IF(COUNTIF('Postes comptables'!$A:$C,F251)=0,"Anomalie",""))</f>
        <v/>
      </c>
      <c r="W251">
        <f t="shared" si="53"/>
        <v>1</v>
      </c>
      <c r="X251" t="str">
        <f>IF(F251="","",MATCH(F251,'Postes comptables'!$C$3:$C$45,0))</f>
        <v/>
      </c>
      <c r="Y251" t="str" cm="1">
        <f t="array" ref="Y251">IF(X251="","",INDEX('Postes comptables'!$B$3:$B$45,X251,0))</f>
        <v/>
      </c>
      <c r="Z251" t="str">
        <f>IF(G251="","",IF(COUNTIF('Postes comptables'!$C$99:$C$148,G251)=0,"Anomalie",""))</f>
        <v/>
      </c>
      <c r="AA251" t="b">
        <f t="shared" si="54"/>
        <v>0</v>
      </c>
      <c r="AB251" t="str">
        <f t="shared" si="55"/>
        <v/>
      </c>
      <c r="AC251" t="str">
        <f t="shared" si="56"/>
        <v/>
      </c>
      <c r="AD251" t="str">
        <f t="shared" si="57"/>
        <v/>
      </c>
      <c r="AE251" t="str">
        <f t="shared" si="58"/>
        <v/>
      </c>
      <c r="AF251" t="str">
        <f t="shared" si="59"/>
        <v/>
      </c>
      <c r="AG251" t="str">
        <f t="shared" si="60"/>
        <v/>
      </c>
      <c r="AH251" t="str">
        <f t="shared" si="61"/>
        <v/>
      </c>
      <c r="AI251" t="str">
        <f t="shared" si="62"/>
        <v/>
      </c>
      <c r="AJ251" t="str">
        <f t="shared" si="63"/>
        <v/>
      </c>
      <c r="AK251" t="str">
        <f t="shared" si="64"/>
        <v/>
      </c>
    </row>
    <row r="252" spans="1:37" x14ac:dyDescent="0.25">
      <c r="A252" s="23"/>
      <c r="B252" s="24"/>
      <c r="C252" s="24"/>
      <c r="D252" s="25"/>
      <c r="E252" s="26"/>
      <c r="F252" s="27"/>
      <c r="G252" s="27"/>
      <c r="H252" s="24"/>
      <c r="I252" s="28"/>
      <c r="J252" s="28"/>
      <c r="K252" s="15"/>
      <c r="L252" s="29"/>
      <c r="M252" s="30"/>
      <c r="N252" s="31"/>
      <c r="O252" s="32"/>
      <c r="P252" s="223"/>
      <c r="Q252" s="225"/>
      <c r="R252" s="377"/>
      <c r="S252" s="29"/>
      <c r="T252" s="30"/>
      <c r="U252">
        <f t="shared" si="52"/>
        <v>0</v>
      </c>
      <c r="V252" t="str">
        <f>IF(F252="","",IF(COUNTIF('Postes comptables'!$A:$C,F252)=0,"Anomalie",""))</f>
        <v/>
      </c>
      <c r="W252">
        <f t="shared" si="53"/>
        <v>1</v>
      </c>
      <c r="X252" t="str">
        <f>IF(F252="","",MATCH(F252,'Postes comptables'!$C$3:$C$45,0))</f>
        <v/>
      </c>
      <c r="Y252" t="str" cm="1">
        <f t="array" ref="Y252">IF(X252="","",INDEX('Postes comptables'!$B$3:$B$45,X252,0))</f>
        <v/>
      </c>
      <c r="Z252" t="str">
        <f>IF(G252="","",IF(COUNTIF('Postes comptables'!$C$99:$C$148,G252)=0,"Anomalie",""))</f>
        <v/>
      </c>
      <c r="AA252" t="b">
        <f t="shared" si="54"/>
        <v>0</v>
      </c>
      <c r="AB252" t="str">
        <f t="shared" si="55"/>
        <v/>
      </c>
      <c r="AC252" t="str">
        <f t="shared" si="56"/>
        <v/>
      </c>
      <c r="AD252" t="str">
        <f t="shared" si="57"/>
        <v/>
      </c>
      <c r="AE252" t="str">
        <f t="shared" si="58"/>
        <v/>
      </c>
      <c r="AF252" t="str">
        <f t="shared" si="59"/>
        <v/>
      </c>
      <c r="AG252" t="str">
        <f t="shared" si="60"/>
        <v/>
      </c>
      <c r="AH252" t="str">
        <f t="shared" si="61"/>
        <v/>
      </c>
      <c r="AI252" t="str">
        <f t="shared" si="62"/>
        <v/>
      </c>
      <c r="AJ252" t="str">
        <f t="shared" si="63"/>
        <v/>
      </c>
      <c r="AK252" t="str">
        <f t="shared" si="64"/>
        <v/>
      </c>
    </row>
    <row r="253" spans="1:37" x14ac:dyDescent="0.25">
      <c r="A253" s="23"/>
      <c r="B253" s="24"/>
      <c r="C253" s="24"/>
      <c r="D253" s="25"/>
      <c r="E253" s="26"/>
      <c r="F253" s="27"/>
      <c r="G253" s="27"/>
      <c r="H253" s="24"/>
      <c r="I253" s="28"/>
      <c r="J253" s="28"/>
      <c r="K253" s="15"/>
      <c r="L253" s="29"/>
      <c r="M253" s="30"/>
      <c r="N253" s="31"/>
      <c r="O253" s="32"/>
      <c r="P253" s="223"/>
      <c r="Q253" s="225"/>
      <c r="R253" s="377"/>
      <c r="S253" s="29"/>
      <c r="T253" s="30"/>
      <c r="U253">
        <f t="shared" si="52"/>
        <v>0</v>
      </c>
      <c r="V253" t="str">
        <f>IF(F253="","",IF(COUNTIF('Postes comptables'!$A:$C,F253)=0,"Anomalie",""))</f>
        <v/>
      </c>
      <c r="W253">
        <f t="shared" si="53"/>
        <v>1</v>
      </c>
      <c r="X253" t="str">
        <f>IF(F253="","",MATCH(F253,'Postes comptables'!$C$3:$C$45,0))</f>
        <v/>
      </c>
      <c r="Y253" t="str" cm="1">
        <f t="array" ref="Y253">IF(X253="","",INDEX('Postes comptables'!$B$3:$B$45,X253,0))</f>
        <v/>
      </c>
      <c r="Z253" t="str">
        <f>IF(G253="","",IF(COUNTIF('Postes comptables'!$C$99:$C$148,G253)=0,"Anomalie",""))</f>
        <v/>
      </c>
      <c r="AA253" t="b">
        <f t="shared" si="54"/>
        <v>0</v>
      </c>
      <c r="AB253" t="str">
        <f t="shared" si="55"/>
        <v/>
      </c>
      <c r="AC253" t="str">
        <f t="shared" si="56"/>
        <v/>
      </c>
      <c r="AD253" t="str">
        <f t="shared" si="57"/>
        <v/>
      </c>
      <c r="AE253" t="str">
        <f t="shared" si="58"/>
        <v/>
      </c>
      <c r="AF253" t="str">
        <f t="shared" si="59"/>
        <v/>
      </c>
      <c r="AG253" t="str">
        <f t="shared" si="60"/>
        <v/>
      </c>
      <c r="AH253" t="str">
        <f t="shared" si="61"/>
        <v/>
      </c>
      <c r="AI253" t="str">
        <f t="shared" si="62"/>
        <v/>
      </c>
      <c r="AJ253" t="str">
        <f t="shared" si="63"/>
        <v/>
      </c>
      <c r="AK253" t="str">
        <f t="shared" si="64"/>
        <v/>
      </c>
    </row>
    <row r="254" spans="1:37" x14ac:dyDescent="0.25">
      <c r="A254" s="23"/>
      <c r="B254" s="24"/>
      <c r="C254" s="24"/>
      <c r="D254" s="25"/>
      <c r="E254" s="26"/>
      <c r="F254" s="27"/>
      <c r="G254" s="27"/>
      <c r="H254" s="24"/>
      <c r="I254" s="28"/>
      <c r="J254" s="28"/>
      <c r="K254" s="15"/>
      <c r="L254" s="29"/>
      <c r="M254" s="30"/>
      <c r="N254" s="31"/>
      <c r="O254" s="32"/>
      <c r="P254" s="223"/>
      <c r="Q254" s="225"/>
      <c r="R254" s="377"/>
      <c r="S254" s="29"/>
      <c r="T254" s="30"/>
      <c r="U254">
        <f t="shared" si="52"/>
        <v>0</v>
      </c>
      <c r="V254" t="str">
        <f>IF(F254="","",IF(COUNTIF('Postes comptables'!$A:$C,F254)=0,"Anomalie",""))</f>
        <v/>
      </c>
      <c r="W254">
        <f t="shared" si="53"/>
        <v>1</v>
      </c>
      <c r="X254" t="str">
        <f>IF(F254="","",MATCH(F254,'Postes comptables'!$C$3:$C$45,0))</f>
        <v/>
      </c>
      <c r="Y254" t="str" cm="1">
        <f t="array" ref="Y254">IF(X254="","",INDEX('Postes comptables'!$B$3:$B$45,X254,0))</f>
        <v/>
      </c>
      <c r="Z254" t="str">
        <f>IF(G254="","",IF(COUNTIF('Postes comptables'!$C$99:$C$148,G254)=0,"Anomalie",""))</f>
        <v/>
      </c>
      <c r="AA254" t="b">
        <f t="shared" si="54"/>
        <v>0</v>
      </c>
      <c r="AB254" t="str">
        <f t="shared" si="55"/>
        <v/>
      </c>
      <c r="AC254" t="str">
        <f t="shared" si="56"/>
        <v/>
      </c>
      <c r="AD254" t="str">
        <f t="shared" si="57"/>
        <v/>
      </c>
      <c r="AE254" t="str">
        <f t="shared" si="58"/>
        <v/>
      </c>
      <c r="AF254" t="str">
        <f t="shared" si="59"/>
        <v/>
      </c>
      <c r="AG254" t="str">
        <f t="shared" si="60"/>
        <v/>
      </c>
      <c r="AH254" t="str">
        <f t="shared" si="61"/>
        <v/>
      </c>
      <c r="AI254" t="str">
        <f t="shared" si="62"/>
        <v/>
      </c>
      <c r="AJ254" t="str">
        <f t="shared" si="63"/>
        <v/>
      </c>
      <c r="AK254" t="str">
        <f t="shared" si="64"/>
        <v/>
      </c>
    </row>
    <row r="255" spans="1:37" x14ac:dyDescent="0.25">
      <c r="A255" s="23"/>
      <c r="B255" s="24"/>
      <c r="C255" s="24"/>
      <c r="D255" s="25"/>
      <c r="E255" s="26"/>
      <c r="F255" s="27"/>
      <c r="G255" s="27"/>
      <c r="H255" s="24"/>
      <c r="I255" s="28"/>
      <c r="J255" s="28"/>
      <c r="K255" s="15"/>
      <c r="L255" s="29"/>
      <c r="M255" s="30"/>
      <c r="N255" s="31"/>
      <c r="O255" s="32"/>
      <c r="P255" s="223"/>
      <c r="Q255" s="225"/>
      <c r="R255" s="377"/>
      <c r="S255" s="29"/>
      <c r="T255" s="30"/>
      <c r="U255">
        <f t="shared" si="52"/>
        <v>0</v>
      </c>
      <c r="V255" t="str">
        <f>IF(F255="","",IF(COUNTIF('Postes comptables'!$A:$C,F255)=0,"Anomalie",""))</f>
        <v/>
      </c>
      <c r="W255">
        <f t="shared" si="53"/>
        <v>1</v>
      </c>
      <c r="X255" t="str">
        <f>IF(F255="","",MATCH(F255,'Postes comptables'!$C$3:$C$45,0))</f>
        <v/>
      </c>
      <c r="Y255" t="str" cm="1">
        <f t="array" ref="Y255">IF(X255="","",INDEX('Postes comptables'!$B$3:$B$45,X255,0))</f>
        <v/>
      </c>
      <c r="Z255" t="str">
        <f>IF(G255="","",IF(COUNTIF('Postes comptables'!$C$99:$C$148,G255)=0,"Anomalie",""))</f>
        <v/>
      </c>
      <c r="AA255" t="b">
        <f t="shared" si="54"/>
        <v>0</v>
      </c>
      <c r="AB255" t="str">
        <f t="shared" si="55"/>
        <v/>
      </c>
      <c r="AC255" t="str">
        <f t="shared" si="56"/>
        <v/>
      </c>
      <c r="AD255" t="str">
        <f t="shared" si="57"/>
        <v/>
      </c>
      <c r="AE255" t="str">
        <f t="shared" si="58"/>
        <v/>
      </c>
      <c r="AF255" t="str">
        <f t="shared" si="59"/>
        <v/>
      </c>
      <c r="AG255" t="str">
        <f t="shared" si="60"/>
        <v/>
      </c>
      <c r="AH255" t="str">
        <f t="shared" si="61"/>
        <v/>
      </c>
      <c r="AI255" t="str">
        <f t="shared" si="62"/>
        <v/>
      </c>
      <c r="AJ255" t="str">
        <f t="shared" si="63"/>
        <v/>
      </c>
      <c r="AK255" t="str">
        <f t="shared" si="64"/>
        <v/>
      </c>
    </row>
    <row r="256" spans="1:37" x14ac:dyDescent="0.25">
      <c r="A256" s="23"/>
      <c r="B256" s="24"/>
      <c r="C256" s="24"/>
      <c r="D256" s="25"/>
      <c r="E256" s="26"/>
      <c r="F256" s="27"/>
      <c r="G256" s="27"/>
      <c r="H256" s="24"/>
      <c r="I256" s="28"/>
      <c r="J256" s="28"/>
      <c r="K256" s="15"/>
      <c r="L256" s="29"/>
      <c r="M256" s="30"/>
      <c r="N256" s="31"/>
      <c r="O256" s="32"/>
      <c r="P256" s="223"/>
      <c r="Q256" s="225"/>
      <c r="R256" s="377"/>
      <c r="S256" s="29"/>
      <c r="T256" s="30"/>
      <c r="U256">
        <f t="shared" si="52"/>
        <v>0</v>
      </c>
      <c r="V256" t="str">
        <f>IF(F256="","",IF(COUNTIF('Postes comptables'!$A:$C,F256)=0,"Anomalie",""))</f>
        <v/>
      </c>
      <c r="W256">
        <f t="shared" si="53"/>
        <v>1</v>
      </c>
      <c r="X256" t="str">
        <f>IF(F256="","",MATCH(F256,'Postes comptables'!$C$3:$C$45,0))</f>
        <v/>
      </c>
      <c r="Y256" t="str" cm="1">
        <f t="array" ref="Y256">IF(X256="","",INDEX('Postes comptables'!$B$3:$B$45,X256,0))</f>
        <v/>
      </c>
      <c r="Z256" t="str">
        <f>IF(G256="","",IF(COUNTIF('Postes comptables'!$C$99:$C$148,G256)=0,"Anomalie",""))</f>
        <v/>
      </c>
      <c r="AA256" t="b">
        <f t="shared" si="54"/>
        <v>0</v>
      </c>
      <c r="AB256" t="str">
        <f t="shared" si="55"/>
        <v/>
      </c>
      <c r="AC256" t="str">
        <f t="shared" si="56"/>
        <v/>
      </c>
      <c r="AD256" t="str">
        <f t="shared" si="57"/>
        <v/>
      </c>
      <c r="AE256" t="str">
        <f t="shared" si="58"/>
        <v/>
      </c>
      <c r="AF256" t="str">
        <f t="shared" si="59"/>
        <v/>
      </c>
      <c r="AG256" t="str">
        <f t="shared" si="60"/>
        <v/>
      </c>
      <c r="AH256" t="str">
        <f t="shared" si="61"/>
        <v/>
      </c>
      <c r="AI256" t="str">
        <f t="shared" si="62"/>
        <v/>
      </c>
      <c r="AJ256" t="str">
        <f t="shared" si="63"/>
        <v/>
      </c>
      <c r="AK256" t="str">
        <f t="shared" si="64"/>
        <v/>
      </c>
    </row>
    <row r="257" spans="1:37" x14ac:dyDescent="0.25">
      <c r="A257" s="23"/>
      <c r="B257" s="24"/>
      <c r="C257" s="24"/>
      <c r="D257" s="25"/>
      <c r="E257" s="26"/>
      <c r="F257" s="27"/>
      <c r="G257" s="27"/>
      <c r="H257" s="24"/>
      <c r="I257" s="28"/>
      <c r="J257" s="28"/>
      <c r="K257" s="15"/>
      <c r="L257" s="29"/>
      <c r="M257" s="30"/>
      <c r="N257" s="31"/>
      <c r="O257" s="32"/>
      <c r="P257" s="223"/>
      <c r="Q257" s="225"/>
      <c r="R257" s="377"/>
      <c r="S257" s="29"/>
      <c r="T257" s="30"/>
      <c r="U257">
        <f t="shared" si="52"/>
        <v>0</v>
      </c>
      <c r="V257" t="str">
        <f>IF(F257="","",IF(COUNTIF('Postes comptables'!$A:$C,F257)=0,"Anomalie",""))</f>
        <v/>
      </c>
      <c r="W257">
        <f t="shared" si="53"/>
        <v>1</v>
      </c>
      <c r="X257" t="str">
        <f>IF(F257="","",MATCH(F257,'Postes comptables'!$C$3:$C$45,0))</f>
        <v/>
      </c>
      <c r="Y257" t="str" cm="1">
        <f t="array" ref="Y257">IF(X257="","",INDEX('Postes comptables'!$B$3:$B$45,X257,0))</f>
        <v/>
      </c>
      <c r="Z257" t="str">
        <f>IF(G257="","",IF(COUNTIF('Postes comptables'!$C$99:$C$148,G257)=0,"Anomalie",""))</f>
        <v/>
      </c>
      <c r="AA257" t="b">
        <f t="shared" si="54"/>
        <v>0</v>
      </c>
      <c r="AB257" t="str">
        <f t="shared" si="55"/>
        <v/>
      </c>
      <c r="AC257" t="str">
        <f t="shared" si="56"/>
        <v/>
      </c>
      <c r="AD257" t="str">
        <f t="shared" si="57"/>
        <v/>
      </c>
      <c r="AE257" t="str">
        <f t="shared" si="58"/>
        <v/>
      </c>
      <c r="AF257" t="str">
        <f t="shared" si="59"/>
        <v/>
      </c>
      <c r="AG257" t="str">
        <f t="shared" si="60"/>
        <v/>
      </c>
      <c r="AH257" t="str">
        <f t="shared" si="61"/>
        <v/>
      </c>
      <c r="AI257" t="str">
        <f t="shared" si="62"/>
        <v/>
      </c>
      <c r="AJ257" t="str">
        <f t="shared" si="63"/>
        <v/>
      </c>
      <c r="AK257" t="str">
        <f t="shared" si="64"/>
        <v/>
      </c>
    </row>
    <row r="258" spans="1:37" x14ac:dyDescent="0.25">
      <c r="A258" s="23"/>
      <c r="B258" s="24"/>
      <c r="C258" s="24"/>
      <c r="D258" s="25"/>
      <c r="E258" s="26"/>
      <c r="F258" s="27"/>
      <c r="G258" s="27"/>
      <c r="H258" s="24"/>
      <c r="I258" s="28"/>
      <c r="J258" s="28"/>
      <c r="K258" s="15"/>
      <c r="L258" s="29"/>
      <c r="M258" s="30"/>
      <c r="N258" s="31"/>
      <c r="O258" s="32"/>
      <c r="P258" s="223"/>
      <c r="Q258" s="225"/>
      <c r="R258" s="377"/>
      <c r="S258" s="29"/>
      <c r="T258" s="30"/>
      <c r="U258">
        <f t="shared" si="52"/>
        <v>0</v>
      </c>
      <c r="V258" t="str">
        <f>IF(F258="","",IF(COUNTIF('Postes comptables'!$A:$C,F258)=0,"Anomalie",""))</f>
        <v/>
      </c>
      <c r="W258">
        <f t="shared" si="53"/>
        <v>1</v>
      </c>
      <c r="X258" t="str">
        <f>IF(F258="","",MATCH(F258,'Postes comptables'!$C$3:$C$45,0))</f>
        <v/>
      </c>
      <c r="Y258" t="str" cm="1">
        <f t="array" ref="Y258">IF(X258="","",INDEX('Postes comptables'!$B$3:$B$45,X258,0))</f>
        <v/>
      </c>
      <c r="Z258" t="str">
        <f>IF(G258="","",IF(COUNTIF('Postes comptables'!$C$99:$C$148,G258)=0,"Anomalie",""))</f>
        <v/>
      </c>
      <c r="AA258" t="b">
        <f t="shared" si="54"/>
        <v>0</v>
      </c>
      <c r="AB258" t="str">
        <f t="shared" si="55"/>
        <v/>
      </c>
      <c r="AC258" t="str">
        <f t="shared" si="56"/>
        <v/>
      </c>
      <c r="AD258" t="str">
        <f t="shared" si="57"/>
        <v/>
      </c>
      <c r="AE258" t="str">
        <f t="shared" si="58"/>
        <v/>
      </c>
      <c r="AF258" t="str">
        <f t="shared" si="59"/>
        <v/>
      </c>
      <c r="AG258" t="str">
        <f t="shared" si="60"/>
        <v/>
      </c>
      <c r="AH258" t="str">
        <f t="shared" si="61"/>
        <v/>
      </c>
      <c r="AI258" t="str">
        <f t="shared" si="62"/>
        <v/>
      </c>
      <c r="AJ258" t="str">
        <f t="shared" si="63"/>
        <v/>
      </c>
      <c r="AK258" t="str">
        <f t="shared" si="64"/>
        <v/>
      </c>
    </row>
    <row r="259" spans="1:37" x14ac:dyDescent="0.25">
      <c r="A259" s="23"/>
      <c r="B259" s="24"/>
      <c r="C259" s="24"/>
      <c r="D259" s="25"/>
      <c r="E259" s="26"/>
      <c r="F259" s="27"/>
      <c r="G259" s="27"/>
      <c r="H259" s="24"/>
      <c r="I259" s="28"/>
      <c r="J259" s="28"/>
      <c r="K259" s="15"/>
      <c r="L259" s="29"/>
      <c r="M259" s="30"/>
      <c r="N259" s="31"/>
      <c r="O259" s="32"/>
      <c r="P259" s="223"/>
      <c r="Q259" s="225"/>
      <c r="R259" s="377"/>
      <c r="S259" s="29"/>
      <c r="T259" s="30"/>
      <c r="U259">
        <f t="shared" ref="U259:U322" si="65">IF(ISBLANK(F259),0,1)</f>
        <v>0</v>
      </c>
      <c r="V259" t="str">
        <f>IF(F259="","",IF(COUNTIF('Postes comptables'!$A:$C,F259)=0,"Anomalie",""))</f>
        <v/>
      </c>
      <c r="W259">
        <f t="shared" ref="W259:W322" si="66">MONTH(A259)</f>
        <v>1</v>
      </c>
      <c r="X259" t="str">
        <f>IF(F259="","",MATCH(F259,'Postes comptables'!$C$3:$C$45,0))</f>
        <v/>
      </c>
      <c r="Y259" t="str" cm="1">
        <f t="array" ref="Y259">IF(X259="","",INDEX('Postes comptables'!$B$3:$B$45,X259,0))</f>
        <v/>
      </c>
      <c r="Z259" t="str">
        <f>IF(G259="","",IF(COUNTIF('Postes comptables'!$C$99:$C$148,G259)=0,"Anomalie",""))</f>
        <v/>
      </c>
      <c r="AA259" t="b">
        <f t="shared" ref="AA259:AA322" si="67">IF(AND(F259="",A259&lt;&gt;"",COUNTIF(AB259:AK259,"D")=0),TRUE,FALSE)</f>
        <v>0</v>
      </c>
      <c r="AB259" t="str">
        <f t="shared" ref="AB259:AB322" si="68">IF(AND(K259="X",AB$1&lt;&gt;"Trésorerie"),"D","")</f>
        <v/>
      </c>
      <c r="AC259" t="str">
        <f t="shared" ref="AC259:AC322" si="69">IF(AND(L259="X",AC$1&lt;&gt;"Trésorerie"),"D","")</f>
        <v/>
      </c>
      <c r="AD259" t="str">
        <f t="shared" ref="AD259:AD322" si="70">IF(AND(M259="X",AD$1&lt;&gt;"Trésorerie"),"D","")</f>
        <v/>
      </c>
      <c r="AE259" t="str">
        <f t="shared" ref="AE259:AE322" si="71">IF(AND(N259="X",AE$1&lt;&gt;"Trésorerie"),"D","")</f>
        <v/>
      </c>
      <c r="AF259" t="str">
        <f t="shared" ref="AF259:AF322" si="72">IF(AND(O259="X",AF$1&lt;&gt;"Trésorerie"),"D","")</f>
        <v/>
      </c>
      <c r="AG259" t="str">
        <f t="shared" ref="AG259:AG322" si="73">IF(AND(P259="X",AG$1&lt;&gt;"Trésorerie"),"D","")</f>
        <v/>
      </c>
      <c r="AH259" t="str">
        <f t="shared" ref="AH259:AH322" si="74">IF(AND(Q259="X",AH$1&lt;&gt;"Trésorerie"),"D","")</f>
        <v/>
      </c>
      <c r="AI259" t="str">
        <f t="shared" ref="AI259:AI322" si="75">IF(AND(R259="X",AI$1&lt;&gt;"Trésorerie"),"D","")</f>
        <v/>
      </c>
      <c r="AJ259" t="str">
        <f t="shared" ref="AJ259:AJ322" si="76">IF(AND(S259="X",AJ$1&lt;&gt;"Trésorerie"),"D","")</f>
        <v/>
      </c>
      <c r="AK259" t="str">
        <f t="shared" ref="AK259:AK322" si="77">IF(AND(T259="X",AK$1&lt;&gt;"Trésorerie"),"D","")</f>
        <v/>
      </c>
    </row>
    <row r="260" spans="1:37" x14ac:dyDescent="0.25">
      <c r="A260" s="23"/>
      <c r="B260" s="24"/>
      <c r="C260" s="24"/>
      <c r="D260" s="25"/>
      <c r="E260" s="26"/>
      <c r="F260" s="27"/>
      <c r="G260" s="27"/>
      <c r="H260" s="24"/>
      <c r="I260" s="28"/>
      <c r="J260" s="28"/>
      <c r="K260" s="15"/>
      <c r="L260" s="29"/>
      <c r="M260" s="30"/>
      <c r="N260" s="31"/>
      <c r="O260" s="32"/>
      <c r="P260" s="223"/>
      <c r="Q260" s="225"/>
      <c r="R260" s="377"/>
      <c r="S260" s="29"/>
      <c r="T260" s="30"/>
      <c r="U260">
        <f t="shared" si="65"/>
        <v>0</v>
      </c>
      <c r="V260" t="str">
        <f>IF(F260="","",IF(COUNTIF('Postes comptables'!$A:$C,F260)=0,"Anomalie",""))</f>
        <v/>
      </c>
      <c r="W260">
        <f t="shared" si="66"/>
        <v>1</v>
      </c>
      <c r="X260" t="str">
        <f>IF(F260="","",MATCH(F260,'Postes comptables'!$C$3:$C$45,0))</f>
        <v/>
      </c>
      <c r="Y260" t="str" cm="1">
        <f t="array" ref="Y260">IF(X260="","",INDEX('Postes comptables'!$B$3:$B$45,X260,0))</f>
        <v/>
      </c>
      <c r="Z260" t="str">
        <f>IF(G260="","",IF(COUNTIF('Postes comptables'!$C$99:$C$148,G260)=0,"Anomalie",""))</f>
        <v/>
      </c>
      <c r="AA260" t="b">
        <f t="shared" si="67"/>
        <v>0</v>
      </c>
      <c r="AB260" t="str">
        <f t="shared" si="68"/>
        <v/>
      </c>
      <c r="AC260" t="str">
        <f t="shared" si="69"/>
        <v/>
      </c>
      <c r="AD260" t="str">
        <f t="shared" si="70"/>
        <v/>
      </c>
      <c r="AE260" t="str">
        <f t="shared" si="71"/>
        <v/>
      </c>
      <c r="AF260" t="str">
        <f t="shared" si="72"/>
        <v/>
      </c>
      <c r="AG260" t="str">
        <f t="shared" si="73"/>
        <v/>
      </c>
      <c r="AH260" t="str">
        <f t="shared" si="74"/>
        <v/>
      </c>
      <c r="AI260" t="str">
        <f t="shared" si="75"/>
        <v/>
      </c>
      <c r="AJ260" t="str">
        <f t="shared" si="76"/>
        <v/>
      </c>
      <c r="AK260" t="str">
        <f t="shared" si="77"/>
        <v/>
      </c>
    </row>
    <row r="261" spans="1:37" x14ac:dyDescent="0.25">
      <c r="A261" s="23"/>
      <c r="B261" s="24"/>
      <c r="C261" s="24"/>
      <c r="D261" s="25"/>
      <c r="E261" s="26"/>
      <c r="F261" s="27"/>
      <c r="G261" s="27"/>
      <c r="H261" s="24"/>
      <c r="I261" s="28"/>
      <c r="J261" s="28"/>
      <c r="K261" s="15"/>
      <c r="L261" s="29"/>
      <c r="M261" s="30"/>
      <c r="N261" s="31"/>
      <c r="O261" s="32"/>
      <c r="P261" s="223"/>
      <c r="Q261" s="225"/>
      <c r="R261" s="377"/>
      <c r="S261" s="29"/>
      <c r="T261" s="30"/>
      <c r="U261">
        <f t="shared" si="65"/>
        <v>0</v>
      </c>
      <c r="V261" t="str">
        <f>IF(F261="","",IF(COUNTIF('Postes comptables'!$A:$C,F261)=0,"Anomalie",""))</f>
        <v/>
      </c>
      <c r="W261">
        <f t="shared" si="66"/>
        <v>1</v>
      </c>
      <c r="X261" t="str">
        <f>IF(F261="","",MATCH(F261,'Postes comptables'!$C$3:$C$45,0))</f>
        <v/>
      </c>
      <c r="Y261" t="str" cm="1">
        <f t="array" ref="Y261">IF(X261="","",INDEX('Postes comptables'!$B$3:$B$45,X261,0))</f>
        <v/>
      </c>
      <c r="Z261" t="str">
        <f>IF(G261="","",IF(COUNTIF('Postes comptables'!$C$99:$C$148,G261)=0,"Anomalie",""))</f>
        <v/>
      </c>
      <c r="AA261" t="b">
        <f t="shared" si="67"/>
        <v>0</v>
      </c>
      <c r="AB261" t="str">
        <f t="shared" si="68"/>
        <v/>
      </c>
      <c r="AC261" t="str">
        <f t="shared" si="69"/>
        <v/>
      </c>
      <c r="AD261" t="str">
        <f t="shared" si="70"/>
        <v/>
      </c>
      <c r="AE261" t="str">
        <f t="shared" si="71"/>
        <v/>
      </c>
      <c r="AF261" t="str">
        <f t="shared" si="72"/>
        <v/>
      </c>
      <c r="AG261" t="str">
        <f t="shared" si="73"/>
        <v/>
      </c>
      <c r="AH261" t="str">
        <f t="shared" si="74"/>
        <v/>
      </c>
      <c r="AI261" t="str">
        <f t="shared" si="75"/>
        <v/>
      </c>
      <c r="AJ261" t="str">
        <f t="shared" si="76"/>
        <v/>
      </c>
      <c r="AK261" t="str">
        <f t="shared" si="77"/>
        <v/>
      </c>
    </row>
    <row r="262" spans="1:37" x14ac:dyDescent="0.25">
      <c r="A262" s="23"/>
      <c r="B262" s="24"/>
      <c r="C262" s="24"/>
      <c r="D262" s="25"/>
      <c r="E262" s="26"/>
      <c r="F262" s="27"/>
      <c r="G262" s="27"/>
      <c r="H262" s="24"/>
      <c r="I262" s="28"/>
      <c r="J262" s="28"/>
      <c r="K262" s="15"/>
      <c r="L262" s="29"/>
      <c r="M262" s="30"/>
      <c r="N262" s="31"/>
      <c r="O262" s="32"/>
      <c r="P262" s="223"/>
      <c r="Q262" s="225"/>
      <c r="R262" s="377"/>
      <c r="S262" s="29"/>
      <c r="T262" s="30"/>
      <c r="U262">
        <f t="shared" si="65"/>
        <v>0</v>
      </c>
      <c r="V262" t="str">
        <f>IF(F262="","",IF(COUNTIF('Postes comptables'!$A:$C,F262)=0,"Anomalie",""))</f>
        <v/>
      </c>
      <c r="W262">
        <f t="shared" si="66"/>
        <v>1</v>
      </c>
      <c r="X262" t="str">
        <f>IF(F262="","",MATCH(F262,'Postes comptables'!$C$3:$C$45,0))</f>
        <v/>
      </c>
      <c r="Y262" t="str" cm="1">
        <f t="array" ref="Y262">IF(X262="","",INDEX('Postes comptables'!$B$3:$B$45,X262,0))</f>
        <v/>
      </c>
      <c r="Z262" t="str">
        <f>IF(G262="","",IF(COUNTIF('Postes comptables'!$C$99:$C$148,G262)=0,"Anomalie",""))</f>
        <v/>
      </c>
      <c r="AA262" t="b">
        <f t="shared" si="67"/>
        <v>0</v>
      </c>
      <c r="AB262" t="str">
        <f t="shared" si="68"/>
        <v/>
      </c>
      <c r="AC262" t="str">
        <f t="shared" si="69"/>
        <v/>
      </c>
      <c r="AD262" t="str">
        <f t="shared" si="70"/>
        <v/>
      </c>
      <c r="AE262" t="str">
        <f t="shared" si="71"/>
        <v/>
      </c>
      <c r="AF262" t="str">
        <f t="shared" si="72"/>
        <v/>
      </c>
      <c r="AG262" t="str">
        <f t="shared" si="73"/>
        <v/>
      </c>
      <c r="AH262" t="str">
        <f t="shared" si="74"/>
        <v/>
      </c>
      <c r="AI262" t="str">
        <f t="shared" si="75"/>
        <v/>
      </c>
      <c r="AJ262" t="str">
        <f t="shared" si="76"/>
        <v/>
      </c>
      <c r="AK262" t="str">
        <f t="shared" si="77"/>
        <v/>
      </c>
    </row>
    <row r="263" spans="1:37" x14ac:dyDescent="0.25">
      <c r="A263" s="23"/>
      <c r="B263" s="24"/>
      <c r="C263" s="24"/>
      <c r="D263" s="25"/>
      <c r="E263" s="26"/>
      <c r="F263" s="27"/>
      <c r="G263" s="27"/>
      <c r="H263" s="24"/>
      <c r="I263" s="28"/>
      <c r="J263" s="28"/>
      <c r="K263" s="15"/>
      <c r="L263" s="29"/>
      <c r="M263" s="30"/>
      <c r="N263" s="31"/>
      <c r="O263" s="32"/>
      <c r="P263" s="223"/>
      <c r="Q263" s="225"/>
      <c r="R263" s="377"/>
      <c r="S263" s="29"/>
      <c r="T263" s="30"/>
      <c r="U263">
        <f t="shared" si="65"/>
        <v>0</v>
      </c>
      <c r="V263" t="str">
        <f>IF(F263="","",IF(COUNTIF('Postes comptables'!$A:$C,F263)=0,"Anomalie",""))</f>
        <v/>
      </c>
      <c r="W263">
        <f t="shared" si="66"/>
        <v>1</v>
      </c>
      <c r="X263" t="str">
        <f>IF(F263="","",MATCH(F263,'Postes comptables'!$C$3:$C$45,0))</f>
        <v/>
      </c>
      <c r="Y263" t="str" cm="1">
        <f t="array" ref="Y263">IF(X263="","",INDEX('Postes comptables'!$B$3:$B$45,X263,0))</f>
        <v/>
      </c>
      <c r="Z263" t="str">
        <f>IF(G263="","",IF(COUNTIF('Postes comptables'!$C$99:$C$148,G263)=0,"Anomalie",""))</f>
        <v/>
      </c>
      <c r="AA263" t="b">
        <f t="shared" si="67"/>
        <v>0</v>
      </c>
      <c r="AB263" t="str">
        <f t="shared" si="68"/>
        <v/>
      </c>
      <c r="AC263" t="str">
        <f t="shared" si="69"/>
        <v/>
      </c>
      <c r="AD263" t="str">
        <f t="shared" si="70"/>
        <v/>
      </c>
      <c r="AE263" t="str">
        <f t="shared" si="71"/>
        <v/>
      </c>
      <c r="AF263" t="str">
        <f t="shared" si="72"/>
        <v/>
      </c>
      <c r="AG263" t="str">
        <f t="shared" si="73"/>
        <v/>
      </c>
      <c r="AH263" t="str">
        <f t="shared" si="74"/>
        <v/>
      </c>
      <c r="AI263" t="str">
        <f t="shared" si="75"/>
        <v/>
      </c>
      <c r="AJ263" t="str">
        <f t="shared" si="76"/>
        <v/>
      </c>
      <c r="AK263" t="str">
        <f t="shared" si="77"/>
        <v/>
      </c>
    </row>
    <row r="264" spans="1:37" x14ac:dyDescent="0.25">
      <c r="A264" s="23"/>
      <c r="B264" s="24"/>
      <c r="C264" s="24"/>
      <c r="D264" s="25"/>
      <c r="E264" s="26"/>
      <c r="F264" s="27"/>
      <c r="G264" s="27"/>
      <c r="H264" s="24"/>
      <c r="I264" s="28"/>
      <c r="J264" s="28"/>
      <c r="K264" s="15"/>
      <c r="L264" s="29"/>
      <c r="M264" s="30"/>
      <c r="N264" s="31"/>
      <c r="O264" s="32"/>
      <c r="P264" s="223"/>
      <c r="Q264" s="225"/>
      <c r="R264" s="377"/>
      <c r="S264" s="29"/>
      <c r="T264" s="30"/>
      <c r="U264">
        <f t="shared" si="65"/>
        <v>0</v>
      </c>
      <c r="V264" t="str">
        <f>IF(F264="","",IF(COUNTIF('Postes comptables'!$A:$C,F264)=0,"Anomalie",""))</f>
        <v/>
      </c>
      <c r="W264">
        <f t="shared" si="66"/>
        <v>1</v>
      </c>
      <c r="X264" t="str">
        <f>IF(F264="","",MATCH(F264,'Postes comptables'!$C$3:$C$45,0))</f>
        <v/>
      </c>
      <c r="Y264" t="str" cm="1">
        <f t="array" ref="Y264">IF(X264="","",INDEX('Postes comptables'!$B$3:$B$45,X264,0))</f>
        <v/>
      </c>
      <c r="Z264" t="str">
        <f>IF(G264="","",IF(COUNTIF('Postes comptables'!$C$99:$C$148,G264)=0,"Anomalie",""))</f>
        <v/>
      </c>
      <c r="AA264" t="b">
        <f t="shared" si="67"/>
        <v>0</v>
      </c>
      <c r="AB264" t="str">
        <f t="shared" si="68"/>
        <v/>
      </c>
      <c r="AC264" t="str">
        <f t="shared" si="69"/>
        <v/>
      </c>
      <c r="AD264" t="str">
        <f t="shared" si="70"/>
        <v/>
      </c>
      <c r="AE264" t="str">
        <f t="shared" si="71"/>
        <v/>
      </c>
      <c r="AF264" t="str">
        <f t="shared" si="72"/>
        <v/>
      </c>
      <c r="AG264" t="str">
        <f t="shared" si="73"/>
        <v/>
      </c>
      <c r="AH264" t="str">
        <f t="shared" si="74"/>
        <v/>
      </c>
      <c r="AI264" t="str">
        <f t="shared" si="75"/>
        <v/>
      </c>
      <c r="AJ264" t="str">
        <f t="shared" si="76"/>
        <v/>
      </c>
      <c r="AK264" t="str">
        <f t="shared" si="77"/>
        <v/>
      </c>
    </row>
    <row r="265" spans="1:37" x14ac:dyDescent="0.25">
      <c r="A265" s="23"/>
      <c r="B265" s="24"/>
      <c r="C265" s="24"/>
      <c r="D265" s="25"/>
      <c r="E265" s="26"/>
      <c r="F265" s="27"/>
      <c r="G265" s="27"/>
      <c r="H265" s="24"/>
      <c r="I265" s="28"/>
      <c r="J265" s="28"/>
      <c r="K265" s="15"/>
      <c r="L265" s="29"/>
      <c r="M265" s="30"/>
      <c r="N265" s="31"/>
      <c r="O265" s="32"/>
      <c r="P265" s="223"/>
      <c r="Q265" s="225"/>
      <c r="R265" s="377"/>
      <c r="S265" s="29"/>
      <c r="T265" s="30"/>
      <c r="U265">
        <f t="shared" si="65"/>
        <v>0</v>
      </c>
      <c r="V265" t="str">
        <f>IF(F265="","",IF(COUNTIF('Postes comptables'!$A:$C,F265)=0,"Anomalie",""))</f>
        <v/>
      </c>
      <c r="W265">
        <f t="shared" si="66"/>
        <v>1</v>
      </c>
      <c r="X265" t="str">
        <f>IF(F265="","",MATCH(F265,'Postes comptables'!$C$3:$C$45,0))</f>
        <v/>
      </c>
      <c r="Y265" t="str" cm="1">
        <f t="array" ref="Y265">IF(X265="","",INDEX('Postes comptables'!$B$3:$B$45,X265,0))</f>
        <v/>
      </c>
      <c r="Z265" t="str">
        <f>IF(G265="","",IF(COUNTIF('Postes comptables'!$C$99:$C$148,G265)=0,"Anomalie",""))</f>
        <v/>
      </c>
      <c r="AA265" t="b">
        <f t="shared" si="67"/>
        <v>0</v>
      </c>
      <c r="AB265" t="str">
        <f t="shared" si="68"/>
        <v/>
      </c>
      <c r="AC265" t="str">
        <f t="shared" si="69"/>
        <v/>
      </c>
      <c r="AD265" t="str">
        <f t="shared" si="70"/>
        <v/>
      </c>
      <c r="AE265" t="str">
        <f t="shared" si="71"/>
        <v/>
      </c>
      <c r="AF265" t="str">
        <f t="shared" si="72"/>
        <v/>
      </c>
      <c r="AG265" t="str">
        <f t="shared" si="73"/>
        <v/>
      </c>
      <c r="AH265" t="str">
        <f t="shared" si="74"/>
        <v/>
      </c>
      <c r="AI265" t="str">
        <f t="shared" si="75"/>
        <v/>
      </c>
      <c r="AJ265" t="str">
        <f t="shared" si="76"/>
        <v/>
      </c>
      <c r="AK265" t="str">
        <f t="shared" si="77"/>
        <v/>
      </c>
    </row>
    <row r="266" spans="1:37" x14ac:dyDescent="0.25">
      <c r="A266" s="23"/>
      <c r="B266" s="24"/>
      <c r="C266" s="24"/>
      <c r="D266" s="25"/>
      <c r="E266" s="26"/>
      <c r="F266" s="27"/>
      <c r="G266" s="27"/>
      <c r="H266" s="24"/>
      <c r="I266" s="28"/>
      <c r="J266" s="28"/>
      <c r="K266" s="15"/>
      <c r="L266" s="29"/>
      <c r="M266" s="30"/>
      <c r="N266" s="31"/>
      <c r="O266" s="32"/>
      <c r="P266" s="223"/>
      <c r="Q266" s="225"/>
      <c r="R266" s="377"/>
      <c r="S266" s="29"/>
      <c r="T266" s="30"/>
      <c r="U266">
        <f t="shared" si="65"/>
        <v>0</v>
      </c>
      <c r="V266" t="str">
        <f>IF(F266="","",IF(COUNTIF('Postes comptables'!$A:$C,F266)=0,"Anomalie",""))</f>
        <v/>
      </c>
      <c r="W266">
        <f t="shared" si="66"/>
        <v>1</v>
      </c>
      <c r="X266" t="str">
        <f>IF(F266="","",MATCH(F266,'Postes comptables'!$C$3:$C$45,0))</f>
        <v/>
      </c>
      <c r="Y266" t="str" cm="1">
        <f t="array" ref="Y266">IF(X266="","",INDEX('Postes comptables'!$B$3:$B$45,X266,0))</f>
        <v/>
      </c>
      <c r="Z266" t="str">
        <f>IF(G266="","",IF(COUNTIF('Postes comptables'!$C$99:$C$148,G266)=0,"Anomalie",""))</f>
        <v/>
      </c>
      <c r="AA266" t="b">
        <f t="shared" si="67"/>
        <v>0</v>
      </c>
      <c r="AB266" t="str">
        <f t="shared" si="68"/>
        <v/>
      </c>
      <c r="AC266" t="str">
        <f t="shared" si="69"/>
        <v/>
      </c>
      <c r="AD266" t="str">
        <f t="shared" si="70"/>
        <v/>
      </c>
      <c r="AE266" t="str">
        <f t="shared" si="71"/>
        <v/>
      </c>
      <c r="AF266" t="str">
        <f t="shared" si="72"/>
        <v/>
      </c>
      <c r="AG266" t="str">
        <f t="shared" si="73"/>
        <v/>
      </c>
      <c r="AH266" t="str">
        <f t="shared" si="74"/>
        <v/>
      </c>
      <c r="AI266" t="str">
        <f t="shared" si="75"/>
        <v/>
      </c>
      <c r="AJ266" t="str">
        <f t="shared" si="76"/>
        <v/>
      </c>
      <c r="AK266" t="str">
        <f t="shared" si="77"/>
        <v/>
      </c>
    </row>
    <row r="267" spans="1:37" x14ac:dyDescent="0.25">
      <c r="A267" s="23"/>
      <c r="B267" s="24"/>
      <c r="C267" s="24"/>
      <c r="D267" s="25"/>
      <c r="E267" s="26"/>
      <c r="F267" s="27"/>
      <c r="G267" s="27"/>
      <c r="H267" s="24"/>
      <c r="I267" s="28"/>
      <c r="J267" s="28"/>
      <c r="K267" s="15"/>
      <c r="L267" s="29"/>
      <c r="M267" s="30"/>
      <c r="N267" s="31"/>
      <c r="O267" s="32"/>
      <c r="P267" s="223"/>
      <c r="Q267" s="225"/>
      <c r="R267" s="377"/>
      <c r="S267" s="29"/>
      <c r="T267" s="30"/>
      <c r="U267">
        <f t="shared" si="65"/>
        <v>0</v>
      </c>
      <c r="V267" t="str">
        <f>IF(F267="","",IF(COUNTIF('Postes comptables'!$A:$C,F267)=0,"Anomalie",""))</f>
        <v/>
      </c>
      <c r="W267">
        <f t="shared" si="66"/>
        <v>1</v>
      </c>
      <c r="X267" t="str">
        <f>IF(F267="","",MATCH(F267,'Postes comptables'!$C$3:$C$45,0))</f>
        <v/>
      </c>
      <c r="Y267" t="str" cm="1">
        <f t="array" ref="Y267">IF(X267="","",INDEX('Postes comptables'!$B$3:$B$45,X267,0))</f>
        <v/>
      </c>
      <c r="Z267" t="str">
        <f>IF(G267="","",IF(COUNTIF('Postes comptables'!$C$99:$C$148,G267)=0,"Anomalie",""))</f>
        <v/>
      </c>
      <c r="AA267" t="b">
        <f t="shared" si="67"/>
        <v>0</v>
      </c>
      <c r="AB267" t="str">
        <f t="shared" si="68"/>
        <v/>
      </c>
      <c r="AC267" t="str">
        <f t="shared" si="69"/>
        <v/>
      </c>
      <c r="AD267" t="str">
        <f t="shared" si="70"/>
        <v/>
      </c>
      <c r="AE267" t="str">
        <f t="shared" si="71"/>
        <v/>
      </c>
      <c r="AF267" t="str">
        <f t="shared" si="72"/>
        <v/>
      </c>
      <c r="AG267" t="str">
        <f t="shared" si="73"/>
        <v/>
      </c>
      <c r="AH267" t="str">
        <f t="shared" si="74"/>
        <v/>
      </c>
      <c r="AI267" t="str">
        <f t="shared" si="75"/>
        <v/>
      </c>
      <c r="AJ267" t="str">
        <f t="shared" si="76"/>
        <v/>
      </c>
      <c r="AK267" t="str">
        <f t="shared" si="77"/>
        <v/>
      </c>
    </row>
    <row r="268" spans="1:37" x14ac:dyDescent="0.25">
      <c r="A268" s="23"/>
      <c r="B268" s="24"/>
      <c r="C268" s="24"/>
      <c r="D268" s="25"/>
      <c r="E268" s="26"/>
      <c r="F268" s="27"/>
      <c r="G268" s="27"/>
      <c r="H268" s="24"/>
      <c r="I268" s="28"/>
      <c r="J268" s="28"/>
      <c r="K268" s="15"/>
      <c r="L268" s="29"/>
      <c r="M268" s="30"/>
      <c r="N268" s="31"/>
      <c r="O268" s="32"/>
      <c r="P268" s="223"/>
      <c r="Q268" s="225"/>
      <c r="R268" s="377"/>
      <c r="S268" s="29"/>
      <c r="T268" s="30"/>
      <c r="U268">
        <f t="shared" si="65"/>
        <v>0</v>
      </c>
      <c r="V268" t="str">
        <f>IF(F268="","",IF(COUNTIF('Postes comptables'!$A:$C,F268)=0,"Anomalie",""))</f>
        <v/>
      </c>
      <c r="W268">
        <f t="shared" si="66"/>
        <v>1</v>
      </c>
      <c r="X268" t="str">
        <f>IF(F268="","",MATCH(F268,'Postes comptables'!$C$3:$C$45,0))</f>
        <v/>
      </c>
      <c r="Y268" t="str" cm="1">
        <f t="array" ref="Y268">IF(X268="","",INDEX('Postes comptables'!$B$3:$B$45,X268,0))</f>
        <v/>
      </c>
      <c r="Z268" t="str">
        <f>IF(G268="","",IF(COUNTIF('Postes comptables'!$C$99:$C$148,G268)=0,"Anomalie",""))</f>
        <v/>
      </c>
      <c r="AA268" t="b">
        <f t="shared" si="67"/>
        <v>0</v>
      </c>
      <c r="AB268" t="str">
        <f t="shared" si="68"/>
        <v/>
      </c>
      <c r="AC268" t="str">
        <f t="shared" si="69"/>
        <v/>
      </c>
      <c r="AD268" t="str">
        <f t="shared" si="70"/>
        <v/>
      </c>
      <c r="AE268" t="str">
        <f t="shared" si="71"/>
        <v/>
      </c>
      <c r="AF268" t="str">
        <f t="shared" si="72"/>
        <v/>
      </c>
      <c r="AG268" t="str">
        <f t="shared" si="73"/>
        <v/>
      </c>
      <c r="AH268" t="str">
        <f t="shared" si="74"/>
        <v/>
      </c>
      <c r="AI268" t="str">
        <f t="shared" si="75"/>
        <v/>
      </c>
      <c r="AJ268" t="str">
        <f t="shared" si="76"/>
        <v/>
      </c>
      <c r="AK268" t="str">
        <f t="shared" si="77"/>
        <v/>
      </c>
    </row>
    <row r="269" spans="1:37" x14ac:dyDescent="0.25">
      <c r="A269" s="23"/>
      <c r="B269" s="24"/>
      <c r="C269" s="24"/>
      <c r="D269" s="25"/>
      <c r="E269" s="26"/>
      <c r="F269" s="27"/>
      <c r="G269" s="27"/>
      <c r="H269" s="24"/>
      <c r="I269" s="28"/>
      <c r="J269" s="28"/>
      <c r="K269" s="15"/>
      <c r="L269" s="29"/>
      <c r="M269" s="30"/>
      <c r="N269" s="31"/>
      <c r="O269" s="32"/>
      <c r="P269" s="223"/>
      <c r="Q269" s="225"/>
      <c r="R269" s="377"/>
      <c r="S269" s="29"/>
      <c r="T269" s="30"/>
      <c r="U269">
        <f t="shared" si="65"/>
        <v>0</v>
      </c>
      <c r="V269" t="str">
        <f>IF(F269="","",IF(COUNTIF('Postes comptables'!$A:$C,F269)=0,"Anomalie",""))</f>
        <v/>
      </c>
      <c r="W269">
        <f t="shared" si="66"/>
        <v>1</v>
      </c>
      <c r="X269" t="str">
        <f>IF(F269="","",MATCH(F269,'Postes comptables'!$C$3:$C$45,0))</f>
        <v/>
      </c>
      <c r="Y269" t="str" cm="1">
        <f t="array" ref="Y269">IF(X269="","",INDEX('Postes comptables'!$B$3:$B$45,X269,0))</f>
        <v/>
      </c>
      <c r="Z269" t="str">
        <f>IF(G269="","",IF(COUNTIF('Postes comptables'!$C$99:$C$148,G269)=0,"Anomalie",""))</f>
        <v/>
      </c>
      <c r="AA269" t="b">
        <f t="shared" si="67"/>
        <v>0</v>
      </c>
      <c r="AB269" t="str">
        <f t="shared" si="68"/>
        <v/>
      </c>
      <c r="AC269" t="str">
        <f t="shared" si="69"/>
        <v/>
      </c>
      <c r="AD269" t="str">
        <f t="shared" si="70"/>
        <v/>
      </c>
      <c r="AE269" t="str">
        <f t="shared" si="71"/>
        <v/>
      </c>
      <c r="AF269" t="str">
        <f t="shared" si="72"/>
        <v/>
      </c>
      <c r="AG269" t="str">
        <f t="shared" si="73"/>
        <v/>
      </c>
      <c r="AH269" t="str">
        <f t="shared" si="74"/>
        <v/>
      </c>
      <c r="AI269" t="str">
        <f t="shared" si="75"/>
        <v/>
      </c>
      <c r="AJ269" t="str">
        <f t="shared" si="76"/>
        <v/>
      </c>
      <c r="AK269" t="str">
        <f t="shared" si="77"/>
        <v/>
      </c>
    </row>
    <row r="270" spans="1:37" x14ac:dyDescent="0.25">
      <c r="A270" s="23"/>
      <c r="B270" s="24"/>
      <c r="C270" s="24"/>
      <c r="D270" s="25"/>
      <c r="E270" s="26"/>
      <c r="F270" s="27"/>
      <c r="G270" s="27"/>
      <c r="H270" s="24"/>
      <c r="I270" s="28"/>
      <c r="J270" s="28"/>
      <c r="K270" s="15"/>
      <c r="L270" s="29"/>
      <c r="M270" s="30"/>
      <c r="N270" s="31"/>
      <c r="O270" s="32"/>
      <c r="P270" s="223"/>
      <c r="Q270" s="225"/>
      <c r="R270" s="377"/>
      <c r="S270" s="29"/>
      <c r="T270" s="30"/>
      <c r="U270">
        <f t="shared" si="65"/>
        <v>0</v>
      </c>
      <c r="V270" t="str">
        <f>IF(F270="","",IF(COUNTIF('Postes comptables'!$A:$C,F270)=0,"Anomalie",""))</f>
        <v/>
      </c>
      <c r="W270">
        <f t="shared" si="66"/>
        <v>1</v>
      </c>
      <c r="X270" t="str">
        <f>IF(F270="","",MATCH(F270,'Postes comptables'!$C$3:$C$45,0))</f>
        <v/>
      </c>
      <c r="Y270" t="str" cm="1">
        <f t="array" ref="Y270">IF(X270="","",INDEX('Postes comptables'!$B$3:$B$45,X270,0))</f>
        <v/>
      </c>
      <c r="Z270" t="str">
        <f>IF(G270="","",IF(COUNTIF('Postes comptables'!$C$99:$C$148,G270)=0,"Anomalie",""))</f>
        <v/>
      </c>
      <c r="AA270" t="b">
        <f t="shared" si="67"/>
        <v>0</v>
      </c>
      <c r="AB270" t="str">
        <f t="shared" si="68"/>
        <v/>
      </c>
      <c r="AC270" t="str">
        <f t="shared" si="69"/>
        <v/>
      </c>
      <c r="AD270" t="str">
        <f t="shared" si="70"/>
        <v/>
      </c>
      <c r="AE270" t="str">
        <f t="shared" si="71"/>
        <v/>
      </c>
      <c r="AF270" t="str">
        <f t="shared" si="72"/>
        <v/>
      </c>
      <c r="AG270" t="str">
        <f t="shared" si="73"/>
        <v/>
      </c>
      <c r="AH270" t="str">
        <f t="shared" si="74"/>
        <v/>
      </c>
      <c r="AI270" t="str">
        <f t="shared" si="75"/>
        <v/>
      </c>
      <c r="AJ270" t="str">
        <f t="shared" si="76"/>
        <v/>
      </c>
      <c r="AK270" t="str">
        <f t="shared" si="77"/>
        <v/>
      </c>
    </row>
    <row r="271" spans="1:37" x14ac:dyDescent="0.25">
      <c r="A271" s="23"/>
      <c r="B271" s="24"/>
      <c r="C271" s="24"/>
      <c r="D271" s="25"/>
      <c r="E271" s="26"/>
      <c r="F271" s="27"/>
      <c r="G271" s="27"/>
      <c r="H271" s="24"/>
      <c r="I271" s="28"/>
      <c r="J271" s="28"/>
      <c r="K271" s="15"/>
      <c r="L271" s="29"/>
      <c r="M271" s="30"/>
      <c r="N271" s="31"/>
      <c r="O271" s="32"/>
      <c r="P271" s="223"/>
      <c r="Q271" s="225"/>
      <c r="R271" s="377"/>
      <c r="S271" s="29"/>
      <c r="T271" s="30"/>
      <c r="U271">
        <f t="shared" si="65"/>
        <v>0</v>
      </c>
      <c r="V271" t="str">
        <f>IF(F271="","",IF(COUNTIF('Postes comptables'!$A:$C,F271)=0,"Anomalie",""))</f>
        <v/>
      </c>
      <c r="W271">
        <f t="shared" si="66"/>
        <v>1</v>
      </c>
      <c r="X271" t="str">
        <f>IF(F271="","",MATCH(F271,'Postes comptables'!$C$3:$C$45,0))</f>
        <v/>
      </c>
      <c r="Y271" t="str" cm="1">
        <f t="array" ref="Y271">IF(X271="","",INDEX('Postes comptables'!$B$3:$B$45,X271,0))</f>
        <v/>
      </c>
      <c r="Z271" t="str">
        <f>IF(G271="","",IF(COUNTIF('Postes comptables'!$C$99:$C$148,G271)=0,"Anomalie",""))</f>
        <v/>
      </c>
      <c r="AA271" t="b">
        <f t="shared" si="67"/>
        <v>0</v>
      </c>
      <c r="AB271" t="str">
        <f t="shared" si="68"/>
        <v/>
      </c>
      <c r="AC271" t="str">
        <f t="shared" si="69"/>
        <v/>
      </c>
      <c r="AD271" t="str">
        <f t="shared" si="70"/>
        <v/>
      </c>
      <c r="AE271" t="str">
        <f t="shared" si="71"/>
        <v/>
      </c>
      <c r="AF271" t="str">
        <f t="shared" si="72"/>
        <v/>
      </c>
      <c r="AG271" t="str">
        <f t="shared" si="73"/>
        <v/>
      </c>
      <c r="AH271" t="str">
        <f t="shared" si="74"/>
        <v/>
      </c>
      <c r="AI271" t="str">
        <f t="shared" si="75"/>
        <v/>
      </c>
      <c r="AJ271" t="str">
        <f t="shared" si="76"/>
        <v/>
      </c>
      <c r="AK271" t="str">
        <f t="shared" si="77"/>
        <v/>
      </c>
    </row>
    <row r="272" spans="1:37" x14ac:dyDescent="0.25">
      <c r="A272" s="23"/>
      <c r="B272" s="24"/>
      <c r="C272" s="24"/>
      <c r="D272" s="25"/>
      <c r="E272" s="26"/>
      <c r="F272" s="27"/>
      <c r="G272" s="27"/>
      <c r="H272" s="24"/>
      <c r="I272" s="28"/>
      <c r="J272" s="28"/>
      <c r="K272" s="15"/>
      <c r="L272" s="29"/>
      <c r="M272" s="30"/>
      <c r="N272" s="31"/>
      <c r="O272" s="32"/>
      <c r="P272" s="223"/>
      <c r="Q272" s="225"/>
      <c r="R272" s="377"/>
      <c r="S272" s="29"/>
      <c r="T272" s="30"/>
      <c r="U272">
        <f t="shared" si="65"/>
        <v>0</v>
      </c>
      <c r="V272" t="str">
        <f>IF(F272="","",IF(COUNTIF('Postes comptables'!$A:$C,F272)=0,"Anomalie",""))</f>
        <v/>
      </c>
      <c r="W272">
        <f t="shared" si="66"/>
        <v>1</v>
      </c>
      <c r="X272" t="str">
        <f>IF(F272="","",MATCH(F272,'Postes comptables'!$C$3:$C$45,0))</f>
        <v/>
      </c>
      <c r="Y272" t="str" cm="1">
        <f t="array" ref="Y272">IF(X272="","",INDEX('Postes comptables'!$B$3:$B$45,X272,0))</f>
        <v/>
      </c>
      <c r="Z272" t="str">
        <f>IF(G272="","",IF(COUNTIF('Postes comptables'!$C$99:$C$148,G272)=0,"Anomalie",""))</f>
        <v/>
      </c>
      <c r="AA272" t="b">
        <f t="shared" si="67"/>
        <v>0</v>
      </c>
      <c r="AB272" t="str">
        <f t="shared" si="68"/>
        <v/>
      </c>
      <c r="AC272" t="str">
        <f t="shared" si="69"/>
        <v/>
      </c>
      <c r="AD272" t="str">
        <f t="shared" si="70"/>
        <v/>
      </c>
      <c r="AE272" t="str">
        <f t="shared" si="71"/>
        <v/>
      </c>
      <c r="AF272" t="str">
        <f t="shared" si="72"/>
        <v/>
      </c>
      <c r="AG272" t="str">
        <f t="shared" si="73"/>
        <v/>
      </c>
      <c r="AH272" t="str">
        <f t="shared" si="74"/>
        <v/>
      </c>
      <c r="AI272" t="str">
        <f t="shared" si="75"/>
        <v/>
      </c>
      <c r="AJ272" t="str">
        <f t="shared" si="76"/>
        <v/>
      </c>
      <c r="AK272" t="str">
        <f t="shared" si="77"/>
        <v/>
      </c>
    </row>
    <row r="273" spans="1:37" x14ac:dyDescent="0.25">
      <c r="A273" s="23"/>
      <c r="B273" s="24"/>
      <c r="C273" s="24"/>
      <c r="D273" s="25"/>
      <c r="E273" s="26"/>
      <c r="F273" s="27"/>
      <c r="G273" s="27"/>
      <c r="H273" s="24"/>
      <c r="I273" s="28"/>
      <c r="J273" s="28"/>
      <c r="K273" s="15"/>
      <c r="L273" s="29"/>
      <c r="M273" s="30"/>
      <c r="N273" s="31"/>
      <c r="O273" s="32"/>
      <c r="P273" s="223"/>
      <c r="Q273" s="225"/>
      <c r="R273" s="377"/>
      <c r="S273" s="29"/>
      <c r="T273" s="30"/>
      <c r="U273">
        <f t="shared" si="65"/>
        <v>0</v>
      </c>
      <c r="V273" t="str">
        <f>IF(F273="","",IF(COUNTIF('Postes comptables'!$A:$C,F273)=0,"Anomalie",""))</f>
        <v/>
      </c>
      <c r="W273">
        <f t="shared" si="66"/>
        <v>1</v>
      </c>
      <c r="X273" t="str">
        <f>IF(F273="","",MATCH(F273,'Postes comptables'!$C$3:$C$45,0))</f>
        <v/>
      </c>
      <c r="Y273" t="str" cm="1">
        <f t="array" ref="Y273">IF(X273="","",INDEX('Postes comptables'!$B$3:$B$45,X273,0))</f>
        <v/>
      </c>
      <c r="Z273" t="str">
        <f>IF(G273="","",IF(COUNTIF('Postes comptables'!$C$99:$C$148,G273)=0,"Anomalie",""))</f>
        <v/>
      </c>
      <c r="AA273" t="b">
        <f t="shared" si="67"/>
        <v>0</v>
      </c>
      <c r="AB273" t="str">
        <f t="shared" si="68"/>
        <v/>
      </c>
      <c r="AC273" t="str">
        <f t="shared" si="69"/>
        <v/>
      </c>
      <c r="AD273" t="str">
        <f t="shared" si="70"/>
        <v/>
      </c>
      <c r="AE273" t="str">
        <f t="shared" si="71"/>
        <v/>
      </c>
      <c r="AF273" t="str">
        <f t="shared" si="72"/>
        <v/>
      </c>
      <c r="AG273" t="str">
        <f t="shared" si="73"/>
        <v/>
      </c>
      <c r="AH273" t="str">
        <f t="shared" si="74"/>
        <v/>
      </c>
      <c r="AI273" t="str">
        <f t="shared" si="75"/>
        <v/>
      </c>
      <c r="AJ273" t="str">
        <f t="shared" si="76"/>
        <v/>
      </c>
      <c r="AK273" t="str">
        <f t="shared" si="77"/>
        <v/>
      </c>
    </row>
    <row r="274" spans="1:37" x14ac:dyDescent="0.25">
      <c r="A274" s="23"/>
      <c r="B274" s="24"/>
      <c r="C274" s="24"/>
      <c r="D274" s="25"/>
      <c r="E274" s="26"/>
      <c r="F274" s="27"/>
      <c r="G274" s="27"/>
      <c r="H274" s="24"/>
      <c r="I274" s="28"/>
      <c r="J274" s="28"/>
      <c r="K274" s="15"/>
      <c r="L274" s="29"/>
      <c r="M274" s="30"/>
      <c r="N274" s="31"/>
      <c r="O274" s="32"/>
      <c r="P274" s="223"/>
      <c r="Q274" s="225"/>
      <c r="R274" s="377"/>
      <c r="S274" s="29"/>
      <c r="T274" s="30"/>
      <c r="U274">
        <f t="shared" si="65"/>
        <v>0</v>
      </c>
      <c r="V274" t="str">
        <f>IF(F274="","",IF(COUNTIF('Postes comptables'!$A:$C,F274)=0,"Anomalie",""))</f>
        <v/>
      </c>
      <c r="W274">
        <f t="shared" si="66"/>
        <v>1</v>
      </c>
      <c r="X274" t="str">
        <f>IF(F274="","",MATCH(F274,'Postes comptables'!$C$3:$C$45,0))</f>
        <v/>
      </c>
      <c r="Y274" t="str" cm="1">
        <f t="array" ref="Y274">IF(X274="","",INDEX('Postes comptables'!$B$3:$B$45,X274,0))</f>
        <v/>
      </c>
      <c r="Z274" t="str">
        <f>IF(G274="","",IF(COUNTIF('Postes comptables'!$C$99:$C$148,G274)=0,"Anomalie",""))</f>
        <v/>
      </c>
      <c r="AA274" t="b">
        <f t="shared" si="67"/>
        <v>0</v>
      </c>
      <c r="AB274" t="str">
        <f t="shared" si="68"/>
        <v/>
      </c>
      <c r="AC274" t="str">
        <f t="shared" si="69"/>
        <v/>
      </c>
      <c r="AD274" t="str">
        <f t="shared" si="70"/>
        <v/>
      </c>
      <c r="AE274" t="str">
        <f t="shared" si="71"/>
        <v/>
      </c>
      <c r="AF274" t="str">
        <f t="shared" si="72"/>
        <v/>
      </c>
      <c r="AG274" t="str">
        <f t="shared" si="73"/>
        <v/>
      </c>
      <c r="AH274" t="str">
        <f t="shared" si="74"/>
        <v/>
      </c>
      <c r="AI274" t="str">
        <f t="shared" si="75"/>
        <v/>
      </c>
      <c r="AJ274" t="str">
        <f t="shared" si="76"/>
        <v/>
      </c>
      <c r="AK274" t="str">
        <f t="shared" si="77"/>
        <v/>
      </c>
    </row>
    <row r="275" spans="1:37" x14ac:dyDescent="0.25">
      <c r="A275" s="23"/>
      <c r="B275" s="24"/>
      <c r="C275" s="24"/>
      <c r="D275" s="25"/>
      <c r="E275" s="26"/>
      <c r="F275" s="27"/>
      <c r="G275" s="27"/>
      <c r="H275" s="24"/>
      <c r="I275" s="28"/>
      <c r="J275" s="28"/>
      <c r="K275" s="15"/>
      <c r="L275" s="29"/>
      <c r="M275" s="30"/>
      <c r="N275" s="31"/>
      <c r="O275" s="32"/>
      <c r="P275" s="223"/>
      <c r="Q275" s="225"/>
      <c r="R275" s="377"/>
      <c r="S275" s="29"/>
      <c r="T275" s="30"/>
      <c r="U275">
        <f t="shared" si="65"/>
        <v>0</v>
      </c>
      <c r="V275" t="str">
        <f>IF(F275="","",IF(COUNTIF('Postes comptables'!$A:$C,F275)=0,"Anomalie",""))</f>
        <v/>
      </c>
      <c r="W275">
        <f t="shared" si="66"/>
        <v>1</v>
      </c>
      <c r="X275" t="str">
        <f>IF(F275="","",MATCH(F275,'Postes comptables'!$C$3:$C$45,0))</f>
        <v/>
      </c>
      <c r="Y275" t="str" cm="1">
        <f t="array" ref="Y275">IF(X275="","",INDEX('Postes comptables'!$B$3:$B$45,X275,0))</f>
        <v/>
      </c>
      <c r="Z275" t="str">
        <f>IF(G275="","",IF(COUNTIF('Postes comptables'!$C$99:$C$148,G275)=0,"Anomalie",""))</f>
        <v/>
      </c>
      <c r="AA275" t="b">
        <f t="shared" si="67"/>
        <v>0</v>
      </c>
      <c r="AB275" t="str">
        <f t="shared" si="68"/>
        <v/>
      </c>
      <c r="AC275" t="str">
        <f t="shared" si="69"/>
        <v/>
      </c>
      <c r="AD275" t="str">
        <f t="shared" si="70"/>
        <v/>
      </c>
      <c r="AE275" t="str">
        <f t="shared" si="71"/>
        <v/>
      </c>
      <c r="AF275" t="str">
        <f t="shared" si="72"/>
        <v/>
      </c>
      <c r="AG275" t="str">
        <f t="shared" si="73"/>
        <v/>
      </c>
      <c r="AH275" t="str">
        <f t="shared" si="74"/>
        <v/>
      </c>
      <c r="AI275" t="str">
        <f t="shared" si="75"/>
        <v/>
      </c>
      <c r="AJ275" t="str">
        <f t="shared" si="76"/>
        <v/>
      </c>
      <c r="AK275" t="str">
        <f t="shared" si="77"/>
        <v/>
      </c>
    </row>
    <row r="276" spans="1:37" x14ac:dyDescent="0.25">
      <c r="A276" s="23"/>
      <c r="B276" s="24"/>
      <c r="C276" s="24"/>
      <c r="D276" s="25"/>
      <c r="E276" s="26"/>
      <c r="F276" s="27"/>
      <c r="G276" s="27"/>
      <c r="H276" s="24"/>
      <c r="I276" s="28"/>
      <c r="J276" s="28"/>
      <c r="K276" s="15"/>
      <c r="L276" s="29"/>
      <c r="M276" s="30"/>
      <c r="N276" s="31"/>
      <c r="O276" s="32"/>
      <c r="P276" s="223"/>
      <c r="Q276" s="225"/>
      <c r="R276" s="377"/>
      <c r="S276" s="29"/>
      <c r="T276" s="30"/>
      <c r="U276">
        <f t="shared" si="65"/>
        <v>0</v>
      </c>
      <c r="V276" t="str">
        <f>IF(F276="","",IF(COUNTIF('Postes comptables'!$A:$C,F276)=0,"Anomalie",""))</f>
        <v/>
      </c>
      <c r="W276">
        <f t="shared" si="66"/>
        <v>1</v>
      </c>
      <c r="X276" t="str">
        <f>IF(F276="","",MATCH(F276,'Postes comptables'!$C$3:$C$45,0))</f>
        <v/>
      </c>
      <c r="Y276" t="str" cm="1">
        <f t="array" ref="Y276">IF(X276="","",INDEX('Postes comptables'!$B$3:$B$45,X276,0))</f>
        <v/>
      </c>
      <c r="Z276" t="str">
        <f>IF(G276="","",IF(COUNTIF('Postes comptables'!$C$99:$C$148,G276)=0,"Anomalie",""))</f>
        <v/>
      </c>
      <c r="AA276" t="b">
        <f t="shared" si="67"/>
        <v>0</v>
      </c>
      <c r="AB276" t="str">
        <f t="shared" si="68"/>
        <v/>
      </c>
      <c r="AC276" t="str">
        <f t="shared" si="69"/>
        <v/>
      </c>
      <c r="AD276" t="str">
        <f t="shared" si="70"/>
        <v/>
      </c>
      <c r="AE276" t="str">
        <f t="shared" si="71"/>
        <v/>
      </c>
      <c r="AF276" t="str">
        <f t="shared" si="72"/>
        <v/>
      </c>
      <c r="AG276" t="str">
        <f t="shared" si="73"/>
        <v/>
      </c>
      <c r="AH276" t="str">
        <f t="shared" si="74"/>
        <v/>
      </c>
      <c r="AI276" t="str">
        <f t="shared" si="75"/>
        <v/>
      </c>
      <c r="AJ276" t="str">
        <f t="shared" si="76"/>
        <v/>
      </c>
      <c r="AK276" t="str">
        <f t="shared" si="77"/>
        <v/>
      </c>
    </row>
    <row r="277" spans="1:37" x14ac:dyDescent="0.25">
      <c r="A277" s="23"/>
      <c r="B277" s="24"/>
      <c r="C277" s="24"/>
      <c r="D277" s="25"/>
      <c r="E277" s="26"/>
      <c r="F277" s="27"/>
      <c r="G277" s="27"/>
      <c r="H277" s="24"/>
      <c r="I277" s="28"/>
      <c r="J277" s="28"/>
      <c r="K277" s="15"/>
      <c r="L277" s="29"/>
      <c r="M277" s="30"/>
      <c r="N277" s="31"/>
      <c r="O277" s="32"/>
      <c r="P277" s="223"/>
      <c r="Q277" s="225"/>
      <c r="R277" s="377"/>
      <c r="S277" s="29"/>
      <c r="T277" s="30"/>
      <c r="U277">
        <f t="shared" si="65"/>
        <v>0</v>
      </c>
      <c r="V277" t="str">
        <f>IF(F277="","",IF(COUNTIF('Postes comptables'!$A:$C,F277)=0,"Anomalie",""))</f>
        <v/>
      </c>
      <c r="W277">
        <f t="shared" si="66"/>
        <v>1</v>
      </c>
      <c r="X277" t="str">
        <f>IF(F277="","",MATCH(F277,'Postes comptables'!$C$3:$C$45,0))</f>
        <v/>
      </c>
      <c r="Y277" t="str" cm="1">
        <f t="array" ref="Y277">IF(X277="","",INDEX('Postes comptables'!$B$3:$B$45,X277,0))</f>
        <v/>
      </c>
      <c r="Z277" t="str">
        <f>IF(G277="","",IF(COUNTIF('Postes comptables'!$C$99:$C$148,G277)=0,"Anomalie",""))</f>
        <v/>
      </c>
      <c r="AA277" t="b">
        <f t="shared" si="67"/>
        <v>0</v>
      </c>
      <c r="AB277" t="str">
        <f t="shared" si="68"/>
        <v/>
      </c>
      <c r="AC277" t="str">
        <f t="shared" si="69"/>
        <v/>
      </c>
      <c r="AD277" t="str">
        <f t="shared" si="70"/>
        <v/>
      </c>
      <c r="AE277" t="str">
        <f t="shared" si="71"/>
        <v/>
      </c>
      <c r="AF277" t="str">
        <f t="shared" si="72"/>
        <v/>
      </c>
      <c r="AG277" t="str">
        <f t="shared" si="73"/>
        <v/>
      </c>
      <c r="AH277" t="str">
        <f t="shared" si="74"/>
        <v/>
      </c>
      <c r="AI277" t="str">
        <f t="shared" si="75"/>
        <v/>
      </c>
      <c r="AJ277" t="str">
        <f t="shared" si="76"/>
        <v/>
      </c>
      <c r="AK277" t="str">
        <f t="shared" si="77"/>
        <v/>
      </c>
    </row>
    <row r="278" spans="1:37" x14ac:dyDescent="0.25">
      <c r="A278" s="23"/>
      <c r="B278" s="24"/>
      <c r="C278" s="24"/>
      <c r="D278" s="25"/>
      <c r="E278" s="26"/>
      <c r="F278" s="27"/>
      <c r="G278" s="27"/>
      <c r="H278" s="24"/>
      <c r="I278" s="28"/>
      <c r="J278" s="28"/>
      <c r="K278" s="15"/>
      <c r="L278" s="29"/>
      <c r="M278" s="30"/>
      <c r="N278" s="31"/>
      <c r="O278" s="32"/>
      <c r="P278" s="223"/>
      <c r="Q278" s="225"/>
      <c r="R278" s="377"/>
      <c r="S278" s="29"/>
      <c r="T278" s="30"/>
      <c r="U278">
        <f t="shared" si="65"/>
        <v>0</v>
      </c>
      <c r="V278" t="str">
        <f>IF(F278="","",IF(COUNTIF('Postes comptables'!$A:$C,F278)=0,"Anomalie",""))</f>
        <v/>
      </c>
      <c r="W278">
        <f t="shared" si="66"/>
        <v>1</v>
      </c>
      <c r="X278" t="str">
        <f>IF(F278="","",MATCH(F278,'Postes comptables'!$C$3:$C$45,0))</f>
        <v/>
      </c>
      <c r="Y278" t="str" cm="1">
        <f t="array" ref="Y278">IF(X278="","",INDEX('Postes comptables'!$B$3:$B$45,X278,0))</f>
        <v/>
      </c>
      <c r="Z278" t="str">
        <f>IF(G278="","",IF(COUNTIF('Postes comptables'!$C$99:$C$148,G278)=0,"Anomalie",""))</f>
        <v/>
      </c>
      <c r="AA278" t="b">
        <f t="shared" si="67"/>
        <v>0</v>
      </c>
      <c r="AB278" t="str">
        <f t="shared" si="68"/>
        <v/>
      </c>
      <c r="AC278" t="str">
        <f t="shared" si="69"/>
        <v/>
      </c>
      <c r="AD278" t="str">
        <f t="shared" si="70"/>
        <v/>
      </c>
      <c r="AE278" t="str">
        <f t="shared" si="71"/>
        <v/>
      </c>
      <c r="AF278" t="str">
        <f t="shared" si="72"/>
        <v/>
      </c>
      <c r="AG278" t="str">
        <f t="shared" si="73"/>
        <v/>
      </c>
      <c r="AH278" t="str">
        <f t="shared" si="74"/>
        <v/>
      </c>
      <c r="AI278" t="str">
        <f t="shared" si="75"/>
        <v/>
      </c>
      <c r="AJ278" t="str">
        <f t="shared" si="76"/>
        <v/>
      </c>
      <c r="AK278" t="str">
        <f t="shared" si="77"/>
        <v/>
      </c>
    </row>
    <row r="279" spans="1:37" x14ac:dyDescent="0.25">
      <c r="A279" s="23"/>
      <c r="B279" s="24"/>
      <c r="C279" s="24"/>
      <c r="D279" s="25"/>
      <c r="E279" s="26"/>
      <c r="F279" s="27"/>
      <c r="G279" s="27"/>
      <c r="H279" s="24"/>
      <c r="I279" s="28"/>
      <c r="J279" s="28"/>
      <c r="K279" s="15"/>
      <c r="L279" s="29"/>
      <c r="M279" s="30"/>
      <c r="N279" s="31"/>
      <c r="O279" s="32"/>
      <c r="P279" s="223"/>
      <c r="Q279" s="225"/>
      <c r="R279" s="377"/>
      <c r="S279" s="29"/>
      <c r="T279" s="30"/>
      <c r="U279">
        <f t="shared" si="65"/>
        <v>0</v>
      </c>
      <c r="V279" t="str">
        <f>IF(F279="","",IF(COUNTIF('Postes comptables'!$A:$C,F279)=0,"Anomalie",""))</f>
        <v/>
      </c>
      <c r="W279">
        <f t="shared" si="66"/>
        <v>1</v>
      </c>
      <c r="X279" t="str">
        <f>IF(F279="","",MATCH(F279,'Postes comptables'!$C$3:$C$45,0))</f>
        <v/>
      </c>
      <c r="Y279" t="str" cm="1">
        <f t="array" ref="Y279">IF(X279="","",INDEX('Postes comptables'!$B$3:$B$45,X279,0))</f>
        <v/>
      </c>
      <c r="Z279" t="str">
        <f>IF(G279="","",IF(COUNTIF('Postes comptables'!$C$99:$C$148,G279)=0,"Anomalie",""))</f>
        <v/>
      </c>
      <c r="AA279" t="b">
        <f t="shared" si="67"/>
        <v>0</v>
      </c>
      <c r="AB279" t="str">
        <f t="shared" si="68"/>
        <v/>
      </c>
      <c r="AC279" t="str">
        <f t="shared" si="69"/>
        <v/>
      </c>
      <c r="AD279" t="str">
        <f t="shared" si="70"/>
        <v/>
      </c>
      <c r="AE279" t="str">
        <f t="shared" si="71"/>
        <v/>
      </c>
      <c r="AF279" t="str">
        <f t="shared" si="72"/>
        <v/>
      </c>
      <c r="AG279" t="str">
        <f t="shared" si="73"/>
        <v/>
      </c>
      <c r="AH279" t="str">
        <f t="shared" si="74"/>
        <v/>
      </c>
      <c r="AI279" t="str">
        <f t="shared" si="75"/>
        <v/>
      </c>
      <c r="AJ279" t="str">
        <f t="shared" si="76"/>
        <v/>
      </c>
      <c r="AK279" t="str">
        <f t="shared" si="77"/>
        <v/>
      </c>
    </row>
    <row r="280" spans="1:37" x14ac:dyDescent="0.25">
      <c r="A280" s="23"/>
      <c r="B280" s="24"/>
      <c r="C280" s="24"/>
      <c r="D280" s="25"/>
      <c r="E280" s="26"/>
      <c r="F280" s="27"/>
      <c r="G280" s="27"/>
      <c r="H280" s="24"/>
      <c r="I280" s="28"/>
      <c r="J280" s="28"/>
      <c r="K280" s="15"/>
      <c r="L280" s="29"/>
      <c r="M280" s="30"/>
      <c r="N280" s="31"/>
      <c r="O280" s="32"/>
      <c r="P280" s="223"/>
      <c r="Q280" s="225"/>
      <c r="R280" s="377"/>
      <c r="S280" s="29"/>
      <c r="T280" s="30"/>
      <c r="U280">
        <f t="shared" si="65"/>
        <v>0</v>
      </c>
      <c r="V280" t="str">
        <f>IF(F280="","",IF(COUNTIF('Postes comptables'!$A:$C,F280)=0,"Anomalie",""))</f>
        <v/>
      </c>
      <c r="W280">
        <f t="shared" si="66"/>
        <v>1</v>
      </c>
      <c r="X280" t="str">
        <f>IF(F280="","",MATCH(F280,'Postes comptables'!$C$3:$C$45,0))</f>
        <v/>
      </c>
      <c r="Y280" t="str" cm="1">
        <f t="array" ref="Y280">IF(X280="","",INDEX('Postes comptables'!$B$3:$B$45,X280,0))</f>
        <v/>
      </c>
      <c r="Z280" t="str">
        <f>IF(G280="","",IF(COUNTIF('Postes comptables'!$C$99:$C$148,G280)=0,"Anomalie",""))</f>
        <v/>
      </c>
      <c r="AA280" t="b">
        <f t="shared" si="67"/>
        <v>0</v>
      </c>
      <c r="AB280" t="str">
        <f t="shared" si="68"/>
        <v/>
      </c>
      <c r="AC280" t="str">
        <f t="shared" si="69"/>
        <v/>
      </c>
      <c r="AD280" t="str">
        <f t="shared" si="70"/>
        <v/>
      </c>
      <c r="AE280" t="str">
        <f t="shared" si="71"/>
        <v/>
      </c>
      <c r="AF280" t="str">
        <f t="shared" si="72"/>
        <v/>
      </c>
      <c r="AG280" t="str">
        <f t="shared" si="73"/>
        <v/>
      </c>
      <c r="AH280" t="str">
        <f t="shared" si="74"/>
        <v/>
      </c>
      <c r="AI280" t="str">
        <f t="shared" si="75"/>
        <v/>
      </c>
      <c r="AJ280" t="str">
        <f t="shared" si="76"/>
        <v/>
      </c>
      <c r="AK280" t="str">
        <f t="shared" si="77"/>
        <v/>
      </c>
    </row>
    <row r="281" spans="1:37" x14ac:dyDescent="0.25">
      <c r="A281" s="23"/>
      <c r="B281" s="24"/>
      <c r="C281" s="24"/>
      <c r="D281" s="25"/>
      <c r="E281" s="26"/>
      <c r="F281" s="27"/>
      <c r="G281" s="27"/>
      <c r="H281" s="24"/>
      <c r="I281" s="28"/>
      <c r="J281" s="28"/>
      <c r="K281" s="15"/>
      <c r="L281" s="29"/>
      <c r="M281" s="30"/>
      <c r="N281" s="31"/>
      <c r="O281" s="32"/>
      <c r="P281" s="223"/>
      <c r="Q281" s="225"/>
      <c r="R281" s="377"/>
      <c r="S281" s="29"/>
      <c r="T281" s="30"/>
      <c r="U281">
        <f t="shared" si="65"/>
        <v>0</v>
      </c>
      <c r="V281" t="str">
        <f>IF(F281="","",IF(COUNTIF('Postes comptables'!$A:$C,F281)=0,"Anomalie",""))</f>
        <v/>
      </c>
      <c r="W281">
        <f t="shared" si="66"/>
        <v>1</v>
      </c>
      <c r="X281" t="str">
        <f>IF(F281="","",MATCH(F281,'Postes comptables'!$C$3:$C$45,0))</f>
        <v/>
      </c>
      <c r="Y281" t="str" cm="1">
        <f t="array" ref="Y281">IF(X281="","",INDEX('Postes comptables'!$B$3:$B$45,X281,0))</f>
        <v/>
      </c>
      <c r="Z281" t="str">
        <f>IF(G281="","",IF(COUNTIF('Postes comptables'!$C$99:$C$148,G281)=0,"Anomalie",""))</f>
        <v/>
      </c>
      <c r="AA281" t="b">
        <f t="shared" si="67"/>
        <v>0</v>
      </c>
      <c r="AB281" t="str">
        <f t="shared" si="68"/>
        <v/>
      </c>
      <c r="AC281" t="str">
        <f t="shared" si="69"/>
        <v/>
      </c>
      <c r="AD281" t="str">
        <f t="shared" si="70"/>
        <v/>
      </c>
      <c r="AE281" t="str">
        <f t="shared" si="71"/>
        <v/>
      </c>
      <c r="AF281" t="str">
        <f t="shared" si="72"/>
        <v/>
      </c>
      <c r="AG281" t="str">
        <f t="shared" si="73"/>
        <v/>
      </c>
      <c r="AH281" t="str">
        <f t="shared" si="74"/>
        <v/>
      </c>
      <c r="AI281" t="str">
        <f t="shared" si="75"/>
        <v/>
      </c>
      <c r="AJ281" t="str">
        <f t="shared" si="76"/>
        <v/>
      </c>
      <c r="AK281" t="str">
        <f t="shared" si="77"/>
        <v/>
      </c>
    </row>
    <row r="282" spans="1:37" x14ac:dyDescent="0.25">
      <c r="A282" s="23"/>
      <c r="B282" s="24"/>
      <c r="C282" s="24"/>
      <c r="D282" s="25"/>
      <c r="E282" s="26"/>
      <c r="F282" s="27"/>
      <c r="G282" s="27"/>
      <c r="H282" s="24"/>
      <c r="I282" s="28"/>
      <c r="J282" s="28"/>
      <c r="K282" s="15"/>
      <c r="L282" s="29"/>
      <c r="M282" s="30"/>
      <c r="N282" s="31"/>
      <c r="O282" s="32"/>
      <c r="P282" s="223"/>
      <c r="Q282" s="225"/>
      <c r="R282" s="377"/>
      <c r="S282" s="29"/>
      <c r="T282" s="30"/>
      <c r="U282">
        <f t="shared" si="65"/>
        <v>0</v>
      </c>
      <c r="V282" t="str">
        <f>IF(F282="","",IF(COUNTIF('Postes comptables'!$A:$C,F282)=0,"Anomalie",""))</f>
        <v/>
      </c>
      <c r="W282">
        <f t="shared" si="66"/>
        <v>1</v>
      </c>
      <c r="X282" t="str">
        <f>IF(F282="","",MATCH(F282,'Postes comptables'!$C$3:$C$45,0))</f>
        <v/>
      </c>
      <c r="Y282" t="str" cm="1">
        <f t="array" ref="Y282">IF(X282="","",INDEX('Postes comptables'!$B$3:$B$45,X282,0))</f>
        <v/>
      </c>
      <c r="Z282" t="str">
        <f>IF(G282="","",IF(COUNTIF('Postes comptables'!$C$99:$C$148,G282)=0,"Anomalie",""))</f>
        <v/>
      </c>
      <c r="AA282" t="b">
        <f t="shared" si="67"/>
        <v>0</v>
      </c>
      <c r="AB282" t="str">
        <f t="shared" si="68"/>
        <v/>
      </c>
      <c r="AC282" t="str">
        <f t="shared" si="69"/>
        <v/>
      </c>
      <c r="AD282" t="str">
        <f t="shared" si="70"/>
        <v/>
      </c>
      <c r="AE282" t="str">
        <f t="shared" si="71"/>
        <v/>
      </c>
      <c r="AF282" t="str">
        <f t="shared" si="72"/>
        <v/>
      </c>
      <c r="AG282" t="str">
        <f t="shared" si="73"/>
        <v/>
      </c>
      <c r="AH282" t="str">
        <f t="shared" si="74"/>
        <v/>
      </c>
      <c r="AI282" t="str">
        <f t="shared" si="75"/>
        <v/>
      </c>
      <c r="AJ282" t="str">
        <f t="shared" si="76"/>
        <v/>
      </c>
      <c r="AK282" t="str">
        <f t="shared" si="77"/>
        <v/>
      </c>
    </row>
    <row r="283" spans="1:37" x14ac:dyDescent="0.25">
      <c r="A283" s="23"/>
      <c r="B283" s="24"/>
      <c r="C283" s="24"/>
      <c r="D283" s="25"/>
      <c r="E283" s="26"/>
      <c r="F283" s="27"/>
      <c r="G283" s="27"/>
      <c r="H283" s="24"/>
      <c r="I283" s="28"/>
      <c r="J283" s="28"/>
      <c r="K283" s="15"/>
      <c r="L283" s="29"/>
      <c r="M283" s="30"/>
      <c r="N283" s="31"/>
      <c r="O283" s="32"/>
      <c r="P283" s="223"/>
      <c r="Q283" s="225"/>
      <c r="R283" s="377"/>
      <c r="S283" s="29"/>
      <c r="T283" s="30"/>
      <c r="U283">
        <f t="shared" si="65"/>
        <v>0</v>
      </c>
      <c r="V283" t="str">
        <f>IF(F283="","",IF(COUNTIF('Postes comptables'!$A:$C,F283)=0,"Anomalie",""))</f>
        <v/>
      </c>
      <c r="W283">
        <f t="shared" si="66"/>
        <v>1</v>
      </c>
      <c r="X283" t="str">
        <f>IF(F283="","",MATCH(F283,'Postes comptables'!$C$3:$C$45,0))</f>
        <v/>
      </c>
      <c r="Y283" t="str" cm="1">
        <f t="array" ref="Y283">IF(X283="","",INDEX('Postes comptables'!$B$3:$B$45,X283,0))</f>
        <v/>
      </c>
      <c r="Z283" t="str">
        <f>IF(G283="","",IF(COUNTIF('Postes comptables'!$C$99:$C$148,G283)=0,"Anomalie",""))</f>
        <v/>
      </c>
      <c r="AA283" t="b">
        <f t="shared" si="67"/>
        <v>0</v>
      </c>
      <c r="AB283" t="str">
        <f t="shared" si="68"/>
        <v/>
      </c>
      <c r="AC283" t="str">
        <f t="shared" si="69"/>
        <v/>
      </c>
      <c r="AD283" t="str">
        <f t="shared" si="70"/>
        <v/>
      </c>
      <c r="AE283" t="str">
        <f t="shared" si="71"/>
        <v/>
      </c>
      <c r="AF283" t="str">
        <f t="shared" si="72"/>
        <v/>
      </c>
      <c r="AG283" t="str">
        <f t="shared" si="73"/>
        <v/>
      </c>
      <c r="AH283" t="str">
        <f t="shared" si="74"/>
        <v/>
      </c>
      <c r="AI283" t="str">
        <f t="shared" si="75"/>
        <v/>
      </c>
      <c r="AJ283" t="str">
        <f t="shared" si="76"/>
        <v/>
      </c>
      <c r="AK283" t="str">
        <f t="shared" si="77"/>
        <v/>
      </c>
    </row>
    <row r="284" spans="1:37" x14ac:dyDescent="0.25">
      <c r="A284" s="23"/>
      <c r="B284" s="24"/>
      <c r="C284" s="24"/>
      <c r="D284" s="25"/>
      <c r="E284" s="26"/>
      <c r="F284" s="27"/>
      <c r="G284" s="27"/>
      <c r="H284" s="24"/>
      <c r="I284" s="28"/>
      <c r="J284" s="28"/>
      <c r="K284" s="15"/>
      <c r="L284" s="29"/>
      <c r="M284" s="30"/>
      <c r="N284" s="31"/>
      <c r="O284" s="32"/>
      <c r="P284" s="223"/>
      <c r="Q284" s="225"/>
      <c r="R284" s="377"/>
      <c r="S284" s="29"/>
      <c r="T284" s="30"/>
      <c r="U284">
        <f t="shared" si="65"/>
        <v>0</v>
      </c>
      <c r="V284" t="str">
        <f>IF(F284="","",IF(COUNTIF('Postes comptables'!$A:$C,F284)=0,"Anomalie",""))</f>
        <v/>
      </c>
      <c r="W284">
        <f t="shared" si="66"/>
        <v>1</v>
      </c>
      <c r="X284" t="str">
        <f>IF(F284="","",MATCH(F284,'Postes comptables'!$C$3:$C$45,0))</f>
        <v/>
      </c>
      <c r="Y284" t="str" cm="1">
        <f t="array" ref="Y284">IF(X284="","",INDEX('Postes comptables'!$B$3:$B$45,X284,0))</f>
        <v/>
      </c>
      <c r="Z284" t="str">
        <f>IF(G284="","",IF(COUNTIF('Postes comptables'!$C$99:$C$148,G284)=0,"Anomalie",""))</f>
        <v/>
      </c>
      <c r="AA284" t="b">
        <f t="shared" si="67"/>
        <v>0</v>
      </c>
      <c r="AB284" t="str">
        <f t="shared" si="68"/>
        <v/>
      </c>
      <c r="AC284" t="str">
        <f t="shared" si="69"/>
        <v/>
      </c>
      <c r="AD284" t="str">
        <f t="shared" si="70"/>
        <v/>
      </c>
      <c r="AE284" t="str">
        <f t="shared" si="71"/>
        <v/>
      </c>
      <c r="AF284" t="str">
        <f t="shared" si="72"/>
        <v/>
      </c>
      <c r="AG284" t="str">
        <f t="shared" si="73"/>
        <v/>
      </c>
      <c r="AH284" t="str">
        <f t="shared" si="74"/>
        <v/>
      </c>
      <c r="AI284" t="str">
        <f t="shared" si="75"/>
        <v/>
      </c>
      <c r="AJ284" t="str">
        <f t="shared" si="76"/>
        <v/>
      </c>
      <c r="AK284" t="str">
        <f t="shared" si="77"/>
        <v/>
      </c>
    </row>
    <row r="285" spans="1:37" x14ac:dyDescent="0.25">
      <c r="A285" s="23"/>
      <c r="B285" s="24"/>
      <c r="C285" s="24"/>
      <c r="D285" s="25"/>
      <c r="E285" s="26"/>
      <c r="F285" s="27"/>
      <c r="G285" s="27"/>
      <c r="H285" s="24"/>
      <c r="I285" s="28"/>
      <c r="J285" s="28"/>
      <c r="K285" s="15"/>
      <c r="L285" s="29"/>
      <c r="M285" s="30"/>
      <c r="N285" s="31"/>
      <c r="O285" s="32"/>
      <c r="P285" s="223"/>
      <c r="Q285" s="225"/>
      <c r="R285" s="377"/>
      <c r="S285" s="29"/>
      <c r="T285" s="30"/>
      <c r="U285">
        <f t="shared" si="65"/>
        <v>0</v>
      </c>
      <c r="V285" t="str">
        <f>IF(F285="","",IF(COUNTIF('Postes comptables'!$A:$C,F285)=0,"Anomalie",""))</f>
        <v/>
      </c>
      <c r="W285">
        <f t="shared" si="66"/>
        <v>1</v>
      </c>
      <c r="X285" t="str">
        <f>IF(F285="","",MATCH(F285,'Postes comptables'!$C$3:$C$45,0))</f>
        <v/>
      </c>
      <c r="Y285" t="str" cm="1">
        <f t="array" ref="Y285">IF(X285="","",INDEX('Postes comptables'!$B$3:$B$45,X285,0))</f>
        <v/>
      </c>
      <c r="Z285" t="str">
        <f>IF(G285="","",IF(COUNTIF('Postes comptables'!$C$99:$C$148,G285)=0,"Anomalie",""))</f>
        <v/>
      </c>
      <c r="AA285" t="b">
        <f t="shared" si="67"/>
        <v>0</v>
      </c>
      <c r="AB285" t="str">
        <f t="shared" si="68"/>
        <v/>
      </c>
      <c r="AC285" t="str">
        <f t="shared" si="69"/>
        <v/>
      </c>
      <c r="AD285" t="str">
        <f t="shared" si="70"/>
        <v/>
      </c>
      <c r="AE285" t="str">
        <f t="shared" si="71"/>
        <v/>
      </c>
      <c r="AF285" t="str">
        <f t="shared" si="72"/>
        <v/>
      </c>
      <c r="AG285" t="str">
        <f t="shared" si="73"/>
        <v/>
      </c>
      <c r="AH285" t="str">
        <f t="shared" si="74"/>
        <v/>
      </c>
      <c r="AI285" t="str">
        <f t="shared" si="75"/>
        <v/>
      </c>
      <c r="AJ285" t="str">
        <f t="shared" si="76"/>
        <v/>
      </c>
      <c r="AK285" t="str">
        <f t="shared" si="77"/>
        <v/>
      </c>
    </row>
    <row r="286" spans="1:37" x14ac:dyDescent="0.25">
      <c r="A286" s="23"/>
      <c r="B286" s="24"/>
      <c r="C286" s="24"/>
      <c r="D286" s="25"/>
      <c r="E286" s="26"/>
      <c r="F286" s="27"/>
      <c r="G286" s="27"/>
      <c r="H286" s="24"/>
      <c r="I286" s="28"/>
      <c r="J286" s="28"/>
      <c r="K286" s="15"/>
      <c r="L286" s="29"/>
      <c r="M286" s="30"/>
      <c r="N286" s="31"/>
      <c r="O286" s="32"/>
      <c r="P286" s="223"/>
      <c r="Q286" s="225"/>
      <c r="R286" s="377"/>
      <c r="S286" s="29"/>
      <c r="T286" s="30"/>
      <c r="U286">
        <f t="shared" si="65"/>
        <v>0</v>
      </c>
      <c r="V286" t="str">
        <f>IF(F286="","",IF(COUNTIF('Postes comptables'!$A:$C,F286)=0,"Anomalie",""))</f>
        <v/>
      </c>
      <c r="W286">
        <f t="shared" si="66"/>
        <v>1</v>
      </c>
      <c r="X286" t="str">
        <f>IF(F286="","",MATCH(F286,'Postes comptables'!$C$3:$C$45,0))</f>
        <v/>
      </c>
      <c r="Y286" t="str" cm="1">
        <f t="array" ref="Y286">IF(X286="","",INDEX('Postes comptables'!$B$3:$B$45,X286,0))</f>
        <v/>
      </c>
      <c r="Z286" t="str">
        <f>IF(G286="","",IF(COUNTIF('Postes comptables'!$C$99:$C$148,G286)=0,"Anomalie",""))</f>
        <v/>
      </c>
      <c r="AA286" t="b">
        <f t="shared" si="67"/>
        <v>0</v>
      </c>
      <c r="AB286" t="str">
        <f t="shared" si="68"/>
        <v/>
      </c>
      <c r="AC286" t="str">
        <f t="shared" si="69"/>
        <v/>
      </c>
      <c r="AD286" t="str">
        <f t="shared" si="70"/>
        <v/>
      </c>
      <c r="AE286" t="str">
        <f t="shared" si="71"/>
        <v/>
      </c>
      <c r="AF286" t="str">
        <f t="shared" si="72"/>
        <v/>
      </c>
      <c r="AG286" t="str">
        <f t="shared" si="73"/>
        <v/>
      </c>
      <c r="AH286" t="str">
        <f t="shared" si="74"/>
        <v/>
      </c>
      <c r="AI286" t="str">
        <f t="shared" si="75"/>
        <v/>
      </c>
      <c r="AJ286" t="str">
        <f t="shared" si="76"/>
        <v/>
      </c>
      <c r="AK286" t="str">
        <f t="shared" si="77"/>
        <v/>
      </c>
    </row>
    <row r="287" spans="1:37" x14ac:dyDescent="0.25">
      <c r="A287" s="23"/>
      <c r="B287" s="24"/>
      <c r="C287" s="24"/>
      <c r="D287" s="25"/>
      <c r="E287" s="26"/>
      <c r="F287" s="27"/>
      <c r="G287" s="27"/>
      <c r="H287" s="24"/>
      <c r="I287" s="28"/>
      <c r="J287" s="28"/>
      <c r="K287" s="15"/>
      <c r="L287" s="29"/>
      <c r="M287" s="30"/>
      <c r="N287" s="31"/>
      <c r="O287" s="32"/>
      <c r="P287" s="223"/>
      <c r="Q287" s="225"/>
      <c r="R287" s="377"/>
      <c r="S287" s="29"/>
      <c r="T287" s="30"/>
      <c r="U287">
        <f t="shared" si="65"/>
        <v>0</v>
      </c>
      <c r="V287" t="str">
        <f>IF(F287="","",IF(COUNTIF('Postes comptables'!$A:$C,F287)=0,"Anomalie",""))</f>
        <v/>
      </c>
      <c r="W287">
        <f t="shared" si="66"/>
        <v>1</v>
      </c>
      <c r="X287" t="str">
        <f>IF(F287="","",MATCH(F287,'Postes comptables'!$C$3:$C$45,0))</f>
        <v/>
      </c>
      <c r="Y287" t="str" cm="1">
        <f t="array" ref="Y287">IF(X287="","",INDEX('Postes comptables'!$B$3:$B$45,X287,0))</f>
        <v/>
      </c>
      <c r="Z287" t="str">
        <f>IF(G287="","",IF(COUNTIF('Postes comptables'!$C$99:$C$148,G287)=0,"Anomalie",""))</f>
        <v/>
      </c>
      <c r="AA287" t="b">
        <f t="shared" si="67"/>
        <v>0</v>
      </c>
      <c r="AB287" t="str">
        <f t="shared" si="68"/>
        <v/>
      </c>
      <c r="AC287" t="str">
        <f t="shared" si="69"/>
        <v/>
      </c>
      <c r="AD287" t="str">
        <f t="shared" si="70"/>
        <v/>
      </c>
      <c r="AE287" t="str">
        <f t="shared" si="71"/>
        <v/>
      </c>
      <c r="AF287" t="str">
        <f t="shared" si="72"/>
        <v/>
      </c>
      <c r="AG287" t="str">
        <f t="shared" si="73"/>
        <v/>
      </c>
      <c r="AH287" t="str">
        <f t="shared" si="74"/>
        <v/>
      </c>
      <c r="AI287" t="str">
        <f t="shared" si="75"/>
        <v/>
      </c>
      <c r="AJ287" t="str">
        <f t="shared" si="76"/>
        <v/>
      </c>
      <c r="AK287" t="str">
        <f t="shared" si="77"/>
        <v/>
      </c>
    </row>
    <row r="288" spans="1:37" x14ac:dyDescent="0.25">
      <c r="A288" s="23"/>
      <c r="B288" s="24"/>
      <c r="C288" s="24"/>
      <c r="D288" s="25"/>
      <c r="E288" s="26"/>
      <c r="F288" s="27"/>
      <c r="G288" s="27"/>
      <c r="H288" s="24"/>
      <c r="I288" s="28"/>
      <c r="J288" s="28"/>
      <c r="K288" s="15"/>
      <c r="L288" s="29"/>
      <c r="M288" s="30"/>
      <c r="N288" s="31"/>
      <c r="O288" s="32"/>
      <c r="P288" s="223"/>
      <c r="Q288" s="225"/>
      <c r="R288" s="377"/>
      <c r="S288" s="29"/>
      <c r="T288" s="30"/>
      <c r="U288">
        <f t="shared" si="65"/>
        <v>0</v>
      </c>
      <c r="V288" t="str">
        <f>IF(F288="","",IF(COUNTIF('Postes comptables'!$A:$C,F288)=0,"Anomalie",""))</f>
        <v/>
      </c>
      <c r="W288">
        <f t="shared" si="66"/>
        <v>1</v>
      </c>
      <c r="X288" t="str">
        <f>IF(F288="","",MATCH(F288,'Postes comptables'!$C$3:$C$45,0))</f>
        <v/>
      </c>
      <c r="Y288" t="str" cm="1">
        <f t="array" ref="Y288">IF(X288="","",INDEX('Postes comptables'!$B$3:$B$45,X288,0))</f>
        <v/>
      </c>
      <c r="Z288" t="str">
        <f>IF(G288="","",IF(COUNTIF('Postes comptables'!$C$99:$C$148,G288)=0,"Anomalie",""))</f>
        <v/>
      </c>
      <c r="AA288" t="b">
        <f t="shared" si="67"/>
        <v>0</v>
      </c>
      <c r="AB288" t="str">
        <f t="shared" si="68"/>
        <v/>
      </c>
      <c r="AC288" t="str">
        <f t="shared" si="69"/>
        <v/>
      </c>
      <c r="AD288" t="str">
        <f t="shared" si="70"/>
        <v/>
      </c>
      <c r="AE288" t="str">
        <f t="shared" si="71"/>
        <v/>
      </c>
      <c r="AF288" t="str">
        <f t="shared" si="72"/>
        <v/>
      </c>
      <c r="AG288" t="str">
        <f t="shared" si="73"/>
        <v/>
      </c>
      <c r="AH288" t="str">
        <f t="shared" si="74"/>
        <v/>
      </c>
      <c r="AI288" t="str">
        <f t="shared" si="75"/>
        <v/>
      </c>
      <c r="AJ288" t="str">
        <f t="shared" si="76"/>
        <v/>
      </c>
      <c r="AK288" t="str">
        <f t="shared" si="77"/>
        <v/>
      </c>
    </row>
    <row r="289" spans="1:37" x14ac:dyDescent="0.25">
      <c r="A289" s="23"/>
      <c r="B289" s="24"/>
      <c r="C289" s="24"/>
      <c r="D289" s="25"/>
      <c r="E289" s="26"/>
      <c r="F289" s="27"/>
      <c r="G289" s="27"/>
      <c r="H289" s="24"/>
      <c r="I289" s="28"/>
      <c r="J289" s="28"/>
      <c r="K289" s="15"/>
      <c r="L289" s="29"/>
      <c r="M289" s="30"/>
      <c r="N289" s="31"/>
      <c r="O289" s="32"/>
      <c r="P289" s="223"/>
      <c r="Q289" s="225"/>
      <c r="R289" s="377"/>
      <c r="S289" s="29"/>
      <c r="T289" s="30"/>
      <c r="U289">
        <f t="shared" si="65"/>
        <v>0</v>
      </c>
      <c r="V289" t="str">
        <f>IF(F289="","",IF(COUNTIF('Postes comptables'!$A:$C,F289)=0,"Anomalie",""))</f>
        <v/>
      </c>
      <c r="W289">
        <f t="shared" si="66"/>
        <v>1</v>
      </c>
      <c r="X289" t="str">
        <f>IF(F289="","",MATCH(F289,'Postes comptables'!$C$3:$C$45,0))</f>
        <v/>
      </c>
      <c r="Y289" t="str" cm="1">
        <f t="array" ref="Y289">IF(X289="","",INDEX('Postes comptables'!$B$3:$B$45,X289,0))</f>
        <v/>
      </c>
      <c r="Z289" t="str">
        <f>IF(G289="","",IF(COUNTIF('Postes comptables'!$C$99:$C$148,G289)=0,"Anomalie",""))</f>
        <v/>
      </c>
      <c r="AA289" t="b">
        <f t="shared" si="67"/>
        <v>0</v>
      </c>
      <c r="AB289" t="str">
        <f t="shared" si="68"/>
        <v/>
      </c>
      <c r="AC289" t="str">
        <f t="shared" si="69"/>
        <v/>
      </c>
      <c r="AD289" t="str">
        <f t="shared" si="70"/>
        <v/>
      </c>
      <c r="AE289" t="str">
        <f t="shared" si="71"/>
        <v/>
      </c>
      <c r="AF289" t="str">
        <f t="shared" si="72"/>
        <v/>
      </c>
      <c r="AG289" t="str">
        <f t="shared" si="73"/>
        <v/>
      </c>
      <c r="AH289" t="str">
        <f t="shared" si="74"/>
        <v/>
      </c>
      <c r="AI289" t="str">
        <f t="shared" si="75"/>
        <v/>
      </c>
      <c r="AJ289" t="str">
        <f t="shared" si="76"/>
        <v/>
      </c>
      <c r="AK289" t="str">
        <f t="shared" si="77"/>
        <v/>
      </c>
    </row>
    <row r="290" spans="1:37" x14ac:dyDescent="0.25">
      <c r="A290" s="23"/>
      <c r="B290" s="24"/>
      <c r="C290" s="24"/>
      <c r="D290" s="25"/>
      <c r="E290" s="26"/>
      <c r="F290" s="27"/>
      <c r="G290" s="27"/>
      <c r="H290" s="24"/>
      <c r="I290" s="28"/>
      <c r="J290" s="28"/>
      <c r="K290" s="15"/>
      <c r="L290" s="29"/>
      <c r="M290" s="30"/>
      <c r="N290" s="31"/>
      <c r="O290" s="32"/>
      <c r="P290" s="223"/>
      <c r="Q290" s="225"/>
      <c r="R290" s="377"/>
      <c r="S290" s="29"/>
      <c r="T290" s="30"/>
      <c r="U290">
        <f t="shared" si="65"/>
        <v>0</v>
      </c>
      <c r="V290" t="str">
        <f>IF(F290="","",IF(COUNTIF('Postes comptables'!$A:$C,F290)=0,"Anomalie",""))</f>
        <v/>
      </c>
      <c r="W290">
        <f t="shared" si="66"/>
        <v>1</v>
      </c>
      <c r="X290" t="str">
        <f>IF(F290="","",MATCH(F290,'Postes comptables'!$C$3:$C$45,0))</f>
        <v/>
      </c>
      <c r="Y290" t="str" cm="1">
        <f t="array" ref="Y290">IF(X290="","",INDEX('Postes comptables'!$B$3:$B$45,X290,0))</f>
        <v/>
      </c>
      <c r="Z290" t="str">
        <f>IF(G290="","",IF(COUNTIF('Postes comptables'!$C$99:$C$148,G290)=0,"Anomalie",""))</f>
        <v/>
      </c>
      <c r="AA290" t="b">
        <f t="shared" si="67"/>
        <v>0</v>
      </c>
      <c r="AB290" t="str">
        <f t="shared" si="68"/>
        <v/>
      </c>
      <c r="AC290" t="str">
        <f t="shared" si="69"/>
        <v/>
      </c>
      <c r="AD290" t="str">
        <f t="shared" si="70"/>
        <v/>
      </c>
      <c r="AE290" t="str">
        <f t="shared" si="71"/>
        <v/>
      </c>
      <c r="AF290" t="str">
        <f t="shared" si="72"/>
        <v/>
      </c>
      <c r="AG290" t="str">
        <f t="shared" si="73"/>
        <v/>
      </c>
      <c r="AH290" t="str">
        <f t="shared" si="74"/>
        <v/>
      </c>
      <c r="AI290" t="str">
        <f t="shared" si="75"/>
        <v/>
      </c>
      <c r="AJ290" t="str">
        <f t="shared" si="76"/>
        <v/>
      </c>
      <c r="AK290" t="str">
        <f t="shared" si="77"/>
        <v/>
      </c>
    </row>
    <row r="291" spans="1:37" x14ac:dyDescent="0.25">
      <c r="A291" s="23"/>
      <c r="B291" s="24"/>
      <c r="C291" s="24"/>
      <c r="D291" s="25"/>
      <c r="E291" s="26"/>
      <c r="F291" s="27"/>
      <c r="G291" s="27"/>
      <c r="H291" s="24"/>
      <c r="I291" s="28"/>
      <c r="J291" s="28"/>
      <c r="K291" s="15"/>
      <c r="L291" s="29"/>
      <c r="M291" s="30"/>
      <c r="N291" s="31"/>
      <c r="O291" s="32"/>
      <c r="P291" s="223"/>
      <c r="Q291" s="225"/>
      <c r="R291" s="377"/>
      <c r="S291" s="29"/>
      <c r="T291" s="30"/>
      <c r="U291">
        <f t="shared" si="65"/>
        <v>0</v>
      </c>
      <c r="V291" t="str">
        <f>IF(F291="","",IF(COUNTIF('Postes comptables'!$A:$C,F291)=0,"Anomalie",""))</f>
        <v/>
      </c>
      <c r="W291">
        <f t="shared" si="66"/>
        <v>1</v>
      </c>
      <c r="X291" t="str">
        <f>IF(F291="","",MATCH(F291,'Postes comptables'!$C$3:$C$45,0))</f>
        <v/>
      </c>
      <c r="Y291" t="str" cm="1">
        <f t="array" ref="Y291">IF(X291="","",INDEX('Postes comptables'!$B$3:$B$45,X291,0))</f>
        <v/>
      </c>
      <c r="Z291" t="str">
        <f>IF(G291="","",IF(COUNTIF('Postes comptables'!$C$99:$C$148,G291)=0,"Anomalie",""))</f>
        <v/>
      </c>
      <c r="AA291" t="b">
        <f t="shared" si="67"/>
        <v>0</v>
      </c>
      <c r="AB291" t="str">
        <f t="shared" si="68"/>
        <v/>
      </c>
      <c r="AC291" t="str">
        <f t="shared" si="69"/>
        <v/>
      </c>
      <c r="AD291" t="str">
        <f t="shared" si="70"/>
        <v/>
      </c>
      <c r="AE291" t="str">
        <f t="shared" si="71"/>
        <v/>
      </c>
      <c r="AF291" t="str">
        <f t="shared" si="72"/>
        <v/>
      </c>
      <c r="AG291" t="str">
        <f t="shared" si="73"/>
        <v/>
      </c>
      <c r="AH291" t="str">
        <f t="shared" si="74"/>
        <v/>
      </c>
      <c r="AI291" t="str">
        <f t="shared" si="75"/>
        <v/>
      </c>
      <c r="AJ291" t="str">
        <f t="shared" si="76"/>
        <v/>
      </c>
      <c r="AK291" t="str">
        <f t="shared" si="77"/>
        <v/>
      </c>
    </row>
    <row r="292" spans="1:37" x14ac:dyDescent="0.25">
      <c r="A292" s="23"/>
      <c r="B292" s="24"/>
      <c r="C292" s="24"/>
      <c r="D292" s="25"/>
      <c r="E292" s="26"/>
      <c r="F292" s="27"/>
      <c r="G292" s="27"/>
      <c r="H292" s="24"/>
      <c r="I292" s="28"/>
      <c r="J292" s="28"/>
      <c r="K292" s="15"/>
      <c r="L292" s="29"/>
      <c r="M292" s="30"/>
      <c r="N292" s="31"/>
      <c r="O292" s="32"/>
      <c r="P292" s="223"/>
      <c r="Q292" s="225"/>
      <c r="R292" s="377"/>
      <c r="S292" s="29"/>
      <c r="T292" s="30"/>
      <c r="U292">
        <f t="shared" si="65"/>
        <v>0</v>
      </c>
      <c r="V292" t="str">
        <f>IF(F292="","",IF(COUNTIF('Postes comptables'!$A:$C,F292)=0,"Anomalie",""))</f>
        <v/>
      </c>
      <c r="W292">
        <f t="shared" si="66"/>
        <v>1</v>
      </c>
      <c r="X292" t="str">
        <f>IF(F292="","",MATCH(F292,'Postes comptables'!$C$3:$C$45,0))</f>
        <v/>
      </c>
      <c r="Y292" t="str" cm="1">
        <f t="array" ref="Y292">IF(X292="","",INDEX('Postes comptables'!$B$3:$B$45,X292,0))</f>
        <v/>
      </c>
      <c r="Z292" t="str">
        <f>IF(G292="","",IF(COUNTIF('Postes comptables'!$C$99:$C$148,G292)=0,"Anomalie",""))</f>
        <v/>
      </c>
      <c r="AA292" t="b">
        <f t="shared" si="67"/>
        <v>0</v>
      </c>
      <c r="AB292" t="str">
        <f t="shared" si="68"/>
        <v/>
      </c>
      <c r="AC292" t="str">
        <f t="shared" si="69"/>
        <v/>
      </c>
      <c r="AD292" t="str">
        <f t="shared" si="70"/>
        <v/>
      </c>
      <c r="AE292" t="str">
        <f t="shared" si="71"/>
        <v/>
      </c>
      <c r="AF292" t="str">
        <f t="shared" si="72"/>
        <v/>
      </c>
      <c r="AG292" t="str">
        <f t="shared" si="73"/>
        <v/>
      </c>
      <c r="AH292" t="str">
        <f t="shared" si="74"/>
        <v/>
      </c>
      <c r="AI292" t="str">
        <f t="shared" si="75"/>
        <v/>
      </c>
      <c r="AJ292" t="str">
        <f t="shared" si="76"/>
        <v/>
      </c>
      <c r="AK292" t="str">
        <f t="shared" si="77"/>
        <v/>
      </c>
    </row>
    <row r="293" spans="1:37" x14ac:dyDescent="0.25">
      <c r="A293" s="23"/>
      <c r="B293" s="24"/>
      <c r="C293" s="24"/>
      <c r="D293" s="25"/>
      <c r="E293" s="26"/>
      <c r="F293" s="27"/>
      <c r="G293" s="27"/>
      <c r="H293" s="24"/>
      <c r="I293" s="28"/>
      <c r="J293" s="28"/>
      <c r="K293" s="15"/>
      <c r="L293" s="29"/>
      <c r="M293" s="30"/>
      <c r="N293" s="31"/>
      <c r="O293" s="32"/>
      <c r="P293" s="223"/>
      <c r="Q293" s="225"/>
      <c r="R293" s="377"/>
      <c r="S293" s="29"/>
      <c r="T293" s="30"/>
      <c r="U293">
        <f t="shared" si="65"/>
        <v>0</v>
      </c>
      <c r="V293" t="str">
        <f>IF(F293="","",IF(COUNTIF('Postes comptables'!$A:$C,F293)=0,"Anomalie",""))</f>
        <v/>
      </c>
      <c r="W293">
        <f t="shared" si="66"/>
        <v>1</v>
      </c>
      <c r="X293" t="str">
        <f>IF(F293="","",MATCH(F293,'Postes comptables'!$C$3:$C$45,0))</f>
        <v/>
      </c>
      <c r="Y293" t="str" cm="1">
        <f t="array" ref="Y293">IF(X293="","",INDEX('Postes comptables'!$B$3:$B$45,X293,0))</f>
        <v/>
      </c>
      <c r="Z293" t="str">
        <f>IF(G293="","",IF(COUNTIF('Postes comptables'!$C$99:$C$148,G293)=0,"Anomalie",""))</f>
        <v/>
      </c>
      <c r="AA293" t="b">
        <f t="shared" si="67"/>
        <v>0</v>
      </c>
      <c r="AB293" t="str">
        <f t="shared" si="68"/>
        <v/>
      </c>
      <c r="AC293" t="str">
        <f t="shared" si="69"/>
        <v/>
      </c>
      <c r="AD293" t="str">
        <f t="shared" si="70"/>
        <v/>
      </c>
      <c r="AE293" t="str">
        <f t="shared" si="71"/>
        <v/>
      </c>
      <c r="AF293" t="str">
        <f t="shared" si="72"/>
        <v/>
      </c>
      <c r="AG293" t="str">
        <f t="shared" si="73"/>
        <v/>
      </c>
      <c r="AH293" t="str">
        <f t="shared" si="74"/>
        <v/>
      </c>
      <c r="AI293" t="str">
        <f t="shared" si="75"/>
        <v/>
      </c>
      <c r="AJ293" t="str">
        <f t="shared" si="76"/>
        <v/>
      </c>
      <c r="AK293" t="str">
        <f t="shared" si="77"/>
        <v/>
      </c>
    </row>
    <row r="294" spans="1:37" x14ac:dyDescent="0.25">
      <c r="A294" s="23"/>
      <c r="B294" s="24"/>
      <c r="C294" s="24"/>
      <c r="D294" s="25"/>
      <c r="E294" s="26"/>
      <c r="F294" s="27"/>
      <c r="G294" s="27"/>
      <c r="H294" s="24"/>
      <c r="I294" s="28"/>
      <c r="J294" s="28"/>
      <c r="K294" s="15"/>
      <c r="L294" s="29"/>
      <c r="M294" s="30"/>
      <c r="N294" s="31"/>
      <c r="O294" s="32"/>
      <c r="P294" s="223"/>
      <c r="Q294" s="225"/>
      <c r="R294" s="377"/>
      <c r="S294" s="29"/>
      <c r="T294" s="30"/>
      <c r="U294">
        <f t="shared" si="65"/>
        <v>0</v>
      </c>
      <c r="V294" t="str">
        <f>IF(F294="","",IF(COUNTIF('Postes comptables'!$A:$C,F294)=0,"Anomalie",""))</f>
        <v/>
      </c>
      <c r="W294">
        <f t="shared" si="66"/>
        <v>1</v>
      </c>
      <c r="X294" t="str">
        <f>IF(F294="","",MATCH(F294,'Postes comptables'!$C$3:$C$45,0))</f>
        <v/>
      </c>
      <c r="Y294" t="str" cm="1">
        <f t="array" ref="Y294">IF(X294="","",INDEX('Postes comptables'!$B$3:$B$45,X294,0))</f>
        <v/>
      </c>
      <c r="Z294" t="str">
        <f>IF(G294="","",IF(COUNTIF('Postes comptables'!$C$99:$C$148,G294)=0,"Anomalie",""))</f>
        <v/>
      </c>
      <c r="AA294" t="b">
        <f t="shared" si="67"/>
        <v>0</v>
      </c>
      <c r="AB294" t="str">
        <f t="shared" si="68"/>
        <v/>
      </c>
      <c r="AC294" t="str">
        <f t="shared" si="69"/>
        <v/>
      </c>
      <c r="AD294" t="str">
        <f t="shared" si="70"/>
        <v/>
      </c>
      <c r="AE294" t="str">
        <f t="shared" si="71"/>
        <v/>
      </c>
      <c r="AF294" t="str">
        <f t="shared" si="72"/>
        <v/>
      </c>
      <c r="AG294" t="str">
        <f t="shared" si="73"/>
        <v/>
      </c>
      <c r="AH294" t="str">
        <f t="shared" si="74"/>
        <v/>
      </c>
      <c r="AI294" t="str">
        <f t="shared" si="75"/>
        <v/>
      </c>
      <c r="AJ294" t="str">
        <f t="shared" si="76"/>
        <v/>
      </c>
      <c r="AK294" t="str">
        <f t="shared" si="77"/>
        <v/>
      </c>
    </row>
    <row r="295" spans="1:37" x14ac:dyDescent="0.25">
      <c r="A295" s="23"/>
      <c r="B295" s="24"/>
      <c r="C295" s="24"/>
      <c r="D295" s="25"/>
      <c r="E295" s="26"/>
      <c r="F295" s="27"/>
      <c r="G295" s="27"/>
      <c r="H295" s="24"/>
      <c r="I295" s="28"/>
      <c r="J295" s="28"/>
      <c r="K295" s="15"/>
      <c r="L295" s="29"/>
      <c r="M295" s="30"/>
      <c r="N295" s="31"/>
      <c r="O295" s="32"/>
      <c r="P295" s="223"/>
      <c r="Q295" s="225"/>
      <c r="R295" s="377"/>
      <c r="S295" s="29"/>
      <c r="T295" s="30"/>
      <c r="U295">
        <f t="shared" si="65"/>
        <v>0</v>
      </c>
      <c r="V295" t="str">
        <f>IF(F295="","",IF(COUNTIF('Postes comptables'!$A:$C,F295)=0,"Anomalie",""))</f>
        <v/>
      </c>
      <c r="W295">
        <f t="shared" si="66"/>
        <v>1</v>
      </c>
      <c r="X295" t="str">
        <f>IF(F295="","",MATCH(F295,'Postes comptables'!$C$3:$C$45,0))</f>
        <v/>
      </c>
      <c r="Y295" t="str" cm="1">
        <f t="array" ref="Y295">IF(X295="","",INDEX('Postes comptables'!$B$3:$B$45,X295,0))</f>
        <v/>
      </c>
      <c r="Z295" t="str">
        <f>IF(G295="","",IF(COUNTIF('Postes comptables'!$C$99:$C$148,G295)=0,"Anomalie",""))</f>
        <v/>
      </c>
      <c r="AA295" t="b">
        <f t="shared" si="67"/>
        <v>0</v>
      </c>
      <c r="AB295" t="str">
        <f t="shared" si="68"/>
        <v/>
      </c>
      <c r="AC295" t="str">
        <f t="shared" si="69"/>
        <v/>
      </c>
      <c r="AD295" t="str">
        <f t="shared" si="70"/>
        <v/>
      </c>
      <c r="AE295" t="str">
        <f t="shared" si="71"/>
        <v/>
      </c>
      <c r="AF295" t="str">
        <f t="shared" si="72"/>
        <v/>
      </c>
      <c r="AG295" t="str">
        <f t="shared" si="73"/>
        <v/>
      </c>
      <c r="AH295" t="str">
        <f t="shared" si="74"/>
        <v/>
      </c>
      <c r="AI295" t="str">
        <f t="shared" si="75"/>
        <v/>
      </c>
      <c r="AJ295" t="str">
        <f t="shared" si="76"/>
        <v/>
      </c>
      <c r="AK295" t="str">
        <f t="shared" si="77"/>
        <v/>
      </c>
    </row>
    <row r="296" spans="1:37" x14ac:dyDescent="0.25">
      <c r="A296" s="23"/>
      <c r="B296" s="24"/>
      <c r="C296" s="24"/>
      <c r="D296" s="25"/>
      <c r="E296" s="26"/>
      <c r="F296" s="27"/>
      <c r="G296" s="27"/>
      <c r="H296" s="24"/>
      <c r="I296" s="28"/>
      <c r="J296" s="28"/>
      <c r="K296" s="15"/>
      <c r="L296" s="29"/>
      <c r="M296" s="30"/>
      <c r="N296" s="31"/>
      <c r="O296" s="32"/>
      <c r="P296" s="223"/>
      <c r="Q296" s="225"/>
      <c r="R296" s="377"/>
      <c r="S296" s="29"/>
      <c r="T296" s="30"/>
      <c r="U296">
        <f t="shared" si="65"/>
        <v>0</v>
      </c>
      <c r="V296" t="str">
        <f>IF(F296="","",IF(COUNTIF('Postes comptables'!$A:$C,F296)=0,"Anomalie",""))</f>
        <v/>
      </c>
      <c r="W296">
        <f t="shared" si="66"/>
        <v>1</v>
      </c>
      <c r="X296" t="str">
        <f>IF(F296="","",MATCH(F296,'Postes comptables'!$C$3:$C$45,0))</f>
        <v/>
      </c>
      <c r="Y296" t="str" cm="1">
        <f t="array" ref="Y296">IF(X296="","",INDEX('Postes comptables'!$B$3:$B$45,X296,0))</f>
        <v/>
      </c>
      <c r="Z296" t="str">
        <f>IF(G296="","",IF(COUNTIF('Postes comptables'!$C$99:$C$148,G296)=0,"Anomalie",""))</f>
        <v/>
      </c>
      <c r="AA296" t="b">
        <f t="shared" si="67"/>
        <v>0</v>
      </c>
      <c r="AB296" t="str">
        <f t="shared" si="68"/>
        <v/>
      </c>
      <c r="AC296" t="str">
        <f t="shared" si="69"/>
        <v/>
      </c>
      <c r="AD296" t="str">
        <f t="shared" si="70"/>
        <v/>
      </c>
      <c r="AE296" t="str">
        <f t="shared" si="71"/>
        <v/>
      </c>
      <c r="AF296" t="str">
        <f t="shared" si="72"/>
        <v/>
      </c>
      <c r="AG296" t="str">
        <f t="shared" si="73"/>
        <v/>
      </c>
      <c r="AH296" t="str">
        <f t="shared" si="74"/>
        <v/>
      </c>
      <c r="AI296" t="str">
        <f t="shared" si="75"/>
        <v/>
      </c>
      <c r="AJ296" t="str">
        <f t="shared" si="76"/>
        <v/>
      </c>
      <c r="AK296" t="str">
        <f t="shared" si="77"/>
        <v/>
      </c>
    </row>
    <row r="297" spans="1:37" x14ac:dyDescent="0.25">
      <c r="A297" s="23"/>
      <c r="B297" s="24"/>
      <c r="C297" s="24"/>
      <c r="D297" s="25"/>
      <c r="E297" s="26"/>
      <c r="F297" s="27"/>
      <c r="G297" s="27"/>
      <c r="H297" s="24"/>
      <c r="I297" s="28"/>
      <c r="J297" s="28"/>
      <c r="K297" s="15"/>
      <c r="L297" s="29"/>
      <c r="M297" s="30"/>
      <c r="N297" s="31"/>
      <c r="O297" s="32"/>
      <c r="P297" s="223"/>
      <c r="Q297" s="225"/>
      <c r="R297" s="377"/>
      <c r="S297" s="29"/>
      <c r="T297" s="30"/>
      <c r="U297">
        <f t="shared" si="65"/>
        <v>0</v>
      </c>
      <c r="V297" t="str">
        <f>IF(F297="","",IF(COUNTIF('Postes comptables'!$A:$C,F297)=0,"Anomalie",""))</f>
        <v/>
      </c>
      <c r="W297">
        <f t="shared" si="66"/>
        <v>1</v>
      </c>
      <c r="X297" t="str">
        <f>IF(F297="","",MATCH(F297,'Postes comptables'!$C$3:$C$45,0))</f>
        <v/>
      </c>
      <c r="Y297" t="str" cm="1">
        <f t="array" ref="Y297">IF(X297="","",INDEX('Postes comptables'!$B$3:$B$45,X297,0))</f>
        <v/>
      </c>
      <c r="Z297" t="str">
        <f>IF(G297="","",IF(COUNTIF('Postes comptables'!$C$99:$C$148,G297)=0,"Anomalie",""))</f>
        <v/>
      </c>
      <c r="AA297" t="b">
        <f t="shared" si="67"/>
        <v>0</v>
      </c>
      <c r="AB297" t="str">
        <f t="shared" si="68"/>
        <v/>
      </c>
      <c r="AC297" t="str">
        <f t="shared" si="69"/>
        <v/>
      </c>
      <c r="AD297" t="str">
        <f t="shared" si="70"/>
        <v/>
      </c>
      <c r="AE297" t="str">
        <f t="shared" si="71"/>
        <v/>
      </c>
      <c r="AF297" t="str">
        <f t="shared" si="72"/>
        <v/>
      </c>
      <c r="AG297" t="str">
        <f t="shared" si="73"/>
        <v/>
      </c>
      <c r="AH297" t="str">
        <f t="shared" si="74"/>
        <v/>
      </c>
      <c r="AI297" t="str">
        <f t="shared" si="75"/>
        <v/>
      </c>
      <c r="AJ297" t="str">
        <f t="shared" si="76"/>
        <v/>
      </c>
      <c r="AK297" t="str">
        <f t="shared" si="77"/>
        <v/>
      </c>
    </row>
    <row r="298" spans="1:37" x14ac:dyDescent="0.25">
      <c r="A298" s="23"/>
      <c r="B298" s="24"/>
      <c r="C298" s="24"/>
      <c r="D298" s="25"/>
      <c r="E298" s="26"/>
      <c r="F298" s="27"/>
      <c r="G298" s="27"/>
      <c r="H298" s="24"/>
      <c r="I298" s="28"/>
      <c r="J298" s="28"/>
      <c r="K298" s="15"/>
      <c r="L298" s="29"/>
      <c r="M298" s="30"/>
      <c r="N298" s="31"/>
      <c r="O298" s="32"/>
      <c r="P298" s="223"/>
      <c r="Q298" s="225"/>
      <c r="R298" s="377"/>
      <c r="S298" s="29"/>
      <c r="T298" s="30"/>
      <c r="U298">
        <f t="shared" si="65"/>
        <v>0</v>
      </c>
      <c r="V298" t="str">
        <f>IF(F298="","",IF(COUNTIF('Postes comptables'!$A:$C,F298)=0,"Anomalie",""))</f>
        <v/>
      </c>
      <c r="W298">
        <f t="shared" si="66"/>
        <v>1</v>
      </c>
      <c r="X298" t="str">
        <f>IF(F298="","",MATCH(F298,'Postes comptables'!$C$3:$C$45,0))</f>
        <v/>
      </c>
      <c r="Y298" t="str" cm="1">
        <f t="array" ref="Y298">IF(X298="","",INDEX('Postes comptables'!$B$3:$B$45,X298,0))</f>
        <v/>
      </c>
      <c r="Z298" t="str">
        <f>IF(G298="","",IF(COUNTIF('Postes comptables'!$C$99:$C$148,G298)=0,"Anomalie",""))</f>
        <v/>
      </c>
      <c r="AA298" t="b">
        <f t="shared" si="67"/>
        <v>0</v>
      </c>
      <c r="AB298" t="str">
        <f t="shared" si="68"/>
        <v/>
      </c>
      <c r="AC298" t="str">
        <f t="shared" si="69"/>
        <v/>
      </c>
      <c r="AD298" t="str">
        <f t="shared" si="70"/>
        <v/>
      </c>
      <c r="AE298" t="str">
        <f t="shared" si="71"/>
        <v/>
      </c>
      <c r="AF298" t="str">
        <f t="shared" si="72"/>
        <v/>
      </c>
      <c r="AG298" t="str">
        <f t="shared" si="73"/>
        <v/>
      </c>
      <c r="AH298" t="str">
        <f t="shared" si="74"/>
        <v/>
      </c>
      <c r="AI298" t="str">
        <f t="shared" si="75"/>
        <v/>
      </c>
      <c r="AJ298" t="str">
        <f t="shared" si="76"/>
        <v/>
      </c>
      <c r="AK298" t="str">
        <f t="shared" si="77"/>
        <v/>
      </c>
    </row>
    <row r="299" spans="1:37" x14ac:dyDescent="0.25">
      <c r="A299" s="23"/>
      <c r="B299" s="24"/>
      <c r="C299" s="24"/>
      <c r="D299" s="25"/>
      <c r="E299" s="26"/>
      <c r="F299" s="27"/>
      <c r="G299" s="27"/>
      <c r="H299" s="24"/>
      <c r="I299" s="28"/>
      <c r="J299" s="28"/>
      <c r="K299" s="15"/>
      <c r="L299" s="29"/>
      <c r="M299" s="30"/>
      <c r="N299" s="31"/>
      <c r="O299" s="32"/>
      <c r="P299" s="223"/>
      <c r="Q299" s="225"/>
      <c r="R299" s="377"/>
      <c r="S299" s="29"/>
      <c r="T299" s="30"/>
      <c r="U299">
        <f t="shared" si="65"/>
        <v>0</v>
      </c>
      <c r="V299" t="str">
        <f>IF(F299="","",IF(COUNTIF('Postes comptables'!$A:$C,F299)=0,"Anomalie",""))</f>
        <v/>
      </c>
      <c r="W299">
        <f t="shared" si="66"/>
        <v>1</v>
      </c>
      <c r="X299" t="str">
        <f>IF(F299="","",MATCH(F299,'Postes comptables'!$C$3:$C$45,0))</f>
        <v/>
      </c>
      <c r="Y299" t="str" cm="1">
        <f t="array" ref="Y299">IF(X299="","",INDEX('Postes comptables'!$B$3:$B$45,X299,0))</f>
        <v/>
      </c>
      <c r="Z299" t="str">
        <f>IF(G299="","",IF(COUNTIF('Postes comptables'!$C$99:$C$148,G299)=0,"Anomalie",""))</f>
        <v/>
      </c>
      <c r="AA299" t="b">
        <f t="shared" si="67"/>
        <v>0</v>
      </c>
      <c r="AB299" t="str">
        <f t="shared" si="68"/>
        <v/>
      </c>
      <c r="AC299" t="str">
        <f t="shared" si="69"/>
        <v/>
      </c>
      <c r="AD299" t="str">
        <f t="shared" si="70"/>
        <v/>
      </c>
      <c r="AE299" t="str">
        <f t="shared" si="71"/>
        <v/>
      </c>
      <c r="AF299" t="str">
        <f t="shared" si="72"/>
        <v/>
      </c>
      <c r="AG299" t="str">
        <f t="shared" si="73"/>
        <v/>
      </c>
      <c r="AH299" t="str">
        <f t="shared" si="74"/>
        <v/>
      </c>
      <c r="AI299" t="str">
        <f t="shared" si="75"/>
        <v/>
      </c>
      <c r="AJ299" t="str">
        <f t="shared" si="76"/>
        <v/>
      </c>
      <c r="AK299" t="str">
        <f t="shared" si="77"/>
        <v/>
      </c>
    </row>
    <row r="300" spans="1:37" x14ac:dyDescent="0.25">
      <c r="A300" s="23"/>
      <c r="B300" s="24"/>
      <c r="C300" s="24"/>
      <c r="D300" s="25"/>
      <c r="E300" s="26"/>
      <c r="F300" s="27"/>
      <c r="G300" s="27"/>
      <c r="H300" s="24"/>
      <c r="I300" s="28"/>
      <c r="J300" s="28"/>
      <c r="K300" s="15"/>
      <c r="L300" s="29"/>
      <c r="M300" s="30"/>
      <c r="N300" s="31"/>
      <c r="O300" s="32"/>
      <c r="P300" s="223"/>
      <c r="Q300" s="225"/>
      <c r="R300" s="377"/>
      <c r="S300" s="29"/>
      <c r="T300" s="30"/>
      <c r="U300">
        <f t="shared" si="65"/>
        <v>0</v>
      </c>
      <c r="V300" t="str">
        <f>IF(F300="","",IF(COUNTIF('Postes comptables'!$A:$C,F300)=0,"Anomalie",""))</f>
        <v/>
      </c>
      <c r="W300">
        <f t="shared" si="66"/>
        <v>1</v>
      </c>
      <c r="X300" t="str">
        <f>IF(F300="","",MATCH(F300,'Postes comptables'!$C$3:$C$45,0))</f>
        <v/>
      </c>
      <c r="Y300" t="str" cm="1">
        <f t="array" ref="Y300">IF(X300="","",INDEX('Postes comptables'!$B$3:$B$45,X300,0))</f>
        <v/>
      </c>
      <c r="Z300" t="str">
        <f>IF(G300="","",IF(COUNTIF('Postes comptables'!$C$99:$C$148,G300)=0,"Anomalie",""))</f>
        <v/>
      </c>
      <c r="AA300" t="b">
        <f t="shared" si="67"/>
        <v>0</v>
      </c>
      <c r="AB300" t="str">
        <f t="shared" si="68"/>
        <v/>
      </c>
      <c r="AC300" t="str">
        <f t="shared" si="69"/>
        <v/>
      </c>
      <c r="AD300" t="str">
        <f t="shared" si="70"/>
        <v/>
      </c>
      <c r="AE300" t="str">
        <f t="shared" si="71"/>
        <v/>
      </c>
      <c r="AF300" t="str">
        <f t="shared" si="72"/>
        <v/>
      </c>
      <c r="AG300" t="str">
        <f t="shared" si="73"/>
        <v/>
      </c>
      <c r="AH300" t="str">
        <f t="shared" si="74"/>
        <v/>
      </c>
      <c r="AI300" t="str">
        <f t="shared" si="75"/>
        <v/>
      </c>
      <c r="AJ300" t="str">
        <f t="shared" si="76"/>
        <v/>
      </c>
      <c r="AK300" t="str">
        <f t="shared" si="77"/>
        <v/>
      </c>
    </row>
    <row r="301" spans="1:37" x14ac:dyDescent="0.25">
      <c r="A301" s="23"/>
      <c r="B301" s="24"/>
      <c r="C301" s="24"/>
      <c r="D301" s="25"/>
      <c r="E301" s="26"/>
      <c r="F301" s="27"/>
      <c r="G301" s="27"/>
      <c r="H301" s="24"/>
      <c r="I301" s="28"/>
      <c r="J301" s="28"/>
      <c r="K301" s="15"/>
      <c r="L301" s="29"/>
      <c r="M301" s="30"/>
      <c r="N301" s="31"/>
      <c r="O301" s="32"/>
      <c r="P301" s="223"/>
      <c r="Q301" s="225"/>
      <c r="R301" s="377"/>
      <c r="S301" s="29"/>
      <c r="T301" s="30"/>
      <c r="U301">
        <f t="shared" si="65"/>
        <v>0</v>
      </c>
      <c r="V301" t="str">
        <f>IF(F301="","",IF(COUNTIF('Postes comptables'!$A:$C,F301)=0,"Anomalie",""))</f>
        <v/>
      </c>
      <c r="W301">
        <f t="shared" si="66"/>
        <v>1</v>
      </c>
      <c r="X301" t="str">
        <f>IF(F301="","",MATCH(F301,'Postes comptables'!$C$3:$C$45,0))</f>
        <v/>
      </c>
      <c r="Y301" t="str" cm="1">
        <f t="array" ref="Y301">IF(X301="","",INDEX('Postes comptables'!$B$3:$B$45,X301,0))</f>
        <v/>
      </c>
      <c r="Z301" t="str">
        <f>IF(G301="","",IF(COUNTIF('Postes comptables'!$C$99:$C$148,G301)=0,"Anomalie",""))</f>
        <v/>
      </c>
      <c r="AA301" t="b">
        <f t="shared" si="67"/>
        <v>0</v>
      </c>
      <c r="AB301" t="str">
        <f t="shared" si="68"/>
        <v/>
      </c>
      <c r="AC301" t="str">
        <f t="shared" si="69"/>
        <v/>
      </c>
      <c r="AD301" t="str">
        <f t="shared" si="70"/>
        <v/>
      </c>
      <c r="AE301" t="str">
        <f t="shared" si="71"/>
        <v/>
      </c>
      <c r="AF301" t="str">
        <f t="shared" si="72"/>
        <v/>
      </c>
      <c r="AG301" t="str">
        <f t="shared" si="73"/>
        <v/>
      </c>
      <c r="AH301" t="str">
        <f t="shared" si="74"/>
        <v/>
      </c>
      <c r="AI301" t="str">
        <f t="shared" si="75"/>
        <v/>
      </c>
      <c r="AJ301" t="str">
        <f t="shared" si="76"/>
        <v/>
      </c>
      <c r="AK301" t="str">
        <f t="shared" si="77"/>
        <v/>
      </c>
    </row>
    <row r="302" spans="1:37" x14ac:dyDescent="0.25">
      <c r="A302" s="23"/>
      <c r="B302" s="24"/>
      <c r="C302" s="24"/>
      <c r="D302" s="25"/>
      <c r="E302" s="26"/>
      <c r="F302" s="27"/>
      <c r="G302" s="27"/>
      <c r="H302" s="24"/>
      <c r="I302" s="28"/>
      <c r="J302" s="28"/>
      <c r="K302" s="15"/>
      <c r="L302" s="29"/>
      <c r="M302" s="30"/>
      <c r="N302" s="31"/>
      <c r="O302" s="32"/>
      <c r="P302" s="223"/>
      <c r="Q302" s="225"/>
      <c r="R302" s="377"/>
      <c r="S302" s="29"/>
      <c r="T302" s="30"/>
      <c r="U302">
        <f t="shared" si="65"/>
        <v>0</v>
      </c>
      <c r="V302" t="str">
        <f>IF(F302="","",IF(COUNTIF('Postes comptables'!$A:$C,F302)=0,"Anomalie",""))</f>
        <v/>
      </c>
      <c r="W302">
        <f t="shared" si="66"/>
        <v>1</v>
      </c>
      <c r="X302" t="str">
        <f>IF(F302="","",MATCH(F302,'Postes comptables'!$C$3:$C$45,0))</f>
        <v/>
      </c>
      <c r="Y302" t="str" cm="1">
        <f t="array" ref="Y302">IF(X302="","",INDEX('Postes comptables'!$B$3:$B$45,X302,0))</f>
        <v/>
      </c>
      <c r="Z302" t="str">
        <f>IF(G302="","",IF(COUNTIF('Postes comptables'!$C$99:$C$148,G302)=0,"Anomalie",""))</f>
        <v/>
      </c>
      <c r="AA302" t="b">
        <f t="shared" si="67"/>
        <v>0</v>
      </c>
      <c r="AB302" t="str">
        <f t="shared" si="68"/>
        <v/>
      </c>
      <c r="AC302" t="str">
        <f t="shared" si="69"/>
        <v/>
      </c>
      <c r="AD302" t="str">
        <f t="shared" si="70"/>
        <v/>
      </c>
      <c r="AE302" t="str">
        <f t="shared" si="71"/>
        <v/>
      </c>
      <c r="AF302" t="str">
        <f t="shared" si="72"/>
        <v/>
      </c>
      <c r="AG302" t="str">
        <f t="shared" si="73"/>
        <v/>
      </c>
      <c r="AH302" t="str">
        <f t="shared" si="74"/>
        <v/>
      </c>
      <c r="AI302" t="str">
        <f t="shared" si="75"/>
        <v/>
      </c>
      <c r="AJ302" t="str">
        <f t="shared" si="76"/>
        <v/>
      </c>
      <c r="AK302" t="str">
        <f t="shared" si="77"/>
        <v/>
      </c>
    </row>
    <row r="303" spans="1:37" x14ac:dyDescent="0.25">
      <c r="A303" s="23"/>
      <c r="B303" s="24"/>
      <c r="C303" s="24"/>
      <c r="D303" s="25"/>
      <c r="E303" s="26"/>
      <c r="F303" s="27"/>
      <c r="G303" s="27"/>
      <c r="H303" s="24"/>
      <c r="I303" s="28"/>
      <c r="J303" s="28"/>
      <c r="K303" s="15"/>
      <c r="L303" s="29"/>
      <c r="M303" s="30"/>
      <c r="N303" s="31"/>
      <c r="O303" s="32"/>
      <c r="P303" s="223"/>
      <c r="Q303" s="225"/>
      <c r="R303" s="377"/>
      <c r="S303" s="29"/>
      <c r="T303" s="30"/>
      <c r="U303">
        <f t="shared" si="65"/>
        <v>0</v>
      </c>
      <c r="V303" t="str">
        <f>IF(F303="","",IF(COUNTIF('Postes comptables'!$A:$C,F303)=0,"Anomalie",""))</f>
        <v/>
      </c>
      <c r="W303">
        <f t="shared" si="66"/>
        <v>1</v>
      </c>
      <c r="X303" t="str">
        <f>IF(F303="","",MATCH(F303,'Postes comptables'!$C$3:$C$45,0))</f>
        <v/>
      </c>
      <c r="Y303" t="str" cm="1">
        <f t="array" ref="Y303">IF(X303="","",INDEX('Postes comptables'!$B$3:$B$45,X303,0))</f>
        <v/>
      </c>
      <c r="Z303" t="str">
        <f>IF(G303="","",IF(COUNTIF('Postes comptables'!$C$99:$C$148,G303)=0,"Anomalie",""))</f>
        <v/>
      </c>
      <c r="AA303" t="b">
        <f t="shared" si="67"/>
        <v>0</v>
      </c>
      <c r="AB303" t="str">
        <f t="shared" si="68"/>
        <v/>
      </c>
      <c r="AC303" t="str">
        <f t="shared" si="69"/>
        <v/>
      </c>
      <c r="AD303" t="str">
        <f t="shared" si="70"/>
        <v/>
      </c>
      <c r="AE303" t="str">
        <f t="shared" si="71"/>
        <v/>
      </c>
      <c r="AF303" t="str">
        <f t="shared" si="72"/>
        <v/>
      </c>
      <c r="AG303" t="str">
        <f t="shared" si="73"/>
        <v/>
      </c>
      <c r="AH303" t="str">
        <f t="shared" si="74"/>
        <v/>
      </c>
      <c r="AI303" t="str">
        <f t="shared" si="75"/>
        <v/>
      </c>
      <c r="AJ303" t="str">
        <f t="shared" si="76"/>
        <v/>
      </c>
      <c r="AK303" t="str">
        <f t="shared" si="77"/>
        <v/>
      </c>
    </row>
    <row r="304" spans="1:37" x14ac:dyDescent="0.25">
      <c r="A304" s="23"/>
      <c r="B304" s="24"/>
      <c r="C304" s="24"/>
      <c r="D304" s="25"/>
      <c r="E304" s="26"/>
      <c r="F304" s="27"/>
      <c r="G304" s="27"/>
      <c r="H304" s="24"/>
      <c r="I304" s="28"/>
      <c r="J304" s="28"/>
      <c r="K304" s="15"/>
      <c r="L304" s="29"/>
      <c r="M304" s="30"/>
      <c r="N304" s="31"/>
      <c r="O304" s="32"/>
      <c r="P304" s="223"/>
      <c r="Q304" s="225"/>
      <c r="R304" s="377"/>
      <c r="S304" s="29"/>
      <c r="T304" s="30"/>
      <c r="U304">
        <f t="shared" si="65"/>
        <v>0</v>
      </c>
      <c r="V304" t="str">
        <f>IF(F304="","",IF(COUNTIF('Postes comptables'!$A:$C,F304)=0,"Anomalie",""))</f>
        <v/>
      </c>
      <c r="W304">
        <f t="shared" si="66"/>
        <v>1</v>
      </c>
      <c r="X304" t="str">
        <f>IF(F304="","",MATCH(F304,'Postes comptables'!$C$3:$C$45,0))</f>
        <v/>
      </c>
      <c r="Y304" t="str" cm="1">
        <f t="array" ref="Y304">IF(X304="","",INDEX('Postes comptables'!$B$3:$B$45,X304,0))</f>
        <v/>
      </c>
      <c r="Z304" t="str">
        <f>IF(G304="","",IF(COUNTIF('Postes comptables'!$C$99:$C$148,G304)=0,"Anomalie",""))</f>
        <v/>
      </c>
      <c r="AA304" t="b">
        <f t="shared" si="67"/>
        <v>0</v>
      </c>
      <c r="AB304" t="str">
        <f t="shared" si="68"/>
        <v/>
      </c>
      <c r="AC304" t="str">
        <f t="shared" si="69"/>
        <v/>
      </c>
      <c r="AD304" t="str">
        <f t="shared" si="70"/>
        <v/>
      </c>
      <c r="AE304" t="str">
        <f t="shared" si="71"/>
        <v/>
      </c>
      <c r="AF304" t="str">
        <f t="shared" si="72"/>
        <v/>
      </c>
      <c r="AG304" t="str">
        <f t="shared" si="73"/>
        <v/>
      </c>
      <c r="AH304" t="str">
        <f t="shared" si="74"/>
        <v/>
      </c>
      <c r="AI304" t="str">
        <f t="shared" si="75"/>
        <v/>
      </c>
      <c r="AJ304" t="str">
        <f t="shared" si="76"/>
        <v/>
      </c>
      <c r="AK304" t="str">
        <f t="shared" si="77"/>
        <v/>
      </c>
    </row>
    <row r="305" spans="1:37" x14ac:dyDescent="0.25">
      <c r="A305" s="23"/>
      <c r="B305" s="24"/>
      <c r="C305" s="24"/>
      <c r="D305" s="25"/>
      <c r="E305" s="26"/>
      <c r="F305" s="27"/>
      <c r="G305" s="27"/>
      <c r="H305" s="24"/>
      <c r="I305" s="28"/>
      <c r="J305" s="28"/>
      <c r="K305" s="15"/>
      <c r="L305" s="29"/>
      <c r="M305" s="30"/>
      <c r="N305" s="31"/>
      <c r="O305" s="32"/>
      <c r="P305" s="223"/>
      <c r="Q305" s="225"/>
      <c r="R305" s="377"/>
      <c r="S305" s="29"/>
      <c r="T305" s="30"/>
      <c r="U305">
        <f t="shared" si="65"/>
        <v>0</v>
      </c>
      <c r="V305" t="str">
        <f>IF(F305="","",IF(COUNTIF('Postes comptables'!$A:$C,F305)=0,"Anomalie",""))</f>
        <v/>
      </c>
      <c r="W305">
        <f t="shared" si="66"/>
        <v>1</v>
      </c>
      <c r="X305" t="str">
        <f>IF(F305="","",MATCH(F305,'Postes comptables'!$C$3:$C$45,0))</f>
        <v/>
      </c>
      <c r="Y305" t="str" cm="1">
        <f t="array" ref="Y305">IF(X305="","",INDEX('Postes comptables'!$B$3:$B$45,X305,0))</f>
        <v/>
      </c>
      <c r="Z305" t="str">
        <f>IF(G305="","",IF(COUNTIF('Postes comptables'!$C$99:$C$148,G305)=0,"Anomalie",""))</f>
        <v/>
      </c>
      <c r="AA305" t="b">
        <f t="shared" si="67"/>
        <v>0</v>
      </c>
      <c r="AB305" t="str">
        <f t="shared" si="68"/>
        <v/>
      </c>
      <c r="AC305" t="str">
        <f t="shared" si="69"/>
        <v/>
      </c>
      <c r="AD305" t="str">
        <f t="shared" si="70"/>
        <v/>
      </c>
      <c r="AE305" t="str">
        <f t="shared" si="71"/>
        <v/>
      </c>
      <c r="AF305" t="str">
        <f t="shared" si="72"/>
        <v/>
      </c>
      <c r="AG305" t="str">
        <f t="shared" si="73"/>
        <v/>
      </c>
      <c r="AH305" t="str">
        <f t="shared" si="74"/>
        <v/>
      </c>
      <c r="AI305" t="str">
        <f t="shared" si="75"/>
        <v/>
      </c>
      <c r="AJ305" t="str">
        <f t="shared" si="76"/>
        <v/>
      </c>
      <c r="AK305" t="str">
        <f t="shared" si="77"/>
        <v/>
      </c>
    </row>
    <row r="306" spans="1:37" x14ac:dyDescent="0.25">
      <c r="A306" s="23"/>
      <c r="B306" s="24"/>
      <c r="C306" s="24"/>
      <c r="D306" s="25"/>
      <c r="E306" s="26"/>
      <c r="F306" s="27"/>
      <c r="G306" s="27"/>
      <c r="H306" s="24"/>
      <c r="I306" s="28"/>
      <c r="J306" s="28"/>
      <c r="K306" s="15"/>
      <c r="L306" s="29"/>
      <c r="M306" s="30"/>
      <c r="N306" s="31"/>
      <c r="O306" s="32"/>
      <c r="P306" s="223"/>
      <c r="Q306" s="225"/>
      <c r="R306" s="377"/>
      <c r="S306" s="29"/>
      <c r="T306" s="30"/>
      <c r="U306">
        <f t="shared" si="65"/>
        <v>0</v>
      </c>
      <c r="V306" t="str">
        <f>IF(F306="","",IF(COUNTIF('Postes comptables'!$A:$C,F306)=0,"Anomalie",""))</f>
        <v/>
      </c>
      <c r="W306">
        <f t="shared" si="66"/>
        <v>1</v>
      </c>
      <c r="X306" t="str">
        <f>IF(F306="","",MATCH(F306,'Postes comptables'!$C$3:$C$45,0))</f>
        <v/>
      </c>
      <c r="Y306" t="str" cm="1">
        <f t="array" ref="Y306">IF(X306="","",INDEX('Postes comptables'!$B$3:$B$45,X306,0))</f>
        <v/>
      </c>
      <c r="Z306" t="str">
        <f>IF(G306="","",IF(COUNTIF('Postes comptables'!$C$99:$C$148,G306)=0,"Anomalie",""))</f>
        <v/>
      </c>
      <c r="AA306" t="b">
        <f t="shared" si="67"/>
        <v>0</v>
      </c>
      <c r="AB306" t="str">
        <f t="shared" si="68"/>
        <v/>
      </c>
      <c r="AC306" t="str">
        <f t="shared" si="69"/>
        <v/>
      </c>
      <c r="AD306" t="str">
        <f t="shared" si="70"/>
        <v/>
      </c>
      <c r="AE306" t="str">
        <f t="shared" si="71"/>
        <v/>
      </c>
      <c r="AF306" t="str">
        <f t="shared" si="72"/>
        <v/>
      </c>
      <c r="AG306" t="str">
        <f t="shared" si="73"/>
        <v/>
      </c>
      <c r="AH306" t="str">
        <f t="shared" si="74"/>
        <v/>
      </c>
      <c r="AI306" t="str">
        <f t="shared" si="75"/>
        <v/>
      </c>
      <c r="AJ306" t="str">
        <f t="shared" si="76"/>
        <v/>
      </c>
      <c r="AK306" t="str">
        <f t="shared" si="77"/>
        <v/>
      </c>
    </row>
    <row r="307" spans="1:37" x14ac:dyDescent="0.25">
      <c r="A307" s="23"/>
      <c r="B307" s="24"/>
      <c r="C307" s="24"/>
      <c r="D307" s="25"/>
      <c r="E307" s="26"/>
      <c r="F307" s="27"/>
      <c r="G307" s="27"/>
      <c r="H307" s="24"/>
      <c r="I307" s="28"/>
      <c r="J307" s="28"/>
      <c r="K307" s="15"/>
      <c r="L307" s="29"/>
      <c r="M307" s="30"/>
      <c r="N307" s="31"/>
      <c r="O307" s="32"/>
      <c r="P307" s="223"/>
      <c r="Q307" s="225"/>
      <c r="R307" s="377"/>
      <c r="S307" s="29"/>
      <c r="T307" s="30"/>
      <c r="U307">
        <f t="shared" si="65"/>
        <v>0</v>
      </c>
      <c r="V307" t="str">
        <f>IF(F307="","",IF(COUNTIF('Postes comptables'!$A:$C,F307)=0,"Anomalie",""))</f>
        <v/>
      </c>
      <c r="W307">
        <f t="shared" si="66"/>
        <v>1</v>
      </c>
      <c r="X307" t="str">
        <f>IF(F307="","",MATCH(F307,'Postes comptables'!$C$3:$C$45,0))</f>
        <v/>
      </c>
      <c r="Y307" t="str" cm="1">
        <f t="array" ref="Y307">IF(X307="","",INDEX('Postes comptables'!$B$3:$B$45,X307,0))</f>
        <v/>
      </c>
      <c r="Z307" t="str">
        <f>IF(G307="","",IF(COUNTIF('Postes comptables'!$C$99:$C$148,G307)=0,"Anomalie",""))</f>
        <v/>
      </c>
      <c r="AA307" t="b">
        <f t="shared" si="67"/>
        <v>0</v>
      </c>
      <c r="AB307" t="str">
        <f t="shared" si="68"/>
        <v/>
      </c>
      <c r="AC307" t="str">
        <f t="shared" si="69"/>
        <v/>
      </c>
      <c r="AD307" t="str">
        <f t="shared" si="70"/>
        <v/>
      </c>
      <c r="AE307" t="str">
        <f t="shared" si="71"/>
        <v/>
      </c>
      <c r="AF307" t="str">
        <f t="shared" si="72"/>
        <v/>
      </c>
      <c r="AG307" t="str">
        <f t="shared" si="73"/>
        <v/>
      </c>
      <c r="AH307" t="str">
        <f t="shared" si="74"/>
        <v/>
      </c>
      <c r="AI307" t="str">
        <f t="shared" si="75"/>
        <v/>
      </c>
      <c r="AJ307" t="str">
        <f t="shared" si="76"/>
        <v/>
      </c>
      <c r="AK307" t="str">
        <f t="shared" si="77"/>
        <v/>
      </c>
    </row>
    <row r="308" spans="1:37" x14ac:dyDescent="0.25">
      <c r="A308" s="23"/>
      <c r="B308" s="24"/>
      <c r="C308" s="24"/>
      <c r="D308" s="25"/>
      <c r="E308" s="26"/>
      <c r="F308" s="27"/>
      <c r="G308" s="27"/>
      <c r="H308" s="24"/>
      <c r="I308" s="28"/>
      <c r="J308" s="28"/>
      <c r="K308" s="15"/>
      <c r="L308" s="29"/>
      <c r="M308" s="30"/>
      <c r="N308" s="31"/>
      <c r="O308" s="32"/>
      <c r="P308" s="223"/>
      <c r="Q308" s="225"/>
      <c r="R308" s="377"/>
      <c r="S308" s="29"/>
      <c r="T308" s="30"/>
      <c r="U308">
        <f t="shared" si="65"/>
        <v>0</v>
      </c>
      <c r="V308" t="str">
        <f>IF(F308="","",IF(COUNTIF('Postes comptables'!$A:$C,F308)=0,"Anomalie",""))</f>
        <v/>
      </c>
      <c r="W308">
        <f t="shared" si="66"/>
        <v>1</v>
      </c>
      <c r="X308" t="str">
        <f>IF(F308="","",MATCH(F308,'Postes comptables'!$C$3:$C$45,0))</f>
        <v/>
      </c>
      <c r="Y308" t="str" cm="1">
        <f t="array" ref="Y308">IF(X308="","",INDEX('Postes comptables'!$B$3:$B$45,X308,0))</f>
        <v/>
      </c>
      <c r="Z308" t="str">
        <f>IF(G308="","",IF(COUNTIF('Postes comptables'!$C$99:$C$148,G308)=0,"Anomalie",""))</f>
        <v/>
      </c>
      <c r="AA308" t="b">
        <f t="shared" si="67"/>
        <v>0</v>
      </c>
      <c r="AB308" t="str">
        <f t="shared" si="68"/>
        <v/>
      </c>
      <c r="AC308" t="str">
        <f t="shared" si="69"/>
        <v/>
      </c>
      <c r="AD308" t="str">
        <f t="shared" si="70"/>
        <v/>
      </c>
      <c r="AE308" t="str">
        <f t="shared" si="71"/>
        <v/>
      </c>
      <c r="AF308" t="str">
        <f t="shared" si="72"/>
        <v/>
      </c>
      <c r="AG308" t="str">
        <f t="shared" si="73"/>
        <v/>
      </c>
      <c r="AH308" t="str">
        <f t="shared" si="74"/>
        <v/>
      </c>
      <c r="AI308" t="str">
        <f t="shared" si="75"/>
        <v/>
      </c>
      <c r="AJ308" t="str">
        <f t="shared" si="76"/>
        <v/>
      </c>
      <c r="AK308" t="str">
        <f t="shared" si="77"/>
        <v/>
      </c>
    </row>
    <row r="309" spans="1:37" x14ac:dyDescent="0.25">
      <c r="A309" s="23"/>
      <c r="B309" s="24"/>
      <c r="C309" s="24"/>
      <c r="D309" s="25"/>
      <c r="E309" s="26"/>
      <c r="F309" s="27"/>
      <c r="G309" s="27"/>
      <c r="H309" s="24"/>
      <c r="I309" s="28"/>
      <c r="J309" s="28"/>
      <c r="K309" s="15"/>
      <c r="L309" s="29"/>
      <c r="M309" s="30"/>
      <c r="N309" s="31"/>
      <c r="O309" s="32"/>
      <c r="P309" s="223"/>
      <c r="Q309" s="225"/>
      <c r="R309" s="377"/>
      <c r="S309" s="29"/>
      <c r="T309" s="30"/>
      <c r="U309">
        <f t="shared" si="65"/>
        <v>0</v>
      </c>
      <c r="V309" t="str">
        <f>IF(F309="","",IF(COUNTIF('Postes comptables'!$A:$C,F309)=0,"Anomalie",""))</f>
        <v/>
      </c>
      <c r="W309">
        <f t="shared" si="66"/>
        <v>1</v>
      </c>
      <c r="X309" t="str">
        <f>IF(F309="","",MATCH(F309,'Postes comptables'!$C$3:$C$45,0))</f>
        <v/>
      </c>
      <c r="Y309" t="str" cm="1">
        <f t="array" ref="Y309">IF(X309="","",INDEX('Postes comptables'!$B$3:$B$45,X309,0))</f>
        <v/>
      </c>
      <c r="Z309" t="str">
        <f>IF(G309="","",IF(COUNTIF('Postes comptables'!$C$99:$C$148,G309)=0,"Anomalie",""))</f>
        <v/>
      </c>
      <c r="AA309" t="b">
        <f t="shared" si="67"/>
        <v>0</v>
      </c>
      <c r="AB309" t="str">
        <f t="shared" si="68"/>
        <v/>
      </c>
      <c r="AC309" t="str">
        <f t="shared" si="69"/>
        <v/>
      </c>
      <c r="AD309" t="str">
        <f t="shared" si="70"/>
        <v/>
      </c>
      <c r="AE309" t="str">
        <f t="shared" si="71"/>
        <v/>
      </c>
      <c r="AF309" t="str">
        <f t="shared" si="72"/>
        <v/>
      </c>
      <c r="AG309" t="str">
        <f t="shared" si="73"/>
        <v/>
      </c>
      <c r="AH309" t="str">
        <f t="shared" si="74"/>
        <v/>
      </c>
      <c r="AI309" t="str">
        <f t="shared" si="75"/>
        <v/>
      </c>
      <c r="AJ309" t="str">
        <f t="shared" si="76"/>
        <v/>
      </c>
      <c r="AK309" t="str">
        <f t="shared" si="77"/>
        <v/>
      </c>
    </row>
    <row r="310" spans="1:37" x14ac:dyDescent="0.25">
      <c r="A310" s="23"/>
      <c r="B310" s="24"/>
      <c r="C310" s="24"/>
      <c r="D310" s="25"/>
      <c r="E310" s="26"/>
      <c r="F310" s="27"/>
      <c r="G310" s="27"/>
      <c r="H310" s="24"/>
      <c r="I310" s="28"/>
      <c r="J310" s="28"/>
      <c r="K310" s="15"/>
      <c r="L310" s="29"/>
      <c r="M310" s="30"/>
      <c r="N310" s="31"/>
      <c r="O310" s="32"/>
      <c r="P310" s="223"/>
      <c r="Q310" s="225"/>
      <c r="R310" s="377"/>
      <c r="S310" s="29"/>
      <c r="T310" s="30"/>
      <c r="U310">
        <f t="shared" si="65"/>
        <v>0</v>
      </c>
      <c r="V310" t="str">
        <f>IF(F310="","",IF(COUNTIF('Postes comptables'!$A:$C,F310)=0,"Anomalie",""))</f>
        <v/>
      </c>
      <c r="W310">
        <f t="shared" si="66"/>
        <v>1</v>
      </c>
      <c r="X310" t="str">
        <f>IF(F310="","",MATCH(F310,'Postes comptables'!$C$3:$C$45,0))</f>
        <v/>
      </c>
      <c r="Y310" t="str" cm="1">
        <f t="array" ref="Y310">IF(X310="","",INDEX('Postes comptables'!$B$3:$B$45,X310,0))</f>
        <v/>
      </c>
      <c r="Z310" t="str">
        <f>IF(G310="","",IF(COUNTIF('Postes comptables'!$C$99:$C$148,G310)=0,"Anomalie",""))</f>
        <v/>
      </c>
      <c r="AA310" t="b">
        <f t="shared" si="67"/>
        <v>0</v>
      </c>
      <c r="AB310" t="str">
        <f t="shared" si="68"/>
        <v/>
      </c>
      <c r="AC310" t="str">
        <f t="shared" si="69"/>
        <v/>
      </c>
      <c r="AD310" t="str">
        <f t="shared" si="70"/>
        <v/>
      </c>
      <c r="AE310" t="str">
        <f t="shared" si="71"/>
        <v/>
      </c>
      <c r="AF310" t="str">
        <f t="shared" si="72"/>
        <v/>
      </c>
      <c r="AG310" t="str">
        <f t="shared" si="73"/>
        <v/>
      </c>
      <c r="AH310" t="str">
        <f t="shared" si="74"/>
        <v/>
      </c>
      <c r="AI310" t="str">
        <f t="shared" si="75"/>
        <v/>
      </c>
      <c r="AJ310" t="str">
        <f t="shared" si="76"/>
        <v/>
      </c>
      <c r="AK310" t="str">
        <f t="shared" si="77"/>
        <v/>
      </c>
    </row>
    <row r="311" spans="1:37" x14ac:dyDescent="0.25">
      <c r="A311" s="23"/>
      <c r="B311" s="24"/>
      <c r="C311" s="24"/>
      <c r="D311" s="25"/>
      <c r="E311" s="26"/>
      <c r="F311" s="27"/>
      <c r="G311" s="27"/>
      <c r="H311" s="24"/>
      <c r="I311" s="28"/>
      <c r="J311" s="28"/>
      <c r="K311" s="15"/>
      <c r="L311" s="29"/>
      <c r="M311" s="30"/>
      <c r="N311" s="31"/>
      <c r="O311" s="32"/>
      <c r="P311" s="223"/>
      <c r="Q311" s="225"/>
      <c r="R311" s="377"/>
      <c r="S311" s="29"/>
      <c r="T311" s="30"/>
      <c r="U311">
        <f t="shared" si="65"/>
        <v>0</v>
      </c>
      <c r="V311" t="str">
        <f>IF(F311="","",IF(COUNTIF('Postes comptables'!$A:$C,F311)=0,"Anomalie",""))</f>
        <v/>
      </c>
      <c r="W311">
        <f t="shared" si="66"/>
        <v>1</v>
      </c>
      <c r="X311" t="str">
        <f>IF(F311="","",MATCH(F311,'Postes comptables'!$C$3:$C$45,0))</f>
        <v/>
      </c>
      <c r="Y311" t="str" cm="1">
        <f t="array" ref="Y311">IF(X311="","",INDEX('Postes comptables'!$B$3:$B$45,X311,0))</f>
        <v/>
      </c>
      <c r="Z311" t="str">
        <f>IF(G311="","",IF(COUNTIF('Postes comptables'!$C$99:$C$148,G311)=0,"Anomalie",""))</f>
        <v/>
      </c>
      <c r="AA311" t="b">
        <f t="shared" si="67"/>
        <v>0</v>
      </c>
      <c r="AB311" t="str">
        <f t="shared" si="68"/>
        <v/>
      </c>
      <c r="AC311" t="str">
        <f t="shared" si="69"/>
        <v/>
      </c>
      <c r="AD311" t="str">
        <f t="shared" si="70"/>
        <v/>
      </c>
      <c r="AE311" t="str">
        <f t="shared" si="71"/>
        <v/>
      </c>
      <c r="AF311" t="str">
        <f t="shared" si="72"/>
        <v/>
      </c>
      <c r="AG311" t="str">
        <f t="shared" si="73"/>
        <v/>
      </c>
      <c r="AH311" t="str">
        <f t="shared" si="74"/>
        <v/>
      </c>
      <c r="AI311" t="str">
        <f t="shared" si="75"/>
        <v/>
      </c>
      <c r="AJ311" t="str">
        <f t="shared" si="76"/>
        <v/>
      </c>
      <c r="AK311" t="str">
        <f t="shared" si="77"/>
        <v/>
      </c>
    </row>
    <row r="312" spans="1:37" x14ac:dyDescent="0.25">
      <c r="A312" s="23"/>
      <c r="B312" s="24"/>
      <c r="C312" s="24"/>
      <c r="D312" s="25"/>
      <c r="E312" s="26"/>
      <c r="F312" s="27"/>
      <c r="G312" s="27"/>
      <c r="H312" s="24"/>
      <c r="I312" s="28"/>
      <c r="J312" s="28"/>
      <c r="K312" s="15"/>
      <c r="L312" s="29"/>
      <c r="M312" s="30"/>
      <c r="N312" s="31"/>
      <c r="O312" s="32"/>
      <c r="P312" s="223"/>
      <c r="Q312" s="225"/>
      <c r="R312" s="377"/>
      <c r="S312" s="29"/>
      <c r="T312" s="30"/>
      <c r="U312">
        <f t="shared" si="65"/>
        <v>0</v>
      </c>
      <c r="V312" t="str">
        <f>IF(F312="","",IF(COUNTIF('Postes comptables'!$A:$C,F312)=0,"Anomalie",""))</f>
        <v/>
      </c>
      <c r="W312">
        <f t="shared" si="66"/>
        <v>1</v>
      </c>
      <c r="X312" t="str">
        <f>IF(F312="","",MATCH(F312,'Postes comptables'!$C$3:$C$45,0))</f>
        <v/>
      </c>
      <c r="Y312" t="str" cm="1">
        <f t="array" ref="Y312">IF(X312="","",INDEX('Postes comptables'!$B$3:$B$45,X312,0))</f>
        <v/>
      </c>
      <c r="Z312" t="str">
        <f>IF(G312="","",IF(COUNTIF('Postes comptables'!$C$99:$C$148,G312)=0,"Anomalie",""))</f>
        <v/>
      </c>
      <c r="AA312" t="b">
        <f t="shared" si="67"/>
        <v>0</v>
      </c>
      <c r="AB312" t="str">
        <f t="shared" si="68"/>
        <v/>
      </c>
      <c r="AC312" t="str">
        <f t="shared" si="69"/>
        <v/>
      </c>
      <c r="AD312" t="str">
        <f t="shared" si="70"/>
        <v/>
      </c>
      <c r="AE312" t="str">
        <f t="shared" si="71"/>
        <v/>
      </c>
      <c r="AF312" t="str">
        <f t="shared" si="72"/>
        <v/>
      </c>
      <c r="AG312" t="str">
        <f t="shared" si="73"/>
        <v/>
      </c>
      <c r="AH312" t="str">
        <f t="shared" si="74"/>
        <v/>
      </c>
      <c r="AI312" t="str">
        <f t="shared" si="75"/>
        <v/>
      </c>
      <c r="AJ312" t="str">
        <f t="shared" si="76"/>
        <v/>
      </c>
      <c r="AK312" t="str">
        <f t="shared" si="77"/>
        <v/>
      </c>
    </row>
    <row r="313" spans="1:37" x14ac:dyDescent="0.25">
      <c r="A313" s="23"/>
      <c r="B313" s="24"/>
      <c r="C313" s="24"/>
      <c r="D313" s="25"/>
      <c r="E313" s="26"/>
      <c r="F313" s="27"/>
      <c r="G313" s="27"/>
      <c r="H313" s="24"/>
      <c r="I313" s="28"/>
      <c r="J313" s="28"/>
      <c r="K313" s="15"/>
      <c r="L313" s="29"/>
      <c r="M313" s="30"/>
      <c r="N313" s="31"/>
      <c r="O313" s="32"/>
      <c r="P313" s="223"/>
      <c r="Q313" s="225"/>
      <c r="R313" s="377"/>
      <c r="S313" s="29"/>
      <c r="T313" s="30"/>
      <c r="U313">
        <f t="shared" si="65"/>
        <v>0</v>
      </c>
      <c r="V313" t="str">
        <f>IF(F313="","",IF(COUNTIF('Postes comptables'!$A:$C,F313)=0,"Anomalie",""))</f>
        <v/>
      </c>
      <c r="W313">
        <f t="shared" si="66"/>
        <v>1</v>
      </c>
      <c r="X313" t="str">
        <f>IF(F313="","",MATCH(F313,'Postes comptables'!$C$3:$C$45,0))</f>
        <v/>
      </c>
      <c r="Y313" t="str" cm="1">
        <f t="array" ref="Y313">IF(X313="","",INDEX('Postes comptables'!$B$3:$B$45,X313,0))</f>
        <v/>
      </c>
      <c r="Z313" t="str">
        <f>IF(G313="","",IF(COUNTIF('Postes comptables'!$C$99:$C$148,G313)=0,"Anomalie",""))</f>
        <v/>
      </c>
      <c r="AA313" t="b">
        <f t="shared" si="67"/>
        <v>0</v>
      </c>
      <c r="AB313" t="str">
        <f t="shared" si="68"/>
        <v/>
      </c>
      <c r="AC313" t="str">
        <f t="shared" si="69"/>
        <v/>
      </c>
      <c r="AD313" t="str">
        <f t="shared" si="70"/>
        <v/>
      </c>
      <c r="AE313" t="str">
        <f t="shared" si="71"/>
        <v/>
      </c>
      <c r="AF313" t="str">
        <f t="shared" si="72"/>
        <v/>
      </c>
      <c r="AG313" t="str">
        <f t="shared" si="73"/>
        <v/>
      </c>
      <c r="AH313" t="str">
        <f t="shared" si="74"/>
        <v/>
      </c>
      <c r="AI313" t="str">
        <f t="shared" si="75"/>
        <v/>
      </c>
      <c r="AJ313" t="str">
        <f t="shared" si="76"/>
        <v/>
      </c>
      <c r="AK313" t="str">
        <f t="shared" si="77"/>
        <v/>
      </c>
    </row>
    <row r="314" spans="1:37" x14ac:dyDescent="0.25">
      <c r="A314" s="23"/>
      <c r="B314" s="24"/>
      <c r="C314" s="24"/>
      <c r="D314" s="25"/>
      <c r="E314" s="26"/>
      <c r="F314" s="27"/>
      <c r="G314" s="27"/>
      <c r="H314" s="24"/>
      <c r="I314" s="28"/>
      <c r="J314" s="28"/>
      <c r="K314" s="15"/>
      <c r="L314" s="29"/>
      <c r="M314" s="30"/>
      <c r="N314" s="31"/>
      <c r="O314" s="32"/>
      <c r="P314" s="223"/>
      <c r="Q314" s="225"/>
      <c r="R314" s="377"/>
      <c r="S314" s="29"/>
      <c r="T314" s="30"/>
      <c r="U314">
        <f t="shared" si="65"/>
        <v>0</v>
      </c>
      <c r="V314" t="str">
        <f>IF(F314="","",IF(COUNTIF('Postes comptables'!$A:$C,F314)=0,"Anomalie",""))</f>
        <v/>
      </c>
      <c r="W314">
        <f t="shared" si="66"/>
        <v>1</v>
      </c>
      <c r="X314" t="str">
        <f>IF(F314="","",MATCH(F314,'Postes comptables'!$C$3:$C$45,0))</f>
        <v/>
      </c>
      <c r="Y314" t="str" cm="1">
        <f t="array" ref="Y314">IF(X314="","",INDEX('Postes comptables'!$B$3:$B$45,X314,0))</f>
        <v/>
      </c>
      <c r="Z314" t="str">
        <f>IF(G314="","",IF(COUNTIF('Postes comptables'!$C$99:$C$148,G314)=0,"Anomalie",""))</f>
        <v/>
      </c>
      <c r="AA314" t="b">
        <f t="shared" si="67"/>
        <v>0</v>
      </c>
      <c r="AB314" t="str">
        <f t="shared" si="68"/>
        <v/>
      </c>
      <c r="AC314" t="str">
        <f t="shared" si="69"/>
        <v/>
      </c>
      <c r="AD314" t="str">
        <f t="shared" si="70"/>
        <v/>
      </c>
      <c r="AE314" t="str">
        <f t="shared" si="71"/>
        <v/>
      </c>
      <c r="AF314" t="str">
        <f t="shared" si="72"/>
        <v/>
      </c>
      <c r="AG314" t="str">
        <f t="shared" si="73"/>
        <v/>
      </c>
      <c r="AH314" t="str">
        <f t="shared" si="74"/>
        <v/>
      </c>
      <c r="AI314" t="str">
        <f t="shared" si="75"/>
        <v/>
      </c>
      <c r="AJ314" t="str">
        <f t="shared" si="76"/>
        <v/>
      </c>
      <c r="AK314" t="str">
        <f t="shared" si="77"/>
        <v/>
      </c>
    </row>
    <row r="315" spans="1:37" x14ac:dyDescent="0.25">
      <c r="A315" s="23"/>
      <c r="B315" s="24"/>
      <c r="C315" s="24"/>
      <c r="D315" s="25"/>
      <c r="E315" s="26"/>
      <c r="F315" s="27"/>
      <c r="G315" s="27"/>
      <c r="H315" s="24"/>
      <c r="I315" s="28"/>
      <c r="J315" s="28"/>
      <c r="K315" s="15"/>
      <c r="L315" s="29"/>
      <c r="M315" s="30"/>
      <c r="N315" s="31"/>
      <c r="O315" s="32"/>
      <c r="P315" s="223"/>
      <c r="Q315" s="225"/>
      <c r="R315" s="377"/>
      <c r="S315" s="29"/>
      <c r="T315" s="30"/>
      <c r="U315">
        <f t="shared" si="65"/>
        <v>0</v>
      </c>
      <c r="V315" t="str">
        <f>IF(F315="","",IF(COUNTIF('Postes comptables'!$A:$C,F315)=0,"Anomalie",""))</f>
        <v/>
      </c>
      <c r="W315">
        <f t="shared" si="66"/>
        <v>1</v>
      </c>
      <c r="X315" t="str">
        <f>IF(F315="","",MATCH(F315,'Postes comptables'!$C$3:$C$45,0))</f>
        <v/>
      </c>
      <c r="Y315" t="str" cm="1">
        <f t="array" ref="Y315">IF(X315="","",INDEX('Postes comptables'!$B$3:$B$45,X315,0))</f>
        <v/>
      </c>
      <c r="Z315" t="str">
        <f>IF(G315="","",IF(COUNTIF('Postes comptables'!$C$99:$C$148,G315)=0,"Anomalie",""))</f>
        <v/>
      </c>
      <c r="AA315" t="b">
        <f t="shared" si="67"/>
        <v>0</v>
      </c>
      <c r="AB315" t="str">
        <f t="shared" si="68"/>
        <v/>
      </c>
      <c r="AC315" t="str">
        <f t="shared" si="69"/>
        <v/>
      </c>
      <c r="AD315" t="str">
        <f t="shared" si="70"/>
        <v/>
      </c>
      <c r="AE315" t="str">
        <f t="shared" si="71"/>
        <v/>
      </c>
      <c r="AF315" t="str">
        <f t="shared" si="72"/>
        <v/>
      </c>
      <c r="AG315" t="str">
        <f t="shared" si="73"/>
        <v/>
      </c>
      <c r="AH315" t="str">
        <f t="shared" si="74"/>
        <v/>
      </c>
      <c r="AI315" t="str">
        <f t="shared" si="75"/>
        <v/>
      </c>
      <c r="AJ315" t="str">
        <f t="shared" si="76"/>
        <v/>
      </c>
      <c r="AK315" t="str">
        <f t="shared" si="77"/>
        <v/>
      </c>
    </row>
    <row r="316" spans="1:37" x14ac:dyDescent="0.25">
      <c r="A316" s="23"/>
      <c r="B316" s="24"/>
      <c r="C316" s="24"/>
      <c r="D316" s="25"/>
      <c r="E316" s="26"/>
      <c r="F316" s="27"/>
      <c r="G316" s="27"/>
      <c r="H316" s="24"/>
      <c r="I316" s="28"/>
      <c r="J316" s="28"/>
      <c r="K316" s="15"/>
      <c r="L316" s="29"/>
      <c r="M316" s="30"/>
      <c r="N316" s="31"/>
      <c r="O316" s="32"/>
      <c r="P316" s="223"/>
      <c r="Q316" s="225"/>
      <c r="R316" s="377"/>
      <c r="S316" s="29"/>
      <c r="T316" s="30"/>
      <c r="U316">
        <f t="shared" si="65"/>
        <v>0</v>
      </c>
      <c r="V316" t="str">
        <f>IF(F316="","",IF(COUNTIF('Postes comptables'!$A:$C,F316)=0,"Anomalie",""))</f>
        <v/>
      </c>
      <c r="W316">
        <f t="shared" si="66"/>
        <v>1</v>
      </c>
      <c r="X316" t="str">
        <f>IF(F316="","",MATCH(F316,'Postes comptables'!$C$3:$C$45,0))</f>
        <v/>
      </c>
      <c r="Y316" t="str" cm="1">
        <f t="array" ref="Y316">IF(X316="","",INDEX('Postes comptables'!$B$3:$B$45,X316,0))</f>
        <v/>
      </c>
      <c r="Z316" t="str">
        <f>IF(G316="","",IF(COUNTIF('Postes comptables'!$C$99:$C$148,G316)=0,"Anomalie",""))</f>
        <v/>
      </c>
      <c r="AA316" t="b">
        <f t="shared" si="67"/>
        <v>0</v>
      </c>
      <c r="AB316" t="str">
        <f t="shared" si="68"/>
        <v/>
      </c>
      <c r="AC316" t="str">
        <f t="shared" si="69"/>
        <v/>
      </c>
      <c r="AD316" t="str">
        <f t="shared" si="70"/>
        <v/>
      </c>
      <c r="AE316" t="str">
        <f t="shared" si="71"/>
        <v/>
      </c>
      <c r="AF316" t="str">
        <f t="shared" si="72"/>
        <v/>
      </c>
      <c r="AG316" t="str">
        <f t="shared" si="73"/>
        <v/>
      </c>
      <c r="AH316" t="str">
        <f t="shared" si="74"/>
        <v/>
      </c>
      <c r="AI316" t="str">
        <f t="shared" si="75"/>
        <v/>
      </c>
      <c r="AJ316" t="str">
        <f t="shared" si="76"/>
        <v/>
      </c>
      <c r="AK316" t="str">
        <f t="shared" si="77"/>
        <v/>
      </c>
    </row>
    <row r="317" spans="1:37" x14ac:dyDescent="0.25">
      <c r="A317" s="23"/>
      <c r="B317" s="24"/>
      <c r="C317" s="24"/>
      <c r="D317" s="25"/>
      <c r="E317" s="26"/>
      <c r="F317" s="27"/>
      <c r="G317" s="27"/>
      <c r="H317" s="24"/>
      <c r="I317" s="28"/>
      <c r="J317" s="28"/>
      <c r="K317" s="15"/>
      <c r="L317" s="29"/>
      <c r="M317" s="30"/>
      <c r="N317" s="31"/>
      <c r="O317" s="32"/>
      <c r="P317" s="223"/>
      <c r="Q317" s="225"/>
      <c r="R317" s="377"/>
      <c r="S317" s="29"/>
      <c r="T317" s="30"/>
      <c r="U317">
        <f t="shared" si="65"/>
        <v>0</v>
      </c>
      <c r="V317" t="str">
        <f>IF(F317="","",IF(COUNTIF('Postes comptables'!$A:$C,F317)=0,"Anomalie",""))</f>
        <v/>
      </c>
      <c r="W317">
        <f t="shared" si="66"/>
        <v>1</v>
      </c>
      <c r="X317" t="str">
        <f>IF(F317="","",MATCH(F317,'Postes comptables'!$C$3:$C$45,0))</f>
        <v/>
      </c>
      <c r="Y317" t="str" cm="1">
        <f t="array" ref="Y317">IF(X317="","",INDEX('Postes comptables'!$B$3:$B$45,X317,0))</f>
        <v/>
      </c>
      <c r="Z317" t="str">
        <f>IF(G317="","",IF(COUNTIF('Postes comptables'!$C$99:$C$148,G317)=0,"Anomalie",""))</f>
        <v/>
      </c>
      <c r="AA317" t="b">
        <f t="shared" si="67"/>
        <v>0</v>
      </c>
      <c r="AB317" t="str">
        <f t="shared" si="68"/>
        <v/>
      </c>
      <c r="AC317" t="str">
        <f t="shared" si="69"/>
        <v/>
      </c>
      <c r="AD317" t="str">
        <f t="shared" si="70"/>
        <v/>
      </c>
      <c r="AE317" t="str">
        <f t="shared" si="71"/>
        <v/>
      </c>
      <c r="AF317" t="str">
        <f t="shared" si="72"/>
        <v/>
      </c>
      <c r="AG317" t="str">
        <f t="shared" si="73"/>
        <v/>
      </c>
      <c r="AH317" t="str">
        <f t="shared" si="74"/>
        <v/>
      </c>
      <c r="AI317" t="str">
        <f t="shared" si="75"/>
        <v/>
      </c>
      <c r="AJ317" t="str">
        <f t="shared" si="76"/>
        <v/>
      </c>
      <c r="AK317" t="str">
        <f t="shared" si="77"/>
        <v/>
      </c>
    </row>
    <row r="318" spans="1:37" x14ac:dyDescent="0.25">
      <c r="A318" s="23"/>
      <c r="B318" s="24"/>
      <c r="C318" s="24"/>
      <c r="D318" s="25"/>
      <c r="E318" s="26"/>
      <c r="F318" s="27"/>
      <c r="G318" s="27"/>
      <c r="H318" s="24"/>
      <c r="I318" s="28"/>
      <c r="J318" s="28"/>
      <c r="K318" s="15"/>
      <c r="L318" s="29"/>
      <c r="M318" s="30"/>
      <c r="N318" s="31"/>
      <c r="O318" s="32"/>
      <c r="P318" s="223"/>
      <c r="Q318" s="225"/>
      <c r="R318" s="377"/>
      <c r="S318" s="29"/>
      <c r="T318" s="30"/>
      <c r="U318">
        <f t="shared" si="65"/>
        <v>0</v>
      </c>
      <c r="V318" t="str">
        <f>IF(F318="","",IF(COUNTIF('Postes comptables'!$A:$C,F318)=0,"Anomalie",""))</f>
        <v/>
      </c>
      <c r="W318">
        <f t="shared" si="66"/>
        <v>1</v>
      </c>
      <c r="X318" t="str">
        <f>IF(F318="","",MATCH(F318,'Postes comptables'!$C$3:$C$45,0))</f>
        <v/>
      </c>
      <c r="Y318" t="str" cm="1">
        <f t="array" ref="Y318">IF(X318="","",INDEX('Postes comptables'!$B$3:$B$45,X318,0))</f>
        <v/>
      </c>
      <c r="Z318" t="str">
        <f>IF(G318="","",IF(COUNTIF('Postes comptables'!$C$99:$C$148,G318)=0,"Anomalie",""))</f>
        <v/>
      </c>
      <c r="AA318" t="b">
        <f t="shared" si="67"/>
        <v>0</v>
      </c>
      <c r="AB318" t="str">
        <f t="shared" si="68"/>
        <v/>
      </c>
      <c r="AC318" t="str">
        <f t="shared" si="69"/>
        <v/>
      </c>
      <c r="AD318" t="str">
        <f t="shared" si="70"/>
        <v/>
      </c>
      <c r="AE318" t="str">
        <f t="shared" si="71"/>
        <v/>
      </c>
      <c r="AF318" t="str">
        <f t="shared" si="72"/>
        <v/>
      </c>
      <c r="AG318" t="str">
        <f t="shared" si="73"/>
        <v/>
      </c>
      <c r="AH318" t="str">
        <f t="shared" si="74"/>
        <v/>
      </c>
      <c r="AI318" t="str">
        <f t="shared" si="75"/>
        <v/>
      </c>
      <c r="AJ318" t="str">
        <f t="shared" si="76"/>
        <v/>
      </c>
      <c r="AK318" t="str">
        <f t="shared" si="77"/>
        <v/>
      </c>
    </row>
    <row r="319" spans="1:37" x14ac:dyDescent="0.25">
      <c r="A319" s="23"/>
      <c r="B319" s="24"/>
      <c r="C319" s="24"/>
      <c r="D319" s="25"/>
      <c r="E319" s="26"/>
      <c r="F319" s="27"/>
      <c r="G319" s="27"/>
      <c r="H319" s="24"/>
      <c r="I319" s="28"/>
      <c r="J319" s="28"/>
      <c r="K319" s="15"/>
      <c r="L319" s="29"/>
      <c r="M319" s="30"/>
      <c r="N319" s="31"/>
      <c r="O319" s="32"/>
      <c r="P319" s="223"/>
      <c r="Q319" s="225"/>
      <c r="R319" s="377"/>
      <c r="S319" s="29"/>
      <c r="T319" s="30"/>
      <c r="U319">
        <f t="shared" si="65"/>
        <v>0</v>
      </c>
      <c r="V319" t="str">
        <f>IF(F319="","",IF(COUNTIF('Postes comptables'!$A:$C,F319)=0,"Anomalie",""))</f>
        <v/>
      </c>
      <c r="W319">
        <f t="shared" si="66"/>
        <v>1</v>
      </c>
      <c r="X319" t="str">
        <f>IF(F319="","",MATCH(F319,'Postes comptables'!$C$3:$C$45,0))</f>
        <v/>
      </c>
      <c r="Y319" t="str" cm="1">
        <f t="array" ref="Y319">IF(X319="","",INDEX('Postes comptables'!$B$3:$B$45,X319,0))</f>
        <v/>
      </c>
      <c r="Z319" t="str">
        <f>IF(G319="","",IF(COUNTIF('Postes comptables'!$C$99:$C$148,G319)=0,"Anomalie",""))</f>
        <v/>
      </c>
      <c r="AA319" t="b">
        <f t="shared" si="67"/>
        <v>0</v>
      </c>
      <c r="AB319" t="str">
        <f t="shared" si="68"/>
        <v/>
      </c>
      <c r="AC319" t="str">
        <f t="shared" si="69"/>
        <v/>
      </c>
      <c r="AD319" t="str">
        <f t="shared" si="70"/>
        <v/>
      </c>
      <c r="AE319" t="str">
        <f t="shared" si="71"/>
        <v/>
      </c>
      <c r="AF319" t="str">
        <f t="shared" si="72"/>
        <v/>
      </c>
      <c r="AG319" t="str">
        <f t="shared" si="73"/>
        <v/>
      </c>
      <c r="AH319" t="str">
        <f t="shared" si="74"/>
        <v/>
      </c>
      <c r="AI319" t="str">
        <f t="shared" si="75"/>
        <v/>
      </c>
      <c r="AJ319" t="str">
        <f t="shared" si="76"/>
        <v/>
      </c>
      <c r="AK319" t="str">
        <f t="shared" si="77"/>
        <v/>
      </c>
    </row>
    <row r="320" spans="1:37" x14ac:dyDescent="0.25">
      <c r="A320" s="23"/>
      <c r="B320" s="24"/>
      <c r="C320" s="24"/>
      <c r="D320" s="25"/>
      <c r="E320" s="26"/>
      <c r="F320" s="27"/>
      <c r="G320" s="27"/>
      <c r="H320" s="24"/>
      <c r="I320" s="28"/>
      <c r="J320" s="28"/>
      <c r="K320" s="15"/>
      <c r="L320" s="29"/>
      <c r="M320" s="30"/>
      <c r="N320" s="31"/>
      <c r="O320" s="32"/>
      <c r="P320" s="223"/>
      <c r="Q320" s="225"/>
      <c r="R320" s="377"/>
      <c r="S320" s="29"/>
      <c r="T320" s="30"/>
      <c r="U320">
        <f t="shared" si="65"/>
        <v>0</v>
      </c>
      <c r="V320" t="str">
        <f>IF(F320="","",IF(COUNTIF('Postes comptables'!$A:$C,F320)=0,"Anomalie",""))</f>
        <v/>
      </c>
      <c r="W320">
        <f t="shared" si="66"/>
        <v>1</v>
      </c>
      <c r="X320" t="str">
        <f>IF(F320="","",MATCH(F320,'Postes comptables'!$C$3:$C$45,0))</f>
        <v/>
      </c>
      <c r="Y320" t="str" cm="1">
        <f t="array" ref="Y320">IF(X320="","",INDEX('Postes comptables'!$B$3:$B$45,X320,0))</f>
        <v/>
      </c>
      <c r="Z320" t="str">
        <f>IF(G320="","",IF(COUNTIF('Postes comptables'!$C$99:$C$148,G320)=0,"Anomalie",""))</f>
        <v/>
      </c>
      <c r="AA320" t="b">
        <f t="shared" si="67"/>
        <v>0</v>
      </c>
      <c r="AB320" t="str">
        <f t="shared" si="68"/>
        <v/>
      </c>
      <c r="AC320" t="str">
        <f t="shared" si="69"/>
        <v/>
      </c>
      <c r="AD320" t="str">
        <f t="shared" si="70"/>
        <v/>
      </c>
      <c r="AE320" t="str">
        <f t="shared" si="71"/>
        <v/>
      </c>
      <c r="AF320" t="str">
        <f t="shared" si="72"/>
        <v/>
      </c>
      <c r="AG320" t="str">
        <f t="shared" si="73"/>
        <v/>
      </c>
      <c r="AH320" t="str">
        <f t="shared" si="74"/>
        <v/>
      </c>
      <c r="AI320" t="str">
        <f t="shared" si="75"/>
        <v/>
      </c>
      <c r="AJ320" t="str">
        <f t="shared" si="76"/>
        <v/>
      </c>
      <c r="AK320" t="str">
        <f t="shared" si="77"/>
        <v/>
      </c>
    </row>
    <row r="321" spans="1:37" x14ac:dyDescent="0.25">
      <c r="A321" s="23"/>
      <c r="B321" s="24"/>
      <c r="C321" s="24"/>
      <c r="D321" s="25"/>
      <c r="E321" s="26"/>
      <c r="F321" s="27"/>
      <c r="G321" s="27"/>
      <c r="H321" s="24"/>
      <c r="I321" s="28"/>
      <c r="J321" s="28"/>
      <c r="K321" s="15"/>
      <c r="L321" s="29"/>
      <c r="M321" s="30"/>
      <c r="N321" s="31"/>
      <c r="O321" s="32"/>
      <c r="P321" s="223"/>
      <c r="Q321" s="225"/>
      <c r="R321" s="377"/>
      <c r="S321" s="29"/>
      <c r="T321" s="30"/>
      <c r="U321">
        <f t="shared" si="65"/>
        <v>0</v>
      </c>
      <c r="V321" t="str">
        <f>IF(F321="","",IF(COUNTIF('Postes comptables'!$A:$C,F321)=0,"Anomalie",""))</f>
        <v/>
      </c>
      <c r="W321">
        <f t="shared" si="66"/>
        <v>1</v>
      </c>
      <c r="X321" t="str">
        <f>IF(F321="","",MATCH(F321,'Postes comptables'!$C$3:$C$45,0))</f>
        <v/>
      </c>
      <c r="Y321" t="str" cm="1">
        <f t="array" ref="Y321">IF(X321="","",INDEX('Postes comptables'!$B$3:$B$45,X321,0))</f>
        <v/>
      </c>
      <c r="Z321" t="str">
        <f>IF(G321="","",IF(COUNTIF('Postes comptables'!$C$99:$C$148,G321)=0,"Anomalie",""))</f>
        <v/>
      </c>
      <c r="AA321" t="b">
        <f t="shared" si="67"/>
        <v>0</v>
      </c>
      <c r="AB321" t="str">
        <f t="shared" si="68"/>
        <v/>
      </c>
      <c r="AC321" t="str">
        <f t="shared" si="69"/>
        <v/>
      </c>
      <c r="AD321" t="str">
        <f t="shared" si="70"/>
        <v/>
      </c>
      <c r="AE321" t="str">
        <f t="shared" si="71"/>
        <v/>
      </c>
      <c r="AF321" t="str">
        <f t="shared" si="72"/>
        <v/>
      </c>
      <c r="AG321" t="str">
        <f t="shared" si="73"/>
        <v/>
      </c>
      <c r="AH321" t="str">
        <f t="shared" si="74"/>
        <v/>
      </c>
      <c r="AI321" t="str">
        <f t="shared" si="75"/>
        <v/>
      </c>
      <c r="AJ321" t="str">
        <f t="shared" si="76"/>
        <v/>
      </c>
      <c r="AK321" t="str">
        <f t="shared" si="77"/>
        <v/>
      </c>
    </row>
    <row r="322" spans="1:37" x14ac:dyDescent="0.25">
      <c r="A322" s="23"/>
      <c r="B322" s="24"/>
      <c r="C322" s="24"/>
      <c r="D322" s="25"/>
      <c r="E322" s="26"/>
      <c r="F322" s="27"/>
      <c r="G322" s="27"/>
      <c r="H322" s="24"/>
      <c r="I322" s="28"/>
      <c r="J322" s="28"/>
      <c r="K322" s="15"/>
      <c r="L322" s="29"/>
      <c r="M322" s="30"/>
      <c r="N322" s="31"/>
      <c r="O322" s="32"/>
      <c r="P322" s="223"/>
      <c r="Q322" s="225"/>
      <c r="R322" s="377"/>
      <c r="S322" s="29"/>
      <c r="T322" s="30"/>
      <c r="U322">
        <f t="shared" si="65"/>
        <v>0</v>
      </c>
      <c r="V322" t="str">
        <f>IF(F322="","",IF(COUNTIF('Postes comptables'!$A:$C,F322)=0,"Anomalie",""))</f>
        <v/>
      </c>
      <c r="W322">
        <f t="shared" si="66"/>
        <v>1</v>
      </c>
      <c r="X322" t="str">
        <f>IF(F322="","",MATCH(F322,'Postes comptables'!$C$3:$C$45,0))</f>
        <v/>
      </c>
      <c r="Y322" t="str" cm="1">
        <f t="array" ref="Y322">IF(X322="","",INDEX('Postes comptables'!$B$3:$B$45,X322,0))</f>
        <v/>
      </c>
      <c r="Z322" t="str">
        <f>IF(G322="","",IF(COUNTIF('Postes comptables'!$C$99:$C$148,G322)=0,"Anomalie",""))</f>
        <v/>
      </c>
      <c r="AA322" t="b">
        <f t="shared" si="67"/>
        <v>0</v>
      </c>
      <c r="AB322" t="str">
        <f t="shared" si="68"/>
        <v/>
      </c>
      <c r="AC322" t="str">
        <f t="shared" si="69"/>
        <v/>
      </c>
      <c r="AD322" t="str">
        <f t="shared" si="70"/>
        <v/>
      </c>
      <c r="AE322" t="str">
        <f t="shared" si="71"/>
        <v/>
      </c>
      <c r="AF322" t="str">
        <f t="shared" si="72"/>
        <v/>
      </c>
      <c r="AG322" t="str">
        <f t="shared" si="73"/>
        <v/>
      </c>
      <c r="AH322" t="str">
        <f t="shared" si="74"/>
        <v/>
      </c>
      <c r="AI322" t="str">
        <f t="shared" si="75"/>
        <v/>
      </c>
      <c r="AJ322" t="str">
        <f t="shared" si="76"/>
        <v/>
      </c>
      <c r="AK322" t="str">
        <f t="shared" si="77"/>
        <v/>
      </c>
    </row>
    <row r="323" spans="1:37" x14ac:dyDescent="0.25">
      <c r="A323" s="23"/>
      <c r="B323" s="24"/>
      <c r="C323" s="24"/>
      <c r="D323" s="25"/>
      <c r="E323" s="26"/>
      <c r="F323" s="27"/>
      <c r="G323" s="27"/>
      <c r="H323" s="24"/>
      <c r="I323" s="28"/>
      <c r="J323" s="28"/>
      <c r="K323" s="15"/>
      <c r="L323" s="29"/>
      <c r="M323" s="30"/>
      <c r="N323" s="31"/>
      <c r="O323" s="32"/>
      <c r="P323" s="223"/>
      <c r="Q323" s="225"/>
      <c r="R323" s="377"/>
      <c r="S323" s="29"/>
      <c r="T323" s="30"/>
      <c r="U323">
        <f t="shared" ref="U323:U386" si="78">IF(ISBLANK(F323),0,1)</f>
        <v>0</v>
      </c>
      <c r="V323" t="str">
        <f>IF(F323="","",IF(COUNTIF('Postes comptables'!$A:$C,F323)=0,"Anomalie",""))</f>
        <v/>
      </c>
      <c r="W323">
        <f t="shared" ref="W323:W386" si="79">MONTH(A323)</f>
        <v>1</v>
      </c>
      <c r="X323" t="str">
        <f>IF(F323="","",MATCH(F323,'Postes comptables'!$C$3:$C$45,0))</f>
        <v/>
      </c>
      <c r="Y323" t="str" cm="1">
        <f t="array" ref="Y323">IF(X323="","",INDEX('Postes comptables'!$B$3:$B$45,X323,0))</f>
        <v/>
      </c>
      <c r="Z323" t="str">
        <f>IF(G323="","",IF(COUNTIF('Postes comptables'!$C$99:$C$148,G323)=0,"Anomalie",""))</f>
        <v/>
      </c>
      <c r="AA323" t="b">
        <f t="shared" ref="AA323:AA386" si="80">IF(AND(F323="",A323&lt;&gt;"",COUNTIF(AB323:AK323,"D")=0),TRUE,FALSE)</f>
        <v>0</v>
      </c>
      <c r="AB323" t="str">
        <f t="shared" ref="AB323:AB386" si="81">IF(AND(K323="X",AB$1&lt;&gt;"Trésorerie"),"D","")</f>
        <v/>
      </c>
      <c r="AC323" t="str">
        <f t="shared" ref="AC323:AC386" si="82">IF(AND(L323="X",AC$1&lt;&gt;"Trésorerie"),"D","")</f>
        <v/>
      </c>
      <c r="AD323" t="str">
        <f t="shared" ref="AD323:AD386" si="83">IF(AND(M323="X",AD$1&lt;&gt;"Trésorerie"),"D","")</f>
        <v/>
      </c>
      <c r="AE323" t="str">
        <f t="shared" ref="AE323:AE386" si="84">IF(AND(N323="X",AE$1&lt;&gt;"Trésorerie"),"D","")</f>
        <v/>
      </c>
      <c r="AF323" t="str">
        <f t="shared" ref="AF323:AF386" si="85">IF(AND(O323="X",AF$1&lt;&gt;"Trésorerie"),"D","")</f>
        <v/>
      </c>
      <c r="AG323" t="str">
        <f t="shared" ref="AG323:AG386" si="86">IF(AND(P323="X",AG$1&lt;&gt;"Trésorerie"),"D","")</f>
        <v/>
      </c>
      <c r="AH323" t="str">
        <f t="shared" ref="AH323:AH386" si="87">IF(AND(Q323="X",AH$1&lt;&gt;"Trésorerie"),"D","")</f>
        <v/>
      </c>
      <c r="AI323" t="str">
        <f t="shared" ref="AI323:AI386" si="88">IF(AND(R323="X",AI$1&lt;&gt;"Trésorerie"),"D","")</f>
        <v/>
      </c>
      <c r="AJ323" t="str">
        <f t="shared" ref="AJ323:AJ386" si="89">IF(AND(S323="X",AJ$1&lt;&gt;"Trésorerie"),"D","")</f>
        <v/>
      </c>
      <c r="AK323" t="str">
        <f t="shared" ref="AK323:AK386" si="90">IF(AND(T323="X",AK$1&lt;&gt;"Trésorerie"),"D","")</f>
        <v/>
      </c>
    </row>
    <row r="324" spans="1:37" x14ac:dyDescent="0.25">
      <c r="A324" s="23"/>
      <c r="B324" s="24"/>
      <c r="C324" s="24"/>
      <c r="D324" s="25"/>
      <c r="E324" s="26"/>
      <c r="F324" s="27"/>
      <c r="G324" s="27"/>
      <c r="H324" s="24"/>
      <c r="I324" s="28"/>
      <c r="J324" s="28"/>
      <c r="K324" s="15"/>
      <c r="L324" s="29"/>
      <c r="M324" s="30"/>
      <c r="N324" s="31"/>
      <c r="O324" s="32"/>
      <c r="P324" s="223"/>
      <c r="Q324" s="225"/>
      <c r="R324" s="377"/>
      <c r="S324" s="29"/>
      <c r="T324" s="30"/>
      <c r="U324">
        <f t="shared" si="78"/>
        <v>0</v>
      </c>
      <c r="V324" t="str">
        <f>IF(F324="","",IF(COUNTIF('Postes comptables'!$A:$C,F324)=0,"Anomalie",""))</f>
        <v/>
      </c>
      <c r="W324">
        <f t="shared" si="79"/>
        <v>1</v>
      </c>
      <c r="X324" t="str">
        <f>IF(F324="","",MATCH(F324,'Postes comptables'!$C$3:$C$45,0))</f>
        <v/>
      </c>
      <c r="Y324" t="str" cm="1">
        <f t="array" ref="Y324">IF(X324="","",INDEX('Postes comptables'!$B$3:$B$45,X324,0))</f>
        <v/>
      </c>
      <c r="Z324" t="str">
        <f>IF(G324="","",IF(COUNTIF('Postes comptables'!$C$99:$C$148,G324)=0,"Anomalie",""))</f>
        <v/>
      </c>
      <c r="AA324" t="b">
        <f t="shared" si="80"/>
        <v>0</v>
      </c>
      <c r="AB324" t="str">
        <f t="shared" si="81"/>
        <v/>
      </c>
      <c r="AC324" t="str">
        <f t="shared" si="82"/>
        <v/>
      </c>
      <c r="AD324" t="str">
        <f t="shared" si="83"/>
        <v/>
      </c>
      <c r="AE324" t="str">
        <f t="shared" si="84"/>
        <v/>
      </c>
      <c r="AF324" t="str">
        <f t="shared" si="85"/>
        <v/>
      </c>
      <c r="AG324" t="str">
        <f t="shared" si="86"/>
        <v/>
      </c>
      <c r="AH324" t="str">
        <f t="shared" si="87"/>
        <v/>
      </c>
      <c r="AI324" t="str">
        <f t="shared" si="88"/>
        <v/>
      </c>
      <c r="AJ324" t="str">
        <f t="shared" si="89"/>
        <v/>
      </c>
      <c r="AK324" t="str">
        <f t="shared" si="90"/>
        <v/>
      </c>
    </row>
    <row r="325" spans="1:37" x14ac:dyDescent="0.25">
      <c r="A325" s="23"/>
      <c r="B325" s="24"/>
      <c r="C325" s="24"/>
      <c r="D325" s="25"/>
      <c r="E325" s="26"/>
      <c r="F325" s="27"/>
      <c r="G325" s="27"/>
      <c r="H325" s="24"/>
      <c r="I325" s="28"/>
      <c r="J325" s="28"/>
      <c r="K325" s="15"/>
      <c r="L325" s="29"/>
      <c r="M325" s="30"/>
      <c r="N325" s="31"/>
      <c r="O325" s="32"/>
      <c r="P325" s="223"/>
      <c r="Q325" s="225"/>
      <c r="R325" s="377"/>
      <c r="S325" s="29"/>
      <c r="T325" s="30"/>
      <c r="U325">
        <f t="shared" si="78"/>
        <v>0</v>
      </c>
      <c r="V325" t="str">
        <f>IF(F325="","",IF(COUNTIF('Postes comptables'!$A:$C,F325)=0,"Anomalie",""))</f>
        <v/>
      </c>
      <c r="W325">
        <f t="shared" si="79"/>
        <v>1</v>
      </c>
      <c r="X325" t="str">
        <f>IF(F325="","",MATCH(F325,'Postes comptables'!$C$3:$C$45,0))</f>
        <v/>
      </c>
      <c r="Y325" t="str" cm="1">
        <f t="array" ref="Y325">IF(X325="","",INDEX('Postes comptables'!$B$3:$B$45,X325,0))</f>
        <v/>
      </c>
      <c r="Z325" t="str">
        <f>IF(G325="","",IF(COUNTIF('Postes comptables'!$C$99:$C$148,G325)=0,"Anomalie",""))</f>
        <v/>
      </c>
      <c r="AA325" t="b">
        <f t="shared" si="80"/>
        <v>0</v>
      </c>
      <c r="AB325" t="str">
        <f t="shared" si="81"/>
        <v/>
      </c>
      <c r="AC325" t="str">
        <f t="shared" si="82"/>
        <v/>
      </c>
      <c r="AD325" t="str">
        <f t="shared" si="83"/>
        <v/>
      </c>
      <c r="AE325" t="str">
        <f t="shared" si="84"/>
        <v/>
      </c>
      <c r="AF325" t="str">
        <f t="shared" si="85"/>
        <v/>
      </c>
      <c r="AG325" t="str">
        <f t="shared" si="86"/>
        <v/>
      </c>
      <c r="AH325" t="str">
        <f t="shared" si="87"/>
        <v/>
      </c>
      <c r="AI325" t="str">
        <f t="shared" si="88"/>
        <v/>
      </c>
      <c r="AJ325" t="str">
        <f t="shared" si="89"/>
        <v/>
      </c>
      <c r="AK325" t="str">
        <f t="shared" si="90"/>
        <v/>
      </c>
    </row>
    <row r="326" spans="1:37" x14ac:dyDescent="0.25">
      <c r="A326" s="23"/>
      <c r="B326" s="24"/>
      <c r="C326" s="24"/>
      <c r="D326" s="25"/>
      <c r="E326" s="26"/>
      <c r="F326" s="27"/>
      <c r="G326" s="27"/>
      <c r="H326" s="24"/>
      <c r="I326" s="28"/>
      <c r="J326" s="28"/>
      <c r="K326" s="15"/>
      <c r="L326" s="29"/>
      <c r="M326" s="30"/>
      <c r="N326" s="31"/>
      <c r="O326" s="32"/>
      <c r="P326" s="223"/>
      <c r="Q326" s="225"/>
      <c r="R326" s="377"/>
      <c r="S326" s="29"/>
      <c r="T326" s="30"/>
      <c r="U326">
        <f t="shared" si="78"/>
        <v>0</v>
      </c>
      <c r="V326" t="str">
        <f>IF(F326="","",IF(COUNTIF('Postes comptables'!$A:$C,F326)=0,"Anomalie",""))</f>
        <v/>
      </c>
      <c r="W326">
        <f t="shared" si="79"/>
        <v>1</v>
      </c>
      <c r="X326" t="str">
        <f>IF(F326="","",MATCH(F326,'Postes comptables'!$C$3:$C$45,0))</f>
        <v/>
      </c>
      <c r="Y326" t="str" cm="1">
        <f t="array" ref="Y326">IF(X326="","",INDEX('Postes comptables'!$B$3:$B$45,X326,0))</f>
        <v/>
      </c>
      <c r="Z326" t="str">
        <f>IF(G326="","",IF(COUNTIF('Postes comptables'!$C$99:$C$148,G326)=0,"Anomalie",""))</f>
        <v/>
      </c>
      <c r="AA326" t="b">
        <f t="shared" si="80"/>
        <v>0</v>
      </c>
      <c r="AB326" t="str">
        <f t="shared" si="81"/>
        <v/>
      </c>
      <c r="AC326" t="str">
        <f t="shared" si="82"/>
        <v/>
      </c>
      <c r="AD326" t="str">
        <f t="shared" si="83"/>
        <v/>
      </c>
      <c r="AE326" t="str">
        <f t="shared" si="84"/>
        <v/>
      </c>
      <c r="AF326" t="str">
        <f t="shared" si="85"/>
        <v/>
      </c>
      <c r="AG326" t="str">
        <f t="shared" si="86"/>
        <v/>
      </c>
      <c r="AH326" t="str">
        <f t="shared" si="87"/>
        <v/>
      </c>
      <c r="AI326" t="str">
        <f t="shared" si="88"/>
        <v/>
      </c>
      <c r="AJ326" t="str">
        <f t="shared" si="89"/>
        <v/>
      </c>
      <c r="AK326" t="str">
        <f t="shared" si="90"/>
        <v/>
      </c>
    </row>
    <row r="327" spans="1:37" x14ac:dyDescent="0.25">
      <c r="A327" s="23"/>
      <c r="B327" s="24"/>
      <c r="C327" s="24"/>
      <c r="D327" s="25"/>
      <c r="E327" s="26"/>
      <c r="F327" s="27"/>
      <c r="G327" s="27"/>
      <c r="H327" s="24"/>
      <c r="I327" s="28"/>
      <c r="J327" s="28"/>
      <c r="K327" s="15"/>
      <c r="L327" s="29"/>
      <c r="M327" s="30"/>
      <c r="N327" s="31"/>
      <c r="O327" s="32"/>
      <c r="P327" s="223"/>
      <c r="Q327" s="225"/>
      <c r="R327" s="377"/>
      <c r="S327" s="29"/>
      <c r="T327" s="30"/>
      <c r="U327">
        <f t="shared" si="78"/>
        <v>0</v>
      </c>
      <c r="V327" t="str">
        <f>IF(F327="","",IF(COUNTIF('Postes comptables'!$A:$C,F327)=0,"Anomalie",""))</f>
        <v/>
      </c>
      <c r="W327">
        <f t="shared" si="79"/>
        <v>1</v>
      </c>
      <c r="X327" t="str">
        <f>IF(F327="","",MATCH(F327,'Postes comptables'!$C$3:$C$45,0))</f>
        <v/>
      </c>
      <c r="Y327" t="str" cm="1">
        <f t="array" ref="Y327">IF(X327="","",INDEX('Postes comptables'!$B$3:$B$45,X327,0))</f>
        <v/>
      </c>
      <c r="Z327" t="str">
        <f>IF(G327="","",IF(COUNTIF('Postes comptables'!$C$99:$C$148,G327)=0,"Anomalie",""))</f>
        <v/>
      </c>
      <c r="AA327" t="b">
        <f t="shared" si="80"/>
        <v>0</v>
      </c>
      <c r="AB327" t="str">
        <f t="shared" si="81"/>
        <v/>
      </c>
      <c r="AC327" t="str">
        <f t="shared" si="82"/>
        <v/>
      </c>
      <c r="AD327" t="str">
        <f t="shared" si="83"/>
        <v/>
      </c>
      <c r="AE327" t="str">
        <f t="shared" si="84"/>
        <v/>
      </c>
      <c r="AF327" t="str">
        <f t="shared" si="85"/>
        <v/>
      </c>
      <c r="AG327" t="str">
        <f t="shared" si="86"/>
        <v/>
      </c>
      <c r="AH327" t="str">
        <f t="shared" si="87"/>
        <v/>
      </c>
      <c r="AI327" t="str">
        <f t="shared" si="88"/>
        <v/>
      </c>
      <c r="AJ327" t="str">
        <f t="shared" si="89"/>
        <v/>
      </c>
      <c r="AK327" t="str">
        <f t="shared" si="90"/>
        <v/>
      </c>
    </row>
    <row r="328" spans="1:37" x14ac:dyDescent="0.25">
      <c r="A328" s="23"/>
      <c r="B328" s="24"/>
      <c r="C328" s="24"/>
      <c r="D328" s="25"/>
      <c r="E328" s="26"/>
      <c r="F328" s="27"/>
      <c r="G328" s="27"/>
      <c r="H328" s="24"/>
      <c r="I328" s="28"/>
      <c r="J328" s="28"/>
      <c r="K328" s="15"/>
      <c r="L328" s="29"/>
      <c r="M328" s="30"/>
      <c r="N328" s="31"/>
      <c r="O328" s="32"/>
      <c r="P328" s="223"/>
      <c r="Q328" s="225"/>
      <c r="R328" s="377"/>
      <c r="S328" s="29"/>
      <c r="T328" s="30"/>
      <c r="U328">
        <f t="shared" si="78"/>
        <v>0</v>
      </c>
      <c r="V328" t="str">
        <f>IF(F328="","",IF(COUNTIF('Postes comptables'!$A:$C,F328)=0,"Anomalie",""))</f>
        <v/>
      </c>
      <c r="W328">
        <f t="shared" si="79"/>
        <v>1</v>
      </c>
      <c r="X328" t="str">
        <f>IF(F328="","",MATCH(F328,'Postes comptables'!$C$3:$C$45,0))</f>
        <v/>
      </c>
      <c r="Y328" t="str" cm="1">
        <f t="array" ref="Y328">IF(X328="","",INDEX('Postes comptables'!$B$3:$B$45,X328,0))</f>
        <v/>
      </c>
      <c r="Z328" t="str">
        <f>IF(G328="","",IF(COUNTIF('Postes comptables'!$C$99:$C$148,G328)=0,"Anomalie",""))</f>
        <v/>
      </c>
      <c r="AA328" t="b">
        <f t="shared" si="80"/>
        <v>0</v>
      </c>
      <c r="AB328" t="str">
        <f t="shared" si="81"/>
        <v/>
      </c>
      <c r="AC328" t="str">
        <f t="shared" si="82"/>
        <v/>
      </c>
      <c r="AD328" t="str">
        <f t="shared" si="83"/>
        <v/>
      </c>
      <c r="AE328" t="str">
        <f t="shared" si="84"/>
        <v/>
      </c>
      <c r="AF328" t="str">
        <f t="shared" si="85"/>
        <v/>
      </c>
      <c r="AG328" t="str">
        <f t="shared" si="86"/>
        <v/>
      </c>
      <c r="AH328" t="str">
        <f t="shared" si="87"/>
        <v/>
      </c>
      <c r="AI328" t="str">
        <f t="shared" si="88"/>
        <v/>
      </c>
      <c r="AJ328" t="str">
        <f t="shared" si="89"/>
        <v/>
      </c>
      <c r="AK328" t="str">
        <f t="shared" si="90"/>
        <v/>
      </c>
    </row>
    <row r="329" spans="1:37" x14ac:dyDescent="0.25">
      <c r="A329" s="23"/>
      <c r="B329" s="24"/>
      <c r="C329" s="24"/>
      <c r="D329" s="25"/>
      <c r="E329" s="26"/>
      <c r="F329" s="27"/>
      <c r="G329" s="27"/>
      <c r="H329" s="24"/>
      <c r="I329" s="28"/>
      <c r="J329" s="28"/>
      <c r="K329" s="15"/>
      <c r="L329" s="29"/>
      <c r="M329" s="30"/>
      <c r="N329" s="31"/>
      <c r="O329" s="32"/>
      <c r="P329" s="223"/>
      <c r="Q329" s="225"/>
      <c r="R329" s="377"/>
      <c r="S329" s="29"/>
      <c r="T329" s="30"/>
      <c r="U329">
        <f t="shared" si="78"/>
        <v>0</v>
      </c>
      <c r="V329" t="str">
        <f>IF(F329="","",IF(COUNTIF('Postes comptables'!$A:$C,F329)=0,"Anomalie",""))</f>
        <v/>
      </c>
      <c r="W329">
        <f t="shared" si="79"/>
        <v>1</v>
      </c>
      <c r="X329" t="str">
        <f>IF(F329="","",MATCH(F329,'Postes comptables'!$C$3:$C$45,0))</f>
        <v/>
      </c>
      <c r="Y329" t="str" cm="1">
        <f t="array" ref="Y329">IF(X329="","",INDEX('Postes comptables'!$B$3:$B$45,X329,0))</f>
        <v/>
      </c>
      <c r="Z329" t="str">
        <f>IF(G329="","",IF(COUNTIF('Postes comptables'!$C$99:$C$148,G329)=0,"Anomalie",""))</f>
        <v/>
      </c>
      <c r="AA329" t="b">
        <f t="shared" si="80"/>
        <v>0</v>
      </c>
      <c r="AB329" t="str">
        <f t="shared" si="81"/>
        <v/>
      </c>
      <c r="AC329" t="str">
        <f t="shared" si="82"/>
        <v/>
      </c>
      <c r="AD329" t="str">
        <f t="shared" si="83"/>
        <v/>
      </c>
      <c r="AE329" t="str">
        <f t="shared" si="84"/>
        <v/>
      </c>
      <c r="AF329" t="str">
        <f t="shared" si="85"/>
        <v/>
      </c>
      <c r="AG329" t="str">
        <f t="shared" si="86"/>
        <v/>
      </c>
      <c r="AH329" t="str">
        <f t="shared" si="87"/>
        <v/>
      </c>
      <c r="AI329" t="str">
        <f t="shared" si="88"/>
        <v/>
      </c>
      <c r="AJ329" t="str">
        <f t="shared" si="89"/>
        <v/>
      </c>
      <c r="AK329" t="str">
        <f t="shared" si="90"/>
        <v/>
      </c>
    </row>
    <row r="330" spans="1:37" x14ac:dyDescent="0.25">
      <c r="A330" s="23"/>
      <c r="B330" s="24"/>
      <c r="C330" s="24"/>
      <c r="D330" s="25"/>
      <c r="E330" s="26"/>
      <c r="F330" s="27"/>
      <c r="G330" s="27"/>
      <c r="H330" s="24"/>
      <c r="I330" s="28"/>
      <c r="J330" s="28"/>
      <c r="K330" s="15"/>
      <c r="L330" s="29"/>
      <c r="M330" s="30"/>
      <c r="N330" s="31"/>
      <c r="O330" s="32"/>
      <c r="P330" s="223"/>
      <c r="Q330" s="225"/>
      <c r="R330" s="377"/>
      <c r="S330" s="29"/>
      <c r="T330" s="30"/>
      <c r="U330">
        <f t="shared" si="78"/>
        <v>0</v>
      </c>
      <c r="V330" t="str">
        <f>IF(F330="","",IF(COUNTIF('Postes comptables'!$A:$C,F330)=0,"Anomalie",""))</f>
        <v/>
      </c>
      <c r="W330">
        <f t="shared" si="79"/>
        <v>1</v>
      </c>
      <c r="X330" t="str">
        <f>IF(F330="","",MATCH(F330,'Postes comptables'!$C$3:$C$45,0))</f>
        <v/>
      </c>
      <c r="Y330" t="str" cm="1">
        <f t="array" ref="Y330">IF(X330="","",INDEX('Postes comptables'!$B$3:$B$45,X330,0))</f>
        <v/>
      </c>
      <c r="Z330" t="str">
        <f>IF(G330="","",IF(COUNTIF('Postes comptables'!$C$99:$C$148,G330)=0,"Anomalie",""))</f>
        <v/>
      </c>
      <c r="AA330" t="b">
        <f t="shared" si="80"/>
        <v>0</v>
      </c>
      <c r="AB330" t="str">
        <f t="shared" si="81"/>
        <v/>
      </c>
      <c r="AC330" t="str">
        <f t="shared" si="82"/>
        <v/>
      </c>
      <c r="AD330" t="str">
        <f t="shared" si="83"/>
        <v/>
      </c>
      <c r="AE330" t="str">
        <f t="shared" si="84"/>
        <v/>
      </c>
      <c r="AF330" t="str">
        <f t="shared" si="85"/>
        <v/>
      </c>
      <c r="AG330" t="str">
        <f t="shared" si="86"/>
        <v/>
      </c>
      <c r="AH330" t="str">
        <f t="shared" si="87"/>
        <v/>
      </c>
      <c r="AI330" t="str">
        <f t="shared" si="88"/>
        <v/>
      </c>
      <c r="AJ330" t="str">
        <f t="shared" si="89"/>
        <v/>
      </c>
      <c r="AK330" t="str">
        <f t="shared" si="90"/>
        <v/>
      </c>
    </row>
    <row r="331" spans="1:37" x14ac:dyDescent="0.25">
      <c r="A331" s="23"/>
      <c r="B331" s="24"/>
      <c r="C331" s="24"/>
      <c r="D331" s="25"/>
      <c r="E331" s="26"/>
      <c r="F331" s="27"/>
      <c r="G331" s="27"/>
      <c r="H331" s="24"/>
      <c r="I331" s="28"/>
      <c r="J331" s="28"/>
      <c r="K331" s="15"/>
      <c r="L331" s="29"/>
      <c r="M331" s="30"/>
      <c r="N331" s="31"/>
      <c r="O331" s="32"/>
      <c r="P331" s="223"/>
      <c r="Q331" s="225"/>
      <c r="R331" s="377"/>
      <c r="S331" s="29"/>
      <c r="T331" s="30"/>
      <c r="U331">
        <f t="shared" si="78"/>
        <v>0</v>
      </c>
      <c r="V331" t="str">
        <f>IF(F331="","",IF(COUNTIF('Postes comptables'!$A:$C,F331)=0,"Anomalie",""))</f>
        <v/>
      </c>
      <c r="W331">
        <f t="shared" si="79"/>
        <v>1</v>
      </c>
      <c r="X331" t="str">
        <f>IF(F331="","",MATCH(F331,'Postes comptables'!$C$3:$C$45,0))</f>
        <v/>
      </c>
      <c r="Y331" t="str" cm="1">
        <f t="array" ref="Y331">IF(X331="","",INDEX('Postes comptables'!$B$3:$B$45,X331,0))</f>
        <v/>
      </c>
      <c r="Z331" t="str">
        <f>IF(G331="","",IF(COUNTIF('Postes comptables'!$C$99:$C$148,G331)=0,"Anomalie",""))</f>
        <v/>
      </c>
      <c r="AA331" t="b">
        <f t="shared" si="80"/>
        <v>0</v>
      </c>
      <c r="AB331" t="str">
        <f t="shared" si="81"/>
        <v/>
      </c>
      <c r="AC331" t="str">
        <f t="shared" si="82"/>
        <v/>
      </c>
      <c r="AD331" t="str">
        <f t="shared" si="83"/>
        <v/>
      </c>
      <c r="AE331" t="str">
        <f t="shared" si="84"/>
        <v/>
      </c>
      <c r="AF331" t="str">
        <f t="shared" si="85"/>
        <v/>
      </c>
      <c r="AG331" t="str">
        <f t="shared" si="86"/>
        <v/>
      </c>
      <c r="AH331" t="str">
        <f t="shared" si="87"/>
        <v/>
      </c>
      <c r="AI331" t="str">
        <f t="shared" si="88"/>
        <v/>
      </c>
      <c r="AJ331" t="str">
        <f t="shared" si="89"/>
        <v/>
      </c>
      <c r="AK331" t="str">
        <f t="shared" si="90"/>
        <v/>
      </c>
    </row>
    <row r="332" spans="1:37" x14ac:dyDescent="0.25">
      <c r="A332" s="23"/>
      <c r="B332" s="24"/>
      <c r="C332" s="24"/>
      <c r="D332" s="25"/>
      <c r="E332" s="26"/>
      <c r="F332" s="27"/>
      <c r="G332" s="27"/>
      <c r="H332" s="24"/>
      <c r="I332" s="28"/>
      <c r="J332" s="28"/>
      <c r="K332" s="15"/>
      <c r="L332" s="29"/>
      <c r="M332" s="30"/>
      <c r="N332" s="31"/>
      <c r="O332" s="32"/>
      <c r="P332" s="223"/>
      <c r="Q332" s="225"/>
      <c r="R332" s="377"/>
      <c r="S332" s="29"/>
      <c r="T332" s="30"/>
      <c r="U332">
        <f t="shared" si="78"/>
        <v>0</v>
      </c>
      <c r="V332" t="str">
        <f>IF(F332="","",IF(COUNTIF('Postes comptables'!$A:$C,F332)=0,"Anomalie",""))</f>
        <v/>
      </c>
      <c r="W332">
        <f t="shared" si="79"/>
        <v>1</v>
      </c>
      <c r="X332" t="str">
        <f>IF(F332="","",MATCH(F332,'Postes comptables'!$C$3:$C$45,0))</f>
        <v/>
      </c>
      <c r="Y332" t="str" cm="1">
        <f t="array" ref="Y332">IF(X332="","",INDEX('Postes comptables'!$B$3:$B$45,X332,0))</f>
        <v/>
      </c>
      <c r="Z332" t="str">
        <f>IF(G332="","",IF(COUNTIF('Postes comptables'!$C$99:$C$148,G332)=0,"Anomalie",""))</f>
        <v/>
      </c>
      <c r="AA332" t="b">
        <f t="shared" si="80"/>
        <v>0</v>
      </c>
      <c r="AB332" t="str">
        <f t="shared" si="81"/>
        <v/>
      </c>
      <c r="AC332" t="str">
        <f t="shared" si="82"/>
        <v/>
      </c>
      <c r="AD332" t="str">
        <f t="shared" si="83"/>
        <v/>
      </c>
      <c r="AE332" t="str">
        <f t="shared" si="84"/>
        <v/>
      </c>
      <c r="AF332" t="str">
        <f t="shared" si="85"/>
        <v/>
      </c>
      <c r="AG332" t="str">
        <f t="shared" si="86"/>
        <v/>
      </c>
      <c r="AH332" t="str">
        <f t="shared" si="87"/>
        <v/>
      </c>
      <c r="AI332" t="str">
        <f t="shared" si="88"/>
        <v/>
      </c>
      <c r="AJ332" t="str">
        <f t="shared" si="89"/>
        <v/>
      </c>
      <c r="AK332" t="str">
        <f t="shared" si="90"/>
        <v/>
      </c>
    </row>
    <row r="333" spans="1:37" x14ac:dyDescent="0.25">
      <c r="A333" s="23"/>
      <c r="B333" s="24"/>
      <c r="C333" s="24"/>
      <c r="D333" s="25"/>
      <c r="E333" s="26"/>
      <c r="F333" s="27"/>
      <c r="G333" s="27"/>
      <c r="H333" s="24"/>
      <c r="I333" s="28"/>
      <c r="J333" s="28"/>
      <c r="K333" s="15"/>
      <c r="L333" s="29"/>
      <c r="M333" s="30"/>
      <c r="N333" s="31"/>
      <c r="O333" s="32"/>
      <c r="P333" s="223"/>
      <c r="Q333" s="225"/>
      <c r="R333" s="377"/>
      <c r="S333" s="29"/>
      <c r="T333" s="30"/>
      <c r="U333">
        <f t="shared" si="78"/>
        <v>0</v>
      </c>
      <c r="V333" t="str">
        <f>IF(F333="","",IF(COUNTIF('Postes comptables'!$A:$C,F333)=0,"Anomalie",""))</f>
        <v/>
      </c>
      <c r="W333">
        <f t="shared" si="79"/>
        <v>1</v>
      </c>
      <c r="X333" t="str">
        <f>IF(F333="","",MATCH(F333,'Postes comptables'!$C$3:$C$45,0))</f>
        <v/>
      </c>
      <c r="Y333" t="str" cm="1">
        <f t="array" ref="Y333">IF(X333="","",INDEX('Postes comptables'!$B$3:$B$45,X333,0))</f>
        <v/>
      </c>
      <c r="Z333" t="str">
        <f>IF(G333="","",IF(COUNTIF('Postes comptables'!$C$99:$C$148,G333)=0,"Anomalie",""))</f>
        <v/>
      </c>
      <c r="AA333" t="b">
        <f t="shared" si="80"/>
        <v>0</v>
      </c>
      <c r="AB333" t="str">
        <f t="shared" si="81"/>
        <v/>
      </c>
      <c r="AC333" t="str">
        <f t="shared" si="82"/>
        <v/>
      </c>
      <c r="AD333" t="str">
        <f t="shared" si="83"/>
        <v/>
      </c>
      <c r="AE333" t="str">
        <f t="shared" si="84"/>
        <v/>
      </c>
      <c r="AF333" t="str">
        <f t="shared" si="85"/>
        <v/>
      </c>
      <c r="AG333" t="str">
        <f t="shared" si="86"/>
        <v/>
      </c>
      <c r="AH333" t="str">
        <f t="shared" si="87"/>
        <v/>
      </c>
      <c r="AI333" t="str">
        <f t="shared" si="88"/>
        <v/>
      </c>
      <c r="AJ333" t="str">
        <f t="shared" si="89"/>
        <v/>
      </c>
      <c r="AK333" t="str">
        <f t="shared" si="90"/>
        <v/>
      </c>
    </row>
    <row r="334" spans="1:37" x14ac:dyDescent="0.25">
      <c r="A334" s="23"/>
      <c r="B334" s="24"/>
      <c r="C334" s="24"/>
      <c r="D334" s="25"/>
      <c r="E334" s="26"/>
      <c r="F334" s="27"/>
      <c r="G334" s="27"/>
      <c r="H334" s="24"/>
      <c r="I334" s="28"/>
      <c r="J334" s="28"/>
      <c r="K334" s="15"/>
      <c r="L334" s="29"/>
      <c r="M334" s="30"/>
      <c r="N334" s="31"/>
      <c r="O334" s="32"/>
      <c r="P334" s="223"/>
      <c r="Q334" s="225"/>
      <c r="R334" s="377"/>
      <c r="S334" s="29"/>
      <c r="T334" s="30"/>
      <c r="U334">
        <f t="shared" si="78"/>
        <v>0</v>
      </c>
      <c r="V334" t="str">
        <f>IF(F334="","",IF(COUNTIF('Postes comptables'!$A:$C,F334)=0,"Anomalie",""))</f>
        <v/>
      </c>
      <c r="W334">
        <f t="shared" si="79"/>
        <v>1</v>
      </c>
      <c r="X334" t="str">
        <f>IF(F334="","",MATCH(F334,'Postes comptables'!$C$3:$C$45,0))</f>
        <v/>
      </c>
      <c r="Y334" t="str" cm="1">
        <f t="array" ref="Y334">IF(X334="","",INDEX('Postes comptables'!$B$3:$B$45,X334,0))</f>
        <v/>
      </c>
      <c r="Z334" t="str">
        <f>IF(G334="","",IF(COUNTIF('Postes comptables'!$C$99:$C$148,G334)=0,"Anomalie",""))</f>
        <v/>
      </c>
      <c r="AA334" t="b">
        <f t="shared" si="80"/>
        <v>0</v>
      </c>
      <c r="AB334" t="str">
        <f t="shared" si="81"/>
        <v/>
      </c>
      <c r="AC334" t="str">
        <f t="shared" si="82"/>
        <v/>
      </c>
      <c r="AD334" t="str">
        <f t="shared" si="83"/>
        <v/>
      </c>
      <c r="AE334" t="str">
        <f t="shared" si="84"/>
        <v/>
      </c>
      <c r="AF334" t="str">
        <f t="shared" si="85"/>
        <v/>
      </c>
      <c r="AG334" t="str">
        <f t="shared" si="86"/>
        <v/>
      </c>
      <c r="AH334" t="str">
        <f t="shared" si="87"/>
        <v/>
      </c>
      <c r="AI334" t="str">
        <f t="shared" si="88"/>
        <v/>
      </c>
      <c r="AJ334" t="str">
        <f t="shared" si="89"/>
        <v/>
      </c>
      <c r="AK334" t="str">
        <f t="shared" si="90"/>
        <v/>
      </c>
    </row>
    <row r="335" spans="1:37" x14ac:dyDescent="0.25">
      <c r="A335" s="23"/>
      <c r="B335" s="24"/>
      <c r="C335" s="24"/>
      <c r="D335" s="25"/>
      <c r="E335" s="26"/>
      <c r="F335" s="27"/>
      <c r="G335" s="27"/>
      <c r="H335" s="24"/>
      <c r="I335" s="28"/>
      <c r="J335" s="28"/>
      <c r="K335" s="15"/>
      <c r="L335" s="29"/>
      <c r="M335" s="30"/>
      <c r="N335" s="31"/>
      <c r="O335" s="32"/>
      <c r="P335" s="223"/>
      <c r="Q335" s="225"/>
      <c r="R335" s="377"/>
      <c r="S335" s="29"/>
      <c r="T335" s="30"/>
      <c r="U335">
        <f t="shared" si="78"/>
        <v>0</v>
      </c>
      <c r="V335" t="str">
        <f>IF(F335="","",IF(COUNTIF('Postes comptables'!$A:$C,F335)=0,"Anomalie",""))</f>
        <v/>
      </c>
      <c r="W335">
        <f t="shared" si="79"/>
        <v>1</v>
      </c>
      <c r="X335" t="str">
        <f>IF(F335="","",MATCH(F335,'Postes comptables'!$C$3:$C$45,0))</f>
        <v/>
      </c>
      <c r="Y335" t="str" cm="1">
        <f t="array" ref="Y335">IF(X335="","",INDEX('Postes comptables'!$B$3:$B$45,X335,0))</f>
        <v/>
      </c>
      <c r="Z335" t="str">
        <f>IF(G335="","",IF(COUNTIF('Postes comptables'!$C$99:$C$148,G335)=0,"Anomalie",""))</f>
        <v/>
      </c>
      <c r="AA335" t="b">
        <f t="shared" si="80"/>
        <v>0</v>
      </c>
      <c r="AB335" t="str">
        <f t="shared" si="81"/>
        <v/>
      </c>
      <c r="AC335" t="str">
        <f t="shared" si="82"/>
        <v/>
      </c>
      <c r="AD335" t="str">
        <f t="shared" si="83"/>
        <v/>
      </c>
      <c r="AE335" t="str">
        <f t="shared" si="84"/>
        <v/>
      </c>
      <c r="AF335" t="str">
        <f t="shared" si="85"/>
        <v/>
      </c>
      <c r="AG335" t="str">
        <f t="shared" si="86"/>
        <v/>
      </c>
      <c r="AH335" t="str">
        <f t="shared" si="87"/>
        <v/>
      </c>
      <c r="AI335" t="str">
        <f t="shared" si="88"/>
        <v/>
      </c>
      <c r="AJ335" t="str">
        <f t="shared" si="89"/>
        <v/>
      </c>
      <c r="AK335" t="str">
        <f t="shared" si="90"/>
        <v/>
      </c>
    </row>
    <row r="336" spans="1:37" x14ac:dyDescent="0.25">
      <c r="A336" s="23"/>
      <c r="B336" s="24"/>
      <c r="C336" s="24"/>
      <c r="D336" s="25"/>
      <c r="E336" s="26"/>
      <c r="F336" s="27"/>
      <c r="G336" s="27"/>
      <c r="H336" s="24"/>
      <c r="I336" s="28"/>
      <c r="J336" s="28"/>
      <c r="K336" s="15"/>
      <c r="L336" s="29"/>
      <c r="M336" s="30"/>
      <c r="N336" s="31"/>
      <c r="O336" s="32"/>
      <c r="P336" s="223"/>
      <c r="Q336" s="225"/>
      <c r="R336" s="377"/>
      <c r="S336" s="29"/>
      <c r="T336" s="30"/>
      <c r="U336">
        <f t="shared" si="78"/>
        <v>0</v>
      </c>
      <c r="V336" t="str">
        <f>IF(F336="","",IF(COUNTIF('Postes comptables'!$A:$C,F336)=0,"Anomalie",""))</f>
        <v/>
      </c>
      <c r="W336">
        <f t="shared" si="79"/>
        <v>1</v>
      </c>
      <c r="X336" t="str">
        <f>IF(F336="","",MATCH(F336,'Postes comptables'!$C$3:$C$45,0))</f>
        <v/>
      </c>
      <c r="Y336" t="str" cm="1">
        <f t="array" ref="Y336">IF(X336="","",INDEX('Postes comptables'!$B$3:$B$45,X336,0))</f>
        <v/>
      </c>
      <c r="Z336" t="str">
        <f>IF(G336="","",IF(COUNTIF('Postes comptables'!$C$99:$C$148,G336)=0,"Anomalie",""))</f>
        <v/>
      </c>
      <c r="AA336" t="b">
        <f t="shared" si="80"/>
        <v>0</v>
      </c>
      <c r="AB336" t="str">
        <f t="shared" si="81"/>
        <v/>
      </c>
      <c r="AC336" t="str">
        <f t="shared" si="82"/>
        <v/>
      </c>
      <c r="AD336" t="str">
        <f t="shared" si="83"/>
        <v/>
      </c>
      <c r="AE336" t="str">
        <f t="shared" si="84"/>
        <v/>
      </c>
      <c r="AF336" t="str">
        <f t="shared" si="85"/>
        <v/>
      </c>
      <c r="AG336" t="str">
        <f t="shared" si="86"/>
        <v/>
      </c>
      <c r="AH336" t="str">
        <f t="shared" si="87"/>
        <v/>
      </c>
      <c r="AI336" t="str">
        <f t="shared" si="88"/>
        <v/>
      </c>
      <c r="AJ336" t="str">
        <f t="shared" si="89"/>
        <v/>
      </c>
      <c r="AK336" t="str">
        <f t="shared" si="90"/>
        <v/>
      </c>
    </row>
    <row r="337" spans="1:37" x14ac:dyDescent="0.25">
      <c r="A337" s="23"/>
      <c r="B337" s="24"/>
      <c r="C337" s="24"/>
      <c r="D337" s="25"/>
      <c r="E337" s="26"/>
      <c r="F337" s="27"/>
      <c r="G337" s="27"/>
      <c r="H337" s="24"/>
      <c r="I337" s="28"/>
      <c r="J337" s="28"/>
      <c r="K337" s="15"/>
      <c r="L337" s="29"/>
      <c r="M337" s="30"/>
      <c r="N337" s="31"/>
      <c r="O337" s="32"/>
      <c r="P337" s="223"/>
      <c r="Q337" s="225"/>
      <c r="R337" s="377"/>
      <c r="S337" s="29"/>
      <c r="T337" s="30"/>
      <c r="U337">
        <f t="shared" si="78"/>
        <v>0</v>
      </c>
      <c r="V337" t="str">
        <f>IF(F337="","",IF(COUNTIF('Postes comptables'!$A:$C,F337)=0,"Anomalie",""))</f>
        <v/>
      </c>
      <c r="W337">
        <f t="shared" si="79"/>
        <v>1</v>
      </c>
      <c r="X337" t="str">
        <f>IF(F337="","",MATCH(F337,'Postes comptables'!$C$3:$C$45,0))</f>
        <v/>
      </c>
      <c r="Y337" t="str" cm="1">
        <f t="array" ref="Y337">IF(X337="","",INDEX('Postes comptables'!$B$3:$B$45,X337,0))</f>
        <v/>
      </c>
      <c r="Z337" t="str">
        <f>IF(G337="","",IF(COUNTIF('Postes comptables'!$C$99:$C$148,G337)=0,"Anomalie",""))</f>
        <v/>
      </c>
      <c r="AA337" t="b">
        <f t="shared" si="80"/>
        <v>0</v>
      </c>
      <c r="AB337" t="str">
        <f t="shared" si="81"/>
        <v/>
      </c>
      <c r="AC337" t="str">
        <f t="shared" si="82"/>
        <v/>
      </c>
      <c r="AD337" t="str">
        <f t="shared" si="83"/>
        <v/>
      </c>
      <c r="AE337" t="str">
        <f t="shared" si="84"/>
        <v/>
      </c>
      <c r="AF337" t="str">
        <f t="shared" si="85"/>
        <v/>
      </c>
      <c r="AG337" t="str">
        <f t="shared" si="86"/>
        <v/>
      </c>
      <c r="AH337" t="str">
        <f t="shared" si="87"/>
        <v/>
      </c>
      <c r="AI337" t="str">
        <f t="shared" si="88"/>
        <v/>
      </c>
      <c r="AJ337" t="str">
        <f t="shared" si="89"/>
        <v/>
      </c>
      <c r="AK337" t="str">
        <f t="shared" si="90"/>
        <v/>
      </c>
    </row>
    <row r="338" spans="1:37" x14ac:dyDescent="0.25">
      <c r="A338" s="23"/>
      <c r="B338" s="24"/>
      <c r="C338" s="24"/>
      <c r="D338" s="25"/>
      <c r="E338" s="26"/>
      <c r="F338" s="27"/>
      <c r="G338" s="27"/>
      <c r="H338" s="24"/>
      <c r="I338" s="28"/>
      <c r="J338" s="28"/>
      <c r="K338" s="15"/>
      <c r="L338" s="29"/>
      <c r="M338" s="30"/>
      <c r="N338" s="31"/>
      <c r="O338" s="32"/>
      <c r="P338" s="223"/>
      <c r="Q338" s="225"/>
      <c r="R338" s="377"/>
      <c r="S338" s="29"/>
      <c r="T338" s="30"/>
      <c r="U338">
        <f t="shared" si="78"/>
        <v>0</v>
      </c>
      <c r="V338" t="str">
        <f>IF(F338="","",IF(COUNTIF('Postes comptables'!$A:$C,F338)=0,"Anomalie",""))</f>
        <v/>
      </c>
      <c r="W338">
        <f t="shared" si="79"/>
        <v>1</v>
      </c>
      <c r="X338" t="str">
        <f>IF(F338="","",MATCH(F338,'Postes comptables'!$C$3:$C$45,0))</f>
        <v/>
      </c>
      <c r="Y338" t="str" cm="1">
        <f t="array" ref="Y338">IF(X338="","",INDEX('Postes comptables'!$B$3:$B$45,X338,0))</f>
        <v/>
      </c>
      <c r="Z338" t="str">
        <f>IF(G338="","",IF(COUNTIF('Postes comptables'!$C$99:$C$148,G338)=0,"Anomalie",""))</f>
        <v/>
      </c>
      <c r="AA338" t="b">
        <f t="shared" si="80"/>
        <v>0</v>
      </c>
      <c r="AB338" t="str">
        <f t="shared" si="81"/>
        <v/>
      </c>
      <c r="AC338" t="str">
        <f t="shared" si="82"/>
        <v/>
      </c>
      <c r="AD338" t="str">
        <f t="shared" si="83"/>
        <v/>
      </c>
      <c r="AE338" t="str">
        <f t="shared" si="84"/>
        <v/>
      </c>
      <c r="AF338" t="str">
        <f t="shared" si="85"/>
        <v/>
      </c>
      <c r="AG338" t="str">
        <f t="shared" si="86"/>
        <v/>
      </c>
      <c r="AH338" t="str">
        <f t="shared" si="87"/>
        <v/>
      </c>
      <c r="AI338" t="str">
        <f t="shared" si="88"/>
        <v/>
      </c>
      <c r="AJ338" t="str">
        <f t="shared" si="89"/>
        <v/>
      </c>
      <c r="AK338" t="str">
        <f t="shared" si="90"/>
        <v/>
      </c>
    </row>
    <row r="339" spans="1:37" x14ac:dyDescent="0.25">
      <c r="A339" s="23"/>
      <c r="B339" s="24"/>
      <c r="C339" s="24"/>
      <c r="D339" s="25"/>
      <c r="E339" s="26"/>
      <c r="F339" s="27"/>
      <c r="G339" s="27"/>
      <c r="H339" s="24"/>
      <c r="I339" s="28"/>
      <c r="J339" s="28"/>
      <c r="K339" s="15"/>
      <c r="L339" s="29"/>
      <c r="M339" s="30"/>
      <c r="N339" s="31"/>
      <c r="O339" s="32"/>
      <c r="P339" s="223"/>
      <c r="Q339" s="225"/>
      <c r="R339" s="377"/>
      <c r="S339" s="29"/>
      <c r="T339" s="30"/>
      <c r="U339">
        <f t="shared" si="78"/>
        <v>0</v>
      </c>
      <c r="V339" t="str">
        <f>IF(F339="","",IF(COUNTIF('Postes comptables'!$A:$C,F339)=0,"Anomalie",""))</f>
        <v/>
      </c>
      <c r="W339">
        <f t="shared" si="79"/>
        <v>1</v>
      </c>
      <c r="X339" t="str">
        <f>IF(F339="","",MATCH(F339,'Postes comptables'!$C$3:$C$45,0))</f>
        <v/>
      </c>
      <c r="Y339" t="str" cm="1">
        <f t="array" ref="Y339">IF(X339="","",INDEX('Postes comptables'!$B$3:$B$45,X339,0))</f>
        <v/>
      </c>
      <c r="Z339" t="str">
        <f>IF(G339="","",IF(COUNTIF('Postes comptables'!$C$99:$C$148,G339)=0,"Anomalie",""))</f>
        <v/>
      </c>
      <c r="AA339" t="b">
        <f t="shared" si="80"/>
        <v>0</v>
      </c>
      <c r="AB339" t="str">
        <f t="shared" si="81"/>
        <v/>
      </c>
      <c r="AC339" t="str">
        <f t="shared" si="82"/>
        <v/>
      </c>
      <c r="AD339" t="str">
        <f t="shared" si="83"/>
        <v/>
      </c>
      <c r="AE339" t="str">
        <f t="shared" si="84"/>
        <v/>
      </c>
      <c r="AF339" t="str">
        <f t="shared" si="85"/>
        <v/>
      </c>
      <c r="AG339" t="str">
        <f t="shared" si="86"/>
        <v/>
      </c>
      <c r="AH339" t="str">
        <f t="shared" si="87"/>
        <v/>
      </c>
      <c r="AI339" t="str">
        <f t="shared" si="88"/>
        <v/>
      </c>
      <c r="AJ339" t="str">
        <f t="shared" si="89"/>
        <v/>
      </c>
      <c r="AK339" t="str">
        <f t="shared" si="90"/>
        <v/>
      </c>
    </row>
    <row r="340" spans="1:37" x14ac:dyDescent="0.25">
      <c r="A340" s="23"/>
      <c r="B340" s="24"/>
      <c r="C340" s="24"/>
      <c r="D340" s="25"/>
      <c r="E340" s="26"/>
      <c r="F340" s="27"/>
      <c r="G340" s="27"/>
      <c r="H340" s="24"/>
      <c r="I340" s="28"/>
      <c r="J340" s="28"/>
      <c r="K340" s="15"/>
      <c r="L340" s="29"/>
      <c r="M340" s="30"/>
      <c r="N340" s="31"/>
      <c r="O340" s="32"/>
      <c r="P340" s="223"/>
      <c r="Q340" s="225"/>
      <c r="R340" s="377"/>
      <c r="S340" s="29"/>
      <c r="T340" s="30"/>
      <c r="U340">
        <f t="shared" si="78"/>
        <v>0</v>
      </c>
      <c r="V340" t="str">
        <f>IF(F340="","",IF(COUNTIF('Postes comptables'!$A:$C,F340)=0,"Anomalie",""))</f>
        <v/>
      </c>
      <c r="W340">
        <f t="shared" si="79"/>
        <v>1</v>
      </c>
      <c r="X340" t="str">
        <f>IF(F340="","",MATCH(F340,'Postes comptables'!$C$3:$C$45,0))</f>
        <v/>
      </c>
      <c r="Y340" t="str" cm="1">
        <f t="array" ref="Y340">IF(X340="","",INDEX('Postes comptables'!$B$3:$B$45,X340,0))</f>
        <v/>
      </c>
      <c r="Z340" t="str">
        <f>IF(G340="","",IF(COUNTIF('Postes comptables'!$C$99:$C$148,G340)=0,"Anomalie",""))</f>
        <v/>
      </c>
      <c r="AA340" t="b">
        <f t="shared" si="80"/>
        <v>0</v>
      </c>
      <c r="AB340" t="str">
        <f t="shared" si="81"/>
        <v/>
      </c>
      <c r="AC340" t="str">
        <f t="shared" si="82"/>
        <v/>
      </c>
      <c r="AD340" t="str">
        <f t="shared" si="83"/>
        <v/>
      </c>
      <c r="AE340" t="str">
        <f t="shared" si="84"/>
        <v/>
      </c>
      <c r="AF340" t="str">
        <f t="shared" si="85"/>
        <v/>
      </c>
      <c r="AG340" t="str">
        <f t="shared" si="86"/>
        <v/>
      </c>
      <c r="AH340" t="str">
        <f t="shared" si="87"/>
        <v/>
      </c>
      <c r="AI340" t="str">
        <f t="shared" si="88"/>
        <v/>
      </c>
      <c r="AJ340" t="str">
        <f t="shared" si="89"/>
        <v/>
      </c>
      <c r="AK340" t="str">
        <f t="shared" si="90"/>
        <v/>
      </c>
    </row>
    <row r="341" spans="1:37" x14ac:dyDescent="0.25">
      <c r="A341" s="23"/>
      <c r="B341" s="24"/>
      <c r="C341" s="24"/>
      <c r="D341" s="25"/>
      <c r="E341" s="26"/>
      <c r="F341" s="27"/>
      <c r="G341" s="27"/>
      <c r="H341" s="24"/>
      <c r="I341" s="28"/>
      <c r="J341" s="28"/>
      <c r="K341" s="15"/>
      <c r="L341" s="29"/>
      <c r="M341" s="30"/>
      <c r="N341" s="31"/>
      <c r="O341" s="32"/>
      <c r="P341" s="223"/>
      <c r="Q341" s="225"/>
      <c r="R341" s="377"/>
      <c r="S341" s="29"/>
      <c r="T341" s="30"/>
      <c r="U341">
        <f t="shared" si="78"/>
        <v>0</v>
      </c>
      <c r="V341" t="str">
        <f>IF(F341="","",IF(COUNTIF('Postes comptables'!$A:$C,F341)=0,"Anomalie",""))</f>
        <v/>
      </c>
      <c r="W341">
        <f t="shared" si="79"/>
        <v>1</v>
      </c>
      <c r="X341" t="str">
        <f>IF(F341="","",MATCH(F341,'Postes comptables'!$C$3:$C$45,0))</f>
        <v/>
      </c>
      <c r="Y341" t="str" cm="1">
        <f t="array" ref="Y341">IF(X341="","",INDEX('Postes comptables'!$B$3:$B$45,X341,0))</f>
        <v/>
      </c>
      <c r="Z341" t="str">
        <f>IF(G341="","",IF(COUNTIF('Postes comptables'!$C$99:$C$148,G341)=0,"Anomalie",""))</f>
        <v/>
      </c>
      <c r="AA341" t="b">
        <f t="shared" si="80"/>
        <v>0</v>
      </c>
      <c r="AB341" t="str">
        <f t="shared" si="81"/>
        <v/>
      </c>
      <c r="AC341" t="str">
        <f t="shared" si="82"/>
        <v/>
      </c>
      <c r="AD341" t="str">
        <f t="shared" si="83"/>
        <v/>
      </c>
      <c r="AE341" t="str">
        <f t="shared" si="84"/>
        <v/>
      </c>
      <c r="AF341" t="str">
        <f t="shared" si="85"/>
        <v/>
      </c>
      <c r="AG341" t="str">
        <f t="shared" si="86"/>
        <v/>
      </c>
      <c r="AH341" t="str">
        <f t="shared" si="87"/>
        <v/>
      </c>
      <c r="AI341" t="str">
        <f t="shared" si="88"/>
        <v/>
      </c>
      <c r="AJ341" t="str">
        <f t="shared" si="89"/>
        <v/>
      </c>
      <c r="AK341" t="str">
        <f t="shared" si="90"/>
        <v/>
      </c>
    </row>
    <row r="342" spans="1:37" x14ac:dyDescent="0.25">
      <c r="A342" s="23"/>
      <c r="B342" s="24"/>
      <c r="C342" s="24"/>
      <c r="D342" s="25"/>
      <c r="E342" s="26"/>
      <c r="F342" s="27"/>
      <c r="G342" s="27"/>
      <c r="H342" s="24"/>
      <c r="I342" s="28"/>
      <c r="J342" s="28"/>
      <c r="K342" s="15"/>
      <c r="L342" s="29"/>
      <c r="M342" s="30"/>
      <c r="N342" s="31"/>
      <c r="O342" s="32"/>
      <c r="P342" s="223"/>
      <c r="Q342" s="225"/>
      <c r="R342" s="377"/>
      <c r="S342" s="29"/>
      <c r="T342" s="30"/>
      <c r="U342">
        <f t="shared" si="78"/>
        <v>0</v>
      </c>
      <c r="V342" t="str">
        <f>IF(F342="","",IF(COUNTIF('Postes comptables'!$A:$C,F342)=0,"Anomalie",""))</f>
        <v/>
      </c>
      <c r="W342">
        <f t="shared" si="79"/>
        <v>1</v>
      </c>
      <c r="X342" t="str">
        <f>IF(F342="","",MATCH(F342,'Postes comptables'!$C$3:$C$45,0))</f>
        <v/>
      </c>
      <c r="Y342" t="str" cm="1">
        <f t="array" ref="Y342">IF(X342="","",INDEX('Postes comptables'!$B$3:$B$45,X342,0))</f>
        <v/>
      </c>
      <c r="Z342" t="str">
        <f>IF(G342="","",IF(COUNTIF('Postes comptables'!$C$99:$C$148,G342)=0,"Anomalie",""))</f>
        <v/>
      </c>
      <c r="AA342" t="b">
        <f t="shared" si="80"/>
        <v>0</v>
      </c>
      <c r="AB342" t="str">
        <f t="shared" si="81"/>
        <v/>
      </c>
      <c r="AC342" t="str">
        <f t="shared" si="82"/>
        <v/>
      </c>
      <c r="AD342" t="str">
        <f t="shared" si="83"/>
        <v/>
      </c>
      <c r="AE342" t="str">
        <f t="shared" si="84"/>
        <v/>
      </c>
      <c r="AF342" t="str">
        <f t="shared" si="85"/>
        <v/>
      </c>
      <c r="AG342" t="str">
        <f t="shared" si="86"/>
        <v/>
      </c>
      <c r="AH342" t="str">
        <f t="shared" si="87"/>
        <v/>
      </c>
      <c r="AI342" t="str">
        <f t="shared" si="88"/>
        <v/>
      </c>
      <c r="AJ342" t="str">
        <f t="shared" si="89"/>
        <v/>
      </c>
      <c r="AK342" t="str">
        <f t="shared" si="90"/>
        <v/>
      </c>
    </row>
    <row r="343" spans="1:37" x14ac:dyDescent="0.25">
      <c r="A343" s="23"/>
      <c r="B343" s="24"/>
      <c r="C343" s="24"/>
      <c r="D343" s="25"/>
      <c r="E343" s="26"/>
      <c r="F343" s="27"/>
      <c r="G343" s="27"/>
      <c r="H343" s="24"/>
      <c r="I343" s="28"/>
      <c r="J343" s="28"/>
      <c r="K343" s="15"/>
      <c r="L343" s="29"/>
      <c r="M343" s="30"/>
      <c r="N343" s="31"/>
      <c r="O343" s="32"/>
      <c r="P343" s="223"/>
      <c r="Q343" s="225"/>
      <c r="R343" s="377"/>
      <c r="S343" s="29"/>
      <c r="T343" s="30"/>
      <c r="U343">
        <f t="shared" si="78"/>
        <v>0</v>
      </c>
      <c r="V343" t="str">
        <f>IF(F343="","",IF(COUNTIF('Postes comptables'!$A:$C,F343)=0,"Anomalie",""))</f>
        <v/>
      </c>
      <c r="W343">
        <f t="shared" si="79"/>
        <v>1</v>
      </c>
      <c r="X343" t="str">
        <f>IF(F343="","",MATCH(F343,'Postes comptables'!$C$3:$C$45,0))</f>
        <v/>
      </c>
      <c r="Y343" t="str" cm="1">
        <f t="array" ref="Y343">IF(X343="","",INDEX('Postes comptables'!$B$3:$B$45,X343,0))</f>
        <v/>
      </c>
      <c r="Z343" t="str">
        <f>IF(G343="","",IF(COUNTIF('Postes comptables'!$C$99:$C$148,G343)=0,"Anomalie",""))</f>
        <v/>
      </c>
      <c r="AA343" t="b">
        <f t="shared" si="80"/>
        <v>0</v>
      </c>
      <c r="AB343" t="str">
        <f t="shared" si="81"/>
        <v/>
      </c>
      <c r="AC343" t="str">
        <f t="shared" si="82"/>
        <v/>
      </c>
      <c r="AD343" t="str">
        <f t="shared" si="83"/>
        <v/>
      </c>
      <c r="AE343" t="str">
        <f t="shared" si="84"/>
        <v/>
      </c>
      <c r="AF343" t="str">
        <f t="shared" si="85"/>
        <v/>
      </c>
      <c r="AG343" t="str">
        <f t="shared" si="86"/>
        <v/>
      </c>
      <c r="AH343" t="str">
        <f t="shared" si="87"/>
        <v/>
      </c>
      <c r="AI343" t="str">
        <f t="shared" si="88"/>
        <v/>
      </c>
      <c r="AJ343" t="str">
        <f t="shared" si="89"/>
        <v/>
      </c>
      <c r="AK343" t="str">
        <f t="shared" si="90"/>
        <v/>
      </c>
    </row>
    <row r="344" spans="1:37" x14ac:dyDescent="0.25">
      <c r="A344" s="23"/>
      <c r="B344" s="24"/>
      <c r="C344" s="24"/>
      <c r="D344" s="25"/>
      <c r="E344" s="26"/>
      <c r="F344" s="27"/>
      <c r="G344" s="27"/>
      <c r="H344" s="24"/>
      <c r="I344" s="28"/>
      <c r="J344" s="28"/>
      <c r="K344" s="15"/>
      <c r="L344" s="29"/>
      <c r="M344" s="30"/>
      <c r="N344" s="31"/>
      <c r="O344" s="32"/>
      <c r="P344" s="223"/>
      <c r="Q344" s="225"/>
      <c r="R344" s="377"/>
      <c r="S344" s="29"/>
      <c r="T344" s="30"/>
      <c r="U344">
        <f t="shared" si="78"/>
        <v>0</v>
      </c>
      <c r="V344" t="str">
        <f>IF(F344="","",IF(COUNTIF('Postes comptables'!$A:$C,F344)=0,"Anomalie",""))</f>
        <v/>
      </c>
      <c r="W344">
        <f t="shared" si="79"/>
        <v>1</v>
      </c>
      <c r="X344" t="str">
        <f>IF(F344="","",MATCH(F344,'Postes comptables'!$C$3:$C$45,0))</f>
        <v/>
      </c>
      <c r="Y344" t="str" cm="1">
        <f t="array" ref="Y344">IF(X344="","",INDEX('Postes comptables'!$B$3:$B$45,X344,0))</f>
        <v/>
      </c>
      <c r="Z344" t="str">
        <f>IF(G344="","",IF(COUNTIF('Postes comptables'!$C$99:$C$148,G344)=0,"Anomalie",""))</f>
        <v/>
      </c>
      <c r="AA344" t="b">
        <f t="shared" si="80"/>
        <v>0</v>
      </c>
      <c r="AB344" t="str">
        <f t="shared" si="81"/>
        <v/>
      </c>
      <c r="AC344" t="str">
        <f t="shared" si="82"/>
        <v/>
      </c>
      <c r="AD344" t="str">
        <f t="shared" si="83"/>
        <v/>
      </c>
      <c r="AE344" t="str">
        <f t="shared" si="84"/>
        <v/>
      </c>
      <c r="AF344" t="str">
        <f t="shared" si="85"/>
        <v/>
      </c>
      <c r="AG344" t="str">
        <f t="shared" si="86"/>
        <v/>
      </c>
      <c r="AH344" t="str">
        <f t="shared" si="87"/>
        <v/>
      </c>
      <c r="AI344" t="str">
        <f t="shared" si="88"/>
        <v/>
      </c>
      <c r="AJ344" t="str">
        <f t="shared" si="89"/>
        <v/>
      </c>
      <c r="AK344" t="str">
        <f t="shared" si="90"/>
        <v/>
      </c>
    </row>
    <row r="345" spans="1:37" x14ac:dyDescent="0.25">
      <c r="A345" s="23"/>
      <c r="B345" s="24"/>
      <c r="C345" s="24"/>
      <c r="D345" s="25"/>
      <c r="E345" s="26"/>
      <c r="F345" s="27"/>
      <c r="G345" s="27"/>
      <c r="H345" s="24"/>
      <c r="I345" s="28"/>
      <c r="J345" s="28"/>
      <c r="K345" s="15"/>
      <c r="L345" s="29"/>
      <c r="M345" s="30"/>
      <c r="N345" s="31"/>
      <c r="O345" s="32"/>
      <c r="P345" s="223"/>
      <c r="Q345" s="225"/>
      <c r="R345" s="377"/>
      <c r="S345" s="29"/>
      <c r="T345" s="30"/>
      <c r="U345">
        <f t="shared" si="78"/>
        <v>0</v>
      </c>
      <c r="V345" t="str">
        <f>IF(F345="","",IF(COUNTIF('Postes comptables'!$A:$C,F345)=0,"Anomalie",""))</f>
        <v/>
      </c>
      <c r="W345">
        <f t="shared" si="79"/>
        <v>1</v>
      </c>
      <c r="X345" t="str">
        <f>IF(F345="","",MATCH(F345,'Postes comptables'!$C$3:$C$45,0))</f>
        <v/>
      </c>
      <c r="Y345" t="str" cm="1">
        <f t="array" ref="Y345">IF(X345="","",INDEX('Postes comptables'!$B$3:$B$45,X345,0))</f>
        <v/>
      </c>
      <c r="Z345" t="str">
        <f>IF(G345="","",IF(COUNTIF('Postes comptables'!$C$99:$C$148,G345)=0,"Anomalie",""))</f>
        <v/>
      </c>
      <c r="AA345" t="b">
        <f t="shared" si="80"/>
        <v>0</v>
      </c>
      <c r="AB345" t="str">
        <f t="shared" si="81"/>
        <v/>
      </c>
      <c r="AC345" t="str">
        <f t="shared" si="82"/>
        <v/>
      </c>
      <c r="AD345" t="str">
        <f t="shared" si="83"/>
        <v/>
      </c>
      <c r="AE345" t="str">
        <f t="shared" si="84"/>
        <v/>
      </c>
      <c r="AF345" t="str">
        <f t="shared" si="85"/>
        <v/>
      </c>
      <c r="AG345" t="str">
        <f t="shared" si="86"/>
        <v/>
      </c>
      <c r="AH345" t="str">
        <f t="shared" si="87"/>
        <v/>
      </c>
      <c r="AI345" t="str">
        <f t="shared" si="88"/>
        <v/>
      </c>
      <c r="AJ345" t="str">
        <f t="shared" si="89"/>
        <v/>
      </c>
      <c r="AK345" t="str">
        <f t="shared" si="90"/>
        <v/>
      </c>
    </row>
    <row r="346" spans="1:37" x14ac:dyDescent="0.25">
      <c r="A346" s="23"/>
      <c r="B346" s="24"/>
      <c r="C346" s="24"/>
      <c r="D346" s="25"/>
      <c r="E346" s="26"/>
      <c r="F346" s="27"/>
      <c r="G346" s="27"/>
      <c r="H346" s="24"/>
      <c r="I346" s="28"/>
      <c r="J346" s="28"/>
      <c r="K346" s="15"/>
      <c r="L346" s="29"/>
      <c r="M346" s="30"/>
      <c r="N346" s="31"/>
      <c r="O346" s="32"/>
      <c r="P346" s="223"/>
      <c r="Q346" s="225"/>
      <c r="R346" s="377"/>
      <c r="S346" s="29"/>
      <c r="T346" s="30"/>
      <c r="U346">
        <f t="shared" si="78"/>
        <v>0</v>
      </c>
      <c r="V346" t="str">
        <f>IF(F346="","",IF(COUNTIF('Postes comptables'!$A:$C,F346)=0,"Anomalie",""))</f>
        <v/>
      </c>
      <c r="W346">
        <f t="shared" si="79"/>
        <v>1</v>
      </c>
      <c r="X346" t="str">
        <f>IF(F346="","",MATCH(F346,'Postes comptables'!$C$3:$C$45,0))</f>
        <v/>
      </c>
      <c r="Y346" t="str" cm="1">
        <f t="array" ref="Y346">IF(X346="","",INDEX('Postes comptables'!$B$3:$B$45,X346,0))</f>
        <v/>
      </c>
      <c r="Z346" t="str">
        <f>IF(G346="","",IF(COUNTIF('Postes comptables'!$C$99:$C$148,G346)=0,"Anomalie",""))</f>
        <v/>
      </c>
      <c r="AA346" t="b">
        <f t="shared" si="80"/>
        <v>0</v>
      </c>
      <c r="AB346" t="str">
        <f t="shared" si="81"/>
        <v/>
      </c>
      <c r="AC346" t="str">
        <f t="shared" si="82"/>
        <v/>
      </c>
      <c r="AD346" t="str">
        <f t="shared" si="83"/>
        <v/>
      </c>
      <c r="AE346" t="str">
        <f t="shared" si="84"/>
        <v/>
      </c>
      <c r="AF346" t="str">
        <f t="shared" si="85"/>
        <v/>
      </c>
      <c r="AG346" t="str">
        <f t="shared" si="86"/>
        <v/>
      </c>
      <c r="AH346" t="str">
        <f t="shared" si="87"/>
        <v/>
      </c>
      <c r="AI346" t="str">
        <f t="shared" si="88"/>
        <v/>
      </c>
      <c r="AJ346" t="str">
        <f t="shared" si="89"/>
        <v/>
      </c>
      <c r="AK346" t="str">
        <f t="shared" si="90"/>
        <v/>
      </c>
    </row>
    <row r="347" spans="1:37" x14ac:dyDescent="0.25">
      <c r="A347" s="23"/>
      <c r="B347" s="24"/>
      <c r="C347" s="24"/>
      <c r="D347" s="25"/>
      <c r="E347" s="26"/>
      <c r="F347" s="27"/>
      <c r="G347" s="27"/>
      <c r="H347" s="24"/>
      <c r="I347" s="28"/>
      <c r="J347" s="28"/>
      <c r="K347" s="15"/>
      <c r="L347" s="29"/>
      <c r="M347" s="30"/>
      <c r="N347" s="31"/>
      <c r="O347" s="32"/>
      <c r="P347" s="223"/>
      <c r="Q347" s="225"/>
      <c r="R347" s="377"/>
      <c r="S347" s="29"/>
      <c r="T347" s="30"/>
      <c r="U347">
        <f t="shared" si="78"/>
        <v>0</v>
      </c>
      <c r="V347" t="str">
        <f>IF(F347="","",IF(COUNTIF('Postes comptables'!$A:$C,F347)=0,"Anomalie",""))</f>
        <v/>
      </c>
      <c r="W347">
        <f t="shared" si="79"/>
        <v>1</v>
      </c>
      <c r="X347" t="str">
        <f>IF(F347="","",MATCH(F347,'Postes comptables'!$C$3:$C$45,0))</f>
        <v/>
      </c>
      <c r="Y347" t="str" cm="1">
        <f t="array" ref="Y347">IF(X347="","",INDEX('Postes comptables'!$B$3:$B$45,X347,0))</f>
        <v/>
      </c>
      <c r="Z347" t="str">
        <f>IF(G347="","",IF(COUNTIF('Postes comptables'!$C$99:$C$148,G347)=0,"Anomalie",""))</f>
        <v/>
      </c>
      <c r="AA347" t="b">
        <f t="shared" si="80"/>
        <v>0</v>
      </c>
      <c r="AB347" t="str">
        <f t="shared" si="81"/>
        <v/>
      </c>
      <c r="AC347" t="str">
        <f t="shared" si="82"/>
        <v/>
      </c>
      <c r="AD347" t="str">
        <f t="shared" si="83"/>
        <v/>
      </c>
      <c r="AE347" t="str">
        <f t="shared" si="84"/>
        <v/>
      </c>
      <c r="AF347" t="str">
        <f t="shared" si="85"/>
        <v/>
      </c>
      <c r="AG347" t="str">
        <f t="shared" si="86"/>
        <v/>
      </c>
      <c r="AH347" t="str">
        <f t="shared" si="87"/>
        <v/>
      </c>
      <c r="AI347" t="str">
        <f t="shared" si="88"/>
        <v/>
      </c>
      <c r="AJ347" t="str">
        <f t="shared" si="89"/>
        <v/>
      </c>
      <c r="AK347" t="str">
        <f t="shared" si="90"/>
        <v/>
      </c>
    </row>
    <row r="348" spans="1:37" x14ac:dyDescent="0.25">
      <c r="A348" s="23"/>
      <c r="B348" s="24"/>
      <c r="C348" s="24"/>
      <c r="D348" s="25"/>
      <c r="E348" s="26"/>
      <c r="F348" s="27"/>
      <c r="G348" s="27"/>
      <c r="H348" s="24"/>
      <c r="I348" s="28"/>
      <c r="J348" s="28"/>
      <c r="K348" s="15"/>
      <c r="L348" s="29"/>
      <c r="M348" s="30"/>
      <c r="N348" s="31"/>
      <c r="O348" s="32"/>
      <c r="P348" s="223"/>
      <c r="Q348" s="225"/>
      <c r="R348" s="377"/>
      <c r="S348" s="29"/>
      <c r="T348" s="30"/>
      <c r="U348">
        <f t="shared" si="78"/>
        <v>0</v>
      </c>
      <c r="V348" t="str">
        <f>IF(F348="","",IF(COUNTIF('Postes comptables'!$A:$C,F348)=0,"Anomalie",""))</f>
        <v/>
      </c>
      <c r="W348">
        <f t="shared" si="79"/>
        <v>1</v>
      </c>
      <c r="X348" t="str">
        <f>IF(F348="","",MATCH(F348,'Postes comptables'!$C$3:$C$45,0))</f>
        <v/>
      </c>
      <c r="Y348" t="str" cm="1">
        <f t="array" ref="Y348">IF(X348="","",INDEX('Postes comptables'!$B$3:$B$45,X348,0))</f>
        <v/>
      </c>
      <c r="Z348" t="str">
        <f>IF(G348="","",IF(COUNTIF('Postes comptables'!$C$99:$C$148,G348)=0,"Anomalie",""))</f>
        <v/>
      </c>
      <c r="AA348" t="b">
        <f t="shared" si="80"/>
        <v>0</v>
      </c>
      <c r="AB348" t="str">
        <f t="shared" si="81"/>
        <v/>
      </c>
      <c r="AC348" t="str">
        <f t="shared" si="82"/>
        <v/>
      </c>
      <c r="AD348" t="str">
        <f t="shared" si="83"/>
        <v/>
      </c>
      <c r="AE348" t="str">
        <f t="shared" si="84"/>
        <v/>
      </c>
      <c r="AF348" t="str">
        <f t="shared" si="85"/>
        <v/>
      </c>
      <c r="AG348" t="str">
        <f t="shared" si="86"/>
        <v/>
      </c>
      <c r="AH348" t="str">
        <f t="shared" si="87"/>
        <v/>
      </c>
      <c r="AI348" t="str">
        <f t="shared" si="88"/>
        <v/>
      </c>
      <c r="AJ348" t="str">
        <f t="shared" si="89"/>
        <v/>
      </c>
      <c r="AK348" t="str">
        <f t="shared" si="90"/>
        <v/>
      </c>
    </row>
    <row r="349" spans="1:37" x14ac:dyDescent="0.25">
      <c r="A349" s="23"/>
      <c r="B349" s="24"/>
      <c r="C349" s="24"/>
      <c r="D349" s="25"/>
      <c r="E349" s="26"/>
      <c r="F349" s="27"/>
      <c r="G349" s="27"/>
      <c r="H349" s="24"/>
      <c r="I349" s="28"/>
      <c r="J349" s="28"/>
      <c r="K349" s="15"/>
      <c r="L349" s="29"/>
      <c r="M349" s="30"/>
      <c r="N349" s="31"/>
      <c r="O349" s="32"/>
      <c r="P349" s="223"/>
      <c r="Q349" s="225"/>
      <c r="R349" s="377"/>
      <c r="S349" s="29"/>
      <c r="T349" s="30"/>
      <c r="U349">
        <f t="shared" si="78"/>
        <v>0</v>
      </c>
      <c r="V349" t="str">
        <f>IF(F349="","",IF(COUNTIF('Postes comptables'!$A:$C,F349)=0,"Anomalie",""))</f>
        <v/>
      </c>
      <c r="W349">
        <f t="shared" si="79"/>
        <v>1</v>
      </c>
      <c r="X349" t="str">
        <f>IF(F349="","",MATCH(F349,'Postes comptables'!$C$3:$C$45,0))</f>
        <v/>
      </c>
      <c r="Y349" t="str" cm="1">
        <f t="array" ref="Y349">IF(X349="","",INDEX('Postes comptables'!$B$3:$B$45,X349,0))</f>
        <v/>
      </c>
      <c r="Z349" t="str">
        <f>IF(G349="","",IF(COUNTIF('Postes comptables'!$C$99:$C$148,G349)=0,"Anomalie",""))</f>
        <v/>
      </c>
      <c r="AA349" t="b">
        <f t="shared" si="80"/>
        <v>0</v>
      </c>
      <c r="AB349" t="str">
        <f t="shared" si="81"/>
        <v/>
      </c>
      <c r="AC349" t="str">
        <f t="shared" si="82"/>
        <v/>
      </c>
      <c r="AD349" t="str">
        <f t="shared" si="83"/>
        <v/>
      </c>
      <c r="AE349" t="str">
        <f t="shared" si="84"/>
        <v/>
      </c>
      <c r="AF349" t="str">
        <f t="shared" si="85"/>
        <v/>
      </c>
      <c r="AG349" t="str">
        <f t="shared" si="86"/>
        <v/>
      </c>
      <c r="AH349" t="str">
        <f t="shared" si="87"/>
        <v/>
      </c>
      <c r="AI349" t="str">
        <f t="shared" si="88"/>
        <v/>
      </c>
      <c r="AJ349" t="str">
        <f t="shared" si="89"/>
        <v/>
      </c>
      <c r="AK349" t="str">
        <f t="shared" si="90"/>
        <v/>
      </c>
    </row>
    <row r="350" spans="1:37" x14ac:dyDescent="0.25">
      <c r="A350" s="23"/>
      <c r="B350" s="24"/>
      <c r="C350" s="24"/>
      <c r="D350" s="25"/>
      <c r="E350" s="26"/>
      <c r="F350" s="27"/>
      <c r="G350" s="27"/>
      <c r="H350" s="24"/>
      <c r="I350" s="28"/>
      <c r="J350" s="28"/>
      <c r="K350" s="15"/>
      <c r="L350" s="29"/>
      <c r="M350" s="30"/>
      <c r="N350" s="31"/>
      <c r="O350" s="32"/>
      <c r="P350" s="223"/>
      <c r="Q350" s="225"/>
      <c r="R350" s="377"/>
      <c r="S350" s="29"/>
      <c r="T350" s="30"/>
      <c r="U350">
        <f t="shared" si="78"/>
        <v>0</v>
      </c>
      <c r="V350" t="str">
        <f>IF(F350="","",IF(COUNTIF('Postes comptables'!$A:$C,F350)=0,"Anomalie",""))</f>
        <v/>
      </c>
      <c r="W350">
        <f t="shared" si="79"/>
        <v>1</v>
      </c>
      <c r="X350" t="str">
        <f>IF(F350="","",MATCH(F350,'Postes comptables'!$C$3:$C$45,0))</f>
        <v/>
      </c>
      <c r="Y350" t="str" cm="1">
        <f t="array" ref="Y350">IF(X350="","",INDEX('Postes comptables'!$B$3:$B$45,X350,0))</f>
        <v/>
      </c>
      <c r="Z350" t="str">
        <f>IF(G350="","",IF(COUNTIF('Postes comptables'!$C$99:$C$148,G350)=0,"Anomalie",""))</f>
        <v/>
      </c>
      <c r="AA350" t="b">
        <f t="shared" si="80"/>
        <v>0</v>
      </c>
      <c r="AB350" t="str">
        <f t="shared" si="81"/>
        <v/>
      </c>
      <c r="AC350" t="str">
        <f t="shared" si="82"/>
        <v/>
      </c>
      <c r="AD350" t="str">
        <f t="shared" si="83"/>
        <v/>
      </c>
      <c r="AE350" t="str">
        <f t="shared" si="84"/>
        <v/>
      </c>
      <c r="AF350" t="str">
        <f t="shared" si="85"/>
        <v/>
      </c>
      <c r="AG350" t="str">
        <f t="shared" si="86"/>
        <v/>
      </c>
      <c r="AH350" t="str">
        <f t="shared" si="87"/>
        <v/>
      </c>
      <c r="AI350" t="str">
        <f t="shared" si="88"/>
        <v/>
      </c>
      <c r="AJ350" t="str">
        <f t="shared" si="89"/>
        <v/>
      </c>
      <c r="AK350" t="str">
        <f t="shared" si="90"/>
        <v/>
      </c>
    </row>
    <row r="351" spans="1:37" x14ac:dyDescent="0.25">
      <c r="A351" s="23"/>
      <c r="B351" s="24"/>
      <c r="C351" s="24"/>
      <c r="D351" s="25"/>
      <c r="E351" s="26"/>
      <c r="F351" s="27"/>
      <c r="G351" s="27"/>
      <c r="H351" s="24"/>
      <c r="I351" s="28"/>
      <c r="J351" s="28"/>
      <c r="K351" s="15"/>
      <c r="L351" s="29"/>
      <c r="M351" s="30"/>
      <c r="N351" s="31"/>
      <c r="O351" s="32"/>
      <c r="P351" s="223"/>
      <c r="Q351" s="225"/>
      <c r="R351" s="377"/>
      <c r="S351" s="29"/>
      <c r="T351" s="30"/>
      <c r="U351">
        <f t="shared" si="78"/>
        <v>0</v>
      </c>
      <c r="V351" t="str">
        <f>IF(F351="","",IF(COUNTIF('Postes comptables'!$A:$C,F351)=0,"Anomalie",""))</f>
        <v/>
      </c>
      <c r="W351">
        <f t="shared" si="79"/>
        <v>1</v>
      </c>
      <c r="X351" t="str">
        <f>IF(F351="","",MATCH(F351,'Postes comptables'!$C$3:$C$45,0))</f>
        <v/>
      </c>
      <c r="Y351" t="str" cm="1">
        <f t="array" ref="Y351">IF(X351="","",INDEX('Postes comptables'!$B$3:$B$45,X351,0))</f>
        <v/>
      </c>
      <c r="Z351" t="str">
        <f>IF(G351="","",IF(COUNTIF('Postes comptables'!$C$99:$C$148,G351)=0,"Anomalie",""))</f>
        <v/>
      </c>
      <c r="AA351" t="b">
        <f t="shared" si="80"/>
        <v>0</v>
      </c>
      <c r="AB351" t="str">
        <f t="shared" si="81"/>
        <v/>
      </c>
      <c r="AC351" t="str">
        <f t="shared" si="82"/>
        <v/>
      </c>
      <c r="AD351" t="str">
        <f t="shared" si="83"/>
        <v/>
      </c>
      <c r="AE351" t="str">
        <f t="shared" si="84"/>
        <v/>
      </c>
      <c r="AF351" t="str">
        <f t="shared" si="85"/>
        <v/>
      </c>
      <c r="AG351" t="str">
        <f t="shared" si="86"/>
        <v/>
      </c>
      <c r="AH351" t="str">
        <f t="shared" si="87"/>
        <v/>
      </c>
      <c r="AI351" t="str">
        <f t="shared" si="88"/>
        <v/>
      </c>
      <c r="AJ351" t="str">
        <f t="shared" si="89"/>
        <v/>
      </c>
      <c r="AK351" t="str">
        <f t="shared" si="90"/>
        <v/>
      </c>
    </row>
    <row r="352" spans="1:37" x14ac:dyDescent="0.25">
      <c r="A352" s="23"/>
      <c r="B352" s="24"/>
      <c r="C352" s="24"/>
      <c r="D352" s="25"/>
      <c r="E352" s="26"/>
      <c r="F352" s="27"/>
      <c r="G352" s="27"/>
      <c r="H352" s="24"/>
      <c r="I352" s="28"/>
      <c r="J352" s="28"/>
      <c r="K352" s="15"/>
      <c r="L352" s="29"/>
      <c r="M352" s="30"/>
      <c r="N352" s="31"/>
      <c r="O352" s="32"/>
      <c r="P352" s="223"/>
      <c r="Q352" s="225"/>
      <c r="R352" s="377"/>
      <c r="S352" s="29"/>
      <c r="T352" s="30"/>
      <c r="U352">
        <f t="shared" si="78"/>
        <v>0</v>
      </c>
      <c r="V352" t="str">
        <f>IF(F352="","",IF(COUNTIF('Postes comptables'!$A:$C,F352)=0,"Anomalie",""))</f>
        <v/>
      </c>
      <c r="W352">
        <f t="shared" si="79"/>
        <v>1</v>
      </c>
      <c r="X352" t="str">
        <f>IF(F352="","",MATCH(F352,'Postes comptables'!$C$3:$C$45,0))</f>
        <v/>
      </c>
      <c r="Y352" t="str" cm="1">
        <f t="array" ref="Y352">IF(X352="","",INDEX('Postes comptables'!$B$3:$B$45,X352,0))</f>
        <v/>
      </c>
      <c r="Z352" t="str">
        <f>IF(G352="","",IF(COUNTIF('Postes comptables'!$C$99:$C$148,G352)=0,"Anomalie",""))</f>
        <v/>
      </c>
      <c r="AA352" t="b">
        <f t="shared" si="80"/>
        <v>0</v>
      </c>
      <c r="AB352" t="str">
        <f t="shared" si="81"/>
        <v/>
      </c>
      <c r="AC352" t="str">
        <f t="shared" si="82"/>
        <v/>
      </c>
      <c r="AD352" t="str">
        <f t="shared" si="83"/>
        <v/>
      </c>
      <c r="AE352" t="str">
        <f t="shared" si="84"/>
        <v/>
      </c>
      <c r="AF352" t="str">
        <f t="shared" si="85"/>
        <v/>
      </c>
      <c r="AG352" t="str">
        <f t="shared" si="86"/>
        <v/>
      </c>
      <c r="AH352" t="str">
        <f t="shared" si="87"/>
        <v/>
      </c>
      <c r="AI352" t="str">
        <f t="shared" si="88"/>
        <v/>
      </c>
      <c r="AJ352" t="str">
        <f t="shared" si="89"/>
        <v/>
      </c>
      <c r="AK352" t="str">
        <f t="shared" si="90"/>
        <v/>
      </c>
    </row>
    <row r="353" spans="1:37" x14ac:dyDescent="0.25">
      <c r="A353" s="23"/>
      <c r="B353" s="24"/>
      <c r="C353" s="24"/>
      <c r="D353" s="25"/>
      <c r="E353" s="26"/>
      <c r="F353" s="27"/>
      <c r="G353" s="27"/>
      <c r="H353" s="24"/>
      <c r="I353" s="28"/>
      <c r="J353" s="28"/>
      <c r="K353" s="15"/>
      <c r="L353" s="29"/>
      <c r="M353" s="30"/>
      <c r="N353" s="31"/>
      <c r="O353" s="32"/>
      <c r="P353" s="223"/>
      <c r="Q353" s="225"/>
      <c r="R353" s="377"/>
      <c r="S353" s="29"/>
      <c r="T353" s="30"/>
      <c r="U353">
        <f t="shared" si="78"/>
        <v>0</v>
      </c>
      <c r="V353" t="str">
        <f>IF(F353="","",IF(COUNTIF('Postes comptables'!$A:$C,F353)=0,"Anomalie",""))</f>
        <v/>
      </c>
      <c r="W353">
        <f t="shared" si="79"/>
        <v>1</v>
      </c>
      <c r="X353" t="str">
        <f>IF(F353="","",MATCH(F353,'Postes comptables'!$C$3:$C$45,0))</f>
        <v/>
      </c>
      <c r="Y353" t="str" cm="1">
        <f t="array" ref="Y353">IF(X353="","",INDEX('Postes comptables'!$B$3:$B$45,X353,0))</f>
        <v/>
      </c>
      <c r="Z353" t="str">
        <f>IF(G353="","",IF(COUNTIF('Postes comptables'!$C$99:$C$148,G353)=0,"Anomalie",""))</f>
        <v/>
      </c>
      <c r="AA353" t="b">
        <f t="shared" si="80"/>
        <v>0</v>
      </c>
      <c r="AB353" t="str">
        <f t="shared" si="81"/>
        <v/>
      </c>
      <c r="AC353" t="str">
        <f t="shared" si="82"/>
        <v/>
      </c>
      <c r="AD353" t="str">
        <f t="shared" si="83"/>
        <v/>
      </c>
      <c r="AE353" t="str">
        <f t="shared" si="84"/>
        <v/>
      </c>
      <c r="AF353" t="str">
        <f t="shared" si="85"/>
        <v/>
      </c>
      <c r="AG353" t="str">
        <f t="shared" si="86"/>
        <v/>
      </c>
      <c r="AH353" t="str">
        <f t="shared" si="87"/>
        <v/>
      </c>
      <c r="AI353" t="str">
        <f t="shared" si="88"/>
        <v/>
      </c>
      <c r="AJ353" t="str">
        <f t="shared" si="89"/>
        <v/>
      </c>
      <c r="AK353" t="str">
        <f t="shared" si="90"/>
        <v/>
      </c>
    </row>
    <row r="354" spans="1:37" x14ac:dyDescent="0.25">
      <c r="A354" s="23"/>
      <c r="B354" s="24"/>
      <c r="C354" s="24"/>
      <c r="D354" s="25"/>
      <c r="E354" s="26"/>
      <c r="F354" s="27"/>
      <c r="G354" s="27"/>
      <c r="H354" s="24"/>
      <c r="I354" s="28"/>
      <c r="J354" s="28"/>
      <c r="K354" s="15"/>
      <c r="L354" s="29"/>
      <c r="M354" s="30"/>
      <c r="N354" s="31"/>
      <c r="O354" s="32"/>
      <c r="P354" s="223"/>
      <c r="Q354" s="225"/>
      <c r="R354" s="377"/>
      <c r="S354" s="29"/>
      <c r="T354" s="30"/>
      <c r="U354">
        <f t="shared" si="78"/>
        <v>0</v>
      </c>
      <c r="V354" t="str">
        <f>IF(F354="","",IF(COUNTIF('Postes comptables'!$A:$C,F354)=0,"Anomalie",""))</f>
        <v/>
      </c>
      <c r="W354">
        <f t="shared" si="79"/>
        <v>1</v>
      </c>
      <c r="X354" t="str">
        <f>IF(F354="","",MATCH(F354,'Postes comptables'!$C$3:$C$45,0))</f>
        <v/>
      </c>
      <c r="Y354" t="str" cm="1">
        <f t="array" ref="Y354">IF(X354="","",INDEX('Postes comptables'!$B$3:$B$45,X354,0))</f>
        <v/>
      </c>
      <c r="Z354" t="str">
        <f>IF(G354="","",IF(COUNTIF('Postes comptables'!$C$99:$C$148,G354)=0,"Anomalie",""))</f>
        <v/>
      </c>
      <c r="AA354" t="b">
        <f t="shared" si="80"/>
        <v>0</v>
      </c>
      <c r="AB354" t="str">
        <f t="shared" si="81"/>
        <v/>
      </c>
      <c r="AC354" t="str">
        <f t="shared" si="82"/>
        <v/>
      </c>
      <c r="AD354" t="str">
        <f t="shared" si="83"/>
        <v/>
      </c>
      <c r="AE354" t="str">
        <f t="shared" si="84"/>
        <v/>
      </c>
      <c r="AF354" t="str">
        <f t="shared" si="85"/>
        <v/>
      </c>
      <c r="AG354" t="str">
        <f t="shared" si="86"/>
        <v/>
      </c>
      <c r="AH354" t="str">
        <f t="shared" si="87"/>
        <v/>
      </c>
      <c r="AI354" t="str">
        <f t="shared" si="88"/>
        <v/>
      </c>
      <c r="AJ354" t="str">
        <f t="shared" si="89"/>
        <v/>
      </c>
      <c r="AK354" t="str">
        <f t="shared" si="90"/>
        <v/>
      </c>
    </row>
    <row r="355" spans="1:37" x14ac:dyDescent="0.25">
      <c r="A355" s="23"/>
      <c r="B355" s="24"/>
      <c r="C355" s="24"/>
      <c r="D355" s="25"/>
      <c r="E355" s="26"/>
      <c r="F355" s="27"/>
      <c r="G355" s="27"/>
      <c r="H355" s="24"/>
      <c r="I355" s="28"/>
      <c r="J355" s="28"/>
      <c r="K355" s="15"/>
      <c r="L355" s="29"/>
      <c r="M355" s="30"/>
      <c r="N355" s="31"/>
      <c r="O355" s="32"/>
      <c r="P355" s="223"/>
      <c r="Q355" s="225"/>
      <c r="R355" s="377"/>
      <c r="S355" s="29"/>
      <c r="T355" s="30"/>
      <c r="U355">
        <f t="shared" si="78"/>
        <v>0</v>
      </c>
      <c r="V355" t="str">
        <f>IF(F355="","",IF(COUNTIF('Postes comptables'!$A:$C,F355)=0,"Anomalie",""))</f>
        <v/>
      </c>
      <c r="W355">
        <f t="shared" si="79"/>
        <v>1</v>
      </c>
      <c r="X355" t="str">
        <f>IF(F355="","",MATCH(F355,'Postes comptables'!$C$3:$C$45,0))</f>
        <v/>
      </c>
      <c r="Y355" t="str" cm="1">
        <f t="array" ref="Y355">IF(X355="","",INDEX('Postes comptables'!$B$3:$B$45,X355,0))</f>
        <v/>
      </c>
      <c r="Z355" t="str">
        <f>IF(G355="","",IF(COUNTIF('Postes comptables'!$C$99:$C$148,G355)=0,"Anomalie",""))</f>
        <v/>
      </c>
      <c r="AA355" t="b">
        <f t="shared" si="80"/>
        <v>0</v>
      </c>
      <c r="AB355" t="str">
        <f t="shared" si="81"/>
        <v/>
      </c>
      <c r="AC355" t="str">
        <f t="shared" si="82"/>
        <v/>
      </c>
      <c r="AD355" t="str">
        <f t="shared" si="83"/>
        <v/>
      </c>
      <c r="AE355" t="str">
        <f t="shared" si="84"/>
        <v/>
      </c>
      <c r="AF355" t="str">
        <f t="shared" si="85"/>
        <v/>
      </c>
      <c r="AG355" t="str">
        <f t="shared" si="86"/>
        <v/>
      </c>
      <c r="AH355" t="str">
        <f t="shared" si="87"/>
        <v/>
      </c>
      <c r="AI355" t="str">
        <f t="shared" si="88"/>
        <v/>
      </c>
      <c r="AJ355" t="str">
        <f t="shared" si="89"/>
        <v/>
      </c>
      <c r="AK355" t="str">
        <f t="shared" si="90"/>
        <v/>
      </c>
    </row>
    <row r="356" spans="1:37" x14ac:dyDescent="0.25">
      <c r="A356" s="23"/>
      <c r="B356" s="24"/>
      <c r="C356" s="24"/>
      <c r="D356" s="25"/>
      <c r="E356" s="26"/>
      <c r="F356" s="27"/>
      <c r="G356" s="27"/>
      <c r="H356" s="24"/>
      <c r="I356" s="28"/>
      <c r="J356" s="28"/>
      <c r="K356" s="15"/>
      <c r="L356" s="29"/>
      <c r="M356" s="30"/>
      <c r="N356" s="31"/>
      <c r="O356" s="32"/>
      <c r="P356" s="223"/>
      <c r="Q356" s="225"/>
      <c r="R356" s="377"/>
      <c r="S356" s="29"/>
      <c r="T356" s="30"/>
      <c r="U356">
        <f t="shared" si="78"/>
        <v>0</v>
      </c>
      <c r="V356" t="str">
        <f>IF(F356="","",IF(COUNTIF('Postes comptables'!$A:$C,F356)=0,"Anomalie",""))</f>
        <v/>
      </c>
      <c r="W356">
        <f t="shared" si="79"/>
        <v>1</v>
      </c>
      <c r="X356" t="str">
        <f>IF(F356="","",MATCH(F356,'Postes comptables'!$C$3:$C$45,0))</f>
        <v/>
      </c>
      <c r="Y356" t="str" cm="1">
        <f t="array" ref="Y356">IF(X356="","",INDEX('Postes comptables'!$B$3:$B$45,X356,0))</f>
        <v/>
      </c>
      <c r="Z356" t="str">
        <f>IF(G356="","",IF(COUNTIF('Postes comptables'!$C$99:$C$148,G356)=0,"Anomalie",""))</f>
        <v/>
      </c>
      <c r="AA356" t="b">
        <f t="shared" si="80"/>
        <v>0</v>
      </c>
      <c r="AB356" t="str">
        <f t="shared" si="81"/>
        <v/>
      </c>
      <c r="AC356" t="str">
        <f t="shared" si="82"/>
        <v/>
      </c>
      <c r="AD356" t="str">
        <f t="shared" si="83"/>
        <v/>
      </c>
      <c r="AE356" t="str">
        <f t="shared" si="84"/>
        <v/>
      </c>
      <c r="AF356" t="str">
        <f t="shared" si="85"/>
        <v/>
      </c>
      <c r="AG356" t="str">
        <f t="shared" si="86"/>
        <v/>
      </c>
      <c r="AH356" t="str">
        <f t="shared" si="87"/>
        <v/>
      </c>
      <c r="AI356" t="str">
        <f t="shared" si="88"/>
        <v/>
      </c>
      <c r="AJ356" t="str">
        <f t="shared" si="89"/>
        <v/>
      </c>
      <c r="AK356" t="str">
        <f t="shared" si="90"/>
        <v/>
      </c>
    </row>
    <row r="357" spans="1:37" x14ac:dyDescent="0.25">
      <c r="A357" s="23"/>
      <c r="B357" s="24"/>
      <c r="C357" s="24"/>
      <c r="D357" s="25"/>
      <c r="E357" s="26"/>
      <c r="F357" s="27"/>
      <c r="G357" s="27"/>
      <c r="H357" s="24"/>
      <c r="I357" s="28"/>
      <c r="J357" s="28"/>
      <c r="K357" s="15"/>
      <c r="L357" s="29"/>
      <c r="M357" s="30"/>
      <c r="N357" s="31"/>
      <c r="O357" s="32"/>
      <c r="P357" s="223"/>
      <c r="Q357" s="225"/>
      <c r="R357" s="377"/>
      <c r="S357" s="29"/>
      <c r="T357" s="30"/>
      <c r="U357">
        <f t="shared" si="78"/>
        <v>0</v>
      </c>
      <c r="V357" t="str">
        <f>IF(F357="","",IF(COUNTIF('Postes comptables'!$A:$C,F357)=0,"Anomalie",""))</f>
        <v/>
      </c>
      <c r="W357">
        <f t="shared" si="79"/>
        <v>1</v>
      </c>
      <c r="X357" t="str">
        <f>IF(F357="","",MATCH(F357,'Postes comptables'!$C$3:$C$45,0))</f>
        <v/>
      </c>
      <c r="Y357" t="str" cm="1">
        <f t="array" ref="Y357">IF(X357="","",INDEX('Postes comptables'!$B$3:$B$45,X357,0))</f>
        <v/>
      </c>
      <c r="Z357" t="str">
        <f>IF(G357="","",IF(COUNTIF('Postes comptables'!$C$99:$C$148,G357)=0,"Anomalie",""))</f>
        <v/>
      </c>
      <c r="AA357" t="b">
        <f t="shared" si="80"/>
        <v>0</v>
      </c>
      <c r="AB357" t="str">
        <f t="shared" si="81"/>
        <v/>
      </c>
      <c r="AC357" t="str">
        <f t="shared" si="82"/>
        <v/>
      </c>
      <c r="AD357" t="str">
        <f t="shared" si="83"/>
        <v/>
      </c>
      <c r="AE357" t="str">
        <f t="shared" si="84"/>
        <v/>
      </c>
      <c r="AF357" t="str">
        <f t="shared" si="85"/>
        <v/>
      </c>
      <c r="AG357" t="str">
        <f t="shared" si="86"/>
        <v/>
      </c>
      <c r="AH357" t="str">
        <f t="shared" si="87"/>
        <v/>
      </c>
      <c r="AI357" t="str">
        <f t="shared" si="88"/>
        <v/>
      </c>
      <c r="AJ357" t="str">
        <f t="shared" si="89"/>
        <v/>
      </c>
      <c r="AK357" t="str">
        <f t="shared" si="90"/>
        <v/>
      </c>
    </row>
    <row r="358" spans="1:37" x14ac:dyDescent="0.25">
      <c r="A358" s="23"/>
      <c r="B358" s="24"/>
      <c r="C358" s="24"/>
      <c r="D358" s="25"/>
      <c r="E358" s="26"/>
      <c r="F358" s="27"/>
      <c r="G358" s="27"/>
      <c r="H358" s="24"/>
      <c r="I358" s="28"/>
      <c r="J358" s="28"/>
      <c r="K358" s="15"/>
      <c r="L358" s="29"/>
      <c r="M358" s="30"/>
      <c r="N358" s="31"/>
      <c r="O358" s="32"/>
      <c r="P358" s="223"/>
      <c r="Q358" s="225"/>
      <c r="R358" s="377"/>
      <c r="S358" s="29"/>
      <c r="T358" s="30"/>
      <c r="U358">
        <f t="shared" si="78"/>
        <v>0</v>
      </c>
      <c r="V358" t="str">
        <f>IF(F358="","",IF(COUNTIF('Postes comptables'!$A:$C,F358)=0,"Anomalie",""))</f>
        <v/>
      </c>
      <c r="W358">
        <f t="shared" si="79"/>
        <v>1</v>
      </c>
      <c r="X358" t="str">
        <f>IF(F358="","",MATCH(F358,'Postes comptables'!$C$3:$C$45,0))</f>
        <v/>
      </c>
      <c r="Y358" t="str" cm="1">
        <f t="array" ref="Y358">IF(X358="","",INDEX('Postes comptables'!$B$3:$B$45,X358,0))</f>
        <v/>
      </c>
      <c r="Z358" t="str">
        <f>IF(G358="","",IF(COUNTIF('Postes comptables'!$C$99:$C$148,G358)=0,"Anomalie",""))</f>
        <v/>
      </c>
      <c r="AA358" t="b">
        <f t="shared" si="80"/>
        <v>0</v>
      </c>
      <c r="AB358" t="str">
        <f t="shared" si="81"/>
        <v/>
      </c>
      <c r="AC358" t="str">
        <f t="shared" si="82"/>
        <v/>
      </c>
      <c r="AD358" t="str">
        <f t="shared" si="83"/>
        <v/>
      </c>
      <c r="AE358" t="str">
        <f t="shared" si="84"/>
        <v/>
      </c>
      <c r="AF358" t="str">
        <f t="shared" si="85"/>
        <v/>
      </c>
      <c r="AG358" t="str">
        <f t="shared" si="86"/>
        <v/>
      </c>
      <c r="AH358" t="str">
        <f t="shared" si="87"/>
        <v/>
      </c>
      <c r="AI358" t="str">
        <f t="shared" si="88"/>
        <v/>
      </c>
      <c r="AJ358" t="str">
        <f t="shared" si="89"/>
        <v/>
      </c>
      <c r="AK358" t="str">
        <f t="shared" si="90"/>
        <v/>
      </c>
    </row>
    <row r="359" spans="1:37" x14ac:dyDescent="0.25">
      <c r="A359" s="23"/>
      <c r="B359" s="24"/>
      <c r="C359" s="24"/>
      <c r="D359" s="25"/>
      <c r="E359" s="26"/>
      <c r="F359" s="27"/>
      <c r="G359" s="27"/>
      <c r="H359" s="24"/>
      <c r="I359" s="28"/>
      <c r="J359" s="28"/>
      <c r="K359" s="15"/>
      <c r="L359" s="29"/>
      <c r="M359" s="30"/>
      <c r="N359" s="31"/>
      <c r="O359" s="32"/>
      <c r="P359" s="223"/>
      <c r="Q359" s="225"/>
      <c r="R359" s="377"/>
      <c r="S359" s="29"/>
      <c r="T359" s="30"/>
      <c r="U359">
        <f t="shared" si="78"/>
        <v>0</v>
      </c>
      <c r="V359" t="str">
        <f>IF(F359="","",IF(COUNTIF('Postes comptables'!$A:$C,F359)=0,"Anomalie",""))</f>
        <v/>
      </c>
      <c r="W359">
        <f t="shared" si="79"/>
        <v>1</v>
      </c>
      <c r="X359" t="str">
        <f>IF(F359="","",MATCH(F359,'Postes comptables'!$C$3:$C$45,0))</f>
        <v/>
      </c>
      <c r="Y359" t="str" cm="1">
        <f t="array" ref="Y359">IF(X359="","",INDEX('Postes comptables'!$B$3:$B$45,X359,0))</f>
        <v/>
      </c>
      <c r="Z359" t="str">
        <f>IF(G359="","",IF(COUNTIF('Postes comptables'!$C$99:$C$148,G359)=0,"Anomalie",""))</f>
        <v/>
      </c>
      <c r="AA359" t="b">
        <f t="shared" si="80"/>
        <v>0</v>
      </c>
      <c r="AB359" t="str">
        <f t="shared" si="81"/>
        <v/>
      </c>
      <c r="AC359" t="str">
        <f t="shared" si="82"/>
        <v/>
      </c>
      <c r="AD359" t="str">
        <f t="shared" si="83"/>
        <v/>
      </c>
      <c r="AE359" t="str">
        <f t="shared" si="84"/>
        <v/>
      </c>
      <c r="AF359" t="str">
        <f t="shared" si="85"/>
        <v/>
      </c>
      <c r="AG359" t="str">
        <f t="shared" si="86"/>
        <v/>
      </c>
      <c r="AH359" t="str">
        <f t="shared" si="87"/>
        <v/>
      </c>
      <c r="AI359" t="str">
        <f t="shared" si="88"/>
        <v/>
      </c>
      <c r="AJ359" t="str">
        <f t="shared" si="89"/>
        <v/>
      </c>
      <c r="AK359" t="str">
        <f t="shared" si="90"/>
        <v/>
      </c>
    </row>
    <row r="360" spans="1:37" x14ac:dyDescent="0.25">
      <c r="A360" s="23"/>
      <c r="B360" s="24"/>
      <c r="C360" s="24"/>
      <c r="D360" s="25"/>
      <c r="E360" s="26"/>
      <c r="F360" s="27"/>
      <c r="G360" s="27"/>
      <c r="H360" s="24"/>
      <c r="I360" s="28"/>
      <c r="J360" s="28"/>
      <c r="K360" s="15"/>
      <c r="L360" s="29"/>
      <c r="M360" s="30"/>
      <c r="N360" s="31"/>
      <c r="O360" s="32"/>
      <c r="P360" s="223"/>
      <c r="Q360" s="225"/>
      <c r="R360" s="377"/>
      <c r="S360" s="29"/>
      <c r="T360" s="30"/>
      <c r="U360">
        <f t="shared" si="78"/>
        <v>0</v>
      </c>
      <c r="V360" t="str">
        <f>IF(F360="","",IF(COUNTIF('Postes comptables'!$A:$C,F360)=0,"Anomalie",""))</f>
        <v/>
      </c>
      <c r="W360">
        <f t="shared" si="79"/>
        <v>1</v>
      </c>
      <c r="X360" t="str">
        <f>IF(F360="","",MATCH(F360,'Postes comptables'!$C$3:$C$45,0))</f>
        <v/>
      </c>
      <c r="Y360" t="str" cm="1">
        <f t="array" ref="Y360">IF(X360="","",INDEX('Postes comptables'!$B$3:$B$45,X360,0))</f>
        <v/>
      </c>
      <c r="Z360" t="str">
        <f>IF(G360="","",IF(COUNTIF('Postes comptables'!$C$99:$C$148,G360)=0,"Anomalie",""))</f>
        <v/>
      </c>
      <c r="AA360" t="b">
        <f t="shared" si="80"/>
        <v>0</v>
      </c>
      <c r="AB360" t="str">
        <f t="shared" si="81"/>
        <v/>
      </c>
      <c r="AC360" t="str">
        <f t="shared" si="82"/>
        <v/>
      </c>
      <c r="AD360" t="str">
        <f t="shared" si="83"/>
        <v/>
      </c>
      <c r="AE360" t="str">
        <f t="shared" si="84"/>
        <v/>
      </c>
      <c r="AF360" t="str">
        <f t="shared" si="85"/>
        <v/>
      </c>
      <c r="AG360" t="str">
        <f t="shared" si="86"/>
        <v/>
      </c>
      <c r="AH360" t="str">
        <f t="shared" si="87"/>
        <v/>
      </c>
      <c r="AI360" t="str">
        <f t="shared" si="88"/>
        <v/>
      </c>
      <c r="AJ360" t="str">
        <f t="shared" si="89"/>
        <v/>
      </c>
      <c r="AK360" t="str">
        <f t="shared" si="90"/>
        <v/>
      </c>
    </row>
    <row r="361" spans="1:37" x14ac:dyDescent="0.25">
      <c r="A361" s="23"/>
      <c r="B361" s="24"/>
      <c r="C361" s="24"/>
      <c r="D361" s="25"/>
      <c r="E361" s="26"/>
      <c r="F361" s="27"/>
      <c r="G361" s="27"/>
      <c r="H361" s="24"/>
      <c r="I361" s="28"/>
      <c r="J361" s="28"/>
      <c r="K361" s="15"/>
      <c r="L361" s="29"/>
      <c r="M361" s="30"/>
      <c r="N361" s="31"/>
      <c r="O361" s="32"/>
      <c r="P361" s="223"/>
      <c r="Q361" s="225"/>
      <c r="R361" s="377"/>
      <c r="S361" s="29"/>
      <c r="T361" s="30"/>
      <c r="U361">
        <f t="shared" si="78"/>
        <v>0</v>
      </c>
      <c r="V361" t="str">
        <f>IF(F361="","",IF(COUNTIF('Postes comptables'!$A:$C,F361)=0,"Anomalie",""))</f>
        <v/>
      </c>
      <c r="W361">
        <f t="shared" si="79"/>
        <v>1</v>
      </c>
      <c r="X361" t="str">
        <f>IF(F361="","",MATCH(F361,'Postes comptables'!$C$3:$C$45,0))</f>
        <v/>
      </c>
      <c r="Y361" t="str" cm="1">
        <f t="array" ref="Y361">IF(X361="","",INDEX('Postes comptables'!$B$3:$B$45,X361,0))</f>
        <v/>
      </c>
      <c r="Z361" t="str">
        <f>IF(G361="","",IF(COUNTIF('Postes comptables'!$C$99:$C$148,G361)=0,"Anomalie",""))</f>
        <v/>
      </c>
      <c r="AA361" t="b">
        <f t="shared" si="80"/>
        <v>0</v>
      </c>
      <c r="AB361" t="str">
        <f t="shared" si="81"/>
        <v/>
      </c>
      <c r="AC361" t="str">
        <f t="shared" si="82"/>
        <v/>
      </c>
      <c r="AD361" t="str">
        <f t="shared" si="83"/>
        <v/>
      </c>
      <c r="AE361" t="str">
        <f t="shared" si="84"/>
        <v/>
      </c>
      <c r="AF361" t="str">
        <f t="shared" si="85"/>
        <v/>
      </c>
      <c r="AG361" t="str">
        <f t="shared" si="86"/>
        <v/>
      </c>
      <c r="AH361" t="str">
        <f t="shared" si="87"/>
        <v/>
      </c>
      <c r="AI361" t="str">
        <f t="shared" si="88"/>
        <v/>
      </c>
      <c r="AJ361" t="str">
        <f t="shared" si="89"/>
        <v/>
      </c>
      <c r="AK361" t="str">
        <f t="shared" si="90"/>
        <v/>
      </c>
    </row>
    <row r="362" spans="1:37" x14ac:dyDescent="0.25">
      <c r="A362" s="23"/>
      <c r="B362" s="24"/>
      <c r="C362" s="24"/>
      <c r="D362" s="25"/>
      <c r="E362" s="26"/>
      <c r="F362" s="27"/>
      <c r="G362" s="27"/>
      <c r="H362" s="24"/>
      <c r="I362" s="28"/>
      <c r="J362" s="28"/>
      <c r="K362" s="15"/>
      <c r="L362" s="29"/>
      <c r="M362" s="30"/>
      <c r="N362" s="31"/>
      <c r="O362" s="32"/>
      <c r="P362" s="223"/>
      <c r="Q362" s="225"/>
      <c r="R362" s="377"/>
      <c r="S362" s="29"/>
      <c r="T362" s="30"/>
      <c r="U362">
        <f t="shared" si="78"/>
        <v>0</v>
      </c>
      <c r="V362" t="str">
        <f>IF(F362="","",IF(COUNTIF('Postes comptables'!$A:$C,F362)=0,"Anomalie",""))</f>
        <v/>
      </c>
      <c r="W362">
        <f t="shared" si="79"/>
        <v>1</v>
      </c>
      <c r="X362" t="str">
        <f>IF(F362="","",MATCH(F362,'Postes comptables'!$C$3:$C$45,0))</f>
        <v/>
      </c>
      <c r="Y362" t="str" cm="1">
        <f t="array" ref="Y362">IF(X362="","",INDEX('Postes comptables'!$B$3:$B$45,X362,0))</f>
        <v/>
      </c>
      <c r="Z362" t="str">
        <f>IF(G362="","",IF(COUNTIF('Postes comptables'!$C$99:$C$148,G362)=0,"Anomalie",""))</f>
        <v/>
      </c>
      <c r="AA362" t="b">
        <f t="shared" si="80"/>
        <v>0</v>
      </c>
      <c r="AB362" t="str">
        <f t="shared" si="81"/>
        <v/>
      </c>
      <c r="AC362" t="str">
        <f t="shared" si="82"/>
        <v/>
      </c>
      <c r="AD362" t="str">
        <f t="shared" si="83"/>
        <v/>
      </c>
      <c r="AE362" t="str">
        <f t="shared" si="84"/>
        <v/>
      </c>
      <c r="AF362" t="str">
        <f t="shared" si="85"/>
        <v/>
      </c>
      <c r="AG362" t="str">
        <f t="shared" si="86"/>
        <v/>
      </c>
      <c r="AH362" t="str">
        <f t="shared" si="87"/>
        <v/>
      </c>
      <c r="AI362" t="str">
        <f t="shared" si="88"/>
        <v/>
      </c>
      <c r="AJ362" t="str">
        <f t="shared" si="89"/>
        <v/>
      </c>
      <c r="AK362" t="str">
        <f t="shared" si="90"/>
        <v/>
      </c>
    </row>
    <row r="363" spans="1:37" x14ac:dyDescent="0.25">
      <c r="A363" s="23"/>
      <c r="B363" s="24"/>
      <c r="C363" s="24"/>
      <c r="D363" s="25"/>
      <c r="E363" s="26"/>
      <c r="F363" s="27"/>
      <c r="G363" s="27"/>
      <c r="H363" s="24"/>
      <c r="I363" s="28"/>
      <c r="J363" s="28"/>
      <c r="K363" s="15"/>
      <c r="L363" s="29"/>
      <c r="M363" s="30"/>
      <c r="N363" s="31"/>
      <c r="O363" s="32"/>
      <c r="P363" s="223"/>
      <c r="Q363" s="225"/>
      <c r="R363" s="377"/>
      <c r="S363" s="29"/>
      <c r="T363" s="30"/>
      <c r="U363">
        <f t="shared" si="78"/>
        <v>0</v>
      </c>
      <c r="V363" t="str">
        <f>IF(F363="","",IF(COUNTIF('Postes comptables'!$A:$C,F363)=0,"Anomalie",""))</f>
        <v/>
      </c>
      <c r="W363">
        <f t="shared" si="79"/>
        <v>1</v>
      </c>
      <c r="X363" t="str">
        <f>IF(F363="","",MATCH(F363,'Postes comptables'!$C$3:$C$45,0))</f>
        <v/>
      </c>
      <c r="Y363" t="str" cm="1">
        <f t="array" ref="Y363">IF(X363="","",INDEX('Postes comptables'!$B$3:$B$45,X363,0))</f>
        <v/>
      </c>
      <c r="Z363" t="str">
        <f>IF(G363="","",IF(COUNTIF('Postes comptables'!$C$99:$C$148,G363)=0,"Anomalie",""))</f>
        <v/>
      </c>
      <c r="AA363" t="b">
        <f t="shared" si="80"/>
        <v>0</v>
      </c>
      <c r="AB363" t="str">
        <f t="shared" si="81"/>
        <v/>
      </c>
      <c r="AC363" t="str">
        <f t="shared" si="82"/>
        <v/>
      </c>
      <c r="AD363" t="str">
        <f t="shared" si="83"/>
        <v/>
      </c>
      <c r="AE363" t="str">
        <f t="shared" si="84"/>
        <v/>
      </c>
      <c r="AF363" t="str">
        <f t="shared" si="85"/>
        <v/>
      </c>
      <c r="AG363" t="str">
        <f t="shared" si="86"/>
        <v/>
      </c>
      <c r="AH363" t="str">
        <f t="shared" si="87"/>
        <v/>
      </c>
      <c r="AI363" t="str">
        <f t="shared" si="88"/>
        <v/>
      </c>
      <c r="AJ363" t="str">
        <f t="shared" si="89"/>
        <v/>
      </c>
      <c r="AK363" t="str">
        <f t="shared" si="90"/>
        <v/>
      </c>
    </row>
    <row r="364" spans="1:37" x14ac:dyDescent="0.25">
      <c r="A364" s="23"/>
      <c r="B364" s="24"/>
      <c r="C364" s="24"/>
      <c r="D364" s="25"/>
      <c r="E364" s="26"/>
      <c r="F364" s="27"/>
      <c r="G364" s="27"/>
      <c r="H364" s="24"/>
      <c r="I364" s="28"/>
      <c r="J364" s="28"/>
      <c r="K364" s="15"/>
      <c r="L364" s="29"/>
      <c r="M364" s="30"/>
      <c r="N364" s="31"/>
      <c r="O364" s="32"/>
      <c r="P364" s="223"/>
      <c r="Q364" s="225"/>
      <c r="R364" s="377"/>
      <c r="S364" s="29"/>
      <c r="T364" s="30"/>
      <c r="U364">
        <f t="shared" si="78"/>
        <v>0</v>
      </c>
      <c r="V364" t="str">
        <f>IF(F364="","",IF(COUNTIF('Postes comptables'!$A:$C,F364)=0,"Anomalie",""))</f>
        <v/>
      </c>
      <c r="W364">
        <f t="shared" si="79"/>
        <v>1</v>
      </c>
      <c r="X364" t="str">
        <f>IF(F364="","",MATCH(F364,'Postes comptables'!$C$3:$C$45,0))</f>
        <v/>
      </c>
      <c r="Y364" t="str" cm="1">
        <f t="array" ref="Y364">IF(X364="","",INDEX('Postes comptables'!$B$3:$B$45,X364,0))</f>
        <v/>
      </c>
      <c r="Z364" t="str">
        <f>IF(G364="","",IF(COUNTIF('Postes comptables'!$C$99:$C$148,G364)=0,"Anomalie",""))</f>
        <v/>
      </c>
      <c r="AA364" t="b">
        <f t="shared" si="80"/>
        <v>0</v>
      </c>
      <c r="AB364" t="str">
        <f t="shared" si="81"/>
        <v/>
      </c>
      <c r="AC364" t="str">
        <f t="shared" si="82"/>
        <v/>
      </c>
      <c r="AD364" t="str">
        <f t="shared" si="83"/>
        <v/>
      </c>
      <c r="AE364" t="str">
        <f t="shared" si="84"/>
        <v/>
      </c>
      <c r="AF364" t="str">
        <f t="shared" si="85"/>
        <v/>
      </c>
      <c r="AG364" t="str">
        <f t="shared" si="86"/>
        <v/>
      </c>
      <c r="AH364" t="str">
        <f t="shared" si="87"/>
        <v/>
      </c>
      <c r="AI364" t="str">
        <f t="shared" si="88"/>
        <v/>
      </c>
      <c r="AJ364" t="str">
        <f t="shared" si="89"/>
        <v/>
      </c>
      <c r="AK364" t="str">
        <f t="shared" si="90"/>
        <v/>
      </c>
    </row>
    <row r="365" spans="1:37" x14ac:dyDescent="0.25">
      <c r="A365" s="23"/>
      <c r="B365" s="24"/>
      <c r="C365" s="24"/>
      <c r="D365" s="25"/>
      <c r="E365" s="26"/>
      <c r="F365" s="27"/>
      <c r="G365" s="27"/>
      <c r="H365" s="24"/>
      <c r="I365" s="28"/>
      <c r="J365" s="28"/>
      <c r="K365" s="15"/>
      <c r="L365" s="29"/>
      <c r="M365" s="30"/>
      <c r="N365" s="31"/>
      <c r="O365" s="32"/>
      <c r="P365" s="223"/>
      <c r="Q365" s="225"/>
      <c r="R365" s="377"/>
      <c r="S365" s="29"/>
      <c r="T365" s="30"/>
      <c r="U365">
        <f t="shared" si="78"/>
        <v>0</v>
      </c>
      <c r="V365" t="str">
        <f>IF(F365="","",IF(COUNTIF('Postes comptables'!$A:$C,F365)=0,"Anomalie",""))</f>
        <v/>
      </c>
      <c r="W365">
        <f t="shared" si="79"/>
        <v>1</v>
      </c>
      <c r="X365" t="str">
        <f>IF(F365="","",MATCH(F365,'Postes comptables'!$C$3:$C$45,0))</f>
        <v/>
      </c>
      <c r="Y365" t="str" cm="1">
        <f t="array" ref="Y365">IF(X365="","",INDEX('Postes comptables'!$B$3:$B$45,X365,0))</f>
        <v/>
      </c>
      <c r="Z365" t="str">
        <f>IF(G365="","",IF(COUNTIF('Postes comptables'!$C$99:$C$148,G365)=0,"Anomalie",""))</f>
        <v/>
      </c>
      <c r="AA365" t="b">
        <f t="shared" si="80"/>
        <v>0</v>
      </c>
      <c r="AB365" t="str">
        <f t="shared" si="81"/>
        <v/>
      </c>
      <c r="AC365" t="str">
        <f t="shared" si="82"/>
        <v/>
      </c>
      <c r="AD365" t="str">
        <f t="shared" si="83"/>
        <v/>
      </c>
      <c r="AE365" t="str">
        <f t="shared" si="84"/>
        <v/>
      </c>
      <c r="AF365" t="str">
        <f t="shared" si="85"/>
        <v/>
      </c>
      <c r="AG365" t="str">
        <f t="shared" si="86"/>
        <v/>
      </c>
      <c r="AH365" t="str">
        <f t="shared" si="87"/>
        <v/>
      </c>
      <c r="AI365" t="str">
        <f t="shared" si="88"/>
        <v/>
      </c>
      <c r="AJ365" t="str">
        <f t="shared" si="89"/>
        <v/>
      </c>
      <c r="AK365" t="str">
        <f t="shared" si="90"/>
        <v/>
      </c>
    </row>
    <row r="366" spans="1:37" x14ac:dyDescent="0.25">
      <c r="A366" s="23"/>
      <c r="B366" s="24"/>
      <c r="C366" s="24"/>
      <c r="D366" s="25"/>
      <c r="E366" s="26"/>
      <c r="F366" s="27"/>
      <c r="G366" s="27"/>
      <c r="H366" s="24"/>
      <c r="I366" s="28"/>
      <c r="J366" s="28"/>
      <c r="K366" s="15"/>
      <c r="L366" s="29"/>
      <c r="M366" s="30"/>
      <c r="N366" s="31"/>
      <c r="O366" s="32"/>
      <c r="P366" s="223"/>
      <c r="Q366" s="225"/>
      <c r="R366" s="377"/>
      <c r="S366" s="29"/>
      <c r="T366" s="30"/>
      <c r="U366">
        <f t="shared" si="78"/>
        <v>0</v>
      </c>
      <c r="V366" t="str">
        <f>IF(F366="","",IF(COUNTIF('Postes comptables'!$A:$C,F366)=0,"Anomalie",""))</f>
        <v/>
      </c>
      <c r="W366">
        <f t="shared" si="79"/>
        <v>1</v>
      </c>
      <c r="X366" t="str">
        <f>IF(F366="","",MATCH(F366,'Postes comptables'!$C$3:$C$45,0))</f>
        <v/>
      </c>
      <c r="Y366" t="str" cm="1">
        <f t="array" ref="Y366">IF(X366="","",INDEX('Postes comptables'!$B$3:$B$45,X366,0))</f>
        <v/>
      </c>
      <c r="Z366" t="str">
        <f>IF(G366="","",IF(COUNTIF('Postes comptables'!$C$99:$C$148,G366)=0,"Anomalie",""))</f>
        <v/>
      </c>
      <c r="AA366" t="b">
        <f t="shared" si="80"/>
        <v>0</v>
      </c>
      <c r="AB366" t="str">
        <f t="shared" si="81"/>
        <v/>
      </c>
      <c r="AC366" t="str">
        <f t="shared" si="82"/>
        <v/>
      </c>
      <c r="AD366" t="str">
        <f t="shared" si="83"/>
        <v/>
      </c>
      <c r="AE366" t="str">
        <f t="shared" si="84"/>
        <v/>
      </c>
      <c r="AF366" t="str">
        <f t="shared" si="85"/>
        <v/>
      </c>
      <c r="AG366" t="str">
        <f t="shared" si="86"/>
        <v/>
      </c>
      <c r="AH366" t="str">
        <f t="shared" si="87"/>
        <v/>
      </c>
      <c r="AI366" t="str">
        <f t="shared" si="88"/>
        <v/>
      </c>
      <c r="AJ366" t="str">
        <f t="shared" si="89"/>
        <v/>
      </c>
      <c r="AK366" t="str">
        <f t="shared" si="90"/>
        <v/>
      </c>
    </row>
    <row r="367" spans="1:37" x14ac:dyDescent="0.25">
      <c r="A367" s="23"/>
      <c r="B367" s="24"/>
      <c r="C367" s="24"/>
      <c r="D367" s="25"/>
      <c r="E367" s="26"/>
      <c r="F367" s="27"/>
      <c r="G367" s="27"/>
      <c r="H367" s="24"/>
      <c r="I367" s="28"/>
      <c r="J367" s="28"/>
      <c r="K367" s="15"/>
      <c r="L367" s="29"/>
      <c r="M367" s="30"/>
      <c r="N367" s="31"/>
      <c r="O367" s="32"/>
      <c r="P367" s="223"/>
      <c r="Q367" s="225"/>
      <c r="R367" s="377"/>
      <c r="S367" s="29"/>
      <c r="T367" s="30"/>
      <c r="U367">
        <f t="shared" si="78"/>
        <v>0</v>
      </c>
      <c r="V367" t="str">
        <f>IF(F367="","",IF(COUNTIF('Postes comptables'!$A:$C,F367)=0,"Anomalie",""))</f>
        <v/>
      </c>
      <c r="W367">
        <f t="shared" si="79"/>
        <v>1</v>
      </c>
      <c r="X367" t="str">
        <f>IF(F367="","",MATCH(F367,'Postes comptables'!$C$3:$C$45,0))</f>
        <v/>
      </c>
      <c r="Y367" t="str" cm="1">
        <f t="array" ref="Y367">IF(X367="","",INDEX('Postes comptables'!$B$3:$B$45,X367,0))</f>
        <v/>
      </c>
      <c r="Z367" t="str">
        <f>IF(G367="","",IF(COUNTIF('Postes comptables'!$C$99:$C$148,G367)=0,"Anomalie",""))</f>
        <v/>
      </c>
      <c r="AA367" t="b">
        <f t="shared" si="80"/>
        <v>0</v>
      </c>
      <c r="AB367" t="str">
        <f t="shared" si="81"/>
        <v/>
      </c>
      <c r="AC367" t="str">
        <f t="shared" si="82"/>
        <v/>
      </c>
      <c r="AD367" t="str">
        <f t="shared" si="83"/>
        <v/>
      </c>
      <c r="AE367" t="str">
        <f t="shared" si="84"/>
        <v/>
      </c>
      <c r="AF367" t="str">
        <f t="shared" si="85"/>
        <v/>
      </c>
      <c r="AG367" t="str">
        <f t="shared" si="86"/>
        <v/>
      </c>
      <c r="AH367" t="str">
        <f t="shared" si="87"/>
        <v/>
      </c>
      <c r="AI367" t="str">
        <f t="shared" si="88"/>
        <v/>
      </c>
      <c r="AJ367" t="str">
        <f t="shared" si="89"/>
        <v/>
      </c>
      <c r="AK367" t="str">
        <f t="shared" si="90"/>
        <v/>
      </c>
    </row>
    <row r="368" spans="1:37" x14ac:dyDescent="0.25">
      <c r="A368" s="23"/>
      <c r="B368" s="24"/>
      <c r="C368" s="24"/>
      <c r="D368" s="25"/>
      <c r="E368" s="26"/>
      <c r="F368" s="27"/>
      <c r="G368" s="27"/>
      <c r="H368" s="24"/>
      <c r="I368" s="28"/>
      <c r="J368" s="28"/>
      <c r="K368" s="15"/>
      <c r="L368" s="29"/>
      <c r="M368" s="30"/>
      <c r="N368" s="31"/>
      <c r="O368" s="32"/>
      <c r="P368" s="223"/>
      <c r="Q368" s="225"/>
      <c r="R368" s="377"/>
      <c r="S368" s="29"/>
      <c r="T368" s="30"/>
      <c r="U368">
        <f t="shared" si="78"/>
        <v>0</v>
      </c>
      <c r="V368" t="str">
        <f>IF(F368="","",IF(COUNTIF('Postes comptables'!$A:$C,F368)=0,"Anomalie",""))</f>
        <v/>
      </c>
      <c r="W368">
        <f t="shared" si="79"/>
        <v>1</v>
      </c>
      <c r="X368" t="str">
        <f>IF(F368="","",MATCH(F368,'Postes comptables'!$C$3:$C$45,0))</f>
        <v/>
      </c>
      <c r="Y368" t="str" cm="1">
        <f t="array" ref="Y368">IF(X368="","",INDEX('Postes comptables'!$B$3:$B$45,X368,0))</f>
        <v/>
      </c>
      <c r="Z368" t="str">
        <f>IF(G368="","",IF(COUNTIF('Postes comptables'!$C$99:$C$148,G368)=0,"Anomalie",""))</f>
        <v/>
      </c>
      <c r="AA368" t="b">
        <f t="shared" si="80"/>
        <v>0</v>
      </c>
      <c r="AB368" t="str">
        <f t="shared" si="81"/>
        <v/>
      </c>
      <c r="AC368" t="str">
        <f t="shared" si="82"/>
        <v/>
      </c>
      <c r="AD368" t="str">
        <f t="shared" si="83"/>
        <v/>
      </c>
      <c r="AE368" t="str">
        <f t="shared" si="84"/>
        <v/>
      </c>
      <c r="AF368" t="str">
        <f t="shared" si="85"/>
        <v/>
      </c>
      <c r="AG368" t="str">
        <f t="shared" si="86"/>
        <v/>
      </c>
      <c r="AH368" t="str">
        <f t="shared" si="87"/>
        <v/>
      </c>
      <c r="AI368" t="str">
        <f t="shared" si="88"/>
        <v/>
      </c>
      <c r="AJ368" t="str">
        <f t="shared" si="89"/>
        <v/>
      </c>
      <c r="AK368" t="str">
        <f t="shared" si="90"/>
        <v/>
      </c>
    </row>
    <row r="369" spans="1:37" x14ac:dyDescent="0.25">
      <c r="A369" s="23"/>
      <c r="B369" s="24"/>
      <c r="C369" s="24"/>
      <c r="D369" s="25"/>
      <c r="E369" s="26"/>
      <c r="F369" s="27"/>
      <c r="G369" s="27"/>
      <c r="H369" s="24"/>
      <c r="I369" s="28"/>
      <c r="J369" s="28"/>
      <c r="K369" s="15"/>
      <c r="L369" s="29"/>
      <c r="M369" s="30"/>
      <c r="N369" s="31"/>
      <c r="O369" s="32"/>
      <c r="P369" s="223"/>
      <c r="Q369" s="225"/>
      <c r="R369" s="377"/>
      <c r="S369" s="29"/>
      <c r="T369" s="30"/>
      <c r="U369">
        <f t="shared" si="78"/>
        <v>0</v>
      </c>
      <c r="V369" t="str">
        <f>IF(F369="","",IF(COUNTIF('Postes comptables'!$A:$C,F369)=0,"Anomalie",""))</f>
        <v/>
      </c>
      <c r="W369">
        <f t="shared" si="79"/>
        <v>1</v>
      </c>
      <c r="X369" t="str">
        <f>IF(F369="","",MATCH(F369,'Postes comptables'!$C$3:$C$45,0))</f>
        <v/>
      </c>
      <c r="Y369" t="str" cm="1">
        <f t="array" ref="Y369">IF(X369="","",INDEX('Postes comptables'!$B$3:$B$45,X369,0))</f>
        <v/>
      </c>
      <c r="Z369" t="str">
        <f>IF(G369="","",IF(COUNTIF('Postes comptables'!$C$99:$C$148,G369)=0,"Anomalie",""))</f>
        <v/>
      </c>
      <c r="AA369" t="b">
        <f t="shared" si="80"/>
        <v>0</v>
      </c>
      <c r="AB369" t="str">
        <f t="shared" si="81"/>
        <v/>
      </c>
      <c r="AC369" t="str">
        <f t="shared" si="82"/>
        <v/>
      </c>
      <c r="AD369" t="str">
        <f t="shared" si="83"/>
        <v/>
      </c>
      <c r="AE369" t="str">
        <f t="shared" si="84"/>
        <v/>
      </c>
      <c r="AF369" t="str">
        <f t="shared" si="85"/>
        <v/>
      </c>
      <c r="AG369" t="str">
        <f t="shared" si="86"/>
        <v/>
      </c>
      <c r="AH369" t="str">
        <f t="shared" si="87"/>
        <v/>
      </c>
      <c r="AI369" t="str">
        <f t="shared" si="88"/>
        <v/>
      </c>
      <c r="AJ369" t="str">
        <f t="shared" si="89"/>
        <v/>
      </c>
      <c r="AK369" t="str">
        <f t="shared" si="90"/>
        <v/>
      </c>
    </row>
    <row r="370" spans="1:37" x14ac:dyDescent="0.25">
      <c r="A370" s="23"/>
      <c r="B370" s="24"/>
      <c r="C370" s="24"/>
      <c r="D370" s="25"/>
      <c r="E370" s="26"/>
      <c r="F370" s="27"/>
      <c r="G370" s="27"/>
      <c r="H370" s="24"/>
      <c r="I370" s="28"/>
      <c r="J370" s="28"/>
      <c r="K370" s="15"/>
      <c r="L370" s="29"/>
      <c r="M370" s="30"/>
      <c r="N370" s="31"/>
      <c r="O370" s="32"/>
      <c r="P370" s="223"/>
      <c r="Q370" s="225"/>
      <c r="R370" s="377"/>
      <c r="S370" s="29"/>
      <c r="T370" s="30"/>
      <c r="U370">
        <f t="shared" si="78"/>
        <v>0</v>
      </c>
      <c r="V370" t="str">
        <f>IF(F370="","",IF(COUNTIF('Postes comptables'!$A:$C,F370)=0,"Anomalie",""))</f>
        <v/>
      </c>
      <c r="W370">
        <f t="shared" si="79"/>
        <v>1</v>
      </c>
      <c r="X370" t="str">
        <f>IF(F370="","",MATCH(F370,'Postes comptables'!$C$3:$C$45,0))</f>
        <v/>
      </c>
      <c r="Y370" t="str" cm="1">
        <f t="array" ref="Y370">IF(X370="","",INDEX('Postes comptables'!$B$3:$B$45,X370,0))</f>
        <v/>
      </c>
      <c r="Z370" t="str">
        <f>IF(G370="","",IF(COUNTIF('Postes comptables'!$C$99:$C$148,G370)=0,"Anomalie",""))</f>
        <v/>
      </c>
      <c r="AA370" t="b">
        <f t="shared" si="80"/>
        <v>0</v>
      </c>
      <c r="AB370" t="str">
        <f t="shared" si="81"/>
        <v/>
      </c>
      <c r="AC370" t="str">
        <f t="shared" si="82"/>
        <v/>
      </c>
      <c r="AD370" t="str">
        <f t="shared" si="83"/>
        <v/>
      </c>
      <c r="AE370" t="str">
        <f t="shared" si="84"/>
        <v/>
      </c>
      <c r="AF370" t="str">
        <f t="shared" si="85"/>
        <v/>
      </c>
      <c r="AG370" t="str">
        <f t="shared" si="86"/>
        <v/>
      </c>
      <c r="AH370" t="str">
        <f t="shared" si="87"/>
        <v/>
      </c>
      <c r="AI370" t="str">
        <f t="shared" si="88"/>
        <v/>
      </c>
      <c r="AJ370" t="str">
        <f t="shared" si="89"/>
        <v/>
      </c>
      <c r="AK370" t="str">
        <f t="shared" si="90"/>
        <v/>
      </c>
    </row>
    <row r="371" spans="1:37" x14ac:dyDescent="0.25">
      <c r="A371" s="23"/>
      <c r="B371" s="24"/>
      <c r="C371" s="24"/>
      <c r="D371" s="25"/>
      <c r="E371" s="26"/>
      <c r="F371" s="27"/>
      <c r="G371" s="27"/>
      <c r="H371" s="24"/>
      <c r="I371" s="28"/>
      <c r="J371" s="28"/>
      <c r="K371" s="15"/>
      <c r="L371" s="29"/>
      <c r="M371" s="30"/>
      <c r="N371" s="31"/>
      <c r="O371" s="32"/>
      <c r="P371" s="223"/>
      <c r="Q371" s="225"/>
      <c r="R371" s="377"/>
      <c r="S371" s="29"/>
      <c r="T371" s="30"/>
      <c r="U371">
        <f t="shared" si="78"/>
        <v>0</v>
      </c>
      <c r="V371" t="str">
        <f>IF(F371="","",IF(COUNTIF('Postes comptables'!$A:$C,F371)=0,"Anomalie",""))</f>
        <v/>
      </c>
      <c r="W371">
        <f t="shared" si="79"/>
        <v>1</v>
      </c>
      <c r="X371" t="str">
        <f>IF(F371="","",MATCH(F371,'Postes comptables'!$C$3:$C$45,0))</f>
        <v/>
      </c>
      <c r="Y371" t="str" cm="1">
        <f t="array" ref="Y371">IF(X371="","",INDEX('Postes comptables'!$B$3:$B$45,X371,0))</f>
        <v/>
      </c>
      <c r="Z371" t="str">
        <f>IF(G371="","",IF(COUNTIF('Postes comptables'!$C$99:$C$148,G371)=0,"Anomalie",""))</f>
        <v/>
      </c>
      <c r="AA371" t="b">
        <f t="shared" si="80"/>
        <v>0</v>
      </c>
      <c r="AB371" t="str">
        <f t="shared" si="81"/>
        <v/>
      </c>
      <c r="AC371" t="str">
        <f t="shared" si="82"/>
        <v/>
      </c>
      <c r="AD371" t="str">
        <f t="shared" si="83"/>
        <v/>
      </c>
      <c r="AE371" t="str">
        <f t="shared" si="84"/>
        <v/>
      </c>
      <c r="AF371" t="str">
        <f t="shared" si="85"/>
        <v/>
      </c>
      <c r="AG371" t="str">
        <f t="shared" si="86"/>
        <v/>
      </c>
      <c r="AH371" t="str">
        <f t="shared" si="87"/>
        <v/>
      </c>
      <c r="AI371" t="str">
        <f t="shared" si="88"/>
        <v/>
      </c>
      <c r="AJ371" t="str">
        <f t="shared" si="89"/>
        <v/>
      </c>
      <c r="AK371" t="str">
        <f t="shared" si="90"/>
        <v/>
      </c>
    </row>
    <row r="372" spans="1:37" x14ac:dyDescent="0.25">
      <c r="A372" s="23"/>
      <c r="B372" s="24"/>
      <c r="C372" s="24"/>
      <c r="D372" s="25"/>
      <c r="E372" s="26"/>
      <c r="F372" s="27"/>
      <c r="G372" s="27"/>
      <c r="H372" s="24"/>
      <c r="I372" s="28"/>
      <c r="J372" s="28"/>
      <c r="K372" s="15"/>
      <c r="L372" s="29"/>
      <c r="M372" s="30"/>
      <c r="N372" s="31"/>
      <c r="O372" s="32"/>
      <c r="P372" s="223"/>
      <c r="Q372" s="225"/>
      <c r="R372" s="377"/>
      <c r="S372" s="29"/>
      <c r="T372" s="30"/>
      <c r="U372">
        <f t="shared" si="78"/>
        <v>0</v>
      </c>
      <c r="V372" t="str">
        <f>IF(F372="","",IF(COUNTIF('Postes comptables'!$A:$C,F372)=0,"Anomalie",""))</f>
        <v/>
      </c>
      <c r="W372">
        <f t="shared" si="79"/>
        <v>1</v>
      </c>
      <c r="X372" t="str">
        <f>IF(F372="","",MATCH(F372,'Postes comptables'!$C$3:$C$45,0))</f>
        <v/>
      </c>
      <c r="Y372" t="str" cm="1">
        <f t="array" ref="Y372">IF(X372="","",INDEX('Postes comptables'!$B$3:$B$45,X372,0))</f>
        <v/>
      </c>
      <c r="Z372" t="str">
        <f>IF(G372="","",IF(COUNTIF('Postes comptables'!$C$99:$C$148,G372)=0,"Anomalie",""))</f>
        <v/>
      </c>
      <c r="AA372" t="b">
        <f t="shared" si="80"/>
        <v>0</v>
      </c>
      <c r="AB372" t="str">
        <f t="shared" si="81"/>
        <v/>
      </c>
      <c r="AC372" t="str">
        <f t="shared" si="82"/>
        <v/>
      </c>
      <c r="AD372" t="str">
        <f t="shared" si="83"/>
        <v/>
      </c>
      <c r="AE372" t="str">
        <f t="shared" si="84"/>
        <v/>
      </c>
      <c r="AF372" t="str">
        <f t="shared" si="85"/>
        <v/>
      </c>
      <c r="AG372" t="str">
        <f t="shared" si="86"/>
        <v/>
      </c>
      <c r="AH372" t="str">
        <f t="shared" si="87"/>
        <v/>
      </c>
      <c r="AI372" t="str">
        <f t="shared" si="88"/>
        <v/>
      </c>
      <c r="AJ372" t="str">
        <f t="shared" si="89"/>
        <v/>
      </c>
      <c r="AK372" t="str">
        <f t="shared" si="90"/>
        <v/>
      </c>
    </row>
    <row r="373" spans="1:37" x14ac:dyDescent="0.25">
      <c r="A373" s="23"/>
      <c r="B373" s="24"/>
      <c r="C373" s="24"/>
      <c r="D373" s="25"/>
      <c r="E373" s="26"/>
      <c r="F373" s="27"/>
      <c r="G373" s="27"/>
      <c r="H373" s="24"/>
      <c r="I373" s="28"/>
      <c r="J373" s="28"/>
      <c r="K373" s="15"/>
      <c r="L373" s="29"/>
      <c r="M373" s="30"/>
      <c r="N373" s="31"/>
      <c r="O373" s="32"/>
      <c r="P373" s="223"/>
      <c r="Q373" s="225"/>
      <c r="R373" s="377"/>
      <c r="S373" s="29"/>
      <c r="T373" s="30"/>
      <c r="U373">
        <f t="shared" si="78"/>
        <v>0</v>
      </c>
      <c r="V373" t="str">
        <f>IF(F373="","",IF(COUNTIF('Postes comptables'!$A:$C,F373)=0,"Anomalie",""))</f>
        <v/>
      </c>
      <c r="W373">
        <f t="shared" si="79"/>
        <v>1</v>
      </c>
      <c r="X373" t="str">
        <f>IF(F373="","",MATCH(F373,'Postes comptables'!$C$3:$C$45,0))</f>
        <v/>
      </c>
      <c r="Y373" t="str" cm="1">
        <f t="array" ref="Y373">IF(X373="","",INDEX('Postes comptables'!$B$3:$B$45,X373,0))</f>
        <v/>
      </c>
      <c r="Z373" t="str">
        <f>IF(G373="","",IF(COUNTIF('Postes comptables'!$C$99:$C$148,G373)=0,"Anomalie",""))</f>
        <v/>
      </c>
      <c r="AA373" t="b">
        <f t="shared" si="80"/>
        <v>0</v>
      </c>
      <c r="AB373" t="str">
        <f t="shared" si="81"/>
        <v/>
      </c>
      <c r="AC373" t="str">
        <f t="shared" si="82"/>
        <v/>
      </c>
      <c r="AD373" t="str">
        <f t="shared" si="83"/>
        <v/>
      </c>
      <c r="AE373" t="str">
        <f t="shared" si="84"/>
        <v/>
      </c>
      <c r="AF373" t="str">
        <f t="shared" si="85"/>
        <v/>
      </c>
      <c r="AG373" t="str">
        <f t="shared" si="86"/>
        <v/>
      </c>
      <c r="AH373" t="str">
        <f t="shared" si="87"/>
        <v/>
      </c>
      <c r="AI373" t="str">
        <f t="shared" si="88"/>
        <v/>
      </c>
      <c r="AJ373" t="str">
        <f t="shared" si="89"/>
        <v/>
      </c>
      <c r="AK373" t="str">
        <f t="shared" si="90"/>
        <v/>
      </c>
    </row>
    <row r="374" spans="1:37" x14ac:dyDescent="0.25">
      <c r="A374" s="23"/>
      <c r="B374" s="24"/>
      <c r="C374" s="24"/>
      <c r="D374" s="25"/>
      <c r="E374" s="26"/>
      <c r="F374" s="27"/>
      <c r="G374" s="27"/>
      <c r="H374" s="24"/>
      <c r="I374" s="28"/>
      <c r="J374" s="28"/>
      <c r="K374" s="15"/>
      <c r="L374" s="29"/>
      <c r="M374" s="30"/>
      <c r="N374" s="31"/>
      <c r="O374" s="32"/>
      <c r="P374" s="223"/>
      <c r="Q374" s="225"/>
      <c r="R374" s="377"/>
      <c r="S374" s="29"/>
      <c r="T374" s="30"/>
      <c r="U374">
        <f t="shared" si="78"/>
        <v>0</v>
      </c>
      <c r="V374" t="str">
        <f>IF(F374="","",IF(COUNTIF('Postes comptables'!$A:$C,F374)=0,"Anomalie",""))</f>
        <v/>
      </c>
      <c r="W374">
        <f t="shared" si="79"/>
        <v>1</v>
      </c>
      <c r="X374" t="str">
        <f>IF(F374="","",MATCH(F374,'Postes comptables'!$C$3:$C$45,0))</f>
        <v/>
      </c>
      <c r="Y374" t="str" cm="1">
        <f t="array" ref="Y374">IF(X374="","",INDEX('Postes comptables'!$B$3:$B$45,X374,0))</f>
        <v/>
      </c>
      <c r="Z374" t="str">
        <f>IF(G374="","",IF(COUNTIF('Postes comptables'!$C$99:$C$148,G374)=0,"Anomalie",""))</f>
        <v/>
      </c>
      <c r="AA374" t="b">
        <f t="shared" si="80"/>
        <v>0</v>
      </c>
      <c r="AB374" t="str">
        <f t="shared" si="81"/>
        <v/>
      </c>
      <c r="AC374" t="str">
        <f t="shared" si="82"/>
        <v/>
      </c>
      <c r="AD374" t="str">
        <f t="shared" si="83"/>
        <v/>
      </c>
      <c r="AE374" t="str">
        <f t="shared" si="84"/>
        <v/>
      </c>
      <c r="AF374" t="str">
        <f t="shared" si="85"/>
        <v/>
      </c>
      <c r="AG374" t="str">
        <f t="shared" si="86"/>
        <v/>
      </c>
      <c r="AH374" t="str">
        <f t="shared" si="87"/>
        <v/>
      </c>
      <c r="AI374" t="str">
        <f t="shared" si="88"/>
        <v/>
      </c>
      <c r="AJ374" t="str">
        <f t="shared" si="89"/>
        <v/>
      </c>
      <c r="AK374" t="str">
        <f t="shared" si="90"/>
        <v/>
      </c>
    </row>
    <row r="375" spans="1:37" x14ac:dyDescent="0.25">
      <c r="A375" s="23"/>
      <c r="B375" s="24"/>
      <c r="C375" s="24"/>
      <c r="D375" s="25"/>
      <c r="E375" s="26"/>
      <c r="F375" s="27"/>
      <c r="G375" s="27"/>
      <c r="H375" s="24"/>
      <c r="I375" s="28"/>
      <c r="J375" s="28"/>
      <c r="K375" s="15"/>
      <c r="L375" s="29"/>
      <c r="M375" s="30"/>
      <c r="N375" s="31"/>
      <c r="O375" s="32"/>
      <c r="P375" s="223"/>
      <c r="Q375" s="225"/>
      <c r="R375" s="377"/>
      <c r="S375" s="29"/>
      <c r="T375" s="30"/>
      <c r="U375">
        <f t="shared" si="78"/>
        <v>0</v>
      </c>
      <c r="V375" t="str">
        <f>IF(F375="","",IF(COUNTIF('Postes comptables'!$A:$C,F375)=0,"Anomalie",""))</f>
        <v/>
      </c>
      <c r="W375">
        <f t="shared" si="79"/>
        <v>1</v>
      </c>
      <c r="X375" t="str">
        <f>IF(F375="","",MATCH(F375,'Postes comptables'!$C$3:$C$45,0))</f>
        <v/>
      </c>
      <c r="Y375" t="str" cm="1">
        <f t="array" ref="Y375">IF(X375="","",INDEX('Postes comptables'!$B$3:$B$45,X375,0))</f>
        <v/>
      </c>
      <c r="Z375" t="str">
        <f>IF(G375="","",IF(COUNTIF('Postes comptables'!$C$99:$C$148,G375)=0,"Anomalie",""))</f>
        <v/>
      </c>
      <c r="AA375" t="b">
        <f t="shared" si="80"/>
        <v>0</v>
      </c>
      <c r="AB375" t="str">
        <f t="shared" si="81"/>
        <v/>
      </c>
      <c r="AC375" t="str">
        <f t="shared" si="82"/>
        <v/>
      </c>
      <c r="AD375" t="str">
        <f t="shared" si="83"/>
        <v/>
      </c>
      <c r="AE375" t="str">
        <f t="shared" si="84"/>
        <v/>
      </c>
      <c r="AF375" t="str">
        <f t="shared" si="85"/>
        <v/>
      </c>
      <c r="AG375" t="str">
        <f t="shared" si="86"/>
        <v/>
      </c>
      <c r="AH375" t="str">
        <f t="shared" si="87"/>
        <v/>
      </c>
      <c r="AI375" t="str">
        <f t="shared" si="88"/>
        <v/>
      </c>
      <c r="AJ375" t="str">
        <f t="shared" si="89"/>
        <v/>
      </c>
      <c r="AK375" t="str">
        <f t="shared" si="90"/>
        <v/>
      </c>
    </row>
    <row r="376" spans="1:37" x14ac:dyDescent="0.25">
      <c r="A376" s="23"/>
      <c r="B376" s="24"/>
      <c r="C376" s="24"/>
      <c r="D376" s="25"/>
      <c r="E376" s="26"/>
      <c r="F376" s="27"/>
      <c r="G376" s="27"/>
      <c r="H376" s="24"/>
      <c r="I376" s="28"/>
      <c r="J376" s="28"/>
      <c r="K376" s="15"/>
      <c r="L376" s="29"/>
      <c r="M376" s="30"/>
      <c r="N376" s="31"/>
      <c r="O376" s="32"/>
      <c r="P376" s="223"/>
      <c r="Q376" s="225"/>
      <c r="R376" s="377"/>
      <c r="S376" s="29"/>
      <c r="T376" s="30"/>
      <c r="U376">
        <f t="shared" si="78"/>
        <v>0</v>
      </c>
      <c r="V376" t="str">
        <f>IF(F376="","",IF(COUNTIF('Postes comptables'!$A:$C,F376)=0,"Anomalie",""))</f>
        <v/>
      </c>
      <c r="W376">
        <f t="shared" si="79"/>
        <v>1</v>
      </c>
      <c r="X376" t="str">
        <f>IF(F376="","",MATCH(F376,'Postes comptables'!$C$3:$C$45,0))</f>
        <v/>
      </c>
      <c r="Y376" t="str" cm="1">
        <f t="array" ref="Y376">IF(X376="","",INDEX('Postes comptables'!$B$3:$B$45,X376,0))</f>
        <v/>
      </c>
      <c r="Z376" t="str">
        <f>IF(G376="","",IF(COUNTIF('Postes comptables'!$C$99:$C$148,G376)=0,"Anomalie",""))</f>
        <v/>
      </c>
      <c r="AA376" t="b">
        <f t="shared" si="80"/>
        <v>0</v>
      </c>
      <c r="AB376" t="str">
        <f t="shared" si="81"/>
        <v/>
      </c>
      <c r="AC376" t="str">
        <f t="shared" si="82"/>
        <v/>
      </c>
      <c r="AD376" t="str">
        <f t="shared" si="83"/>
        <v/>
      </c>
      <c r="AE376" t="str">
        <f t="shared" si="84"/>
        <v/>
      </c>
      <c r="AF376" t="str">
        <f t="shared" si="85"/>
        <v/>
      </c>
      <c r="AG376" t="str">
        <f t="shared" si="86"/>
        <v/>
      </c>
      <c r="AH376" t="str">
        <f t="shared" si="87"/>
        <v/>
      </c>
      <c r="AI376" t="str">
        <f t="shared" si="88"/>
        <v/>
      </c>
      <c r="AJ376" t="str">
        <f t="shared" si="89"/>
        <v/>
      </c>
      <c r="AK376" t="str">
        <f t="shared" si="90"/>
        <v/>
      </c>
    </row>
    <row r="377" spans="1:37" x14ac:dyDescent="0.25">
      <c r="A377" s="23"/>
      <c r="B377" s="24"/>
      <c r="C377" s="24"/>
      <c r="D377" s="25"/>
      <c r="E377" s="26"/>
      <c r="F377" s="27"/>
      <c r="G377" s="27"/>
      <c r="H377" s="24"/>
      <c r="I377" s="28"/>
      <c r="J377" s="28"/>
      <c r="K377" s="15"/>
      <c r="L377" s="29"/>
      <c r="M377" s="30"/>
      <c r="N377" s="31"/>
      <c r="O377" s="32"/>
      <c r="P377" s="223"/>
      <c r="Q377" s="225"/>
      <c r="R377" s="377"/>
      <c r="S377" s="29"/>
      <c r="T377" s="30"/>
      <c r="U377">
        <f t="shared" si="78"/>
        <v>0</v>
      </c>
      <c r="V377" t="str">
        <f>IF(F377="","",IF(COUNTIF('Postes comptables'!$A:$C,F377)=0,"Anomalie",""))</f>
        <v/>
      </c>
      <c r="W377">
        <f t="shared" si="79"/>
        <v>1</v>
      </c>
      <c r="X377" t="str">
        <f>IF(F377="","",MATCH(F377,'Postes comptables'!$C$3:$C$45,0))</f>
        <v/>
      </c>
      <c r="Y377" t="str" cm="1">
        <f t="array" ref="Y377">IF(X377="","",INDEX('Postes comptables'!$B$3:$B$45,X377,0))</f>
        <v/>
      </c>
      <c r="Z377" t="str">
        <f>IF(G377="","",IF(COUNTIF('Postes comptables'!$C$99:$C$148,G377)=0,"Anomalie",""))</f>
        <v/>
      </c>
      <c r="AA377" t="b">
        <f t="shared" si="80"/>
        <v>0</v>
      </c>
      <c r="AB377" t="str">
        <f t="shared" si="81"/>
        <v/>
      </c>
      <c r="AC377" t="str">
        <f t="shared" si="82"/>
        <v/>
      </c>
      <c r="AD377" t="str">
        <f t="shared" si="83"/>
        <v/>
      </c>
      <c r="AE377" t="str">
        <f t="shared" si="84"/>
        <v/>
      </c>
      <c r="AF377" t="str">
        <f t="shared" si="85"/>
        <v/>
      </c>
      <c r="AG377" t="str">
        <f t="shared" si="86"/>
        <v/>
      </c>
      <c r="AH377" t="str">
        <f t="shared" si="87"/>
        <v/>
      </c>
      <c r="AI377" t="str">
        <f t="shared" si="88"/>
        <v/>
      </c>
      <c r="AJ377" t="str">
        <f t="shared" si="89"/>
        <v/>
      </c>
      <c r="AK377" t="str">
        <f t="shared" si="90"/>
        <v/>
      </c>
    </row>
    <row r="378" spans="1:37" x14ac:dyDescent="0.25">
      <c r="A378" s="23"/>
      <c r="B378" s="24"/>
      <c r="C378" s="24"/>
      <c r="D378" s="25"/>
      <c r="E378" s="26"/>
      <c r="F378" s="27"/>
      <c r="G378" s="27"/>
      <c r="H378" s="24"/>
      <c r="I378" s="28"/>
      <c r="J378" s="28"/>
      <c r="K378" s="15"/>
      <c r="L378" s="29"/>
      <c r="M378" s="30"/>
      <c r="N378" s="31"/>
      <c r="O378" s="32"/>
      <c r="P378" s="223"/>
      <c r="Q378" s="225"/>
      <c r="R378" s="377"/>
      <c r="S378" s="29"/>
      <c r="T378" s="30"/>
      <c r="U378">
        <f t="shared" si="78"/>
        <v>0</v>
      </c>
      <c r="V378" t="str">
        <f>IF(F378="","",IF(COUNTIF('Postes comptables'!$A:$C,F378)=0,"Anomalie",""))</f>
        <v/>
      </c>
      <c r="W378">
        <f t="shared" si="79"/>
        <v>1</v>
      </c>
      <c r="X378" t="str">
        <f>IF(F378="","",MATCH(F378,'Postes comptables'!$C$3:$C$45,0))</f>
        <v/>
      </c>
      <c r="Y378" t="str" cm="1">
        <f t="array" ref="Y378">IF(X378="","",INDEX('Postes comptables'!$B$3:$B$45,X378,0))</f>
        <v/>
      </c>
      <c r="Z378" t="str">
        <f>IF(G378="","",IF(COUNTIF('Postes comptables'!$C$99:$C$148,G378)=0,"Anomalie",""))</f>
        <v/>
      </c>
      <c r="AA378" t="b">
        <f t="shared" si="80"/>
        <v>0</v>
      </c>
      <c r="AB378" t="str">
        <f t="shared" si="81"/>
        <v/>
      </c>
      <c r="AC378" t="str">
        <f t="shared" si="82"/>
        <v/>
      </c>
      <c r="AD378" t="str">
        <f t="shared" si="83"/>
        <v/>
      </c>
      <c r="AE378" t="str">
        <f t="shared" si="84"/>
        <v/>
      </c>
      <c r="AF378" t="str">
        <f t="shared" si="85"/>
        <v/>
      </c>
      <c r="AG378" t="str">
        <f t="shared" si="86"/>
        <v/>
      </c>
      <c r="AH378" t="str">
        <f t="shared" si="87"/>
        <v/>
      </c>
      <c r="AI378" t="str">
        <f t="shared" si="88"/>
        <v/>
      </c>
      <c r="AJ378" t="str">
        <f t="shared" si="89"/>
        <v/>
      </c>
      <c r="AK378" t="str">
        <f t="shared" si="90"/>
        <v/>
      </c>
    </row>
    <row r="379" spans="1:37" x14ac:dyDescent="0.25">
      <c r="A379" s="23"/>
      <c r="B379" s="24"/>
      <c r="C379" s="24"/>
      <c r="D379" s="25"/>
      <c r="E379" s="26"/>
      <c r="F379" s="27"/>
      <c r="G379" s="27"/>
      <c r="H379" s="24"/>
      <c r="I379" s="28"/>
      <c r="J379" s="28"/>
      <c r="K379" s="15"/>
      <c r="L379" s="29"/>
      <c r="M379" s="30"/>
      <c r="N379" s="31"/>
      <c r="O379" s="32"/>
      <c r="P379" s="223"/>
      <c r="Q379" s="225"/>
      <c r="R379" s="377"/>
      <c r="S379" s="29"/>
      <c r="T379" s="30"/>
      <c r="U379">
        <f t="shared" si="78"/>
        <v>0</v>
      </c>
      <c r="V379" t="str">
        <f>IF(F379="","",IF(COUNTIF('Postes comptables'!$A:$C,F379)=0,"Anomalie",""))</f>
        <v/>
      </c>
      <c r="W379">
        <f t="shared" si="79"/>
        <v>1</v>
      </c>
      <c r="X379" t="str">
        <f>IF(F379="","",MATCH(F379,'Postes comptables'!$C$3:$C$45,0))</f>
        <v/>
      </c>
      <c r="Y379" t="str" cm="1">
        <f t="array" ref="Y379">IF(X379="","",INDEX('Postes comptables'!$B$3:$B$45,X379,0))</f>
        <v/>
      </c>
      <c r="Z379" t="str">
        <f>IF(G379="","",IF(COUNTIF('Postes comptables'!$C$99:$C$148,G379)=0,"Anomalie",""))</f>
        <v/>
      </c>
      <c r="AA379" t="b">
        <f t="shared" si="80"/>
        <v>0</v>
      </c>
      <c r="AB379" t="str">
        <f t="shared" si="81"/>
        <v/>
      </c>
      <c r="AC379" t="str">
        <f t="shared" si="82"/>
        <v/>
      </c>
      <c r="AD379" t="str">
        <f t="shared" si="83"/>
        <v/>
      </c>
      <c r="AE379" t="str">
        <f t="shared" si="84"/>
        <v/>
      </c>
      <c r="AF379" t="str">
        <f t="shared" si="85"/>
        <v/>
      </c>
      <c r="AG379" t="str">
        <f t="shared" si="86"/>
        <v/>
      </c>
      <c r="AH379" t="str">
        <f t="shared" si="87"/>
        <v/>
      </c>
      <c r="AI379" t="str">
        <f t="shared" si="88"/>
        <v/>
      </c>
      <c r="AJ379" t="str">
        <f t="shared" si="89"/>
        <v/>
      </c>
      <c r="AK379" t="str">
        <f t="shared" si="90"/>
        <v/>
      </c>
    </row>
    <row r="380" spans="1:37" x14ac:dyDescent="0.25">
      <c r="A380" s="23"/>
      <c r="B380" s="24"/>
      <c r="C380" s="24"/>
      <c r="D380" s="25"/>
      <c r="E380" s="26"/>
      <c r="F380" s="27"/>
      <c r="G380" s="27"/>
      <c r="H380" s="24"/>
      <c r="I380" s="28"/>
      <c r="J380" s="28"/>
      <c r="K380" s="15"/>
      <c r="L380" s="29"/>
      <c r="M380" s="30"/>
      <c r="N380" s="31"/>
      <c r="O380" s="32"/>
      <c r="P380" s="223"/>
      <c r="Q380" s="225"/>
      <c r="R380" s="377"/>
      <c r="S380" s="29"/>
      <c r="T380" s="30"/>
      <c r="U380">
        <f t="shared" si="78"/>
        <v>0</v>
      </c>
      <c r="V380" t="str">
        <f>IF(F380="","",IF(COUNTIF('Postes comptables'!$A:$C,F380)=0,"Anomalie",""))</f>
        <v/>
      </c>
      <c r="W380">
        <f t="shared" si="79"/>
        <v>1</v>
      </c>
      <c r="X380" t="str">
        <f>IF(F380="","",MATCH(F380,'Postes comptables'!$C$3:$C$45,0))</f>
        <v/>
      </c>
      <c r="Y380" t="str" cm="1">
        <f t="array" ref="Y380">IF(X380="","",INDEX('Postes comptables'!$B$3:$B$45,X380,0))</f>
        <v/>
      </c>
      <c r="Z380" t="str">
        <f>IF(G380="","",IF(COUNTIF('Postes comptables'!$C$99:$C$148,G380)=0,"Anomalie",""))</f>
        <v/>
      </c>
      <c r="AA380" t="b">
        <f t="shared" si="80"/>
        <v>0</v>
      </c>
      <c r="AB380" t="str">
        <f t="shared" si="81"/>
        <v/>
      </c>
      <c r="AC380" t="str">
        <f t="shared" si="82"/>
        <v/>
      </c>
      <c r="AD380" t="str">
        <f t="shared" si="83"/>
        <v/>
      </c>
      <c r="AE380" t="str">
        <f t="shared" si="84"/>
        <v/>
      </c>
      <c r="AF380" t="str">
        <f t="shared" si="85"/>
        <v/>
      </c>
      <c r="AG380" t="str">
        <f t="shared" si="86"/>
        <v/>
      </c>
      <c r="AH380" t="str">
        <f t="shared" si="87"/>
        <v/>
      </c>
      <c r="AI380" t="str">
        <f t="shared" si="88"/>
        <v/>
      </c>
      <c r="AJ380" t="str">
        <f t="shared" si="89"/>
        <v/>
      </c>
      <c r="AK380" t="str">
        <f t="shared" si="90"/>
        <v/>
      </c>
    </row>
    <row r="381" spans="1:37" x14ac:dyDescent="0.25">
      <c r="A381" s="23"/>
      <c r="B381" s="24"/>
      <c r="C381" s="24"/>
      <c r="D381" s="25"/>
      <c r="E381" s="26"/>
      <c r="F381" s="27"/>
      <c r="G381" s="27"/>
      <c r="H381" s="24"/>
      <c r="I381" s="28"/>
      <c r="J381" s="28"/>
      <c r="K381" s="15"/>
      <c r="L381" s="29"/>
      <c r="M381" s="30"/>
      <c r="N381" s="31"/>
      <c r="O381" s="32"/>
      <c r="P381" s="223"/>
      <c r="Q381" s="225"/>
      <c r="R381" s="377"/>
      <c r="S381" s="29"/>
      <c r="T381" s="30"/>
      <c r="U381">
        <f t="shared" si="78"/>
        <v>0</v>
      </c>
      <c r="V381" t="str">
        <f>IF(F381="","",IF(COUNTIF('Postes comptables'!$A:$C,F381)=0,"Anomalie",""))</f>
        <v/>
      </c>
      <c r="W381">
        <f t="shared" si="79"/>
        <v>1</v>
      </c>
      <c r="X381" t="str">
        <f>IF(F381="","",MATCH(F381,'Postes comptables'!$C$3:$C$45,0))</f>
        <v/>
      </c>
      <c r="Y381" t="str" cm="1">
        <f t="array" ref="Y381">IF(X381="","",INDEX('Postes comptables'!$B$3:$B$45,X381,0))</f>
        <v/>
      </c>
      <c r="Z381" t="str">
        <f>IF(G381="","",IF(COUNTIF('Postes comptables'!$C$99:$C$148,G381)=0,"Anomalie",""))</f>
        <v/>
      </c>
      <c r="AA381" t="b">
        <f t="shared" si="80"/>
        <v>0</v>
      </c>
      <c r="AB381" t="str">
        <f t="shared" si="81"/>
        <v/>
      </c>
      <c r="AC381" t="str">
        <f t="shared" si="82"/>
        <v/>
      </c>
      <c r="AD381" t="str">
        <f t="shared" si="83"/>
        <v/>
      </c>
      <c r="AE381" t="str">
        <f t="shared" si="84"/>
        <v/>
      </c>
      <c r="AF381" t="str">
        <f t="shared" si="85"/>
        <v/>
      </c>
      <c r="AG381" t="str">
        <f t="shared" si="86"/>
        <v/>
      </c>
      <c r="AH381" t="str">
        <f t="shared" si="87"/>
        <v/>
      </c>
      <c r="AI381" t="str">
        <f t="shared" si="88"/>
        <v/>
      </c>
      <c r="AJ381" t="str">
        <f t="shared" si="89"/>
        <v/>
      </c>
      <c r="AK381" t="str">
        <f t="shared" si="90"/>
        <v/>
      </c>
    </row>
    <row r="382" spans="1:37" x14ac:dyDescent="0.25">
      <c r="A382" s="23"/>
      <c r="B382" s="24"/>
      <c r="C382" s="24"/>
      <c r="D382" s="25"/>
      <c r="E382" s="26"/>
      <c r="F382" s="27"/>
      <c r="G382" s="27"/>
      <c r="H382" s="24"/>
      <c r="I382" s="28"/>
      <c r="J382" s="28"/>
      <c r="K382" s="15"/>
      <c r="L382" s="29"/>
      <c r="M382" s="30"/>
      <c r="N382" s="31"/>
      <c r="O382" s="32"/>
      <c r="P382" s="223"/>
      <c r="Q382" s="225"/>
      <c r="R382" s="377"/>
      <c r="S382" s="29"/>
      <c r="T382" s="30"/>
      <c r="U382">
        <f t="shared" si="78"/>
        <v>0</v>
      </c>
      <c r="V382" t="str">
        <f>IF(F382="","",IF(COUNTIF('Postes comptables'!$A:$C,F382)=0,"Anomalie",""))</f>
        <v/>
      </c>
      <c r="W382">
        <f t="shared" si="79"/>
        <v>1</v>
      </c>
      <c r="X382" t="str">
        <f>IF(F382="","",MATCH(F382,'Postes comptables'!$C$3:$C$45,0))</f>
        <v/>
      </c>
      <c r="Y382" t="str" cm="1">
        <f t="array" ref="Y382">IF(X382="","",INDEX('Postes comptables'!$B$3:$B$45,X382,0))</f>
        <v/>
      </c>
      <c r="Z382" t="str">
        <f>IF(G382="","",IF(COUNTIF('Postes comptables'!$C$99:$C$148,G382)=0,"Anomalie",""))</f>
        <v/>
      </c>
      <c r="AA382" t="b">
        <f t="shared" si="80"/>
        <v>0</v>
      </c>
      <c r="AB382" t="str">
        <f t="shared" si="81"/>
        <v/>
      </c>
      <c r="AC382" t="str">
        <f t="shared" si="82"/>
        <v/>
      </c>
      <c r="AD382" t="str">
        <f t="shared" si="83"/>
        <v/>
      </c>
      <c r="AE382" t="str">
        <f t="shared" si="84"/>
        <v/>
      </c>
      <c r="AF382" t="str">
        <f t="shared" si="85"/>
        <v/>
      </c>
      <c r="AG382" t="str">
        <f t="shared" si="86"/>
        <v/>
      </c>
      <c r="AH382" t="str">
        <f t="shared" si="87"/>
        <v/>
      </c>
      <c r="AI382" t="str">
        <f t="shared" si="88"/>
        <v/>
      </c>
      <c r="AJ382" t="str">
        <f t="shared" si="89"/>
        <v/>
      </c>
      <c r="AK382" t="str">
        <f t="shared" si="90"/>
        <v/>
      </c>
    </row>
    <row r="383" spans="1:37" x14ac:dyDescent="0.25">
      <c r="A383" s="23"/>
      <c r="B383" s="24"/>
      <c r="C383" s="24"/>
      <c r="D383" s="25"/>
      <c r="E383" s="26"/>
      <c r="F383" s="27"/>
      <c r="G383" s="27"/>
      <c r="H383" s="24"/>
      <c r="I383" s="28"/>
      <c r="J383" s="28"/>
      <c r="K383" s="15"/>
      <c r="L383" s="29"/>
      <c r="M383" s="30"/>
      <c r="N383" s="31"/>
      <c r="O383" s="32"/>
      <c r="P383" s="223"/>
      <c r="Q383" s="225"/>
      <c r="R383" s="377"/>
      <c r="S383" s="29"/>
      <c r="T383" s="30"/>
      <c r="U383">
        <f t="shared" si="78"/>
        <v>0</v>
      </c>
      <c r="V383" t="str">
        <f>IF(F383="","",IF(COUNTIF('Postes comptables'!$A:$C,F383)=0,"Anomalie",""))</f>
        <v/>
      </c>
      <c r="W383">
        <f t="shared" si="79"/>
        <v>1</v>
      </c>
      <c r="X383" t="str">
        <f>IF(F383="","",MATCH(F383,'Postes comptables'!$C$3:$C$45,0))</f>
        <v/>
      </c>
      <c r="Y383" t="str" cm="1">
        <f t="array" ref="Y383">IF(X383="","",INDEX('Postes comptables'!$B$3:$B$45,X383,0))</f>
        <v/>
      </c>
      <c r="Z383" t="str">
        <f>IF(G383="","",IF(COUNTIF('Postes comptables'!$C$99:$C$148,G383)=0,"Anomalie",""))</f>
        <v/>
      </c>
      <c r="AA383" t="b">
        <f t="shared" si="80"/>
        <v>0</v>
      </c>
      <c r="AB383" t="str">
        <f t="shared" si="81"/>
        <v/>
      </c>
      <c r="AC383" t="str">
        <f t="shared" si="82"/>
        <v/>
      </c>
      <c r="AD383" t="str">
        <f t="shared" si="83"/>
        <v/>
      </c>
      <c r="AE383" t="str">
        <f t="shared" si="84"/>
        <v/>
      </c>
      <c r="AF383" t="str">
        <f t="shared" si="85"/>
        <v/>
      </c>
      <c r="AG383" t="str">
        <f t="shared" si="86"/>
        <v/>
      </c>
      <c r="AH383" t="str">
        <f t="shared" si="87"/>
        <v/>
      </c>
      <c r="AI383" t="str">
        <f t="shared" si="88"/>
        <v/>
      </c>
      <c r="AJ383" t="str">
        <f t="shared" si="89"/>
        <v/>
      </c>
      <c r="AK383" t="str">
        <f t="shared" si="90"/>
        <v/>
      </c>
    </row>
    <row r="384" spans="1:37" x14ac:dyDescent="0.25">
      <c r="A384" s="23"/>
      <c r="B384" s="24"/>
      <c r="C384" s="24"/>
      <c r="D384" s="25"/>
      <c r="E384" s="26"/>
      <c r="F384" s="27"/>
      <c r="G384" s="27"/>
      <c r="H384" s="24"/>
      <c r="I384" s="28"/>
      <c r="J384" s="28"/>
      <c r="K384" s="15"/>
      <c r="L384" s="29"/>
      <c r="M384" s="30"/>
      <c r="N384" s="31"/>
      <c r="O384" s="32"/>
      <c r="P384" s="223"/>
      <c r="Q384" s="225"/>
      <c r="R384" s="377"/>
      <c r="S384" s="29"/>
      <c r="T384" s="30"/>
      <c r="U384">
        <f t="shared" si="78"/>
        <v>0</v>
      </c>
      <c r="V384" t="str">
        <f>IF(F384="","",IF(COUNTIF('Postes comptables'!$A:$C,F384)=0,"Anomalie",""))</f>
        <v/>
      </c>
      <c r="W384">
        <f t="shared" si="79"/>
        <v>1</v>
      </c>
      <c r="X384" t="str">
        <f>IF(F384="","",MATCH(F384,'Postes comptables'!$C$3:$C$45,0))</f>
        <v/>
      </c>
      <c r="Y384" t="str" cm="1">
        <f t="array" ref="Y384">IF(X384="","",INDEX('Postes comptables'!$B$3:$B$45,X384,0))</f>
        <v/>
      </c>
      <c r="Z384" t="str">
        <f>IF(G384="","",IF(COUNTIF('Postes comptables'!$C$99:$C$148,G384)=0,"Anomalie",""))</f>
        <v/>
      </c>
      <c r="AA384" t="b">
        <f t="shared" si="80"/>
        <v>0</v>
      </c>
      <c r="AB384" t="str">
        <f t="shared" si="81"/>
        <v/>
      </c>
      <c r="AC384" t="str">
        <f t="shared" si="82"/>
        <v/>
      </c>
      <c r="AD384" t="str">
        <f t="shared" si="83"/>
        <v/>
      </c>
      <c r="AE384" t="str">
        <f t="shared" si="84"/>
        <v/>
      </c>
      <c r="AF384" t="str">
        <f t="shared" si="85"/>
        <v/>
      </c>
      <c r="AG384" t="str">
        <f t="shared" si="86"/>
        <v/>
      </c>
      <c r="AH384" t="str">
        <f t="shared" si="87"/>
        <v/>
      </c>
      <c r="AI384" t="str">
        <f t="shared" si="88"/>
        <v/>
      </c>
      <c r="AJ384" t="str">
        <f t="shared" si="89"/>
        <v/>
      </c>
      <c r="AK384" t="str">
        <f t="shared" si="90"/>
        <v/>
      </c>
    </row>
    <row r="385" spans="1:37" x14ac:dyDescent="0.25">
      <c r="A385" s="23"/>
      <c r="B385" s="24"/>
      <c r="C385" s="24"/>
      <c r="D385" s="25"/>
      <c r="E385" s="26"/>
      <c r="F385" s="27"/>
      <c r="G385" s="27"/>
      <c r="H385" s="24"/>
      <c r="I385" s="28"/>
      <c r="J385" s="28"/>
      <c r="K385" s="15"/>
      <c r="L385" s="29"/>
      <c r="M385" s="30"/>
      <c r="N385" s="31"/>
      <c r="O385" s="32"/>
      <c r="P385" s="223"/>
      <c r="Q385" s="225"/>
      <c r="R385" s="377"/>
      <c r="S385" s="29"/>
      <c r="T385" s="30"/>
      <c r="U385">
        <f t="shared" si="78"/>
        <v>0</v>
      </c>
      <c r="V385" t="str">
        <f>IF(F385="","",IF(COUNTIF('Postes comptables'!$A:$C,F385)=0,"Anomalie",""))</f>
        <v/>
      </c>
      <c r="W385">
        <f t="shared" si="79"/>
        <v>1</v>
      </c>
      <c r="X385" t="str">
        <f>IF(F385="","",MATCH(F385,'Postes comptables'!$C$3:$C$45,0))</f>
        <v/>
      </c>
      <c r="Y385" t="str" cm="1">
        <f t="array" ref="Y385">IF(X385="","",INDEX('Postes comptables'!$B$3:$B$45,X385,0))</f>
        <v/>
      </c>
      <c r="Z385" t="str">
        <f>IF(G385="","",IF(COUNTIF('Postes comptables'!$C$99:$C$148,G385)=0,"Anomalie",""))</f>
        <v/>
      </c>
      <c r="AA385" t="b">
        <f t="shared" si="80"/>
        <v>0</v>
      </c>
      <c r="AB385" t="str">
        <f t="shared" si="81"/>
        <v/>
      </c>
      <c r="AC385" t="str">
        <f t="shared" si="82"/>
        <v/>
      </c>
      <c r="AD385" t="str">
        <f t="shared" si="83"/>
        <v/>
      </c>
      <c r="AE385" t="str">
        <f t="shared" si="84"/>
        <v/>
      </c>
      <c r="AF385" t="str">
        <f t="shared" si="85"/>
        <v/>
      </c>
      <c r="AG385" t="str">
        <f t="shared" si="86"/>
        <v/>
      </c>
      <c r="AH385" t="str">
        <f t="shared" si="87"/>
        <v/>
      </c>
      <c r="AI385" t="str">
        <f t="shared" si="88"/>
        <v/>
      </c>
      <c r="AJ385" t="str">
        <f t="shared" si="89"/>
        <v/>
      </c>
      <c r="AK385" t="str">
        <f t="shared" si="90"/>
        <v/>
      </c>
    </row>
    <row r="386" spans="1:37" x14ac:dyDescent="0.25">
      <c r="A386" s="23"/>
      <c r="B386" s="24"/>
      <c r="C386" s="24"/>
      <c r="D386" s="25"/>
      <c r="E386" s="26"/>
      <c r="F386" s="27"/>
      <c r="G386" s="27"/>
      <c r="H386" s="24"/>
      <c r="I386" s="28"/>
      <c r="J386" s="28"/>
      <c r="K386" s="15"/>
      <c r="L386" s="29"/>
      <c r="M386" s="30"/>
      <c r="N386" s="31"/>
      <c r="O386" s="32"/>
      <c r="P386" s="223"/>
      <c r="Q386" s="225"/>
      <c r="R386" s="377"/>
      <c r="S386" s="29"/>
      <c r="T386" s="30"/>
      <c r="U386">
        <f t="shared" si="78"/>
        <v>0</v>
      </c>
      <c r="V386" t="str">
        <f>IF(F386="","",IF(COUNTIF('Postes comptables'!$A:$C,F386)=0,"Anomalie",""))</f>
        <v/>
      </c>
      <c r="W386">
        <f t="shared" si="79"/>
        <v>1</v>
      </c>
      <c r="X386" t="str">
        <f>IF(F386="","",MATCH(F386,'Postes comptables'!$C$3:$C$45,0))</f>
        <v/>
      </c>
      <c r="Y386" t="str" cm="1">
        <f t="array" ref="Y386">IF(X386="","",INDEX('Postes comptables'!$B$3:$B$45,X386,0))</f>
        <v/>
      </c>
      <c r="Z386" t="str">
        <f>IF(G386="","",IF(COUNTIF('Postes comptables'!$C$99:$C$148,G386)=0,"Anomalie",""))</f>
        <v/>
      </c>
      <c r="AA386" t="b">
        <f t="shared" si="80"/>
        <v>0</v>
      </c>
      <c r="AB386" t="str">
        <f t="shared" si="81"/>
        <v/>
      </c>
      <c r="AC386" t="str">
        <f t="shared" si="82"/>
        <v/>
      </c>
      <c r="AD386" t="str">
        <f t="shared" si="83"/>
        <v/>
      </c>
      <c r="AE386" t="str">
        <f t="shared" si="84"/>
        <v/>
      </c>
      <c r="AF386" t="str">
        <f t="shared" si="85"/>
        <v/>
      </c>
      <c r="AG386" t="str">
        <f t="shared" si="86"/>
        <v/>
      </c>
      <c r="AH386" t="str">
        <f t="shared" si="87"/>
        <v/>
      </c>
      <c r="AI386" t="str">
        <f t="shared" si="88"/>
        <v/>
      </c>
      <c r="AJ386" t="str">
        <f t="shared" si="89"/>
        <v/>
      </c>
      <c r="AK386" t="str">
        <f t="shared" si="90"/>
        <v/>
      </c>
    </row>
    <row r="387" spans="1:37" x14ac:dyDescent="0.25">
      <c r="A387" s="23"/>
      <c r="B387" s="24"/>
      <c r="C387" s="24"/>
      <c r="D387" s="25"/>
      <c r="E387" s="26"/>
      <c r="F387" s="27"/>
      <c r="G387" s="27"/>
      <c r="H387" s="24"/>
      <c r="I387" s="28"/>
      <c r="J387" s="28"/>
      <c r="K387" s="15"/>
      <c r="L387" s="29"/>
      <c r="M387" s="30"/>
      <c r="N387" s="31"/>
      <c r="O387" s="32"/>
      <c r="P387" s="223"/>
      <c r="Q387" s="225"/>
      <c r="R387" s="377"/>
      <c r="S387" s="29"/>
      <c r="T387" s="30"/>
      <c r="U387">
        <f t="shared" ref="U387:U450" si="91">IF(ISBLANK(F387),0,1)</f>
        <v>0</v>
      </c>
      <c r="V387" t="str">
        <f>IF(F387="","",IF(COUNTIF('Postes comptables'!$A:$C,F387)=0,"Anomalie",""))</f>
        <v/>
      </c>
      <c r="W387">
        <f t="shared" ref="W387:W450" si="92">MONTH(A387)</f>
        <v>1</v>
      </c>
      <c r="X387" t="str">
        <f>IF(F387="","",MATCH(F387,'Postes comptables'!$C$3:$C$45,0))</f>
        <v/>
      </c>
      <c r="Y387" t="str" cm="1">
        <f t="array" ref="Y387">IF(X387="","",INDEX('Postes comptables'!$B$3:$B$45,X387,0))</f>
        <v/>
      </c>
      <c r="Z387" t="str">
        <f>IF(G387="","",IF(COUNTIF('Postes comptables'!$C$99:$C$148,G387)=0,"Anomalie",""))</f>
        <v/>
      </c>
      <c r="AA387" t="b">
        <f t="shared" ref="AA387:AA450" si="93">IF(AND(F387="",A387&lt;&gt;"",COUNTIF(AB387:AK387,"D")=0),TRUE,FALSE)</f>
        <v>0</v>
      </c>
      <c r="AB387" t="str">
        <f t="shared" ref="AB387:AB450" si="94">IF(AND(K387="X",AB$1&lt;&gt;"Trésorerie"),"D","")</f>
        <v/>
      </c>
      <c r="AC387" t="str">
        <f t="shared" ref="AC387:AC450" si="95">IF(AND(L387="X",AC$1&lt;&gt;"Trésorerie"),"D","")</f>
        <v/>
      </c>
      <c r="AD387" t="str">
        <f t="shared" ref="AD387:AD450" si="96">IF(AND(M387="X",AD$1&lt;&gt;"Trésorerie"),"D","")</f>
        <v/>
      </c>
      <c r="AE387" t="str">
        <f t="shared" ref="AE387:AE450" si="97">IF(AND(N387="X",AE$1&lt;&gt;"Trésorerie"),"D","")</f>
        <v/>
      </c>
      <c r="AF387" t="str">
        <f t="shared" ref="AF387:AF450" si="98">IF(AND(O387="X",AF$1&lt;&gt;"Trésorerie"),"D","")</f>
        <v/>
      </c>
      <c r="AG387" t="str">
        <f t="shared" ref="AG387:AG450" si="99">IF(AND(P387="X",AG$1&lt;&gt;"Trésorerie"),"D","")</f>
        <v/>
      </c>
      <c r="AH387" t="str">
        <f t="shared" ref="AH387:AH450" si="100">IF(AND(Q387="X",AH$1&lt;&gt;"Trésorerie"),"D","")</f>
        <v/>
      </c>
      <c r="AI387" t="str">
        <f t="shared" ref="AI387:AI450" si="101">IF(AND(R387="X",AI$1&lt;&gt;"Trésorerie"),"D","")</f>
        <v/>
      </c>
      <c r="AJ387" t="str">
        <f t="shared" ref="AJ387:AJ450" si="102">IF(AND(S387="X",AJ$1&lt;&gt;"Trésorerie"),"D","")</f>
        <v/>
      </c>
      <c r="AK387" t="str">
        <f t="shared" ref="AK387:AK450" si="103">IF(AND(T387="X",AK$1&lt;&gt;"Trésorerie"),"D","")</f>
        <v/>
      </c>
    </row>
    <row r="388" spans="1:37" x14ac:dyDescent="0.25">
      <c r="A388" s="23"/>
      <c r="B388" s="24"/>
      <c r="C388" s="24"/>
      <c r="D388" s="25"/>
      <c r="E388" s="26"/>
      <c r="F388" s="27"/>
      <c r="G388" s="27"/>
      <c r="H388" s="24"/>
      <c r="I388" s="28"/>
      <c r="J388" s="28"/>
      <c r="K388" s="15"/>
      <c r="L388" s="29"/>
      <c r="M388" s="30"/>
      <c r="N388" s="31"/>
      <c r="O388" s="32"/>
      <c r="P388" s="223"/>
      <c r="Q388" s="225"/>
      <c r="R388" s="377"/>
      <c r="S388" s="29"/>
      <c r="T388" s="30"/>
      <c r="U388">
        <f t="shared" si="91"/>
        <v>0</v>
      </c>
      <c r="V388" t="str">
        <f>IF(F388="","",IF(COUNTIF('Postes comptables'!$A:$C,F388)=0,"Anomalie",""))</f>
        <v/>
      </c>
      <c r="W388">
        <f t="shared" si="92"/>
        <v>1</v>
      </c>
      <c r="X388" t="str">
        <f>IF(F388="","",MATCH(F388,'Postes comptables'!$C$3:$C$45,0))</f>
        <v/>
      </c>
      <c r="Y388" t="str" cm="1">
        <f t="array" ref="Y388">IF(X388="","",INDEX('Postes comptables'!$B$3:$B$45,X388,0))</f>
        <v/>
      </c>
      <c r="Z388" t="str">
        <f>IF(G388="","",IF(COUNTIF('Postes comptables'!$C$99:$C$148,G388)=0,"Anomalie",""))</f>
        <v/>
      </c>
      <c r="AA388" t="b">
        <f t="shared" si="93"/>
        <v>0</v>
      </c>
      <c r="AB388" t="str">
        <f t="shared" si="94"/>
        <v/>
      </c>
      <c r="AC388" t="str">
        <f t="shared" si="95"/>
        <v/>
      </c>
      <c r="AD388" t="str">
        <f t="shared" si="96"/>
        <v/>
      </c>
      <c r="AE388" t="str">
        <f t="shared" si="97"/>
        <v/>
      </c>
      <c r="AF388" t="str">
        <f t="shared" si="98"/>
        <v/>
      </c>
      <c r="AG388" t="str">
        <f t="shared" si="99"/>
        <v/>
      </c>
      <c r="AH388" t="str">
        <f t="shared" si="100"/>
        <v/>
      </c>
      <c r="AI388" t="str">
        <f t="shared" si="101"/>
        <v/>
      </c>
      <c r="AJ388" t="str">
        <f t="shared" si="102"/>
        <v/>
      </c>
      <c r="AK388" t="str">
        <f t="shared" si="103"/>
        <v/>
      </c>
    </row>
    <row r="389" spans="1:37" x14ac:dyDescent="0.25">
      <c r="A389" s="23"/>
      <c r="B389" s="24"/>
      <c r="C389" s="24"/>
      <c r="D389" s="25"/>
      <c r="E389" s="26"/>
      <c r="F389" s="27"/>
      <c r="G389" s="27"/>
      <c r="H389" s="24"/>
      <c r="I389" s="28"/>
      <c r="J389" s="28"/>
      <c r="K389" s="15"/>
      <c r="L389" s="29"/>
      <c r="M389" s="30"/>
      <c r="N389" s="31"/>
      <c r="O389" s="32"/>
      <c r="P389" s="223"/>
      <c r="Q389" s="225"/>
      <c r="R389" s="377"/>
      <c r="S389" s="29"/>
      <c r="T389" s="30"/>
      <c r="U389">
        <f t="shared" si="91"/>
        <v>0</v>
      </c>
      <c r="V389" t="str">
        <f>IF(F389="","",IF(COUNTIF('Postes comptables'!$A:$C,F389)=0,"Anomalie",""))</f>
        <v/>
      </c>
      <c r="W389">
        <f t="shared" si="92"/>
        <v>1</v>
      </c>
      <c r="X389" t="str">
        <f>IF(F389="","",MATCH(F389,'Postes comptables'!$C$3:$C$45,0))</f>
        <v/>
      </c>
      <c r="Y389" t="str" cm="1">
        <f t="array" ref="Y389">IF(X389="","",INDEX('Postes comptables'!$B$3:$B$45,X389,0))</f>
        <v/>
      </c>
      <c r="Z389" t="str">
        <f>IF(G389="","",IF(COUNTIF('Postes comptables'!$C$99:$C$148,G389)=0,"Anomalie",""))</f>
        <v/>
      </c>
      <c r="AA389" t="b">
        <f t="shared" si="93"/>
        <v>0</v>
      </c>
      <c r="AB389" t="str">
        <f t="shared" si="94"/>
        <v/>
      </c>
      <c r="AC389" t="str">
        <f t="shared" si="95"/>
        <v/>
      </c>
      <c r="AD389" t="str">
        <f t="shared" si="96"/>
        <v/>
      </c>
      <c r="AE389" t="str">
        <f t="shared" si="97"/>
        <v/>
      </c>
      <c r="AF389" t="str">
        <f t="shared" si="98"/>
        <v/>
      </c>
      <c r="AG389" t="str">
        <f t="shared" si="99"/>
        <v/>
      </c>
      <c r="AH389" t="str">
        <f t="shared" si="100"/>
        <v/>
      </c>
      <c r="AI389" t="str">
        <f t="shared" si="101"/>
        <v/>
      </c>
      <c r="AJ389" t="str">
        <f t="shared" si="102"/>
        <v/>
      </c>
      <c r="AK389" t="str">
        <f t="shared" si="103"/>
        <v/>
      </c>
    </row>
    <row r="390" spans="1:37" x14ac:dyDescent="0.25">
      <c r="A390" s="23"/>
      <c r="B390" s="24"/>
      <c r="C390" s="24"/>
      <c r="D390" s="25"/>
      <c r="E390" s="26"/>
      <c r="F390" s="27"/>
      <c r="G390" s="27"/>
      <c r="H390" s="24"/>
      <c r="I390" s="28"/>
      <c r="J390" s="28"/>
      <c r="K390" s="15"/>
      <c r="L390" s="29"/>
      <c r="M390" s="30"/>
      <c r="N390" s="31"/>
      <c r="O390" s="32"/>
      <c r="P390" s="223"/>
      <c r="Q390" s="225"/>
      <c r="R390" s="377"/>
      <c r="S390" s="29"/>
      <c r="T390" s="30"/>
      <c r="U390">
        <f t="shared" si="91"/>
        <v>0</v>
      </c>
      <c r="V390" t="str">
        <f>IF(F390="","",IF(COUNTIF('Postes comptables'!$A:$C,F390)=0,"Anomalie",""))</f>
        <v/>
      </c>
      <c r="W390">
        <f t="shared" si="92"/>
        <v>1</v>
      </c>
      <c r="X390" t="str">
        <f>IF(F390="","",MATCH(F390,'Postes comptables'!$C$3:$C$45,0))</f>
        <v/>
      </c>
      <c r="Y390" t="str" cm="1">
        <f t="array" ref="Y390">IF(X390="","",INDEX('Postes comptables'!$B$3:$B$45,X390,0))</f>
        <v/>
      </c>
      <c r="Z390" t="str">
        <f>IF(G390="","",IF(COUNTIF('Postes comptables'!$C$99:$C$148,G390)=0,"Anomalie",""))</f>
        <v/>
      </c>
      <c r="AA390" t="b">
        <f t="shared" si="93"/>
        <v>0</v>
      </c>
      <c r="AB390" t="str">
        <f t="shared" si="94"/>
        <v/>
      </c>
      <c r="AC390" t="str">
        <f t="shared" si="95"/>
        <v/>
      </c>
      <c r="AD390" t="str">
        <f t="shared" si="96"/>
        <v/>
      </c>
      <c r="AE390" t="str">
        <f t="shared" si="97"/>
        <v/>
      </c>
      <c r="AF390" t="str">
        <f t="shared" si="98"/>
        <v/>
      </c>
      <c r="AG390" t="str">
        <f t="shared" si="99"/>
        <v/>
      </c>
      <c r="AH390" t="str">
        <f t="shared" si="100"/>
        <v/>
      </c>
      <c r="AI390" t="str">
        <f t="shared" si="101"/>
        <v/>
      </c>
      <c r="AJ390" t="str">
        <f t="shared" si="102"/>
        <v/>
      </c>
      <c r="AK390" t="str">
        <f t="shared" si="103"/>
        <v/>
      </c>
    </row>
    <row r="391" spans="1:37" x14ac:dyDescent="0.25">
      <c r="A391" s="23"/>
      <c r="B391" s="24"/>
      <c r="C391" s="24"/>
      <c r="D391" s="25"/>
      <c r="E391" s="26"/>
      <c r="F391" s="27"/>
      <c r="G391" s="27"/>
      <c r="H391" s="24"/>
      <c r="I391" s="28"/>
      <c r="J391" s="28"/>
      <c r="K391" s="15"/>
      <c r="L391" s="29"/>
      <c r="M391" s="30"/>
      <c r="N391" s="31"/>
      <c r="O391" s="32"/>
      <c r="P391" s="223"/>
      <c r="Q391" s="225"/>
      <c r="R391" s="377"/>
      <c r="S391" s="29"/>
      <c r="T391" s="30"/>
      <c r="U391">
        <f t="shared" si="91"/>
        <v>0</v>
      </c>
      <c r="V391" t="str">
        <f>IF(F391="","",IF(COUNTIF('Postes comptables'!$A:$C,F391)=0,"Anomalie",""))</f>
        <v/>
      </c>
      <c r="W391">
        <f t="shared" si="92"/>
        <v>1</v>
      </c>
      <c r="X391" t="str">
        <f>IF(F391="","",MATCH(F391,'Postes comptables'!$C$3:$C$45,0))</f>
        <v/>
      </c>
      <c r="Y391" t="str" cm="1">
        <f t="array" ref="Y391">IF(X391="","",INDEX('Postes comptables'!$B$3:$B$45,X391,0))</f>
        <v/>
      </c>
      <c r="Z391" t="str">
        <f>IF(G391="","",IF(COUNTIF('Postes comptables'!$C$99:$C$148,G391)=0,"Anomalie",""))</f>
        <v/>
      </c>
      <c r="AA391" t="b">
        <f t="shared" si="93"/>
        <v>0</v>
      </c>
      <c r="AB391" t="str">
        <f t="shared" si="94"/>
        <v/>
      </c>
      <c r="AC391" t="str">
        <f t="shared" si="95"/>
        <v/>
      </c>
      <c r="AD391" t="str">
        <f t="shared" si="96"/>
        <v/>
      </c>
      <c r="AE391" t="str">
        <f t="shared" si="97"/>
        <v/>
      </c>
      <c r="AF391" t="str">
        <f t="shared" si="98"/>
        <v/>
      </c>
      <c r="AG391" t="str">
        <f t="shared" si="99"/>
        <v/>
      </c>
      <c r="AH391" t="str">
        <f t="shared" si="100"/>
        <v/>
      </c>
      <c r="AI391" t="str">
        <f t="shared" si="101"/>
        <v/>
      </c>
      <c r="AJ391" t="str">
        <f t="shared" si="102"/>
        <v/>
      </c>
      <c r="AK391" t="str">
        <f t="shared" si="103"/>
        <v/>
      </c>
    </row>
    <row r="392" spans="1:37" x14ac:dyDescent="0.25">
      <c r="A392" s="23"/>
      <c r="B392" s="24"/>
      <c r="C392" s="24"/>
      <c r="D392" s="25"/>
      <c r="E392" s="26"/>
      <c r="F392" s="27"/>
      <c r="G392" s="27"/>
      <c r="H392" s="24"/>
      <c r="I392" s="28"/>
      <c r="J392" s="28"/>
      <c r="K392" s="15"/>
      <c r="L392" s="29"/>
      <c r="M392" s="30"/>
      <c r="N392" s="31"/>
      <c r="O392" s="32"/>
      <c r="P392" s="223"/>
      <c r="Q392" s="225"/>
      <c r="R392" s="377"/>
      <c r="S392" s="29"/>
      <c r="T392" s="30"/>
      <c r="U392">
        <f t="shared" si="91"/>
        <v>0</v>
      </c>
      <c r="V392" t="str">
        <f>IF(F392="","",IF(COUNTIF('Postes comptables'!$A:$C,F392)=0,"Anomalie",""))</f>
        <v/>
      </c>
      <c r="W392">
        <f t="shared" si="92"/>
        <v>1</v>
      </c>
      <c r="X392" t="str">
        <f>IF(F392="","",MATCH(F392,'Postes comptables'!$C$3:$C$45,0))</f>
        <v/>
      </c>
      <c r="Y392" t="str" cm="1">
        <f t="array" ref="Y392">IF(X392="","",INDEX('Postes comptables'!$B$3:$B$45,X392,0))</f>
        <v/>
      </c>
      <c r="Z392" t="str">
        <f>IF(G392="","",IF(COUNTIF('Postes comptables'!$C$99:$C$148,G392)=0,"Anomalie",""))</f>
        <v/>
      </c>
      <c r="AA392" t="b">
        <f t="shared" si="93"/>
        <v>0</v>
      </c>
      <c r="AB392" t="str">
        <f t="shared" si="94"/>
        <v/>
      </c>
      <c r="AC392" t="str">
        <f t="shared" si="95"/>
        <v/>
      </c>
      <c r="AD392" t="str">
        <f t="shared" si="96"/>
        <v/>
      </c>
      <c r="AE392" t="str">
        <f t="shared" si="97"/>
        <v/>
      </c>
      <c r="AF392" t="str">
        <f t="shared" si="98"/>
        <v/>
      </c>
      <c r="AG392" t="str">
        <f t="shared" si="99"/>
        <v/>
      </c>
      <c r="AH392" t="str">
        <f t="shared" si="100"/>
        <v/>
      </c>
      <c r="AI392" t="str">
        <f t="shared" si="101"/>
        <v/>
      </c>
      <c r="AJ392" t="str">
        <f t="shared" si="102"/>
        <v/>
      </c>
      <c r="AK392" t="str">
        <f t="shared" si="103"/>
        <v/>
      </c>
    </row>
    <row r="393" spans="1:37" x14ac:dyDescent="0.25">
      <c r="A393" s="23"/>
      <c r="B393" s="24"/>
      <c r="C393" s="24"/>
      <c r="D393" s="25"/>
      <c r="E393" s="26"/>
      <c r="F393" s="27"/>
      <c r="G393" s="27"/>
      <c r="H393" s="24"/>
      <c r="I393" s="28"/>
      <c r="J393" s="28"/>
      <c r="K393" s="15"/>
      <c r="L393" s="29"/>
      <c r="M393" s="30"/>
      <c r="N393" s="31"/>
      <c r="O393" s="32"/>
      <c r="P393" s="223"/>
      <c r="Q393" s="225"/>
      <c r="R393" s="377"/>
      <c r="S393" s="29"/>
      <c r="T393" s="30"/>
      <c r="U393">
        <f t="shared" si="91"/>
        <v>0</v>
      </c>
      <c r="V393" t="str">
        <f>IF(F393="","",IF(COUNTIF('Postes comptables'!$A:$C,F393)=0,"Anomalie",""))</f>
        <v/>
      </c>
      <c r="W393">
        <f t="shared" si="92"/>
        <v>1</v>
      </c>
      <c r="X393" t="str">
        <f>IF(F393="","",MATCH(F393,'Postes comptables'!$C$3:$C$45,0))</f>
        <v/>
      </c>
      <c r="Y393" t="str" cm="1">
        <f t="array" ref="Y393">IF(X393="","",INDEX('Postes comptables'!$B$3:$B$45,X393,0))</f>
        <v/>
      </c>
      <c r="Z393" t="str">
        <f>IF(G393="","",IF(COUNTIF('Postes comptables'!$C$99:$C$148,G393)=0,"Anomalie",""))</f>
        <v/>
      </c>
      <c r="AA393" t="b">
        <f t="shared" si="93"/>
        <v>0</v>
      </c>
      <c r="AB393" t="str">
        <f t="shared" si="94"/>
        <v/>
      </c>
      <c r="AC393" t="str">
        <f t="shared" si="95"/>
        <v/>
      </c>
      <c r="AD393" t="str">
        <f t="shared" si="96"/>
        <v/>
      </c>
      <c r="AE393" t="str">
        <f t="shared" si="97"/>
        <v/>
      </c>
      <c r="AF393" t="str">
        <f t="shared" si="98"/>
        <v/>
      </c>
      <c r="AG393" t="str">
        <f t="shared" si="99"/>
        <v/>
      </c>
      <c r="AH393" t="str">
        <f t="shared" si="100"/>
        <v/>
      </c>
      <c r="AI393" t="str">
        <f t="shared" si="101"/>
        <v/>
      </c>
      <c r="AJ393" t="str">
        <f t="shared" si="102"/>
        <v/>
      </c>
      <c r="AK393" t="str">
        <f t="shared" si="103"/>
        <v/>
      </c>
    </row>
    <row r="394" spans="1:37" x14ac:dyDescent="0.25">
      <c r="A394" s="23"/>
      <c r="B394" s="24"/>
      <c r="C394" s="24"/>
      <c r="D394" s="25"/>
      <c r="E394" s="26"/>
      <c r="F394" s="27"/>
      <c r="G394" s="27"/>
      <c r="H394" s="24"/>
      <c r="I394" s="28"/>
      <c r="J394" s="28"/>
      <c r="K394" s="15"/>
      <c r="L394" s="29"/>
      <c r="M394" s="30"/>
      <c r="N394" s="31"/>
      <c r="O394" s="32"/>
      <c r="P394" s="223"/>
      <c r="Q394" s="225"/>
      <c r="R394" s="377"/>
      <c r="S394" s="29"/>
      <c r="T394" s="30"/>
      <c r="U394">
        <f t="shared" si="91"/>
        <v>0</v>
      </c>
      <c r="V394" t="str">
        <f>IF(F394="","",IF(COUNTIF('Postes comptables'!$A:$C,F394)=0,"Anomalie",""))</f>
        <v/>
      </c>
      <c r="W394">
        <f t="shared" si="92"/>
        <v>1</v>
      </c>
      <c r="X394" t="str">
        <f>IF(F394="","",MATCH(F394,'Postes comptables'!$C$3:$C$45,0))</f>
        <v/>
      </c>
      <c r="Y394" t="str" cm="1">
        <f t="array" ref="Y394">IF(X394="","",INDEX('Postes comptables'!$B$3:$B$45,X394,0))</f>
        <v/>
      </c>
      <c r="Z394" t="str">
        <f>IF(G394="","",IF(COUNTIF('Postes comptables'!$C$99:$C$148,G394)=0,"Anomalie",""))</f>
        <v/>
      </c>
      <c r="AA394" t="b">
        <f t="shared" si="93"/>
        <v>0</v>
      </c>
      <c r="AB394" t="str">
        <f t="shared" si="94"/>
        <v/>
      </c>
      <c r="AC394" t="str">
        <f t="shared" si="95"/>
        <v/>
      </c>
      <c r="AD394" t="str">
        <f t="shared" si="96"/>
        <v/>
      </c>
      <c r="AE394" t="str">
        <f t="shared" si="97"/>
        <v/>
      </c>
      <c r="AF394" t="str">
        <f t="shared" si="98"/>
        <v/>
      </c>
      <c r="AG394" t="str">
        <f t="shared" si="99"/>
        <v/>
      </c>
      <c r="AH394" t="str">
        <f t="shared" si="100"/>
        <v/>
      </c>
      <c r="AI394" t="str">
        <f t="shared" si="101"/>
        <v/>
      </c>
      <c r="AJ394" t="str">
        <f t="shared" si="102"/>
        <v/>
      </c>
      <c r="AK394" t="str">
        <f t="shared" si="103"/>
        <v/>
      </c>
    </row>
    <row r="395" spans="1:37" x14ac:dyDescent="0.25">
      <c r="A395" s="23"/>
      <c r="B395" s="24"/>
      <c r="C395" s="24"/>
      <c r="D395" s="25"/>
      <c r="E395" s="26"/>
      <c r="F395" s="27"/>
      <c r="G395" s="27"/>
      <c r="H395" s="24"/>
      <c r="I395" s="28"/>
      <c r="J395" s="28"/>
      <c r="K395" s="15"/>
      <c r="L395" s="29"/>
      <c r="M395" s="30"/>
      <c r="N395" s="31"/>
      <c r="O395" s="32"/>
      <c r="P395" s="223"/>
      <c r="Q395" s="225"/>
      <c r="R395" s="377"/>
      <c r="S395" s="29"/>
      <c r="T395" s="30"/>
      <c r="U395">
        <f t="shared" si="91"/>
        <v>0</v>
      </c>
      <c r="V395" t="str">
        <f>IF(F395="","",IF(COUNTIF('Postes comptables'!$A:$C,F395)=0,"Anomalie",""))</f>
        <v/>
      </c>
      <c r="W395">
        <f t="shared" si="92"/>
        <v>1</v>
      </c>
      <c r="X395" t="str">
        <f>IF(F395="","",MATCH(F395,'Postes comptables'!$C$3:$C$45,0))</f>
        <v/>
      </c>
      <c r="Y395" t="str" cm="1">
        <f t="array" ref="Y395">IF(X395="","",INDEX('Postes comptables'!$B$3:$B$45,X395,0))</f>
        <v/>
      </c>
      <c r="Z395" t="str">
        <f>IF(G395="","",IF(COUNTIF('Postes comptables'!$C$99:$C$148,G395)=0,"Anomalie",""))</f>
        <v/>
      </c>
      <c r="AA395" t="b">
        <f t="shared" si="93"/>
        <v>0</v>
      </c>
      <c r="AB395" t="str">
        <f t="shared" si="94"/>
        <v/>
      </c>
      <c r="AC395" t="str">
        <f t="shared" si="95"/>
        <v/>
      </c>
      <c r="AD395" t="str">
        <f t="shared" si="96"/>
        <v/>
      </c>
      <c r="AE395" t="str">
        <f t="shared" si="97"/>
        <v/>
      </c>
      <c r="AF395" t="str">
        <f t="shared" si="98"/>
        <v/>
      </c>
      <c r="AG395" t="str">
        <f t="shared" si="99"/>
        <v/>
      </c>
      <c r="AH395" t="str">
        <f t="shared" si="100"/>
        <v/>
      </c>
      <c r="AI395" t="str">
        <f t="shared" si="101"/>
        <v/>
      </c>
      <c r="AJ395" t="str">
        <f t="shared" si="102"/>
        <v/>
      </c>
      <c r="AK395" t="str">
        <f t="shared" si="103"/>
        <v/>
      </c>
    </row>
    <row r="396" spans="1:37" x14ac:dyDescent="0.25">
      <c r="A396" s="23"/>
      <c r="B396" s="24"/>
      <c r="C396" s="24"/>
      <c r="D396" s="25"/>
      <c r="E396" s="26"/>
      <c r="F396" s="27"/>
      <c r="G396" s="27"/>
      <c r="H396" s="24"/>
      <c r="I396" s="28"/>
      <c r="J396" s="28"/>
      <c r="K396" s="15"/>
      <c r="L396" s="29"/>
      <c r="M396" s="30"/>
      <c r="N396" s="31"/>
      <c r="O396" s="32"/>
      <c r="P396" s="223"/>
      <c r="Q396" s="225"/>
      <c r="R396" s="377"/>
      <c r="S396" s="29"/>
      <c r="T396" s="30"/>
      <c r="U396">
        <f t="shared" si="91"/>
        <v>0</v>
      </c>
      <c r="V396" t="str">
        <f>IF(F396="","",IF(COUNTIF('Postes comptables'!$A:$C,F396)=0,"Anomalie",""))</f>
        <v/>
      </c>
      <c r="W396">
        <f t="shared" si="92"/>
        <v>1</v>
      </c>
      <c r="X396" t="str">
        <f>IF(F396="","",MATCH(F396,'Postes comptables'!$C$3:$C$45,0))</f>
        <v/>
      </c>
      <c r="Y396" t="str" cm="1">
        <f t="array" ref="Y396">IF(X396="","",INDEX('Postes comptables'!$B$3:$B$45,X396,0))</f>
        <v/>
      </c>
      <c r="Z396" t="str">
        <f>IF(G396="","",IF(COUNTIF('Postes comptables'!$C$99:$C$148,G396)=0,"Anomalie",""))</f>
        <v/>
      </c>
      <c r="AA396" t="b">
        <f t="shared" si="93"/>
        <v>0</v>
      </c>
      <c r="AB396" t="str">
        <f t="shared" si="94"/>
        <v/>
      </c>
      <c r="AC396" t="str">
        <f t="shared" si="95"/>
        <v/>
      </c>
      <c r="AD396" t="str">
        <f t="shared" si="96"/>
        <v/>
      </c>
      <c r="AE396" t="str">
        <f t="shared" si="97"/>
        <v/>
      </c>
      <c r="AF396" t="str">
        <f t="shared" si="98"/>
        <v/>
      </c>
      <c r="AG396" t="str">
        <f t="shared" si="99"/>
        <v/>
      </c>
      <c r="AH396" t="str">
        <f t="shared" si="100"/>
        <v/>
      </c>
      <c r="AI396" t="str">
        <f t="shared" si="101"/>
        <v/>
      </c>
      <c r="AJ396" t="str">
        <f t="shared" si="102"/>
        <v/>
      </c>
      <c r="AK396" t="str">
        <f t="shared" si="103"/>
        <v/>
      </c>
    </row>
    <row r="397" spans="1:37" x14ac:dyDescent="0.25">
      <c r="A397" s="23"/>
      <c r="B397" s="24"/>
      <c r="C397" s="24"/>
      <c r="D397" s="25"/>
      <c r="E397" s="26"/>
      <c r="F397" s="27"/>
      <c r="G397" s="27"/>
      <c r="H397" s="24"/>
      <c r="I397" s="28"/>
      <c r="J397" s="28"/>
      <c r="K397" s="15"/>
      <c r="L397" s="29"/>
      <c r="M397" s="30"/>
      <c r="N397" s="31"/>
      <c r="O397" s="32"/>
      <c r="P397" s="223"/>
      <c r="Q397" s="225"/>
      <c r="R397" s="377"/>
      <c r="S397" s="29"/>
      <c r="T397" s="30"/>
      <c r="U397">
        <f t="shared" si="91"/>
        <v>0</v>
      </c>
      <c r="V397" t="str">
        <f>IF(F397="","",IF(COUNTIF('Postes comptables'!$A:$C,F397)=0,"Anomalie",""))</f>
        <v/>
      </c>
      <c r="W397">
        <f t="shared" si="92"/>
        <v>1</v>
      </c>
      <c r="X397" t="str">
        <f>IF(F397="","",MATCH(F397,'Postes comptables'!$C$3:$C$45,0))</f>
        <v/>
      </c>
      <c r="Y397" t="str" cm="1">
        <f t="array" ref="Y397">IF(X397="","",INDEX('Postes comptables'!$B$3:$B$45,X397,0))</f>
        <v/>
      </c>
      <c r="Z397" t="str">
        <f>IF(G397="","",IF(COUNTIF('Postes comptables'!$C$99:$C$148,G397)=0,"Anomalie",""))</f>
        <v/>
      </c>
      <c r="AA397" t="b">
        <f t="shared" si="93"/>
        <v>0</v>
      </c>
      <c r="AB397" t="str">
        <f t="shared" si="94"/>
        <v/>
      </c>
      <c r="AC397" t="str">
        <f t="shared" si="95"/>
        <v/>
      </c>
      <c r="AD397" t="str">
        <f t="shared" si="96"/>
        <v/>
      </c>
      <c r="AE397" t="str">
        <f t="shared" si="97"/>
        <v/>
      </c>
      <c r="AF397" t="str">
        <f t="shared" si="98"/>
        <v/>
      </c>
      <c r="AG397" t="str">
        <f t="shared" si="99"/>
        <v/>
      </c>
      <c r="AH397" t="str">
        <f t="shared" si="100"/>
        <v/>
      </c>
      <c r="AI397" t="str">
        <f t="shared" si="101"/>
        <v/>
      </c>
      <c r="AJ397" t="str">
        <f t="shared" si="102"/>
        <v/>
      </c>
      <c r="AK397" t="str">
        <f t="shared" si="103"/>
        <v/>
      </c>
    </row>
    <row r="398" spans="1:37" x14ac:dyDescent="0.25">
      <c r="A398" s="23"/>
      <c r="B398" s="24"/>
      <c r="C398" s="24"/>
      <c r="D398" s="25"/>
      <c r="E398" s="26"/>
      <c r="F398" s="27"/>
      <c r="G398" s="27"/>
      <c r="H398" s="24"/>
      <c r="I398" s="28"/>
      <c r="J398" s="28"/>
      <c r="K398" s="15"/>
      <c r="L398" s="29"/>
      <c r="M398" s="30"/>
      <c r="N398" s="31"/>
      <c r="O398" s="32"/>
      <c r="P398" s="223"/>
      <c r="Q398" s="225"/>
      <c r="R398" s="377"/>
      <c r="S398" s="29"/>
      <c r="T398" s="30"/>
      <c r="U398">
        <f t="shared" si="91"/>
        <v>0</v>
      </c>
      <c r="V398" t="str">
        <f>IF(F398="","",IF(COUNTIF('Postes comptables'!$A:$C,F398)=0,"Anomalie",""))</f>
        <v/>
      </c>
      <c r="W398">
        <f t="shared" si="92"/>
        <v>1</v>
      </c>
      <c r="X398" t="str">
        <f>IF(F398="","",MATCH(F398,'Postes comptables'!$C$3:$C$45,0))</f>
        <v/>
      </c>
      <c r="Y398" t="str" cm="1">
        <f t="array" ref="Y398">IF(X398="","",INDEX('Postes comptables'!$B$3:$B$45,X398,0))</f>
        <v/>
      </c>
      <c r="Z398" t="str">
        <f>IF(G398="","",IF(COUNTIF('Postes comptables'!$C$99:$C$148,G398)=0,"Anomalie",""))</f>
        <v/>
      </c>
      <c r="AA398" t="b">
        <f t="shared" si="93"/>
        <v>0</v>
      </c>
      <c r="AB398" t="str">
        <f t="shared" si="94"/>
        <v/>
      </c>
      <c r="AC398" t="str">
        <f t="shared" si="95"/>
        <v/>
      </c>
      <c r="AD398" t="str">
        <f t="shared" si="96"/>
        <v/>
      </c>
      <c r="AE398" t="str">
        <f t="shared" si="97"/>
        <v/>
      </c>
      <c r="AF398" t="str">
        <f t="shared" si="98"/>
        <v/>
      </c>
      <c r="AG398" t="str">
        <f t="shared" si="99"/>
        <v/>
      </c>
      <c r="AH398" t="str">
        <f t="shared" si="100"/>
        <v/>
      </c>
      <c r="AI398" t="str">
        <f t="shared" si="101"/>
        <v/>
      </c>
      <c r="AJ398" t="str">
        <f t="shared" si="102"/>
        <v/>
      </c>
      <c r="AK398" t="str">
        <f t="shared" si="103"/>
        <v/>
      </c>
    </row>
    <row r="399" spans="1:37" x14ac:dyDescent="0.25">
      <c r="A399" s="23"/>
      <c r="B399" s="24"/>
      <c r="C399" s="24"/>
      <c r="D399" s="25"/>
      <c r="E399" s="26"/>
      <c r="F399" s="27"/>
      <c r="G399" s="27"/>
      <c r="H399" s="24"/>
      <c r="I399" s="28"/>
      <c r="J399" s="28"/>
      <c r="K399" s="15"/>
      <c r="L399" s="29"/>
      <c r="M399" s="30"/>
      <c r="N399" s="31"/>
      <c r="O399" s="32"/>
      <c r="P399" s="223"/>
      <c r="Q399" s="225"/>
      <c r="R399" s="377"/>
      <c r="S399" s="29"/>
      <c r="T399" s="30"/>
      <c r="U399">
        <f t="shared" si="91"/>
        <v>0</v>
      </c>
      <c r="V399" t="str">
        <f>IF(F399="","",IF(COUNTIF('Postes comptables'!$A:$C,F399)=0,"Anomalie",""))</f>
        <v/>
      </c>
      <c r="W399">
        <f t="shared" si="92"/>
        <v>1</v>
      </c>
      <c r="X399" t="str">
        <f>IF(F399="","",MATCH(F399,'Postes comptables'!$C$3:$C$45,0))</f>
        <v/>
      </c>
      <c r="Y399" t="str" cm="1">
        <f t="array" ref="Y399">IF(X399="","",INDEX('Postes comptables'!$B$3:$B$45,X399,0))</f>
        <v/>
      </c>
      <c r="Z399" t="str">
        <f>IF(G399="","",IF(COUNTIF('Postes comptables'!$C$99:$C$148,G399)=0,"Anomalie",""))</f>
        <v/>
      </c>
      <c r="AA399" t="b">
        <f t="shared" si="93"/>
        <v>0</v>
      </c>
      <c r="AB399" t="str">
        <f t="shared" si="94"/>
        <v/>
      </c>
      <c r="AC399" t="str">
        <f t="shared" si="95"/>
        <v/>
      </c>
      <c r="AD399" t="str">
        <f t="shared" si="96"/>
        <v/>
      </c>
      <c r="AE399" t="str">
        <f t="shared" si="97"/>
        <v/>
      </c>
      <c r="AF399" t="str">
        <f t="shared" si="98"/>
        <v/>
      </c>
      <c r="AG399" t="str">
        <f t="shared" si="99"/>
        <v/>
      </c>
      <c r="AH399" t="str">
        <f t="shared" si="100"/>
        <v/>
      </c>
      <c r="AI399" t="str">
        <f t="shared" si="101"/>
        <v/>
      </c>
      <c r="AJ399" t="str">
        <f t="shared" si="102"/>
        <v/>
      </c>
      <c r="AK399" t="str">
        <f t="shared" si="103"/>
        <v/>
      </c>
    </row>
    <row r="400" spans="1:37" x14ac:dyDescent="0.25">
      <c r="A400" s="23"/>
      <c r="B400" s="24"/>
      <c r="C400" s="24"/>
      <c r="D400" s="25"/>
      <c r="E400" s="26"/>
      <c r="F400" s="27"/>
      <c r="G400" s="27"/>
      <c r="H400" s="24"/>
      <c r="I400" s="28"/>
      <c r="J400" s="28"/>
      <c r="K400" s="15"/>
      <c r="L400" s="29"/>
      <c r="M400" s="30"/>
      <c r="N400" s="31"/>
      <c r="O400" s="32"/>
      <c r="P400" s="223"/>
      <c r="Q400" s="225"/>
      <c r="R400" s="377"/>
      <c r="S400" s="29"/>
      <c r="T400" s="30"/>
      <c r="U400">
        <f t="shared" si="91"/>
        <v>0</v>
      </c>
      <c r="V400" t="str">
        <f>IF(F400="","",IF(COUNTIF('Postes comptables'!$A:$C,F400)=0,"Anomalie",""))</f>
        <v/>
      </c>
      <c r="W400">
        <f t="shared" si="92"/>
        <v>1</v>
      </c>
      <c r="X400" t="str">
        <f>IF(F400="","",MATCH(F400,'Postes comptables'!$C$3:$C$45,0))</f>
        <v/>
      </c>
      <c r="Y400" t="str" cm="1">
        <f t="array" ref="Y400">IF(X400="","",INDEX('Postes comptables'!$B$3:$B$45,X400,0))</f>
        <v/>
      </c>
      <c r="Z400" t="str">
        <f>IF(G400="","",IF(COUNTIF('Postes comptables'!$C$99:$C$148,G400)=0,"Anomalie",""))</f>
        <v/>
      </c>
      <c r="AA400" t="b">
        <f t="shared" si="93"/>
        <v>0</v>
      </c>
      <c r="AB400" t="str">
        <f t="shared" si="94"/>
        <v/>
      </c>
      <c r="AC400" t="str">
        <f t="shared" si="95"/>
        <v/>
      </c>
      <c r="AD400" t="str">
        <f t="shared" si="96"/>
        <v/>
      </c>
      <c r="AE400" t="str">
        <f t="shared" si="97"/>
        <v/>
      </c>
      <c r="AF400" t="str">
        <f t="shared" si="98"/>
        <v/>
      </c>
      <c r="AG400" t="str">
        <f t="shared" si="99"/>
        <v/>
      </c>
      <c r="AH400" t="str">
        <f t="shared" si="100"/>
        <v/>
      </c>
      <c r="AI400" t="str">
        <f t="shared" si="101"/>
        <v/>
      </c>
      <c r="AJ400" t="str">
        <f t="shared" si="102"/>
        <v/>
      </c>
      <c r="AK400" t="str">
        <f t="shared" si="103"/>
        <v/>
      </c>
    </row>
    <row r="401" spans="1:37" x14ac:dyDescent="0.25">
      <c r="A401" s="23"/>
      <c r="B401" s="24"/>
      <c r="C401" s="24"/>
      <c r="D401" s="25"/>
      <c r="E401" s="26"/>
      <c r="F401" s="27"/>
      <c r="G401" s="27"/>
      <c r="H401" s="24"/>
      <c r="I401" s="28"/>
      <c r="J401" s="28"/>
      <c r="K401" s="15"/>
      <c r="L401" s="29"/>
      <c r="M401" s="30"/>
      <c r="N401" s="31"/>
      <c r="O401" s="32"/>
      <c r="P401" s="223"/>
      <c r="Q401" s="225"/>
      <c r="R401" s="377"/>
      <c r="S401" s="29"/>
      <c r="T401" s="30"/>
      <c r="U401">
        <f t="shared" si="91"/>
        <v>0</v>
      </c>
      <c r="V401" t="str">
        <f>IF(F401="","",IF(COUNTIF('Postes comptables'!$A:$C,F401)=0,"Anomalie",""))</f>
        <v/>
      </c>
      <c r="W401">
        <f t="shared" si="92"/>
        <v>1</v>
      </c>
      <c r="X401" t="str">
        <f>IF(F401="","",MATCH(F401,'Postes comptables'!$C$3:$C$45,0))</f>
        <v/>
      </c>
      <c r="Y401" t="str" cm="1">
        <f t="array" ref="Y401">IF(X401="","",INDEX('Postes comptables'!$B$3:$B$45,X401,0))</f>
        <v/>
      </c>
      <c r="Z401" t="str">
        <f>IF(G401="","",IF(COUNTIF('Postes comptables'!$C$99:$C$148,G401)=0,"Anomalie",""))</f>
        <v/>
      </c>
      <c r="AA401" t="b">
        <f t="shared" si="93"/>
        <v>0</v>
      </c>
      <c r="AB401" t="str">
        <f t="shared" si="94"/>
        <v/>
      </c>
      <c r="AC401" t="str">
        <f t="shared" si="95"/>
        <v/>
      </c>
      <c r="AD401" t="str">
        <f t="shared" si="96"/>
        <v/>
      </c>
      <c r="AE401" t="str">
        <f t="shared" si="97"/>
        <v/>
      </c>
      <c r="AF401" t="str">
        <f t="shared" si="98"/>
        <v/>
      </c>
      <c r="AG401" t="str">
        <f t="shared" si="99"/>
        <v/>
      </c>
      <c r="AH401" t="str">
        <f t="shared" si="100"/>
        <v/>
      </c>
      <c r="AI401" t="str">
        <f t="shared" si="101"/>
        <v/>
      </c>
      <c r="AJ401" t="str">
        <f t="shared" si="102"/>
        <v/>
      </c>
      <c r="AK401" t="str">
        <f t="shared" si="103"/>
        <v/>
      </c>
    </row>
    <row r="402" spans="1:37" x14ac:dyDescent="0.25">
      <c r="A402" s="23"/>
      <c r="B402" s="24"/>
      <c r="C402" s="24"/>
      <c r="D402" s="25"/>
      <c r="E402" s="26"/>
      <c r="F402" s="27"/>
      <c r="G402" s="27"/>
      <c r="H402" s="24"/>
      <c r="I402" s="28"/>
      <c r="J402" s="28"/>
      <c r="K402" s="15"/>
      <c r="L402" s="29"/>
      <c r="M402" s="30"/>
      <c r="N402" s="31"/>
      <c r="O402" s="32"/>
      <c r="P402" s="223"/>
      <c r="Q402" s="225"/>
      <c r="R402" s="377"/>
      <c r="S402" s="29"/>
      <c r="T402" s="30"/>
      <c r="U402">
        <f t="shared" si="91"/>
        <v>0</v>
      </c>
      <c r="V402" t="str">
        <f>IF(F402="","",IF(COUNTIF('Postes comptables'!$A:$C,F402)=0,"Anomalie",""))</f>
        <v/>
      </c>
      <c r="W402">
        <f t="shared" si="92"/>
        <v>1</v>
      </c>
      <c r="X402" t="str">
        <f>IF(F402="","",MATCH(F402,'Postes comptables'!$C$3:$C$45,0))</f>
        <v/>
      </c>
      <c r="Y402" t="str" cm="1">
        <f t="array" ref="Y402">IF(X402="","",INDEX('Postes comptables'!$B$3:$B$45,X402,0))</f>
        <v/>
      </c>
      <c r="Z402" t="str">
        <f>IF(G402="","",IF(COUNTIF('Postes comptables'!$C$99:$C$148,G402)=0,"Anomalie",""))</f>
        <v/>
      </c>
      <c r="AA402" t="b">
        <f t="shared" si="93"/>
        <v>0</v>
      </c>
      <c r="AB402" t="str">
        <f t="shared" si="94"/>
        <v/>
      </c>
      <c r="AC402" t="str">
        <f t="shared" si="95"/>
        <v/>
      </c>
      <c r="AD402" t="str">
        <f t="shared" si="96"/>
        <v/>
      </c>
      <c r="AE402" t="str">
        <f t="shared" si="97"/>
        <v/>
      </c>
      <c r="AF402" t="str">
        <f t="shared" si="98"/>
        <v/>
      </c>
      <c r="AG402" t="str">
        <f t="shared" si="99"/>
        <v/>
      </c>
      <c r="AH402" t="str">
        <f t="shared" si="100"/>
        <v/>
      </c>
      <c r="AI402" t="str">
        <f t="shared" si="101"/>
        <v/>
      </c>
      <c r="AJ402" t="str">
        <f t="shared" si="102"/>
        <v/>
      </c>
      <c r="AK402" t="str">
        <f t="shared" si="103"/>
        <v/>
      </c>
    </row>
    <row r="403" spans="1:37" x14ac:dyDescent="0.25">
      <c r="A403" s="23"/>
      <c r="B403" s="24"/>
      <c r="C403" s="24"/>
      <c r="D403" s="25"/>
      <c r="E403" s="26"/>
      <c r="F403" s="27"/>
      <c r="G403" s="27"/>
      <c r="H403" s="24"/>
      <c r="I403" s="28"/>
      <c r="J403" s="28"/>
      <c r="K403" s="15"/>
      <c r="L403" s="29"/>
      <c r="M403" s="30"/>
      <c r="N403" s="31"/>
      <c r="O403" s="32"/>
      <c r="P403" s="223"/>
      <c r="Q403" s="225"/>
      <c r="R403" s="377"/>
      <c r="S403" s="29"/>
      <c r="T403" s="30"/>
      <c r="U403">
        <f t="shared" si="91"/>
        <v>0</v>
      </c>
      <c r="V403" t="str">
        <f>IF(F403="","",IF(COUNTIF('Postes comptables'!$A:$C,F403)=0,"Anomalie",""))</f>
        <v/>
      </c>
      <c r="W403">
        <f t="shared" si="92"/>
        <v>1</v>
      </c>
      <c r="X403" t="str">
        <f>IF(F403="","",MATCH(F403,'Postes comptables'!$C$3:$C$45,0))</f>
        <v/>
      </c>
      <c r="Y403" t="str" cm="1">
        <f t="array" ref="Y403">IF(X403="","",INDEX('Postes comptables'!$B$3:$B$45,X403,0))</f>
        <v/>
      </c>
      <c r="Z403" t="str">
        <f>IF(G403="","",IF(COUNTIF('Postes comptables'!$C$99:$C$148,G403)=0,"Anomalie",""))</f>
        <v/>
      </c>
      <c r="AA403" t="b">
        <f t="shared" si="93"/>
        <v>0</v>
      </c>
      <c r="AB403" t="str">
        <f t="shared" si="94"/>
        <v/>
      </c>
      <c r="AC403" t="str">
        <f t="shared" si="95"/>
        <v/>
      </c>
      <c r="AD403" t="str">
        <f t="shared" si="96"/>
        <v/>
      </c>
      <c r="AE403" t="str">
        <f t="shared" si="97"/>
        <v/>
      </c>
      <c r="AF403" t="str">
        <f t="shared" si="98"/>
        <v/>
      </c>
      <c r="AG403" t="str">
        <f t="shared" si="99"/>
        <v/>
      </c>
      <c r="AH403" t="str">
        <f t="shared" si="100"/>
        <v/>
      </c>
      <c r="AI403" t="str">
        <f t="shared" si="101"/>
        <v/>
      </c>
      <c r="AJ403" t="str">
        <f t="shared" si="102"/>
        <v/>
      </c>
      <c r="AK403" t="str">
        <f t="shared" si="103"/>
        <v/>
      </c>
    </row>
    <row r="404" spans="1:37" x14ac:dyDescent="0.25">
      <c r="A404" s="23"/>
      <c r="B404" s="24"/>
      <c r="C404" s="24"/>
      <c r="D404" s="25"/>
      <c r="E404" s="26"/>
      <c r="F404" s="27"/>
      <c r="G404" s="27"/>
      <c r="H404" s="24"/>
      <c r="I404" s="28"/>
      <c r="J404" s="28"/>
      <c r="K404" s="15"/>
      <c r="L404" s="29"/>
      <c r="M404" s="30"/>
      <c r="N404" s="31"/>
      <c r="O404" s="32"/>
      <c r="P404" s="223"/>
      <c r="Q404" s="225"/>
      <c r="R404" s="377"/>
      <c r="S404" s="29"/>
      <c r="T404" s="30"/>
      <c r="U404">
        <f t="shared" si="91"/>
        <v>0</v>
      </c>
      <c r="V404" t="str">
        <f>IF(F404="","",IF(COUNTIF('Postes comptables'!$A:$C,F404)=0,"Anomalie",""))</f>
        <v/>
      </c>
      <c r="W404">
        <f t="shared" si="92"/>
        <v>1</v>
      </c>
      <c r="X404" t="str">
        <f>IF(F404="","",MATCH(F404,'Postes comptables'!$C$3:$C$45,0))</f>
        <v/>
      </c>
      <c r="Y404" t="str" cm="1">
        <f t="array" ref="Y404">IF(X404="","",INDEX('Postes comptables'!$B$3:$B$45,X404,0))</f>
        <v/>
      </c>
      <c r="Z404" t="str">
        <f>IF(G404="","",IF(COUNTIF('Postes comptables'!$C$99:$C$148,G404)=0,"Anomalie",""))</f>
        <v/>
      </c>
      <c r="AA404" t="b">
        <f t="shared" si="93"/>
        <v>0</v>
      </c>
      <c r="AB404" t="str">
        <f t="shared" si="94"/>
        <v/>
      </c>
      <c r="AC404" t="str">
        <f t="shared" si="95"/>
        <v/>
      </c>
      <c r="AD404" t="str">
        <f t="shared" si="96"/>
        <v/>
      </c>
      <c r="AE404" t="str">
        <f t="shared" si="97"/>
        <v/>
      </c>
      <c r="AF404" t="str">
        <f t="shared" si="98"/>
        <v/>
      </c>
      <c r="AG404" t="str">
        <f t="shared" si="99"/>
        <v/>
      </c>
      <c r="AH404" t="str">
        <f t="shared" si="100"/>
        <v/>
      </c>
      <c r="AI404" t="str">
        <f t="shared" si="101"/>
        <v/>
      </c>
      <c r="AJ404" t="str">
        <f t="shared" si="102"/>
        <v/>
      </c>
      <c r="AK404" t="str">
        <f t="shared" si="103"/>
        <v/>
      </c>
    </row>
    <row r="405" spans="1:37" x14ac:dyDescent="0.25">
      <c r="A405" s="23"/>
      <c r="B405" s="24"/>
      <c r="C405" s="24"/>
      <c r="D405" s="25"/>
      <c r="E405" s="26"/>
      <c r="F405" s="27"/>
      <c r="G405" s="27"/>
      <c r="H405" s="24"/>
      <c r="I405" s="28"/>
      <c r="J405" s="28"/>
      <c r="K405" s="15"/>
      <c r="L405" s="29"/>
      <c r="M405" s="30"/>
      <c r="N405" s="31"/>
      <c r="O405" s="32"/>
      <c r="P405" s="223"/>
      <c r="Q405" s="225"/>
      <c r="R405" s="377"/>
      <c r="S405" s="29"/>
      <c r="T405" s="30"/>
      <c r="U405">
        <f t="shared" si="91"/>
        <v>0</v>
      </c>
      <c r="V405" t="str">
        <f>IF(F405="","",IF(COUNTIF('Postes comptables'!$A:$C,F405)=0,"Anomalie",""))</f>
        <v/>
      </c>
      <c r="W405">
        <f t="shared" si="92"/>
        <v>1</v>
      </c>
      <c r="X405" t="str">
        <f>IF(F405="","",MATCH(F405,'Postes comptables'!$C$3:$C$45,0))</f>
        <v/>
      </c>
      <c r="Y405" t="str" cm="1">
        <f t="array" ref="Y405">IF(X405="","",INDEX('Postes comptables'!$B$3:$B$45,X405,0))</f>
        <v/>
      </c>
      <c r="Z405" t="str">
        <f>IF(G405="","",IF(COUNTIF('Postes comptables'!$C$99:$C$148,G405)=0,"Anomalie",""))</f>
        <v/>
      </c>
      <c r="AA405" t="b">
        <f t="shared" si="93"/>
        <v>0</v>
      </c>
      <c r="AB405" t="str">
        <f t="shared" si="94"/>
        <v/>
      </c>
      <c r="AC405" t="str">
        <f t="shared" si="95"/>
        <v/>
      </c>
      <c r="AD405" t="str">
        <f t="shared" si="96"/>
        <v/>
      </c>
      <c r="AE405" t="str">
        <f t="shared" si="97"/>
        <v/>
      </c>
      <c r="AF405" t="str">
        <f t="shared" si="98"/>
        <v/>
      </c>
      <c r="AG405" t="str">
        <f t="shared" si="99"/>
        <v/>
      </c>
      <c r="AH405" t="str">
        <f t="shared" si="100"/>
        <v/>
      </c>
      <c r="AI405" t="str">
        <f t="shared" si="101"/>
        <v/>
      </c>
      <c r="AJ405" t="str">
        <f t="shared" si="102"/>
        <v/>
      </c>
      <c r="AK405" t="str">
        <f t="shared" si="103"/>
        <v/>
      </c>
    </row>
    <row r="406" spans="1:37" x14ac:dyDescent="0.25">
      <c r="A406" s="23"/>
      <c r="B406" s="24"/>
      <c r="C406" s="24"/>
      <c r="D406" s="25"/>
      <c r="E406" s="26"/>
      <c r="F406" s="27"/>
      <c r="G406" s="27"/>
      <c r="H406" s="24"/>
      <c r="I406" s="28"/>
      <c r="J406" s="28"/>
      <c r="K406" s="15"/>
      <c r="L406" s="29"/>
      <c r="M406" s="30"/>
      <c r="N406" s="31"/>
      <c r="O406" s="32"/>
      <c r="P406" s="223"/>
      <c r="Q406" s="225"/>
      <c r="R406" s="377"/>
      <c r="S406" s="29"/>
      <c r="T406" s="30"/>
      <c r="U406">
        <f t="shared" si="91"/>
        <v>0</v>
      </c>
      <c r="V406" t="str">
        <f>IF(F406="","",IF(COUNTIF('Postes comptables'!$A:$C,F406)=0,"Anomalie",""))</f>
        <v/>
      </c>
      <c r="W406">
        <f t="shared" si="92"/>
        <v>1</v>
      </c>
      <c r="X406" t="str">
        <f>IF(F406="","",MATCH(F406,'Postes comptables'!$C$3:$C$45,0))</f>
        <v/>
      </c>
      <c r="Y406" t="str" cm="1">
        <f t="array" ref="Y406">IF(X406="","",INDEX('Postes comptables'!$B$3:$B$45,X406,0))</f>
        <v/>
      </c>
      <c r="Z406" t="str">
        <f>IF(G406="","",IF(COUNTIF('Postes comptables'!$C$99:$C$148,G406)=0,"Anomalie",""))</f>
        <v/>
      </c>
      <c r="AA406" t="b">
        <f t="shared" si="93"/>
        <v>0</v>
      </c>
      <c r="AB406" t="str">
        <f t="shared" si="94"/>
        <v/>
      </c>
      <c r="AC406" t="str">
        <f t="shared" si="95"/>
        <v/>
      </c>
      <c r="AD406" t="str">
        <f t="shared" si="96"/>
        <v/>
      </c>
      <c r="AE406" t="str">
        <f t="shared" si="97"/>
        <v/>
      </c>
      <c r="AF406" t="str">
        <f t="shared" si="98"/>
        <v/>
      </c>
      <c r="AG406" t="str">
        <f t="shared" si="99"/>
        <v/>
      </c>
      <c r="AH406" t="str">
        <f t="shared" si="100"/>
        <v/>
      </c>
      <c r="AI406" t="str">
        <f t="shared" si="101"/>
        <v/>
      </c>
      <c r="AJ406" t="str">
        <f t="shared" si="102"/>
        <v/>
      </c>
      <c r="AK406" t="str">
        <f t="shared" si="103"/>
        <v/>
      </c>
    </row>
    <row r="407" spans="1:37" x14ac:dyDescent="0.25">
      <c r="A407" s="23"/>
      <c r="B407" s="24"/>
      <c r="C407" s="24"/>
      <c r="D407" s="25"/>
      <c r="E407" s="26"/>
      <c r="F407" s="27"/>
      <c r="G407" s="27"/>
      <c r="H407" s="24"/>
      <c r="I407" s="28"/>
      <c r="J407" s="28"/>
      <c r="K407" s="15"/>
      <c r="L407" s="29"/>
      <c r="M407" s="30"/>
      <c r="N407" s="31"/>
      <c r="O407" s="32"/>
      <c r="P407" s="223"/>
      <c r="Q407" s="225"/>
      <c r="R407" s="377"/>
      <c r="S407" s="29"/>
      <c r="T407" s="30"/>
      <c r="U407">
        <f t="shared" si="91"/>
        <v>0</v>
      </c>
      <c r="V407" t="str">
        <f>IF(F407="","",IF(COUNTIF('Postes comptables'!$A:$C,F407)=0,"Anomalie",""))</f>
        <v/>
      </c>
      <c r="W407">
        <f t="shared" si="92"/>
        <v>1</v>
      </c>
      <c r="X407" t="str">
        <f>IF(F407="","",MATCH(F407,'Postes comptables'!$C$3:$C$45,0))</f>
        <v/>
      </c>
      <c r="Y407" t="str" cm="1">
        <f t="array" ref="Y407">IF(X407="","",INDEX('Postes comptables'!$B$3:$B$45,X407,0))</f>
        <v/>
      </c>
      <c r="Z407" t="str">
        <f>IF(G407="","",IF(COUNTIF('Postes comptables'!$C$99:$C$148,G407)=0,"Anomalie",""))</f>
        <v/>
      </c>
      <c r="AA407" t="b">
        <f t="shared" si="93"/>
        <v>0</v>
      </c>
      <c r="AB407" t="str">
        <f t="shared" si="94"/>
        <v/>
      </c>
      <c r="AC407" t="str">
        <f t="shared" si="95"/>
        <v/>
      </c>
      <c r="AD407" t="str">
        <f t="shared" si="96"/>
        <v/>
      </c>
      <c r="AE407" t="str">
        <f t="shared" si="97"/>
        <v/>
      </c>
      <c r="AF407" t="str">
        <f t="shared" si="98"/>
        <v/>
      </c>
      <c r="AG407" t="str">
        <f t="shared" si="99"/>
        <v/>
      </c>
      <c r="AH407" t="str">
        <f t="shared" si="100"/>
        <v/>
      </c>
      <c r="AI407" t="str">
        <f t="shared" si="101"/>
        <v/>
      </c>
      <c r="AJ407" t="str">
        <f t="shared" si="102"/>
        <v/>
      </c>
      <c r="AK407" t="str">
        <f t="shared" si="103"/>
        <v/>
      </c>
    </row>
    <row r="408" spans="1:37" x14ac:dyDescent="0.25">
      <c r="A408" s="23"/>
      <c r="B408" s="24"/>
      <c r="C408" s="24"/>
      <c r="D408" s="25"/>
      <c r="E408" s="26"/>
      <c r="F408" s="27"/>
      <c r="G408" s="27"/>
      <c r="H408" s="24"/>
      <c r="I408" s="28"/>
      <c r="J408" s="28"/>
      <c r="K408" s="15"/>
      <c r="L408" s="29"/>
      <c r="M408" s="30"/>
      <c r="N408" s="31"/>
      <c r="O408" s="32"/>
      <c r="P408" s="223"/>
      <c r="Q408" s="225"/>
      <c r="R408" s="377"/>
      <c r="S408" s="29"/>
      <c r="T408" s="30"/>
      <c r="U408">
        <f t="shared" si="91"/>
        <v>0</v>
      </c>
      <c r="V408" t="str">
        <f>IF(F408="","",IF(COUNTIF('Postes comptables'!$A:$C,F408)=0,"Anomalie",""))</f>
        <v/>
      </c>
      <c r="W408">
        <f t="shared" si="92"/>
        <v>1</v>
      </c>
      <c r="X408" t="str">
        <f>IF(F408="","",MATCH(F408,'Postes comptables'!$C$3:$C$45,0))</f>
        <v/>
      </c>
      <c r="Y408" t="str" cm="1">
        <f t="array" ref="Y408">IF(X408="","",INDEX('Postes comptables'!$B$3:$B$45,X408,0))</f>
        <v/>
      </c>
      <c r="Z408" t="str">
        <f>IF(G408="","",IF(COUNTIF('Postes comptables'!$C$99:$C$148,G408)=0,"Anomalie",""))</f>
        <v/>
      </c>
      <c r="AA408" t="b">
        <f t="shared" si="93"/>
        <v>0</v>
      </c>
      <c r="AB408" t="str">
        <f t="shared" si="94"/>
        <v/>
      </c>
      <c r="AC408" t="str">
        <f t="shared" si="95"/>
        <v/>
      </c>
      <c r="AD408" t="str">
        <f t="shared" si="96"/>
        <v/>
      </c>
      <c r="AE408" t="str">
        <f t="shared" si="97"/>
        <v/>
      </c>
      <c r="AF408" t="str">
        <f t="shared" si="98"/>
        <v/>
      </c>
      <c r="AG408" t="str">
        <f t="shared" si="99"/>
        <v/>
      </c>
      <c r="AH408" t="str">
        <f t="shared" si="100"/>
        <v/>
      </c>
      <c r="AI408" t="str">
        <f t="shared" si="101"/>
        <v/>
      </c>
      <c r="AJ408" t="str">
        <f t="shared" si="102"/>
        <v/>
      </c>
      <c r="AK408" t="str">
        <f t="shared" si="103"/>
        <v/>
      </c>
    </row>
    <row r="409" spans="1:37" x14ac:dyDescent="0.25">
      <c r="A409" s="23"/>
      <c r="B409" s="24"/>
      <c r="C409" s="24"/>
      <c r="D409" s="25"/>
      <c r="E409" s="26"/>
      <c r="F409" s="27"/>
      <c r="G409" s="27"/>
      <c r="H409" s="24"/>
      <c r="I409" s="28"/>
      <c r="J409" s="28"/>
      <c r="K409" s="15"/>
      <c r="L409" s="29"/>
      <c r="M409" s="30"/>
      <c r="N409" s="31"/>
      <c r="O409" s="32"/>
      <c r="P409" s="223"/>
      <c r="Q409" s="225"/>
      <c r="R409" s="377"/>
      <c r="S409" s="29"/>
      <c r="T409" s="30"/>
      <c r="U409">
        <f t="shared" si="91"/>
        <v>0</v>
      </c>
      <c r="V409" t="str">
        <f>IF(F409="","",IF(COUNTIF('Postes comptables'!$A:$C,F409)=0,"Anomalie",""))</f>
        <v/>
      </c>
      <c r="W409">
        <f t="shared" si="92"/>
        <v>1</v>
      </c>
      <c r="X409" t="str">
        <f>IF(F409="","",MATCH(F409,'Postes comptables'!$C$3:$C$45,0))</f>
        <v/>
      </c>
      <c r="Y409" t="str" cm="1">
        <f t="array" ref="Y409">IF(X409="","",INDEX('Postes comptables'!$B$3:$B$45,X409,0))</f>
        <v/>
      </c>
      <c r="Z409" t="str">
        <f>IF(G409="","",IF(COUNTIF('Postes comptables'!$C$99:$C$148,G409)=0,"Anomalie",""))</f>
        <v/>
      </c>
      <c r="AA409" t="b">
        <f t="shared" si="93"/>
        <v>0</v>
      </c>
      <c r="AB409" t="str">
        <f t="shared" si="94"/>
        <v/>
      </c>
      <c r="AC409" t="str">
        <f t="shared" si="95"/>
        <v/>
      </c>
      <c r="AD409" t="str">
        <f t="shared" si="96"/>
        <v/>
      </c>
      <c r="AE409" t="str">
        <f t="shared" si="97"/>
        <v/>
      </c>
      <c r="AF409" t="str">
        <f t="shared" si="98"/>
        <v/>
      </c>
      <c r="AG409" t="str">
        <f t="shared" si="99"/>
        <v/>
      </c>
      <c r="AH409" t="str">
        <f t="shared" si="100"/>
        <v/>
      </c>
      <c r="AI409" t="str">
        <f t="shared" si="101"/>
        <v/>
      </c>
      <c r="AJ409" t="str">
        <f t="shared" si="102"/>
        <v/>
      </c>
      <c r="AK409" t="str">
        <f t="shared" si="103"/>
        <v/>
      </c>
    </row>
    <row r="410" spans="1:37" x14ac:dyDescent="0.25">
      <c r="A410" s="23"/>
      <c r="B410" s="24"/>
      <c r="C410" s="24"/>
      <c r="D410" s="25"/>
      <c r="E410" s="26"/>
      <c r="F410" s="27"/>
      <c r="G410" s="27"/>
      <c r="H410" s="24"/>
      <c r="I410" s="28"/>
      <c r="J410" s="28"/>
      <c r="K410" s="15"/>
      <c r="L410" s="29"/>
      <c r="M410" s="30"/>
      <c r="N410" s="31"/>
      <c r="O410" s="32"/>
      <c r="P410" s="223"/>
      <c r="Q410" s="225"/>
      <c r="R410" s="377"/>
      <c r="S410" s="29"/>
      <c r="T410" s="30"/>
      <c r="U410">
        <f t="shared" si="91"/>
        <v>0</v>
      </c>
      <c r="V410" t="str">
        <f>IF(F410="","",IF(COUNTIF('Postes comptables'!$A:$C,F410)=0,"Anomalie",""))</f>
        <v/>
      </c>
      <c r="W410">
        <f t="shared" si="92"/>
        <v>1</v>
      </c>
      <c r="X410" t="str">
        <f>IF(F410="","",MATCH(F410,'Postes comptables'!$C$3:$C$45,0))</f>
        <v/>
      </c>
      <c r="Y410" t="str" cm="1">
        <f t="array" ref="Y410">IF(X410="","",INDEX('Postes comptables'!$B$3:$B$45,X410,0))</f>
        <v/>
      </c>
      <c r="Z410" t="str">
        <f>IF(G410="","",IF(COUNTIF('Postes comptables'!$C$99:$C$148,G410)=0,"Anomalie",""))</f>
        <v/>
      </c>
      <c r="AA410" t="b">
        <f t="shared" si="93"/>
        <v>0</v>
      </c>
      <c r="AB410" t="str">
        <f t="shared" si="94"/>
        <v/>
      </c>
      <c r="AC410" t="str">
        <f t="shared" si="95"/>
        <v/>
      </c>
      <c r="AD410" t="str">
        <f t="shared" si="96"/>
        <v/>
      </c>
      <c r="AE410" t="str">
        <f t="shared" si="97"/>
        <v/>
      </c>
      <c r="AF410" t="str">
        <f t="shared" si="98"/>
        <v/>
      </c>
      <c r="AG410" t="str">
        <f t="shared" si="99"/>
        <v/>
      </c>
      <c r="AH410" t="str">
        <f t="shared" si="100"/>
        <v/>
      </c>
      <c r="AI410" t="str">
        <f t="shared" si="101"/>
        <v/>
      </c>
      <c r="AJ410" t="str">
        <f t="shared" si="102"/>
        <v/>
      </c>
      <c r="AK410" t="str">
        <f t="shared" si="103"/>
        <v/>
      </c>
    </row>
    <row r="411" spans="1:37" x14ac:dyDescent="0.25">
      <c r="A411" s="23"/>
      <c r="B411" s="24"/>
      <c r="C411" s="24"/>
      <c r="D411" s="25"/>
      <c r="E411" s="26"/>
      <c r="F411" s="27"/>
      <c r="G411" s="27"/>
      <c r="H411" s="24"/>
      <c r="I411" s="28"/>
      <c r="J411" s="28"/>
      <c r="K411" s="15"/>
      <c r="L411" s="29"/>
      <c r="M411" s="30"/>
      <c r="N411" s="31"/>
      <c r="O411" s="32"/>
      <c r="P411" s="223"/>
      <c r="Q411" s="225"/>
      <c r="R411" s="377"/>
      <c r="S411" s="29"/>
      <c r="T411" s="30"/>
      <c r="U411">
        <f t="shared" si="91"/>
        <v>0</v>
      </c>
      <c r="V411" t="str">
        <f>IF(F411="","",IF(COUNTIF('Postes comptables'!$A:$C,F411)=0,"Anomalie",""))</f>
        <v/>
      </c>
      <c r="W411">
        <f t="shared" si="92"/>
        <v>1</v>
      </c>
      <c r="X411" t="str">
        <f>IF(F411="","",MATCH(F411,'Postes comptables'!$C$3:$C$45,0))</f>
        <v/>
      </c>
      <c r="Y411" t="str" cm="1">
        <f t="array" ref="Y411">IF(X411="","",INDEX('Postes comptables'!$B$3:$B$45,X411,0))</f>
        <v/>
      </c>
      <c r="Z411" t="str">
        <f>IF(G411="","",IF(COUNTIF('Postes comptables'!$C$99:$C$148,G411)=0,"Anomalie",""))</f>
        <v/>
      </c>
      <c r="AA411" t="b">
        <f t="shared" si="93"/>
        <v>0</v>
      </c>
      <c r="AB411" t="str">
        <f t="shared" si="94"/>
        <v/>
      </c>
      <c r="AC411" t="str">
        <f t="shared" si="95"/>
        <v/>
      </c>
      <c r="AD411" t="str">
        <f t="shared" si="96"/>
        <v/>
      </c>
      <c r="AE411" t="str">
        <f t="shared" si="97"/>
        <v/>
      </c>
      <c r="AF411" t="str">
        <f t="shared" si="98"/>
        <v/>
      </c>
      <c r="AG411" t="str">
        <f t="shared" si="99"/>
        <v/>
      </c>
      <c r="AH411" t="str">
        <f t="shared" si="100"/>
        <v/>
      </c>
      <c r="AI411" t="str">
        <f t="shared" si="101"/>
        <v/>
      </c>
      <c r="AJ411" t="str">
        <f t="shared" si="102"/>
        <v/>
      </c>
      <c r="AK411" t="str">
        <f t="shared" si="103"/>
        <v/>
      </c>
    </row>
    <row r="412" spans="1:37" x14ac:dyDescent="0.25">
      <c r="A412" s="23"/>
      <c r="B412" s="24"/>
      <c r="C412" s="24"/>
      <c r="D412" s="25"/>
      <c r="E412" s="26"/>
      <c r="F412" s="27"/>
      <c r="G412" s="27"/>
      <c r="H412" s="24"/>
      <c r="I412" s="28"/>
      <c r="J412" s="28"/>
      <c r="K412" s="15"/>
      <c r="L412" s="29"/>
      <c r="M412" s="30"/>
      <c r="N412" s="31"/>
      <c r="O412" s="32"/>
      <c r="P412" s="223"/>
      <c r="Q412" s="225"/>
      <c r="R412" s="377"/>
      <c r="S412" s="29"/>
      <c r="T412" s="30"/>
      <c r="U412">
        <f t="shared" si="91"/>
        <v>0</v>
      </c>
      <c r="V412" t="str">
        <f>IF(F412="","",IF(COUNTIF('Postes comptables'!$A:$C,F412)=0,"Anomalie",""))</f>
        <v/>
      </c>
      <c r="W412">
        <f t="shared" si="92"/>
        <v>1</v>
      </c>
      <c r="X412" t="str">
        <f>IF(F412="","",MATCH(F412,'Postes comptables'!$C$3:$C$45,0))</f>
        <v/>
      </c>
      <c r="Y412" t="str" cm="1">
        <f t="array" ref="Y412">IF(X412="","",INDEX('Postes comptables'!$B$3:$B$45,X412,0))</f>
        <v/>
      </c>
      <c r="Z412" t="str">
        <f>IF(G412="","",IF(COUNTIF('Postes comptables'!$C$99:$C$148,G412)=0,"Anomalie",""))</f>
        <v/>
      </c>
      <c r="AA412" t="b">
        <f t="shared" si="93"/>
        <v>0</v>
      </c>
      <c r="AB412" t="str">
        <f t="shared" si="94"/>
        <v/>
      </c>
      <c r="AC412" t="str">
        <f t="shared" si="95"/>
        <v/>
      </c>
      <c r="AD412" t="str">
        <f t="shared" si="96"/>
        <v/>
      </c>
      <c r="AE412" t="str">
        <f t="shared" si="97"/>
        <v/>
      </c>
      <c r="AF412" t="str">
        <f t="shared" si="98"/>
        <v/>
      </c>
      <c r="AG412" t="str">
        <f t="shared" si="99"/>
        <v/>
      </c>
      <c r="AH412" t="str">
        <f t="shared" si="100"/>
        <v/>
      </c>
      <c r="AI412" t="str">
        <f t="shared" si="101"/>
        <v/>
      </c>
      <c r="AJ412" t="str">
        <f t="shared" si="102"/>
        <v/>
      </c>
      <c r="AK412" t="str">
        <f t="shared" si="103"/>
        <v/>
      </c>
    </row>
    <row r="413" spans="1:37" x14ac:dyDescent="0.25">
      <c r="A413" s="23"/>
      <c r="B413" s="24"/>
      <c r="C413" s="24"/>
      <c r="D413" s="25"/>
      <c r="E413" s="26"/>
      <c r="F413" s="27"/>
      <c r="G413" s="27"/>
      <c r="H413" s="24"/>
      <c r="I413" s="28"/>
      <c r="J413" s="28"/>
      <c r="K413" s="15"/>
      <c r="L413" s="29"/>
      <c r="M413" s="30"/>
      <c r="N413" s="31"/>
      <c r="O413" s="32"/>
      <c r="P413" s="223"/>
      <c r="Q413" s="225"/>
      <c r="R413" s="377"/>
      <c r="S413" s="29"/>
      <c r="T413" s="30"/>
      <c r="U413">
        <f t="shared" si="91"/>
        <v>0</v>
      </c>
      <c r="V413" t="str">
        <f>IF(F413="","",IF(COUNTIF('Postes comptables'!$A:$C,F413)=0,"Anomalie",""))</f>
        <v/>
      </c>
      <c r="W413">
        <f t="shared" si="92"/>
        <v>1</v>
      </c>
      <c r="X413" t="str">
        <f>IF(F413="","",MATCH(F413,'Postes comptables'!$C$3:$C$45,0))</f>
        <v/>
      </c>
      <c r="Y413" t="str" cm="1">
        <f t="array" ref="Y413">IF(X413="","",INDEX('Postes comptables'!$B$3:$B$45,X413,0))</f>
        <v/>
      </c>
      <c r="Z413" t="str">
        <f>IF(G413="","",IF(COUNTIF('Postes comptables'!$C$99:$C$148,G413)=0,"Anomalie",""))</f>
        <v/>
      </c>
      <c r="AA413" t="b">
        <f t="shared" si="93"/>
        <v>0</v>
      </c>
      <c r="AB413" t="str">
        <f t="shared" si="94"/>
        <v/>
      </c>
      <c r="AC413" t="str">
        <f t="shared" si="95"/>
        <v/>
      </c>
      <c r="AD413" t="str">
        <f t="shared" si="96"/>
        <v/>
      </c>
      <c r="AE413" t="str">
        <f t="shared" si="97"/>
        <v/>
      </c>
      <c r="AF413" t="str">
        <f t="shared" si="98"/>
        <v/>
      </c>
      <c r="AG413" t="str">
        <f t="shared" si="99"/>
        <v/>
      </c>
      <c r="AH413" t="str">
        <f t="shared" si="100"/>
        <v/>
      </c>
      <c r="AI413" t="str">
        <f t="shared" si="101"/>
        <v/>
      </c>
      <c r="AJ413" t="str">
        <f t="shared" si="102"/>
        <v/>
      </c>
      <c r="AK413" t="str">
        <f t="shared" si="103"/>
        <v/>
      </c>
    </row>
    <row r="414" spans="1:37" x14ac:dyDescent="0.25">
      <c r="A414" s="23"/>
      <c r="B414" s="24"/>
      <c r="C414" s="24"/>
      <c r="D414" s="25"/>
      <c r="E414" s="26"/>
      <c r="F414" s="27"/>
      <c r="G414" s="27"/>
      <c r="H414" s="24"/>
      <c r="I414" s="28"/>
      <c r="J414" s="28"/>
      <c r="K414" s="15"/>
      <c r="L414" s="29"/>
      <c r="M414" s="30"/>
      <c r="N414" s="31"/>
      <c r="O414" s="32"/>
      <c r="P414" s="223"/>
      <c r="Q414" s="225"/>
      <c r="R414" s="377"/>
      <c r="S414" s="29"/>
      <c r="T414" s="30"/>
      <c r="U414">
        <f t="shared" si="91"/>
        <v>0</v>
      </c>
      <c r="V414" t="str">
        <f>IF(F414="","",IF(COUNTIF('Postes comptables'!$A:$C,F414)=0,"Anomalie",""))</f>
        <v/>
      </c>
      <c r="W414">
        <f t="shared" si="92"/>
        <v>1</v>
      </c>
      <c r="X414" t="str">
        <f>IF(F414="","",MATCH(F414,'Postes comptables'!$C$3:$C$45,0))</f>
        <v/>
      </c>
      <c r="Y414" t="str" cm="1">
        <f t="array" ref="Y414">IF(X414="","",INDEX('Postes comptables'!$B$3:$B$45,X414,0))</f>
        <v/>
      </c>
      <c r="Z414" t="str">
        <f>IF(G414="","",IF(COUNTIF('Postes comptables'!$C$99:$C$148,G414)=0,"Anomalie",""))</f>
        <v/>
      </c>
      <c r="AA414" t="b">
        <f t="shared" si="93"/>
        <v>0</v>
      </c>
      <c r="AB414" t="str">
        <f t="shared" si="94"/>
        <v/>
      </c>
      <c r="AC414" t="str">
        <f t="shared" si="95"/>
        <v/>
      </c>
      <c r="AD414" t="str">
        <f t="shared" si="96"/>
        <v/>
      </c>
      <c r="AE414" t="str">
        <f t="shared" si="97"/>
        <v/>
      </c>
      <c r="AF414" t="str">
        <f t="shared" si="98"/>
        <v/>
      </c>
      <c r="AG414" t="str">
        <f t="shared" si="99"/>
        <v/>
      </c>
      <c r="AH414" t="str">
        <f t="shared" si="100"/>
        <v/>
      </c>
      <c r="AI414" t="str">
        <f t="shared" si="101"/>
        <v/>
      </c>
      <c r="AJ414" t="str">
        <f t="shared" si="102"/>
        <v/>
      </c>
      <c r="AK414" t="str">
        <f t="shared" si="103"/>
        <v/>
      </c>
    </row>
    <row r="415" spans="1:37" x14ac:dyDescent="0.25">
      <c r="A415" s="23"/>
      <c r="B415" s="24"/>
      <c r="C415" s="24"/>
      <c r="D415" s="25"/>
      <c r="E415" s="26"/>
      <c r="F415" s="27"/>
      <c r="G415" s="27"/>
      <c r="H415" s="24"/>
      <c r="I415" s="28"/>
      <c r="J415" s="28"/>
      <c r="K415" s="15"/>
      <c r="L415" s="29"/>
      <c r="M415" s="30"/>
      <c r="N415" s="31"/>
      <c r="O415" s="32"/>
      <c r="P415" s="223"/>
      <c r="Q415" s="225"/>
      <c r="R415" s="377"/>
      <c r="S415" s="29"/>
      <c r="T415" s="30"/>
      <c r="U415">
        <f t="shared" si="91"/>
        <v>0</v>
      </c>
      <c r="V415" t="str">
        <f>IF(F415="","",IF(COUNTIF('Postes comptables'!$A:$C,F415)=0,"Anomalie",""))</f>
        <v/>
      </c>
      <c r="W415">
        <f t="shared" si="92"/>
        <v>1</v>
      </c>
      <c r="X415" t="str">
        <f>IF(F415="","",MATCH(F415,'Postes comptables'!$C$3:$C$45,0))</f>
        <v/>
      </c>
      <c r="Y415" t="str" cm="1">
        <f t="array" ref="Y415">IF(X415="","",INDEX('Postes comptables'!$B$3:$B$45,X415,0))</f>
        <v/>
      </c>
      <c r="Z415" t="str">
        <f>IF(G415="","",IF(COUNTIF('Postes comptables'!$C$99:$C$148,G415)=0,"Anomalie",""))</f>
        <v/>
      </c>
      <c r="AA415" t="b">
        <f t="shared" si="93"/>
        <v>0</v>
      </c>
      <c r="AB415" t="str">
        <f t="shared" si="94"/>
        <v/>
      </c>
      <c r="AC415" t="str">
        <f t="shared" si="95"/>
        <v/>
      </c>
      <c r="AD415" t="str">
        <f t="shared" si="96"/>
        <v/>
      </c>
      <c r="AE415" t="str">
        <f t="shared" si="97"/>
        <v/>
      </c>
      <c r="AF415" t="str">
        <f t="shared" si="98"/>
        <v/>
      </c>
      <c r="AG415" t="str">
        <f t="shared" si="99"/>
        <v/>
      </c>
      <c r="AH415" t="str">
        <f t="shared" si="100"/>
        <v/>
      </c>
      <c r="AI415" t="str">
        <f t="shared" si="101"/>
        <v/>
      </c>
      <c r="AJ415" t="str">
        <f t="shared" si="102"/>
        <v/>
      </c>
      <c r="AK415" t="str">
        <f t="shared" si="103"/>
        <v/>
      </c>
    </row>
    <row r="416" spans="1:37" x14ac:dyDescent="0.25">
      <c r="A416" s="23"/>
      <c r="B416" s="24"/>
      <c r="C416" s="24"/>
      <c r="D416" s="25"/>
      <c r="E416" s="26"/>
      <c r="F416" s="27"/>
      <c r="G416" s="27"/>
      <c r="H416" s="24"/>
      <c r="I416" s="28"/>
      <c r="J416" s="28"/>
      <c r="K416" s="15"/>
      <c r="L416" s="29"/>
      <c r="M416" s="30"/>
      <c r="N416" s="31"/>
      <c r="O416" s="32"/>
      <c r="P416" s="223"/>
      <c r="Q416" s="225"/>
      <c r="R416" s="377"/>
      <c r="S416" s="29"/>
      <c r="T416" s="30"/>
      <c r="U416">
        <f t="shared" si="91"/>
        <v>0</v>
      </c>
      <c r="V416" t="str">
        <f>IF(F416="","",IF(COUNTIF('Postes comptables'!$A:$C,F416)=0,"Anomalie",""))</f>
        <v/>
      </c>
      <c r="W416">
        <f t="shared" si="92"/>
        <v>1</v>
      </c>
      <c r="X416" t="str">
        <f>IF(F416="","",MATCH(F416,'Postes comptables'!$C$3:$C$45,0))</f>
        <v/>
      </c>
      <c r="Y416" t="str" cm="1">
        <f t="array" ref="Y416">IF(X416="","",INDEX('Postes comptables'!$B$3:$B$45,X416,0))</f>
        <v/>
      </c>
      <c r="Z416" t="str">
        <f>IF(G416="","",IF(COUNTIF('Postes comptables'!$C$99:$C$148,G416)=0,"Anomalie",""))</f>
        <v/>
      </c>
      <c r="AA416" t="b">
        <f t="shared" si="93"/>
        <v>0</v>
      </c>
      <c r="AB416" t="str">
        <f t="shared" si="94"/>
        <v/>
      </c>
      <c r="AC416" t="str">
        <f t="shared" si="95"/>
        <v/>
      </c>
      <c r="AD416" t="str">
        <f t="shared" si="96"/>
        <v/>
      </c>
      <c r="AE416" t="str">
        <f t="shared" si="97"/>
        <v/>
      </c>
      <c r="AF416" t="str">
        <f t="shared" si="98"/>
        <v/>
      </c>
      <c r="AG416" t="str">
        <f t="shared" si="99"/>
        <v/>
      </c>
      <c r="AH416" t="str">
        <f t="shared" si="100"/>
        <v/>
      </c>
      <c r="AI416" t="str">
        <f t="shared" si="101"/>
        <v/>
      </c>
      <c r="AJ416" t="str">
        <f t="shared" si="102"/>
        <v/>
      </c>
      <c r="AK416" t="str">
        <f t="shared" si="103"/>
        <v/>
      </c>
    </row>
    <row r="417" spans="1:37" x14ac:dyDescent="0.25">
      <c r="A417" s="23"/>
      <c r="B417" s="24"/>
      <c r="C417" s="24"/>
      <c r="D417" s="25"/>
      <c r="E417" s="26"/>
      <c r="F417" s="27"/>
      <c r="G417" s="27"/>
      <c r="H417" s="24"/>
      <c r="I417" s="28"/>
      <c r="J417" s="28"/>
      <c r="K417" s="15"/>
      <c r="L417" s="29"/>
      <c r="M417" s="30"/>
      <c r="N417" s="31"/>
      <c r="O417" s="32"/>
      <c r="P417" s="223"/>
      <c r="Q417" s="225"/>
      <c r="R417" s="377"/>
      <c r="S417" s="29"/>
      <c r="T417" s="30"/>
      <c r="U417">
        <f t="shared" si="91"/>
        <v>0</v>
      </c>
      <c r="V417" t="str">
        <f>IF(F417="","",IF(COUNTIF('Postes comptables'!$A:$C,F417)=0,"Anomalie",""))</f>
        <v/>
      </c>
      <c r="W417">
        <f t="shared" si="92"/>
        <v>1</v>
      </c>
      <c r="X417" t="str">
        <f>IF(F417="","",MATCH(F417,'Postes comptables'!$C$3:$C$45,0))</f>
        <v/>
      </c>
      <c r="Y417" t="str" cm="1">
        <f t="array" ref="Y417">IF(X417="","",INDEX('Postes comptables'!$B$3:$B$45,X417,0))</f>
        <v/>
      </c>
      <c r="Z417" t="str">
        <f>IF(G417="","",IF(COUNTIF('Postes comptables'!$C$99:$C$148,G417)=0,"Anomalie",""))</f>
        <v/>
      </c>
      <c r="AA417" t="b">
        <f t="shared" si="93"/>
        <v>0</v>
      </c>
      <c r="AB417" t="str">
        <f t="shared" si="94"/>
        <v/>
      </c>
      <c r="AC417" t="str">
        <f t="shared" si="95"/>
        <v/>
      </c>
      <c r="AD417" t="str">
        <f t="shared" si="96"/>
        <v/>
      </c>
      <c r="AE417" t="str">
        <f t="shared" si="97"/>
        <v/>
      </c>
      <c r="AF417" t="str">
        <f t="shared" si="98"/>
        <v/>
      </c>
      <c r="AG417" t="str">
        <f t="shared" si="99"/>
        <v/>
      </c>
      <c r="AH417" t="str">
        <f t="shared" si="100"/>
        <v/>
      </c>
      <c r="AI417" t="str">
        <f t="shared" si="101"/>
        <v/>
      </c>
      <c r="AJ417" t="str">
        <f t="shared" si="102"/>
        <v/>
      </c>
      <c r="AK417" t="str">
        <f t="shared" si="103"/>
        <v/>
      </c>
    </row>
    <row r="418" spans="1:37" x14ac:dyDescent="0.25">
      <c r="A418" s="23"/>
      <c r="B418" s="24"/>
      <c r="C418" s="24"/>
      <c r="D418" s="25"/>
      <c r="E418" s="26"/>
      <c r="F418" s="27"/>
      <c r="G418" s="27"/>
      <c r="H418" s="24"/>
      <c r="I418" s="28"/>
      <c r="J418" s="28"/>
      <c r="K418" s="15"/>
      <c r="L418" s="29"/>
      <c r="M418" s="30"/>
      <c r="N418" s="31"/>
      <c r="O418" s="32"/>
      <c r="P418" s="223"/>
      <c r="Q418" s="225"/>
      <c r="R418" s="377"/>
      <c r="S418" s="29"/>
      <c r="T418" s="30"/>
      <c r="U418">
        <f t="shared" si="91"/>
        <v>0</v>
      </c>
      <c r="V418" t="str">
        <f>IF(F418="","",IF(COUNTIF('Postes comptables'!$A:$C,F418)=0,"Anomalie",""))</f>
        <v/>
      </c>
      <c r="W418">
        <f t="shared" si="92"/>
        <v>1</v>
      </c>
      <c r="X418" t="str">
        <f>IF(F418="","",MATCH(F418,'Postes comptables'!$C$3:$C$45,0))</f>
        <v/>
      </c>
      <c r="Y418" t="str" cm="1">
        <f t="array" ref="Y418">IF(X418="","",INDEX('Postes comptables'!$B$3:$B$45,X418,0))</f>
        <v/>
      </c>
      <c r="Z418" t="str">
        <f>IF(G418="","",IF(COUNTIF('Postes comptables'!$C$99:$C$148,G418)=0,"Anomalie",""))</f>
        <v/>
      </c>
      <c r="AA418" t="b">
        <f t="shared" si="93"/>
        <v>0</v>
      </c>
      <c r="AB418" t="str">
        <f t="shared" si="94"/>
        <v/>
      </c>
      <c r="AC418" t="str">
        <f t="shared" si="95"/>
        <v/>
      </c>
      <c r="AD418" t="str">
        <f t="shared" si="96"/>
        <v/>
      </c>
      <c r="AE418" t="str">
        <f t="shared" si="97"/>
        <v/>
      </c>
      <c r="AF418" t="str">
        <f t="shared" si="98"/>
        <v/>
      </c>
      <c r="AG418" t="str">
        <f t="shared" si="99"/>
        <v/>
      </c>
      <c r="AH418" t="str">
        <f t="shared" si="100"/>
        <v/>
      </c>
      <c r="AI418" t="str">
        <f t="shared" si="101"/>
        <v/>
      </c>
      <c r="AJ418" t="str">
        <f t="shared" si="102"/>
        <v/>
      </c>
      <c r="AK418" t="str">
        <f t="shared" si="103"/>
        <v/>
      </c>
    </row>
    <row r="419" spans="1:37" x14ac:dyDescent="0.25">
      <c r="A419" s="23"/>
      <c r="B419" s="24"/>
      <c r="C419" s="24"/>
      <c r="D419" s="25"/>
      <c r="E419" s="26"/>
      <c r="F419" s="27"/>
      <c r="G419" s="27"/>
      <c r="H419" s="24"/>
      <c r="I419" s="28"/>
      <c r="J419" s="28"/>
      <c r="K419" s="15"/>
      <c r="L419" s="29"/>
      <c r="M419" s="30"/>
      <c r="N419" s="31"/>
      <c r="O419" s="32"/>
      <c r="P419" s="223"/>
      <c r="Q419" s="225"/>
      <c r="R419" s="377"/>
      <c r="S419" s="29"/>
      <c r="T419" s="30"/>
      <c r="U419">
        <f t="shared" si="91"/>
        <v>0</v>
      </c>
      <c r="V419" t="str">
        <f>IF(F419="","",IF(COUNTIF('Postes comptables'!$A:$C,F419)=0,"Anomalie",""))</f>
        <v/>
      </c>
      <c r="W419">
        <f t="shared" si="92"/>
        <v>1</v>
      </c>
      <c r="X419" t="str">
        <f>IF(F419="","",MATCH(F419,'Postes comptables'!$C$3:$C$45,0))</f>
        <v/>
      </c>
      <c r="Y419" t="str" cm="1">
        <f t="array" ref="Y419">IF(X419="","",INDEX('Postes comptables'!$B$3:$B$45,X419,0))</f>
        <v/>
      </c>
      <c r="Z419" t="str">
        <f>IF(G419="","",IF(COUNTIF('Postes comptables'!$C$99:$C$148,G419)=0,"Anomalie",""))</f>
        <v/>
      </c>
      <c r="AA419" t="b">
        <f t="shared" si="93"/>
        <v>0</v>
      </c>
      <c r="AB419" t="str">
        <f t="shared" si="94"/>
        <v/>
      </c>
      <c r="AC419" t="str">
        <f t="shared" si="95"/>
        <v/>
      </c>
      <c r="AD419" t="str">
        <f t="shared" si="96"/>
        <v/>
      </c>
      <c r="AE419" t="str">
        <f t="shared" si="97"/>
        <v/>
      </c>
      <c r="AF419" t="str">
        <f t="shared" si="98"/>
        <v/>
      </c>
      <c r="AG419" t="str">
        <f t="shared" si="99"/>
        <v/>
      </c>
      <c r="AH419" t="str">
        <f t="shared" si="100"/>
        <v/>
      </c>
      <c r="AI419" t="str">
        <f t="shared" si="101"/>
        <v/>
      </c>
      <c r="AJ419" t="str">
        <f t="shared" si="102"/>
        <v/>
      </c>
      <c r="AK419" t="str">
        <f t="shared" si="103"/>
        <v/>
      </c>
    </row>
    <row r="420" spans="1:37" x14ac:dyDescent="0.25">
      <c r="A420" s="23"/>
      <c r="B420" s="24"/>
      <c r="C420" s="24"/>
      <c r="D420" s="25"/>
      <c r="E420" s="26"/>
      <c r="F420" s="27"/>
      <c r="G420" s="27"/>
      <c r="H420" s="24"/>
      <c r="I420" s="28"/>
      <c r="J420" s="28"/>
      <c r="K420" s="15"/>
      <c r="L420" s="29"/>
      <c r="M420" s="30"/>
      <c r="N420" s="31"/>
      <c r="O420" s="32"/>
      <c r="P420" s="223"/>
      <c r="Q420" s="225"/>
      <c r="R420" s="377"/>
      <c r="S420" s="29"/>
      <c r="T420" s="30"/>
      <c r="U420">
        <f t="shared" si="91"/>
        <v>0</v>
      </c>
      <c r="V420" t="str">
        <f>IF(F420="","",IF(COUNTIF('Postes comptables'!$A:$C,F420)=0,"Anomalie",""))</f>
        <v/>
      </c>
      <c r="W420">
        <f t="shared" si="92"/>
        <v>1</v>
      </c>
      <c r="X420" t="str">
        <f>IF(F420="","",MATCH(F420,'Postes comptables'!$C$3:$C$45,0))</f>
        <v/>
      </c>
      <c r="Y420" t="str" cm="1">
        <f t="array" ref="Y420">IF(X420="","",INDEX('Postes comptables'!$B$3:$B$45,X420,0))</f>
        <v/>
      </c>
      <c r="Z420" t="str">
        <f>IF(G420="","",IF(COUNTIF('Postes comptables'!$C$99:$C$148,G420)=0,"Anomalie",""))</f>
        <v/>
      </c>
      <c r="AA420" t="b">
        <f t="shared" si="93"/>
        <v>0</v>
      </c>
      <c r="AB420" t="str">
        <f t="shared" si="94"/>
        <v/>
      </c>
      <c r="AC420" t="str">
        <f t="shared" si="95"/>
        <v/>
      </c>
      <c r="AD420" t="str">
        <f t="shared" si="96"/>
        <v/>
      </c>
      <c r="AE420" t="str">
        <f t="shared" si="97"/>
        <v/>
      </c>
      <c r="AF420" t="str">
        <f t="shared" si="98"/>
        <v/>
      </c>
      <c r="AG420" t="str">
        <f t="shared" si="99"/>
        <v/>
      </c>
      <c r="AH420" t="str">
        <f t="shared" si="100"/>
        <v/>
      </c>
      <c r="AI420" t="str">
        <f t="shared" si="101"/>
        <v/>
      </c>
      <c r="AJ420" t="str">
        <f t="shared" si="102"/>
        <v/>
      </c>
      <c r="AK420" t="str">
        <f t="shared" si="103"/>
        <v/>
      </c>
    </row>
    <row r="421" spans="1:37" x14ac:dyDescent="0.25">
      <c r="A421" s="23"/>
      <c r="B421" s="24"/>
      <c r="C421" s="24"/>
      <c r="D421" s="25"/>
      <c r="E421" s="26"/>
      <c r="F421" s="27"/>
      <c r="G421" s="27"/>
      <c r="H421" s="24"/>
      <c r="I421" s="28"/>
      <c r="J421" s="28"/>
      <c r="K421" s="15"/>
      <c r="L421" s="29"/>
      <c r="M421" s="30"/>
      <c r="N421" s="31"/>
      <c r="O421" s="32"/>
      <c r="P421" s="223"/>
      <c r="Q421" s="225"/>
      <c r="R421" s="377"/>
      <c r="S421" s="29"/>
      <c r="T421" s="30"/>
      <c r="U421">
        <f t="shared" si="91"/>
        <v>0</v>
      </c>
      <c r="V421" t="str">
        <f>IF(F421="","",IF(COUNTIF('Postes comptables'!$A:$C,F421)=0,"Anomalie",""))</f>
        <v/>
      </c>
      <c r="W421">
        <f t="shared" si="92"/>
        <v>1</v>
      </c>
      <c r="X421" t="str">
        <f>IF(F421="","",MATCH(F421,'Postes comptables'!$C$3:$C$45,0))</f>
        <v/>
      </c>
      <c r="Y421" t="str" cm="1">
        <f t="array" ref="Y421">IF(X421="","",INDEX('Postes comptables'!$B$3:$B$45,X421,0))</f>
        <v/>
      </c>
      <c r="Z421" t="str">
        <f>IF(G421="","",IF(COUNTIF('Postes comptables'!$C$99:$C$148,G421)=0,"Anomalie",""))</f>
        <v/>
      </c>
      <c r="AA421" t="b">
        <f t="shared" si="93"/>
        <v>0</v>
      </c>
      <c r="AB421" t="str">
        <f t="shared" si="94"/>
        <v/>
      </c>
      <c r="AC421" t="str">
        <f t="shared" si="95"/>
        <v/>
      </c>
      <c r="AD421" t="str">
        <f t="shared" si="96"/>
        <v/>
      </c>
      <c r="AE421" t="str">
        <f t="shared" si="97"/>
        <v/>
      </c>
      <c r="AF421" t="str">
        <f t="shared" si="98"/>
        <v/>
      </c>
      <c r="AG421" t="str">
        <f t="shared" si="99"/>
        <v/>
      </c>
      <c r="AH421" t="str">
        <f t="shared" si="100"/>
        <v/>
      </c>
      <c r="AI421" t="str">
        <f t="shared" si="101"/>
        <v/>
      </c>
      <c r="AJ421" t="str">
        <f t="shared" si="102"/>
        <v/>
      </c>
      <c r="AK421" t="str">
        <f t="shared" si="103"/>
        <v/>
      </c>
    </row>
    <row r="422" spans="1:37" x14ac:dyDescent="0.25">
      <c r="A422" s="23"/>
      <c r="B422" s="24"/>
      <c r="C422" s="24"/>
      <c r="D422" s="25"/>
      <c r="E422" s="26"/>
      <c r="F422" s="27"/>
      <c r="G422" s="27"/>
      <c r="H422" s="24"/>
      <c r="I422" s="28"/>
      <c r="J422" s="28"/>
      <c r="K422" s="15"/>
      <c r="L422" s="29"/>
      <c r="M422" s="30"/>
      <c r="N422" s="31"/>
      <c r="O422" s="32"/>
      <c r="P422" s="223"/>
      <c r="Q422" s="225"/>
      <c r="R422" s="377"/>
      <c r="S422" s="29"/>
      <c r="T422" s="30"/>
      <c r="U422">
        <f t="shared" si="91"/>
        <v>0</v>
      </c>
      <c r="V422" t="str">
        <f>IF(F422="","",IF(COUNTIF('Postes comptables'!$A:$C,F422)=0,"Anomalie",""))</f>
        <v/>
      </c>
      <c r="W422">
        <f t="shared" si="92"/>
        <v>1</v>
      </c>
      <c r="X422" t="str">
        <f>IF(F422="","",MATCH(F422,'Postes comptables'!$C$3:$C$45,0))</f>
        <v/>
      </c>
      <c r="Y422" t="str" cm="1">
        <f t="array" ref="Y422">IF(X422="","",INDEX('Postes comptables'!$B$3:$B$45,X422,0))</f>
        <v/>
      </c>
      <c r="Z422" t="str">
        <f>IF(G422="","",IF(COUNTIF('Postes comptables'!$C$99:$C$148,G422)=0,"Anomalie",""))</f>
        <v/>
      </c>
      <c r="AA422" t="b">
        <f t="shared" si="93"/>
        <v>0</v>
      </c>
      <c r="AB422" t="str">
        <f t="shared" si="94"/>
        <v/>
      </c>
      <c r="AC422" t="str">
        <f t="shared" si="95"/>
        <v/>
      </c>
      <c r="AD422" t="str">
        <f t="shared" si="96"/>
        <v/>
      </c>
      <c r="AE422" t="str">
        <f t="shared" si="97"/>
        <v/>
      </c>
      <c r="AF422" t="str">
        <f t="shared" si="98"/>
        <v/>
      </c>
      <c r="AG422" t="str">
        <f t="shared" si="99"/>
        <v/>
      </c>
      <c r="AH422" t="str">
        <f t="shared" si="100"/>
        <v/>
      </c>
      <c r="AI422" t="str">
        <f t="shared" si="101"/>
        <v/>
      </c>
      <c r="AJ422" t="str">
        <f t="shared" si="102"/>
        <v/>
      </c>
      <c r="AK422" t="str">
        <f t="shared" si="103"/>
        <v/>
      </c>
    </row>
    <row r="423" spans="1:37" x14ac:dyDescent="0.25">
      <c r="A423" s="23"/>
      <c r="B423" s="24"/>
      <c r="C423" s="24"/>
      <c r="D423" s="25"/>
      <c r="E423" s="26"/>
      <c r="F423" s="27"/>
      <c r="G423" s="27"/>
      <c r="H423" s="24"/>
      <c r="I423" s="28"/>
      <c r="J423" s="28"/>
      <c r="K423" s="15"/>
      <c r="L423" s="29"/>
      <c r="M423" s="30"/>
      <c r="N423" s="31"/>
      <c r="O423" s="32"/>
      <c r="P423" s="223"/>
      <c r="Q423" s="225"/>
      <c r="R423" s="377"/>
      <c r="S423" s="29"/>
      <c r="T423" s="30"/>
      <c r="U423">
        <f t="shared" si="91"/>
        <v>0</v>
      </c>
      <c r="V423" t="str">
        <f>IF(F423="","",IF(COUNTIF('Postes comptables'!$A:$C,F423)=0,"Anomalie",""))</f>
        <v/>
      </c>
      <c r="W423">
        <f t="shared" si="92"/>
        <v>1</v>
      </c>
      <c r="X423" t="str">
        <f>IF(F423="","",MATCH(F423,'Postes comptables'!$C$3:$C$45,0))</f>
        <v/>
      </c>
      <c r="Y423" t="str" cm="1">
        <f t="array" ref="Y423">IF(X423="","",INDEX('Postes comptables'!$B$3:$B$45,X423,0))</f>
        <v/>
      </c>
      <c r="Z423" t="str">
        <f>IF(G423="","",IF(COUNTIF('Postes comptables'!$C$99:$C$148,G423)=0,"Anomalie",""))</f>
        <v/>
      </c>
      <c r="AA423" t="b">
        <f t="shared" si="93"/>
        <v>0</v>
      </c>
      <c r="AB423" t="str">
        <f t="shared" si="94"/>
        <v/>
      </c>
      <c r="AC423" t="str">
        <f t="shared" si="95"/>
        <v/>
      </c>
      <c r="AD423" t="str">
        <f t="shared" si="96"/>
        <v/>
      </c>
      <c r="AE423" t="str">
        <f t="shared" si="97"/>
        <v/>
      </c>
      <c r="AF423" t="str">
        <f t="shared" si="98"/>
        <v/>
      </c>
      <c r="AG423" t="str">
        <f t="shared" si="99"/>
        <v/>
      </c>
      <c r="AH423" t="str">
        <f t="shared" si="100"/>
        <v/>
      </c>
      <c r="AI423" t="str">
        <f t="shared" si="101"/>
        <v/>
      </c>
      <c r="AJ423" t="str">
        <f t="shared" si="102"/>
        <v/>
      </c>
      <c r="AK423" t="str">
        <f t="shared" si="103"/>
        <v/>
      </c>
    </row>
    <row r="424" spans="1:37" x14ac:dyDescent="0.25">
      <c r="A424" s="23"/>
      <c r="B424" s="24"/>
      <c r="C424" s="24"/>
      <c r="D424" s="25"/>
      <c r="E424" s="26"/>
      <c r="F424" s="27"/>
      <c r="G424" s="27"/>
      <c r="H424" s="24"/>
      <c r="I424" s="28"/>
      <c r="J424" s="28"/>
      <c r="K424" s="15"/>
      <c r="L424" s="29"/>
      <c r="M424" s="30"/>
      <c r="N424" s="31"/>
      <c r="O424" s="32"/>
      <c r="P424" s="223"/>
      <c r="Q424" s="225"/>
      <c r="R424" s="377"/>
      <c r="S424" s="29"/>
      <c r="T424" s="30"/>
      <c r="U424">
        <f t="shared" si="91"/>
        <v>0</v>
      </c>
      <c r="V424" t="str">
        <f>IF(F424="","",IF(COUNTIF('Postes comptables'!$A:$C,F424)=0,"Anomalie",""))</f>
        <v/>
      </c>
      <c r="W424">
        <f t="shared" si="92"/>
        <v>1</v>
      </c>
      <c r="X424" t="str">
        <f>IF(F424="","",MATCH(F424,'Postes comptables'!$C$3:$C$45,0))</f>
        <v/>
      </c>
      <c r="Y424" t="str" cm="1">
        <f t="array" ref="Y424">IF(X424="","",INDEX('Postes comptables'!$B$3:$B$45,X424,0))</f>
        <v/>
      </c>
      <c r="Z424" t="str">
        <f>IF(G424="","",IF(COUNTIF('Postes comptables'!$C$99:$C$148,G424)=0,"Anomalie",""))</f>
        <v/>
      </c>
      <c r="AA424" t="b">
        <f t="shared" si="93"/>
        <v>0</v>
      </c>
      <c r="AB424" t="str">
        <f t="shared" si="94"/>
        <v/>
      </c>
      <c r="AC424" t="str">
        <f t="shared" si="95"/>
        <v/>
      </c>
      <c r="AD424" t="str">
        <f t="shared" si="96"/>
        <v/>
      </c>
      <c r="AE424" t="str">
        <f t="shared" si="97"/>
        <v/>
      </c>
      <c r="AF424" t="str">
        <f t="shared" si="98"/>
        <v/>
      </c>
      <c r="AG424" t="str">
        <f t="shared" si="99"/>
        <v/>
      </c>
      <c r="AH424" t="str">
        <f t="shared" si="100"/>
        <v/>
      </c>
      <c r="AI424" t="str">
        <f t="shared" si="101"/>
        <v/>
      </c>
      <c r="AJ424" t="str">
        <f t="shared" si="102"/>
        <v/>
      </c>
      <c r="AK424" t="str">
        <f t="shared" si="103"/>
        <v/>
      </c>
    </row>
    <row r="425" spans="1:37" x14ac:dyDescent="0.25">
      <c r="A425" s="23"/>
      <c r="B425" s="24"/>
      <c r="C425" s="24"/>
      <c r="D425" s="25"/>
      <c r="E425" s="26"/>
      <c r="F425" s="27"/>
      <c r="G425" s="27"/>
      <c r="H425" s="24"/>
      <c r="I425" s="28"/>
      <c r="J425" s="28"/>
      <c r="K425" s="15"/>
      <c r="L425" s="29"/>
      <c r="M425" s="30"/>
      <c r="N425" s="31"/>
      <c r="O425" s="32"/>
      <c r="P425" s="223"/>
      <c r="Q425" s="225"/>
      <c r="R425" s="377"/>
      <c r="S425" s="29"/>
      <c r="T425" s="30"/>
      <c r="U425">
        <f t="shared" si="91"/>
        <v>0</v>
      </c>
      <c r="V425" t="str">
        <f>IF(F425="","",IF(COUNTIF('Postes comptables'!$A:$C,F425)=0,"Anomalie",""))</f>
        <v/>
      </c>
      <c r="W425">
        <f t="shared" si="92"/>
        <v>1</v>
      </c>
      <c r="X425" t="str">
        <f>IF(F425="","",MATCH(F425,'Postes comptables'!$C$3:$C$45,0))</f>
        <v/>
      </c>
      <c r="Y425" t="str" cm="1">
        <f t="array" ref="Y425">IF(X425="","",INDEX('Postes comptables'!$B$3:$B$45,X425,0))</f>
        <v/>
      </c>
      <c r="Z425" t="str">
        <f>IF(G425="","",IF(COUNTIF('Postes comptables'!$C$99:$C$148,G425)=0,"Anomalie",""))</f>
        <v/>
      </c>
      <c r="AA425" t="b">
        <f t="shared" si="93"/>
        <v>0</v>
      </c>
      <c r="AB425" t="str">
        <f t="shared" si="94"/>
        <v/>
      </c>
      <c r="AC425" t="str">
        <f t="shared" si="95"/>
        <v/>
      </c>
      <c r="AD425" t="str">
        <f t="shared" si="96"/>
        <v/>
      </c>
      <c r="AE425" t="str">
        <f t="shared" si="97"/>
        <v/>
      </c>
      <c r="AF425" t="str">
        <f t="shared" si="98"/>
        <v/>
      </c>
      <c r="AG425" t="str">
        <f t="shared" si="99"/>
        <v/>
      </c>
      <c r="AH425" t="str">
        <f t="shared" si="100"/>
        <v/>
      </c>
      <c r="AI425" t="str">
        <f t="shared" si="101"/>
        <v/>
      </c>
      <c r="AJ425" t="str">
        <f t="shared" si="102"/>
        <v/>
      </c>
      <c r="AK425" t="str">
        <f t="shared" si="103"/>
        <v/>
      </c>
    </row>
    <row r="426" spans="1:37" x14ac:dyDescent="0.25">
      <c r="A426" s="23"/>
      <c r="B426" s="24"/>
      <c r="C426" s="24"/>
      <c r="D426" s="25"/>
      <c r="E426" s="26"/>
      <c r="F426" s="27"/>
      <c r="G426" s="27"/>
      <c r="H426" s="24"/>
      <c r="I426" s="28"/>
      <c r="J426" s="28"/>
      <c r="K426" s="15"/>
      <c r="L426" s="29"/>
      <c r="M426" s="30"/>
      <c r="N426" s="31"/>
      <c r="O426" s="32"/>
      <c r="P426" s="223"/>
      <c r="Q426" s="225"/>
      <c r="R426" s="377"/>
      <c r="S426" s="29"/>
      <c r="T426" s="30"/>
      <c r="U426">
        <f t="shared" si="91"/>
        <v>0</v>
      </c>
      <c r="V426" t="str">
        <f>IF(F426="","",IF(COUNTIF('Postes comptables'!$A:$C,F426)=0,"Anomalie",""))</f>
        <v/>
      </c>
      <c r="W426">
        <f t="shared" si="92"/>
        <v>1</v>
      </c>
      <c r="X426" t="str">
        <f>IF(F426="","",MATCH(F426,'Postes comptables'!$C$3:$C$45,0))</f>
        <v/>
      </c>
      <c r="Y426" t="str" cm="1">
        <f t="array" ref="Y426">IF(X426="","",INDEX('Postes comptables'!$B$3:$B$45,X426,0))</f>
        <v/>
      </c>
      <c r="Z426" t="str">
        <f>IF(G426="","",IF(COUNTIF('Postes comptables'!$C$99:$C$148,G426)=0,"Anomalie",""))</f>
        <v/>
      </c>
      <c r="AA426" t="b">
        <f t="shared" si="93"/>
        <v>0</v>
      </c>
      <c r="AB426" t="str">
        <f t="shared" si="94"/>
        <v/>
      </c>
      <c r="AC426" t="str">
        <f t="shared" si="95"/>
        <v/>
      </c>
      <c r="AD426" t="str">
        <f t="shared" si="96"/>
        <v/>
      </c>
      <c r="AE426" t="str">
        <f t="shared" si="97"/>
        <v/>
      </c>
      <c r="AF426" t="str">
        <f t="shared" si="98"/>
        <v/>
      </c>
      <c r="AG426" t="str">
        <f t="shared" si="99"/>
        <v/>
      </c>
      <c r="AH426" t="str">
        <f t="shared" si="100"/>
        <v/>
      </c>
      <c r="AI426" t="str">
        <f t="shared" si="101"/>
        <v/>
      </c>
      <c r="AJ426" t="str">
        <f t="shared" si="102"/>
        <v/>
      </c>
      <c r="AK426" t="str">
        <f t="shared" si="103"/>
        <v/>
      </c>
    </row>
    <row r="427" spans="1:37" x14ac:dyDescent="0.25">
      <c r="A427" s="23"/>
      <c r="B427" s="24"/>
      <c r="C427" s="24"/>
      <c r="D427" s="25"/>
      <c r="E427" s="26"/>
      <c r="F427" s="27"/>
      <c r="G427" s="27"/>
      <c r="H427" s="24"/>
      <c r="I427" s="28"/>
      <c r="J427" s="28"/>
      <c r="K427" s="15"/>
      <c r="L427" s="29"/>
      <c r="M427" s="30"/>
      <c r="N427" s="31"/>
      <c r="O427" s="32"/>
      <c r="P427" s="223"/>
      <c r="Q427" s="225"/>
      <c r="R427" s="377"/>
      <c r="S427" s="29"/>
      <c r="T427" s="30"/>
      <c r="U427">
        <f t="shared" si="91"/>
        <v>0</v>
      </c>
      <c r="V427" t="str">
        <f>IF(F427="","",IF(COUNTIF('Postes comptables'!$A:$C,F427)=0,"Anomalie",""))</f>
        <v/>
      </c>
      <c r="W427">
        <f t="shared" si="92"/>
        <v>1</v>
      </c>
      <c r="X427" t="str">
        <f>IF(F427="","",MATCH(F427,'Postes comptables'!$C$3:$C$45,0))</f>
        <v/>
      </c>
      <c r="Y427" t="str" cm="1">
        <f t="array" ref="Y427">IF(X427="","",INDEX('Postes comptables'!$B$3:$B$45,X427,0))</f>
        <v/>
      </c>
      <c r="Z427" t="str">
        <f>IF(G427="","",IF(COUNTIF('Postes comptables'!$C$99:$C$148,G427)=0,"Anomalie",""))</f>
        <v/>
      </c>
      <c r="AA427" t="b">
        <f t="shared" si="93"/>
        <v>0</v>
      </c>
      <c r="AB427" t="str">
        <f t="shared" si="94"/>
        <v/>
      </c>
      <c r="AC427" t="str">
        <f t="shared" si="95"/>
        <v/>
      </c>
      <c r="AD427" t="str">
        <f t="shared" si="96"/>
        <v/>
      </c>
      <c r="AE427" t="str">
        <f t="shared" si="97"/>
        <v/>
      </c>
      <c r="AF427" t="str">
        <f t="shared" si="98"/>
        <v/>
      </c>
      <c r="AG427" t="str">
        <f t="shared" si="99"/>
        <v/>
      </c>
      <c r="AH427" t="str">
        <f t="shared" si="100"/>
        <v/>
      </c>
      <c r="AI427" t="str">
        <f t="shared" si="101"/>
        <v/>
      </c>
      <c r="AJ427" t="str">
        <f t="shared" si="102"/>
        <v/>
      </c>
      <c r="AK427" t="str">
        <f t="shared" si="103"/>
        <v/>
      </c>
    </row>
    <row r="428" spans="1:37" x14ac:dyDescent="0.25">
      <c r="A428" s="23"/>
      <c r="B428" s="24"/>
      <c r="C428" s="24"/>
      <c r="D428" s="25"/>
      <c r="E428" s="26"/>
      <c r="F428" s="27"/>
      <c r="G428" s="27"/>
      <c r="H428" s="24"/>
      <c r="I428" s="28"/>
      <c r="J428" s="28"/>
      <c r="K428" s="15"/>
      <c r="L428" s="29"/>
      <c r="M428" s="30"/>
      <c r="N428" s="31"/>
      <c r="O428" s="32"/>
      <c r="P428" s="223"/>
      <c r="Q428" s="225"/>
      <c r="R428" s="377"/>
      <c r="S428" s="29"/>
      <c r="T428" s="30"/>
      <c r="U428">
        <f t="shared" si="91"/>
        <v>0</v>
      </c>
      <c r="V428" t="str">
        <f>IF(F428="","",IF(COUNTIF('Postes comptables'!$A:$C,F428)=0,"Anomalie",""))</f>
        <v/>
      </c>
      <c r="W428">
        <f t="shared" si="92"/>
        <v>1</v>
      </c>
      <c r="X428" t="str">
        <f>IF(F428="","",MATCH(F428,'Postes comptables'!$C$3:$C$45,0))</f>
        <v/>
      </c>
      <c r="Y428" t="str" cm="1">
        <f t="array" ref="Y428">IF(X428="","",INDEX('Postes comptables'!$B$3:$B$45,X428,0))</f>
        <v/>
      </c>
      <c r="Z428" t="str">
        <f>IF(G428="","",IF(COUNTIF('Postes comptables'!$C$99:$C$148,G428)=0,"Anomalie",""))</f>
        <v/>
      </c>
      <c r="AA428" t="b">
        <f t="shared" si="93"/>
        <v>0</v>
      </c>
      <c r="AB428" t="str">
        <f t="shared" si="94"/>
        <v/>
      </c>
      <c r="AC428" t="str">
        <f t="shared" si="95"/>
        <v/>
      </c>
      <c r="AD428" t="str">
        <f t="shared" si="96"/>
        <v/>
      </c>
      <c r="AE428" t="str">
        <f t="shared" si="97"/>
        <v/>
      </c>
      <c r="AF428" t="str">
        <f t="shared" si="98"/>
        <v/>
      </c>
      <c r="AG428" t="str">
        <f t="shared" si="99"/>
        <v/>
      </c>
      <c r="AH428" t="str">
        <f t="shared" si="100"/>
        <v/>
      </c>
      <c r="AI428" t="str">
        <f t="shared" si="101"/>
        <v/>
      </c>
      <c r="AJ428" t="str">
        <f t="shared" si="102"/>
        <v/>
      </c>
      <c r="AK428" t="str">
        <f t="shared" si="103"/>
        <v/>
      </c>
    </row>
    <row r="429" spans="1:37" x14ac:dyDescent="0.25">
      <c r="A429" s="23"/>
      <c r="B429" s="24"/>
      <c r="C429" s="24"/>
      <c r="D429" s="25"/>
      <c r="E429" s="26"/>
      <c r="F429" s="27"/>
      <c r="G429" s="27"/>
      <c r="H429" s="24"/>
      <c r="I429" s="28"/>
      <c r="J429" s="28"/>
      <c r="K429" s="15"/>
      <c r="L429" s="29"/>
      <c r="M429" s="30"/>
      <c r="N429" s="31"/>
      <c r="O429" s="32"/>
      <c r="P429" s="223"/>
      <c r="Q429" s="225"/>
      <c r="R429" s="377"/>
      <c r="S429" s="29"/>
      <c r="T429" s="30"/>
      <c r="U429">
        <f t="shared" si="91"/>
        <v>0</v>
      </c>
      <c r="V429" t="str">
        <f>IF(F429="","",IF(COUNTIF('Postes comptables'!$A:$C,F429)=0,"Anomalie",""))</f>
        <v/>
      </c>
      <c r="W429">
        <f t="shared" si="92"/>
        <v>1</v>
      </c>
      <c r="X429" t="str">
        <f>IF(F429="","",MATCH(F429,'Postes comptables'!$C$3:$C$45,0))</f>
        <v/>
      </c>
      <c r="Y429" t="str" cm="1">
        <f t="array" ref="Y429">IF(X429="","",INDEX('Postes comptables'!$B$3:$B$45,X429,0))</f>
        <v/>
      </c>
      <c r="Z429" t="str">
        <f>IF(G429="","",IF(COUNTIF('Postes comptables'!$C$99:$C$148,G429)=0,"Anomalie",""))</f>
        <v/>
      </c>
      <c r="AA429" t="b">
        <f t="shared" si="93"/>
        <v>0</v>
      </c>
      <c r="AB429" t="str">
        <f t="shared" si="94"/>
        <v/>
      </c>
      <c r="AC429" t="str">
        <f t="shared" si="95"/>
        <v/>
      </c>
      <c r="AD429" t="str">
        <f t="shared" si="96"/>
        <v/>
      </c>
      <c r="AE429" t="str">
        <f t="shared" si="97"/>
        <v/>
      </c>
      <c r="AF429" t="str">
        <f t="shared" si="98"/>
        <v/>
      </c>
      <c r="AG429" t="str">
        <f t="shared" si="99"/>
        <v/>
      </c>
      <c r="AH429" t="str">
        <f t="shared" si="100"/>
        <v/>
      </c>
      <c r="AI429" t="str">
        <f t="shared" si="101"/>
        <v/>
      </c>
      <c r="AJ429" t="str">
        <f t="shared" si="102"/>
        <v/>
      </c>
      <c r="AK429" t="str">
        <f t="shared" si="103"/>
        <v/>
      </c>
    </row>
    <row r="430" spans="1:37" x14ac:dyDescent="0.25">
      <c r="A430" s="23"/>
      <c r="B430" s="24"/>
      <c r="C430" s="24"/>
      <c r="D430" s="25"/>
      <c r="E430" s="26"/>
      <c r="F430" s="27"/>
      <c r="G430" s="27"/>
      <c r="H430" s="24"/>
      <c r="I430" s="28"/>
      <c r="J430" s="28"/>
      <c r="K430" s="15"/>
      <c r="L430" s="29"/>
      <c r="M430" s="30"/>
      <c r="N430" s="31"/>
      <c r="O430" s="32"/>
      <c r="P430" s="223"/>
      <c r="Q430" s="225"/>
      <c r="R430" s="377"/>
      <c r="S430" s="29"/>
      <c r="T430" s="30"/>
      <c r="U430">
        <f t="shared" si="91"/>
        <v>0</v>
      </c>
      <c r="V430" t="str">
        <f>IF(F430="","",IF(COUNTIF('Postes comptables'!$A:$C,F430)=0,"Anomalie",""))</f>
        <v/>
      </c>
      <c r="W430">
        <f t="shared" si="92"/>
        <v>1</v>
      </c>
      <c r="X430" t="str">
        <f>IF(F430="","",MATCH(F430,'Postes comptables'!$C$3:$C$45,0))</f>
        <v/>
      </c>
      <c r="Y430" t="str" cm="1">
        <f t="array" ref="Y430">IF(X430="","",INDEX('Postes comptables'!$B$3:$B$45,X430,0))</f>
        <v/>
      </c>
      <c r="Z430" t="str">
        <f>IF(G430="","",IF(COUNTIF('Postes comptables'!$C$99:$C$148,G430)=0,"Anomalie",""))</f>
        <v/>
      </c>
      <c r="AA430" t="b">
        <f t="shared" si="93"/>
        <v>0</v>
      </c>
      <c r="AB430" t="str">
        <f t="shared" si="94"/>
        <v/>
      </c>
      <c r="AC430" t="str">
        <f t="shared" si="95"/>
        <v/>
      </c>
      <c r="AD430" t="str">
        <f t="shared" si="96"/>
        <v/>
      </c>
      <c r="AE430" t="str">
        <f t="shared" si="97"/>
        <v/>
      </c>
      <c r="AF430" t="str">
        <f t="shared" si="98"/>
        <v/>
      </c>
      <c r="AG430" t="str">
        <f t="shared" si="99"/>
        <v/>
      </c>
      <c r="AH430" t="str">
        <f t="shared" si="100"/>
        <v/>
      </c>
      <c r="AI430" t="str">
        <f t="shared" si="101"/>
        <v/>
      </c>
      <c r="AJ430" t="str">
        <f t="shared" si="102"/>
        <v/>
      </c>
      <c r="AK430" t="str">
        <f t="shared" si="103"/>
        <v/>
      </c>
    </row>
    <row r="431" spans="1:37" x14ac:dyDescent="0.25">
      <c r="A431" s="23"/>
      <c r="B431" s="24"/>
      <c r="C431" s="24"/>
      <c r="D431" s="25"/>
      <c r="E431" s="26"/>
      <c r="F431" s="27"/>
      <c r="G431" s="27"/>
      <c r="H431" s="24"/>
      <c r="I431" s="28"/>
      <c r="J431" s="28"/>
      <c r="K431" s="15"/>
      <c r="L431" s="29"/>
      <c r="M431" s="30"/>
      <c r="N431" s="31"/>
      <c r="O431" s="32"/>
      <c r="P431" s="223"/>
      <c r="Q431" s="225"/>
      <c r="R431" s="377"/>
      <c r="S431" s="29"/>
      <c r="T431" s="30"/>
      <c r="U431">
        <f t="shared" si="91"/>
        <v>0</v>
      </c>
      <c r="V431" t="str">
        <f>IF(F431="","",IF(COUNTIF('Postes comptables'!$A:$C,F431)=0,"Anomalie",""))</f>
        <v/>
      </c>
      <c r="W431">
        <f t="shared" si="92"/>
        <v>1</v>
      </c>
      <c r="X431" t="str">
        <f>IF(F431="","",MATCH(F431,'Postes comptables'!$C$3:$C$45,0))</f>
        <v/>
      </c>
      <c r="Y431" t="str" cm="1">
        <f t="array" ref="Y431">IF(X431="","",INDEX('Postes comptables'!$B$3:$B$45,X431,0))</f>
        <v/>
      </c>
      <c r="Z431" t="str">
        <f>IF(G431="","",IF(COUNTIF('Postes comptables'!$C$99:$C$148,G431)=0,"Anomalie",""))</f>
        <v/>
      </c>
      <c r="AA431" t="b">
        <f t="shared" si="93"/>
        <v>0</v>
      </c>
      <c r="AB431" t="str">
        <f t="shared" si="94"/>
        <v/>
      </c>
      <c r="AC431" t="str">
        <f t="shared" si="95"/>
        <v/>
      </c>
      <c r="AD431" t="str">
        <f t="shared" si="96"/>
        <v/>
      </c>
      <c r="AE431" t="str">
        <f t="shared" si="97"/>
        <v/>
      </c>
      <c r="AF431" t="str">
        <f t="shared" si="98"/>
        <v/>
      </c>
      <c r="AG431" t="str">
        <f t="shared" si="99"/>
        <v/>
      </c>
      <c r="AH431" t="str">
        <f t="shared" si="100"/>
        <v/>
      </c>
      <c r="AI431" t="str">
        <f t="shared" si="101"/>
        <v/>
      </c>
      <c r="AJ431" t="str">
        <f t="shared" si="102"/>
        <v/>
      </c>
      <c r="AK431" t="str">
        <f t="shared" si="103"/>
        <v/>
      </c>
    </row>
    <row r="432" spans="1:37" x14ac:dyDescent="0.25">
      <c r="A432" s="23"/>
      <c r="B432" s="24"/>
      <c r="C432" s="24"/>
      <c r="D432" s="25"/>
      <c r="E432" s="26"/>
      <c r="F432" s="27"/>
      <c r="G432" s="27"/>
      <c r="H432" s="24"/>
      <c r="I432" s="28"/>
      <c r="J432" s="28"/>
      <c r="K432" s="15"/>
      <c r="L432" s="29"/>
      <c r="M432" s="30"/>
      <c r="N432" s="31"/>
      <c r="O432" s="32"/>
      <c r="P432" s="223"/>
      <c r="Q432" s="225"/>
      <c r="R432" s="377"/>
      <c r="S432" s="29"/>
      <c r="T432" s="30"/>
      <c r="U432">
        <f t="shared" si="91"/>
        <v>0</v>
      </c>
      <c r="V432" t="str">
        <f>IF(F432="","",IF(COUNTIF('Postes comptables'!$A:$C,F432)=0,"Anomalie",""))</f>
        <v/>
      </c>
      <c r="W432">
        <f t="shared" si="92"/>
        <v>1</v>
      </c>
      <c r="X432" t="str">
        <f>IF(F432="","",MATCH(F432,'Postes comptables'!$C$3:$C$45,0))</f>
        <v/>
      </c>
      <c r="Y432" t="str" cm="1">
        <f t="array" ref="Y432">IF(X432="","",INDEX('Postes comptables'!$B$3:$B$45,X432,0))</f>
        <v/>
      </c>
      <c r="Z432" t="str">
        <f>IF(G432="","",IF(COUNTIF('Postes comptables'!$C$99:$C$148,G432)=0,"Anomalie",""))</f>
        <v/>
      </c>
      <c r="AA432" t="b">
        <f t="shared" si="93"/>
        <v>0</v>
      </c>
      <c r="AB432" t="str">
        <f t="shared" si="94"/>
        <v/>
      </c>
      <c r="AC432" t="str">
        <f t="shared" si="95"/>
        <v/>
      </c>
      <c r="AD432" t="str">
        <f t="shared" si="96"/>
        <v/>
      </c>
      <c r="AE432" t="str">
        <f t="shared" si="97"/>
        <v/>
      </c>
      <c r="AF432" t="str">
        <f t="shared" si="98"/>
        <v/>
      </c>
      <c r="AG432" t="str">
        <f t="shared" si="99"/>
        <v/>
      </c>
      <c r="AH432" t="str">
        <f t="shared" si="100"/>
        <v/>
      </c>
      <c r="AI432" t="str">
        <f t="shared" si="101"/>
        <v/>
      </c>
      <c r="AJ432" t="str">
        <f t="shared" si="102"/>
        <v/>
      </c>
      <c r="AK432" t="str">
        <f t="shared" si="103"/>
        <v/>
      </c>
    </row>
    <row r="433" spans="1:37" x14ac:dyDescent="0.25">
      <c r="A433" s="23"/>
      <c r="B433" s="24"/>
      <c r="C433" s="24"/>
      <c r="D433" s="25"/>
      <c r="E433" s="26"/>
      <c r="F433" s="27"/>
      <c r="G433" s="27"/>
      <c r="H433" s="24"/>
      <c r="I433" s="28"/>
      <c r="J433" s="28"/>
      <c r="K433" s="15"/>
      <c r="L433" s="29"/>
      <c r="M433" s="30"/>
      <c r="N433" s="31"/>
      <c r="O433" s="32"/>
      <c r="P433" s="223"/>
      <c r="Q433" s="225"/>
      <c r="R433" s="377"/>
      <c r="S433" s="29"/>
      <c r="T433" s="30"/>
      <c r="U433">
        <f t="shared" si="91"/>
        <v>0</v>
      </c>
      <c r="V433" t="str">
        <f>IF(F433="","",IF(COUNTIF('Postes comptables'!$A:$C,F433)=0,"Anomalie",""))</f>
        <v/>
      </c>
      <c r="W433">
        <f t="shared" si="92"/>
        <v>1</v>
      </c>
      <c r="X433" t="str">
        <f>IF(F433="","",MATCH(F433,'Postes comptables'!$C$3:$C$45,0))</f>
        <v/>
      </c>
      <c r="Y433" t="str" cm="1">
        <f t="array" ref="Y433">IF(X433="","",INDEX('Postes comptables'!$B$3:$B$45,X433,0))</f>
        <v/>
      </c>
      <c r="Z433" t="str">
        <f>IF(G433="","",IF(COUNTIF('Postes comptables'!$C$99:$C$148,G433)=0,"Anomalie",""))</f>
        <v/>
      </c>
      <c r="AA433" t="b">
        <f t="shared" si="93"/>
        <v>0</v>
      </c>
      <c r="AB433" t="str">
        <f t="shared" si="94"/>
        <v/>
      </c>
      <c r="AC433" t="str">
        <f t="shared" si="95"/>
        <v/>
      </c>
      <c r="AD433" t="str">
        <f t="shared" si="96"/>
        <v/>
      </c>
      <c r="AE433" t="str">
        <f t="shared" si="97"/>
        <v/>
      </c>
      <c r="AF433" t="str">
        <f t="shared" si="98"/>
        <v/>
      </c>
      <c r="AG433" t="str">
        <f t="shared" si="99"/>
        <v/>
      </c>
      <c r="AH433" t="str">
        <f t="shared" si="100"/>
        <v/>
      </c>
      <c r="AI433" t="str">
        <f t="shared" si="101"/>
        <v/>
      </c>
      <c r="AJ433" t="str">
        <f t="shared" si="102"/>
        <v/>
      </c>
      <c r="AK433" t="str">
        <f t="shared" si="103"/>
        <v/>
      </c>
    </row>
    <row r="434" spans="1:37" x14ac:dyDescent="0.25">
      <c r="A434" s="23"/>
      <c r="B434" s="24"/>
      <c r="C434" s="24"/>
      <c r="D434" s="25"/>
      <c r="E434" s="26"/>
      <c r="F434" s="27"/>
      <c r="G434" s="27"/>
      <c r="H434" s="24"/>
      <c r="I434" s="28"/>
      <c r="J434" s="28"/>
      <c r="K434" s="15"/>
      <c r="L434" s="29"/>
      <c r="M434" s="30"/>
      <c r="N434" s="31"/>
      <c r="O434" s="32"/>
      <c r="P434" s="223"/>
      <c r="Q434" s="225"/>
      <c r="R434" s="377"/>
      <c r="S434" s="29"/>
      <c r="T434" s="30"/>
      <c r="U434">
        <f t="shared" si="91"/>
        <v>0</v>
      </c>
      <c r="V434" t="str">
        <f>IF(F434="","",IF(COUNTIF('Postes comptables'!$A:$C,F434)=0,"Anomalie",""))</f>
        <v/>
      </c>
      <c r="W434">
        <f t="shared" si="92"/>
        <v>1</v>
      </c>
      <c r="X434" t="str">
        <f>IF(F434="","",MATCH(F434,'Postes comptables'!$C$3:$C$45,0))</f>
        <v/>
      </c>
      <c r="Y434" t="str" cm="1">
        <f t="array" ref="Y434">IF(X434="","",INDEX('Postes comptables'!$B$3:$B$45,X434,0))</f>
        <v/>
      </c>
      <c r="Z434" t="str">
        <f>IF(G434="","",IF(COUNTIF('Postes comptables'!$C$99:$C$148,G434)=0,"Anomalie",""))</f>
        <v/>
      </c>
      <c r="AA434" t="b">
        <f t="shared" si="93"/>
        <v>0</v>
      </c>
      <c r="AB434" t="str">
        <f t="shared" si="94"/>
        <v/>
      </c>
      <c r="AC434" t="str">
        <f t="shared" si="95"/>
        <v/>
      </c>
      <c r="AD434" t="str">
        <f t="shared" si="96"/>
        <v/>
      </c>
      <c r="AE434" t="str">
        <f t="shared" si="97"/>
        <v/>
      </c>
      <c r="AF434" t="str">
        <f t="shared" si="98"/>
        <v/>
      </c>
      <c r="AG434" t="str">
        <f t="shared" si="99"/>
        <v/>
      </c>
      <c r="AH434" t="str">
        <f t="shared" si="100"/>
        <v/>
      </c>
      <c r="AI434" t="str">
        <f t="shared" si="101"/>
        <v/>
      </c>
      <c r="AJ434" t="str">
        <f t="shared" si="102"/>
        <v/>
      </c>
      <c r="AK434" t="str">
        <f t="shared" si="103"/>
        <v/>
      </c>
    </row>
    <row r="435" spans="1:37" x14ac:dyDescent="0.25">
      <c r="A435" s="23"/>
      <c r="B435" s="24"/>
      <c r="C435" s="24"/>
      <c r="D435" s="25"/>
      <c r="E435" s="26"/>
      <c r="F435" s="27"/>
      <c r="G435" s="27"/>
      <c r="H435" s="24"/>
      <c r="I435" s="28"/>
      <c r="J435" s="28"/>
      <c r="K435" s="15"/>
      <c r="L435" s="29"/>
      <c r="M435" s="30"/>
      <c r="N435" s="31"/>
      <c r="O435" s="32"/>
      <c r="P435" s="223"/>
      <c r="Q435" s="225"/>
      <c r="R435" s="377"/>
      <c r="S435" s="29"/>
      <c r="T435" s="30"/>
      <c r="U435">
        <f t="shared" si="91"/>
        <v>0</v>
      </c>
      <c r="V435" t="str">
        <f>IF(F435="","",IF(COUNTIF('Postes comptables'!$A:$C,F435)=0,"Anomalie",""))</f>
        <v/>
      </c>
      <c r="W435">
        <f t="shared" si="92"/>
        <v>1</v>
      </c>
      <c r="X435" t="str">
        <f>IF(F435="","",MATCH(F435,'Postes comptables'!$C$3:$C$45,0))</f>
        <v/>
      </c>
      <c r="Y435" t="str" cm="1">
        <f t="array" ref="Y435">IF(X435="","",INDEX('Postes comptables'!$B$3:$B$45,X435,0))</f>
        <v/>
      </c>
      <c r="Z435" t="str">
        <f>IF(G435="","",IF(COUNTIF('Postes comptables'!$C$99:$C$148,G435)=0,"Anomalie",""))</f>
        <v/>
      </c>
      <c r="AA435" t="b">
        <f t="shared" si="93"/>
        <v>0</v>
      </c>
      <c r="AB435" t="str">
        <f t="shared" si="94"/>
        <v/>
      </c>
      <c r="AC435" t="str">
        <f t="shared" si="95"/>
        <v/>
      </c>
      <c r="AD435" t="str">
        <f t="shared" si="96"/>
        <v/>
      </c>
      <c r="AE435" t="str">
        <f t="shared" si="97"/>
        <v/>
      </c>
      <c r="AF435" t="str">
        <f t="shared" si="98"/>
        <v/>
      </c>
      <c r="AG435" t="str">
        <f t="shared" si="99"/>
        <v/>
      </c>
      <c r="AH435" t="str">
        <f t="shared" si="100"/>
        <v/>
      </c>
      <c r="AI435" t="str">
        <f t="shared" si="101"/>
        <v/>
      </c>
      <c r="AJ435" t="str">
        <f t="shared" si="102"/>
        <v/>
      </c>
      <c r="AK435" t="str">
        <f t="shared" si="103"/>
        <v/>
      </c>
    </row>
    <row r="436" spans="1:37" x14ac:dyDescent="0.25">
      <c r="A436" s="23"/>
      <c r="B436" s="24"/>
      <c r="C436" s="24"/>
      <c r="D436" s="25"/>
      <c r="E436" s="26"/>
      <c r="F436" s="27"/>
      <c r="G436" s="27"/>
      <c r="H436" s="24"/>
      <c r="I436" s="28"/>
      <c r="J436" s="28"/>
      <c r="K436" s="15"/>
      <c r="L436" s="29"/>
      <c r="M436" s="30"/>
      <c r="N436" s="31"/>
      <c r="O436" s="32"/>
      <c r="P436" s="223"/>
      <c r="Q436" s="225"/>
      <c r="R436" s="377"/>
      <c r="S436" s="29"/>
      <c r="T436" s="30"/>
      <c r="U436">
        <f t="shared" si="91"/>
        <v>0</v>
      </c>
      <c r="V436" t="str">
        <f>IF(F436="","",IF(COUNTIF('Postes comptables'!$A:$C,F436)=0,"Anomalie",""))</f>
        <v/>
      </c>
      <c r="W436">
        <f t="shared" si="92"/>
        <v>1</v>
      </c>
      <c r="X436" t="str">
        <f>IF(F436="","",MATCH(F436,'Postes comptables'!$C$3:$C$45,0))</f>
        <v/>
      </c>
      <c r="Y436" t="str" cm="1">
        <f t="array" ref="Y436">IF(X436="","",INDEX('Postes comptables'!$B$3:$B$45,X436,0))</f>
        <v/>
      </c>
      <c r="Z436" t="str">
        <f>IF(G436="","",IF(COUNTIF('Postes comptables'!$C$99:$C$148,G436)=0,"Anomalie",""))</f>
        <v/>
      </c>
      <c r="AA436" t="b">
        <f t="shared" si="93"/>
        <v>0</v>
      </c>
      <c r="AB436" t="str">
        <f t="shared" si="94"/>
        <v/>
      </c>
      <c r="AC436" t="str">
        <f t="shared" si="95"/>
        <v/>
      </c>
      <c r="AD436" t="str">
        <f t="shared" si="96"/>
        <v/>
      </c>
      <c r="AE436" t="str">
        <f t="shared" si="97"/>
        <v/>
      </c>
      <c r="AF436" t="str">
        <f t="shared" si="98"/>
        <v/>
      </c>
      <c r="AG436" t="str">
        <f t="shared" si="99"/>
        <v/>
      </c>
      <c r="AH436" t="str">
        <f t="shared" si="100"/>
        <v/>
      </c>
      <c r="AI436" t="str">
        <f t="shared" si="101"/>
        <v/>
      </c>
      <c r="AJ436" t="str">
        <f t="shared" si="102"/>
        <v/>
      </c>
      <c r="AK436" t="str">
        <f t="shared" si="103"/>
        <v/>
      </c>
    </row>
    <row r="437" spans="1:37" x14ac:dyDescent="0.25">
      <c r="A437" s="23"/>
      <c r="B437" s="24"/>
      <c r="C437" s="24"/>
      <c r="D437" s="25"/>
      <c r="E437" s="26"/>
      <c r="F437" s="27"/>
      <c r="G437" s="27"/>
      <c r="H437" s="24"/>
      <c r="I437" s="28"/>
      <c r="J437" s="28"/>
      <c r="K437" s="15"/>
      <c r="L437" s="29"/>
      <c r="M437" s="30"/>
      <c r="N437" s="31"/>
      <c r="O437" s="32"/>
      <c r="P437" s="223"/>
      <c r="Q437" s="225"/>
      <c r="R437" s="377"/>
      <c r="S437" s="29"/>
      <c r="T437" s="30"/>
      <c r="U437">
        <f t="shared" si="91"/>
        <v>0</v>
      </c>
      <c r="V437" t="str">
        <f>IF(F437="","",IF(COUNTIF('Postes comptables'!$A:$C,F437)=0,"Anomalie",""))</f>
        <v/>
      </c>
      <c r="W437">
        <f t="shared" si="92"/>
        <v>1</v>
      </c>
      <c r="X437" t="str">
        <f>IF(F437="","",MATCH(F437,'Postes comptables'!$C$3:$C$45,0))</f>
        <v/>
      </c>
      <c r="Y437" t="str" cm="1">
        <f t="array" ref="Y437">IF(X437="","",INDEX('Postes comptables'!$B$3:$B$45,X437,0))</f>
        <v/>
      </c>
      <c r="Z437" t="str">
        <f>IF(G437="","",IF(COUNTIF('Postes comptables'!$C$99:$C$148,G437)=0,"Anomalie",""))</f>
        <v/>
      </c>
      <c r="AA437" t="b">
        <f t="shared" si="93"/>
        <v>0</v>
      </c>
      <c r="AB437" t="str">
        <f t="shared" si="94"/>
        <v/>
      </c>
      <c r="AC437" t="str">
        <f t="shared" si="95"/>
        <v/>
      </c>
      <c r="AD437" t="str">
        <f t="shared" si="96"/>
        <v/>
      </c>
      <c r="AE437" t="str">
        <f t="shared" si="97"/>
        <v/>
      </c>
      <c r="AF437" t="str">
        <f t="shared" si="98"/>
        <v/>
      </c>
      <c r="AG437" t="str">
        <f t="shared" si="99"/>
        <v/>
      </c>
      <c r="AH437" t="str">
        <f t="shared" si="100"/>
        <v/>
      </c>
      <c r="AI437" t="str">
        <f t="shared" si="101"/>
        <v/>
      </c>
      <c r="AJ437" t="str">
        <f t="shared" si="102"/>
        <v/>
      </c>
      <c r="AK437" t="str">
        <f t="shared" si="103"/>
        <v/>
      </c>
    </row>
    <row r="438" spans="1:37" x14ac:dyDescent="0.25">
      <c r="A438" s="23"/>
      <c r="B438" s="24"/>
      <c r="C438" s="24"/>
      <c r="D438" s="25"/>
      <c r="E438" s="26"/>
      <c r="F438" s="27"/>
      <c r="G438" s="27"/>
      <c r="H438" s="24"/>
      <c r="I438" s="28"/>
      <c r="J438" s="28"/>
      <c r="K438" s="15"/>
      <c r="L438" s="29"/>
      <c r="M438" s="30"/>
      <c r="N438" s="31"/>
      <c r="O438" s="32"/>
      <c r="P438" s="223"/>
      <c r="Q438" s="225"/>
      <c r="R438" s="377"/>
      <c r="S438" s="29"/>
      <c r="T438" s="30"/>
      <c r="U438">
        <f t="shared" si="91"/>
        <v>0</v>
      </c>
      <c r="V438" t="str">
        <f>IF(F438="","",IF(COUNTIF('Postes comptables'!$A:$C,F438)=0,"Anomalie",""))</f>
        <v/>
      </c>
      <c r="W438">
        <f t="shared" si="92"/>
        <v>1</v>
      </c>
      <c r="X438" t="str">
        <f>IF(F438="","",MATCH(F438,'Postes comptables'!$C$3:$C$45,0))</f>
        <v/>
      </c>
      <c r="Y438" t="str" cm="1">
        <f t="array" ref="Y438">IF(X438="","",INDEX('Postes comptables'!$B$3:$B$45,X438,0))</f>
        <v/>
      </c>
      <c r="Z438" t="str">
        <f>IF(G438="","",IF(COUNTIF('Postes comptables'!$C$99:$C$148,G438)=0,"Anomalie",""))</f>
        <v/>
      </c>
      <c r="AA438" t="b">
        <f t="shared" si="93"/>
        <v>0</v>
      </c>
      <c r="AB438" t="str">
        <f t="shared" si="94"/>
        <v/>
      </c>
      <c r="AC438" t="str">
        <f t="shared" si="95"/>
        <v/>
      </c>
      <c r="AD438" t="str">
        <f t="shared" si="96"/>
        <v/>
      </c>
      <c r="AE438" t="str">
        <f t="shared" si="97"/>
        <v/>
      </c>
      <c r="AF438" t="str">
        <f t="shared" si="98"/>
        <v/>
      </c>
      <c r="AG438" t="str">
        <f t="shared" si="99"/>
        <v/>
      </c>
      <c r="AH438" t="str">
        <f t="shared" si="100"/>
        <v/>
      </c>
      <c r="AI438" t="str">
        <f t="shared" si="101"/>
        <v/>
      </c>
      <c r="AJ438" t="str">
        <f t="shared" si="102"/>
        <v/>
      </c>
      <c r="AK438" t="str">
        <f t="shared" si="103"/>
        <v/>
      </c>
    </row>
    <row r="439" spans="1:37" x14ac:dyDescent="0.25">
      <c r="A439" s="23"/>
      <c r="B439" s="24"/>
      <c r="C439" s="24"/>
      <c r="D439" s="25"/>
      <c r="E439" s="26"/>
      <c r="F439" s="27"/>
      <c r="G439" s="27"/>
      <c r="H439" s="24"/>
      <c r="I439" s="28"/>
      <c r="J439" s="28"/>
      <c r="K439" s="15"/>
      <c r="L439" s="29"/>
      <c r="M439" s="30"/>
      <c r="N439" s="31"/>
      <c r="O439" s="32"/>
      <c r="P439" s="223"/>
      <c r="Q439" s="225"/>
      <c r="R439" s="377"/>
      <c r="S439" s="29"/>
      <c r="T439" s="30"/>
      <c r="U439">
        <f t="shared" si="91"/>
        <v>0</v>
      </c>
      <c r="V439" t="str">
        <f>IF(F439="","",IF(COUNTIF('Postes comptables'!$A:$C,F439)=0,"Anomalie",""))</f>
        <v/>
      </c>
      <c r="W439">
        <f t="shared" si="92"/>
        <v>1</v>
      </c>
      <c r="X439" t="str">
        <f>IF(F439="","",MATCH(F439,'Postes comptables'!$C$3:$C$45,0))</f>
        <v/>
      </c>
      <c r="Y439" t="str" cm="1">
        <f t="array" ref="Y439">IF(X439="","",INDEX('Postes comptables'!$B$3:$B$45,X439,0))</f>
        <v/>
      </c>
      <c r="Z439" t="str">
        <f>IF(G439="","",IF(COUNTIF('Postes comptables'!$C$99:$C$148,G439)=0,"Anomalie",""))</f>
        <v/>
      </c>
      <c r="AA439" t="b">
        <f t="shared" si="93"/>
        <v>0</v>
      </c>
      <c r="AB439" t="str">
        <f t="shared" si="94"/>
        <v/>
      </c>
      <c r="AC439" t="str">
        <f t="shared" si="95"/>
        <v/>
      </c>
      <c r="AD439" t="str">
        <f t="shared" si="96"/>
        <v/>
      </c>
      <c r="AE439" t="str">
        <f t="shared" si="97"/>
        <v/>
      </c>
      <c r="AF439" t="str">
        <f t="shared" si="98"/>
        <v/>
      </c>
      <c r="AG439" t="str">
        <f t="shared" si="99"/>
        <v/>
      </c>
      <c r="AH439" t="str">
        <f t="shared" si="100"/>
        <v/>
      </c>
      <c r="AI439" t="str">
        <f t="shared" si="101"/>
        <v/>
      </c>
      <c r="AJ439" t="str">
        <f t="shared" si="102"/>
        <v/>
      </c>
      <c r="AK439" t="str">
        <f t="shared" si="103"/>
        <v/>
      </c>
    </row>
    <row r="440" spans="1:37" x14ac:dyDescent="0.25">
      <c r="A440" s="23"/>
      <c r="B440" s="24"/>
      <c r="C440" s="24"/>
      <c r="D440" s="25"/>
      <c r="E440" s="26"/>
      <c r="F440" s="27"/>
      <c r="G440" s="27"/>
      <c r="H440" s="24"/>
      <c r="I440" s="28"/>
      <c r="J440" s="28"/>
      <c r="K440" s="15"/>
      <c r="L440" s="29"/>
      <c r="M440" s="30"/>
      <c r="N440" s="31"/>
      <c r="O440" s="32"/>
      <c r="P440" s="223"/>
      <c r="Q440" s="225"/>
      <c r="R440" s="377"/>
      <c r="S440" s="29"/>
      <c r="T440" s="30"/>
      <c r="U440">
        <f t="shared" si="91"/>
        <v>0</v>
      </c>
      <c r="V440" t="str">
        <f>IF(F440="","",IF(COUNTIF('Postes comptables'!$A:$C,F440)=0,"Anomalie",""))</f>
        <v/>
      </c>
      <c r="W440">
        <f t="shared" si="92"/>
        <v>1</v>
      </c>
      <c r="X440" t="str">
        <f>IF(F440="","",MATCH(F440,'Postes comptables'!$C$3:$C$45,0))</f>
        <v/>
      </c>
      <c r="Y440" t="str" cm="1">
        <f t="array" ref="Y440">IF(X440="","",INDEX('Postes comptables'!$B$3:$B$45,X440,0))</f>
        <v/>
      </c>
      <c r="Z440" t="str">
        <f>IF(G440="","",IF(COUNTIF('Postes comptables'!$C$99:$C$148,G440)=0,"Anomalie",""))</f>
        <v/>
      </c>
      <c r="AA440" t="b">
        <f t="shared" si="93"/>
        <v>0</v>
      </c>
      <c r="AB440" t="str">
        <f t="shared" si="94"/>
        <v/>
      </c>
      <c r="AC440" t="str">
        <f t="shared" si="95"/>
        <v/>
      </c>
      <c r="AD440" t="str">
        <f t="shared" si="96"/>
        <v/>
      </c>
      <c r="AE440" t="str">
        <f t="shared" si="97"/>
        <v/>
      </c>
      <c r="AF440" t="str">
        <f t="shared" si="98"/>
        <v/>
      </c>
      <c r="AG440" t="str">
        <f t="shared" si="99"/>
        <v/>
      </c>
      <c r="AH440" t="str">
        <f t="shared" si="100"/>
        <v/>
      </c>
      <c r="AI440" t="str">
        <f t="shared" si="101"/>
        <v/>
      </c>
      <c r="AJ440" t="str">
        <f t="shared" si="102"/>
        <v/>
      </c>
      <c r="AK440" t="str">
        <f t="shared" si="103"/>
        <v/>
      </c>
    </row>
    <row r="441" spans="1:37" x14ac:dyDescent="0.25">
      <c r="A441" s="23"/>
      <c r="B441" s="24"/>
      <c r="C441" s="24"/>
      <c r="D441" s="25"/>
      <c r="E441" s="26"/>
      <c r="F441" s="27"/>
      <c r="G441" s="27"/>
      <c r="H441" s="24"/>
      <c r="I441" s="28"/>
      <c r="J441" s="28"/>
      <c r="K441" s="15"/>
      <c r="L441" s="29"/>
      <c r="M441" s="30"/>
      <c r="N441" s="31"/>
      <c r="O441" s="32"/>
      <c r="P441" s="223"/>
      <c r="Q441" s="225"/>
      <c r="R441" s="377"/>
      <c r="S441" s="29"/>
      <c r="T441" s="30"/>
      <c r="U441">
        <f t="shared" si="91"/>
        <v>0</v>
      </c>
      <c r="V441" t="str">
        <f>IF(F441="","",IF(COUNTIF('Postes comptables'!$A:$C,F441)=0,"Anomalie",""))</f>
        <v/>
      </c>
      <c r="W441">
        <f t="shared" si="92"/>
        <v>1</v>
      </c>
      <c r="X441" t="str">
        <f>IF(F441="","",MATCH(F441,'Postes comptables'!$C$3:$C$45,0))</f>
        <v/>
      </c>
      <c r="Y441" t="str" cm="1">
        <f t="array" ref="Y441">IF(X441="","",INDEX('Postes comptables'!$B$3:$B$45,X441,0))</f>
        <v/>
      </c>
      <c r="Z441" t="str">
        <f>IF(G441="","",IF(COUNTIF('Postes comptables'!$C$99:$C$148,G441)=0,"Anomalie",""))</f>
        <v/>
      </c>
      <c r="AA441" t="b">
        <f t="shared" si="93"/>
        <v>0</v>
      </c>
      <c r="AB441" t="str">
        <f t="shared" si="94"/>
        <v/>
      </c>
      <c r="AC441" t="str">
        <f t="shared" si="95"/>
        <v/>
      </c>
      <c r="AD441" t="str">
        <f t="shared" si="96"/>
        <v/>
      </c>
      <c r="AE441" t="str">
        <f t="shared" si="97"/>
        <v/>
      </c>
      <c r="AF441" t="str">
        <f t="shared" si="98"/>
        <v/>
      </c>
      <c r="AG441" t="str">
        <f t="shared" si="99"/>
        <v/>
      </c>
      <c r="AH441" t="str">
        <f t="shared" si="100"/>
        <v/>
      </c>
      <c r="AI441" t="str">
        <f t="shared" si="101"/>
        <v/>
      </c>
      <c r="AJ441" t="str">
        <f t="shared" si="102"/>
        <v/>
      </c>
      <c r="AK441" t="str">
        <f t="shared" si="103"/>
        <v/>
      </c>
    </row>
    <row r="442" spans="1:37" x14ac:dyDescent="0.25">
      <c r="A442" s="23"/>
      <c r="B442" s="24"/>
      <c r="C442" s="24"/>
      <c r="D442" s="25"/>
      <c r="E442" s="26"/>
      <c r="F442" s="27"/>
      <c r="G442" s="27"/>
      <c r="H442" s="24"/>
      <c r="I442" s="28"/>
      <c r="J442" s="28"/>
      <c r="K442" s="15"/>
      <c r="L442" s="29"/>
      <c r="M442" s="30"/>
      <c r="N442" s="31"/>
      <c r="O442" s="32"/>
      <c r="P442" s="223"/>
      <c r="Q442" s="225"/>
      <c r="R442" s="377"/>
      <c r="S442" s="29"/>
      <c r="T442" s="30"/>
      <c r="U442">
        <f t="shared" si="91"/>
        <v>0</v>
      </c>
      <c r="V442" t="str">
        <f>IF(F442="","",IF(COUNTIF('Postes comptables'!$A:$C,F442)=0,"Anomalie",""))</f>
        <v/>
      </c>
      <c r="W442">
        <f t="shared" si="92"/>
        <v>1</v>
      </c>
      <c r="X442" t="str">
        <f>IF(F442="","",MATCH(F442,'Postes comptables'!$C$3:$C$45,0))</f>
        <v/>
      </c>
      <c r="Y442" t="str" cm="1">
        <f t="array" ref="Y442">IF(X442="","",INDEX('Postes comptables'!$B$3:$B$45,X442,0))</f>
        <v/>
      </c>
      <c r="Z442" t="str">
        <f>IF(G442="","",IF(COUNTIF('Postes comptables'!$C$99:$C$148,G442)=0,"Anomalie",""))</f>
        <v/>
      </c>
      <c r="AA442" t="b">
        <f t="shared" si="93"/>
        <v>0</v>
      </c>
      <c r="AB442" t="str">
        <f t="shared" si="94"/>
        <v/>
      </c>
      <c r="AC442" t="str">
        <f t="shared" si="95"/>
        <v/>
      </c>
      <c r="AD442" t="str">
        <f t="shared" si="96"/>
        <v/>
      </c>
      <c r="AE442" t="str">
        <f t="shared" si="97"/>
        <v/>
      </c>
      <c r="AF442" t="str">
        <f t="shared" si="98"/>
        <v/>
      </c>
      <c r="AG442" t="str">
        <f t="shared" si="99"/>
        <v/>
      </c>
      <c r="AH442" t="str">
        <f t="shared" si="100"/>
        <v/>
      </c>
      <c r="AI442" t="str">
        <f t="shared" si="101"/>
        <v/>
      </c>
      <c r="AJ442" t="str">
        <f t="shared" si="102"/>
        <v/>
      </c>
      <c r="AK442" t="str">
        <f t="shared" si="103"/>
        <v/>
      </c>
    </row>
    <row r="443" spans="1:37" x14ac:dyDescent="0.25">
      <c r="A443" s="23"/>
      <c r="B443" s="24"/>
      <c r="C443" s="24"/>
      <c r="D443" s="25"/>
      <c r="E443" s="26"/>
      <c r="F443" s="27"/>
      <c r="G443" s="27"/>
      <c r="H443" s="24"/>
      <c r="I443" s="28"/>
      <c r="J443" s="28"/>
      <c r="K443" s="15"/>
      <c r="L443" s="29"/>
      <c r="M443" s="30"/>
      <c r="N443" s="31"/>
      <c r="O443" s="32"/>
      <c r="P443" s="223"/>
      <c r="Q443" s="225"/>
      <c r="R443" s="377"/>
      <c r="S443" s="29"/>
      <c r="T443" s="30"/>
      <c r="U443">
        <f t="shared" si="91"/>
        <v>0</v>
      </c>
      <c r="V443" t="str">
        <f>IF(F443="","",IF(COUNTIF('Postes comptables'!$A:$C,F443)=0,"Anomalie",""))</f>
        <v/>
      </c>
      <c r="W443">
        <f t="shared" si="92"/>
        <v>1</v>
      </c>
      <c r="X443" t="str">
        <f>IF(F443="","",MATCH(F443,'Postes comptables'!$C$3:$C$45,0))</f>
        <v/>
      </c>
      <c r="Y443" t="str" cm="1">
        <f t="array" ref="Y443">IF(X443="","",INDEX('Postes comptables'!$B$3:$B$45,X443,0))</f>
        <v/>
      </c>
      <c r="Z443" t="str">
        <f>IF(G443="","",IF(COUNTIF('Postes comptables'!$C$99:$C$148,G443)=0,"Anomalie",""))</f>
        <v/>
      </c>
      <c r="AA443" t="b">
        <f t="shared" si="93"/>
        <v>0</v>
      </c>
      <c r="AB443" t="str">
        <f t="shared" si="94"/>
        <v/>
      </c>
      <c r="AC443" t="str">
        <f t="shared" si="95"/>
        <v/>
      </c>
      <c r="AD443" t="str">
        <f t="shared" si="96"/>
        <v/>
      </c>
      <c r="AE443" t="str">
        <f t="shared" si="97"/>
        <v/>
      </c>
      <c r="AF443" t="str">
        <f t="shared" si="98"/>
        <v/>
      </c>
      <c r="AG443" t="str">
        <f t="shared" si="99"/>
        <v/>
      </c>
      <c r="AH443" t="str">
        <f t="shared" si="100"/>
        <v/>
      </c>
      <c r="AI443" t="str">
        <f t="shared" si="101"/>
        <v/>
      </c>
      <c r="AJ443" t="str">
        <f t="shared" si="102"/>
        <v/>
      </c>
      <c r="AK443" t="str">
        <f t="shared" si="103"/>
        <v/>
      </c>
    </row>
    <row r="444" spans="1:37" x14ac:dyDescent="0.25">
      <c r="A444" s="23"/>
      <c r="B444" s="24"/>
      <c r="C444" s="24"/>
      <c r="D444" s="25"/>
      <c r="E444" s="26"/>
      <c r="F444" s="27"/>
      <c r="G444" s="27"/>
      <c r="H444" s="24"/>
      <c r="I444" s="28"/>
      <c r="J444" s="28"/>
      <c r="K444" s="15"/>
      <c r="L444" s="29"/>
      <c r="M444" s="30"/>
      <c r="N444" s="31"/>
      <c r="O444" s="32"/>
      <c r="P444" s="223"/>
      <c r="Q444" s="225"/>
      <c r="R444" s="377"/>
      <c r="S444" s="29"/>
      <c r="T444" s="30"/>
      <c r="U444">
        <f t="shared" si="91"/>
        <v>0</v>
      </c>
      <c r="V444" t="str">
        <f>IF(F444="","",IF(COUNTIF('Postes comptables'!$A:$C,F444)=0,"Anomalie",""))</f>
        <v/>
      </c>
      <c r="W444">
        <f t="shared" si="92"/>
        <v>1</v>
      </c>
      <c r="X444" t="str">
        <f>IF(F444="","",MATCH(F444,'Postes comptables'!$C$3:$C$45,0))</f>
        <v/>
      </c>
      <c r="Y444" t="str" cm="1">
        <f t="array" ref="Y444">IF(X444="","",INDEX('Postes comptables'!$B$3:$B$45,X444,0))</f>
        <v/>
      </c>
      <c r="Z444" t="str">
        <f>IF(G444="","",IF(COUNTIF('Postes comptables'!$C$99:$C$148,G444)=0,"Anomalie",""))</f>
        <v/>
      </c>
      <c r="AA444" t="b">
        <f t="shared" si="93"/>
        <v>0</v>
      </c>
      <c r="AB444" t="str">
        <f t="shared" si="94"/>
        <v/>
      </c>
      <c r="AC444" t="str">
        <f t="shared" si="95"/>
        <v/>
      </c>
      <c r="AD444" t="str">
        <f t="shared" si="96"/>
        <v/>
      </c>
      <c r="AE444" t="str">
        <f t="shared" si="97"/>
        <v/>
      </c>
      <c r="AF444" t="str">
        <f t="shared" si="98"/>
        <v/>
      </c>
      <c r="AG444" t="str">
        <f t="shared" si="99"/>
        <v/>
      </c>
      <c r="AH444" t="str">
        <f t="shared" si="100"/>
        <v/>
      </c>
      <c r="AI444" t="str">
        <f t="shared" si="101"/>
        <v/>
      </c>
      <c r="AJ444" t="str">
        <f t="shared" si="102"/>
        <v/>
      </c>
      <c r="AK444" t="str">
        <f t="shared" si="103"/>
        <v/>
      </c>
    </row>
    <row r="445" spans="1:37" x14ac:dyDescent="0.25">
      <c r="A445" s="23"/>
      <c r="B445" s="24"/>
      <c r="C445" s="24"/>
      <c r="D445" s="25"/>
      <c r="E445" s="26"/>
      <c r="F445" s="27"/>
      <c r="G445" s="27"/>
      <c r="H445" s="24"/>
      <c r="I445" s="28"/>
      <c r="J445" s="28"/>
      <c r="K445" s="15"/>
      <c r="L445" s="29"/>
      <c r="M445" s="30"/>
      <c r="N445" s="31"/>
      <c r="O445" s="32"/>
      <c r="P445" s="223"/>
      <c r="Q445" s="225"/>
      <c r="R445" s="377"/>
      <c r="S445" s="29"/>
      <c r="T445" s="30"/>
      <c r="U445">
        <f t="shared" si="91"/>
        <v>0</v>
      </c>
      <c r="V445" t="str">
        <f>IF(F445="","",IF(COUNTIF('Postes comptables'!$A:$C,F445)=0,"Anomalie",""))</f>
        <v/>
      </c>
      <c r="W445">
        <f t="shared" si="92"/>
        <v>1</v>
      </c>
      <c r="X445" t="str">
        <f>IF(F445="","",MATCH(F445,'Postes comptables'!$C$3:$C$45,0))</f>
        <v/>
      </c>
      <c r="Y445" t="str" cm="1">
        <f t="array" ref="Y445">IF(X445="","",INDEX('Postes comptables'!$B$3:$B$45,X445,0))</f>
        <v/>
      </c>
      <c r="Z445" t="str">
        <f>IF(G445="","",IF(COUNTIF('Postes comptables'!$C$99:$C$148,G445)=0,"Anomalie",""))</f>
        <v/>
      </c>
      <c r="AA445" t="b">
        <f t="shared" si="93"/>
        <v>0</v>
      </c>
      <c r="AB445" t="str">
        <f t="shared" si="94"/>
        <v/>
      </c>
      <c r="AC445" t="str">
        <f t="shared" si="95"/>
        <v/>
      </c>
      <c r="AD445" t="str">
        <f t="shared" si="96"/>
        <v/>
      </c>
      <c r="AE445" t="str">
        <f t="shared" si="97"/>
        <v/>
      </c>
      <c r="AF445" t="str">
        <f t="shared" si="98"/>
        <v/>
      </c>
      <c r="AG445" t="str">
        <f t="shared" si="99"/>
        <v/>
      </c>
      <c r="AH445" t="str">
        <f t="shared" si="100"/>
        <v/>
      </c>
      <c r="AI445" t="str">
        <f t="shared" si="101"/>
        <v/>
      </c>
      <c r="AJ445" t="str">
        <f t="shared" si="102"/>
        <v/>
      </c>
      <c r="AK445" t="str">
        <f t="shared" si="103"/>
        <v/>
      </c>
    </row>
    <row r="446" spans="1:37" x14ac:dyDescent="0.25">
      <c r="A446" s="23"/>
      <c r="B446" s="24"/>
      <c r="C446" s="24"/>
      <c r="D446" s="25"/>
      <c r="E446" s="26"/>
      <c r="F446" s="27"/>
      <c r="G446" s="27"/>
      <c r="H446" s="24"/>
      <c r="I446" s="28"/>
      <c r="J446" s="28"/>
      <c r="K446" s="15"/>
      <c r="L446" s="29"/>
      <c r="M446" s="30"/>
      <c r="N446" s="31"/>
      <c r="O446" s="32"/>
      <c r="P446" s="223"/>
      <c r="Q446" s="225"/>
      <c r="R446" s="377"/>
      <c r="S446" s="29"/>
      <c r="T446" s="30"/>
      <c r="U446">
        <f t="shared" si="91"/>
        <v>0</v>
      </c>
      <c r="V446" t="str">
        <f>IF(F446="","",IF(COUNTIF('Postes comptables'!$A:$C,F446)=0,"Anomalie",""))</f>
        <v/>
      </c>
      <c r="W446">
        <f t="shared" si="92"/>
        <v>1</v>
      </c>
      <c r="X446" t="str">
        <f>IF(F446="","",MATCH(F446,'Postes comptables'!$C$3:$C$45,0))</f>
        <v/>
      </c>
      <c r="Y446" t="str" cm="1">
        <f t="array" ref="Y446">IF(X446="","",INDEX('Postes comptables'!$B$3:$B$45,X446,0))</f>
        <v/>
      </c>
      <c r="Z446" t="str">
        <f>IF(G446="","",IF(COUNTIF('Postes comptables'!$C$99:$C$148,G446)=0,"Anomalie",""))</f>
        <v/>
      </c>
      <c r="AA446" t="b">
        <f t="shared" si="93"/>
        <v>0</v>
      </c>
      <c r="AB446" t="str">
        <f t="shared" si="94"/>
        <v/>
      </c>
      <c r="AC446" t="str">
        <f t="shared" si="95"/>
        <v/>
      </c>
      <c r="AD446" t="str">
        <f t="shared" si="96"/>
        <v/>
      </c>
      <c r="AE446" t="str">
        <f t="shared" si="97"/>
        <v/>
      </c>
      <c r="AF446" t="str">
        <f t="shared" si="98"/>
        <v/>
      </c>
      <c r="AG446" t="str">
        <f t="shared" si="99"/>
        <v/>
      </c>
      <c r="AH446" t="str">
        <f t="shared" si="100"/>
        <v/>
      </c>
      <c r="AI446" t="str">
        <f t="shared" si="101"/>
        <v/>
      </c>
      <c r="AJ446" t="str">
        <f t="shared" si="102"/>
        <v/>
      </c>
      <c r="AK446" t="str">
        <f t="shared" si="103"/>
        <v/>
      </c>
    </row>
    <row r="447" spans="1:37" x14ac:dyDescent="0.25">
      <c r="A447" s="23"/>
      <c r="B447" s="24"/>
      <c r="C447" s="24"/>
      <c r="D447" s="25"/>
      <c r="E447" s="26"/>
      <c r="F447" s="27"/>
      <c r="G447" s="27"/>
      <c r="H447" s="24"/>
      <c r="I447" s="28"/>
      <c r="J447" s="28"/>
      <c r="K447" s="15"/>
      <c r="L447" s="29"/>
      <c r="M447" s="30"/>
      <c r="N447" s="31"/>
      <c r="O447" s="32"/>
      <c r="P447" s="223"/>
      <c r="Q447" s="225"/>
      <c r="R447" s="377"/>
      <c r="S447" s="29"/>
      <c r="T447" s="30"/>
      <c r="U447">
        <f t="shared" si="91"/>
        <v>0</v>
      </c>
      <c r="V447" t="str">
        <f>IF(F447="","",IF(COUNTIF('Postes comptables'!$A:$C,F447)=0,"Anomalie",""))</f>
        <v/>
      </c>
      <c r="W447">
        <f t="shared" si="92"/>
        <v>1</v>
      </c>
      <c r="X447" t="str">
        <f>IF(F447="","",MATCH(F447,'Postes comptables'!$C$3:$C$45,0))</f>
        <v/>
      </c>
      <c r="Y447" t="str" cm="1">
        <f t="array" ref="Y447">IF(X447="","",INDEX('Postes comptables'!$B$3:$B$45,X447,0))</f>
        <v/>
      </c>
      <c r="Z447" t="str">
        <f>IF(G447="","",IF(COUNTIF('Postes comptables'!$C$99:$C$148,G447)=0,"Anomalie",""))</f>
        <v/>
      </c>
      <c r="AA447" t="b">
        <f t="shared" si="93"/>
        <v>0</v>
      </c>
      <c r="AB447" t="str">
        <f t="shared" si="94"/>
        <v/>
      </c>
      <c r="AC447" t="str">
        <f t="shared" si="95"/>
        <v/>
      </c>
      <c r="AD447" t="str">
        <f t="shared" si="96"/>
        <v/>
      </c>
      <c r="AE447" t="str">
        <f t="shared" si="97"/>
        <v/>
      </c>
      <c r="AF447" t="str">
        <f t="shared" si="98"/>
        <v/>
      </c>
      <c r="AG447" t="str">
        <f t="shared" si="99"/>
        <v/>
      </c>
      <c r="AH447" t="str">
        <f t="shared" si="100"/>
        <v/>
      </c>
      <c r="AI447" t="str">
        <f t="shared" si="101"/>
        <v/>
      </c>
      <c r="AJ447" t="str">
        <f t="shared" si="102"/>
        <v/>
      </c>
      <c r="AK447" t="str">
        <f t="shared" si="103"/>
        <v/>
      </c>
    </row>
    <row r="448" spans="1:37" x14ac:dyDescent="0.25">
      <c r="A448" s="23"/>
      <c r="B448" s="24"/>
      <c r="C448" s="24"/>
      <c r="D448" s="25"/>
      <c r="E448" s="26"/>
      <c r="F448" s="27"/>
      <c r="G448" s="27"/>
      <c r="H448" s="24"/>
      <c r="I448" s="28"/>
      <c r="J448" s="28"/>
      <c r="K448" s="15"/>
      <c r="L448" s="29"/>
      <c r="M448" s="30"/>
      <c r="N448" s="31"/>
      <c r="O448" s="32"/>
      <c r="P448" s="223"/>
      <c r="Q448" s="225"/>
      <c r="R448" s="377"/>
      <c r="S448" s="29"/>
      <c r="T448" s="30"/>
      <c r="U448">
        <f t="shared" si="91"/>
        <v>0</v>
      </c>
      <c r="V448" t="str">
        <f>IF(F448="","",IF(COUNTIF('Postes comptables'!$A:$C,F448)=0,"Anomalie",""))</f>
        <v/>
      </c>
      <c r="W448">
        <f t="shared" si="92"/>
        <v>1</v>
      </c>
      <c r="X448" t="str">
        <f>IF(F448="","",MATCH(F448,'Postes comptables'!$C$3:$C$45,0))</f>
        <v/>
      </c>
      <c r="Y448" t="str" cm="1">
        <f t="array" ref="Y448">IF(X448="","",INDEX('Postes comptables'!$B$3:$B$45,X448,0))</f>
        <v/>
      </c>
      <c r="Z448" t="str">
        <f>IF(G448="","",IF(COUNTIF('Postes comptables'!$C$99:$C$148,G448)=0,"Anomalie",""))</f>
        <v/>
      </c>
      <c r="AA448" t="b">
        <f t="shared" si="93"/>
        <v>0</v>
      </c>
      <c r="AB448" t="str">
        <f t="shared" si="94"/>
        <v/>
      </c>
      <c r="AC448" t="str">
        <f t="shared" si="95"/>
        <v/>
      </c>
      <c r="AD448" t="str">
        <f t="shared" si="96"/>
        <v/>
      </c>
      <c r="AE448" t="str">
        <f t="shared" si="97"/>
        <v/>
      </c>
      <c r="AF448" t="str">
        <f t="shared" si="98"/>
        <v/>
      </c>
      <c r="AG448" t="str">
        <f t="shared" si="99"/>
        <v/>
      </c>
      <c r="AH448" t="str">
        <f t="shared" si="100"/>
        <v/>
      </c>
      <c r="AI448" t="str">
        <f t="shared" si="101"/>
        <v/>
      </c>
      <c r="AJ448" t="str">
        <f t="shared" si="102"/>
        <v/>
      </c>
      <c r="AK448" t="str">
        <f t="shared" si="103"/>
        <v/>
      </c>
    </row>
    <row r="449" spans="1:37" x14ac:dyDescent="0.25">
      <c r="A449" s="23"/>
      <c r="B449" s="24"/>
      <c r="C449" s="24"/>
      <c r="D449" s="25"/>
      <c r="E449" s="26"/>
      <c r="F449" s="27"/>
      <c r="G449" s="27"/>
      <c r="H449" s="24"/>
      <c r="I449" s="28"/>
      <c r="J449" s="28"/>
      <c r="K449" s="15"/>
      <c r="L449" s="29"/>
      <c r="M449" s="30"/>
      <c r="N449" s="31"/>
      <c r="O449" s="32"/>
      <c r="P449" s="223"/>
      <c r="Q449" s="225"/>
      <c r="R449" s="377"/>
      <c r="S449" s="29"/>
      <c r="T449" s="30"/>
      <c r="U449">
        <f t="shared" si="91"/>
        <v>0</v>
      </c>
      <c r="V449" t="str">
        <f>IF(F449="","",IF(COUNTIF('Postes comptables'!$A:$C,F449)=0,"Anomalie",""))</f>
        <v/>
      </c>
      <c r="W449">
        <f t="shared" si="92"/>
        <v>1</v>
      </c>
      <c r="X449" t="str">
        <f>IF(F449="","",MATCH(F449,'Postes comptables'!$C$3:$C$45,0))</f>
        <v/>
      </c>
      <c r="Y449" t="str" cm="1">
        <f t="array" ref="Y449">IF(X449="","",INDEX('Postes comptables'!$B$3:$B$45,X449,0))</f>
        <v/>
      </c>
      <c r="Z449" t="str">
        <f>IF(G449="","",IF(COUNTIF('Postes comptables'!$C$99:$C$148,G449)=0,"Anomalie",""))</f>
        <v/>
      </c>
      <c r="AA449" t="b">
        <f t="shared" si="93"/>
        <v>0</v>
      </c>
      <c r="AB449" t="str">
        <f t="shared" si="94"/>
        <v/>
      </c>
      <c r="AC449" t="str">
        <f t="shared" si="95"/>
        <v/>
      </c>
      <c r="AD449" t="str">
        <f t="shared" si="96"/>
        <v/>
      </c>
      <c r="AE449" t="str">
        <f t="shared" si="97"/>
        <v/>
      </c>
      <c r="AF449" t="str">
        <f t="shared" si="98"/>
        <v/>
      </c>
      <c r="AG449" t="str">
        <f t="shared" si="99"/>
        <v/>
      </c>
      <c r="AH449" t="str">
        <f t="shared" si="100"/>
        <v/>
      </c>
      <c r="AI449" t="str">
        <f t="shared" si="101"/>
        <v/>
      </c>
      <c r="AJ449" t="str">
        <f t="shared" si="102"/>
        <v/>
      </c>
      <c r="AK449" t="str">
        <f t="shared" si="103"/>
        <v/>
      </c>
    </row>
    <row r="450" spans="1:37" x14ac:dyDescent="0.25">
      <c r="A450" s="23"/>
      <c r="B450" s="24"/>
      <c r="C450" s="24"/>
      <c r="D450" s="25"/>
      <c r="E450" s="26"/>
      <c r="F450" s="27"/>
      <c r="G450" s="27"/>
      <c r="H450" s="24"/>
      <c r="I450" s="28"/>
      <c r="J450" s="28"/>
      <c r="K450" s="15"/>
      <c r="L450" s="29"/>
      <c r="M450" s="30"/>
      <c r="N450" s="31"/>
      <c r="O450" s="32"/>
      <c r="P450" s="223"/>
      <c r="Q450" s="225"/>
      <c r="R450" s="377"/>
      <c r="S450" s="29"/>
      <c r="T450" s="30"/>
      <c r="U450">
        <f t="shared" si="91"/>
        <v>0</v>
      </c>
      <c r="V450" t="str">
        <f>IF(F450="","",IF(COUNTIF('Postes comptables'!$A:$C,F450)=0,"Anomalie",""))</f>
        <v/>
      </c>
      <c r="W450">
        <f t="shared" si="92"/>
        <v>1</v>
      </c>
      <c r="X450" t="str">
        <f>IF(F450="","",MATCH(F450,'Postes comptables'!$C$3:$C$45,0))</f>
        <v/>
      </c>
      <c r="Y450" t="str" cm="1">
        <f t="array" ref="Y450">IF(X450="","",INDEX('Postes comptables'!$B$3:$B$45,X450,0))</f>
        <v/>
      </c>
      <c r="Z450" t="str">
        <f>IF(G450="","",IF(COUNTIF('Postes comptables'!$C$99:$C$148,G450)=0,"Anomalie",""))</f>
        <v/>
      </c>
      <c r="AA450" t="b">
        <f t="shared" si="93"/>
        <v>0</v>
      </c>
      <c r="AB450" t="str">
        <f t="shared" si="94"/>
        <v/>
      </c>
      <c r="AC450" t="str">
        <f t="shared" si="95"/>
        <v/>
      </c>
      <c r="AD450" t="str">
        <f t="shared" si="96"/>
        <v/>
      </c>
      <c r="AE450" t="str">
        <f t="shared" si="97"/>
        <v/>
      </c>
      <c r="AF450" t="str">
        <f t="shared" si="98"/>
        <v/>
      </c>
      <c r="AG450" t="str">
        <f t="shared" si="99"/>
        <v/>
      </c>
      <c r="AH450" t="str">
        <f t="shared" si="100"/>
        <v/>
      </c>
      <c r="AI450" t="str">
        <f t="shared" si="101"/>
        <v/>
      </c>
      <c r="AJ450" t="str">
        <f t="shared" si="102"/>
        <v/>
      </c>
      <c r="AK450" t="str">
        <f t="shared" si="103"/>
        <v/>
      </c>
    </row>
    <row r="451" spans="1:37" x14ac:dyDescent="0.25">
      <c r="A451" s="23"/>
      <c r="B451" s="24"/>
      <c r="C451" s="24"/>
      <c r="D451" s="25"/>
      <c r="E451" s="26"/>
      <c r="F451" s="27"/>
      <c r="G451" s="27"/>
      <c r="H451" s="24"/>
      <c r="I451" s="28"/>
      <c r="J451" s="28"/>
      <c r="K451" s="15"/>
      <c r="L451" s="29"/>
      <c r="M451" s="30"/>
      <c r="N451" s="31"/>
      <c r="O451" s="32"/>
      <c r="P451" s="223"/>
      <c r="Q451" s="225"/>
      <c r="R451" s="377"/>
      <c r="S451" s="29"/>
      <c r="T451" s="30"/>
      <c r="U451">
        <f t="shared" ref="U451:U514" si="104">IF(ISBLANK(F451),0,1)</f>
        <v>0</v>
      </c>
      <c r="V451" t="str">
        <f>IF(F451="","",IF(COUNTIF('Postes comptables'!$A:$C,F451)=0,"Anomalie",""))</f>
        <v/>
      </c>
      <c r="W451">
        <f t="shared" ref="W451:W514" si="105">MONTH(A451)</f>
        <v>1</v>
      </c>
      <c r="X451" t="str">
        <f>IF(F451="","",MATCH(F451,'Postes comptables'!$C$3:$C$45,0))</f>
        <v/>
      </c>
      <c r="Y451" t="str" cm="1">
        <f t="array" ref="Y451">IF(X451="","",INDEX('Postes comptables'!$B$3:$B$45,X451,0))</f>
        <v/>
      </c>
      <c r="Z451" t="str">
        <f>IF(G451="","",IF(COUNTIF('Postes comptables'!$C$99:$C$148,G451)=0,"Anomalie",""))</f>
        <v/>
      </c>
      <c r="AA451" t="b">
        <f t="shared" ref="AA451:AA514" si="106">IF(AND(F451="",A451&lt;&gt;"",COUNTIF(AB451:AK451,"D")=0),TRUE,FALSE)</f>
        <v>0</v>
      </c>
      <c r="AB451" t="str">
        <f t="shared" ref="AB451:AB514" si="107">IF(AND(K451="X",AB$1&lt;&gt;"Trésorerie"),"D","")</f>
        <v/>
      </c>
      <c r="AC451" t="str">
        <f t="shared" ref="AC451:AC514" si="108">IF(AND(L451="X",AC$1&lt;&gt;"Trésorerie"),"D","")</f>
        <v/>
      </c>
      <c r="AD451" t="str">
        <f t="shared" ref="AD451:AD514" si="109">IF(AND(M451="X",AD$1&lt;&gt;"Trésorerie"),"D","")</f>
        <v/>
      </c>
      <c r="AE451" t="str">
        <f t="shared" ref="AE451:AE514" si="110">IF(AND(N451="X",AE$1&lt;&gt;"Trésorerie"),"D","")</f>
        <v/>
      </c>
      <c r="AF451" t="str">
        <f t="shared" ref="AF451:AF514" si="111">IF(AND(O451="X",AF$1&lt;&gt;"Trésorerie"),"D","")</f>
        <v/>
      </c>
      <c r="AG451" t="str">
        <f t="shared" ref="AG451:AG514" si="112">IF(AND(P451="X",AG$1&lt;&gt;"Trésorerie"),"D","")</f>
        <v/>
      </c>
      <c r="AH451" t="str">
        <f t="shared" ref="AH451:AH514" si="113">IF(AND(Q451="X",AH$1&lt;&gt;"Trésorerie"),"D","")</f>
        <v/>
      </c>
      <c r="AI451" t="str">
        <f t="shared" ref="AI451:AI514" si="114">IF(AND(R451="X",AI$1&lt;&gt;"Trésorerie"),"D","")</f>
        <v/>
      </c>
      <c r="AJ451" t="str">
        <f t="shared" ref="AJ451:AJ514" si="115">IF(AND(S451="X",AJ$1&lt;&gt;"Trésorerie"),"D","")</f>
        <v/>
      </c>
      <c r="AK451" t="str">
        <f t="shared" ref="AK451:AK514" si="116">IF(AND(T451="X",AK$1&lt;&gt;"Trésorerie"),"D","")</f>
        <v/>
      </c>
    </row>
    <row r="452" spans="1:37" x14ac:dyDescent="0.25">
      <c r="A452" s="23"/>
      <c r="B452" s="24"/>
      <c r="C452" s="24"/>
      <c r="D452" s="25"/>
      <c r="E452" s="26"/>
      <c r="F452" s="27"/>
      <c r="G452" s="27"/>
      <c r="H452" s="24"/>
      <c r="I452" s="28"/>
      <c r="J452" s="28"/>
      <c r="K452" s="15"/>
      <c r="L452" s="29"/>
      <c r="M452" s="30"/>
      <c r="N452" s="31"/>
      <c r="O452" s="32"/>
      <c r="P452" s="223"/>
      <c r="Q452" s="225"/>
      <c r="R452" s="377"/>
      <c r="S452" s="29"/>
      <c r="T452" s="30"/>
      <c r="U452">
        <f t="shared" si="104"/>
        <v>0</v>
      </c>
      <c r="V452" t="str">
        <f>IF(F452="","",IF(COUNTIF('Postes comptables'!$A:$C,F452)=0,"Anomalie",""))</f>
        <v/>
      </c>
      <c r="W452">
        <f t="shared" si="105"/>
        <v>1</v>
      </c>
      <c r="X452" t="str">
        <f>IF(F452="","",MATCH(F452,'Postes comptables'!$C$3:$C$45,0))</f>
        <v/>
      </c>
      <c r="Y452" t="str" cm="1">
        <f t="array" ref="Y452">IF(X452="","",INDEX('Postes comptables'!$B$3:$B$45,X452,0))</f>
        <v/>
      </c>
      <c r="Z452" t="str">
        <f>IF(G452="","",IF(COUNTIF('Postes comptables'!$C$99:$C$148,G452)=0,"Anomalie",""))</f>
        <v/>
      </c>
      <c r="AA452" t="b">
        <f t="shared" si="106"/>
        <v>0</v>
      </c>
      <c r="AB452" t="str">
        <f t="shared" si="107"/>
        <v/>
      </c>
      <c r="AC452" t="str">
        <f t="shared" si="108"/>
        <v/>
      </c>
      <c r="AD452" t="str">
        <f t="shared" si="109"/>
        <v/>
      </c>
      <c r="AE452" t="str">
        <f t="shared" si="110"/>
        <v/>
      </c>
      <c r="AF452" t="str">
        <f t="shared" si="111"/>
        <v/>
      </c>
      <c r="AG452" t="str">
        <f t="shared" si="112"/>
        <v/>
      </c>
      <c r="AH452" t="str">
        <f t="shared" si="113"/>
        <v/>
      </c>
      <c r="AI452" t="str">
        <f t="shared" si="114"/>
        <v/>
      </c>
      <c r="AJ452" t="str">
        <f t="shared" si="115"/>
        <v/>
      </c>
      <c r="AK452" t="str">
        <f t="shared" si="116"/>
        <v/>
      </c>
    </row>
    <row r="453" spans="1:37" x14ac:dyDescent="0.25">
      <c r="A453" s="23"/>
      <c r="B453" s="24"/>
      <c r="C453" s="24"/>
      <c r="D453" s="25"/>
      <c r="E453" s="26"/>
      <c r="F453" s="27"/>
      <c r="G453" s="27"/>
      <c r="H453" s="24"/>
      <c r="I453" s="28"/>
      <c r="J453" s="28"/>
      <c r="K453" s="15"/>
      <c r="L453" s="29"/>
      <c r="M453" s="30"/>
      <c r="N453" s="31"/>
      <c r="O453" s="32"/>
      <c r="P453" s="223"/>
      <c r="Q453" s="225"/>
      <c r="R453" s="377"/>
      <c r="S453" s="29"/>
      <c r="T453" s="30"/>
      <c r="U453">
        <f t="shared" si="104"/>
        <v>0</v>
      </c>
      <c r="V453" t="str">
        <f>IF(F453="","",IF(COUNTIF('Postes comptables'!$A:$C,F453)=0,"Anomalie",""))</f>
        <v/>
      </c>
      <c r="W453">
        <f t="shared" si="105"/>
        <v>1</v>
      </c>
      <c r="X453" t="str">
        <f>IF(F453="","",MATCH(F453,'Postes comptables'!$C$3:$C$45,0))</f>
        <v/>
      </c>
      <c r="Y453" t="str" cm="1">
        <f t="array" ref="Y453">IF(X453="","",INDEX('Postes comptables'!$B$3:$B$45,X453,0))</f>
        <v/>
      </c>
      <c r="Z453" t="str">
        <f>IF(G453="","",IF(COUNTIF('Postes comptables'!$C$99:$C$148,G453)=0,"Anomalie",""))</f>
        <v/>
      </c>
      <c r="AA453" t="b">
        <f t="shared" si="106"/>
        <v>0</v>
      </c>
      <c r="AB453" t="str">
        <f t="shared" si="107"/>
        <v/>
      </c>
      <c r="AC453" t="str">
        <f t="shared" si="108"/>
        <v/>
      </c>
      <c r="AD453" t="str">
        <f t="shared" si="109"/>
        <v/>
      </c>
      <c r="AE453" t="str">
        <f t="shared" si="110"/>
        <v/>
      </c>
      <c r="AF453" t="str">
        <f t="shared" si="111"/>
        <v/>
      </c>
      <c r="AG453" t="str">
        <f t="shared" si="112"/>
        <v/>
      </c>
      <c r="AH453" t="str">
        <f t="shared" si="113"/>
        <v/>
      </c>
      <c r="AI453" t="str">
        <f t="shared" si="114"/>
        <v/>
      </c>
      <c r="AJ453" t="str">
        <f t="shared" si="115"/>
        <v/>
      </c>
      <c r="AK453" t="str">
        <f t="shared" si="116"/>
        <v/>
      </c>
    </row>
    <row r="454" spans="1:37" x14ac:dyDescent="0.25">
      <c r="A454" s="23"/>
      <c r="B454" s="24"/>
      <c r="C454" s="24"/>
      <c r="D454" s="25"/>
      <c r="E454" s="26"/>
      <c r="F454" s="27"/>
      <c r="G454" s="27"/>
      <c r="H454" s="24"/>
      <c r="I454" s="28"/>
      <c r="J454" s="28"/>
      <c r="K454" s="15"/>
      <c r="L454" s="29"/>
      <c r="M454" s="30"/>
      <c r="N454" s="31"/>
      <c r="O454" s="32"/>
      <c r="P454" s="223"/>
      <c r="Q454" s="225"/>
      <c r="R454" s="377"/>
      <c r="S454" s="29"/>
      <c r="T454" s="30"/>
      <c r="U454">
        <f t="shared" si="104"/>
        <v>0</v>
      </c>
      <c r="V454" t="str">
        <f>IF(F454="","",IF(COUNTIF('Postes comptables'!$A:$C,F454)=0,"Anomalie",""))</f>
        <v/>
      </c>
      <c r="W454">
        <f t="shared" si="105"/>
        <v>1</v>
      </c>
      <c r="X454" t="str">
        <f>IF(F454="","",MATCH(F454,'Postes comptables'!$C$3:$C$45,0))</f>
        <v/>
      </c>
      <c r="Y454" t="str" cm="1">
        <f t="array" ref="Y454">IF(X454="","",INDEX('Postes comptables'!$B$3:$B$45,X454,0))</f>
        <v/>
      </c>
      <c r="Z454" t="str">
        <f>IF(G454="","",IF(COUNTIF('Postes comptables'!$C$99:$C$148,G454)=0,"Anomalie",""))</f>
        <v/>
      </c>
      <c r="AA454" t="b">
        <f t="shared" si="106"/>
        <v>0</v>
      </c>
      <c r="AB454" t="str">
        <f t="shared" si="107"/>
        <v/>
      </c>
      <c r="AC454" t="str">
        <f t="shared" si="108"/>
        <v/>
      </c>
      <c r="AD454" t="str">
        <f t="shared" si="109"/>
        <v/>
      </c>
      <c r="AE454" t="str">
        <f t="shared" si="110"/>
        <v/>
      </c>
      <c r="AF454" t="str">
        <f t="shared" si="111"/>
        <v/>
      </c>
      <c r="AG454" t="str">
        <f t="shared" si="112"/>
        <v/>
      </c>
      <c r="AH454" t="str">
        <f t="shared" si="113"/>
        <v/>
      </c>
      <c r="AI454" t="str">
        <f t="shared" si="114"/>
        <v/>
      </c>
      <c r="AJ454" t="str">
        <f t="shared" si="115"/>
        <v/>
      </c>
      <c r="AK454" t="str">
        <f t="shared" si="116"/>
        <v/>
      </c>
    </row>
    <row r="455" spans="1:37" x14ac:dyDescent="0.25">
      <c r="A455" s="23"/>
      <c r="B455" s="24"/>
      <c r="C455" s="24"/>
      <c r="D455" s="25"/>
      <c r="E455" s="26"/>
      <c r="F455" s="27"/>
      <c r="G455" s="27"/>
      <c r="H455" s="24"/>
      <c r="I455" s="28"/>
      <c r="J455" s="28"/>
      <c r="K455" s="15"/>
      <c r="L455" s="29"/>
      <c r="M455" s="30"/>
      <c r="N455" s="31"/>
      <c r="O455" s="32"/>
      <c r="P455" s="223"/>
      <c r="Q455" s="225"/>
      <c r="R455" s="377"/>
      <c r="S455" s="29"/>
      <c r="T455" s="30"/>
      <c r="U455">
        <f t="shared" si="104"/>
        <v>0</v>
      </c>
      <c r="V455" t="str">
        <f>IF(F455="","",IF(COUNTIF('Postes comptables'!$A:$C,F455)=0,"Anomalie",""))</f>
        <v/>
      </c>
      <c r="W455">
        <f t="shared" si="105"/>
        <v>1</v>
      </c>
      <c r="X455" t="str">
        <f>IF(F455="","",MATCH(F455,'Postes comptables'!$C$3:$C$45,0))</f>
        <v/>
      </c>
      <c r="Y455" t="str" cm="1">
        <f t="array" ref="Y455">IF(X455="","",INDEX('Postes comptables'!$B$3:$B$45,X455,0))</f>
        <v/>
      </c>
      <c r="Z455" t="str">
        <f>IF(G455="","",IF(COUNTIF('Postes comptables'!$C$99:$C$148,G455)=0,"Anomalie",""))</f>
        <v/>
      </c>
      <c r="AA455" t="b">
        <f t="shared" si="106"/>
        <v>0</v>
      </c>
      <c r="AB455" t="str">
        <f t="shared" si="107"/>
        <v/>
      </c>
      <c r="AC455" t="str">
        <f t="shared" si="108"/>
        <v/>
      </c>
      <c r="AD455" t="str">
        <f t="shared" si="109"/>
        <v/>
      </c>
      <c r="AE455" t="str">
        <f t="shared" si="110"/>
        <v/>
      </c>
      <c r="AF455" t="str">
        <f t="shared" si="111"/>
        <v/>
      </c>
      <c r="AG455" t="str">
        <f t="shared" si="112"/>
        <v/>
      </c>
      <c r="AH455" t="str">
        <f t="shared" si="113"/>
        <v/>
      </c>
      <c r="AI455" t="str">
        <f t="shared" si="114"/>
        <v/>
      </c>
      <c r="AJ455" t="str">
        <f t="shared" si="115"/>
        <v/>
      </c>
      <c r="AK455" t="str">
        <f t="shared" si="116"/>
        <v/>
      </c>
    </row>
    <row r="456" spans="1:37" x14ac:dyDescent="0.25">
      <c r="A456" s="23"/>
      <c r="B456" s="24"/>
      <c r="C456" s="24"/>
      <c r="D456" s="25"/>
      <c r="E456" s="26"/>
      <c r="F456" s="27"/>
      <c r="G456" s="27"/>
      <c r="H456" s="24"/>
      <c r="I456" s="28"/>
      <c r="J456" s="28"/>
      <c r="K456" s="15"/>
      <c r="L456" s="29"/>
      <c r="M456" s="30"/>
      <c r="N456" s="31"/>
      <c r="O456" s="32"/>
      <c r="P456" s="223"/>
      <c r="Q456" s="225"/>
      <c r="R456" s="377"/>
      <c r="S456" s="29"/>
      <c r="T456" s="30"/>
      <c r="U456">
        <f t="shared" si="104"/>
        <v>0</v>
      </c>
      <c r="V456" t="str">
        <f>IF(F456="","",IF(COUNTIF('Postes comptables'!$A:$C,F456)=0,"Anomalie",""))</f>
        <v/>
      </c>
      <c r="W456">
        <f t="shared" si="105"/>
        <v>1</v>
      </c>
      <c r="X456" t="str">
        <f>IF(F456="","",MATCH(F456,'Postes comptables'!$C$3:$C$45,0))</f>
        <v/>
      </c>
      <c r="Y456" t="str" cm="1">
        <f t="array" ref="Y456">IF(X456="","",INDEX('Postes comptables'!$B$3:$B$45,X456,0))</f>
        <v/>
      </c>
      <c r="Z456" t="str">
        <f>IF(G456="","",IF(COUNTIF('Postes comptables'!$C$99:$C$148,G456)=0,"Anomalie",""))</f>
        <v/>
      </c>
      <c r="AA456" t="b">
        <f t="shared" si="106"/>
        <v>0</v>
      </c>
      <c r="AB456" t="str">
        <f t="shared" si="107"/>
        <v/>
      </c>
      <c r="AC456" t="str">
        <f t="shared" si="108"/>
        <v/>
      </c>
      <c r="AD456" t="str">
        <f t="shared" si="109"/>
        <v/>
      </c>
      <c r="AE456" t="str">
        <f t="shared" si="110"/>
        <v/>
      </c>
      <c r="AF456" t="str">
        <f t="shared" si="111"/>
        <v/>
      </c>
      <c r="AG456" t="str">
        <f t="shared" si="112"/>
        <v/>
      </c>
      <c r="AH456" t="str">
        <f t="shared" si="113"/>
        <v/>
      </c>
      <c r="AI456" t="str">
        <f t="shared" si="114"/>
        <v/>
      </c>
      <c r="AJ456" t="str">
        <f t="shared" si="115"/>
        <v/>
      </c>
      <c r="AK456" t="str">
        <f t="shared" si="116"/>
        <v/>
      </c>
    </row>
    <row r="457" spans="1:37" x14ac:dyDescent="0.25">
      <c r="A457" s="23"/>
      <c r="B457" s="24"/>
      <c r="C457" s="24"/>
      <c r="D457" s="25"/>
      <c r="E457" s="26"/>
      <c r="F457" s="27"/>
      <c r="G457" s="27"/>
      <c r="H457" s="24"/>
      <c r="I457" s="28"/>
      <c r="J457" s="28"/>
      <c r="K457" s="15"/>
      <c r="L457" s="29"/>
      <c r="M457" s="30"/>
      <c r="N457" s="31"/>
      <c r="O457" s="32"/>
      <c r="P457" s="223"/>
      <c r="Q457" s="225"/>
      <c r="R457" s="377"/>
      <c r="S457" s="29"/>
      <c r="T457" s="30"/>
      <c r="U457">
        <f t="shared" si="104"/>
        <v>0</v>
      </c>
      <c r="V457" t="str">
        <f>IF(F457="","",IF(COUNTIF('Postes comptables'!$A:$C,F457)=0,"Anomalie",""))</f>
        <v/>
      </c>
      <c r="W457">
        <f t="shared" si="105"/>
        <v>1</v>
      </c>
      <c r="X457" t="str">
        <f>IF(F457="","",MATCH(F457,'Postes comptables'!$C$3:$C$45,0))</f>
        <v/>
      </c>
      <c r="Y457" t="str" cm="1">
        <f t="array" ref="Y457">IF(X457="","",INDEX('Postes comptables'!$B$3:$B$45,X457,0))</f>
        <v/>
      </c>
      <c r="Z457" t="str">
        <f>IF(G457="","",IF(COUNTIF('Postes comptables'!$C$99:$C$148,G457)=0,"Anomalie",""))</f>
        <v/>
      </c>
      <c r="AA457" t="b">
        <f t="shared" si="106"/>
        <v>0</v>
      </c>
      <c r="AB457" t="str">
        <f t="shared" si="107"/>
        <v/>
      </c>
      <c r="AC457" t="str">
        <f t="shared" si="108"/>
        <v/>
      </c>
      <c r="AD457" t="str">
        <f t="shared" si="109"/>
        <v/>
      </c>
      <c r="AE457" t="str">
        <f t="shared" si="110"/>
        <v/>
      </c>
      <c r="AF457" t="str">
        <f t="shared" si="111"/>
        <v/>
      </c>
      <c r="AG457" t="str">
        <f t="shared" si="112"/>
        <v/>
      </c>
      <c r="AH457" t="str">
        <f t="shared" si="113"/>
        <v/>
      </c>
      <c r="AI457" t="str">
        <f t="shared" si="114"/>
        <v/>
      </c>
      <c r="AJ457" t="str">
        <f t="shared" si="115"/>
        <v/>
      </c>
      <c r="AK457" t="str">
        <f t="shared" si="116"/>
        <v/>
      </c>
    </row>
    <row r="458" spans="1:37" x14ac:dyDescent="0.25">
      <c r="A458" s="23"/>
      <c r="B458" s="24"/>
      <c r="C458" s="24"/>
      <c r="D458" s="25"/>
      <c r="E458" s="26"/>
      <c r="F458" s="27"/>
      <c r="G458" s="27"/>
      <c r="H458" s="24"/>
      <c r="I458" s="28"/>
      <c r="J458" s="28"/>
      <c r="K458" s="15"/>
      <c r="L458" s="29"/>
      <c r="M458" s="30"/>
      <c r="N458" s="31"/>
      <c r="O458" s="32"/>
      <c r="P458" s="223"/>
      <c r="Q458" s="225"/>
      <c r="R458" s="377"/>
      <c r="S458" s="29"/>
      <c r="T458" s="30"/>
      <c r="U458">
        <f t="shared" si="104"/>
        <v>0</v>
      </c>
      <c r="V458" t="str">
        <f>IF(F458="","",IF(COUNTIF('Postes comptables'!$A:$C,F458)=0,"Anomalie",""))</f>
        <v/>
      </c>
      <c r="W458">
        <f t="shared" si="105"/>
        <v>1</v>
      </c>
      <c r="X458" t="str">
        <f>IF(F458="","",MATCH(F458,'Postes comptables'!$C$3:$C$45,0))</f>
        <v/>
      </c>
      <c r="Y458" t="str" cm="1">
        <f t="array" ref="Y458">IF(X458="","",INDEX('Postes comptables'!$B$3:$B$45,X458,0))</f>
        <v/>
      </c>
      <c r="Z458" t="str">
        <f>IF(G458="","",IF(COUNTIF('Postes comptables'!$C$99:$C$148,G458)=0,"Anomalie",""))</f>
        <v/>
      </c>
      <c r="AA458" t="b">
        <f t="shared" si="106"/>
        <v>0</v>
      </c>
      <c r="AB458" t="str">
        <f t="shared" si="107"/>
        <v/>
      </c>
      <c r="AC458" t="str">
        <f t="shared" si="108"/>
        <v/>
      </c>
      <c r="AD458" t="str">
        <f t="shared" si="109"/>
        <v/>
      </c>
      <c r="AE458" t="str">
        <f t="shared" si="110"/>
        <v/>
      </c>
      <c r="AF458" t="str">
        <f t="shared" si="111"/>
        <v/>
      </c>
      <c r="AG458" t="str">
        <f t="shared" si="112"/>
        <v/>
      </c>
      <c r="AH458" t="str">
        <f t="shared" si="113"/>
        <v/>
      </c>
      <c r="AI458" t="str">
        <f t="shared" si="114"/>
        <v/>
      </c>
      <c r="AJ458" t="str">
        <f t="shared" si="115"/>
        <v/>
      </c>
      <c r="AK458" t="str">
        <f t="shared" si="116"/>
        <v/>
      </c>
    </row>
    <row r="459" spans="1:37" x14ac:dyDescent="0.25">
      <c r="A459" s="23"/>
      <c r="B459" s="24"/>
      <c r="C459" s="24"/>
      <c r="D459" s="25"/>
      <c r="E459" s="26"/>
      <c r="F459" s="27"/>
      <c r="G459" s="27"/>
      <c r="H459" s="24"/>
      <c r="I459" s="28"/>
      <c r="J459" s="28"/>
      <c r="K459" s="15"/>
      <c r="L459" s="29"/>
      <c r="M459" s="30"/>
      <c r="N459" s="31"/>
      <c r="O459" s="32"/>
      <c r="P459" s="223"/>
      <c r="Q459" s="225"/>
      <c r="R459" s="377"/>
      <c r="S459" s="29"/>
      <c r="T459" s="30"/>
      <c r="U459">
        <f t="shared" si="104"/>
        <v>0</v>
      </c>
      <c r="V459" t="str">
        <f>IF(F459="","",IF(COUNTIF('Postes comptables'!$A:$C,F459)=0,"Anomalie",""))</f>
        <v/>
      </c>
      <c r="W459">
        <f t="shared" si="105"/>
        <v>1</v>
      </c>
      <c r="X459" t="str">
        <f>IF(F459="","",MATCH(F459,'Postes comptables'!$C$3:$C$45,0))</f>
        <v/>
      </c>
      <c r="Y459" t="str" cm="1">
        <f t="array" ref="Y459">IF(X459="","",INDEX('Postes comptables'!$B$3:$B$45,X459,0))</f>
        <v/>
      </c>
      <c r="Z459" t="str">
        <f>IF(G459="","",IF(COUNTIF('Postes comptables'!$C$99:$C$148,G459)=0,"Anomalie",""))</f>
        <v/>
      </c>
      <c r="AA459" t="b">
        <f t="shared" si="106"/>
        <v>0</v>
      </c>
      <c r="AB459" t="str">
        <f t="shared" si="107"/>
        <v/>
      </c>
      <c r="AC459" t="str">
        <f t="shared" si="108"/>
        <v/>
      </c>
      <c r="AD459" t="str">
        <f t="shared" si="109"/>
        <v/>
      </c>
      <c r="AE459" t="str">
        <f t="shared" si="110"/>
        <v/>
      </c>
      <c r="AF459" t="str">
        <f t="shared" si="111"/>
        <v/>
      </c>
      <c r="AG459" t="str">
        <f t="shared" si="112"/>
        <v/>
      </c>
      <c r="AH459" t="str">
        <f t="shared" si="113"/>
        <v/>
      </c>
      <c r="AI459" t="str">
        <f t="shared" si="114"/>
        <v/>
      </c>
      <c r="AJ459" t="str">
        <f t="shared" si="115"/>
        <v/>
      </c>
      <c r="AK459" t="str">
        <f t="shared" si="116"/>
        <v/>
      </c>
    </row>
    <row r="460" spans="1:37" x14ac:dyDescent="0.25">
      <c r="A460" s="23"/>
      <c r="B460" s="24"/>
      <c r="C460" s="24"/>
      <c r="D460" s="25"/>
      <c r="E460" s="26"/>
      <c r="F460" s="27"/>
      <c r="G460" s="27"/>
      <c r="H460" s="24"/>
      <c r="I460" s="28"/>
      <c r="J460" s="28"/>
      <c r="K460" s="15"/>
      <c r="L460" s="29"/>
      <c r="M460" s="30"/>
      <c r="N460" s="31"/>
      <c r="O460" s="32"/>
      <c r="P460" s="223"/>
      <c r="Q460" s="225"/>
      <c r="R460" s="377"/>
      <c r="S460" s="29"/>
      <c r="T460" s="30"/>
      <c r="U460">
        <f t="shared" si="104"/>
        <v>0</v>
      </c>
      <c r="V460" t="str">
        <f>IF(F460="","",IF(COUNTIF('Postes comptables'!$A:$C,F460)=0,"Anomalie",""))</f>
        <v/>
      </c>
      <c r="W460">
        <f t="shared" si="105"/>
        <v>1</v>
      </c>
      <c r="X460" t="str">
        <f>IF(F460="","",MATCH(F460,'Postes comptables'!$C$3:$C$45,0))</f>
        <v/>
      </c>
      <c r="Y460" t="str" cm="1">
        <f t="array" ref="Y460">IF(X460="","",INDEX('Postes comptables'!$B$3:$B$45,X460,0))</f>
        <v/>
      </c>
      <c r="Z460" t="str">
        <f>IF(G460="","",IF(COUNTIF('Postes comptables'!$C$99:$C$148,G460)=0,"Anomalie",""))</f>
        <v/>
      </c>
      <c r="AA460" t="b">
        <f t="shared" si="106"/>
        <v>0</v>
      </c>
      <c r="AB460" t="str">
        <f t="shared" si="107"/>
        <v/>
      </c>
      <c r="AC460" t="str">
        <f t="shared" si="108"/>
        <v/>
      </c>
      <c r="AD460" t="str">
        <f t="shared" si="109"/>
        <v/>
      </c>
      <c r="AE460" t="str">
        <f t="shared" si="110"/>
        <v/>
      </c>
      <c r="AF460" t="str">
        <f t="shared" si="111"/>
        <v/>
      </c>
      <c r="AG460" t="str">
        <f t="shared" si="112"/>
        <v/>
      </c>
      <c r="AH460" t="str">
        <f t="shared" si="113"/>
        <v/>
      </c>
      <c r="AI460" t="str">
        <f t="shared" si="114"/>
        <v/>
      </c>
      <c r="AJ460" t="str">
        <f t="shared" si="115"/>
        <v/>
      </c>
      <c r="AK460" t="str">
        <f t="shared" si="116"/>
        <v/>
      </c>
    </row>
    <row r="461" spans="1:37" x14ac:dyDescent="0.25">
      <c r="A461" s="23"/>
      <c r="B461" s="24"/>
      <c r="C461" s="24"/>
      <c r="D461" s="25"/>
      <c r="E461" s="26"/>
      <c r="F461" s="27"/>
      <c r="G461" s="27"/>
      <c r="H461" s="24"/>
      <c r="I461" s="28"/>
      <c r="J461" s="28"/>
      <c r="K461" s="15"/>
      <c r="L461" s="29"/>
      <c r="M461" s="30"/>
      <c r="N461" s="31"/>
      <c r="O461" s="32"/>
      <c r="P461" s="223"/>
      <c r="Q461" s="225"/>
      <c r="R461" s="377"/>
      <c r="S461" s="29"/>
      <c r="T461" s="30"/>
      <c r="U461">
        <f t="shared" si="104"/>
        <v>0</v>
      </c>
      <c r="V461" t="str">
        <f>IF(F461="","",IF(COUNTIF('Postes comptables'!$A:$C,F461)=0,"Anomalie",""))</f>
        <v/>
      </c>
      <c r="W461">
        <f t="shared" si="105"/>
        <v>1</v>
      </c>
      <c r="X461" t="str">
        <f>IF(F461="","",MATCH(F461,'Postes comptables'!$C$3:$C$45,0))</f>
        <v/>
      </c>
      <c r="Y461" t="str" cm="1">
        <f t="array" ref="Y461">IF(X461="","",INDEX('Postes comptables'!$B$3:$B$45,X461,0))</f>
        <v/>
      </c>
      <c r="Z461" t="str">
        <f>IF(G461="","",IF(COUNTIF('Postes comptables'!$C$99:$C$148,G461)=0,"Anomalie",""))</f>
        <v/>
      </c>
      <c r="AA461" t="b">
        <f t="shared" si="106"/>
        <v>0</v>
      </c>
      <c r="AB461" t="str">
        <f t="shared" si="107"/>
        <v/>
      </c>
      <c r="AC461" t="str">
        <f t="shared" si="108"/>
        <v/>
      </c>
      <c r="AD461" t="str">
        <f t="shared" si="109"/>
        <v/>
      </c>
      <c r="AE461" t="str">
        <f t="shared" si="110"/>
        <v/>
      </c>
      <c r="AF461" t="str">
        <f t="shared" si="111"/>
        <v/>
      </c>
      <c r="AG461" t="str">
        <f t="shared" si="112"/>
        <v/>
      </c>
      <c r="AH461" t="str">
        <f t="shared" si="113"/>
        <v/>
      </c>
      <c r="AI461" t="str">
        <f t="shared" si="114"/>
        <v/>
      </c>
      <c r="AJ461" t="str">
        <f t="shared" si="115"/>
        <v/>
      </c>
      <c r="AK461" t="str">
        <f t="shared" si="116"/>
        <v/>
      </c>
    </row>
    <row r="462" spans="1:37" x14ac:dyDescent="0.25">
      <c r="A462" s="23"/>
      <c r="B462" s="24"/>
      <c r="C462" s="24"/>
      <c r="D462" s="25"/>
      <c r="E462" s="26"/>
      <c r="F462" s="27"/>
      <c r="G462" s="27"/>
      <c r="H462" s="24"/>
      <c r="I462" s="28"/>
      <c r="J462" s="28"/>
      <c r="K462" s="15"/>
      <c r="L462" s="29"/>
      <c r="M462" s="30"/>
      <c r="N462" s="31"/>
      <c r="O462" s="32"/>
      <c r="P462" s="223"/>
      <c r="Q462" s="225"/>
      <c r="R462" s="377"/>
      <c r="S462" s="29"/>
      <c r="T462" s="30"/>
      <c r="U462">
        <f t="shared" si="104"/>
        <v>0</v>
      </c>
      <c r="V462" t="str">
        <f>IF(F462="","",IF(COUNTIF('Postes comptables'!$A:$C,F462)=0,"Anomalie",""))</f>
        <v/>
      </c>
      <c r="W462">
        <f t="shared" si="105"/>
        <v>1</v>
      </c>
      <c r="X462" t="str">
        <f>IF(F462="","",MATCH(F462,'Postes comptables'!$C$3:$C$45,0))</f>
        <v/>
      </c>
      <c r="Y462" t="str" cm="1">
        <f t="array" ref="Y462">IF(X462="","",INDEX('Postes comptables'!$B$3:$B$45,X462,0))</f>
        <v/>
      </c>
      <c r="Z462" t="str">
        <f>IF(G462="","",IF(COUNTIF('Postes comptables'!$C$99:$C$148,G462)=0,"Anomalie",""))</f>
        <v/>
      </c>
      <c r="AA462" t="b">
        <f t="shared" si="106"/>
        <v>0</v>
      </c>
      <c r="AB462" t="str">
        <f t="shared" si="107"/>
        <v/>
      </c>
      <c r="AC462" t="str">
        <f t="shared" si="108"/>
        <v/>
      </c>
      <c r="AD462" t="str">
        <f t="shared" si="109"/>
        <v/>
      </c>
      <c r="AE462" t="str">
        <f t="shared" si="110"/>
        <v/>
      </c>
      <c r="AF462" t="str">
        <f t="shared" si="111"/>
        <v/>
      </c>
      <c r="AG462" t="str">
        <f t="shared" si="112"/>
        <v/>
      </c>
      <c r="AH462" t="str">
        <f t="shared" si="113"/>
        <v/>
      </c>
      <c r="AI462" t="str">
        <f t="shared" si="114"/>
        <v/>
      </c>
      <c r="AJ462" t="str">
        <f t="shared" si="115"/>
        <v/>
      </c>
      <c r="AK462" t="str">
        <f t="shared" si="116"/>
        <v/>
      </c>
    </row>
    <row r="463" spans="1:37" x14ac:dyDescent="0.25">
      <c r="A463" s="23"/>
      <c r="B463" s="24"/>
      <c r="C463" s="24"/>
      <c r="D463" s="25"/>
      <c r="E463" s="26"/>
      <c r="F463" s="27"/>
      <c r="G463" s="27"/>
      <c r="H463" s="24"/>
      <c r="I463" s="28"/>
      <c r="J463" s="28"/>
      <c r="K463" s="15"/>
      <c r="L463" s="29"/>
      <c r="M463" s="30"/>
      <c r="N463" s="31"/>
      <c r="O463" s="32"/>
      <c r="P463" s="223"/>
      <c r="Q463" s="225"/>
      <c r="R463" s="377"/>
      <c r="S463" s="29"/>
      <c r="T463" s="30"/>
      <c r="U463">
        <f t="shared" si="104"/>
        <v>0</v>
      </c>
      <c r="V463" t="str">
        <f>IF(F463="","",IF(COUNTIF('Postes comptables'!$A:$C,F463)=0,"Anomalie",""))</f>
        <v/>
      </c>
      <c r="W463">
        <f t="shared" si="105"/>
        <v>1</v>
      </c>
      <c r="X463" t="str">
        <f>IF(F463="","",MATCH(F463,'Postes comptables'!$C$3:$C$45,0))</f>
        <v/>
      </c>
      <c r="Y463" t="str" cm="1">
        <f t="array" ref="Y463">IF(X463="","",INDEX('Postes comptables'!$B$3:$B$45,X463,0))</f>
        <v/>
      </c>
      <c r="Z463" t="str">
        <f>IF(G463="","",IF(COUNTIF('Postes comptables'!$C$99:$C$148,G463)=0,"Anomalie",""))</f>
        <v/>
      </c>
      <c r="AA463" t="b">
        <f t="shared" si="106"/>
        <v>0</v>
      </c>
      <c r="AB463" t="str">
        <f t="shared" si="107"/>
        <v/>
      </c>
      <c r="AC463" t="str">
        <f t="shared" si="108"/>
        <v/>
      </c>
      <c r="AD463" t="str">
        <f t="shared" si="109"/>
        <v/>
      </c>
      <c r="AE463" t="str">
        <f t="shared" si="110"/>
        <v/>
      </c>
      <c r="AF463" t="str">
        <f t="shared" si="111"/>
        <v/>
      </c>
      <c r="AG463" t="str">
        <f t="shared" si="112"/>
        <v/>
      </c>
      <c r="AH463" t="str">
        <f t="shared" si="113"/>
        <v/>
      </c>
      <c r="AI463" t="str">
        <f t="shared" si="114"/>
        <v/>
      </c>
      <c r="AJ463" t="str">
        <f t="shared" si="115"/>
        <v/>
      </c>
      <c r="AK463" t="str">
        <f t="shared" si="116"/>
        <v/>
      </c>
    </row>
    <row r="464" spans="1:37" x14ac:dyDescent="0.25">
      <c r="A464" s="23"/>
      <c r="B464" s="24"/>
      <c r="C464" s="24"/>
      <c r="D464" s="25"/>
      <c r="E464" s="26"/>
      <c r="F464" s="27"/>
      <c r="G464" s="27"/>
      <c r="H464" s="24"/>
      <c r="I464" s="28"/>
      <c r="J464" s="28"/>
      <c r="K464" s="15"/>
      <c r="L464" s="29"/>
      <c r="M464" s="30"/>
      <c r="N464" s="31"/>
      <c r="O464" s="32"/>
      <c r="P464" s="223"/>
      <c r="Q464" s="225"/>
      <c r="R464" s="377"/>
      <c r="S464" s="29"/>
      <c r="T464" s="30"/>
      <c r="U464">
        <f t="shared" si="104"/>
        <v>0</v>
      </c>
      <c r="V464" t="str">
        <f>IF(F464="","",IF(COUNTIF('Postes comptables'!$A:$C,F464)=0,"Anomalie",""))</f>
        <v/>
      </c>
      <c r="W464">
        <f t="shared" si="105"/>
        <v>1</v>
      </c>
      <c r="X464" t="str">
        <f>IF(F464="","",MATCH(F464,'Postes comptables'!$C$3:$C$45,0))</f>
        <v/>
      </c>
      <c r="Y464" t="str" cm="1">
        <f t="array" ref="Y464">IF(X464="","",INDEX('Postes comptables'!$B$3:$B$45,X464,0))</f>
        <v/>
      </c>
      <c r="Z464" t="str">
        <f>IF(G464="","",IF(COUNTIF('Postes comptables'!$C$99:$C$148,G464)=0,"Anomalie",""))</f>
        <v/>
      </c>
      <c r="AA464" t="b">
        <f t="shared" si="106"/>
        <v>0</v>
      </c>
      <c r="AB464" t="str">
        <f t="shared" si="107"/>
        <v/>
      </c>
      <c r="AC464" t="str">
        <f t="shared" si="108"/>
        <v/>
      </c>
      <c r="AD464" t="str">
        <f t="shared" si="109"/>
        <v/>
      </c>
      <c r="AE464" t="str">
        <f t="shared" si="110"/>
        <v/>
      </c>
      <c r="AF464" t="str">
        <f t="shared" si="111"/>
        <v/>
      </c>
      <c r="AG464" t="str">
        <f t="shared" si="112"/>
        <v/>
      </c>
      <c r="AH464" t="str">
        <f t="shared" si="113"/>
        <v/>
      </c>
      <c r="AI464" t="str">
        <f t="shared" si="114"/>
        <v/>
      </c>
      <c r="AJ464" t="str">
        <f t="shared" si="115"/>
        <v/>
      </c>
      <c r="AK464" t="str">
        <f t="shared" si="116"/>
        <v/>
      </c>
    </row>
    <row r="465" spans="1:37" x14ac:dyDescent="0.25">
      <c r="A465" s="23"/>
      <c r="B465" s="24"/>
      <c r="C465" s="24"/>
      <c r="D465" s="25"/>
      <c r="E465" s="26"/>
      <c r="F465" s="27"/>
      <c r="G465" s="27"/>
      <c r="H465" s="24"/>
      <c r="I465" s="28"/>
      <c r="J465" s="28"/>
      <c r="K465" s="15"/>
      <c r="L465" s="29"/>
      <c r="M465" s="30"/>
      <c r="N465" s="31"/>
      <c r="O465" s="32"/>
      <c r="P465" s="223"/>
      <c r="Q465" s="225"/>
      <c r="R465" s="377"/>
      <c r="S465" s="29"/>
      <c r="T465" s="30"/>
      <c r="U465">
        <f t="shared" si="104"/>
        <v>0</v>
      </c>
      <c r="V465" t="str">
        <f>IF(F465="","",IF(COUNTIF('Postes comptables'!$A:$C,F465)=0,"Anomalie",""))</f>
        <v/>
      </c>
      <c r="W465">
        <f t="shared" si="105"/>
        <v>1</v>
      </c>
      <c r="X465" t="str">
        <f>IF(F465="","",MATCH(F465,'Postes comptables'!$C$3:$C$45,0))</f>
        <v/>
      </c>
      <c r="Y465" t="str" cm="1">
        <f t="array" ref="Y465">IF(X465="","",INDEX('Postes comptables'!$B$3:$B$45,X465,0))</f>
        <v/>
      </c>
      <c r="Z465" t="str">
        <f>IF(G465="","",IF(COUNTIF('Postes comptables'!$C$99:$C$148,G465)=0,"Anomalie",""))</f>
        <v/>
      </c>
      <c r="AA465" t="b">
        <f t="shared" si="106"/>
        <v>0</v>
      </c>
      <c r="AB465" t="str">
        <f t="shared" si="107"/>
        <v/>
      </c>
      <c r="AC465" t="str">
        <f t="shared" si="108"/>
        <v/>
      </c>
      <c r="AD465" t="str">
        <f t="shared" si="109"/>
        <v/>
      </c>
      <c r="AE465" t="str">
        <f t="shared" si="110"/>
        <v/>
      </c>
      <c r="AF465" t="str">
        <f t="shared" si="111"/>
        <v/>
      </c>
      <c r="AG465" t="str">
        <f t="shared" si="112"/>
        <v/>
      </c>
      <c r="AH465" t="str">
        <f t="shared" si="113"/>
        <v/>
      </c>
      <c r="AI465" t="str">
        <f t="shared" si="114"/>
        <v/>
      </c>
      <c r="AJ465" t="str">
        <f t="shared" si="115"/>
        <v/>
      </c>
      <c r="AK465" t="str">
        <f t="shared" si="116"/>
        <v/>
      </c>
    </row>
    <row r="466" spans="1:37" x14ac:dyDescent="0.25">
      <c r="A466" s="23"/>
      <c r="B466" s="24"/>
      <c r="C466" s="24"/>
      <c r="D466" s="25"/>
      <c r="E466" s="26"/>
      <c r="F466" s="27"/>
      <c r="G466" s="27"/>
      <c r="H466" s="24"/>
      <c r="I466" s="28"/>
      <c r="J466" s="28"/>
      <c r="K466" s="15"/>
      <c r="L466" s="29"/>
      <c r="M466" s="30"/>
      <c r="N466" s="31"/>
      <c r="O466" s="32"/>
      <c r="P466" s="223"/>
      <c r="Q466" s="225"/>
      <c r="R466" s="377"/>
      <c r="S466" s="29"/>
      <c r="T466" s="30"/>
      <c r="U466">
        <f t="shared" si="104"/>
        <v>0</v>
      </c>
      <c r="V466" t="str">
        <f>IF(F466="","",IF(COUNTIF('Postes comptables'!$A:$C,F466)=0,"Anomalie",""))</f>
        <v/>
      </c>
      <c r="W466">
        <f t="shared" si="105"/>
        <v>1</v>
      </c>
      <c r="X466" t="str">
        <f>IF(F466="","",MATCH(F466,'Postes comptables'!$C$3:$C$45,0))</f>
        <v/>
      </c>
      <c r="Y466" t="str" cm="1">
        <f t="array" ref="Y466">IF(X466="","",INDEX('Postes comptables'!$B$3:$B$45,X466,0))</f>
        <v/>
      </c>
      <c r="Z466" t="str">
        <f>IF(G466="","",IF(COUNTIF('Postes comptables'!$C$99:$C$148,G466)=0,"Anomalie",""))</f>
        <v/>
      </c>
      <c r="AA466" t="b">
        <f t="shared" si="106"/>
        <v>0</v>
      </c>
      <c r="AB466" t="str">
        <f t="shared" si="107"/>
        <v/>
      </c>
      <c r="AC466" t="str">
        <f t="shared" si="108"/>
        <v/>
      </c>
      <c r="AD466" t="str">
        <f t="shared" si="109"/>
        <v/>
      </c>
      <c r="AE466" t="str">
        <f t="shared" si="110"/>
        <v/>
      </c>
      <c r="AF466" t="str">
        <f t="shared" si="111"/>
        <v/>
      </c>
      <c r="AG466" t="str">
        <f t="shared" si="112"/>
        <v/>
      </c>
      <c r="AH466" t="str">
        <f t="shared" si="113"/>
        <v/>
      </c>
      <c r="AI466" t="str">
        <f t="shared" si="114"/>
        <v/>
      </c>
      <c r="AJ466" t="str">
        <f t="shared" si="115"/>
        <v/>
      </c>
      <c r="AK466" t="str">
        <f t="shared" si="116"/>
        <v/>
      </c>
    </row>
    <row r="467" spans="1:37" x14ac:dyDescent="0.25">
      <c r="A467" s="23"/>
      <c r="B467" s="24"/>
      <c r="C467" s="24"/>
      <c r="D467" s="25"/>
      <c r="E467" s="26"/>
      <c r="F467" s="27"/>
      <c r="G467" s="27"/>
      <c r="H467" s="24"/>
      <c r="I467" s="28"/>
      <c r="J467" s="28"/>
      <c r="K467" s="15"/>
      <c r="L467" s="29"/>
      <c r="M467" s="30"/>
      <c r="N467" s="31"/>
      <c r="O467" s="32"/>
      <c r="P467" s="223"/>
      <c r="Q467" s="225"/>
      <c r="R467" s="377"/>
      <c r="S467" s="29"/>
      <c r="T467" s="30"/>
      <c r="U467">
        <f t="shared" si="104"/>
        <v>0</v>
      </c>
      <c r="V467" t="str">
        <f>IF(F467="","",IF(COUNTIF('Postes comptables'!$A:$C,F467)=0,"Anomalie",""))</f>
        <v/>
      </c>
      <c r="W467">
        <f t="shared" si="105"/>
        <v>1</v>
      </c>
      <c r="X467" t="str">
        <f>IF(F467="","",MATCH(F467,'Postes comptables'!$C$3:$C$45,0))</f>
        <v/>
      </c>
      <c r="Y467" t="str" cm="1">
        <f t="array" ref="Y467">IF(X467="","",INDEX('Postes comptables'!$B$3:$B$45,X467,0))</f>
        <v/>
      </c>
      <c r="Z467" t="str">
        <f>IF(G467="","",IF(COUNTIF('Postes comptables'!$C$99:$C$148,G467)=0,"Anomalie",""))</f>
        <v/>
      </c>
      <c r="AA467" t="b">
        <f t="shared" si="106"/>
        <v>0</v>
      </c>
      <c r="AB467" t="str">
        <f t="shared" si="107"/>
        <v/>
      </c>
      <c r="AC467" t="str">
        <f t="shared" si="108"/>
        <v/>
      </c>
      <c r="AD467" t="str">
        <f t="shared" si="109"/>
        <v/>
      </c>
      <c r="AE467" t="str">
        <f t="shared" si="110"/>
        <v/>
      </c>
      <c r="AF467" t="str">
        <f t="shared" si="111"/>
        <v/>
      </c>
      <c r="AG467" t="str">
        <f t="shared" si="112"/>
        <v/>
      </c>
      <c r="AH467" t="str">
        <f t="shared" si="113"/>
        <v/>
      </c>
      <c r="AI467" t="str">
        <f t="shared" si="114"/>
        <v/>
      </c>
      <c r="AJ467" t="str">
        <f t="shared" si="115"/>
        <v/>
      </c>
      <c r="AK467" t="str">
        <f t="shared" si="116"/>
        <v/>
      </c>
    </row>
    <row r="468" spans="1:37" x14ac:dyDescent="0.25">
      <c r="A468" s="23"/>
      <c r="B468" s="24"/>
      <c r="C468" s="24"/>
      <c r="D468" s="25"/>
      <c r="E468" s="26"/>
      <c r="F468" s="27"/>
      <c r="G468" s="27"/>
      <c r="H468" s="24"/>
      <c r="I468" s="28"/>
      <c r="J468" s="28"/>
      <c r="K468" s="15"/>
      <c r="L468" s="29"/>
      <c r="M468" s="30"/>
      <c r="N468" s="31"/>
      <c r="O468" s="32"/>
      <c r="P468" s="223"/>
      <c r="Q468" s="225"/>
      <c r="R468" s="377"/>
      <c r="S468" s="29"/>
      <c r="T468" s="30"/>
      <c r="U468">
        <f t="shared" si="104"/>
        <v>0</v>
      </c>
      <c r="V468" t="str">
        <f>IF(F468="","",IF(COUNTIF('Postes comptables'!$A:$C,F468)=0,"Anomalie",""))</f>
        <v/>
      </c>
      <c r="W468">
        <f t="shared" si="105"/>
        <v>1</v>
      </c>
      <c r="X468" t="str">
        <f>IF(F468="","",MATCH(F468,'Postes comptables'!$C$3:$C$45,0))</f>
        <v/>
      </c>
      <c r="Y468" t="str" cm="1">
        <f t="array" ref="Y468">IF(X468="","",INDEX('Postes comptables'!$B$3:$B$45,X468,0))</f>
        <v/>
      </c>
      <c r="Z468" t="str">
        <f>IF(G468="","",IF(COUNTIF('Postes comptables'!$C$99:$C$148,G468)=0,"Anomalie",""))</f>
        <v/>
      </c>
      <c r="AA468" t="b">
        <f t="shared" si="106"/>
        <v>0</v>
      </c>
      <c r="AB468" t="str">
        <f t="shared" si="107"/>
        <v/>
      </c>
      <c r="AC468" t="str">
        <f t="shared" si="108"/>
        <v/>
      </c>
      <c r="AD468" t="str">
        <f t="shared" si="109"/>
        <v/>
      </c>
      <c r="AE468" t="str">
        <f t="shared" si="110"/>
        <v/>
      </c>
      <c r="AF468" t="str">
        <f t="shared" si="111"/>
        <v/>
      </c>
      <c r="AG468" t="str">
        <f t="shared" si="112"/>
        <v/>
      </c>
      <c r="AH468" t="str">
        <f t="shared" si="113"/>
        <v/>
      </c>
      <c r="AI468" t="str">
        <f t="shared" si="114"/>
        <v/>
      </c>
      <c r="AJ468" t="str">
        <f t="shared" si="115"/>
        <v/>
      </c>
      <c r="AK468" t="str">
        <f t="shared" si="116"/>
        <v/>
      </c>
    </row>
    <row r="469" spans="1:37" x14ac:dyDescent="0.25">
      <c r="A469" s="23"/>
      <c r="B469" s="24"/>
      <c r="C469" s="24"/>
      <c r="D469" s="25"/>
      <c r="E469" s="26"/>
      <c r="F469" s="27"/>
      <c r="G469" s="27"/>
      <c r="H469" s="24"/>
      <c r="I469" s="28"/>
      <c r="J469" s="28"/>
      <c r="K469" s="15"/>
      <c r="L469" s="29"/>
      <c r="M469" s="30"/>
      <c r="N469" s="31"/>
      <c r="O469" s="32"/>
      <c r="P469" s="223"/>
      <c r="Q469" s="225"/>
      <c r="R469" s="377"/>
      <c r="S469" s="29"/>
      <c r="T469" s="30"/>
      <c r="U469">
        <f t="shared" si="104"/>
        <v>0</v>
      </c>
      <c r="V469" t="str">
        <f>IF(F469="","",IF(COUNTIF('Postes comptables'!$A:$C,F469)=0,"Anomalie",""))</f>
        <v/>
      </c>
      <c r="W469">
        <f t="shared" si="105"/>
        <v>1</v>
      </c>
      <c r="X469" t="str">
        <f>IF(F469="","",MATCH(F469,'Postes comptables'!$C$3:$C$45,0))</f>
        <v/>
      </c>
      <c r="Y469" t="str" cm="1">
        <f t="array" ref="Y469">IF(X469="","",INDEX('Postes comptables'!$B$3:$B$45,X469,0))</f>
        <v/>
      </c>
      <c r="Z469" t="str">
        <f>IF(G469="","",IF(COUNTIF('Postes comptables'!$C$99:$C$148,G469)=0,"Anomalie",""))</f>
        <v/>
      </c>
      <c r="AA469" t="b">
        <f t="shared" si="106"/>
        <v>0</v>
      </c>
      <c r="AB469" t="str">
        <f t="shared" si="107"/>
        <v/>
      </c>
      <c r="AC469" t="str">
        <f t="shared" si="108"/>
        <v/>
      </c>
      <c r="AD469" t="str">
        <f t="shared" si="109"/>
        <v/>
      </c>
      <c r="AE469" t="str">
        <f t="shared" si="110"/>
        <v/>
      </c>
      <c r="AF469" t="str">
        <f t="shared" si="111"/>
        <v/>
      </c>
      <c r="AG469" t="str">
        <f t="shared" si="112"/>
        <v/>
      </c>
      <c r="AH469" t="str">
        <f t="shared" si="113"/>
        <v/>
      </c>
      <c r="AI469" t="str">
        <f t="shared" si="114"/>
        <v/>
      </c>
      <c r="AJ469" t="str">
        <f t="shared" si="115"/>
        <v/>
      </c>
      <c r="AK469" t="str">
        <f t="shared" si="116"/>
        <v/>
      </c>
    </row>
    <row r="470" spans="1:37" x14ac:dyDescent="0.25">
      <c r="A470" s="23"/>
      <c r="B470" s="24"/>
      <c r="C470" s="24"/>
      <c r="D470" s="25"/>
      <c r="E470" s="26"/>
      <c r="F470" s="27"/>
      <c r="G470" s="27"/>
      <c r="H470" s="24"/>
      <c r="I470" s="28"/>
      <c r="J470" s="28"/>
      <c r="K470" s="15"/>
      <c r="L470" s="29"/>
      <c r="M470" s="30"/>
      <c r="N470" s="31"/>
      <c r="O470" s="32"/>
      <c r="P470" s="223"/>
      <c r="Q470" s="225"/>
      <c r="R470" s="377"/>
      <c r="S470" s="29"/>
      <c r="T470" s="30"/>
      <c r="U470">
        <f t="shared" si="104"/>
        <v>0</v>
      </c>
      <c r="V470" t="str">
        <f>IF(F470="","",IF(COUNTIF('Postes comptables'!$A:$C,F470)=0,"Anomalie",""))</f>
        <v/>
      </c>
      <c r="W470">
        <f t="shared" si="105"/>
        <v>1</v>
      </c>
      <c r="X470" t="str">
        <f>IF(F470="","",MATCH(F470,'Postes comptables'!$C$3:$C$45,0))</f>
        <v/>
      </c>
      <c r="Y470" t="str" cm="1">
        <f t="array" ref="Y470">IF(X470="","",INDEX('Postes comptables'!$B$3:$B$45,X470,0))</f>
        <v/>
      </c>
      <c r="Z470" t="str">
        <f>IF(G470="","",IF(COUNTIF('Postes comptables'!$C$99:$C$148,G470)=0,"Anomalie",""))</f>
        <v/>
      </c>
      <c r="AA470" t="b">
        <f t="shared" si="106"/>
        <v>0</v>
      </c>
      <c r="AB470" t="str">
        <f t="shared" si="107"/>
        <v/>
      </c>
      <c r="AC470" t="str">
        <f t="shared" si="108"/>
        <v/>
      </c>
      <c r="AD470" t="str">
        <f t="shared" si="109"/>
        <v/>
      </c>
      <c r="AE470" t="str">
        <f t="shared" si="110"/>
        <v/>
      </c>
      <c r="AF470" t="str">
        <f t="shared" si="111"/>
        <v/>
      </c>
      <c r="AG470" t="str">
        <f t="shared" si="112"/>
        <v/>
      </c>
      <c r="AH470" t="str">
        <f t="shared" si="113"/>
        <v/>
      </c>
      <c r="AI470" t="str">
        <f t="shared" si="114"/>
        <v/>
      </c>
      <c r="AJ470" t="str">
        <f t="shared" si="115"/>
        <v/>
      </c>
      <c r="AK470" t="str">
        <f t="shared" si="116"/>
        <v/>
      </c>
    </row>
    <row r="471" spans="1:37" x14ac:dyDescent="0.25">
      <c r="A471" s="23"/>
      <c r="B471" s="24"/>
      <c r="C471" s="24"/>
      <c r="D471" s="25"/>
      <c r="E471" s="26"/>
      <c r="F471" s="27"/>
      <c r="G471" s="27"/>
      <c r="H471" s="24"/>
      <c r="I471" s="28"/>
      <c r="J471" s="28"/>
      <c r="K471" s="15"/>
      <c r="L471" s="29"/>
      <c r="M471" s="30"/>
      <c r="N471" s="31"/>
      <c r="O471" s="32"/>
      <c r="P471" s="223"/>
      <c r="Q471" s="225"/>
      <c r="R471" s="377"/>
      <c r="S471" s="29"/>
      <c r="T471" s="30"/>
      <c r="U471">
        <f t="shared" si="104"/>
        <v>0</v>
      </c>
      <c r="V471" t="str">
        <f>IF(F471="","",IF(COUNTIF('Postes comptables'!$A:$C,F471)=0,"Anomalie",""))</f>
        <v/>
      </c>
      <c r="W471">
        <f t="shared" si="105"/>
        <v>1</v>
      </c>
      <c r="X471" t="str">
        <f>IF(F471="","",MATCH(F471,'Postes comptables'!$C$3:$C$45,0))</f>
        <v/>
      </c>
      <c r="Y471" t="str" cm="1">
        <f t="array" ref="Y471">IF(X471="","",INDEX('Postes comptables'!$B$3:$B$45,X471,0))</f>
        <v/>
      </c>
      <c r="Z471" t="str">
        <f>IF(G471="","",IF(COUNTIF('Postes comptables'!$C$99:$C$148,G471)=0,"Anomalie",""))</f>
        <v/>
      </c>
      <c r="AA471" t="b">
        <f t="shared" si="106"/>
        <v>0</v>
      </c>
      <c r="AB471" t="str">
        <f t="shared" si="107"/>
        <v/>
      </c>
      <c r="AC471" t="str">
        <f t="shared" si="108"/>
        <v/>
      </c>
      <c r="AD471" t="str">
        <f t="shared" si="109"/>
        <v/>
      </c>
      <c r="AE471" t="str">
        <f t="shared" si="110"/>
        <v/>
      </c>
      <c r="AF471" t="str">
        <f t="shared" si="111"/>
        <v/>
      </c>
      <c r="AG471" t="str">
        <f t="shared" si="112"/>
        <v/>
      </c>
      <c r="AH471" t="str">
        <f t="shared" si="113"/>
        <v/>
      </c>
      <c r="AI471" t="str">
        <f t="shared" si="114"/>
        <v/>
      </c>
      <c r="AJ471" t="str">
        <f t="shared" si="115"/>
        <v/>
      </c>
      <c r="AK471" t="str">
        <f t="shared" si="116"/>
        <v/>
      </c>
    </row>
    <row r="472" spans="1:37" x14ac:dyDescent="0.25">
      <c r="A472" s="23"/>
      <c r="B472" s="24"/>
      <c r="C472" s="24"/>
      <c r="D472" s="25"/>
      <c r="E472" s="26"/>
      <c r="F472" s="27"/>
      <c r="G472" s="27"/>
      <c r="H472" s="24"/>
      <c r="I472" s="28"/>
      <c r="J472" s="28"/>
      <c r="K472" s="15"/>
      <c r="L472" s="29"/>
      <c r="M472" s="30"/>
      <c r="N472" s="31"/>
      <c r="O472" s="32"/>
      <c r="P472" s="223"/>
      <c r="Q472" s="225"/>
      <c r="R472" s="377"/>
      <c r="S472" s="29"/>
      <c r="T472" s="30"/>
      <c r="U472">
        <f t="shared" si="104"/>
        <v>0</v>
      </c>
      <c r="V472" t="str">
        <f>IF(F472="","",IF(COUNTIF('Postes comptables'!$A:$C,F472)=0,"Anomalie",""))</f>
        <v/>
      </c>
      <c r="W472">
        <f t="shared" si="105"/>
        <v>1</v>
      </c>
      <c r="X472" t="str">
        <f>IF(F472="","",MATCH(F472,'Postes comptables'!$C$3:$C$45,0))</f>
        <v/>
      </c>
      <c r="Y472" t="str" cm="1">
        <f t="array" ref="Y472">IF(X472="","",INDEX('Postes comptables'!$B$3:$B$45,X472,0))</f>
        <v/>
      </c>
      <c r="Z472" t="str">
        <f>IF(G472="","",IF(COUNTIF('Postes comptables'!$C$99:$C$148,G472)=0,"Anomalie",""))</f>
        <v/>
      </c>
      <c r="AA472" t="b">
        <f t="shared" si="106"/>
        <v>0</v>
      </c>
      <c r="AB472" t="str">
        <f t="shared" si="107"/>
        <v/>
      </c>
      <c r="AC472" t="str">
        <f t="shared" si="108"/>
        <v/>
      </c>
      <c r="AD472" t="str">
        <f t="shared" si="109"/>
        <v/>
      </c>
      <c r="AE472" t="str">
        <f t="shared" si="110"/>
        <v/>
      </c>
      <c r="AF472" t="str">
        <f t="shared" si="111"/>
        <v/>
      </c>
      <c r="AG472" t="str">
        <f t="shared" si="112"/>
        <v/>
      </c>
      <c r="AH472" t="str">
        <f t="shared" si="113"/>
        <v/>
      </c>
      <c r="AI472" t="str">
        <f t="shared" si="114"/>
        <v/>
      </c>
      <c r="AJ472" t="str">
        <f t="shared" si="115"/>
        <v/>
      </c>
      <c r="AK472" t="str">
        <f t="shared" si="116"/>
        <v/>
      </c>
    </row>
    <row r="473" spans="1:37" x14ac:dyDescent="0.25">
      <c r="A473" s="23"/>
      <c r="B473" s="24"/>
      <c r="C473" s="24"/>
      <c r="D473" s="25"/>
      <c r="E473" s="26"/>
      <c r="F473" s="27"/>
      <c r="G473" s="27"/>
      <c r="H473" s="24"/>
      <c r="I473" s="28"/>
      <c r="J473" s="28"/>
      <c r="K473" s="15"/>
      <c r="L473" s="29"/>
      <c r="M473" s="30"/>
      <c r="N473" s="31"/>
      <c r="O473" s="32"/>
      <c r="P473" s="223"/>
      <c r="Q473" s="225"/>
      <c r="R473" s="377"/>
      <c r="S473" s="29"/>
      <c r="T473" s="30"/>
      <c r="U473">
        <f t="shared" si="104"/>
        <v>0</v>
      </c>
      <c r="V473" t="str">
        <f>IF(F473="","",IF(COUNTIF('Postes comptables'!$A:$C,F473)=0,"Anomalie",""))</f>
        <v/>
      </c>
      <c r="W473">
        <f t="shared" si="105"/>
        <v>1</v>
      </c>
      <c r="X473" t="str">
        <f>IF(F473="","",MATCH(F473,'Postes comptables'!$C$3:$C$45,0))</f>
        <v/>
      </c>
      <c r="Y473" t="str" cm="1">
        <f t="array" ref="Y473">IF(X473="","",INDEX('Postes comptables'!$B$3:$B$45,X473,0))</f>
        <v/>
      </c>
      <c r="Z473" t="str">
        <f>IF(G473="","",IF(COUNTIF('Postes comptables'!$C$99:$C$148,G473)=0,"Anomalie",""))</f>
        <v/>
      </c>
      <c r="AA473" t="b">
        <f t="shared" si="106"/>
        <v>0</v>
      </c>
      <c r="AB473" t="str">
        <f t="shared" si="107"/>
        <v/>
      </c>
      <c r="AC473" t="str">
        <f t="shared" si="108"/>
        <v/>
      </c>
      <c r="AD473" t="str">
        <f t="shared" si="109"/>
        <v/>
      </c>
      <c r="AE473" t="str">
        <f t="shared" si="110"/>
        <v/>
      </c>
      <c r="AF473" t="str">
        <f t="shared" si="111"/>
        <v/>
      </c>
      <c r="AG473" t="str">
        <f t="shared" si="112"/>
        <v/>
      </c>
      <c r="AH473" t="str">
        <f t="shared" si="113"/>
        <v/>
      </c>
      <c r="AI473" t="str">
        <f t="shared" si="114"/>
        <v/>
      </c>
      <c r="AJ473" t="str">
        <f t="shared" si="115"/>
        <v/>
      </c>
      <c r="AK473" t="str">
        <f t="shared" si="116"/>
        <v/>
      </c>
    </row>
    <row r="474" spans="1:37" x14ac:dyDescent="0.25">
      <c r="A474" s="23"/>
      <c r="B474" s="24"/>
      <c r="C474" s="24"/>
      <c r="D474" s="25"/>
      <c r="E474" s="26"/>
      <c r="F474" s="27"/>
      <c r="G474" s="27"/>
      <c r="H474" s="24"/>
      <c r="I474" s="28"/>
      <c r="J474" s="28"/>
      <c r="K474" s="15"/>
      <c r="L474" s="29"/>
      <c r="M474" s="30"/>
      <c r="N474" s="31"/>
      <c r="O474" s="32"/>
      <c r="P474" s="223"/>
      <c r="Q474" s="225"/>
      <c r="R474" s="377"/>
      <c r="S474" s="29"/>
      <c r="T474" s="30"/>
      <c r="U474">
        <f t="shared" si="104"/>
        <v>0</v>
      </c>
      <c r="V474" t="str">
        <f>IF(F474="","",IF(COUNTIF('Postes comptables'!$A:$C,F474)=0,"Anomalie",""))</f>
        <v/>
      </c>
      <c r="W474">
        <f t="shared" si="105"/>
        <v>1</v>
      </c>
      <c r="X474" t="str">
        <f>IF(F474="","",MATCH(F474,'Postes comptables'!$C$3:$C$45,0))</f>
        <v/>
      </c>
      <c r="Y474" t="str" cm="1">
        <f t="array" ref="Y474">IF(X474="","",INDEX('Postes comptables'!$B$3:$B$45,X474,0))</f>
        <v/>
      </c>
      <c r="Z474" t="str">
        <f>IF(G474="","",IF(COUNTIF('Postes comptables'!$C$99:$C$148,G474)=0,"Anomalie",""))</f>
        <v/>
      </c>
      <c r="AA474" t="b">
        <f t="shared" si="106"/>
        <v>0</v>
      </c>
      <c r="AB474" t="str">
        <f t="shared" si="107"/>
        <v/>
      </c>
      <c r="AC474" t="str">
        <f t="shared" si="108"/>
        <v/>
      </c>
      <c r="AD474" t="str">
        <f t="shared" si="109"/>
        <v/>
      </c>
      <c r="AE474" t="str">
        <f t="shared" si="110"/>
        <v/>
      </c>
      <c r="AF474" t="str">
        <f t="shared" si="111"/>
        <v/>
      </c>
      <c r="AG474" t="str">
        <f t="shared" si="112"/>
        <v/>
      </c>
      <c r="AH474" t="str">
        <f t="shared" si="113"/>
        <v/>
      </c>
      <c r="AI474" t="str">
        <f t="shared" si="114"/>
        <v/>
      </c>
      <c r="AJ474" t="str">
        <f t="shared" si="115"/>
        <v/>
      </c>
      <c r="AK474" t="str">
        <f t="shared" si="116"/>
        <v/>
      </c>
    </row>
    <row r="475" spans="1:37" x14ac:dyDescent="0.25">
      <c r="A475" s="23"/>
      <c r="B475" s="24"/>
      <c r="C475" s="24"/>
      <c r="D475" s="25"/>
      <c r="E475" s="26"/>
      <c r="F475" s="27"/>
      <c r="G475" s="27"/>
      <c r="H475" s="24"/>
      <c r="I475" s="28"/>
      <c r="J475" s="28"/>
      <c r="K475" s="15"/>
      <c r="L475" s="29"/>
      <c r="M475" s="30"/>
      <c r="N475" s="31"/>
      <c r="O475" s="32"/>
      <c r="P475" s="223"/>
      <c r="Q475" s="225"/>
      <c r="R475" s="377"/>
      <c r="S475" s="29"/>
      <c r="T475" s="30"/>
      <c r="U475">
        <f t="shared" si="104"/>
        <v>0</v>
      </c>
      <c r="V475" t="str">
        <f>IF(F475="","",IF(COUNTIF('Postes comptables'!$A:$C,F475)=0,"Anomalie",""))</f>
        <v/>
      </c>
      <c r="W475">
        <f t="shared" si="105"/>
        <v>1</v>
      </c>
      <c r="X475" t="str">
        <f>IF(F475="","",MATCH(F475,'Postes comptables'!$C$3:$C$45,0))</f>
        <v/>
      </c>
      <c r="Y475" t="str" cm="1">
        <f t="array" ref="Y475">IF(X475="","",INDEX('Postes comptables'!$B$3:$B$45,X475,0))</f>
        <v/>
      </c>
      <c r="Z475" t="str">
        <f>IF(G475="","",IF(COUNTIF('Postes comptables'!$C$99:$C$148,G475)=0,"Anomalie",""))</f>
        <v/>
      </c>
      <c r="AA475" t="b">
        <f t="shared" si="106"/>
        <v>0</v>
      </c>
      <c r="AB475" t="str">
        <f t="shared" si="107"/>
        <v/>
      </c>
      <c r="AC475" t="str">
        <f t="shared" si="108"/>
        <v/>
      </c>
      <c r="AD475" t="str">
        <f t="shared" si="109"/>
        <v/>
      </c>
      <c r="AE475" t="str">
        <f t="shared" si="110"/>
        <v/>
      </c>
      <c r="AF475" t="str">
        <f t="shared" si="111"/>
        <v/>
      </c>
      <c r="AG475" t="str">
        <f t="shared" si="112"/>
        <v/>
      </c>
      <c r="AH475" t="str">
        <f t="shared" si="113"/>
        <v/>
      </c>
      <c r="AI475" t="str">
        <f t="shared" si="114"/>
        <v/>
      </c>
      <c r="AJ475" t="str">
        <f t="shared" si="115"/>
        <v/>
      </c>
      <c r="AK475" t="str">
        <f t="shared" si="116"/>
        <v/>
      </c>
    </row>
    <row r="476" spans="1:37" x14ac:dyDescent="0.25">
      <c r="A476" s="23"/>
      <c r="B476" s="24"/>
      <c r="C476" s="24"/>
      <c r="D476" s="25"/>
      <c r="E476" s="26"/>
      <c r="F476" s="27"/>
      <c r="G476" s="27"/>
      <c r="H476" s="24"/>
      <c r="I476" s="28"/>
      <c r="J476" s="28"/>
      <c r="K476" s="15"/>
      <c r="L476" s="29"/>
      <c r="M476" s="30"/>
      <c r="N476" s="31"/>
      <c r="O476" s="32"/>
      <c r="P476" s="223"/>
      <c r="Q476" s="225"/>
      <c r="R476" s="377"/>
      <c r="S476" s="29"/>
      <c r="T476" s="30"/>
      <c r="U476">
        <f t="shared" si="104"/>
        <v>0</v>
      </c>
      <c r="V476" t="str">
        <f>IF(F476="","",IF(COUNTIF('Postes comptables'!$A:$C,F476)=0,"Anomalie",""))</f>
        <v/>
      </c>
      <c r="W476">
        <f t="shared" si="105"/>
        <v>1</v>
      </c>
      <c r="X476" t="str">
        <f>IF(F476="","",MATCH(F476,'Postes comptables'!$C$3:$C$45,0))</f>
        <v/>
      </c>
      <c r="Y476" t="str" cm="1">
        <f t="array" ref="Y476">IF(X476="","",INDEX('Postes comptables'!$B$3:$B$45,X476,0))</f>
        <v/>
      </c>
      <c r="Z476" t="str">
        <f>IF(G476="","",IF(COUNTIF('Postes comptables'!$C$99:$C$148,G476)=0,"Anomalie",""))</f>
        <v/>
      </c>
      <c r="AA476" t="b">
        <f t="shared" si="106"/>
        <v>0</v>
      </c>
      <c r="AB476" t="str">
        <f t="shared" si="107"/>
        <v/>
      </c>
      <c r="AC476" t="str">
        <f t="shared" si="108"/>
        <v/>
      </c>
      <c r="AD476" t="str">
        <f t="shared" si="109"/>
        <v/>
      </c>
      <c r="AE476" t="str">
        <f t="shared" si="110"/>
        <v/>
      </c>
      <c r="AF476" t="str">
        <f t="shared" si="111"/>
        <v/>
      </c>
      <c r="AG476" t="str">
        <f t="shared" si="112"/>
        <v/>
      </c>
      <c r="AH476" t="str">
        <f t="shared" si="113"/>
        <v/>
      </c>
      <c r="AI476" t="str">
        <f t="shared" si="114"/>
        <v/>
      </c>
      <c r="AJ476" t="str">
        <f t="shared" si="115"/>
        <v/>
      </c>
      <c r="AK476" t="str">
        <f t="shared" si="116"/>
        <v/>
      </c>
    </row>
    <row r="477" spans="1:37" x14ac:dyDescent="0.25">
      <c r="A477" s="23"/>
      <c r="B477" s="24"/>
      <c r="C477" s="24"/>
      <c r="D477" s="25"/>
      <c r="E477" s="26"/>
      <c r="F477" s="27"/>
      <c r="G477" s="27"/>
      <c r="H477" s="24"/>
      <c r="I477" s="28"/>
      <c r="J477" s="28"/>
      <c r="K477" s="15"/>
      <c r="L477" s="29"/>
      <c r="M477" s="30"/>
      <c r="N477" s="31"/>
      <c r="O477" s="32"/>
      <c r="P477" s="223"/>
      <c r="Q477" s="225"/>
      <c r="R477" s="377"/>
      <c r="S477" s="29"/>
      <c r="T477" s="30"/>
      <c r="U477">
        <f t="shared" si="104"/>
        <v>0</v>
      </c>
      <c r="V477" t="str">
        <f>IF(F477="","",IF(COUNTIF('Postes comptables'!$A:$C,F477)=0,"Anomalie",""))</f>
        <v/>
      </c>
      <c r="W477">
        <f t="shared" si="105"/>
        <v>1</v>
      </c>
      <c r="X477" t="str">
        <f>IF(F477="","",MATCH(F477,'Postes comptables'!$C$3:$C$45,0))</f>
        <v/>
      </c>
      <c r="Y477" t="str" cm="1">
        <f t="array" ref="Y477">IF(X477="","",INDEX('Postes comptables'!$B$3:$B$45,X477,0))</f>
        <v/>
      </c>
      <c r="Z477" t="str">
        <f>IF(G477="","",IF(COUNTIF('Postes comptables'!$C$99:$C$148,G477)=0,"Anomalie",""))</f>
        <v/>
      </c>
      <c r="AA477" t="b">
        <f t="shared" si="106"/>
        <v>0</v>
      </c>
      <c r="AB477" t="str">
        <f t="shared" si="107"/>
        <v/>
      </c>
      <c r="AC477" t="str">
        <f t="shared" si="108"/>
        <v/>
      </c>
      <c r="AD477" t="str">
        <f t="shared" si="109"/>
        <v/>
      </c>
      <c r="AE477" t="str">
        <f t="shared" si="110"/>
        <v/>
      </c>
      <c r="AF477" t="str">
        <f t="shared" si="111"/>
        <v/>
      </c>
      <c r="AG477" t="str">
        <f t="shared" si="112"/>
        <v/>
      </c>
      <c r="AH477" t="str">
        <f t="shared" si="113"/>
        <v/>
      </c>
      <c r="AI477" t="str">
        <f t="shared" si="114"/>
        <v/>
      </c>
      <c r="AJ477" t="str">
        <f t="shared" si="115"/>
        <v/>
      </c>
      <c r="AK477" t="str">
        <f t="shared" si="116"/>
        <v/>
      </c>
    </row>
    <row r="478" spans="1:37" x14ac:dyDescent="0.25">
      <c r="A478" s="23"/>
      <c r="B478" s="24"/>
      <c r="C478" s="24"/>
      <c r="D478" s="25"/>
      <c r="E478" s="26"/>
      <c r="F478" s="27"/>
      <c r="G478" s="27"/>
      <c r="H478" s="24"/>
      <c r="I478" s="28"/>
      <c r="J478" s="28"/>
      <c r="K478" s="15"/>
      <c r="L478" s="29"/>
      <c r="M478" s="30"/>
      <c r="N478" s="31"/>
      <c r="O478" s="32"/>
      <c r="P478" s="223"/>
      <c r="Q478" s="225"/>
      <c r="R478" s="377"/>
      <c r="S478" s="29"/>
      <c r="T478" s="30"/>
      <c r="U478">
        <f t="shared" si="104"/>
        <v>0</v>
      </c>
      <c r="V478" t="str">
        <f>IF(F478="","",IF(COUNTIF('Postes comptables'!$A:$C,F478)=0,"Anomalie",""))</f>
        <v/>
      </c>
      <c r="W478">
        <f t="shared" si="105"/>
        <v>1</v>
      </c>
      <c r="X478" t="str">
        <f>IF(F478="","",MATCH(F478,'Postes comptables'!$C$3:$C$45,0))</f>
        <v/>
      </c>
      <c r="Y478" t="str" cm="1">
        <f t="array" ref="Y478">IF(X478="","",INDEX('Postes comptables'!$B$3:$B$45,X478,0))</f>
        <v/>
      </c>
      <c r="Z478" t="str">
        <f>IF(G478="","",IF(COUNTIF('Postes comptables'!$C$99:$C$148,G478)=0,"Anomalie",""))</f>
        <v/>
      </c>
      <c r="AA478" t="b">
        <f t="shared" si="106"/>
        <v>0</v>
      </c>
      <c r="AB478" t="str">
        <f t="shared" si="107"/>
        <v/>
      </c>
      <c r="AC478" t="str">
        <f t="shared" si="108"/>
        <v/>
      </c>
      <c r="AD478" t="str">
        <f t="shared" si="109"/>
        <v/>
      </c>
      <c r="AE478" t="str">
        <f t="shared" si="110"/>
        <v/>
      </c>
      <c r="AF478" t="str">
        <f t="shared" si="111"/>
        <v/>
      </c>
      <c r="AG478" t="str">
        <f t="shared" si="112"/>
        <v/>
      </c>
      <c r="AH478" t="str">
        <f t="shared" si="113"/>
        <v/>
      </c>
      <c r="AI478" t="str">
        <f t="shared" si="114"/>
        <v/>
      </c>
      <c r="AJ478" t="str">
        <f t="shared" si="115"/>
        <v/>
      </c>
      <c r="AK478" t="str">
        <f t="shared" si="116"/>
        <v/>
      </c>
    </row>
    <row r="479" spans="1:37" x14ac:dyDescent="0.25">
      <c r="A479" s="23"/>
      <c r="B479" s="24"/>
      <c r="C479" s="24"/>
      <c r="D479" s="25"/>
      <c r="E479" s="26"/>
      <c r="F479" s="27"/>
      <c r="G479" s="27"/>
      <c r="H479" s="24"/>
      <c r="I479" s="28"/>
      <c r="J479" s="28"/>
      <c r="K479" s="15"/>
      <c r="L479" s="29"/>
      <c r="M479" s="30"/>
      <c r="N479" s="31"/>
      <c r="O479" s="32"/>
      <c r="P479" s="223"/>
      <c r="Q479" s="225"/>
      <c r="R479" s="377"/>
      <c r="S479" s="29"/>
      <c r="T479" s="30"/>
      <c r="U479">
        <f t="shared" si="104"/>
        <v>0</v>
      </c>
      <c r="V479" t="str">
        <f>IF(F479="","",IF(COUNTIF('Postes comptables'!$A:$C,F479)=0,"Anomalie",""))</f>
        <v/>
      </c>
      <c r="W479">
        <f t="shared" si="105"/>
        <v>1</v>
      </c>
      <c r="X479" t="str">
        <f>IF(F479="","",MATCH(F479,'Postes comptables'!$C$3:$C$45,0))</f>
        <v/>
      </c>
      <c r="Y479" t="str" cm="1">
        <f t="array" ref="Y479">IF(X479="","",INDEX('Postes comptables'!$B$3:$B$45,X479,0))</f>
        <v/>
      </c>
      <c r="Z479" t="str">
        <f>IF(G479="","",IF(COUNTIF('Postes comptables'!$C$99:$C$148,G479)=0,"Anomalie",""))</f>
        <v/>
      </c>
      <c r="AA479" t="b">
        <f t="shared" si="106"/>
        <v>0</v>
      </c>
      <c r="AB479" t="str">
        <f t="shared" si="107"/>
        <v/>
      </c>
      <c r="AC479" t="str">
        <f t="shared" si="108"/>
        <v/>
      </c>
      <c r="AD479" t="str">
        <f t="shared" si="109"/>
        <v/>
      </c>
      <c r="AE479" t="str">
        <f t="shared" si="110"/>
        <v/>
      </c>
      <c r="AF479" t="str">
        <f t="shared" si="111"/>
        <v/>
      </c>
      <c r="AG479" t="str">
        <f t="shared" si="112"/>
        <v/>
      </c>
      <c r="AH479" t="str">
        <f t="shared" si="113"/>
        <v/>
      </c>
      <c r="AI479" t="str">
        <f t="shared" si="114"/>
        <v/>
      </c>
      <c r="AJ479" t="str">
        <f t="shared" si="115"/>
        <v/>
      </c>
      <c r="AK479" t="str">
        <f t="shared" si="116"/>
        <v/>
      </c>
    </row>
    <row r="480" spans="1:37" x14ac:dyDescent="0.25">
      <c r="A480" s="23"/>
      <c r="B480" s="24"/>
      <c r="C480" s="24"/>
      <c r="D480" s="25"/>
      <c r="E480" s="26"/>
      <c r="F480" s="27"/>
      <c r="G480" s="27"/>
      <c r="H480" s="24"/>
      <c r="I480" s="28"/>
      <c r="J480" s="28"/>
      <c r="K480" s="15"/>
      <c r="L480" s="29"/>
      <c r="M480" s="30"/>
      <c r="N480" s="31"/>
      <c r="O480" s="32"/>
      <c r="P480" s="223"/>
      <c r="Q480" s="225"/>
      <c r="R480" s="377"/>
      <c r="S480" s="29"/>
      <c r="T480" s="30"/>
      <c r="U480">
        <f t="shared" si="104"/>
        <v>0</v>
      </c>
      <c r="V480" t="str">
        <f>IF(F480="","",IF(COUNTIF('Postes comptables'!$A:$C,F480)=0,"Anomalie",""))</f>
        <v/>
      </c>
      <c r="W480">
        <f t="shared" si="105"/>
        <v>1</v>
      </c>
      <c r="X480" t="str">
        <f>IF(F480="","",MATCH(F480,'Postes comptables'!$C$3:$C$45,0))</f>
        <v/>
      </c>
      <c r="Y480" t="str" cm="1">
        <f t="array" ref="Y480">IF(X480="","",INDEX('Postes comptables'!$B$3:$B$45,X480,0))</f>
        <v/>
      </c>
      <c r="Z480" t="str">
        <f>IF(G480="","",IF(COUNTIF('Postes comptables'!$C$99:$C$148,G480)=0,"Anomalie",""))</f>
        <v/>
      </c>
      <c r="AA480" t="b">
        <f t="shared" si="106"/>
        <v>0</v>
      </c>
      <c r="AB480" t="str">
        <f t="shared" si="107"/>
        <v/>
      </c>
      <c r="AC480" t="str">
        <f t="shared" si="108"/>
        <v/>
      </c>
      <c r="AD480" t="str">
        <f t="shared" si="109"/>
        <v/>
      </c>
      <c r="AE480" t="str">
        <f t="shared" si="110"/>
        <v/>
      </c>
      <c r="AF480" t="str">
        <f t="shared" si="111"/>
        <v/>
      </c>
      <c r="AG480" t="str">
        <f t="shared" si="112"/>
        <v/>
      </c>
      <c r="AH480" t="str">
        <f t="shared" si="113"/>
        <v/>
      </c>
      <c r="AI480" t="str">
        <f t="shared" si="114"/>
        <v/>
      </c>
      <c r="AJ480" t="str">
        <f t="shared" si="115"/>
        <v/>
      </c>
      <c r="AK480" t="str">
        <f t="shared" si="116"/>
        <v/>
      </c>
    </row>
    <row r="481" spans="1:37" x14ac:dyDescent="0.25">
      <c r="A481" s="23"/>
      <c r="B481" s="24"/>
      <c r="C481" s="24"/>
      <c r="D481" s="25"/>
      <c r="E481" s="26"/>
      <c r="F481" s="27"/>
      <c r="G481" s="27"/>
      <c r="H481" s="24"/>
      <c r="I481" s="28"/>
      <c r="J481" s="28"/>
      <c r="K481" s="15"/>
      <c r="L481" s="29"/>
      <c r="M481" s="30"/>
      <c r="N481" s="31"/>
      <c r="O481" s="32"/>
      <c r="P481" s="223"/>
      <c r="Q481" s="225"/>
      <c r="R481" s="377"/>
      <c r="S481" s="29"/>
      <c r="T481" s="30"/>
      <c r="U481">
        <f t="shared" si="104"/>
        <v>0</v>
      </c>
      <c r="V481" t="str">
        <f>IF(F481="","",IF(COUNTIF('Postes comptables'!$A:$C,F481)=0,"Anomalie",""))</f>
        <v/>
      </c>
      <c r="W481">
        <f t="shared" si="105"/>
        <v>1</v>
      </c>
      <c r="X481" t="str">
        <f>IF(F481="","",MATCH(F481,'Postes comptables'!$C$3:$C$45,0))</f>
        <v/>
      </c>
      <c r="Y481" t="str" cm="1">
        <f t="array" ref="Y481">IF(X481="","",INDEX('Postes comptables'!$B$3:$B$45,X481,0))</f>
        <v/>
      </c>
      <c r="Z481" t="str">
        <f>IF(G481="","",IF(COUNTIF('Postes comptables'!$C$99:$C$148,G481)=0,"Anomalie",""))</f>
        <v/>
      </c>
      <c r="AA481" t="b">
        <f t="shared" si="106"/>
        <v>0</v>
      </c>
      <c r="AB481" t="str">
        <f t="shared" si="107"/>
        <v/>
      </c>
      <c r="AC481" t="str">
        <f t="shared" si="108"/>
        <v/>
      </c>
      <c r="AD481" t="str">
        <f t="shared" si="109"/>
        <v/>
      </c>
      <c r="AE481" t="str">
        <f t="shared" si="110"/>
        <v/>
      </c>
      <c r="AF481" t="str">
        <f t="shared" si="111"/>
        <v/>
      </c>
      <c r="AG481" t="str">
        <f t="shared" si="112"/>
        <v/>
      </c>
      <c r="AH481" t="str">
        <f t="shared" si="113"/>
        <v/>
      </c>
      <c r="AI481" t="str">
        <f t="shared" si="114"/>
        <v/>
      </c>
      <c r="AJ481" t="str">
        <f t="shared" si="115"/>
        <v/>
      </c>
      <c r="AK481" t="str">
        <f t="shared" si="116"/>
        <v/>
      </c>
    </row>
    <row r="482" spans="1:37" x14ac:dyDescent="0.25">
      <c r="A482" s="23"/>
      <c r="B482" s="24"/>
      <c r="C482" s="24"/>
      <c r="D482" s="25"/>
      <c r="E482" s="26"/>
      <c r="F482" s="27"/>
      <c r="G482" s="27"/>
      <c r="H482" s="24"/>
      <c r="I482" s="28"/>
      <c r="J482" s="28"/>
      <c r="K482" s="15"/>
      <c r="L482" s="29"/>
      <c r="M482" s="30"/>
      <c r="N482" s="31"/>
      <c r="O482" s="32"/>
      <c r="P482" s="223"/>
      <c r="Q482" s="225"/>
      <c r="R482" s="377"/>
      <c r="S482" s="29"/>
      <c r="T482" s="30"/>
      <c r="U482">
        <f t="shared" si="104"/>
        <v>0</v>
      </c>
      <c r="V482" t="str">
        <f>IF(F482="","",IF(COUNTIF('Postes comptables'!$A:$C,F482)=0,"Anomalie",""))</f>
        <v/>
      </c>
      <c r="W482">
        <f t="shared" si="105"/>
        <v>1</v>
      </c>
      <c r="X482" t="str">
        <f>IF(F482="","",MATCH(F482,'Postes comptables'!$C$3:$C$45,0))</f>
        <v/>
      </c>
      <c r="Y482" t="str" cm="1">
        <f t="array" ref="Y482">IF(X482="","",INDEX('Postes comptables'!$B$3:$B$45,X482,0))</f>
        <v/>
      </c>
      <c r="Z482" t="str">
        <f>IF(G482="","",IF(COUNTIF('Postes comptables'!$C$99:$C$148,G482)=0,"Anomalie",""))</f>
        <v/>
      </c>
      <c r="AA482" t="b">
        <f t="shared" si="106"/>
        <v>0</v>
      </c>
      <c r="AB482" t="str">
        <f t="shared" si="107"/>
        <v/>
      </c>
      <c r="AC482" t="str">
        <f t="shared" si="108"/>
        <v/>
      </c>
      <c r="AD482" t="str">
        <f t="shared" si="109"/>
        <v/>
      </c>
      <c r="AE482" t="str">
        <f t="shared" si="110"/>
        <v/>
      </c>
      <c r="AF482" t="str">
        <f t="shared" si="111"/>
        <v/>
      </c>
      <c r="AG482" t="str">
        <f t="shared" si="112"/>
        <v/>
      </c>
      <c r="AH482" t="str">
        <f t="shared" si="113"/>
        <v/>
      </c>
      <c r="AI482" t="str">
        <f t="shared" si="114"/>
        <v/>
      </c>
      <c r="AJ482" t="str">
        <f t="shared" si="115"/>
        <v/>
      </c>
      <c r="AK482" t="str">
        <f t="shared" si="116"/>
        <v/>
      </c>
    </row>
    <row r="483" spans="1:37" x14ac:dyDescent="0.25">
      <c r="A483" s="23"/>
      <c r="B483" s="24"/>
      <c r="C483" s="24"/>
      <c r="D483" s="25"/>
      <c r="E483" s="26"/>
      <c r="F483" s="27"/>
      <c r="G483" s="27"/>
      <c r="H483" s="24"/>
      <c r="I483" s="28"/>
      <c r="J483" s="28"/>
      <c r="K483" s="15"/>
      <c r="L483" s="29"/>
      <c r="M483" s="30"/>
      <c r="N483" s="31"/>
      <c r="O483" s="32"/>
      <c r="P483" s="223"/>
      <c r="Q483" s="225"/>
      <c r="R483" s="377"/>
      <c r="S483" s="29"/>
      <c r="T483" s="30"/>
      <c r="U483">
        <f t="shared" si="104"/>
        <v>0</v>
      </c>
      <c r="V483" t="str">
        <f>IF(F483="","",IF(COUNTIF('Postes comptables'!$A:$C,F483)=0,"Anomalie",""))</f>
        <v/>
      </c>
      <c r="W483">
        <f t="shared" si="105"/>
        <v>1</v>
      </c>
      <c r="X483" t="str">
        <f>IF(F483="","",MATCH(F483,'Postes comptables'!$C$3:$C$45,0))</f>
        <v/>
      </c>
      <c r="Y483" t="str" cm="1">
        <f t="array" ref="Y483">IF(X483="","",INDEX('Postes comptables'!$B$3:$B$45,X483,0))</f>
        <v/>
      </c>
      <c r="Z483" t="str">
        <f>IF(G483="","",IF(COUNTIF('Postes comptables'!$C$99:$C$148,G483)=0,"Anomalie",""))</f>
        <v/>
      </c>
      <c r="AA483" t="b">
        <f t="shared" si="106"/>
        <v>0</v>
      </c>
      <c r="AB483" t="str">
        <f t="shared" si="107"/>
        <v/>
      </c>
      <c r="AC483" t="str">
        <f t="shared" si="108"/>
        <v/>
      </c>
      <c r="AD483" t="str">
        <f t="shared" si="109"/>
        <v/>
      </c>
      <c r="AE483" t="str">
        <f t="shared" si="110"/>
        <v/>
      </c>
      <c r="AF483" t="str">
        <f t="shared" si="111"/>
        <v/>
      </c>
      <c r="AG483" t="str">
        <f t="shared" si="112"/>
        <v/>
      </c>
      <c r="AH483" t="str">
        <f t="shared" si="113"/>
        <v/>
      </c>
      <c r="AI483" t="str">
        <f t="shared" si="114"/>
        <v/>
      </c>
      <c r="AJ483" t="str">
        <f t="shared" si="115"/>
        <v/>
      </c>
      <c r="AK483" t="str">
        <f t="shared" si="116"/>
        <v/>
      </c>
    </row>
    <row r="484" spans="1:37" x14ac:dyDescent="0.25">
      <c r="A484" s="23"/>
      <c r="B484" s="24"/>
      <c r="C484" s="24"/>
      <c r="D484" s="25"/>
      <c r="E484" s="26"/>
      <c r="F484" s="27"/>
      <c r="G484" s="27"/>
      <c r="H484" s="24"/>
      <c r="I484" s="28"/>
      <c r="J484" s="28"/>
      <c r="K484" s="15"/>
      <c r="L484" s="29"/>
      <c r="M484" s="30"/>
      <c r="N484" s="31"/>
      <c r="O484" s="32"/>
      <c r="P484" s="223"/>
      <c r="Q484" s="225"/>
      <c r="R484" s="377"/>
      <c r="S484" s="29"/>
      <c r="T484" s="30"/>
      <c r="U484">
        <f t="shared" si="104"/>
        <v>0</v>
      </c>
      <c r="V484" t="str">
        <f>IF(F484="","",IF(COUNTIF('Postes comptables'!$A:$C,F484)=0,"Anomalie",""))</f>
        <v/>
      </c>
      <c r="W484">
        <f t="shared" si="105"/>
        <v>1</v>
      </c>
      <c r="X484" t="str">
        <f>IF(F484="","",MATCH(F484,'Postes comptables'!$C$3:$C$45,0))</f>
        <v/>
      </c>
      <c r="Y484" t="str" cm="1">
        <f t="array" ref="Y484">IF(X484="","",INDEX('Postes comptables'!$B$3:$B$45,X484,0))</f>
        <v/>
      </c>
      <c r="Z484" t="str">
        <f>IF(G484="","",IF(COUNTIF('Postes comptables'!$C$99:$C$148,G484)=0,"Anomalie",""))</f>
        <v/>
      </c>
      <c r="AA484" t="b">
        <f t="shared" si="106"/>
        <v>0</v>
      </c>
      <c r="AB484" t="str">
        <f t="shared" si="107"/>
        <v/>
      </c>
      <c r="AC484" t="str">
        <f t="shared" si="108"/>
        <v/>
      </c>
      <c r="AD484" t="str">
        <f t="shared" si="109"/>
        <v/>
      </c>
      <c r="AE484" t="str">
        <f t="shared" si="110"/>
        <v/>
      </c>
      <c r="AF484" t="str">
        <f t="shared" si="111"/>
        <v/>
      </c>
      <c r="AG484" t="str">
        <f t="shared" si="112"/>
        <v/>
      </c>
      <c r="AH484" t="str">
        <f t="shared" si="113"/>
        <v/>
      </c>
      <c r="AI484" t="str">
        <f t="shared" si="114"/>
        <v/>
      </c>
      <c r="AJ484" t="str">
        <f t="shared" si="115"/>
        <v/>
      </c>
      <c r="AK484" t="str">
        <f t="shared" si="116"/>
        <v/>
      </c>
    </row>
    <row r="485" spans="1:37" x14ac:dyDescent="0.25">
      <c r="A485" s="23"/>
      <c r="B485" s="24"/>
      <c r="C485" s="24"/>
      <c r="D485" s="25"/>
      <c r="E485" s="26"/>
      <c r="F485" s="27"/>
      <c r="G485" s="27"/>
      <c r="H485" s="24"/>
      <c r="I485" s="28"/>
      <c r="J485" s="28"/>
      <c r="K485" s="15"/>
      <c r="L485" s="29"/>
      <c r="M485" s="30"/>
      <c r="N485" s="31"/>
      <c r="O485" s="32"/>
      <c r="P485" s="223"/>
      <c r="Q485" s="225"/>
      <c r="R485" s="377"/>
      <c r="S485" s="29"/>
      <c r="T485" s="30"/>
      <c r="U485">
        <f t="shared" si="104"/>
        <v>0</v>
      </c>
      <c r="V485" t="str">
        <f>IF(F485="","",IF(COUNTIF('Postes comptables'!$A:$C,F485)=0,"Anomalie",""))</f>
        <v/>
      </c>
      <c r="W485">
        <f t="shared" si="105"/>
        <v>1</v>
      </c>
      <c r="X485" t="str">
        <f>IF(F485="","",MATCH(F485,'Postes comptables'!$C$3:$C$45,0))</f>
        <v/>
      </c>
      <c r="Y485" t="str" cm="1">
        <f t="array" ref="Y485">IF(X485="","",INDEX('Postes comptables'!$B$3:$B$45,X485,0))</f>
        <v/>
      </c>
      <c r="Z485" t="str">
        <f>IF(G485="","",IF(COUNTIF('Postes comptables'!$C$99:$C$148,G485)=0,"Anomalie",""))</f>
        <v/>
      </c>
      <c r="AA485" t="b">
        <f t="shared" si="106"/>
        <v>0</v>
      </c>
      <c r="AB485" t="str">
        <f t="shared" si="107"/>
        <v/>
      </c>
      <c r="AC485" t="str">
        <f t="shared" si="108"/>
        <v/>
      </c>
      <c r="AD485" t="str">
        <f t="shared" si="109"/>
        <v/>
      </c>
      <c r="AE485" t="str">
        <f t="shared" si="110"/>
        <v/>
      </c>
      <c r="AF485" t="str">
        <f t="shared" si="111"/>
        <v/>
      </c>
      <c r="AG485" t="str">
        <f t="shared" si="112"/>
        <v/>
      </c>
      <c r="AH485" t="str">
        <f t="shared" si="113"/>
        <v/>
      </c>
      <c r="AI485" t="str">
        <f t="shared" si="114"/>
        <v/>
      </c>
      <c r="AJ485" t="str">
        <f t="shared" si="115"/>
        <v/>
      </c>
      <c r="AK485" t="str">
        <f t="shared" si="116"/>
        <v/>
      </c>
    </row>
    <row r="486" spans="1:37" x14ac:dyDescent="0.25">
      <c r="A486" s="23"/>
      <c r="B486" s="24"/>
      <c r="C486" s="24"/>
      <c r="D486" s="25"/>
      <c r="E486" s="26"/>
      <c r="F486" s="27"/>
      <c r="G486" s="27"/>
      <c r="H486" s="24"/>
      <c r="I486" s="28"/>
      <c r="J486" s="28"/>
      <c r="K486" s="15"/>
      <c r="L486" s="29"/>
      <c r="M486" s="30"/>
      <c r="N486" s="31"/>
      <c r="O486" s="32"/>
      <c r="P486" s="223"/>
      <c r="Q486" s="225"/>
      <c r="R486" s="377"/>
      <c r="S486" s="29"/>
      <c r="T486" s="30"/>
      <c r="U486">
        <f t="shared" si="104"/>
        <v>0</v>
      </c>
      <c r="V486" t="str">
        <f>IF(F486="","",IF(COUNTIF('Postes comptables'!$A:$C,F486)=0,"Anomalie",""))</f>
        <v/>
      </c>
      <c r="W486">
        <f t="shared" si="105"/>
        <v>1</v>
      </c>
      <c r="X486" t="str">
        <f>IF(F486="","",MATCH(F486,'Postes comptables'!$C$3:$C$45,0))</f>
        <v/>
      </c>
      <c r="Y486" t="str" cm="1">
        <f t="array" ref="Y486">IF(X486="","",INDEX('Postes comptables'!$B$3:$B$45,X486,0))</f>
        <v/>
      </c>
      <c r="Z486" t="str">
        <f>IF(G486="","",IF(COUNTIF('Postes comptables'!$C$99:$C$148,G486)=0,"Anomalie",""))</f>
        <v/>
      </c>
      <c r="AA486" t="b">
        <f t="shared" si="106"/>
        <v>0</v>
      </c>
      <c r="AB486" t="str">
        <f t="shared" si="107"/>
        <v/>
      </c>
      <c r="AC486" t="str">
        <f t="shared" si="108"/>
        <v/>
      </c>
      <c r="AD486" t="str">
        <f t="shared" si="109"/>
        <v/>
      </c>
      <c r="AE486" t="str">
        <f t="shared" si="110"/>
        <v/>
      </c>
      <c r="AF486" t="str">
        <f t="shared" si="111"/>
        <v/>
      </c>
      <c r="AG486" t="str">
        <f t="shared" si="112"/>
        <v/>
      </c>
      <c r="AH486" t="str">
        <f t="shared" si="113"/>
        <v/>
      </c>
      <c r="AI486" t="str">
        <f t="shared" si="114"/>
        <v/>
      </c>
      <c r="AJ486" t="str">
        <f t="shared" si="115"/>
        <v/>
      </c>
      <c r="AK486" t="str">
        <f t="shared" si="116"/>
        <v/>
      </c>
    </row>
    <row r="487" spans="1:37" x14ac:dyDescent="0.25">
      <c r="A487" s="23"/>
      <c r="B487" s="24"/>
      <c r="C487" s="24"/>
      <c r="D487" s="25"/>
      <c r="E487" s="26"/>
      <c r="F487" s="27"/>
      <c r="G487" s="27"/>
      <c r="H487" s="24"/>
      <c r="I487" s="28"/>
      <c r="J487" s="28"/>
      <c r="K487" s="15"/>
      <c r="L487" s="29"/>
      <c r="M487" s="30"/>
      <c r="N487" s="31"/>
      <c r="O487" s="32"/>
      <c r="P487" s="223"/>
      <c r="Q487" s="225"/>
      <c r="R487" s="377"/>
      <c r="S487" s="29"/>
      <c r="T487" s="30"/>
      <c r="U487">
        <f t="shared" si="104"/>
        <v>0</v>
      </c>
      <c r="V487" t="str">
        <f>IF(F487="","",IF(COUNTIF('Postes comptables'!$A:$C,F487)=0,"Anomalie",""))</f>
        <v/>
      </c>
      <c r="W487">
        <f t="shared" si="105"/>
        <v>1</v>
      </c>
      <c r="X487" t="str">
        <f>IF(F487="","",MATCH(F487,'Postes comptables'!$C$3:$C$45,0))</f>
        <v/>
      </c>
      <c r="Y487" t="str" cm="1">
        <f t="array" ref="Y487">IF(X487="","",INDEX('Postes comptables'!$B$3:$B$45,X487,0))</f>
        <v/>
      </c>
      <c r="Z487" t="str">
        <f>IF(G487="","",IF(COUNTIF('Postes comptables'!$C$99:$C$148,G487)=0,"Anomalie",""))</f>
        <v/>
      </c>
      <c r="AA487" t="b">
        <f t="shared" si="106"/>
        <v>0</v>
      </c>
      <c r="AB487" t="str">
        <f t="shared" si="107"/>
        <v/>
      </c>
      <c r="AC487" t="str">
        <f t="shared" si="108"/>
        <v/>
      </c>
      <c r="AD487" t="str">
        <f t="shared" si="109"/>
        <v/>
      </c>
      <c r="AE487" t="str">
        <f t="shared" si="110"/>
        <v/>
      </c>
      <c r="AF487" t="str">
        <f t="shared" si="111"/>
        <v/>
      </c>
      <c r="AG487" t="str">
        <f t="shared" si="112"/>
        <v/>
      </c>
      <c r="AH487" t="str">
        <f t="shared" si="113"/>
        <v/>
      </c>
      <c r="AI487" t="str">
        <f t="shared" si="114"/>
        <v/>
      </c>
      <c r="AJ487" t="str">
        <f t="shared" si="115"/>
        <v/>
      </c>
      <c r="AK487" t="str">
        <f t="shared" si="116"/>
        <v/>
      </c>
    </row>
    <row r="488" spans="1:37" x14ac:dyDescent="0.25">
      <c r="A488" s="23"/>
      <c r="B488" s="24"/>
      <c r="C488" s="24"/>
      <c r="D488" s="25"/>
      <c r="E488" s="26"/>
      <c r="F488" s="27"/>
      <c r="G488" s="27"/>
      <c r="H488" s="24"/>
      <c r="I488" s="28"/>
      <c r="J488" s="28"/>
      <c r="K488" s="15"/>
      <c r="L488" s="29"/>
      <c r="M488" s="30"/>
      <c r="N488" s="31"/>
      <c r="O488" s="32"/>
      <c r="P488" s="223"/>
      <c r="Q488" s="225"/>
      <c r="R488" s="377"/>
      <c r="S488" s="29"/>
      <c r="T488" s="30"/>
      <c r="U488">
        <f t="shared" si="104"/>
        <v>0</v>
      </c>
      <c r="V488" t="str">
        <f>IF(F488="","",IF(COUNTIF('Postes comptables'!$A:$C,F488)=0,"Anomalie",""))</f>
        <v/>
      </c>
      <c r="W488">
        <f t="shared" si="105"/>
        <v>1</v>
      </c>
      <c r="X488" t="str">
        <f>IF(F488="","",MATCH(F488,'Postes comptables'!$C$3:$C$45,0))</f>
        <v/>
      </c>
      <c r="Y488" t="str" cm="1">
        <f t="array" ref="Y488">IF(X488="","",INDEX('Postes comptables'!$B$3:$B$45,X488,0))</f>
        <v/>
      </c>
      <c r="Z488" t="str">
        <f>IF(G488="","",IF(COUNTIF('Postes comptables'!$C$99:$C$148,G488)=0,"Anomalie",""))</f>
        <v/>
      </c>
      <c r="AA488" t="b">
        <f t="shared" si="106"/>
        <v>0</v>
      </c>
      <c r="AB488" t="str">
        <f t="shared" si="107"/>
        <v/>
      </c>
      <c r="AC488" t="str">
        <f t="shared" si="108"/>
        <v/>
      </c>
      <c r="AD488" t="str">
        <f t="shared" si="109"/>
        <v/>
      </c>
      <c r="AE488" t="str">
        <f t="shared" si="110"/>
        <v/>
      </c>
      <c r="AF488" t="str">
        <f t="shared" si="111"/>
        <v/>
      </c>
      <c r="AG488" t="str">
        <f t="shared" si="112"/>
        <v/>
      </c>
      <c r="AH488" t="str">
        <f t="shared" si="113"/>
        <v/>
      </c>
      <c r="AI488" t="str">
        <f t="shared" si="114"/>
        <v/>
      </c>
      <c r="AJ488" t="str">
        <f t="shared" si="115"/>
        <v/>
      </c>
      <c r="AK488" t="str">
        <f t="shared" si="116"/>
        <v/>
      </c>
    </row>
    <row r="489" spans="1:37" x14ac:dyDescent="0.25">
      <c r="A489" s="23"/>
      <c r="B489" s="24"/>
      <c r="C489" s="24"/>
      <c r="D489" s="25"/>
      <c r="E489" s="26"/>
      <c r="F489" s="27"/>
      <c r="G489" s="27"/>
      <c r="H489" s="24"/>
      <c r="I489" s="28"/>
      <c r="J489" s="28"/>
      <c r="K489" s="15"/>
      <c r="L489" s="29"/>
      <c r="M489" s="30"/>
      <c r="N489" s="31"/>
      <c r="O489" s="32"/>
      <c r="P489" s="223"/>
      <c r="Q489" s="225"/>
      <c r="R489" s="377"/>
      <c r="S489" s="29"/>
      <c r="T489" s="30"/>
      <c r="U489">
        <f t="shared" si="104"/>
        <v>0</v>
      </c>
      <c r="V489" t="str">
        <f>IF(F489="","",IF(COUNTIF('Postes comptables'!$A:$C,F489)=0,"Anomalie",""))</f>
        <v/>
      </c>
      <c r="W489">
        <f t="shared" si="105"/>
        <v>1</v>
      </c>
      <c r="X489" t="str">
        <f>IF(F489="","",MATCH(F489,'Postes comptables'!$C$3:$C$45,0))</f>
        <v/>
      </c>
      <c r="Y489" t="str" cm="1">
        <f t="array" ref="Y489">IF(X489="","",INDEX('Postes comptables'!$B$3:$B$45,X489,0))</f>
        <v/>
      </c>
      <c r="Z489" t="str">
        <f>IF(G489="","",IF(COUNTIF('Postes comptables'!$C$99:$C$148,G489)=0,"Anomalie",""))</f>
        <v/>
      </c>
      <c r="AA489" t="b">
        <f t="shared" si="106"/>
        <v>0</v>
      </c>
      <c r="AB489" t="str">
        <f t="shared" si="107"/>
        <v/>
      </c>
      <c r="AC489" t="str">
        <f t="shared" si="108"/>
        <v/>
      </c>
      <c r="AD489" t="str">
        <f t="shared" si="109"/>
        <v/>
      </c>
      <c r="AE489" t="str">
        <f t="shared" si="110"/>
        <v/>
      </c>
      <c r="AF489" t="str">
        <f t="shared" si="111"/>
        <v/>
      </c>
      <c r="AG489" t="str">
        <f t="shared" si="112"/>
        <v/>
      </c>
      <c r="AH489" t="str">
        <f t="shared" si="113"/>
        <v/>
      </c>
      <c r="AI489" t="str">
        <f t="shared" si="114"/>
        <v/>
      </c>
      <c r="AJ489" t="str">
        <f t="shared" si="115"/>
        <v/>
      </c>
      <c r="AK489" t="str">
        <f t="shared" si="116"/>
        <v/>
      </c>
    </row>
    <row r="490" spans="1:37" x14ac:dyDescent="0.25">
      <c r="A490" s="23"/>
      <c r="B490" s="24"/>
      <c r="C490" s="24"/>
      <c r="D490" s="25"/>
      <c r="E490" s="26"/>
      <c r="F490" s="27"/>
      <c r="G490" s="27"/>
      <c r="H490" s="24"/>
      <c r="I490" s="28"/>
      <c r="J490" s="28"/>
      <c r="K490" s="15"/>
      <c r="L490" s="29"/>
      <c r="M490" s="30"/>
      <c r="N490" s="31"/>
      <c r="O490" s="32"/>
      <c r="P490" s="223"/>
      <c r="Q490" s="225"/>
      <c r="R490" s="377"/>
      <c r="S490" s="29"/>
      <c r="T490" s="30"/>
      <c r="U490">
        <f t="shared" si="104"/>
        <v>0</v>
      </c>
      <c r="V490" t="str">
        <f>IF(F490="","",IF(COUNTIF('Postes comptables'!$A:$C,F490)=0,"Anomalie",""))</f>
        <v/>
      </c>
      <c r="W490">
        <f t="shared" si="105"/>
        <v>1</v>
      </c>
      <c r="X490" t="str">
        <f>IF(F490="","",MATCH(F490,'Postes comptables'!$C$3:$C$45,0))</f>
        <v/>
      </c>
      <c r="Y490" t="str" cm="1">
        <f t="array" ref="Y490">IF(X490="","",INDEX('Postes comptables'!$B$3:$B$45,X490,0))</f>
        <v/>
      </c>
      <c r="Z490" t="str">
        <f>IF(G490="","",IF(COUNTIF('Postes comptables'!$C$99:$C$148,G490)=0,"Anomalie",""))</f>
        <v/>
      </c>
      <c r="AA490" t="b">
        <f t="shared" si="106"/>
        <v>0</v>
      </c>
      <c r="AB490" t="str">
        <f t="shared" si="107"/>
        <v/>
      </c>
      <c r="AC490" t="str">
        <f t="shared" si="108"/>
        <v/>
      </c>
      <c r="AD490" t="str">
        <f t="shared" si="109"/>
        <v/>
      </c>
      <c r="AE490" t="str">
        <f t="shared" si="110"/>
        <v/>
      </c>
      <c r="AF490" t="str">
        <f t="shared" si="111"/>
        <v/>
      </c>
      <c r="AG490" t="str">
        <f t="shared" si="112"/>
        <v/>
      </c>
      <c r="AH490" t="str">
        <f t="shared" si="113"/>
        <v/>
      </c>
      <c r="AI490" t="str">
        <f t="shared" si="114"/>
        <v/>
      </c>
      <c r="AJ490" t="str">
        <f t="shared" si="115"/>
        <v/>
      </c>
      <c r="AK490" t="str">
        <f t="shared" si="116"/>
        <v/>
      </c>
    </row>
    <row r="491" spans="1:37" x14ac:dyDescent="0.25">
      <c r="A491" s="23"/>
      <c r="B491" s="24"/>
      <c r="C491" s="24"/>
      <c r="D491" s="25"/>
      <c r="E491" s="26"/>
      <c r="F491" s="27"/>
      <c r="G491" s="27"/>
      <c r="H491" s="24"/>
      <c r="I491" s="28"/>
      <c r="J491" s="28"/>
      <c r="K491" s="15"/>
      <c r="L491" s="29"/>
      <c r="M491" s="30"/>
      <c r="N491" s="31"/>
      <c r="O491" s="32"/>
      <c r="P491" s="223"/>
      <c r="Q491" s="225"/>
      <c r="R491" s="377"/>
      <c r="S491" s="29"/>
      <c r="T491" s="30"/>
      <c r="U491">
        <f t="shared" si="104"/>
        <v>0</v>
      </c>
      <c r="V491" t="str">
        <f>IF(F491="","",IF(COUNTIF('Postes comptables'!$A:$C,F491)=0,"Anomalie",""))</f>
        <v/>
      </c>
      <c r="W491">
        <f t="shared" si="105"/>
        <v>1</v>
      </c>
      <c r="X491" t="str">
        <f>IF(F491="","",MATCH(F491,'Postes comptables'!$C$3:$C$45,0))</f>
        <v/>
      </c>
      <c r="Y491" t="str" cm="1">
        <f t="array" ref="Y491">IF(X491="","",INDEX('Postes comptables'!$B$3:$B$45,X491,0))</f>
        <v/>
      </c>
      <c r="Z491" t="str">
        <f>IF(G491="","",IF(COUNTIF('Postes comptables'!$C$99:$C$148,G491)=0,"Anomalie",""))</f>
        <v/>
      </c>
      <c r="AA491" t="b">
        <f t="shared" si="106"/>
        <v>0</v>
      </c>
      <c r="AB491" t="str">
        <f t="shared" si="107"/>
        <v/>
      </c>
      <c r="AC491" t="str">
        <f t="shared" si="108"/>
        <v/>
      </c>
      <c r="AD491" t="str">
        <f t="shared" si="109"/>
        <v/>
      </c>
      <c r="AE491" t="str">
        <f t="shared" si="110"/>
        <v/>
      </c>
      <c r="AF491" t="str">
        <f t="shared" si="111"/>
        <v/>
      </c>
      <c r="AG491" t="str">
        <f t="shared" si="112"/>
        <v/>
      </c>
      <c r="AH491" t="str">
        <f t="shared" si="113"/>
        <v/>
      </c>
      <c r="AI491" t="str">
        <f t="shared" si="114"/>
        <v/>
      </c>
      <c r="AJ491" t="str">
        <f t="shared" si="115"/>
        <v/>
      </c>
      <c r="AK491" t="str">
        <f t="shared" si="116"/>
        <v/>
      </c>
    </row>
    <row r="492" spans="1:37" x14ac:dyDescent="0.25">
      <c r="A492" s="23"/>
      <c r="B492" s="24"/>
      <c r="C492" s="24"/>
      <c r="D492" s="25"/>
      <c r="E492" s="26"/>
      <c r="F492" s="27"/>
      <c r="G492" s="27"/>
      <c r="H492" s="24"/>
      <c r="I492" s="28"/>
      <c r="J492" s="28"/>
      <c r="K492" s="15"/>
      <c r="L492" s="29"/>
      <c r="M492" s="30"/>
      <c r="N492" s="31"/>
      <c r="O492" s="32"/>
      <c r="P492" s="223"/>
      <c r="Q492" s="225"/>
      <c r="R492" s="377"/>
      <c r="S492" s="29"/>
      <c r="T492" s="30"/>
      <c r="U492">
        <f t="shared" si="104"/>
        <v>0</v>
      </c>
      <c r="V492" t="str">
        <f>IF(F492="","",IF(COUNTIF('Postes comptables'!$A:$C,F492)=0,"Anomalie",""))</f>
        <v/>
      </c>
      <c r="W492">
        <f t="shared" si="105"/>
        <v>1</v>
      </c>
      <c r="X492" t="str">
        <f>IF(F492="","",MATCH(F492,'Postes comptables'!$C$3:$C$45,0))</f>
        <v/>
      </c>
      <c r="Y492" t="str" cm="1">
        <f t="array" ref="Y492">IF(X492="","",INDEX('Postes comptables'!$B$3:$B$45,X492,0))</f>
        <v/>
      </c>
      <c r="Z492" t="str">
        <f>IF(G492="","",IF(COUNTIF('Postes comptables'!$C$99:$C$148,G492)=0,"Anomalie",""))</f>
        <v/>
      </c>
      <c r="AA492" t="b">
        <f t="shared" si="106"/>
        <v>0</v>
      </c>
      <c r="AB492" t="str">
        <f t="shared" si="107"/>
        <v/>
      </c>
      <c r="AC492" t="str">
        <f t="shared" si="108"/>
        <v/>
      </c>
      <c r="AD492" t="str">
        <f t="shared" si="109"/>
        <v/>
      </c>
      <c r="AE492" t="str">
        <f t="shared" si="110"/>
        <v/>
      </c>
      <c r="AF492" t="str">
        <f t="shared" si="111"/>
        <v/>
      </c>
      <c r="AG492" t="str">
        <f t="shared" si="112"/>
        <v/>
      </c>
      <c r="AH492" t="str">
        <f t="shared" si="113"/>
        <v/>
      </c>
      <c r="AI492" t="str">
        <f t="shared" si="114"/>
        <v/>
      </c>
      <c r="AJ492" t="str">
        <f t="shared" si="115"/>
        <v/>
      </c>
      <c r="AK492" t="str">
        <f t="shared" si="116"/>
        <v/>
      </c>
    </row>
    <row r="493" spans="1:37" x14ac:dyDescent="0.25">
      <c r="A493" s="23"/>
      <c r="B493" s="24"/>
      <c r="C493" s="24"/>
      <c r="D493" s="25"/>
      <c r="E493" s="26"/>
      <c r="F493" s="27"/>
      <c r="G493" s="27"/>
      <c r="H493" s="24"/>
      <c r="I493" s="28"/>
      <c r="J493" s="28"/>
      <c r="K493" s="15"/>
      <c r="L493" s="29"/>
      <c r="M493" s="30"/>
      <c r="N493" s="31"/>
      <c r="O493" s="32"/>
      <c r="P493" s="223"/>
      <c r="Q493" s="225"/>
      <c r="R493" s="377"/>
      <c r="S493" s="29"/>
      <c r="T493" s="30"/>
      <c r="U493">
        <f t="shared" si="104"/>
        <v>0</v>
      </c>
      <c r="V493" t="str">
        <f>IF(F493="","",IF(COUNTIF('Postes comptables'!$A:$C,F493)=0,"Anomalie",""))</f>
        <v/>
      </c>
      <c r="W493">
        <f t="shared" si="105"/>
        <v>1</v>
      </c>
      <c r="X493" t="str">
        <f>IF(F493="","",MATCH(F493,'Postes comptables'!$C$3:$C$45,0))</f>
        <v/>
      </c>
      <c r="Y493" t="str" cm="1">
        <f t="array" ref="Y493">IF(X493="","",INDEX('Postes comptables'!$B$3:$B$45,X493,0))</f>
        <v/>
      </c>
      <c r="Z493" t="str">
        <f>IF(G493="","",IF(COUNTIF('Postes comptables'!$C$99:$C$148,G493)=0,"Anomalie",""))</f>
        <v/>
      </c>
      <c r="AA493" t="b">
        <f t="shared" si="106"/>
        <v>0</v>
      </c>
      <c r="AB493" t="str">
        <f t="shared" si="107"/>
        <v/>
      </c>
      <c r="AC493" t="str">
        <f t="shared" si="108"/>
        <v/>
      </c>
      <c r="AD493" t="str">
        <f t="shared" si="109"/>
        <v/>
      </c>
      <c r="AE493" t="str">
        <f t="shared" si="110"/>
        <v/>
      </c>
      <c r="AF493" t="str">
        <f t="shared" si="111"/>
        <v/>
      </c>
      <c r="AG493" t="str">
        <f t="shared" si="112"/>
        <v/>
      </c>
      <c r="AH493" t="str">
        <f t="shared" si="113"/>
        <v/>
      </c>
      <c r="AI493" t="str">
        <f t="shared" si="114"/>
        <v/>
      </c>
      <c r="AJ493" t="str">
        <f t="shared" si="115"/>
        <v/>
      </c>
      <c r="AK493" t="str">
        <f t="shared" si="116"/>
        <v/>
      </c>
    </row>
    <row r="494" spans="1:37" x14ac:dyDescent="0.25">
      <c r="A494" s="23"/>
      <c r="B494" s="24"/>
      <c r="C494" s="24"/>
      <c r="D494" s="25"/>
      <c r="E494" s="26"/>
      <c r="F494" s="27"/>
      <c r="G494" s="27"/>
      <c r="H494" s="24"/>
      <c r="I494" s="28"/>
      <c r="J494" s="28"/>
      <c r="K494" s="15"/>
      <c r="L494" s="29"/>
      <c r="M494" s="30"/>
      <c r="N494" s="31"/>
      <c r="O494" s="32"/>
      <c r="P494" s="223"/>
      <c r="Q494" s="225"/>
      <c r="R494" s="377"/>
      <c r="S494" s="29"/>
      <c r="T494" s="30"/>
      <c r="U494">
        <f t="shared" si="104"/>
        <v>0</v>
      </c>
      <c r="V494" t="str">
        <f>IF(F494="","",IF(COUNTIF('Postes comptables'!$A:$C,F494)=0,"Anomalie",""))</f>
        <v/>
      </c>
      <c r="W494">
        <f t="shared" si="105"/>
        <v>1</v>
      </c>
      <c r="X494" t="str">
        <f>IF(F494="","",MATCH(F494,'Postes comptables'!$C$3:$C$45,0))</f>
        <v/>
      </c>
      <c r="Y494" t="str" cm="1">
        <f t="array" ref="Y494">IF(X494="","",INDEX('Postes comptables'!$B$3:$B$45,X494,0))</f>
        <v/>
      </c>
      <c r="Z494" t="str">
        <f>IF(G494="","",IF(COUNTIF('Postes comptables'!$C$99:$C$148,G494)=0,"Anomalie",""))</f>
        <v/>
      </c>
      <c r="AA494" t="b">
        <f t="shared" si="106"/>
        <v>0</v>
      </c>
      <c r="AB494" t="str">
        <f t="shared" si="107"/>
        <v/>
      </c>
      <c r="AC494" t="str">
        <f t="shared" si="108"/>
        <v/>
      </c>
      <c r="AD494" t="str">
        <f t="shared" si="109"/>
        <v/>
      </c>
      <c r="AE494" t="str">
        <f t="shared" si="110"/>
        <v/>
      </c>
      <c r="AF494" t="str">
        <f t="shared" si="111"/>
        <v/>
      </c>
      <c r="AG494" t="str">
        <f t="shared" si="112"/>
        <v/>
      </c>
      <c r="AH494" t="str">
        <f t="shared" si="113"/>
        <v/>
      </c>
      <c r="AI494" t="str">
        <f t="shared" si="114"/>
        <v/>
      </c>
      <c r="AJ494" t="str">
        <f t="shared" si="115"/>
        <v/>
      </c>
      <c r="AK494" t="str">
        <f t="shared" si="116"/>
        <v/>
      </c>
    </row>
    <row r="495" spans="1:37" x14ac:dyDescent="0.25">
      <c r="A495" s="23"/>
      <c r="B495" s="24"/>
      <c r="C495" s="24"/>
      <c r="D495" s="25"/>
      <c r="E495" s="26"/>
      <c r="F495" s="27"/>
      <c r="G495" s="27"/>
      <c r="H495" s="24"/>
      <c r="I495" s="28"/>
      <c r="J495" s="28"/>
      <c r="K495" s="15"/>
      <c r="L495" s="29"/>
      <c r="M495" s="30"/>
      <c r="N495" s="31"/>
      <c r="O495" s="32"/>
      <c r="P495" s="223"/>
      <c r="Q495" s="225"/>
      <c r="R495" s="377"/>
      <c r="S495" s="29"/>
      <c r="T495" s="30"/>
      <c r="U495">
        <f t="shared" si="104"/>
        <v>0</v>
      </c>
      <c r="V495" t="str">
        <f>IF(F495="","",IF(COUNTIF('Postes comptables'!$A:$C,F495)=0,"Anomalie",""))</f>
        <v/>
      </c>
      <c r="W495">
        <f t="shared" si="105"/>
        <v>1</v>
      </c>
      <c r="X495" t="str">
        <f>IF(F495="","",MATCH(F495,'Postes comptables'!$C$3:$C$45,0))</f>
        <v/>
      </c>
      <c r="Y495" t="str" cm="1">
        <f t="array" ref="Y495">IF(X495="","",INDEX('Postes comptables'!$B$3:$B$45,X495,0))</f>
        <v/>
      </c>
      <c r="Z495" t="str">
        <f>IF(G495="","",IF(COUNTIF('Postes comptables'!$C$99:$C$148,G495)=0,"Anomalie",""))</f>
        <v/>
      </c>
      <c r="AA495" t="b">
        <f t="shared" si="106"/>
        <v>0</v>
      </c>
      <c r="AB495" t="str">
        <f t="shared" si="107"/>
        <v/>
      </c>
      <c r="AC495" t="str">
        <f t="shared" si="108"/>
        <v/>
      </c>
      <c r="AD495" t="str">
        <f t="shared" si="109"/>
        <v/>
      </c>
      <c r="AE495" t="str">
        <f t="shared" si="110"/>
        <v/>
      </c>
      <c r="AF495" t="str">
        <f t="shared" si="111"/>
        <v/>
      </c>
      <c r="AG495" t="str">
        <f t="shared" si="112"/>
        <v/>
      </c>
      <c r="AH495" t="str">
        <f t="shared" si="113"/>
        <v/>
      </c>
      <c r="AI495" t="str">
        <f t="shared" si="114"/>
        <v/>
      </c>
      <c r="AJ495" t="str">
        <f t="shared" si="115"/>
        <v/>
      </c>
      <c r="AK495" t="str">
        <f t="shared" si="116"/>
        <v/>
      </c>
    </row>
    <row r="496" spans="1:37" x14ac:dyDescent="0.25">
      <c r="A496" s="23"/>
      <c r="B496" s="24"/>
      <c r="C496" s="24"/>
      <c r="D496" s="25"/>
      <c r="E496" s="26"/>
      <c r="F496" s="27"/>
      <c r="G496" s="27"/>
      <c r="H496" s="24"/>
      <c r="I496" s="28"/>
      <c r="J496" s="28"/>
      <c r="K496" s="15"/>
      <c r="L496" s="29"/>
      <c r="M496" s="30"/>
      <c r="N496" s="31"/>
      <c r="O496" s="32"/>
      <c r="P496" s="223"/>
      <c r="Q496" s="225"/>
      <c r="R496" s="377"/>
      <c r="S496" s="29"/>
      <c r="T496" s="30"/>
      <c r="U496">
        <f t="shared" si="104"/>
        <v>0</v>
      </c>
      <c r="V496" t="str">
        <f>IF(F496="","",IF(COUNTIF('Postes comptables'!$A:$C,F496)=0,"Anomalie",""))</f>
        <v/>
      </c>
      <c r="W496">
        <f t="shared" si="105"/>
        <v>1</v>
      </c>
      <c r="X496" t="str">
        <f>IF(F496="","",MATCH(F496,'Postes comptables'!$C$3:$C$45,0))</f>
        <v/>
      </c>
      <c r="Y496" t="str" cm="1">
        <f t="array" ref="Y496">IF(X496="","",INDEX('Postes comptables'!$B$3:$B$45,X496,0))</f>
        <v/>
      </c>
      <c r="Z496" t="str">
        <f>IF(G496="","",IF(COUNTIF('Postes comptables'!$C$99:$C$148,G496)=0,"Anomalie",""))</f>
        <v/>
      </c>
      <c r="AA496" t="b">
        <f t="shared" si="106"/>
        <v>0</v>
      </c>
      <c r="AB496" t="str">
        <f t="shared" si="107"/>
        <v/>
      </c>
      <c r="AC496" t="str">
        <f t="shared" si="108"/>
        <v/>
      </c>
      <c r="AD496" t="str">
        <f t="shared" si="109"/>
        <v/>
      </c>
      <c r="AE496" t="str">
        <f t="shared" si="110"/>
        <v/>
      </c>
      <c r="AF496" t="str">
        <f t="shared" si="111"/>
        <v/>
      </c>
      <c r="AG496" t="str">
        <f t="shared" si="112"/>
        <v/>
      </c>
      <c r="AH496" t="str">
        <f t="shared" si="113"/>
        <v/>
      </c>
      <c r="AI496" t="str">
        <f t="shared" si="114"/>
        <v/>
      </c>
      <c r="AJ496" t="str">
        <f t="shared" si="115"/>
        <v/>
      </c>
      <c r="AK496" t="str">
        <f t="shared" si="116"/>
        <v/>
      </c>
    </row>
    <row r="497" spans="1:37" x14ac:dyDescent="0.25">
      <c r="A497" s="23"/>
      <c r="B497" s="24"/>
      <c r="C497" s="24"/>
      <c r="D497" s="25"/>
      <c r="E497" s="26"/>
      <c r="F497" s="27"/>
      <c r="G497" s="27"/>
      <c r="H497" s="24"/>
      <c r="I497" s="28"/>
      <c r="J497" s="28"/>
      <c r="K497" s="15"/>
      <c r="L497" s="29"/>
      <c r="M497" s="30"/>
      <c r="N497" s="31"/>
      <c r="O497" s="32"/>
      <c r="P497" s="223"/>
      <c r="Q497" s="225"/>
      <c r="R497" s="377"/>
      <c r="S497" s="29"/>
      <c r="T497" s="30"/>
      <c r="U497">
        <f t="shared" si="104"/>
        <v>0</v>
      </c>
      <c r="V497" t="str">
        <f>IF(F497="","",IF(COUNTIF('Postes comptables'!$A:$C,F497)=0,"Anomalie",""))</f>
        <v/>
      </c>
      <c r="W497">
        <f t="shared" si="105"/>
        <v>1</v>
      </c>
      <c r="X497" t="str">
        <f>IF(F497="","",MATCH(F497,'Postes comptables'!$C$3:$C$45,0))</f>
        <v/>
      </c>
      <c r="Y497" t="str" cm="1">
        <f t="array" ref="Y497">IF(X497="","",INDEX('Postes comptables'!$B$3:$B$45,X497,0))</f>
        <v/>
      </c>
      <c r="Z497" t="str">
        <f>IF(G497="","",IF(COUNTIF('Postes comptables'!$C$99:$C$148,G497)=0,"Anomalie",""))</f>
        <v/>
      </c>
      <c r="AA497" t="b">
        <f t="shared" si="106"/>
        <v>0</v>
      </c>
      <c r="AB497" t="str">
        <f t="shared" si="107"/>
        <v/>
      </c>
      <c r="AC497" t="str">
        <f t="shared" si="108"/>
        <v/>
      </c>
      <c r="AD497" t="str">
        <f t="shared" si="109"/>
        <v/>
      </c>
      <c r="AE497" t="str">
        <f t="shared" si="110"/>
        <v/>
      </c>
      <c r="AF497" t="str">
        <f t="shared" si="111"/>
        <v/>
      </c>
      <c r="AG497" t="str">
        <f t="shared" si="112"/>
        <v/>
      </c>
      <c r="AH497" t="str">
        <f t="shared" si="113"/>
        <v/>
      </c>
      <c r="AI497" t="str">
        <f t="shared" si="114"/>
        <v/>
      </c>
      <c r="AJ497" t="str">
        <f t="shared" si="115"/>
        <v/>
      </c>
      <c r="AK497" t="str">
        <f t="shared" si="116"/>
        <v/>
      </c>
    </row>
    <row r="498" spans="1:37" x14ac:dyDescent="0.25">
      <c r="A498" s="23"/>
      <c r="B498" s="24"/>
      <c r="C498" s="24"/>
      <c r="D498" s="25"/>
      <c r="E498" s="26"/>
      <c r="F498" s="27"/>
      <c r="G498" s="27"/>
      <c r="H498" s="24"/>
      <c r="I498" s="28"/>
      <c r="J498" s="28"/>
      <c r="K498" s="15"/>
      <c r="L498" s="29"/>
      <c r="M498" s="30"/>
      <c r="N498" s="31"/>
      <c r="O498" s="32"/>
      <c r="P498" s="223"/>
      <c r="Q498" s="225"/>
      <c r="R498" s="377"/>
      <c r="S498" s="29"/>
      <c r="T498" s="30"/>
      <c r="U498">
        <f t="shared" si="104"/>
        <v>0</v>
      </c>
      <c r="V498" t="str">
        <f>IF(F498="","",IF(COUNTIF('Postes comptables'!$A:$C,F498)=0,"Anomalie",""))</f>
        <v/>
      </c>
      <c r="W498">
        <f t="shared" si="105"/>
        <v>1</v>
      </c>
      <c r="X498" t="str">
        <f>IF(F498="","",MATCH(F498,'Postes comptables'!$C$3:$C$45,0))</f>
        <v/>
      </c>
      <c r="Y498" t="str" cm="1">
        <f t="array" ref="Y498">IF(X498="","",INDEX('Postes comptables'!$B$3:$B$45,X498,0))</f>
        <v/>
      </c>
      <c r="Z498" t="str">
        <f>IF(G498="","",IF(COUNTIF('Postes comptables'!$C$99:$C$148,G498)=0,"Anomalie",""))</f>
        <v/>
      </c>
      <c r="AA498" t="b">
        <f t="shared" si="106"/>
        <v>0</v>
      </c>
      <c r="AB498" t="str">
        <f t="shared" si="107"/>
        <v/>
      </c>
      <c r="AC498" t="str">
        <f t="shared" si="108"/>
        <v/>
      </c>
      <c r="AD498" t="str">
        <f t="shared" si="109"/>
        <v/>
      </c>
      <c r="AE498" t="str">
        <f t="shared" si="110"/>
        <v/>
      </c>
      <c r="AF498" t="str">
        <f t="shared" si="111"/>
        <v/>
      </c>
      <c r="AG498" t="str">
        <f t="shared" si="112"/>
        <v/>
      </c>
      <c r="AH498" t="str">
        <f t="shared" si="113"/>
        <v/>
      </c>
      <c r="AI498" t="str">
        <f t="shared" si="114"/>
        <v/>
      </c>
      <c r="AJ498" t="str">
        <f t="shared" si="115"/>
        <v/>
      </c>
      <c r="AK498" t="str">
        <f t="shared" si="116"/>
        <v/>
      </c>
    </row>
    <row r="499" spans="1:37" x14ac:dyDescent="0.25">
      <c r="A499" s="23"/>
      <c r="B499" s="24"/>
      <c r="C499" s="24"/>
      <c r="D499" s="25"/>
      <c r="E499" s="26"/>
      <c r="F499" s="27"/>
      <c r="G499" s="27"/>
      <c r="H499" s="24"/>
      <c r="I499" s="28"/>
      <c r="J499" s="28"/>
      <c r="K499" s="15"/>
      <c r="L499" s="29"/>
      <c r="M499" s="30"/>
      <c r="N499" s="31"/>
      <c r="O499" s="32"/>
      <c r="P499" s="223"/>
      <c r="Q499" s="225"/>
      <c r="R499" s="377"/>
      <c r="S499" s="29"/>
      <c r="T499" s="30"/>
      <c r="U499">
        <f t="shared" si="104"/>
        <v>0</v>
      </c>
      <c r="V499" t="str">
        <f>IF(F499="","",IF(COUNTIF('Postes comptables'!$A:$C,F499)=0,"Anomalie",""))</f>
        <v/>
      </c>
      <c r="W499">
        <f t="shared" si="105"/>
        <v>1</v>
      </c>
      <c r="X499" t="str">
        <f>IF(F499="","",MATCH(F499,'Postes comptables'!$C$3:$C$45,0))</f>
        <v/>
      </c>
      <c r="Y499" t="str" cm="1">
        <f t="array" ref="Y499">IF(X499="","",INDEX('Postes comptables'!$B$3:$B$45,X499,0))</f>
        <v/>
      </c>
      <c r="Z499" t="str">
        <f>IF(G499="","",IF(COUNTIF('Postes comptables'!$C$99:$C$148,G499)=0,"Anomalie",""))</f>
        <v/>
      </c>
      <c r="AA499" t="b">
        <f t="shared" si="106"/>
        <v>0</v>
      </c>
      <c r="AB499" t="str">
        <f t="shared" si="107"/>
        <v/>
      </c>
      <c r="AC499" t="str">
        <f t="shared" si="108"/>
        <v/>
      </c>
      <c r="AD499" t="str">
        <f t="shared" si="109"/>
        <v/>
      </c>
      <c r="AE499" t="str">
        <f t="shared" si="110"/>
        <v/>
      </c>
      <c r="AF499" t="str">
        <f t="shared" si="111"/>
        <v/>
      </c>
      <c r="AG499" t="str">
        <f t="shared" si="112"/>
        <v/>
      </c>
      <c r="AH499" t="str">
        <f t="shared" si="113"/>
        <v/>
      </c>
      <c r="AI499" t="str">
        <f t="shared" si="114"/>
        <v/>
      </c>
      <c r="AJ499" t="str">
        <f t="shared" si="115"/>
        <v/>
      </c>
      <c r="AK499" t="str">
        <f t="shared" si="116"/>
        <v/>
      </c>
    </row>
    <row r="500" spans="1:37" x14ac:dyDescent="0.25">
      <c r="A500" s="23"/>
      <c r="B500" s="24"/>
      <c r="C500" s="24"/>
      <c r="D500" s="25"/>
      <c r="E500" s="26"/>
      <c r="F500" s="27"/>
      <c r="G500" s="27"/>
      <c r="H500" s="24"/>
      <c r="I500" s="28"/>
      <c r="J500" s="28"/>
      <c r="K500" s="15"/>
      <c r="L500" s="29"/>
      <c r="M500" s="30"/>
      <c r="N500" s="31"/>
      <c r="O500" s="32"/>
      <c r="P500" s="223"/>
      <c r="Q500" s="225"/>
      <c r="R500" s="377"/>
      <c r="S500" s="29"/>
      <c r="T500" s="30"/>
      <c r="U500">
        <f t="shared" si="104"/>
        <v>0</v>
      </c>
      <c r="V500" t="str">
        <f>IF(F500="","",IF(COUNTIF('Postes comptables'!$A:$C,F500)=0,"Anomalie",""))</f>
        <v/>
      </c>
      <c r="W500">
        <f t="shared" si="105"/>
        <v>1</v>
      </c>
      <c r="X500" t="str">
        <f>IF(F500="","",MATCH(F500,'Postes comptables'!$C$3:$C$45,0))</f>
        <v/>
      </c>
      <c r="Y500" t="str" cm="1">
        <f t="array" ref="Y500">IF(X500="","",INDEX('Postes comptables'!$B$3:$B$45,X500,0))</f>
        <v/>
      </c>
      <c r="Z500" t="str">
        <f>IF(G500="","",IF(COUNTIF('Postes comptables'!$C$99:$C$148,G500)=0,"Anomalie",""))</f>
        <v/>
      </c>
      <c r="AA500" t="b">
        <f t="shared" si="106"/>
        <v>0</v>
      </c>
      <c r="AB500" t="str">
        <f t="shared" si="107"/>
        <v/>
      </c>
      <c r="AC500" t="str">
        <f t="shared" si="108"/>
        <v/>
      </c>
      <c r="AD500" t="str">
        <f t="shared" si="109"/>
        <v/>
      </c>
      <c r="AE500" t="str">
        <f t="shared" si="110"/>
        <v/>
      </c>
      <c r="AF500" t="str">
        <f t="shared" si="111"/>
        <v/>
      </c>
      <c r="AG500" t="str">
        <f t="shared" si="112"/>
        <v/>
      </c>
      <c r="AH500" t="str">
        <f t="shared" si="113"/>
        <v/>
      </c>
      <c r="AI500" t="str">
        <f t="shared" si="114"/>
        <v/>
      </c>
      <c r="AJ500" t="str">
        <f t="shared" si="115"/>
        <v/>
      </c>
      <c r="AK500" t="str">
        <f t="shared" si="116"/>
        <v/>
      </c>
    </row>
    <row r="501" spans="1:37" x14ac:dyDescent="0.25">
      <c r="A501" s="23"/>
      <c r="B501" s="24"/>
      <c r="C501" s="24"/>
      <c r="D501" s="25"/>
      <c r="E501" s="26"/>
      <c r="F501" s="27"/>
      <c r="G501" s="27"/>
      <c r="H501" s="24"/>
      <c r="I501" s="28"/>
      <c r="J501" s="28"/>
      <c r="K501" s="15"/>
      <c r="L501" s="29"/>
      <c r="M501" s="30"/>
      <c r="N501" s="31"/>
      <c r="O501" s="32"/>
      <c r="P501" s="223"/>
      <c r="Q501" s="225"/>
      <c r="R501" s="377"/>
      <c r="S501" s="29"/>
      <c r="T501" s="30"/>
      <c r="U501">
        <f t="shared" si="104"/>
        <v>0</v>
      </c>
      <c r="V501" t="str">
        <f>IF(F501="","",IF(COUNTIF('Postes comptables'!$A:$C,F501)=0,"Anomalie",""))</f>
        <v/>
      </c>
      <c r="W501">
        <f t="shared" si="105"/>
        <v>1</v>
      </c>
      <c r="X501" t="str">
        <f>IF(F501="","",MATCH(F501,'Postes comptables'!$C$3:$C$45,0))</f>
        <v/>
      </c>
      <c r="Y501" t="str" cm="1">
        <f t="array" ref="Y501">IF(X501="","",INDEX('Postes comptables'!$B$3:$B$45,X501,0))</f>
        <v/>
      </c>
      <c r="Z501" t="str">
        <f>IF(G501="","",IF(COUNTIF('Postes comptables'!$C$99:$C$148,G501)=0,"Anomalie",""))</f>
        <v/>
      </c>
      <c r="AA501" t="b">
        <f t="shared" si="106"/>
        <v>0</v>
      </c>
      <c r="AB501" t="str">
        <f t="shared" si="107"/>
        <v/>
      </c>
      <c r="AC501" t="str">
        <f t="shared" si="108"/>
        <v/>
      </c>
      <c r="AD501" t="str">
        <f t="shared" si="109"/>
        <v/>
      </c>
      <c r="AE501" t="str">
        <f t="shared" si="110"/>
        <v/>
      </c>
      <c r="AF501" t="str">
        <f t="shared" si="111"/>
        <v/>
      </c>
      <c r="AG501" t="str">
        <f t="shared" si="112"/>
        <v/>
      </c>
      <c r="AH501" t="str">
        <f t="shared" si="113"/>
        <v/>
      </c>
      <c r="AI501" t="str">
        <f t="shared" si="114"/>
        <v/>
      </c>
      <c r="AJ501" t="str">
        <f t="shared" si="115"/>
        <v/>
      </c>
      <c r="AK501" t="str">
        <f t="shared" si="116"/>
        <v/>
      </c>
    </row>
    <row r="502" spans="1:37" x14ac:dyDescent="0.25">
      <c r="A502" s="23"/>
      <c r="B502" s="24"/>
      <c r="C502" s="24"/>
      <c r="D502" s="25"/>
      <c r="E502" s="26"/>
      <c r="F502" s="27"/>
      <c r="G502" s="27"/>
      <c r="H502" s="24"/>
      <c r="I502" s="28"/>
      <c r="J502" s="28"/>
      <c r="K502" s="15"/>
      <c r="L502" s="29"/>
      <c r="M502" s="30"/>
      <c r="N502" s="31"/>
      <c r="O502" s="32"/>
      <c r="P502" s="223"/>
      <c r="Q502" s="225"/>
      <c r="R502" s="377"/>
      <c r="S502" s="29"/>
      <c r="T502" s="30"/>
      <c r="U502">
        <f t="shared" si="104"/>
        <v>0</v>
      </c>
      <c r="V502" t="str">
        <f>IF(F502="","",IF(COUNTIF('Postes comptables'!$A:$C,F502)=0,"Anomalie",""))</f>
        <v/>
      </c>
      <c r="W502">
        <f t="shared" si="105"/>
        <v>1</v>
      </c>
      <c r="X502" t="str">
        <f>IF(F502="","",MATCH(F502,'Postes comptables'!$C$3:$C$45,0))</f>
        <v/>
      </c>
      <c r="Y502" t="str" cm="1">
        <f t="array" ref="Y502">IF(X502="","",INDEX('Postes comptables'!$B$3:$B$45,X502,0))</f>
        <v/>
      </c>
      <c r="Z502" t="str">
        <f>IF(G502="","",IF(COUNTIF('Postes comptables'!$C$99:$C$148,G502)=0,"Anomalie",""))</f>
        <v/>
      </c>
      <c r="AA502" t="b">
        <f t="shared" si="106"/>
        <v>0</v>
      </c>
      <c r="AB502" t="str">
        <f t="shared" si="107"/>
        <v/>
      </c>
      <c r="AC502" t="str">
        <f t="shared" si="108"/>
        <v/>
      </c>
      <c r="AD502" t="str">
        <f t="shared" si="109"/>
        <v/>
      </c>
      <c r="AE502" t="str">
        <f t="shared" si="110"/>
        <v/>
      </c>
      <c r="AF502" t="str">
        <f t="shared" si="111"/>
        <v/>
      </c>
      <c r="AG502" t="str">
        <f t="shared" si="112"/>
        <v/>
      </c>
      <c r="AH502" t="str">
        <f t="shared" si="113"/>
        <v/>
      </c>
      <c r="AI502" t="str">
        <f t="shared" si="114"/>
        <v/>
      </c>
      <c r="AJ502" t="str">
        <f t="shared" si="115"/>
        <v/>
      </c>
      <c r="AK502" t="str">
        <f t="shared" si="116"/>
        <v/>
      </c>
    </row>
    <row r="503" spans="1:37" x14ac:dyDescent="0.25">
      <c r="A503" s="23"/>
      <c r="B503" s="24"/>
      <c r="C503" s="24"/>
      <c r="D503" s="25"/>
      <c r="E503" s="26"/>
      <c r="F503" s="27"/>
      <c r="G503" s="27"/>
      <c r="H503" s="24"/>
      <c r="I503" s="28"/>
      <c r="J503" s="28"/>
      <c r="K503" s="15"/>
      <c r="L503" s="29"/>
      <c r="M503" s="30"/>
      <c r="N503" s="31"/>
      <c r="O503" s="32"/>
      <c r="P503" s="223"/>
      <c r="Q503" s="225"/>
      <c r="R503" s="377"/>
      <c r="S503" s="29"/>
      <c r="T503" s="30"/>
      <c r="U503">
        <f t="shared" si="104"/>
        <v>0</v>
      </c>
      <c r="V503" t="str">
        <f>IF(F503="","",IF(COUNTIF('Postes comptables'!$A:$C,F503)=0,"Anomalie",""))</f>
        <v/>
      </c>
      <c r="W503">
        <f t="shared" si="105"/>
        <v>1</v>
      </c>
      <c r="X503" t="str">
        <f>IF(F503="","",MATCH(F503,'Postes comptables'!$C$3:$C$45,0))</f>
        <v/>
      </c>
      <c r="Y503" t="str" cm="1">
        <f t="array" ref="Y503">IF(X503="","",INDEX('Postes comptables'!$B$3:$B$45,X503,0))</f>
        <v/>
      </c>
      <c r="Z503" t="str">
        <f>IF(G503="","",IF(COUNTIF('Postes comptables'!$C$99:$C$148,G503)=0,"Anomalie",""))</f>
        <v/>
      </c>
      <c r="AA503" t="b">
        <f t="shared" si="106"/>
        <v>0</v>
      </c>
      <c r="AB503" t="str">
        <f t="shared" si="107"/>
        <v/>
      </c>
      <c r="AC503" t="str">
        <f t="shared" si="108"/>
        <v/>
      </c>
      <c r="AD503" t="str">
        <f t="shared" si="109"/>
        <v/>
      </c>
      <c r="AE503" t="str">
        <f t="shared" si="110"/>
        <v/>
      </c>
      <c r="AF503" t="str">
        <f t="shared" si="111"/>
        <v/>
      </c>
      <c r="AG503" t="str">
        <f t="shared" si="112"/>
        <v/>
      </c>
      <c r="AH503" t="str">
        <f t="shared" si="113"/>
        <v/>
      </c>
      <c r="AI503" t="str">
        <f t="shared" si="114"/>
        <v/>
      </c>
      <c r="AJ503" t="str">
        <f t="shared" si="115"/>
        <v/>
      </c>
      <c r="AK503" t="str">
        <f t="shared" si="116"/>
        <v/>
      </c>
    </row>
    <row r="504" spans="1:37" x14ac:dyDescent="0.25">
      <c r="A504" s="23"/>
      <c r="B504" s="24"/>
      <c r="C504" s="24"/>
      <c r="D504" s="25"/>
      <c r="E504" s="26"/>
      <c r="F504" s="27"/>
      <c r="G504" s="27"/>
      <c r="H504" s="24"/>
      <c r="I504" s="28"/>
      <c r="J504" s="28"/>
      <c r="K504" s="15"/>
      <c r="L504" s="29"/>
      <c r="M504" s="30"/>
      <c r="N504" s="31"/>
      <c r="O504" s="32"/>
      <c r="P504" s="223"/>
      <c r="Q504" s="225"/>
      <c r="R504" s="377"/>
      <c r="S504" s="29"/>
      <c r="T504" s="30"/>
      <c r="U504">
        <f t="shared" si="104"/>
        <v>0</v>
      </c>
      <c r="V504" t="str">
        <f>IF(F504="","",IF(COUNTIF('Postes comptables'!$A:$C,F504)=0,"Anomalie",""))</f>
        <v/>
      </c>
      <c r="W504">
        <f t="shared" si="105"/>
        <v>1</v>
      </c>
      <c r="X504" t="str">
        <f>IF(F504="","",MATCH(F504,'Postes comptables'!$C$3:$C$45,0))</f>
        <v/>
      </c>
      <c r="Y504" t="str" cm="1">
        <f t="array" ref="Y504">IF(X504="","",INDEX('Postes comptables'!$B$3:$B$45,X504,0))</f>
        <v/>
      </c>
      <c r="Z504" t="str">
        <f>IF(G504="","",IF(COUNTIF('Postes comptables'!$C$99:$C$148,G504)=0,"Anomalie",""))</f>
        <v/>
      </c>
      <c r="AA504" t="b">
        <f t="shared" si="106"/>
        <v>0</v>
      </c>
      <c r="AB504" t="str">
        <f t="shared" si="107"/>
        <v/>
      </c>
      <c r="AC504" t="str">
        <f t="shared" si="108"/>
        <v/>
      </c>
      <c r="AD504" t="str">
        <f t="shared" si="109"/>
        <v/>
      </c>
      <c r="AE504" t="str">
        <f t="shared" si="110"/>
        <v/>
      </c>
      <c r="AF504" t="str">
        <f t="shared" si="111"/>
        <v/>
      </c>
      <c r="AG504" t="str">
        <f t="shared" si="112"/>
        <v/>
      </c>
      <c r="AH504" t="str">
        <f t="shared" si="113"/>
        <v/>
      </c>
      <c r="AI504" t="str">
        <f t="shared" si="114"/>
        <v/>
      </c>
      <c r="AJ504" t="str">
        <f t="shared" si="115"/>
        <v/>
      </c>
      <c r="AK504" t="str">
        <f t="shared" si="116"/>
        <v/>
      </c>
    </row>
    <row r="505" spans="1:37" x14ac:dyDescent="0.25">
      <c r="A505" s="23"/>
      <c r="B505" s="24"/>
      <c r="C505" s="24"/>
      <c r="D505" s="25"/>
      <c r="E505" s="26"/>
      <c r="F505" s="27"/>
      <c r="G505" s="27"/>
      <c r="H505" s="24"/>
      <c r="I505" s="28"/>
      <c r="J505" s="28"/>
      <c r="K505" s="15"/>
      <c r="L505" s="29"/>
      <c r="M505" s="30"/>
      <c r="N505" s="31"/>
      <c r="O505" s="32"/>
      <c r="P505" s="223"/>
      <c r="Q505" s="225"/>
      <c r="R505" s="377"/>
      <c r="S505" s="29"/>
      <c r="T505" s="30"/>
      <c r="U505">
        <f t="shared" si="104"/>
        <v>0</v>
      </c>
      <c r="V505" t="str">
        <f>IF(F505="","",IF(COUNTIF('Postes comptables'!$A:$C,F505)=0,"Anomalie",""))</f>
        <v/>
      </c>
      <c r="W505">
        <f t="shared" si="105"/>
        <v>1</v>
      </c>
      <c r="X505" t="str">
        <f>IF(F505="","",MATCH(F505,'Postes comptables'!$C$3:$C$45,0))</f>
        <v/>
      </c>
      <c r="Y505" t="str" cm="1">
        <f t="array" ref="Y505">IF(X505="","",INDEX('Postes comptables'!$B$3:$B$45,X505,0))</f>
        <v/>
      </c>
      <c r="Z505" t="str">
        <f>IF(G505="","",IF(COUNTIF('Postes comptables'!$C$99:$C$148,G505)=0,"Anomalie",""))</f>
        <v/>
      </c>
      <c r="AA505" t="b">
        <f t="shared" si="106"/>
        <v>0</v>
      </c>
      <c r="AB505" t="str">
        <f t="shared" si="107"/>
        <v/>
      </c>
      <c r="AC505" t="str">
        <f t="shared" si="108"/>
        <v/>
      </c>
      <c r="AD505" t="str">
        <f t="shared" si="109"/>
        <v/>
      </c>
      <c r="AE505" t="str">
        <f t="shared" si="110"/>
        <v/>
      </c>
      <c r="AF505" t="str">
        <f t="shared" si="111"/>
        <v/>
      </c>
      <c r="AG505" t="str">
        <f t="shared" si="112"/>
        <v/>
      </c>
      <c r="AH505" t="str">
        <f t="shared" si="113"/>
        <v/>
      </c>
      <c r="AI505" t="str">
        <f t="shared" si="114"/>
        <v/>
      </c>
      <c r="AJ505" t="str">
        <f t="shared" si="115"/>
        <v/>
      </c>
      <c r="AK505" t="str">
        <f t="shared" si="116"/>
        <v/>
      </c>
    </row>
    <row r="506" spans="1:37" x14ac:dyDescent="0.25">
      <c r="A506" s="23"/>
      <c r="B506" s="24"/>
      <c r="C506" s="24"/>
      <c r="D506" s="25"/>
      <c r="E506" s="26"/>
      <c r="F506" s="27"/>
      <c r="G506" s="27"/>
      <c r="H506" s="24"/>
      <c r="I506" s="28"/>
      <c r="J506" s="28"/>
      <c r="K506" s="15"/>
      <c r="L506" s="29"/>
      <c r="M506" s="30"/>
      <c r="N506" s="31"/>
      <c r="O506" s="32"/>
      <c r="P506" s="223"/>
      <c r="Q506" s="225"/>
      <c r="R506" s="377"/>
      <c r="S506" s="29"/>
      <c r="T506" s="30"/>
      <c r="U506">
        <f t="shared" si="104"/>
        <v>0</v>
      </c>
      <c r="V506" t="str">
        <f>IF(F506="","",IF(COUNTIF('Postes comptables'!$A:$C,F506)=0,"Anomalie",""))</f>
        <v/>
      </c>
      <c r="W506">
        <f t="shared" si="105"/>
        <v>1</v>
      </c>
      <c r="X506" t="str">
        <f>IF(F506="","",MATCH(F506,'Postes comptables'!$C$3:$C$45,0))</f>
        <v/>
      </c>
      <c r="Y506" t="str" cm="1">
        <f t="array" ref="Y506">IF(X506="","",INDEX('Postes comptables'!$B$3:$B$45,X506,0))</f>
        <v/>
      </c>
      <c r="Z506" t="str">
        <f>IF(G506="","",IF(COUNTIF('Postes comptables'!$C$99:$C$148,G506)=0,"Anomalie",""))</f>
        <v/>
      </c>
      <c r="AA506" t="b">
        <f t="shared" si="106"/>
        <v>0</v>
      </c>
      <c r="AB506" t="str">
        <f t="shared" si="107"/>
        <v/>
      </c>
      <c r="AC506" t="str">
        <f t="shared" si="108"/>
        <v/>
      </c>
      <c r="AD506" t="str">
        <f t="shared" si="109"/>
        <v/>
      </c>
      <c r="AE506" t="str">
        <f t="shared" si="110"/>
        <v/>
      </c>
      <c r="AF506" t="str">
        <f t="shared" si="111"/>
        <v/>
      </c>
      <c r="AG506" t="str">
        <f t="shared" si="112"/>
        <v/>
      </c>
      <c r="AH506" t="str">
        <f t="shared" si="113"/>
        <v/>
      </c>
      <c r="AI506" t="str">
        <f t="shared" si="114"/>
        <v/>
      </c>
      <c r="AJ506" t="str">
        <f t="shared" si="115"/>
        <v/>
      </c>
      <c r="AK506" t="str">
        <f t="shared" si="116"/>
        <v/>
      </c>
    </row>
    <row r="507" spans="1:37" x14ac:dyDescent="0.25">
      <c r="A507" s="23"/>
      <c r="B507" s="24"/>
      <c r="C507" s="24"/>
      <c r="D507" s="25"/>
      <c r="E507" s="26"/>
      <c r="F507" s="27"/>
      <c r="G507" s="27"/>
      <c r="H507" s="24"/>
      <c r="I507" s="28"/>
      <c r="J507" s="28"/>
      <c r="K507" s="15"/>
      <c r="L507" s="29"/>
      <c r="M507" s="30"/>
      <c r="N507" s="31"/>
      <c r="O507" s="32"/>
      <c r="P507" s="223"/>
      <c r="Q507" s="225"/>
      <c r="R507" s="377"/>
      <c r="S507" s="29"/>
      <c r="T507" s="30"/>
      <c r="U507">
        <f t="shared" si="104"/>
        <v>0</v>
      </c>
      <c r="V507" t="str">
        <f>IF(F507="","",IF(COUNTIF('Postes comptables'!$A:$C,F507)=0,"Anomalie",""))</f>
        <v/>
      </c>
      <c r="W507">
        <f t="shared" si="105"/>
        <v>1</v>
      </c>
      <c r="X507" t="str">
        <f>IF(F507="","",MATCH(F507,'Postes comptables'!$C$3:$C$45,0))</f>
        <v/>
      </c>
      <c r="Y507" t="str" cm="1">
        <f t="array" ref="Y507">IF(X507="","",INDEX('Postes comptables'!$B$3:$B$45,X507,0))</f>
        <v/>
      </c>
      <c r="Z507" t="str">
        <f>IF(G507="","",IF(COUNTIF('Postes comptables'!$C$99:$C$148,G507)=0,"Anomalie",""))</f>
        <v/>
      </c>
      <c r="AA507" t="b">
        <f t="shared" si="106"/>
        <v>0</v>
      </c>
      <c r="AB507" t="str">
        <f t="shared" si="107"/>
        <v/>
      </c>
      <c r="AC507" t="str">
        <f t="shared" si="108"/>
        <v/>
      </c>
      <c r="AD507" t="str">
        <f t="shared" si="109"/>
        <v/>
      </c>
      <c r="AE507" t="str">
        <f t="shared" si="110"/>
        <v/>
      </c>
      <c r="AF507" t="str">
        <f t="shared" si="111"/>
        <v/>
      </c>
      <c r="AG507" t="str">
        <f t="shared" si="112"/>
        <v/>
      </c>
      <c r="AH507" t="str">
        <f t="shared" si="113"/>
        <v/>
      </c>
      <c r="AI507" t="str">
        <f t="shared" si="114"/>
        <v/>
      </c>
      <c r="AJ507" t="str">
        <f t="shared" si="115"/>
        <v/>
      </c>
      <c r="AK507" t="str">
        <f t="shared" si="116"/>
        <v/>
      </c>
    </row>
    <row r="508" spans="1:37" x14ac:dyDescent="0.25">
      <c r="A508" s="23"/>
      <c r="B508" s="24"/>
      <c r="C508" s="24"/>
      <c r="D508" s="25"/>
      <c r="E508" s="26"/>
      <c r="F508" s="27"/>
      <c r="G508" s="27"/>
      <c r="H508" s="24"/>
      <c r="I508" s="28"/>
      <c r="J508" s="28"/>
      <c r="K508" s="15"/>
      <c r="L508" s="29"/>
      <c r="M508" s="30"/>
      <c r="N508" s="31"/>
      <c r="O508" s="32"/>
      <c r="P508" s="223"/>
      <c r="Q508" s="225"/>
      <c r="R508" s="377"/>
      <c r="S508" s="29"/>
      <c r="T508" s="30"/>
      <c r="U508">
        <f t="shared" si="104"/>
        <v>0</v>
      </c>
      <c r="V508" t="str">
        <f>IF(F508="","",IF(COUNTIF('Postes comptables'!$A:$C,F508)=0,"Anomalie",""))</f>
        <v/>
      </c>
      <c r="W508">
        <f t="shared" si="105"/>
        <v>1</v>
      </c>
      <c r="X508" t="str">
        <f>IF(F508="","",MATCH(F508,'Postes comptables'!$C$3:$C$45,0))</f>
        <v/>
      </c>
      <c r="Y508" t="str" cm="1">
        <f t="array" ref="Y508">IF(X508="","",INDEX('Postes comptables'!$B$3:$B$45,X508,0))</f>
        <v/>
      </c>
      <c r="Z508" t="str">
        <f>IF(G508="","",IF(COUNTIF('Postes comptables'!$C$99:$C$148,G508)=0,"Anomalie",""))</f>
        <v/>
      </c>
      <c r="AA508" t="b">
        <f t="shared" si="106"/>
        <v>0</v>
      </c>
      <c r="AB508" t="str">
        <f t="shared" si="107"/>
        <v/>
      </c>
      <c r="AC508" t="str">
        <f t="shared" si="108"/>
        <v/>
      </c>
      <c r="AD508" t="str">
        <f t="shared" si="109"/>
        <v/>
      </c>
      <c r="AE508" t="str">
        <f t="shared" si="110"/>
        <v/>
      </c>
      <c r="AF508" t="str">
        <f t="shared" si="111"/>
        <v/>
      </c>
      <c r="AG508" t="str">
        <f t="shared" si="112"/>
        <v/>
      </c>
      <c r="AH508" t="str">
        <f t="shared" si="113"/>
        <v/>
      </c>
      <c r="AI508" t="str">
        <f t="shared" si="114"/>
        <v/>
      </c>
      <c r="AJ508" t="str">
        <f t="shared" si="115"/>
        <v/>
      </c>
      <c r="AK508" t="str">
        <f t="shared" si="116"/>
        <v/>
      </c>
    </row>
    <row r="509" spans="1:37" x14ac:dyDescent="0.25">
      <c r="A509" s="23"/>
      <c r="B509" s="24"/>
      <c r="C509" s="24"/>
      <c r="D509" s="25"/>
      <c r="E509" s="26"/>
      <c r="F509" s="27"/>
      <c r="G509" s="27"/>
      <c r="H509" s="24"/>
      <c r="I509" s="28"/>
      <c r="J509" s="28"/>
      <c r="K509" s="15"/>
      <c r="L509" s="29"/>
      <c r="M509" s="30"/>
      <c r="N509" s="31"/>
      <c r="O509" s="32"/>
      <c r="P509" s="223"/>
      <c r="Q509" s="225"/>
      <c r="R509" s="377"/>
      <c r="S509" s="29"/>
      <c r="T509" s="30"/>
      <c r="U509">
        <f t="shared" si="104"/>
        <v>0</v>
      </c>
      <c r="V509" t="str">
        <f>IF(F509="","",IF(COUNTIF('Postes comptables'!$A:$C,F509)=0,"Anomalie",""))</f>
        <v/>
      </c>
      <c r="W509">
        <f t="shared" si="105"/>
        <v>1</v>
      </c>
      <c r="X509" t="str">
        <f>IF(F509="","",MATCH(F509,'Postes comptables'!$C$3:$C$45,0))</f>
        <v/>
      </c>
      <c r="Y509" t="str" cm="1">
        <f t="array" ref="Y509">IF(X509="","",INDEX('Postes comptables'!$B$3:$B$45,X509,0))</f>
        <v/>
      </c>
      <c r="Z509" t="str">
        <f>IF(G509="","",IF(COUNTIF('Postes comptables'!$C$99:$C$148,G509)=0,"Anomalie",""))</f>
        <v/>
      </c>
      <c r="AA509" t="b">
        <f t="shared" si="106"/>
        <v>0</v>
      </c>
      <c r="AB509" t="str">
        <f t="shared" si="107"/>
        <v/>
      </c>
      <c r="AC509" t="str">
        <f t="shared" si="108"/>
        <v/>
      </c>
      <c r="AD509" t="str">
        <f t="shared" si="109"/>
        <v/>
      </c>
      <c r="AE509" t="str">
        <f t="shared" si="110"/>
        <v/>
      </c>
      <c r="AF509" t="str">
        <f t="shared" si="111"/>
        <v/>
      </c>
      <c r="AG509" t="str">
        <f t="shared" si="112"/>
        <v/>
      </c>
      <c r="AH509" t="str">
        <f t="shared" si="113"/>
        <v/>
      </c>
      <c r="AI509" t="str">
        <f t="shared" si="114"/>
        <v/>
      </c>
      <c r="AJ509" t="str">
        <f t="shared" si="115"/>
        <v/>
      </c>
      <c r="AK509" t="str">
        <f t="shared" si="116"/>
        <v/>
      </c>
    </row>
    <row r="510" spans="1:37" x14ac:dyDescent="0.25">
      <c r="A510" s="23"/>
      <c r="B510" s="24"/>
      <c r="C510" s="24"/>
      <c r="D510" s="25"/>
      <c r="E510" s="26"/>
      <c r="F510" s="27"/>
      <c r="G510" s="27"/>
      <c r="H510" s="24"/>
      <c r="I510" s="28"/>
      <c r="J510" s="28"/>
      <c r="K510" s="15"/>
      <c r="L510" s="29"/>
      <c r="M510" s="30"/>
      <c r="N510" s="31"/>
      <c r="O510" s="32"/>
      <c r="P510" s="223"/>
      <c r="Q510" s="225"/>
      <c r="R510" s="377"/>
      <c r="S510" s="29"/>
      <c r="T510" s="30"/>
      <c r="U510">
        <f t="shared" si="104"/>
        <v>0</v>
      </c>
      <c r="V510" t="str">
        <f>IF(F510="","",IF(COUNTIF('Postes comptables'!$A:$C,F510)=0,"Anomalie",""))</f>
        <v/>
      </c>
      <c r="W510">
        <f t="shared" si="105"/>
        <v>1</v>
      </c>
      <c r="X510" t="str">
        <f>IF(F510="","",MATCH(F510,'Postes comptables'!$C$3:$C$45,0))</f>
        <v/>
      </c>
      <c r="Y510" t="str" cm="1">
        <f t="array" ref="Y510">IF(X510="","",INDEX('Postes comptables'!$B$3:$B$45,X510,0))</f>
        <v/>
      </c>
      <c r="Z510" t="str">
        <f>IF(G510="","",IF(COUNTIF('Postes comptables'!$C$99:$C$148,G510)=0,"Anomalie",""))</f>
        <v/>
      </c>
      <c r="AA510" t="b">
        <f t="shared" si="106"/>
        <v>0</v>
      </c>
      <c r="AB510" t="str">
        <f t="shared" si="107"/>
        <v/>
      </c>
      <c r="AC510" t="str">
        <f t="shared" si="108"/>
        <v/>
      </c>
      <c r="AD510" t="str">
        <f t="shared" si="109"/>
        <v/>
      </c>
      <c r="AE510" t="str">
        <f t="shared" si="110"/>
        <v/>
      </c>
      <c r="AF510" t="str">
        <f t="shared" si="111"/>
        <v/>
      </c>
      <c r="AG510" t="str">
        <f t="shared" si="112"/>
        <v/>
      </c>
      <c r="AH510" t="str">
        <f t="shared" si="113"/>
        <v/>
      </c>
      <c r="AI510" t="str">
        <f t="shared" si="114"/>
        <v/>
      </c>
      <c r="AJ510" t="str">
        <f t="shared" si="115"/>
        <v/>
      </c>
      <c r="AK510" t="str">
        <f t="shared" si="116"/>
        <v/>
      </c>
    </row>
    <row r="511" spans="1:37" x14ac:dyDescent="0.25">
      <c r="A511" s="23"/>
      <c r="B511" s="24"/>
      <c r="C511" s="24"/>
      <c r="D511" s="25"/>
      <c r="E511" s="26"/>
      <c r="F511" s="27"/>
      <c r="G511" s="27"/>
      <c r="H511" s="24"/>
      <c r="I511" s="28"/>
      <c r="J511" s="28"/>
      <c r="K511" s="15"/>
      <c r="L511" s="29"/>
      <c r="M511" s="30"/>
      <c r="N511" s="31"/>
      <c r="O511" s="32"/>
      <c r="P511" s="223"/>
      <c r="Q511" s="225"/>
      <c r="R511" s="377"/>
      <c r="S511" s="29"/>
      <c r="T511" s="30"/>
      <c r="U511">
        <f t="shared" si="104"/>
        <v>0</v>
      </c>
      <c r="V511" t="str">
        <f>IF(F511="","",IF(COUNTIF('Postes comptables'!$A:$C,F511)=0,"Anomalie",""))</f>
        <v/>
      </c>
      <c r="W511">
        <f t="shared" si="105"/>
        <v>1</v>
      </c>
      <c r="X511" t="str">
        <f>IF(F511="","",MATCH(F511,'Postes comptables'!$C$3:$C$45,0))</f>
        <v/>
      </c>
      <c r="Y511" t="str" cm="1">
        <f t="array" ref="Y511">IF(X511="","",INDEX('Postes comptables'!$B$3:$B$45,X511,0))</f>
        <v/>
      </c>
      <c r="Z511" t="str">
        <f>IF(G511="","",IF(COUNTIF('Postes comptables'!$C$99:$C$148,G511)=0,"Anomalie",""))</f>
        <v/>
      </c>
      <c r="AA511" t="b">
        <f t="shared" si="106"/>
        <v>0</v>
      </c>
      <c r="AB511" t="str">
        <f t="shared" si="107"/>
        <v/>
      </c>
      <c r="AC511" t="str">
        <f t="shared" si="108"/>
        <v/>
      </c>
      <c r="AD511" t="str">
        <f t="shared" si="109"/>
        <v/>
      </c>
      <c r="AE511" t="str">
        <f t="shared" si="110"/>
        <v/>
      </c>
      <c r="AF511" t="str">
        <f t="shared" si="111"/>
        <v/>
      </c>
      <c r="AG511" t="str">
        <f t="shared" si="112"/>
        <v/>
      </c>
      <c r="AH511" t="str">
        <f t="shared" si="113"/>
        <v/>
      </c>
      <c r="AI511" t="str">
        <f t="shared" si="114"/>
        <v/>
      </c>
      <c r="AJ511" t="str">
        <f t="shared" si="115"/>
        <v/>
      </c>
      <c r="AK511" t="str">
        <f t="shared" si="116"/>
        <v/>
      </c>
    </row>
    <row r="512" spans="1:37" x14ac:dyDescent="0.25">
      <c r="A512" s="23"/>
      <c r="B512" s="24"/>
      <c r="C512" s="24"/>
      <c r="D512" s="25"/>
      <c r="E512" s="26"/>
      <c r="F512" s="27"/>
      <c r="G512" s="27"/>
      <c r="H512" s="24"/>
      <c r="I512" s="28"/>
      <c r="J512" s="28"/>
      <c r="K512" s="15"/>
      <c r="L512" s="29"/>
      <c r="M512" s="30"/>
      <c r="N512" s="31"/>
      <c r="O512" s="32"/>
      <c r="P512" s="223"/>
      <c r="Q512" s="225"/>
      <c r="R512" s="377"/>
      <c r="S512" s="29"/>
      <c r="T512" s="30"/>
      <c r="U512">
        <f t="shared" si="104"/>
        <v>0</v>
      </c>
      <c r="V512" t="str">
        <f>IF(F512="","",IF(COUNTIF('Postes comptables'!$A:$C,F512)=0,"Anomalie",""))</f>
        <v/>
      </c>
      <c r="W512">
        <f t="shared" si="105"/>
        <v>1</v>
      </c>
      <c r="X512" t="str">
        <f>IF(F512="","",MATCH(F512,'Postes comptables'!$C$3:$C$45,0))</f>
        <v/>
      </c>
      <c r="Y512" t="str" cm="1">
        <f t="array" ref="Y512">IF(X512="","",INDEX('Postes comptables'!$B$3:$B$45,X512,0))</f>
        <v/>
      </c>
      <c r="Z512" t="str">
        <f>IF(G512="","",IF(COUNTIF('Postes comptables'!$C$99:$C$148,G512)=0,"Anomalie",""))</f>
        <v/>
      </c>
      <c r="AA512" t="b">
        <f t="shared" si="106"/>
        <v>0</v>
      </c>
      <c r="AB512" t="str">
        <f t="shared" si="107"/>
        <v/>
      </c>
      <c r="AC512" t="str">
        <f t="shared" si="108"/>
        <v/>
      </c>
      <c r="AD512" t="str">
        <f t="shared" si="109"/>
        <v/>
      </c>
      <c r="AE512" t="str">
        <f t="shared" si="110"/>
        <v/>
      </c>
      <c r="AF512" t="str">
        <f t="shared" si="111"/>
        <v/>
      </c>
      <c r="AG512" t="str">
        <f t="shared" si="112"/>
        <v/>
      </c>
      <c r="AH512" t="str">
        <f t="shared" si="113"/>
        <v/>
      </c>
      <c r="AI512" t="str">
        <f t="shared" si="114"/>
        <v/>
      </c>
      <c r="AJ512" t="str">
        <f t="shared" si="115"/>
        <v/>
      </c>
      <c r="AK512" t="str">
        <f t="shared" si="116"/>
        <v/>
      </c>
    </row>
    <row r="513" spans="1:37" x14ac:dyDescent="0.25">
      <c r="A513" s="23"/>
      <c r="B513" s="24"/>
      <c r="C513" s="24"/>
      <c r="D513" s="25"/>
      <c r="E513" s="26"/>
      <c r="F513" s="27"/>
      <c r="G513" s="27"/>
      <c r="H513" s="24"/>
      <c r="I513" s="28"/>
      <c r="J513" s="28"/>
      <c r="K513" s="15"/>
      <c r="L513" s="29"/>
      <c r="M513" s="30"/>
      <c r="N513" s="31"/>
      <c r="O513" s="32"/>
      <c r="P513" s="223"/>
      <c r="Q513" s="225"/>
      <c r="R513" s="377"/>
      <c r="S513" s="29"/>
      <c r="T513" s="30"/>
      <c r="U513">
        <f t="shared" si="104"/>
        <v>0</v>
      </c>
      <c r="V513" t="str">
        <f>IF(F513="","",IF(COUNTIF('Postes comptables'!$A:$C,F513)=0,"Anomalie",""))</f>
        <v/>
      </c>
      <c r="W513">
        <f t="shared" si="105"/>
        <v>1</v>
      </c>
      <c r="X513" t="str">
        <f>IF(F513="","",MATCH(F513,'Postes comptables'!$C$3:$C$45,0))</f>
        <v/>
      </c>
      <c r="Y513" t="str" cm="1">
        <f t="array" ref="Y513">IF(X513="","",INDEX('Postes comptables'!$B$3:$B$45,X513,0))</f>
        <v/>
      </c>
      <c r="Z513" t="str">
        <f>IF(G513="","",IF(COUNTIF('Postes comptables'!$C$99:$C$148,G513)=0,"Anomalie",""))</f>
        <v/>
      </c>
      <c r="AA513" t="b">
        <f t="shared" si="106"/>
        <v>0</v>
      </c>
      <c r="AB513" t="str">
        <f t="shared" si="107"/>
        <v/>
      </c>
      <c r="AC513" t="str">
        <f t="shared" si="108"/>
        <v/>
      </c>
      <c r="AD513" t="str">
        <f t="shared" si="109"/>
        <v/>
      </c>
      <c r="AE513" t="str">
        <f t="shared" si="110"/>
        <v/>
      </c>
      <c r="AF513" t="str">
        <f t="shared" si="111"/>
        <v/>
      </c>
      <c r="AG513" t="str">
        <f t="shared" si="112"/>
        <v/>
      </c>
      <c r="AH513" t="str">
        <f t="shared" si="113"/>
        <v/>
      </c>
      <c r="AI513" t="str">
        <f t="shared" si="114"/>
        <v/>
      </c>
      <c r="AJ513" t="str">
        <f t="shared" si="115"/>
        <v/>
      </c>
      <c r="AK513" t="str">
        <f t="shared" si="116"/>
        <v/>
      </c>
    </row>
    <row r="514" spans="1:37" x14ac:dyDescent="0.25">
      <c r="A514" s="23"/>
      <c r="B514" s="24"/>
      <c r="C514" s="24"/>
      <c r="D514" s="25"/>
      <c r="E514" s="26"/>
      <c r="F514" s="27"/>
      <c r="G514" s="27"/>
      <c r="H514" s="24"/>
      <c r="I514" s="28"/>
      <c r="J514" s="28"/>
      <c r="K514" s="15"/>
      <c r="L514" s="29"/>
      <c r="M514" s="30"/>
      <c r="N514" s="31"/>
      <c r="O514" s="32"/>
      <c r="P514" s="223"/>
      <c r="Q514" s="225"/>
      <c r="R514" s="377"/>
      <c r="S514" s="29"/>
      <c r="T514" s="30"/>
      <c r="U514">
        <f t="shared" si="104"/>
        <v>0</v>
      </c>
      <c r="V514" t="str">
        <f>IF(F514="","",IF(COUNTIF('Postes comptables'!$A:$C,F514)=0,"Anomalie",""))</f>
        <v/>
      </c>
      <c r="W514">
        <f t="shared" si="105"/>
        <v>1</v>
      </c>
      <c r="X514" t="str">
        <f>IF(F514="","",MATCH(F514,'Postes comptables'!$C$3:$C$45,0))</f>
        <v/>
      </c>
      <c r="Y514" t="str" cm="1">
        <f t="array" ref="Y514">IF(X514="","",INDEX('Postes comptables'!$B$3:$B$45,X514,0))</f>
        <v/>
      </c>
      <c r="Z514" t="str">
        <f>IF(G514="","",IF(COUNTIF('Postes comptables'!$C$99:$C$148,G514)=0,"Anomalie",""))</f>
        <v/>
      </c>
      <c r="AA514" t="b">
        <f t="shared" si="106"/>
        <v>0</v>
      </c>
      <c r="AB514" t="str">
        <f t="shared" si="107"/>
        <v/>
      </c>
      <c r="AC514" t="str">
        <f t="shared" si="108"/>
        <v/>
      </c>
      <c r="AD514" t="str">
        <f t="shared" si="109"/>
        <v/>
      </c>
      <c r="AE514" t="str">
        <f t="shared" si="110"/>
        <v/>
      </c>
      <c r="AF514" t="str">
        <f t="shared" si="111"/>
        <v/>
      </c>
      <c r="AG514" t="str">
        <f t="shared" si="112"/>
        <v/>
      </c>
      <c r="AH514" t="str">
        <f t="shared" si="113"/>
        <v/>
      </c>
      <c r="AI514" t="str">
        <f t="shared" si="114"/>
        <v/>
      </c>
      <c r="AJ514" t="str">
        <f t="shared" si="115"/>
        <v/>
      </c>
      <c r="AK514" t="str">
        <f t="shared" si="116"/>
        <v/>
      </c>
    </row>
    <row r="515" spans="1:37" x14ac:dyDescent="0.25">
      <c r="A515" s="23"/>
      <c r="B515" s="24"/>
      <c r="C515" s="24"/>
      <c r="D515" s="25"/>
      <c r="E515" s="26"/>
      <c r="F515" s="27"/>
      <c r="G515" s="27"/>
      <c r="H515" s="24"/>
      <c r="I515" s="28"/>
      <c r="J515" s="28"/>
      <c r="K515" s="15"/>
      <c r="L515" s="29"/>
      <c r="M515" s="30"/>
      <c r="N515" s="31"/>
      <c r="O515" s="32"/>
      <c r="P515" s="223"/>
      <c r="Q515" s="225"/>
      <c r="R515" s="377"/>
      <c r="S515" s="29"/>
      <c r="T515" s="30"/>
      <c r="U515">
        <f t="shared" ref="U515:U574" si="117">IF(ISBLANK(F515),0,1)</f>
        <v>0</v>
      </c>
      <c r="V515" t="str">
        <f>IF(F515="","",IF(COUNTIF('Postes comptables'!$A:$C,F515)=0,"Anomalie",""))</f>
        <v/>
      </c>
      <c r="W515">
        <f t="shared" ref="W515:W574" si="118">MONTH(A515)</f>
        <v>1</v>
      </c>
      <c r="X515" t="str">
        <f>IF(F515="","",MATCH(F515,'Postes comptables'!$C$3:$C$45,0))</f>
        <v/>
      </c>
      <c r="Y515" t="str" cm="1">
        <f t="array" ref="Y515">IF(X515="","",INDEX('Postes comptables'!$B$3:$B$45,X515,0))</f>
        <v/>
      </c>
      <c r="Z515" t="str">
        <f>IF(G515="","",IF(COUNTIF('Postes comptables'!$C$99:$C$148,G515)=0,"Anomalie",""))</f>
        <v/>
      </c>
      <c r="AA515" t="b">
        <f t="shared" ref="AA515:AA574" si="119">IF(AND(F515="",A515&lt;&gt;"",COUNTIF(AB515:AK515,"D")=0),TRUE,FALSE)</f>
        <v>0</v>
      </c>
      <c r="AB515" t="str">
        <f t="shared" ref="AB515:AB574" si="120">IF(AND(K515="X",AB$1&lt;&gt;"Trésorerie"),"D","")</f>
        <v/>
      </c>
      <c r="AC515" t="str">
        <f t="shared" ref="AC515:AC574" si="121">IF(AND(L515="X",AC$1&lt;&gt;"Trésorerie"),"D","")</f>
        <v/>
      </c>
      <c r="AD515" t="str">
        <f t="shared" ref="AD515:AD574" si="122">IF(AND(M515="X",AD$1&lt;&gt;"Trésorerie"),"D","")</f>
        <v/>
      </c>
      <c r="AE515" t="str">
        <f t="shared" ref="AE515:AE574" si="123">IF(AND(N515="X",AE$1&lt;&gt;"Trésorerie"),"D","")</f>
        <v/>
      </c>
      <c r="AF515" t="str">
        <f t="shared" ref="AF515:AF574" si="124">IF(AND(O515="X",AF$1&lt;&gt;"Trésorerie"),"D","")</f>
        <v/>
      </c>
      <c r="AG515" t="str">
        <f t="shared" ref="AG515:AG574" si="125">IF(AND(P515="X",AG$1&lt;&gt;"Trésorerie"),"D","")</f>
        <v/>
      </c>
      <c r="AH515" t="str">
        <f t="shared" ref="AH515:AH574" si="126">IF(AND(Q515="X",AH$1&lt;&gt;"Trésorerie"),"D","")</f>
        <v/>
      </c>
      <c r="AI515" t="str">
        <f t="shared" ref="AI515:AI574" si="127">IF(AND(R515="X",AI$1&lt;&gt;"Trésorerie"),"D","")</f>
        <v/>
      </c>
      <c r="AJ515" t="str">
        <f t="shared" ref="AJ515:AJ574" si="128">IF(AND(S515="X",AJ$1&lt;&gt;"Trésorerie"),"D","")</f>
        <v/>
      </c>
      <c r="AK515" t="str">
        <f t="shared" ref="AK515:AK574" si="129">IF(AND(T515="X",AK$1&lt;&gt;"Trésorerie"),"D","")</f>
        <v/>
      </c>
    </row>
    <row r="516" spans="1:37" x14ac:dyDescent="0.25">
      <c r="A516" s="23"/>
      <c r="B516" s="24"/>
      <c r="C516" s="24"/>
      <c r="D516" s="25"/>
      <c r="E516" s="26"/>
      <c r="F516" s="27"/>
      <c r="G516" s="27"/>
      <c r="H516" s="24"/>
      <c r="I516" s="28"/>
      <c r="J516" s="28"/>
      <c r="K516" s="15"/>
      <c r="L516" s="29"/>
      <c r="M516" s="30"/>
      <c r="N516" s="31"/>
      <c r="O516" s="32"/>
      <c r="P516" s="223"/>
      <c r="Q516" s="225"/>
      <c r="R516" s="377"/>
      <c r="S516" s="29"/>
      <c r="T516" s="30"/>
      <c r="U516">
        <f t="shared" si="117"/>
        <v>0</v>
      </c>
      <c r="V516" t="str">
        <f>IF(F516="","",IF(COUNTIF('Postes comptables'!$A:$C,F516)=0,"Anomalie",""))</f>
        <v/>
      </c>
      <c r="W516">
        <f t="shared" si="118"/>
        <v>1</v>
      </c>
      <c r="X516" t="str">
        <f>IF(F516="","",MATCH(F516,'Postes comptables'!$C$3:$C$45,0))</f>
        <v/>
      </c>
      <c r="Y516" t="str" cm="1">
        <f t="array" ref="Y516">IF(X516="","",INDEX('Postes comptables'!$B$3:$B$45,X516,0))</f>
        <v/>
      </c>
      <c r="Z516" t="str">
        <f>IF(G516="","",IF(COUNTIF('Postes comptables'!$C$99:$C$148,G516)=0,"Anomalie",""))</f>
        <v/>
      </c>
      <c r="AA516" t="b">
        <f t="shared" si="119"/>
        <v>0</v>
      </c>
      <c r="AB516" t="str">
        <f t="shared" si="120"/>
        <v/>
      </c>
      <c r="AC516" t="str">
        <f t="shared" si="121"/>
        <v/>
      </c>
      <c r="AD516" t="str">
        <f t="shared" si="122"/>
        <v/>
      </c>
      <c r="AE516" t="str">
        <f t="shared" si="123"/>
        <v/>
      </c>
      <c r="AF516" t="str">
        <f t="shared" si="124"/>
        <v/>
      </c>
      <c r="AG516" t="str">
        <f t="shared" si="125"/>
        <v/>
      </c>
      <c r="AH516" t="str">
        <f t="shared" si="126"/>
        <v/>
      </c>
      <c r="AI516" t="str">
        <f t="shared" si="127"/>
        <v/>
      </c>
      <c r="AJ516" t="str">
        <f t="shared" si="128"/>
        <v/>
      </c>
      <c r="AK516" t="str">
        <f t="shared" si="129"/>
        <v/>
      </c>
    </row>
    <row r="517" spans="1:37" x14ac:dyDescent="0.25">
      <c r="A517" s="23"/>
      <c r="B517" s="24"/>
      <c r="C517" s="24"/>
      <c r="D517" s="25"/>
      <c r="E517" s="26"/>
      <c r="F517" s="27"/>
      <c r="G517" s="27"/>
      <c r="H517" s="24"/>
      <c r="I517" s="28"/>
      <c r="J517" s="28"/>
      <c r="K517" s="15"/>
      <c r="L517" s="29"/>
      <c r="M517" s="30"/>
      <c r="N517" s="31"/>
      <c r="O517" s="32"/>
      <c r="P517" s="223"/>
      <c r="Q517" s="225"/>
      <c r="R517" s="377"/>
      <c r="S517" s="29"/>
      <c r="T517" s="30"/>
      <c r="U517">
        <f t="shared" si="117"/>
        <v>0</v>
      </c>
      <c r="V517" t="str">
        <f>IF(F517="","",IF(COUNTIF('Postes comptables'!$A:$C,F517)=0,"Anomalie",""))</f>
        <v/>
      </c>
      <c r="W517">
        <f t="shared" si="118"/>
        <v>1</v>
      </c>
      <c r="X517" t="str">
        <f>IF(F517="","",MATCH(F517,'Postes comptables'!$C$3:$C$45,0))</f>
        <v/>
      </c>
      <c r="Y517" t="str" cm="1">
        <f t="array" ref="Y517">IF(X517="","",INDEX('Postes comptables'!$B$3:$B$45,X517,0))</f>
        <v/>
      </c>
      <c r="Z517" t="str">
        <f>IF(G517="","",IF(COUNTIF('Postes comptables'!$C$99:$C$148,G517)=0,"Anomalie",""))</f>
        <v/>
      </c>
      <c r="AA517" t="b">
        <f t="shared" si="119"/>
        <v>0</v>
      </c>
      <c r="AB517" t="str">
        <f t="shared" si="120"/>
        <v/>
      </c>
      <c r="AC517" t="str">
        <f t="shared" si="121"/>
        <v/>
      </c>
      <c r="AD517" t="str">
        <f t="shared" si="122"/>
        <v/>
      </c>
      <c r="AE517" t="str">
        <f t="shared" si="123"/>
        <v/>
      </c>
      <c r="AF517" t="str">
        <f t="shared" si="124"/>
        <v/>
      </c>
      <c r="AG517" t="str">
        <f t="shared" si="125"/>
        <v/>
      </c>
      <c r="AH517" t="str">
        <f t="shared" si="126"/>
        <v/>
      </c>
      <c r="AI517" t="str">
        <f t="shared" si="127"/>
        <v/>
      </c>
      <c r="AJ517" t="str">
        <f t="shared" si="128"/>
        <v/>
      </c>
      <c r="AK517" t="str">
        <f t="shared" si="129"/>
        <v/>
      </c>
    </row>
    <row r="518" spans="1:37" x14ac:dyDescent="0.25">
      <c r="A518" s="23"/>
      <c r="B518" s="24"/>
      <c r="C518" s="24"/>
      <c r="D518" s="25"/>
      <c r="E518" s="26"/>
      <c r="F518" s="27"/>
      <c r="G518" s="27"/>
      <c r="H518" s="24"/>
      <c r="I518" s="28"/>
      <c r="J518" s="28"/>
      <c r="K518" s="15"/>
      <c r="L518" s="29"/>
      <c r="M518" s="30"/>
      <c r="N518" s="31"/>
      <c r="O518" s="32"/>
      <c r="P518" s="223"/>
      <c r="Q518" s="225"/>
      <c r="R518" s="377"/>
      <c r="S518" s="29"/>
      <c r="T518" s="30"/>
      <c r="U518">
        <f t="shared" si="117"/>
        <v>0</v>
      </c>
      <c r="V518" t="str">
        <f>IF(F518="","",IF(COUNTIF('Postes comptables'!$A:$C,F518)=0,"Anomalie",""))</f>
        <v/>
      </c>
      <c r="W518">
        <f t="shared" si="118"/>
        <v>1</v>
      </c>
      <c r="X518" t="str">
        <f>IF(F518="","",MATCH(F518,'Postes comptables'!$C$3:$C$45,0))</f>
        <v/>
      </c>
      <c r="Y518" t="str" cm="1">
        <f t="array" ref="Y518">IF(X518="","",INDEX('Postes comptables'!$B$3:$B$45,X518,0))</f>
        <v/>
      </c>
      <c r="Z518" t="str">
        <f>IF(G518="","",IF(COUNTIF('Postes comptables'!$C$99:$C$148,G518)=0,"Anomalie",""))</f>
        <v/>
      </c>
      <c r="AA518" t="b">
        <f t="shared" si="119"/>
        <v>0</v>
      </c>
      <c r="AB518" t="str">
        <f t="shared" si="120"/>
        <v/>
      </c>
      <c r="AC518" t="str">
        <f t="shared" si="121"/>
        <v/>
      </c>
      <c r="AD518" t="str">
        <f t="shared" si="122"/>
        <v/>
      </c>
      <c r="AE518" t="str">
        <f t="shared" si="123"/>
        <v/>
      </c>
      <c r="AF518" t="str">
        <f t="shared" si="124"/>
        <v/>
      </c>
      <c r="AG518" t="str">
        <f t="shared" si="125"/>
        <v/>
      </c>
      <c r="AH518" t="str">
        <f t="shared" si="126"/>
        <v/>
      </c>
      <c r="AI518" t="str">
        <f t="shared" si="127"/>
        <v/>
      </c>
      <c r="AJ518" t="str">
        <f t="shared" si="128"/>
        <v/>
      </c>
      <c r="AK518" t="str">
        <f t="shared" si="129"/>
        <v/>
      </c>
    </row>
    <row r="519" spans="1:37" x14ac:dyDescent="0.25">
      <c r="A519" s="23"/>
      <c r="B519" s="24"/>
      <c r="C519" s="24"/>
      <c r="D519" s="25"/>
      <c r="E519" s="26"/>
      <c r="F519" s="27"/>
      <c r="G519" s="27"/>
      <c r="H519" s="24"/>
      <c r="I519" s="28"/>
      <c r="J519" s="28"/>
      <c r="K519" s="15"/>
      <c r="L519" s="29"/>
      <c r="M519" s="30"/>
      <c r="N519" s="31"/>
      <c r="O519" s="32"/>
      <c r="P519" s="223"/>
      <c r="Q519" s="225"/>
      <c r="R519" s="377"/>
      <c r="S519" s="29"/>
      <c r="T519" s="30"/>
      <c r="U519">
        <f t="shared" si="117"/>
        <v>0</v>
      </c>
      <c r="V519" t="str">
        <f>IF(F519="","",IF(COUNTIF('Postes comptables'!$A:$C,F519)=0,"Anomalie",""))</f>
        <v/>
      </c>
      <c r="W519">
        <f t="shared" si="118"/>
        <v>1</v>
      </c>
      <c r="X519" t="str">
        <f>IF(F519="","",MATCH(F519,'Postes comptables'!$C$3:$C$45,0))</f>
        <v/>
      </c>
      <c r="Y519" t="str" cm="1">
        <f t="array" ref="Y519">IF(X519="","",INDEX('Postes comptables'!$B$3:$B$45,X519,0))</f>
        <v/>
      </c>
      <c r="Z519" t="str">
        <f>IF(G519="","",IF(COUNTIF('Postes comptables'!$C$99:$C$148,G519)=0,"Anomalie",""))</f>
        <v/>
      </c>
      <c r="AA519" t="b">
        <f t="shared" si="119"/>
        <v>0</v>
      </c>
      <c r="AB519" t="str">
        <f t="shared" si="120"/>
        <v/>
      </c>
      <c r="AC519" t="str">
        <f t="shared" si="121"/>
        <v/>
      </c>
      <c r="AD519" t="str">
        <f t="shared" si="122"/>
        <v/>
      </c>
      <c r="AE519" t="str">
        <f t="shared" si="123"/>
        <v/>
      </c>
      <c r="AF519" t="str">
        <f t="shared" si="124"/>
        <v/>
      </c>
      <c r="AG519" t="str">
        <f t="shared" si="125"/>
        <v/>
      </c>
      <c r="AH519" t="str">
        <f t="shared" si="126"/>
        <v/>
      </c>
      <c r="AI519" t="str">
        <f t="shared" si="127"/>
        <v/>
      </c>
      <c r="AJ519" t="str">
        <f t="shared" si="128"/>
        <v/>
      </c>
      <c r="AK519" t="str">
        <f t="shared" si="129"/>
        <v/>
      </c>
    </row>
    <row r="520" spans="1:37" x14ac:dyDescent="0.25">
      <c r="A520" s="23"/>
      <c r="B520" s="24"/>
      <c r="C520" s="24"/>
      <c r="D520" s="25"/>
      <c r="E520" s="26"/>
      <c r="F520" s="27"/>
      <c r="G520" s="27"/>
      <c r="H520" s="24"/>
      <c r="I520" s="28"/>
      <c r="J520" s="28"/>
      <c r="K520" s="15"/>
      <c r="L520" s="29"/>
      <c r="M520" s="30"/>
      <c r="N520" s="31"/>
      <c r="O520" s="32"/>
      <c r="P520" s="223"/>
      <c r="Q520" s="225"/>
      <c r="R520" s="377"/>
      <c r="S520" s="29"/>
      <c r="T520" s="30"/>
      <c r="U520">
        <f t="shared" si="117"/>
        <v>0</v>
      </c>
      <c r="V520" t="str">
        <f>IF(F520="","",IF(COUNTIF('Postes comptables'!$A:$C,F520)=0,"Anomalie",""))</f>
        <v/>
      </c>
      <c r="W520">
        <f t="shared" si="118"/>
        <v>1</v>
      </c>
      <c r="X520" t="str">
        <f>IF(F520="","",MATCH(F520,'Postes comptables'!$C$3:$C$45,0))</f>
        <v/>
      </c>
      <c r="Y520" t="str" cm="1">
        <f t="array" ref="Y520">IF(X520="","",INDEX('Postes comptables'!$B$3:$B$45,X520,0))</f>
        <v/>
      </c>
      <c r="Z520" t="str">
        <f>IF(G520="","",IF(COUNTIF('Postes comptables'!$C$99:$C$148,G520)=0,"Anomalie",""))</f>
        <v/>
      </c>
      <c r="AA520" t="b">
        <f t="shared" si="119"/>
        <v>0</v>
      </c>
      <c r="AB520" t="str">
        <f t="shared" si="120"/>
        <v/>
      </c>
      <c r="AC520" t="str">
        <f t="shared" si="121"/>
        <v/>
      </c>
      <c r="AD520" t="str">
        <f t="shared" si="122"/>
        <v/>
      </c>
      <c r="AE520" t="str">
        <f t="shared" si="123"/>
        <v/>
      </c>
      <c r="AF520" t="str">
        <f t="shared" si="124"/>
        <v/>
      </c>
      <c r="AG520" t="str">
        <f t="shared" si="125"/>
        <v/>
      </c>
      <c r="AH520" t="str">
        <f t="shared" si="126"/>
        <v/>
      </c>
      <c r="AI520" t="str">
        <f t="shared" si="127"/>
        <v/>
      </c>
      <c r="AJ520" t="str">
        <f t="shared" si="128"/>
        <v/>
      </c>
      <c r="AK520" t="str">
        <f t="shared" si="129"/>
        <v/>
      </c>
    </row>
    <row r="521" spans="1:37" x14ac:dyDescent="0.25">
      <c r="A521" s="23"/>
      <c r="B521" s="24"/>
      <c r="C521" s="24"/>
      <c r="D521" s="25"/>
      <c r="E521" s="26"/>
      <c r="F521" s="27"/>
      <c r="G521" s="27"/>
      <c r="H521" s="24"/>
      <c r="I521" s="28"/>
      <c r="J521" s="28"/>
      <c r="K521" s="15"/>
      <c r="L521" s="29"/>
      <c r="M521" s="30"/>
      <c r="N521" s="31"/>
      <c r="O521" s="32"/>
      <c r="P521" s="223"/>
      <c r="Q521" s="225"/>
      <c r="R521" s="377"/>
      <c r="S521" s="29"/>
      <c r="T521" s="30"/>
      <c r="U521">
        <f t="shared" si="117"/>
        <v>0</v>
      </c>
      <c r="V521" t="str">
        <f>IF(F521="","",IF(COUNTIF('Postes comptables'!$A:$C,F521)=0,"Anomalie",""))</f>
        <v/>
      </c>
      <c r="W521">
        <f t="shared" si="118"/>
        <v>1</v>
      </c>
      <c r="X521" t="str">
        <f>IF(F521="","",MATCH(F521,'Postes comptables'!$C$3:$C$45,0))</f>
        <v/>
      </c>
      <c r="Y521" t="str" cm="1">
        <f t="array" ref="Y521">IF(X521="","",INDEX('Postes comptables'!$B$3:$B$45,X521,0))</f>
        <v/>
      </c>
      <c r="Z521" t="str">
        <f>IF(G521="","",IF(COUNTIF('Postes comptables'!$C$99:$C$148,G521)=0,"Anomalie",""))</f>
        <v/>
      </c>
      <c r="AA521" t="b">
        <f t="shared" si="119"/>
        <v>0</v>
      </c>
      <c r="AB521" t="str">
        <f t="shared" si="120"/>
        <v/>
      </c>
      <c r="AC521" t="str">
        <f t="shared" si="121"/>
        <v/>
      </c>
      <c r="AD521" t="str">
        <f t="shared" si="122"/>
        <v/>
      </c>
      <c r="AE521" t="str">
        <f t="shared" si="123"/>
        <v/>
      </c>
      <c r="AF521" t="str">
        <f t="shared" si="124"/>
        <v/>
      </c>
      <c r="AG521" t="str">
        <f t="shared" si="125"/>
        <v/>
      </c>
      <c r="AH521" t="str">
        <f t="shared" si="126"/>
        <v/>
      </c>
      <c r="AI521" t="str">
        <f t="shared" si="127"/>
        <v/>
      </c>
      <c r="AJ521" t="str">
        <f t="shared" si="128"/>
        <v/>
      </c>
      <c r="AK521" t="str">
        <f t="shared" si="129"/>
        <v/>
      </c>
    </row>
    <row r="522" spans="1:37" x14ac:dyDescent="0.25">
      <c r="A522" s="23"/>
      <c r="B522" s="24"/>
      <c r="C522" s="24"/>
      <c r="D522" s="25"/>
      <c r="E522" s="26"/>
      <c r="F522" s="27"/>
      <c r="G522" s="27"/>
      <c r="H522" s="24"/>
      <c r="I522" s="28"/>
      <c r="J522" s="28"/>
      <c r="K522" s="15"/>
      <c r="L522" s="29"/>
      <c r="M522" s="30"/>
      <c r="N522" s="31"/>
      <c r="O522" s="32"/>
      <c r="P522" s="223"/>
      <c r="Q522" s="225"/>
      <c r="R522" s="377"/>
      <c r="S522" s="29"/>
      <c r="T522" s="30"/>
      <c r="U522">
        <f t="shared" si="117"/>
        <v>0</v>
      </c>
      <c r="V522" t="str">
        <f>IF(F522="","",IF(COUNTIF('Postes comptables'!$A:$C,F522)=0,"Anomalie",""))</f>
        <v/>
      </c>
      <c r="W522">
        <f t="shared" si="118"/>
        <v>1</v>
      </c>
      <c r="X522" t="str">
        <f>IF(F522="","",MATCH(F522,'Postes comptables'!$C$3:$C$45,0))</f>
        <v/>
      </c>
      <c r="Y522" t="str" cm="1">
        <f t="array" ref="Y522">IF(X522="","",INDEX('Postes comptables'!$B$3:$B$45,X522,0))</f>
        <v/>
      </c>
      <c r="Z522" t="str">
        <f>IF(G522="","",IF(COUNTIF('Postes comptables'!$C$99:$C$148,G522)=0,"Anomalie",""))</f>
        <v/>
      </c>
      <c r="AA522" t="b">
        <f t="shared" si="119"/>
        <v>0</v>
      </c>
      <c r="AB522" t="str">
        <f t="shared" si="120"/>
        <v/>
      </c>
      <c r="AC522" t="str">
        <f t="shared" si="121"/>
        <v/>
      </c>
      <c r="AD522" t="str">
        <f t="shared" si="122"/>
        <v/>
      </c>
      <c r="AE522" t="str">
        <f t="shared" si="123"/>
        <v/>
      </c>
      <c r="AF522" t="str">
        <f t="shared" si="124"/>
        <v/>
      </c>
      <c r="AG522" t="str">
        <f t="shared" si="125"/>
        <v/>
      </c>
      <c r="AH522" t="str">
        <f t="shared" si="126"/>
        <v/>
      </c>
      <c r="AI522" t="str">
        <f t="shared" si="127"/>
        <v/>
      </c>
      <c r="AJ522" t="str">
        <f t="shared" si="128"/>
        <v/>
      </c>
      <c r="AK522" t="str">
        <f t="shared" si="129"/>
        <v/>
      </c>
    </row>
    <row r="523" spans="1:37" x14ac:dyDescent="0.25">
      <c r="A523" s="23"/>
      <c r="B523" s="24"/>
      <c r="C523" s="24"/>
      <c r="D523" s="25"/>
      <c r="E523" s="26"/>
      <c r="F523" s="27"/>
      <c r="G523" s="27"/>
      <c r="H523" s="24"/>
      <c r="I523" s="28"/>
      <c r="J523" s="28"/>
      <c r="K523" s="15"/>
      <c r="L523" s="29"/>
      <c r="M523" s="30"/>
      <c r="N523" s="31"/>
      <c r="O523" s="32"/>
      <c r="P523" s="223"/>
      <c r="Q523" s="225"/>
      <c r="R523" s="377"/>
      <c r="S523" s="29"/>
      <c r="T523" s="30"/>
      <c r="U523">
        <f t="shared" si="117"/>
        <v>0</v>
      </c>
      <c r="V523" t="str">
        <f>IF(F523="","",IF(COUNTIF('Postes comptables'!$A:$C,F523)=0,"Anomalie",""))</f>
        <v/>
      </c>
      <c r="W523">
        <f t="shared" si="118"/>
        <v>1</v>
      </c>
      <c r="X523" t="str">
        <f>IF(F523="","",MATCH(F523,'Postes comptables'!$C$3:$C$45,0))</f>
        <v/>
      </c>
      <c r="Y523" t="str" cm="1">
        <f t="array" ref="Y523">IF(X523="","",INDEX('Postes comptables'!$B$3:$B$45,X523,0))</f>
        <v/>
      </c>
      <c r="Z523" t="str">
        <f>IF(G523="","",IF(COUNTIF('Postes comptables'!$C$99:$C$148,G523)=0,"Anomalie",""))</f>
        <v/>
      </c>
      <c r="AA523" t="b">
        <f t="shared" si="119"/>
        <v>0</v>
      </c>
      <c r="AB523" t="str">
        <f t="shared" si="120"/>
        <v/>
      </c>
      <c r="AC523" t="str">
        <f t="shared" si="121"/>
        <v/>
      </c>
      <c r="AD523" t="str">
        <f t="shared" si="122"/>
        <v/>
      </c>
      <c r="AE523" t="str">
        <f t="shared" si="123"/>
        <v/>
      </c>
      <c r="AF523" t="str">
        <f t="shared" si="124"/>
        <v/>
      </c>
      <c r="AG523" t="str">
        <f t="shared" si="125"/>
        <v/>
      </c>
      <c r="AH523" t="str">
        <f t="shared" si="126"/>
        <v/>
      </c>
      <c r="AI523" t="str">
        <f t="shared" si="127"/>
        <v/>
      </c>
      <c r="AJ523" t="str">
        <f t="shared" si="128"/>
        <v/>
      </c>
      <c r="AK523" t="str">
        <f t="shared" si="129"/>
        <v/>
      </c>
    </row>
    <row r="524" spans="1:37" x14ac:dyDescent="0.25">
      <c r="A524" s="23"/>
      <c r="B524" s="24"/>
      <c r="C524" s="24"/>
      <c r="D524" s="25"/>
      <c r="E524" s="26"/>
      <c r="F524" s="27"/>
      <c r="G524" s="27"/>
      <c r="H524" s="24"/>
      <c r="I524" s="28"/>
      <c r="J524" s="28"/>
      <c r="K524" s="15"/>
      <c r="L524" s="29"/>
      <c r="M524" s="30"/>
      <c r="N524" s="31"/>
      <c r="O524" s="32"/>
      <c r="P524" s="223"/>
      <c r="Q524" s="225"/>
      <c r="R524" s="377"/>
      <c r="S524" s="29"/>
      <c r="T524" s="30"/>
      <c r="U524">
        <f t="shared" si="117"/>
        <v>0</v>
      </c>
      <c r="V524" t="str">
        <f>IF(F524="","",IF(COUNTIF('Postes comptables'!$A:$C,F524)=0,"Anomalie",""))</f>
        <v/>
      </c>
      <c r="W524">
        <f t="shared" si="118"/>
        <v>1</v>
      </c>
      <c r="X524" t="str">
        <f>IF(F524="","",MATCH(F524,'Postes comptables'!$C$3:$C$45,0))</f>
        <v/>
      </c>
      <c r="Y524" t="str" cm="1">
        <f t="array" ref="Y524">IF(X524="","",INDEX('Postes comptables'!$B$3:$B$45,X524,0))</f>
        <v/>
      </c>
      <c r="Z524" t="str">
        <f>IF(G524="","",IF(COUNTIF('Postes comptables'!$C$99:$C$148,G524)=0,"Anomalie",""))</f>
        <v/>
      </c>
      <c r="AA524" t="b">
        <f t="shared" si="119"/>
        <v>0</v>
      </c>
      <c r="AB524" t="str">
        <f t="shared" si="120"/>
        <v/>
      </c>
      <c r="AC524" t="str">
        <f t="shared" si="121"/>
        <v/>
      </c>
      <c r="AD524" t="str">
        <f t="shared" si="122"/>
        <v/>
      </c>
      <c r="AE524" t="str">
        <f t="shared" si="123"/>
        <v/>
      </c>
      <c r="AF524" t="str">
        <f t="shared" si="124"/>
        <v/>
      </c>
      <c r="AG524" t="str">
        <f t="shared" si="125"/>
        <v/>
      </c>
      <c r="AH524" t="str">
        <f t="shared" si="126"/>
        <v/>
      </c>
      <c r="AI524" t="str">
        <f t="shared" si="127"/>
        <v/>
      </c>
      <c r="AJ524" t="str">
        <f t="shared" si="128"/>
        <v/>
      </c>
      <c r="AK524" t="str">
        <f t="shared" si="129"/>
        <v/>
      </c>
    </row>
    <row r="525" spans="1:37" x14ac:dyDescent="0.25">
      <c r="A525" s="23"/>
      <c r="B525" s="24"/>
      <c r="C525" s="24"/>
      <c r="D525" s="25"/>
      <c r="E525" s="26"/>
      <c r="F525" s="27"/>
      <c r="G525" s="27"/>
      <c r="H525" s="24"/>
      <c r="I525" s="28"/>
      <c r="J525" s="28"/>
      <c r="K525" s="15"/>
      <c r="L525" s="29"/>
      <c r="M525" s="30"/>
      <c r="N525" s="31"/>
      <c r="O525" s="32"/>
      <c r="P525" s="223"/>
      <c r="Q525" s="225"/>
      <c r="R525" s="377"/>
      <c r="S525" s="29"/>
      <c r="T525" s="30"/>
      <c r="U525">
        <f t="shared" si="117"/>
        <v>0</v>
      </c>
      <c r="V525" t="str">
        <f>IF(F525="","",IF(COUNTIF('Postes comptables'!$A:$C,F525)=0,"Anomalie",""))</f>
        <v/>
      </c>
      <c r="W525">
        <f t="shared" si="118"/>
        <v>1</v>
      </c>
      <c r="X525" t="str">
        <f>IF(F525="","",MATCH(F525,'Postes comptables'!$C$3:$C$45,0))</f>
        <v/>
      </c>
      <c r="Y525" t="str" cm="1">
        <f t="array" ref="Y525">IF(X525="","",INDEX('Postes comptables'!$B$3:$B$45,X525,0))</f>
        <v/>
      </c>
      <c r="Z525" t="str">
        <f>IF(G525="","",IF(COUNTIF('Postes comptables'!$C$99:$C$148,G525)=0,"Anomalie",""))</f>
        <v/>
      </c>
      <c r="AA525" t="b">
        <f t="shared" si="119"/>
        <v>0</v>
      </c>
      <c r="AB525" t="str">
        <f t="shared" si="120"/>
        <v/>
      </c>
      <c r="AC525" t="str">
        <f t="shared" si="121"/>
        <v/>
      </c>
      <c r="AD525" t="str">
        <f t="shared" si="122"/>
        <v/>
      </c>
      <c r="AE525" t="str">
        <f t="shared" si="123"/>
        <v/>
      </c>
      <c r="AF525" t="str">
        <f t="shared" si="124"/>
        <v/>
      </c>
      <c r="AG525" t="str">
        <f t="shared" si="125"/>
        <v/>
      </c>
      <c r="AH525" t="str">
        <f t="shared" si="126"/>
        <v/>
      </c>
      <c r="AI525" t="str">
        <f t="shared" si="127"/>
        <v/>
      </c>
      <c r="AJ525" t="str">
        <f t="shared" si="128"/>
        <v/>
      </c>
      <c r="AK525" t="str">
        <f t="shared" si="129"/>
        <v/>
      </c>
    </row>
    <row r="526" spans="1:37" x14ac:dyDescent="0.25">
      <c r="A526" s="23"/>
      <c r="B526" s="24"/>
      <c r="C526" s="24"/>
      <c r="D526" s="25"/>
      <c r="E526" s="26"/>
      <c r="F526" s="27"/>
      <c r="G526" s="27"/>
      <c r="H526" s="24"/>
      <c r="I526" s="28"/>
      <c r="J526" s="28"/>
      <c r="K526" s="15"/>
      <c r="L526" s="29"/>
      <c r="M526" s="30"/>
      <c r="N526" s="31"/>
      <c r="O526" s="32"/>
      <c r="P526" s="223"/>
      <c r="Q526" s="225"/>
      <c r="R526" s="377"/>
      <c r="S526" s="29"/>
      <c r="T526" s="30"/>
      <c r="U526">
        <f t="shared" si="117"/>
        <v>0</v>
      </c>
      <c r="V526" t="str">
        <f>IF(F526="","",IF(COUNTIF('Postes comptables'!$A:$C,F526)=0,"Anomalie",""))</f>
        <v/>
      </c>
      <c r="W526">
        <f t="shared" si="118"/>
        <v>1</v>
      </c>
      <c r="X526" t="str">
        <f>IF(F526="","",MATCH(F526,'Postes comptables'!$C$3:$C$45,0))</f>
        <v/>
      </c>
      <c r="Y526" t="str" cm="1">
        <f t="array" ref="Y526">IF(X526="","",INDEX('Postes comptables'!$B$3:$B$45,X526,0))</f>
        <v/>
      </c>
      <c r="Z526" t="str">
        <f>IF(G526="","",IF(COUNTIF('Postes comptables'!$C$99:$C$148,G526)=0,"Anomalie",""))</f>
        <v/>
      </c>
      <c r="AA526" t="b">
        <f t="shared" si="119"/>
        <v>0</v>
      </c>
      <c r="AB526" t="str">
        <f t="shared" si="120"/>
        <v/>
      </c>
      <c r="AC526" t="str">
        <f t="shared" si="121"/>
        <v/>
      </c>
      <c r="AD526" t="str">
        <f t="shared" si="122"/>
        <v/>
      </c>
      <c r="AE526" t="str">
        <f t="shared" si="123"/>
        <v/>
      </c>
      <c r="AF526" t="str">
        <f t="shared" si="124"/>
        <v/>
      </c>
      <c r="AG526" t="str">
        <f t="shared" si="125"/>
        <v/>
      </c>
      <c r="AH526" t="str">
        <f t="shared" si="126"/>
        <v/>
      </c>
      <c r="AI526" t="str">
        <f t="shared" si="127"/>
        <v/>
      </c>
      <c r="AJ526" t="str">
        <f t="shared" si="128"/>
        <v/>
      </c>
      <c r="AK526" t="str">
        <f t="shared" si="129"/>
        <v/>
      </c>
    </row>
    <row r="527" spans="1:37" x14ac:dyDescent="0.25">
      <c r="A527" s="23"/>
      <c r="B527" s="24"/>
      <c r="C527" s="24"/>
      <c r="D527" s="25"/>
      <c r="E527" s="26"/>
      <c r="F527" s="27"/>
      <c r="G527" s="27"/>
      <c r="H527" s="24"/>
      <c r="I527" s="28"/>
      <c r="J527" s="28"/>
      <c r="K527" s="15"/>
      <c r="L527" s="29"/>
      <c r="M527" s="30"/>
      <c r="N527" s="31"/>
      <c r="O527" s="32"/>
      <c r="P527" s="223"/>
      <c r="Q527" s="225"/>
      <c r="R527" s="377"/>
      <c r="S527" s="29"/>
      <c r="T527" s="30"/>
      <c r="U527">
        <f t="shared" si="117"/>
        <v>0</v>
      </c>
      <c r="V527" t="str">
        <f>IF(F527="","",IF(COUNTIF('Postes comptables'!$A:$C,F527)=0,"Anomalie",""))</f>
        <v/>
      </c>
      <c r="W527">
        <f t="shared" si="118"/>
        <v>1</v>
      </c>
      <c r="X527" t="str">
        <f>IF(F527="","",MATCH(F527,'Postes comptables'!$C$3:$C$45,0))</f>
        <v/>
      </c>
      <c r="Y527" t="str" cm="1">
        <f t="array" ref="Y527">IF(X527="","",INDEX('Postes comptables'!$B$3:$B$45,X527,0))</f>
        <v/>
      </c>
      <c r="Z527" t="str">
        <f>IF(G527="","",IF(COUNTIF('Postes comptables'!$C$99:$C$148,G527)=0,"Anomalie",""))</f>
        <v/>
      </c>
      <c r="AA527" t="b">
        <f t="shared" si="119"/>
        <v>0</v>
      </c>
      <c r="AB527" t="str">
        <f t="shared" si="120"/>
        <v/>
      </c>
      <c r="AC527" t="str">
        <f t="shared" si="121"/>
        <v/>
      </c>
      <c r="AD527" t="str">
        <f t="shared" si="122"/>
        <v/>
      </c>
      <c r="AE527" t="str">
        <f t="shared" si="123"/>
        <v/>
      </c>
      <c r="AF527" t="str">
        <f t="shared" si="124"/>
        <v/>
      </c>
      <c r="AG527" t="str">
        <f t="shared" si="125"/>
        <v/>
      </c>
      <c r="AH527" t="str">
        <f t="shared" si="126"/>
        <v/>
      </c>
      <c r="AI527" t="str">
        <f t="shared" si="127"/>
        <v/>
      </c>
      <c r="AJ527" t="str">
        <f t="shared" si="128"/>
        <v/>
      </c>
      <c r="AK527" t="str">
        <f t="shared" si="129"/>
        <v/>
      </c>
    </row>
    <row r="528" spans="1:37" x14ac:dyDescent="0.25">
      <c r="A528" s="23"/>
      <c r="B528" s="24"/>
      <c r="C528" s="24"/>
      <c r="D528" s="25"/>
      <c r="E528" s="26"/>
      <c r="F528" s="27"/>
      <c r="G528" s="27"/>
      <c r="H528" s="24"/>
      <c r="I528" s="28"/>
      <c r="J528" s="28"/>
      <c r="K528" s="15"/>
      <c r="L528" s="29"/>
      <c r="M528" s="30"/>
      <c r="N528" s="31"/>
      <c r="O528" s="32"/>
      <c r="P528" s="223"/>
      <c r="Q528" s="225"/>
      <c r="R528" s="377"/>
      <c r="S528" s="29"/>
      <c r="T528" s="30"/>
      <c r="U528">
        <f t="shared" si="117"/>
        <v>0</v>
      </c>
      <c r="V528" t="str">
        <f>IF(F528="","",IF(COUNTIF('Postes comptables'!$A:$C,F528)=0,"Anomalie",""))</f>
        <v/>
      </c>
      <c r="W528">
        <f t="shared" si="118"/>
        <v>1</v>
      </c>
      <c r="X528" t="str">
        <f>IF(F528="","",MATCH(F528,'Postes comptables'!$C$3:$C$45,0))</f>
        <v/>
      </c>
      <c r="Y528" t="str" cm="1">
        <f t="array" ref="Y528">IF(X528="","",INDEX('Postes comptables'!$B$3:$B$45,X528,0))</f>
        <v/>
      </c>
      <c r="Z528" t="str">
        <f>IF(G528="","",IF(COUNTIF('Postes comptables'!$C$99:$C$148,G528)=0,"Anomalie",""))</f>
        <v/>
      </c>
      <c r="AA528" t="b">
        <f t="shared" si="119"/>
        <v>0</v>
      </c>
      <c r="AB528" t="str">
        <f t="shared" si="120"/>
        <v/>
      </c>
      <c r="AC528" t="str">
        <f t="shared" si="121"/>
        <v/>
      </c>
      <c r="AD528" t="str">
        <f t="shared" si="122"/>
        <v/>
      </c>
      <c r="AE528" t="str">
        <f t="shared" si="123"/>
        <v/>
      </c>
      <c r="AF528" t="str">
        <f t="shared" si="124"/>
        <v/>
      </c>
      <c r="AG528" t="str">
        <f t="shared" si="125"/>
        <v/>
      </c>
      <c r="AH528" t="str">
        <f t="shared" si="126"/>
        <v/>
      </c>
      <c r="AI528" t="str">
        <f t="shared" si="127"/>
        <v/>
      </c>
      <c r="AJ528" t="str">
        <f t="shared" si="128"/>
        <v/>
      </c>
      <c r="AK528" t="str">
        <f t="shared" si="129"/>
        <v/>
      </c>
    </row>
    <row r="529" spans="1:37" x14ac:dyDescent="0.25">
      <c r="A529" s="23"/>
      <c r="B529" s="24"/>
      <c r="C529" s="24"/>
      <c r="D529" s="25"/>
      <c r="E529" s="26"/>
      <c r="F529" s="27"/>
      <c r="G529" s="27"/>
      <c r="H529" s="24"/>
      <c r="I529" s="28"/>
      <c r="J529" s="28"/>
      <c r="K529" s="15"/>
      <c r="L529" s="29"/>
      <c r="M529" s="30"/>
      <c r="N529" s="31"/>
      <c r="O529" s="32"/>
      <c r="P529" s="223"/>
      <c r="Q529" s="225"/>
      <c r="R529" s="377"/>
      <c r="S529" s="29"/>
      <c r="T529" s="30"/>
      <c r="U529">
        <f t="shared" si="117"/>
        <v>0</v>
      </c>
      <c r="V529" t="str">
        <f>IF(F529="","",IF(COUNTIF('Postes comptables'!$A:$C,F529)=0,"Anomalie",""))</f>
        <v/>
      </c>
      <c r="W529">
        <f t="shared" si="118"/>
        <v>1</v>
      </c>
      <c r="X529" t="str">
        <f>IF(F529="","",MATCH(F529,'Postes comptables'!$C$3:$C$45,0))</f>
        <v/>
      </c>
      <c r="Y529" t="str" cm="1">
        <f t="array" ref="Y529">IF(X529="","",INDEX('Postes comptables'!$B$3:$B$45,X529,0))</f>
        <v/>
      </c>
      <c r="Z529" t="str">
        <f>IF(G529="","",IF(COUNTIF('Postes comptables'!$C$99:$C$148,G529)=0,"Anomalie",""))</f>
        <v/>
      </c>
      <c r="AA529" t="b">
        <f t="shared" si="119"/>
        <v>0</v>
      </c>
      <c r="AB529" t="str">
        <f t="shared" si="120"/>
        <v/>
      </c>
      <c r="AC529" t="str">
        <f t="shared" si="121"/>
        <v/>
      </c>
      <c r="AD529" t="str">
        <f t="shared" si="122"/>
        <v/>
      </c>
      <c r="AE529" t="str">
        <f t="shared" si="123"/>
        <v/>
      </c>
      <c r="AF529" t="str">
        <f t="shared" si="124"/>
        <v/>
      </c>
      <c r="AG529" t="str">
        <f t="shared" si="125"/>
        <v/>
      </c>
      <c r="AH529" t="str">
        <f t="shared" si="126"/>
        <v/>
      </c>
      <c r="AI529" t="str">
        <f t="shared" si="127"/>
        <v/>
      </c>
      <c r="AJ529" t="str">
        <f t="shared" si="128"/>
        <v/>
      </c>
      <c r="AK529" t="str">
        <f t="shared" si="129"/>
        <v/>
      </c>
    </row>
    <row r="530" spans="1:37" x14ac:dyDescent="0.25">
      <c r="A530" s="23"/>
      <c r="B530" s="24"/>
      <c r="C530" s="24"/>
      <c r="D530" s="25"/>
      <c r="E530" s="26"/>
      <c r="F530" s="27"/>
      <c r="G530" s="27"/>
      <c r="H530" s="24"/>
      <c r="I530" s="28"/>
      <c r="J530" s="28"/>
      <c r="K530" s="15"/>
      <c r="L530" s="29"/>
      <c r="M530" s="30"/>
      <c r="N530" s="31"/>
      <c r="O530" s="32"/>
      <c r="P530" s="223"/>
      <c r="Q530" s="225"/>
      <c r="R530" s="377"/>
      <c r="S530" s="29"/>
      <c r="T530" s="30"/>
      <c r="U530">
        <f t="shared" si="117"/>
        <v>0</v>
      </c>
      <c r="V530" t="str">
        <f>IF(F530="","",IF(COUNTIF('Postes comptables'!$A:$C,F530)=0,"Anomalie",""))</f>
        <v/>
      </c>
      <c r="W530">
        <f t="shared" si="118"/>
        <v>1</v>
      </c>
      <c r="X530" t="str">
        <f>IF(F530="","",MATCH(F530,'Postes comptables'!$C$3:$C$45,0))</f>
        <v/>
      </c>
      <c r="Y530" t="str" cm="1">
        <f t="array" ref="Y530">IF(X530="","",INDEX('Postes comptables'!$B$3:$B$45,X530,0))</f>
        <v/>
      </c>
      <c r="Z530" t="str">
        <f>IF(G530="","",IF(COUNTIF('Postes comptables'!$C$99:$C$148,G530)=0,"Anomalie",""))</f>
        <v/>
      </c>
      <c r="AA530" t="b">
        <f t="shared" si="119"/>
        <v>0</v>
      </c>
      <c r="AB530" t="str">
        <f t="shared" si="120"/>
        <v/>
      </c>
      <c r="AC530" t="str">
        <f t="shared" si="121"/>
        <v/>
      </c>
      <c r="AD530" t="str">
        <f t="shared" si="122"/>
        <v/>
      </c>
      <c r="AE530" t="str">
        <f t="shared" si="123"/>
        <v/>
      </c>
      <c r="AF530" t="str">
        <f t="shared" si="124"/>
        <v/>
      </c>
      <c r="AG530" t="str">
        <f t="shared" si="125"/>
        <v/>
      </c>
      <c r="AH530" t="str">
        <f t="shared" si="126"/>
        <v/>
      </c>
      <c r="AI530" t="str">
        <f t="shared" si="127"/>
        <v/>
      </c>
      <c r="AJ530" t="str">
        <f t="shared" si="128"/>
        <v/>
      </c>
      <c r="AK530" t="str">
        <f t="shared" si="129"/>
        <v/>
      </c>
    </row>
    <row r="531" spans="1:37" x14ac:dyDescent="0.25">
      <c r="A531" s="23"/>
      <c r="B531" s="24"/>
      <c r="C531" s="24"/>
      <c r="D531" s="25"/>
      <c r="E531" s="26"/>
      <c r="F531" s="27"/>
      <c r="G531" s="27"/>
      <c r="H531" s="24"/>
      <c r="I531" s="28"/>
      <c r="J531" s="28"/>
      <c r="K531" s="15"/>
      <c r="L531" s="29"/>
      <c r="M531" s="30"/>
      <c r="N531" s="31"/>
      <c r="O531" s="32"/>
      <c r="P531" s="223"/>
      <c r="Q531" s="225"/>
      <c r="R531" s="377"/>
      <c r="S531" s="29"/>
      <c r="T531" s="30"/>
      <c r="U531">
        <f t="shared" si="117"/>
        <v>0</v>
      </c>
      <c r="V531" t="str">
        <f>IF(F531="","",IF(COUNTIF('Postes comptables'!$A:$C,F531)=0,"Anomalie",""))</f>
        <v/>
      </c>
      <c r="W531">
        <f t="shared" si="118"/>
        <v>1</v>
      </c>
      <c r="X531" t="str">
        <f>IF(F531="","",MATCH(F531,'Postes comptables'!$C$3:$C$45,0))</f>
        <v/>
      </c>
      <c r="Y531" t="str" cm="1">
        <f t="array" ref="Y531">IF(X531="","",INDEX('Postes comptables'!$B$3:$B$45,X531,0))</f>
        <v/>
      </c>
      <c r="Z531" t="str">
        <f>IF(G531="","",IF(COUNTIF('Postes comptables'!$C$99:$C$148,G531)=0,"Anomalie",""))</f>
        <v/>
      </c>
      <c r="AA531" t="b">
        <f t="shared" si="119"/>
        <v>0</v>
      </c>
      <c r="AB531" t="str">
        <f t="shared" si="120"/>
        <v/>
      </c>
      <c r="AC531" t="str">
        <f t="shared" si="121"/>
        <v/>
      </c>
      <c r="AD531" t="str">
        <f t="shared" si="122"/>
        <v/>
      </c>
      <c r="AE531" t="str">
        <f t="shared" si="123"/>
        <v/>
      </c>
      <c r="AF531" t="str">
        <f t="shared" si="124"/>
        <v/>
      </c>
      <c r="AG531" t="str">
        <f t="shared" si="125"/>
        <v/>
      </c>
      <c r="AH531" t="str">
        <f t="shared" si="126"/>
        <v/>
      </c>
      <c r="AI531" t="str">
        <f t="shared" si="127"/>
        <v/>
      </c>
      <c r="AJ531" t="str">
        <f t="shared" si="128"/>
        <v/>
      </c>
      <c r="AK531" t="str">
        <f t="shared" si="129"/>
        <v/>
      </c>
    </row>
    <row r="532" spans="1:37" x14ac:dyDescent="0.25">
      <c r="A532" s="23"/>
      <c r="B532" s="24"/>
      <c r="C532" s="24"/>
      <c r="D532" s="25"/>
      <c r="E532" s="26"/>
      <c r="F532" s="27"/>
      <c r="G532" s="27"/>
      <c r="H532" s="24"/>
      <c r="I532" s="28"/>
      <c r="J532" s="28"/>
      <c r="K532" s="15"/>
      <c r="L532" s="29"/>
      <c r="M532" s="30"/>
      <c r="N532" s="31"/>
      <c r="O532" s="32"/>
      <c r="P532" s="223"/>
      <c r="Q532" s="225"/>
      <c r="R532" s="377"/>
      <c r="S532" s="29"/>
      <c r="T532" s="30"/>
      <c r="U532">
        <f t="shared" si="117"/>
        <v>0</v>
      </c>
      <c r="V532" t="str">
        <f>IF(F532="","",IF(COUNTIF('Postes comptables'!$A:$C,F532)=0,"Anomalie",""))</f>
        <v/>
      </c>
      <c r="W532">
        <f t="shared" si="118"/>
        <v>1</v>
      </c>
      <c r="X532" t="str">
        <f>IF(F532="","",MATCH(F532,'Postes comptables'!$C$3:$C$45,0))</f>
        <v/>
      </c>
      <c r="Y532" t="str" cm="1">
        <f t="array" ref="Y532">IF(X532="","",INDEX('Postes comptables'!$B$3:$B$45,X532,0))</f>
        <v/>
      </c>
      <c r="Z532" t="str">
        <f>IF(G532="","",IF(COUNTIF('Postes comptables'!$C$99:$C$148,G532)=0,"Anomalie",""))</f>
        <v/>
      </c>
      <c r="AA532" t="b">
        <f t="shared" si="119"/>
        <v>0</v>
      </c>
      <c r="AB532" t="str">
        <f t="shared" si="120"/>
        <v/>
      </c>
      <c r="AC532" t="str">
        <f t="shared" si="121"/>
        <v/>
      </c>
      <c r="AD532" t="str">
        <f t="shared" si="122"/>
        <v/>
      </c>
      <c r="AE532" t="str">
        <f t="shared" si="123"/>
        <v/>
      </c>
      <c r="AF532" t="str">
        <f t="shared" si="124"/>
        <v/>
      </c>
      <c r="AG532" t="str">
        <f t="shared" si="125"/>
        <v/>
      </c>
      <c r="AH532" t="str">
        <f t="shared" si="126"/>
        <v/>
      </c>
      <c r="AI532" t="str">
        <f t="shared" si="127"/>
        <v/>
      </c>
      <c r="AJ532" t="str">
        <f t="shared" si="128"/>
        <v/>
      </c>
      <c r="AK532" t="str">
        <f t="shared" si="129"/>
        <v/>
      </c>
    </row>
    <row r="533" spans="1:37" x14ac:dyDescent="0.25">
      <c r="A533" s="23"/>
      <c r="B533" s="24"/>
      <c r="C533" s="24"/>
      <c r="D533" s="25"/>
      <c r="E533" s="26"/>
      <c r="F533" s="27"/>
      <c r="G533" s="27"/>
      <c r="H533" s="24"/>
      <c r="I533" s="28"/>
      <c r="J533" s="28"/>
      <c r="K533" s="15"/>
      <c r="L533" s="29"/>
      <c r="M533" s="30"/>
      <c r="N533" s="31"/>
      <c r="O533" s="32"/>
      <c r="P533" s="223"/>
      <c r="Q533" s="225"/>
      <c r="R533" s="377"/>
      <c r="S533" s="29"/>
      <c r="T533" s="30"/>
      <c r="U533">
        <f t="shared" si="117"/>
        <v>0</v>
      </c>
      <c r="V533" t="str">
        <f>IF(F533="","",IF(COUNTIF('Postes comptables'!$A:$C,F533)=0,"Anomalie",""))</f>
        <v/>
      </c>
      <c r="W533">
        <f t="shared" si="118"/>
        <v>1</v>
      </c>
      <c r="X533" t="str">
        <f>IF(F533="","",MATCH(F533,'Postes comptables'!$C$3:$C$45,0))</f>
        <v/>
      </c>
      <c r="Y533" t="str" cm="1">
        <f t="array" ref="Y533">IF(X533="","",INDEX('Postes comptables'!$B$3:$B$45,X533,0))</f>
        <v/>
      </c>
      <c r="Z533" t="str">
        <f>IF(G533="","",IF(COUNTIF('Postes comptables'!$C$99:$C$148,G533)=0,"Anomalie",""))</f>
        <v/>
      </c>
      <c r="AA533" t="b">
        <f t="shared" si="119"/>
        <v>0</v>
      </c>
      <c r="AB533" t="str">
        <f t="shared" si="120"/>
        <v/>
      </c>
      <c r="AC533" t="str">
        <f t="shared" si="121"/>
        <v/>
      </c>
      <c r="AD533" t="str">
        <f t="shared" si="122"/>
        <v/>
      </c>
      <c r="AE533" t="str">
        <f t="shared" si="123"/>
        <v/>
      </c>
      <c r="AF533" t="str">
        <f t="shared" si="124"/>
        <v/>
      </c>
      <c r="AG533" t="str">
        <f t="shared" si="125"/>
        <v/>
      </c>
      <c r="AH533" t="str">
        <f t="shared" si="126"/>
        <v/>
      </c>
      <c r="AI533" t="str">
        <f t="shared" si="127"/>
        <v/>
      </c>
      <c r="AJ533" t="str">
        <f t="shared" si="128"/>
        <v/>
      </c>
      <c r="AK533" t="str">
        <f t="shared" si="129"/>
        <v/>
      </c>
    </row>
    <row r="534" spans="1:37" x14ac:dyDescent="0.25">
      <c r="A534" s="23"/>
      <c r="B534" s="24"/>
      <c r="C534" s="24"/>
      <c r="D534" s="25"/>
      <c r="E534" s="26"/>
      <c r="F534" s="27"/>
      <c r="G534" s="27"/>
      <c r="H534" s="24"/>
      <c r="I534" s="28"/>
      <c r="J534" s="28"/>
      <c r="K534" s="15"/>
      <c r="L534" s="29"/>
      <c r="M534" s="30"/>
      <c r="N534" s="31"/>
      <c r="O534" s="32"/>
      <c r="P534" s="223"/>
      <c r="Q534" s="225"/>
      <c r="R534" s="377"/>
      <c r="S534" s="29"/>
      <c r="T534" s="30"/>
      <c r="U534">
        <f t="shared" si="117"/>
        <v>0</v>
      </c>
      <c r="V534" t="str">
        <f>IF(F534="","",IF(COUNTIF('Postes comptables'!$A:$C,F534)=0,"Anomalie",""))</f>
        <v/>
      </c>
      <c r="W534">
        <f t="shared" si="118"/>
        <v>1</v>
      </c>
      <c r="X534" t="str">
        <f>IF(F534="","",MATCH(F534,'Postes comptables'!$C$3:$C$45,0))</f>
        <v/>
      </c>
      <c r="Y534" t="str" cm="1">
        <f t="array" ref="Y534">IF(X534="","",INDEX('Postes comptables'!$B$3:$B$45,X534,0))</f>
        <v/>
      </c>
      <c r="Z534" t="str">
        <f>IF(G534="","",IF(COUNTIF('Postes comptables'!$C$99:$C$148,G534)=0,"Anomalie",""))</f>
        <v/>
      </c>
      <c r="AA534" t="b">
        <f t="shared" si="119"/>
        <v>0</v>
      </c>
      <c r="AB534" t="str">
        <f t="shared" si="120"/>
        <v/>
      </c>
      <c r="AC534" t="str">
        <f t="shared" si="121"/>
        <v/>
      </c>
      <c r="AD534" t="str">
        <f t="shared" si="122"/>
        <v/>
      </c>
      <c r="AE534" t="str">
        <f t="shared" si="123"/>
        <v/>
      </c>
      <c r="AF534" t="str">
        <f t="shared" si="124"/>
        <v/>
      </c>
      <c r="AG534" t="str">
        <f t="shared" si="125"/>
        <v/>
      </c>
      <c r="AH534" t="str">
        <f t="shared" si="126"/>
        <v/>
      </c>
      <c r="AI534" t="str">
        <f t="shared" si="127"/>
        <v/>
      </c>
      <c r="AJ534" t="str">
        <f t="shared" si="128"/>
        <v/>
      </c>
      <c r="AK534" t="str">
        <f t="shared" si="129"/>
        <v/>
      </c>
    </row>
    <row r="535" spans="1:37" x14ac:dyDescent="0.25">
      <c r="A535" s="23"/>
      <c r="B535" s="24"/>
      <c r="C535" s="24"/>
      <c r="D535" s="25"/>
      <c r="E535" s="26"/>
      <c r="F535" s="27"/>
      <c r="G535" s="27"/>
      <c r="H535" s="24"/>
      <c r="I535" s="28"/>
      <c r="J535" s="28"/>
      <c r="K535" s="15"/>
      <c r="L535" s="29"/>
      <c r="M535" s="30"/>
      <c r="N535" s="31"/>
      <c r="O535" s="32"/>
      <c r="P535" s="223"/>
      <c r="Q535" s="225"/>
      <c r="R535" s="377"/>
      <c r="S535" s="29"/>
      <c r="T535" s="30"/>
      <c r="U535">
        <f t="shared" si="117"/>
        <v>0</v>
      </c>
      <c r="V535" t="str">
        <f>IF(F535="","",IF(COUNTIF('Postes comptables'!$A:$C,F535)=0,"Anomalie",""))</f>
        <v/>
      </c>
      <c r="W535">
        <f t="shared" si="118"/>
        <v>1</v>
      </c>
      <c r="X535" t="str">
        <f>IF(F535="","",MATCH(F535,'Postes comptables'!$C$3:$C$45,0))</f>
        <v/>
      </c>
      <c r="Y535" t="str" cm="1">
        <f t="array" ref="Y535">IF(X535="","",INDEX('Postes comptables'!$B$3:$B$45,X535,0))</f>
        <v/>
      </c>
      <c r="Z535" t="str">
        <f>IF(G535="","",IF(COUNTIF('Postes comptables'!$C$99:$C$148,G535)=0,"Anomalie",""))</f>
        <v/>
      </c>
      <c r="AA535" t="b">
        <f t="shared" si="119"/>
        <v>0</v>
      </c>
      <c r="AB535" t="str">
        <f t="shared" si="120"/>
        <v/>
      </c>
      <c r="AC535" t="str">
        <f t="shared" si="121"/>
        <v/>
      </c>
      <c r="AD535" t="str">
        <f t="shared" si="122"/>
        <v/>
      </c>
      <c r="AE535" t="str">
        <f t="shared" si="123"/>
        <v/>
      </c>
      <c r="AF535" t="str">
        <f t="shared" si="124"/>
        <v/>
      </c>
      <c r="AG535" t="str">
        <f t="shared" si="125"/>
        <v/>
      </c>
      <c r="AH535" t="str">
        <f t="shared" si="126"/>
        <v/>
      </c>
      <c r="AI535" t="str">
        <f t="shared" si="127"/>
        <v/>
      </c>
      <c r="AJ535" t="str">
        <f t="shared" si="128"/>
        <v/>
      </c>
      <c r="AK535" t="str">
        <f t="shared" si="129"/>
        <v/>
      </c>
    </row>
    <row r="536" spans="1:37" x14ac:dyDescent="0.25">
      <c r="A536" s="23"/>
      <c r="B536" s="24"/>
      <c r="C536" s="24"/>
      <c r="D536" s="25"/>
      <c r="E536" s="26"/>
      <c r="F536" s="27"/>
      <c r="G536" s="27"/>
      <c r="H536" s="24"/>
      <c r="I536" s="28"/>
      <c r="J536" s="28"/>
      <c r="K536" s="15"/>
      <c r="L536" s="29"/>
      <c r="M536" s="30"/>
      <c r="N536" s="31"/>
      <c r="O536" s="32"/>
      <c r="P536" s="223"/>
      <c r="Q536" s="225"/>
      <c r="R536" s="377"/>
      <c r="S536" s="29"/>
      <c r="T536" s="30"/>
      <c r="U536">
        <f t="shared" si="117"/>
        <v>0</v>
      </c>
      <c r="V536" t="str">
        <f>IF(F536="","",IF(COUNTIF('Postes comptables'!$A:$C,F536)=0,"Anomalie",""))</f>
        <v/>
      </c>
      <c r="W536">
        <f t="shared" si="118"/>
        <v>1</v>
      </c>
      <c r="X536" t="str">
        <f>IF(F536="","",MATCH(F536,'Postes comptables'!$C$3:$C$45,0))</f>
        <v/>
      </c>
      <c r="Y536" t="str" cm="1">
        <f t="array" ref="Y536">IF(X536="","",INDEX('Postes comptables'!$B$3:$B$45,X536,0))</f>
        <v/>
      </c>
      <c r="Z536" t="str">
        <f>IF(G536="","",IF(COUNTIF('Postes comptables'!$C$99:$C$148,G536)=0,"Anomalie",""))</f>
        <v/>
      </c>
      <c r="AA536" t="b">
        <f t="shared" si="119"/>
        <v>0</v>
      </c>
      <c r="AB536" t="str">
        <f t="shared" si="120"/>
        <v/>
      </c>
      <c r="AC536" t="str">
        <f t="shared" si="121"/>
        <v/>
      </c>
      <c r="AD536" t="str">
        <f t="shared" si="122"/>
        <v/>
      </c>
      <c r="AE536" t="str">
        <f t="shared" si="123"/>
        <v/>
      </c>
      <c r="AF536" t="str">
        <f t="shared" si="124"/>
        <v/>
      </c>
      <c r="AG536" t="str">
        <f t="shared" si="125"/>
        <v/>
      </c>
      <c r="AH536" t="str">
        <f t="shared" si="126"/>
        <v/>
      </c>
      <c r="AI536" t="str">
        <f t="shared" si="127"/>
        <v/>
      </c>
      <c r="AJ536" t="str">
        <f t="shared" si="128"/>
        <v/>
      </c>
      <c r="AK536" t="str">
        <f t="shared" si="129"/>
        <v/>
      </c>
    </row>
    <row r="537" spans="1:37" x14ac:dyDescent="0.25">
      <c r="A537" s="23"/>
      <c r="B537" s="24"/>
      <c r="C537" s="24"/>
      <c r="D537" s="25"/>
      <c r="E537" s="26"/>
      <c r="F537" s="27"/>
      <c r="G537" s="27"/>
      <c r="H537" s="24"/>
      <c r="I537" s="28"/>
      <c r="J537" s="28"/>
      <c r="K537" s="15"/>
      <c r="L537" s="29"/>
      <c r="M537" s="30"/>
      <c r="N537" s="31"/>
      <c r="O537" s="32"/>
      <c r="P537" s="223"/>
      <c r="Q537" s="225"/>
      <c r="R537" s="377"/>
      <c r="S537" s="29"/>
      <c r="T537" s="30"/>
      <c r="U537">
        <f t="shared" si="117"/>
        <v>0</v>
      </c>
      <c r="V537" t="str">
        <f>IF(F537="","",IF(COUNTIF('Postes comptables'!$A:$C,F537)=0,"Anomalie",""))</f>
        <v/>
      </c>
      <c r="W537">
        <f t="shared" si="118"/>
        <v>1</v>
      </c>
      <c r="X537" t="str">
        <f>IF(F537="","",MATCH(F537,'Postes comptables'!$C$3:$C$45,0))</f>
        <v/>
      </c>
      <c r="Y537" t="str" cm="1">
        <f t="array" ref="Y537">IF(X537="","",INDEX('Postes comptables'!$B$3:$B$45,X537,0))</f>
        <v/>
      </c>
      <c r="Z537" t="str">
        <f>IF(G537="","",IF(COUNTIF('Postes comptables'!$C$99:$C$148,G537)=0,"Anomalie",""))</f>
        <v/>
      </c>
      <c r="AA537" t="b">
        <f t="shared" si="119"/>
        <v>0</v>
      </c>
      <c r="AB537" t="str">
        <f t="shared" si="120"/>
        <v/>
      </c>
      <c r="AC537" t="str">
        <f t="shared" si="121"/>
        <v/>
      </c>
      <c r="AD537" t="str">
        <f t="shared" si="122"/>
        <v/>
      </c>
      <c r="AE537" t="str">
        <f t="shared" si="123"/>
        <v/>
      </c>
      <c r="AF537" t="str">
        <f t="shared" si="124"/>
        <v/>
      </c>
      <c r="AG537" t="str">
        <f t="shared" si="125"/>
        <v/>
      </c>
      <c r="AH537" t="str">
        <f t="shared" si="126"/>
        <v/>
      </c>
      <c r="AI537" t="str">
        <f t="shared" si="127"/>
        <v/>
      </c>
      <c r="AJ537" t="str">
        <f t="shared" si="128"/>
        <v/>
      </c>
      <c r="AK537" t="str">
        <f t="shared" si="129"/>
        <v/>
      </c>
    </row>
    <row r="538" spans="1:37" x14ac:dyDescent="0.25">
      <c r="A538" s="23"/>
      <c r="B538" s="24"/>
      <c r="C538" s="24"/>
      <c r="D538" s="25"/>
      <c r="E538" s="26"/>
      <c r="F538" s="27"/>
      <c r="G538" s="27"/>
      <c r="H538" s="24"/>
      <c r="I538" s="28"/>
      <c r="J538" s="28"/>
      <c r="K538" s="15"/>
      <c r="L538" s="29"/>
      <c r="M538" s="30"/>
      <c r="N538" s="31"/>
      <c r="O538" s="32"/>
      <c r="P538" s="223"/>
      <c r="Q538" s="225"/>
      <c r="R538" s="377"/>
      <c r="S538" s="29"/>
      <c r="T538" s="30"/>
      <c r="U538">
        <f t="shared" si="117"/>
        <v>0</v>
      </c>
      <c r="V538" t="str">
        <f>IF(F538="","",IF(COUNTIF('Postes comptables'!$A:$C,F538)=0,"Anomalie",""))</f>
        <v/>
      </c>
      <c r="W538">
        <f t="shared" si="118"/>
        <v>1</v>
      </c>
      <c r="X538" t="str">
        <f>IF(F538="","",MATCH(F538,'Postes comptables'!$C$3:$C$45,0))</f>
        <v/>
      </c>
      <c r="Y538" t="str" cm="1">
        <f t="array" ref="Y538">IF(X538="","",INDEX('Postes comptables'!$B$3:$B$45,X538,0))</f>
        <v/>
      </c>
      <c r="Z538" t="str">
        <f>IF(G538="","",IF(COUNTIF('Postes comptables'!$C$99:$C$148,G538)=0,"Anomalie",""))</f>
        <v/>
      </c>
      <c r="AA538" t="b">
        <f t="shared" si="119"/>
        <v>0</v>
      </c>
      <c r="AB538" t="str">
        <f t="shared" si="120"/>
        <v/>
      </c>
      <c r="AC538" t="str">
        <f t="shared" si="121"/>
        <v/>
      </c>
      <c r="AD538" t="str">
        <f t="shared" si="122"/>
        <v/>
      </c>
      <c r="AE538" t="str">
        <f t="shared" si="123"/>
        <v/>
      </c>
      <c r="AF538" t="str">
        <f t="shared" si="124"/>
        <v/>
      </c>
      <c r="AG538" t="str">
        <f t="shared" si="125"/>
        <v/>
      </c>
      <c r="AH538" t="str">
        <f t="shared" si="126"/>
        <v/>
      </c>
      <c r="AI538" t="str">
        <f t="shared" si="127"/>
        <v/>
      </c>
      <c r="AJ538" t="str">
        <f t="shared" si="128"/>
        <v/>
      </c>
      <c r="AK538" t="str">
        <f t="shared" si="129"/>
        <v/>
      </c>
    </row>
    <row r="539" spans="1:37" x14ac:dyDescent="0.25">
      <c r="A539" s="23"/>
      <c r="B539" s="24"/>
      <c r="C539" s="24"/>
      <c r="D539" s="25"/>
      <c r="E539" s="26"/>
      <c r="F539" s="27"/>
      <c r="G539" s="27"/>
      <c r="H539" s="24"/>
      <c r="I539" s="28"/>
      <c r="J539" s="28"/>
      <c r="K539" s="15"/>
      <c r="L539" s="29"/>
      <c r="M539" s="30"/>
      <c r="N539" s="31"/>
      <c r="O539" s="32"/>
      <c r="P539" s="223"/>
      <c r="Q539" s="225"/>
      <c r="R539" s="377"/>
      <c r="S539" s="29"/>
      <c r="T539" s="30"/>
      <c r="U539">
        <f t="shared" si="117"/>
        <v>0</v>
      </c>
      <c r="V539" t="str">
        <f>IF(F539="","",IF(COUNTIF('Postes comptables'!$A:$C,F539)=0,"Anomalie",""))</f>
        <v/>
      </c>
      <c r="W539">
        <f t="shared" si="118"/>
        <v>1</v>
      </c>
      <c r="X539" t="str">
        <f>IF(F539="","",MATCH(F539,'Postes comptables'!$C$3:$C$45,0))</f>
        <v/>
      </c>
      <c r="Y539" t="str" cm="1">
        <f t="array" ref="Y539">IF(X539="","",INDEX('Postes comptables'!$B$3:$B$45,X539,0))</f>
        <v/>
      </c>
      <c r="Z539" t="str">
        <f>IF(G539="","",IF(COUNTIF('Postes comptables'!$C$99:$C$148,G539)=0,"Anomalie",""))</f>
        <v/>
      </c>
      <c r="AA539" t="b">
        <f t="shared" si="119"/>
        <v>0</v>
      </c>
      <c r="AB539" t="str">
        <f t="shared" si="120"/>
        <v/>
      </c>
      <c r="AC539" t="str">
        <f t="shared" si="121"/>
        <v/>
      </c>
      <c r="AD539" t="str">
        <f t="shared" si="122"/>
        <v/>
      </c>
      <c r="AE539" t="str">
        <f t="shared" si="123"/>
        <v/>
      </c>
      <c r="AF539" t="str">
        <f t="shared" si="124"/>
        <v/>
      </c>
      <c r="AG539" t="str">
        <f t="shared" si="125"/>
        <v/>
      </c>
      <c r="AH539" t="str">
        <f t="shared" si="126"/>
        <v/>
      </c>
      <c r="AI539" t="str">
        <f t="shared" si="127"/>
        <v/>
      </c>
      <c r="AJ539" t="str">
        <f t="shared" si="128"/>
        <v/>
      </c>
      <c r="AK539" t="str">
        <f t="shared" si="129"/>
        <v/>
      </c>
    </row>
    <row r="540" spans="1:37" x14ac:dyDescent="0.25">
      <c r="A540" s="23"/>
      <c r="B540" s="24"/>
      <c r="C540" s="24"/>
      <c r="D540" s="25"/>
      <c r="E540" s="26"/>
      <c r="F540" s="27"/>
      <c r="G540" s="27"/>
      <c r="H540" s="24"/>
      <c r="I540" s="28"/>
      <c r="J540" s="28"/>
      <c r="K540" s="15"/>
      <c r="L540" s="29"/>
      <c r="M540" s="30"/>
      <c r="N540" s="31"/>
      <c r="O540" s="32"/>
      <c r="P540" s="223"/>
      <c r="Q540" s="225"/>
      <c r="R540" s="377"/>
      <c r="S540" s="29"/>
      <c r="T540" s="30"/>
      <c r="U540">
        <f t="shared" si="117"/>
        <v>0</v>
      </c>
      <c r="V540" t="str">
        <f>IF(F540="","",IF(COUNTIF('Postes comptables'!$A:$C,F540)=0,"Anomalie",""))</f>
        <v/>
      </c>
      <c r="W540">
        <f t="shared" si="118"/>
        <v>1</v>
      </c>
      <c r="X540" t="str">
        <f>IF(F540="","",MATCH(F540,'Postes comptables'!$C$3:$C$45,0))</f>
        <v/>
      </c>
      <c r="Y540" t="str" cm="1">
        <f t="array" ref="Y540">IF(X540="","",INDEX('Postes comptables'!$B$3:$B$45,X540,0))</f>
        <v/>
      </c>
      <c r="Z540" t="str">
        <f>IF(G540="","",IF(COUNTIF('Postes comptables'!$C$99:$C$148,G540)=0,"Anomalie",""))</f>
        <v/>
      </c>
      <c r="AA540" t="b">
        <f t="shared" si="119"/>
        <v>0</v>
      </c>
      <c r="AB540" t="str">
        <f t="shared" si="120"/>
        <v/>
      </c>
      <c r="AC540" t="str">
        <f t="shared" si="121"/>
        <v/>
      </c>
      <c r="AD540" t="str">
        <f t="shared" si="122"/>
        <v/>
      </c>
      <c r="AE540" t="str">
        <f t="shared" si="123"/>
        <v/>
      </c>
      <c r="AF540" t="str">
        <f t="shared" si="124"/>
        <v/>
      </c>
      <c r="AG540" t="str">
        <f t="shared" si="125"/>
        <v/>
      </c>
      <c r="AH540" t="str">
        <f t="shared" si="126"/>
        <v/>
      </c>
      <c r="AI540" t="str">
        <f t="shared" si="127"/>
        <v/>
      </c>
      <c r="AJ540" t="str">
        <f t="shared" si="128"/>
        <v/>
      </c>
      <c r="AK540" t="str">
        <f t="shared" si="129"/>
        <v/>
      </c>
    </row>
    <row r="541" spans="1:37" x14ac:dyDescent="0.25">
      <c r="A541" s="23"/>
      <c r="B541" s="24"/>
      <c r="C541" s="24"/>
      <c r="D541" s="25"/>
      <c r="E541" s="26"/>
      <c r="F541" s="27"/>
      <c r="G541" s="27"/>
      <c r="H541" s="24"/>
      <c r="I541" s="28"/>
      <c r="J541" s="28"/>
      <c r="K541" s="15"/>
      <c r="L541" s="29"/>
      <c r="M541" s="30"/>
      <c r="N541" s="31"/>
      <c r="O541" s="32"/>
      <c r="P541" s="223"/>
      <c r="Q541" s="225"/>
      <c r="R541" s="377"/>
      <c r="S541" s="29"/>
      <c r="T541" s="30"/>
      <c r="U541">
        <f t="shared" si="117"/>
        <v>0</v>
      </c>
      <c r="V541" t="str">
        <f>IF(F541="","",IF(COUNTIF('Postes comptables'!$A:$C,F541)=0,"Anomalie",""))</f>
        <v/>
      </c>
      <c r="W541">
        <f t="shared" si="118"/>
        <v>1</v>
      </c>
      <c r="X541" t="str">
        <f>IF(F541="","",MATCH(F541,'Postes comptables'!$C$3:$C$45,0))</f>
        <v/>
      </c>
      <c r="Y541" t="str" cm="1">
        <f t="array" ref="Y541">IF(X541="","",INDEX('Postes comptables'!$B$3:$B$45,X541,0))</f>
        <v/>
      </c>
      <c r="Z541" t="str">
        <f>IF(G541="","",IF(COUNTIF('Postes comptables'!$C$99:$C$148,G541)=0,"Anomalie",""))</f>
        <v/>
      </c>
      <c r="AA541" t="b">
        <f t="shared" si="119"/>
        <v>0</v>
      </c>
      <c r="AB541" t="str">
        <f t="shared" si="120"/>
        <v/>
      </c>
      <c r="AC541" t="str">
        <f t="shared" si="121"/>
        <v/>
      </c>
      <c r="AD541" t="str">
        <f t="shared" si="122"/>
        <v/>
      </c>
      <c r="AE541" t="str">
        <f t="shared" si="123"/>
        <v/>
      </c>
      <c r="AF541" t="str">
        <f t="shared" si="124"/>
        <v/>
      </c>
      <c r="AG541" t="str">
        <f t="shared" si="125"/>
        <v/>
      </c>
      <c r="AH541" t="str">
        <f t="shared" si="126"/>
        <v/>
      </c>
      <c r="AI541" t="str">
        <f t="shared" si="127"/>
        <v/>
      </c>
      <c r="AJ541" t="str">
        <f t="shared" si="128"/>
        <v/>
      </c>
      <c r="AK541" t="str">
        <f t="shared" si="129"/>
        <v/>
      </c>
    </row>
    <row r="542" spans="1:37" x14ac:dyDescent="0.25">
      <c r="A542" s="23"/>
      <c r="B542" s="24"/>
      <c r="C542" s="24"/>
      <c r="D542" s="25"/>
      <c r="E542" s="26"/>
      <c r="F542" s="27"/>
      <c r="G542" s="27"/>
      <c r="H542" s="24"/>
      <c r="I542" s="28"/>
      <c r="J542" s="28"/>
      <c r="K542" s="15"/>
      <c r="L542" s="29"/>
      <c r="M542" s="30"/>
      <c r="N542" s="31"/>
      <c r="O542" s="32"/>
      <c r="P542" s="223"/>
      <c r="Q542" s="225"/>
      <c r="R542" s="377"/>
      <c r="S542" s="29"/>
      <c r="T542" s="30"/>
      <c r="U542">
        <f t="shared" si="117"/>
        <v>0</v>
      </c>
      <c r="V542" t="str">
        <f>IF(F542="","",IF(COUNTIF('Postes comptables'!$A:$C,F542)=0,"Anomalie",""))</f>
        <v/>
      </c>
      <c r="W542">
        <f t="shared" si="118"/>
        <v>1</v>
      </c>
      <c r="X542" t="str">
        <f>IF(F542="","",MATCH(F542,'Postes comptables'!$C$3:$C$45,0))</f>
        <v/>
      </c>
      <c r="Y542" t="str" cm="1">
        <f t="array" ref="Y542">IF(X542="","",INDEX('Postes comptables'!$B$3:$B$45,X542,0))</f>
        <v/>
      </c>
      <c r="Z542" t="str">
        <f>IF(G542="","",IF(COUNTIF('Postes comptables'!$C$99:$C$148,G542)=0,"Anomalie",""))</f>
        <v/>
      </c>
      <c r="AA542" t="b">
        <f t="shared" si="119"/>
        <v>0</v>
      </c>
      <c r="AB542" t="str">
        <f t="shared" si="120"/>
        <v/>
      </c>
      <c r="AC542" t="str">
        <f t="shared" si="121"/>
        <v/>
      </c>
      <c r="AD542" t="str">
        <f t="shared" si="122"/>
        <v/>
      </c>
      <c r="AE542" t="str">
        <f t="shared" si="123"/>
        <v/>
      </c>
      <c r="AF542" t="str">
        <f t="shared" si="124"/>
        <v/>
      </c>
      <c r="AG542" t="str">
        <f t="shared" si="125"/>
        <v/>
      </c>
      <c r="AH542" t="str">
        <f t="shared" si="126"/>
        <v/>
      </c>
      <c r="AI542" t="str">
        <f t="shared" si="127"/>
        <v/>
      </c>
      <c r="AJ542" t="str">
        <f t="shared" si="128"/>
        <v/>
      </c>
      <c r="AK542" t="str">
        <f t="shared" si="129"/>
        <v/>
      </c>
    </row>
    <row r="543" spans="1:37" x14ac:dyDescent="0.25">
      <c r="A543" s="23"/>
      <c r="B543" s="24"/>
      <c r="C543" s="24"/>
      <c r="D543" s="25"/>
      <c r="E543" s="26"/>
      <c r="F543" s="27"/>
      <c r="G543" s="27"/>
      <c r="H543" s="24"/>
      <c r="I543" s="28"/>
      <c r="J543" s="28"/>
      <c r="K543" s="15"/>
      <c r="L543" s="29"/>
      <c r="M543" s="30"/>
      <c r="N543" s="31"/>
      <c r="O543" s="32"/>
      <c r="P543" s="223"/>
      <c r="Q543" s="225"/>
      <c r="R543" s="377"/>
      <c r="S543" s="29"/>
      <c r="T543" s="30"/>
      <c r="U543">
        <f t="shared" si="117"/>
        <v>0</v>
      </c>
      <c r="V543" t="str">
        <f>IF(F543="","",IF(COUNTIF('Postes comptables'!$A:$C,F543)=0,"Anomalie",""))</f>
        <v/>
      </c>
      <c r="W543">
        <f t="shared" si="118"/>
        <v>1</v>
      </c>
      <c r="X543" t="str">
        <f>IF(F543="","",MATCH(F543,'Postes comptables'!$C$3:$C$45,0))</f>
        <v/>
      </c>
      <c r="Y543" t="str" cm="1">
        <f t="array" ref="Y543">IF(X543="","",INDEX('Postes comptables'!$B$3:$B$45,X543,0))</f>
        <v/>
      </c>
      <c r="Z543" t="str">
        <f>IF(G543="","",IF(COUNTIF('Postes comptables'!$C$99:$C$148,G543)=0,"Anomalie",""))</f>
        <v/>
      </c>
      <c r="AA543" t="b">
        <f t="shared" si="119"/>
        <v>0</v>
      </c>
      <c r="AB543" t="str">
        <f t="shared" si="120"/>
        <v/>
      </c>
      <c r="AC543" t="str">
        <f t="shared" si="121"/>
        <v/>
      </c>
      <c r="AD543" t="str">
        <f t="shared" si="122"/>
        <v/>
      </c>
      <c r="AE543" t="str">
        <f t="shared" si="123"/>
        <v/>
      </c>
      <c r="AF543" t="str">
        <f t="shared" si="124"/>
        <v/>
      </c>
      <c r="AG543" t="str">
        <f t="shared" si="125"/>
        <v/>
      </c>
      <c r="AH543" t="str">
        <f t="shared" si="126"/>
        <v/>
      </c>
      <c r="AI543" t="str">
        <f t="shared" si="127"/>
        <v/>
      </c>
      <c r="AJ543" t="str">
        <f t="shared" si="128"/>
        <v/>
      </c>
      <c r="AK543" t="str">
        <f t="shared" si="129"/>
        <v/>
      </c>
    </row>
    <row r="544" spans="1:37" x14ac:dyDescent="0.25">
      <c r="A544" s="23"/>
      <c r="B544" s="24"/>
      <c r="C544" s="24"/>
      <c r="D544" s="25"/>
      <c r="E544" s="26"/>
      <c r="F544" s="27"/>
      <c r="G544" s="27"/>
      <c r="H544" s="24"/>
      <c r="I544" s="28"/>
      <c r="J544" s="28"/>
      <c r="K544" s="15"/>
      <c r="L544" s="29"/>
      <c r="M544" s="30"/>
      <c r="N544" s="31"/>
      <c r="O544" s="32"/>
      <c r="P544" s="223"/>
      <c r="Q544" s="225"/>
      <c r="R544" s="377"/>
      <c r="S544" s="29"/>
      <c r="T544" s="30"/>
      <c r="U544">
        <f t="shared" si="117"/>
        <v>0</v>
      </c>
      <c r="V544" t="str">
        <f>IF(F544="","",IF(COUNTIF('Postes comptables'!$A:$C,F544)=0,"Anomalie",""))</f>
        <v/>
      </c>
      <c r="W544">
        <f t="shared" si="118"/>
        <v>1</v>
      </c>
      <c r="X544" t="str">
        <f>IF(F544="","",MATCH(F544,'Postes comptables'!$C$3:$C$45,0))</f>
        <v/>
      </c>
      <c r="Y544" t="str" cm="1">
        <f t="array" ref="Y544">IF(X544="","",INDEX('Postes comptables'!$B$3:$B$45,X544,0))</f>
        <v/>
      </c>
      <c r="Z544" t="str">
        <f>IF(G544="","",IF(COUNTIF('Postes comptables'!$C$99:$C$148,G544)=0,"Anomalie",""))</f>
        <v/>
      </c>
      <c r="AA544" t="b">
        <f t="shared" si="119"/>
        <v>0</v>
      </c>
      <c r="AB544" t="str">
        <f t="shared" si="120"/>
        <v/>
      </c>
      <c r="AC544" t="str">
        <f t="shared" si="121"/>
        <v/>
      </c>
      <c r="AD544" t="str">
        <f t="shared" si="122"/>
        <v/>
      </c>
      <c r="AE544" t="str">
        <f t="shared" si="123"/>
        <v/>
      </c>
      <c r="AF544" t="str">
        <f t="shared" si="124"/>
        <v/>
      </c>
      <c r="AG544" t="str">
        <f t="shared" si="125"/>
        <v/>
      </c>
      <c r="AH544" t="str">
        <f t="shared" si="126"/>
        <v/>
      </c>
      <c r="AI544" t="str">
        <f t="shared" si="127"/>
        <v/>
      </c>
      <c r="AJ544" t="str">
        <f t="shared" si="128"/>
        <v/>
      </c>
      <c r="AK544" t="str">
        <f t="shared" si="129"/>
        <v/>
      </c>
    </row>
    <row r="545" spans="1:37" x14ac:dyDescent="0.25">
      <c r="A545" s="23"/>
      <c r="B545" s="24"/>
      <c r="C545" s="24"/>
      <c r="D545" s="25"/>
      <c r="E545" s="26"/>
      <c r="F545" s="27"/>
      <c r="G545" s="27"/>
      <c r="H545" s="24"/>
      <c r="I545" s="28"/>
      <c r="J545" s="28"/>
      <c r="K545" s="15"/>
      <c r="L545" s="29"/>
      <c r="M545" s="30"/>
      <c r="N545" s="31"/>
      <c r="O545" s="32"/>
      <c r="P545" s="223"/>
      <c r="Q545" s="225"/>
      <c r="R545" s="377"/>
      <c r="S545" s="29"/>
      <c r="T545" s="30"/>
      <c r="U545">
        <f t="shared" si="117"/>
        <v>0</v>
      </c>
      <c r="V545" t="str">
        <f>IF(F545="","",IF(COUNTIF('Postes comptables'!$A:$C,F545)=0,"Anomalie",""))</f>
        <v/>
      </c>
      <c r="W545">
        <f t="shared" si="118"/>
        <v>1</v>
      </c>
      <c r="X545" t="str">
        <f>IF(F545="","",MATCH(F545,'Postes comptables'!$C$3:$C$45,0))</f>
        <v/>
      </c>
      <c r="Y545" t="str" cm="1">
        <f t="array" ref="Y545">IF(X545="","",INDEX('Postes comptables'!$B$3:$B$45,X545,0))</f>
        <v/>
      </c>
      <c r="Z545" t="str">
        <f>IF(G545="","",IF(COUNTIF('Postes comptables'!$C$99:$C$148,G545)=0,"Anomalie",""))</f>
        <v/>
      </c>
      <c r="AA545" t="b">
        <f t="shared" si="119"/>
        <v>0</v>
      </c>
      <c r="AB545" t="str">
        <f t="shared" si="120"/>
        <v/>
      </c>
      <c r="AC545" t="str">
        <f t="shared" si="121"/>
        <v/>
      </c>
      <c r="AD545" t="str">
        <f t="shared" si="122"/>
        <v/>
      </c>
      <c r="AE545" t="str">
        <f t="shared" si="123"/>
        <v/>
      </c>
      <c r="AF545" t="str">
        <f t="shared" si="124"/>
        <v/>
      </c>
      <c r="AG545" t="str">
        <f t="shared" si="125"/>
        <v/>
      </c>
      <c r="AH545" t="str">
        <f t="shared" si="126"/>
        <v/>
      </c>
      <c r="AI545" t="str">
        <f t="shared" si="127"/>
        <v/>
      </c>
      <c r="AJ545" t="str">
        <f t="shared" si="128"/>
        <v/>
      </c>
      <c r="AK545" t="str">
        <f t="shared" si="129"/>
        <v/>
      </c>
    </row>
    <row r="546" spans="1:37" x14ac:dyDescent="0.25">
      <c r="A546" s="23"/>
      <c r="B546" s="24"/>
      <c r="C546" s="24"/>
      <c r="D546" s="25"/>
      <c r="E546" s="26"/>
      <c r="F546" s="27"/>
      <c r="G546" s="27"/>
      <c r="H546" s="24"/>
      <c r="I546" s="28"/>
      <c r="J546" s="28"/>
      <c r="K546" s="15"/>
      <c r="L546" s="29"/>
      <c r="M546" s="30"/>
      <c r="N546" s="31"/>
      <c r="O546" s="32"/>
      <c r="P546" s="223"/>
      <c r="Q546" s="225"/>
      <c r="R546" s="377"/>
      <c r="S546" s="29"/>
      <c r="T546" s="30"/>
      <c r="U546">
        <f t="shared" si="117"/>
        <v>0</v>
      </c>
      <c r="V546" t="str">
        <f>IF(F546="","",IF(COUNTIF('Postes comptables'!$A:$C,F546)=0,"Anomalie",""))</f>
        <v/>
      </c>
      <c r="W546">
        <f t="shared" si="118"/>
        <v>1</v>
      </c>
      <c r="X546" t="str">
        <f>IF(F546="","",MATCH(F546,'Postes comptables'!$C$3:$C$45,0))</f>
        <v/>
      </c>
      <c r="Y546" t="str" cm="1">
        <f t="array" ref="Y546">IF(X546="","",INDEX('Postes comptables'!$B$3:$B$45,X546,0))</f>
        <v/>
      </c>
      <c r="Z546" t="str">
        <f>IF(G546="","",IF(COUNTIF('Postes comptables'!$C$99:$C$148,G546)=0,"Anomalie",""))</f>
        <v/>
      </c>
      <c r="AA546" t="b">
        <f t="shared" si="119"/>
        <v>0</v>
      </c>
      <c r="AB546" t="str">
        <f t="shared" si="120"/>
        <v/>
      </c>
      <c r="AC546" t="str">
        <f t="shared" si="121"/>
        <v/>
      </c>
      <c r="AD546" t="str">
        <f t="shared" si="122"/>
        <v/>
      </c>
      <c r="AE546" t="str">
        <f t="shared" si="123"/>
        <v/>
      </c>
      <c r="AF546" t="str">
        <f t="shared" si="124"/>
        <v/>
      </c>
      <c r="AG546" t="str">
        <f t="shared" si="125"/>
        <v/>
      </c>
      <c r="AH546" t="str">
        <f t="shared" si="126"/>
        <v/>
      </c>
      <c r="AI546" t="str">
        <f t="shared" si="127"/>
        <v/>
      </c>
      <c r="AJ546" t="str">
        <f t="shared" si="128"/>
        <v/>
      </c>
      <c r="AK546" t="str">
        <f t="shared" si="129"/>
        <v/>
      </c>
    </row>
    <row r="547" spans="1:37" x14ac:dyDescent="0.25">
      <c r="A547" s="23"/>
      <c r="B547" s="24"/>
      <c r="C547" s="24"/>
      <c r="D547" s="25"/>
      <c r="E547" s="26"/>
      <c r="F547" s="27"/>
      <c r="G547" s="27"/>
      <c r="H547" s="24"/>
      <c r="I547" s="28"/>
      <c r="J547" s="28"/>
      <c r="K547" s="15"/>
      <c r="L547" s="29"/>
      <c r="M547" s="30"/>
      <c r="N547" s="31"/>
      <c r="O547" s="32"/>
      <c r="P547" s="223"/>
      <c r="Q547" s="225"/>
      <c r="R547" s="377"/>
      <c r="S547" s="29"/>
      <c r="T547" s="30"/>
      <c r="U547">
        <f t="shared" si="117"/>
        <v>0</v>
      </c>
      <c r="V547" t="str">
        <f>IF(F547="","",IF(COUNTIF('Postes comptables'!$A:$C,F547)=0,"Anomalie",""))</f>
        <v/>
      </c>
      <c r="W547">
        <f t="shared" si="118"/>
        <v>1</v>
      </c>
      <c r="X547" t="str">
        <f>IF(F547="","",MATCH(F547,'Postes comptables'!$C$3:$C$45,0))</f>
        <v/>
      </c>
      <c r="Y547" t="str" cm="1">
        <f t="array" ref="Y547">IF(X547="","",INDEX('Postes comptables'!$B$3:$B$45,X547,0))</f>
        <v/>
      </c>
      <c r="Z547" t="str">
        <f>IF(G547="","",IF(COUNTIF('Postes comptables'!$C$99:$C$148,G547)=0,"Anomalie",""))</f>
        <v/>
      </c>
      <c r="AA547" t="b">
        <f t="shared" si="119"/>
        <v>0</v>
      </c>
      <c r="AB547" t="str">
        <f t="shared" si="120"/>
        <v/>
      </c>
      <c r="AC547" t="str">
        <f t="shared" si="121"/>
        <v/>
      </c>
      <c r="AD547" t="str">
        <f t="shared" si="122"/>
        <v/>
      </c>
      <c r="AE547" t="str">
        <f t="shared" si="123"/>
        <v/>
      </c>
      <c r="AF547" t="str">
        <f t="shared" si="124"/>
        <v/>
      </c>
      <c r="AG547" t="str">
        <f t="shared" si="125"/>
        <v/>
      </c>
      <c r="AH547" t="str">
        <f t="shared" si="126"/>
        <v/>
      </c>
      <c r="AI547" t="str">
        <f t="shared" si="127"/>
        <v/>
      </c>
      <c r="AJ547" t="str">
        <f t="shared" si="128"/>
        <v/>
      </c>
      <c r="AK547" t="str">
        <f t="shared" si="129"/>
        <v/>
      </c>
    </row>
    <row r="548" spans="1:37" x14ac:dyDescent="0.25">
      <c r="A548" s="23"/>
      <c r="B548" s="24"/>
      <c r="C548" s="24"/>
      <c r="D548" s="25"/>
      <c r="E548" s="26"/>
      <c r="F548" s="27"/>
      <c r="G548" s="27"/>
      <c r="H548" s="24"/>
      <c r="I548" s="28"/>
      <c r="J548" s="28"/>
      <c r="K548" s="15"/>
      <c r="L548" s="29"/>
      <c r="M548" s="30"/>
      <c r="N548" s="31"/>
      <c r="O548" s="32"/>
      <c r="P548" s="223"/>
      <c r="Q548" s="225"/>
      <c r="R548" s="377"/>
      <c r="S548" s="29"/>
      <c r="T548" s="30"/>
      <c r="U548">
        <f t="shared" si="117"/>
        <v>0</v>
      </c>
      <c r="V548" t="str">
        <f>IF(F548="","",IF(COUNTIF('Postes comptables'!$A:$C,F548)=0,"Anomalie",""))</f>
        <v/>
      </c>
      <c r="W548">
        <f t="shared" si="118"/>
        <v>1</v>
      </c>
      <c r="X548" t="str">
        <f>IF(F548="","",MATCH(F548,'Postes comptables'!$C$3:$C$45,0))</f>
        <v/>
      </c>
      <c r="Y548" t="str" cm="1">
        <f t="array" ref="Y548">IF(X548="","",INDEX('Postes comptables'!$B$3:$B$45,X548,0))</f>
        <v/>
      </c>
      <c r="Z548" t="str">
        <f>IF(G548="","",IF(COUNTIF('Postes comptables'!$C$99:$C$148,G548)=0,"Anomalie",""))</f>
        <v/>
      </c>
      <c r="AA548" t="b">
        <f t="shared" si="119"/>
        <v>0</v>
      </c>
      <c r="AB548" t="str">
        <f t="shared" si="120"/>
        <v/>
      </c>
      <c r="AC548" t="str">
        <f t="shared" si="121"/>
        <v/>
      </c>
      <c r="AD548" t="str">
        <f t="shared" si="122"/>
        <v/>
      </c>
      <c r="AE548" t="str">
        <f t="shared" si="123"/>
        <v/>
      </c>
      <c r="AF548" t="str">
        <f t="shared" si="124"/>
        <v/>
      </c>
      <c r="AG548" t="str">
        <f t="shared" si="125"/>
        <v/>
      </c>
      <c r="AH548" t="str">
        <f t="shared" si="126"/>
        <v/>
      </c>
      <c r="AI548" t="str">
        <f t="shared" si="127"/>
        <v/>
      </c>
      <c r="AJ548" t="str">
        <f t="shared" si="128"/>
        <v/>
      </c>
      <c r="AK548" t="str">
        <f t="shared" si="129"/>
        <v/>
      </c>
    </row>
    <row r="549" spans="1:37" x14ac:dyDescent="0.25">
      <c r="A549" s="23"/>
      <c r="B549" s="24"/>
      <c r="C549" s="24"/>
      <c r="D549" s="25"/>
      <c r="E549" s="26"/>
      <c r="F549" s="27"/>
      <c r="G549" s="27"/>
      <c r="H549" s="24"/>
      <c r="I549" s="28"/>
      <c r="J549" s="28"/>
      <c r="K549" s="15"/>
      <c r="L549" s="29"/>
      <c r="M549" s="30"/>
      <c r="N549" s="31"/>
      <c r="O549" s="32"/>
      <c r="P549" s="223"/>
      <c r="Q549" s="225"/>
      <c r="R549" s="377"/>
      <c r="S549" s="29"/>
      <c r="T549" s="30"/>
      <c r="U549">
        <f t="shared" si="117"/>
        <v>0</v>
      </c>
      <c r="V549" t="str">
        <f>IF(F549="","",IF(COUNTIF('Postes comptables'!$A:$C,F549)=0,"Anomalie",""))</f>
        <v/>
      </c>
      <c r="W549">
        <f t="shared" si="118"/>
        <v>1</v>
      </c>
      <c r="X549" t="str">
        <f>IF(F549="","",MATCH(F549,'Postes comptables'!$C$3:$C$45,0))</f>
        <v/>
      </c>
      <c r="Y549" t="str" cm="1">
        <f t="array" ref="Y549">IF(X549="","",INDEX('Postes comptables'!$B$3:$B$45,X549,0))</f>
        <v/>
      </c>
      <c r="Z549" t="str">
        <f>IF(G549="","",IF(COUNTIF('Postes comptables'!$C$99:$C$148,G549)=0,"Anomalie",""))</f>
        <v/>
      </c>
      <c r="AA549" t="b">
        <f t="shared" si="119"/>
        <v>0</v>
      </c>
      <c r="AB549" t="str">
        <f t="shared" si="120"/>
        <v/>
      </c>
      <c r="AC549" t="str">
        <f t="shared" si="121"/>
        <v/>
      </c>
      <c r="AD549" t="str">
        <f t="shared" si="122"/>
        <v/>
      </c>
      <c r="AE549" t="str">
        <f t="shared" si="123"/>
        <v/>
      </c>
      <c r="AF549" t="str">
        <f t="shared" si="124"/>
        <v/>
      </c>
      <c r="AG549" t="str">
        <f t="shared" si="125"/>
        <v/>
      </c>
      <c r="AH549" t="str">
        <f t="shared" si="126"/>
        <v/>
      </c>
      <c r="AI549" t="str">
        <f t="shared" si="127"/>
        <v/>
      </c>
      <c r="AJ549" t="str">
        <f t="shared" si="128"/>
        <v/>
      </c>
      <c r="AK549" t="str">
        <f t="shared" si="129"/>
        <v/>
      </c>
    </row>
    <row r="550" spans="1:37" x14ac:dyDescent="0.25">
      <c r="A550" s="23"/>
      <c r="B550" s="24"/>
      <c r="C550" s="24"/>
      <c r="D550" s="25"/>
      <c r="E550" s="26"/>
      <c r="F550" s="27"/>
      <c r="G550" s="27"/>
      <c r="H550" s="24"/>
      <c r="I550" s="28"/>
      <c r="J550" s="28"/>
      <c r="K550" s="15"/>
      <c r="L550" s="29"/>
      <c r="M550" s="30"/>
      <c r="N550" s="31"/>
      <c r="O550" s="32"/>
      <c r="P550" s="223"/>
      <c r="Q550" s="225"/>
      <c r="R550" s="377"/>
      <c r="S550" s="29"/>
      <c r="T550" s="30"/>
      <c r="U550">
        <f t="shared" si="117"/>
        <v>0</v>
      </c>
      <c r="V550" t="str">
        <f>IF(F550="","",IF(COUNTIF('Postes comptables'!$A:$C,F550)=0,"Anomalie",""))</f>
        <v/>
      </c>
      <c r="W550">
        <f t="shared" si="118"/>
        <v>1</v>
      </c>
      <c r="X550" t="str">
        <f>IF(F550="","",MATCH(F550,'Postes comptables'!$C$3:$C$45,0))</f>
        <v/>
      </c>
      <c r="Y550" t="str" cm="1">
        <f t="array" ref="Y550">IF(X550="","",INDEX('Postes comptables'!$B$3:$B$45,X550,0))</f>
        <v/>
      </c>
      <c r="Z550" t="str">
        <f>IF(G550="","",IF(COUNTIF('Postes comptables'!$C$99:$C$148,G550)=0,"Anomalie",""))</f>
        <v/>
      </c>
      <c r="AA550" t="b">
        <f t="shared" si="119"/>
        <v>0</v>
      </c>
      <c r="AB550" t="str">
        <f t="shared" si="120"/>
        <v/>
      </c>
      <c r="AC550" t="str">
        <f t="shared" si="121"/>
        <v/>
      </c>
      <c r="AD550" t="str">
        <f t="shared" si="122"/>
        <v/>
      </c>
      <c r="AE550" t="str">
        <f t="shared" si="123"/>
        <v/>
      </c>
      <c r="AF550" t="str">
        <f t="shared" si="124"/>
        <v/>
      </c>
      <c r="AG550" t="str">
        <f t="shared" si="125"/>
        <v/>
      </c>
      <c r="AH550" t="str">
        <f t="shared" si="126"/>
        <v/>
      </c>
      <c r="AI550" t="str">
        <f t="shared" si="127"/>
        <v/>
      </c>
      <c r="AJ550" t="str">
        <f t="shared" si="128"/>
        <v/>
      </c>
      <c r="AK550" t="str">
        <f t="shared" si="129"/>
        <v/>
      </c>
    </row>
    <row r="551" spans="1:37" x14ac:dyDescent="0.25">
      <c r="A551" s="23"/>
      <c r="B551" s="24"/>
      <c r="C551" s="24"/>
      <c r="D551" s="25"/>
      <c r="E551" s="26"/>
      <c r="F551" s="27"/>
      <c r="G551" s="27"/>
      <c r="H551" s="24"/>
      <c r="I551" s="28"/>
      <c r="J551" s="28"/>
      <c r="K551" s="15"/>
      <c r="L551" s="29"/>
      <c r="M551" s="30"/>
      <c r="N551" s="31"/>
      <c r="O551" s="32"/>
      <c r="P551" s="223"/>
      <c r="Q551" s="225"/>
      <c r="R551" s="377"/>
      <c r="S551" s="29"/>
      <c r="T551" s="30"/>
      <c r="U551">
        <f t="shared" si="117"/>
        <v>0</v>
      </c>
      <c r="V551" t="str">
        <f>IF(F551="","",IF(COUNTIF('Postes comptables'!$A:$C,F551)=0,"Anomalie",""))</f>
        <v/>
      </c>
      <c r="W551">
        <f t="shared" si="118"/>
        <v>1</v>
      </c>
      <c r="X551" t="str">
        <f>IF(F551="","",MATCH(F551,'Postes comptables'!$C$3:$C$45,0))</f>
        <v/>
      </c>
      <c r="Y551" t="str" cm="1">
        <f t="array" ref="Y551">IF(X551="","",INDEX('Postes comptables'!$B$3:$B$45,X551,0))</f>
        <v/>
      </c>
      <c r="Z551" t="str">
        <f>IF(G551="","",IF(COUNTIF('Postes comptables'!$C$99:$C$148,G551)=0,"Anomalie",""))</f>
        <v/>
      </c>
      <c r="AA551" t="b">
        <f t="shared" si="119"/>
        <v>0</v>
      </c>
      <c r="AB551" t="str">
        <f t="shared" si="120"/>
        <v/>
      </c>
      <c r="AC551" t="str">
        <f t="shared" si="121"/>
        <v/>
      </c>
      <c r="AD551" t="str">
        <f t="shared" si="122"/>
        <v/>
      </c>
      <c r="AE551" t="str">
        <f t="shared" si="123"/>
        <v/>
      </c>
      <c r="AF551" t="str">
        <f t="shared" si="124"/>
        <v/>
      </c>
      <c r="AG551" t="str">
        <f t="shared" si="125"/>
        <v/>
      </c>
      <c r="AH551" t="str">
        <f t="shared" si="126"/>
        <v/>
      </c>
      <c r="AI551" t="str">
        <f t="shared" si="127"/>
        <v/>
      </c>
      <c r="AJ551" t="str">
        <f t="shared" si="128"/>
        <v/>
      </c>
      <c r="AK551" t="str">
        <f t="shared" si="129"/>
        <v/>
      </c>
    </row>
    <row r="552" spans="1:37" x14ac:dyDescent="0.25">
      <c r="A552" s="23"/>
      <c r="B552" s="24"/>
      <c r="C552" s="24"/>
      <c r="D552" s="25"/>
      <c r="E552" s="26"/>
      <c r="F552" s="27"/>
      <c r="G552" s="27"/>
      <c r="H552" s="24"/>
      <c r="I552" s="28"/>
      <c r="J552" s="28"/>
      <c r="K552" s="15"/>
      <c r="L552" s="29"/>
      <c r="M552" s="30"/>
      <c r="N552" s="31"/>
      <c r="O552" s="32"/>
      <c r="P552" s="223"/>
      <c r="Q552" s="225"/>
      <c r="R552" s="377"/>
      <c r="S552" s="29"/>
      <c r="T552" s="30"/>
      <c r="U552">
        <f t="shared" si="117"/>
        <v>0</v>
      </c>
      <c r="V552" t="str">
        <f>IF(F552="","",IF(COUNTIF('Postes comptables'!$A:$C,F552)=0,"Anomalie",""))</f>
        <v/>
      </c>
      <c r="W552">
        <f t="shared" si="118"/>
        <v>1</v>
      </c>
      <c r="X552" t="str">
        <f>IF(F552="","",MATCH(F552,'Postes comptables'!$C$3:$C$45,0))</f>
        <v/>
      </c>
      <c r="Y552" t="str" cm="1">
        <f t="array" ref="Y552">IF(X552="","",INDEX('Postes comptables'!$B$3:$B$45,X552,0))</f>
        <v/>
      </c>
      <c r="Z552" t="str">
        <f>IF(G552="","",IF(COUNTIF('Postes comptables'!$C$99:$C$148,G552)=0,"Anomalie",""))</f>
        <v/>
      </c>
      <c r="AA552" t="b">
        <f t="shared" si="119"/>
        <v>0</v>
      </c>
      <c r="AB552" t="str">
        <f t="shared" si="120"/>
        <v/>
      </c>
      <c r="AC552" t="str">
        <f t="shared" si="121"/>
        <v/>
      </c>
      <c r="AD552" t="str">
        <f t="shared" si="122"/>
        <v/>
      </c>
      <c r="AE552" t="str">
        <f t="shared" si="123"/>
        <v/>
      </c>
      <c r="AF552" t="str">
        <f t="shared" si="124"/>
        <v/>
      </c>
      <c r="AG552" t="str">
        <f t="shared" si="125"/>
        <v/>
      </c>
      <c r="AH552" t="str">
        <f t="shared" si="126"/>
        <v/>
      </c>
      <c r="AI552" t="str">
        <f t="shared" si="127"/>
        <v/>
      </c>
      <c r="AJ552" t="str">
        <f t="shared" si="128"/>
        <v/>
      </c>
      <c r="AK552" t="str">
        <f t="shared" si="129"/>
        <v/>
      </c>
    </row>
    <row r="553" spans="1:37" x14ac:dyDescent="0.25">
      <c r="A553" s="23"/>
      <c r="B553" s="24"/>
      <c r="C553" s="24"/>
      <c r="D553" s="25"/>
      <c r="E553" s="26"/>
      <c r="F553" s="27"/>
      <c r="G553" s="27"/>
      <c r="H553" s="24"/>
      <c r="I553" s="28"/>
      <c r="J553" s="28"/>
      <c r="K553" s="15"/>
      <c r="L553" s="29"/>
      <c r="M553" s="30"/>
      <c r="N553" s="31"/>
      <c r="O553" s="32"/>
      <c r="P553" s="223"/>
      <c r="Q553" s="225"/>
      <c r="R553" s="377"/>
      <c r="S553" s="29"/>
      <c r="T553" s="30"/>
      <c r="U553">
        <f t="shared" si="117"/>
        <v>0</v>
      </c>
      <c r="V553" t="str">
        <f>IF(F553="","",IF(COUNTIF('Postes comptables'!$A:$C,F553)=0,"Anomalie",""))</f>
        <v/>
      </c>
      <c r="W553">
        <f t="shared" si="118"/>
        <v>1</v>
      </c>
      <c r="X553" t="str">
        <f>IF(F553="","",MATCH(F553,'Postes comptables'!$C$3:$C$45,0))</f>
        <v/>
      </c>
      <c r="Y553" t="str" cm="1">
        <f t="array" ref="Y553">IF(X553="","",INDEX('Postes comptables'!$B$3:$B$45,X553,0))</f>
        <v/>
      </c>
      <c r="Z553" t="str">
        <f>IF(G553="","",IF(COUNTIF('Postes comptables'!$C$99:$C$148,G553)=0,"Anomalie",""))</f>
        <v/>
      </c>
      <c r="AA553" t="b">
        <f t="shared" si="119"/>
        <v>0</v>
      </c>
      <c r="AB553" t="str">
        <f t="shared" si="120"/>
        <v/>
      </c>
      <c r="AC553" t="str">
        <f t="shared" si="121"/>
        <v/>
      </c>
      <c r="AD553" t="str">
        <f t="shared" si="122"/>
        <v/>
      </c>
      <c r="AE553" t="str">
        <f t="shared" si="123"/>
        <v/>
      </c>
      <c r="AF553" t="str">
        <f t="shared" si="124"/>
        <v/>
      </c>
      <c r="AG553" t="str">
        <f t="shared" si="125"/>
        <v/>
      </c>
      <c r="AH553" t="str">
        <f t="shared" si="126"/>
        <v/>
      </c>
      <c r="AI553" t="str">
        <f t="shared" si="127"/>
        <v/>
      </c>
      <c r="AJ553" t="str">
        <f t="shared" si="128"/>
        <v/>
      </c>
      <c r="AK553" t="str">
        <f t="shared" si="129"/>
        <v/>
      </c>
    </row>
    <row r="554" spans="1:37" x14ac:dyDescent="0.25">
      <c r="A554" s="23"/>
      <c r="B554" s="24"/>
      <c r="C554" s="24"/>
      <c r="D554" s="25"/>
      <c r="E554" s="26"/>
      <c r="F554" s="27"/>
      <c r="G554" s="27"/>
      <c r="H554" s="24"/>
      <c r="I554" s="28"/>
      <c r="J554" s="28"/>
      <c r="K554" s="15"/>
      <c r="L554" s="29"/>
      <c r="M554" s="30"/>
      <c r="N554" s="31"/>
      <c r="O554" s="32"/>
      <c r="P554" s="223"/>
      <c r="Q554" s="225"/>
      <c r="R554" s="377"/>
      <c r="S554" s="29"/>
      <c r="T554" s="30"/>
      <c r="U554">
        <f t="shared" si="117"/>
        <v>0</v>
      </c>
      <c r="V554" t="str">
        <f>IF(F554="","",IF(COUNTIF('Postes comptables'!$A:$C,F554)=0,"Anomalie",""))</f>
        <v/>
      </c>
      <c r="W554">
        <f t="shared" si="118"/>
        <v>1</v>
      </c>
      <c r="X554" t="str">
        <f>IF(F554="","",MATCH(F554,'Postes comptables'!$C$3:$C$45,0))</f>
        <v/>
      </c>
      <c r="Y554" t="str" cm="1">
        <f t="array" ref="Y554">IF(X554="","",INDEX('Postes comptables'!$B$3:$B$45,X554,0))</f>
        <v/>
      </c>
      <c r="Z554" t="str">
        <f>IF(G554="","",IF(COUNTIF('Postes comptables'!$C$99:$C$148,G554)=0,"Anomalie",""))</f>
        <v/>
      </c>
      <c r="AA554" t="b">
        <f t="shared" si="119"/>
        <v>0</v>
      </c>
      <c r="AB554" t="str">
        <f t="shared" si="120"/>
        <v/>
      </c>
      <c r="AC554" t="str">
        <f t="shared" si="121"/>
        <v/>
      </c>
      <c r="AD554" t="str">
        <f t="shared" si="122"/>
        <v/>
      </c>
      <c r="AE554" t="str">
        <f t="shared" si="123"/>
        <v/>
      </c>
      <c r="AF554" t="str">
        <f t="shared" si="124"/>
        <v/>
      </c>
      <c r="AG554" t="str">
        <f t="shared" si="125"/>
        <v/>
      </c>
      <c r="AH554" t="str">
        <f t="shared" si="126"/>
        <v/>
      </c>
      <c r="AI554" t="str">
        <f t="shared" si="127"/>
        <v/>
      </c>
      <c r="AJ554" t="str">
        <f t="shared" si="128"/>
        <v/>
      </c>
      <c r="AK554" t="str">
        <f t="shared" si="129"/>
        <v/>
      </c>
    </row>
    <row r="555" spans="1:37" x14ac:dyDescent="0.25">
      <c r="A555" s="23"/>
      <c r="B555" s="24"/>
      <c r="C555" s="24"/>
      <c r="D555" s="25"/>
      <c r="E555" s="26"/>
      <c r="F555" s="27"/>
      <c r="G555" s="27"/>
      <c r="H555" s="24"/>
      <c r="I555" s="28"/>
      <c r="J555" s="28"/>
      <c r="K555" s="15"/>
      <c r="L555" s="29"/>
      <c r="M555" s="30"/>
      <c r="N555" s="31"/>
      <c r="O555" s="32"/>
      <c r="P555" s="223"/>
      <c r="Q555" s="225"/>
      <c r="R555" s="377"/>
      <c r="S555" s="29"/>
      <c r="T555" s="30"/>
      <c r="U555">
        <f t="shared" si="117"/>
        <v>0</v>
      </c>
      <c r="V555" t="str">
        <f>IF(F555="","",IF(COUNTIF('Postes comptables'!$A:$C,F555)=0,"Anomalie",""))</f>
        <v/>
      </c>
      <c r="W555">
        <f t="shared" si="118"/>
        <v>1</v>
      </c>
      <c r="X555" t="str">
        <f>IF(F555="","",MATCH(F555,'Postes comptables'!$C$3:$C$45,0))</f>
        <v/>
      </c>
      <c r="Y555" t="str" cm="1">
        <f t="array" ref="Y555">IF(X555="","",INDEX('Postes comptables'!$B$3:$B$45,X555,0))</f>
        <v/>
      </c>
      <c r="Z555" t="str">
        <f>IF(G555="","",IF(COUNTIF('Postes comptables'!$C$99:$C$148,G555)=0,"Anomalie",""))</f>
        <v/>
      </c>
      <c r="AA555" t="b">
        <f t="shared" si="119"/>
        <v>0</v>
      </c>
      <c r="AB555" t="str">
        <f t="shared" si="120"/>
        <v/>
      </c>
      <c r="AC555" t="str">
        <f t="shared" si="121"/>
        <v/>
      </c>
      <c r="AD555" t="str">
        <f t="shared" si="122"/>
        <v/>
      </c>
      <c r="AE555" t="str">
        <f t="shared" si="123"/>
        <v/>
      </c>
      <c r="AF555" t="str">
        <f t="shared" si="124"/>
        <v/>
      </c>
      <c r="AG555" t="str">
        <f t="shared" si="125"/>
        <v/>
      </c>
      <c r="AH555" t="str">
        <f t="shared" si="126"/>
        <v/>
      </c>
      <c r="AI555" t="str">
        <f t="shared" si="127"/>
        <v/>
      </c>
      <c r="AJ555" t="str">
        <f t="shared" si="128"/>
        <v/>
      </c>
      <c r="AK555" t="str">
        <f t="shared" si="129"/>
        <v/>
      </c>
    </row>
    <row r="556" spans="1:37" x14ac:dyDescent="0.25">
      <c r="A556" s="23"/>
      <c r="B556" s="24"/>
      <c r="C556" s="24"/>
      <c r="D556" s="25"/>
      <c r="E556" s="26"/>
      <c r="F556" s="27"/>
      <c r="G556" s="27"/>
      <c r="H556" s="24"/>
      <c r="I556" s="28"/>
      <c r="J556" s="28"/>
      <c r="K556" s="15"/>
      <c r="L556" s="29"/>
      <c r="M556" s="30"/>
      <c r="N556" s="31"/>
      <c r="O556" s="32"/>
      <c r="P556" s="223"/>
      <c r="Q556" s="225"/>
      <c r="R556" s="377"/>
      <c r="S556" s="29"/>
      <c r="T556" s="30"/>
      <c r="U556">
        <f t="shared" si="117"/>
        <v>0</v>
      </c>
      <c r="V556" t="str">
        <f>IF(F556="","",IF(COUNTIF('Postes comptables'!$A:$C,F556)=0,"Anomalie",""))</f>
        <v/>
      </c>
      <c r="W556">
        <f t="shared" si="118"/>
        <v>1</v>
      </c>
      <c r="X556" t="str">
        <f>IF(F556="","",MATCH(F556,'Postes comptables'!$C$3:$C$45,0))</f>
        <v/>
      </c>
      <c r="Y556" t="str" cm="1">
        <f t="array" ref="Y556">IF(X556="","",INDEX('Postes comptables'!$B$3:$B$45,X556,0))</f>
        <v/>
      </c>
      <c r="Z556" t="str">
        <f>IF(G556="","",IF(COUNTIF('Postes comptables'!$C$99:$C$148,G556)=0,"Anomalie",""))</f>
        <v/>
      </c>
      <c r="AA556" t="b">
        <f t="shared" si="119"/>
        <v>0</v>
      </c>
      <c r="AB556" t="str">
        <f t="shared" si="120"/>
        <v/>
      </c>
      <c r="AC556" t="str">
        <f t="shared" si="121"/>
        <v/>
      </c>
      <c r="AD556" t="str">
        <f t="shared" si="122"/>
        <v/>
      </c>
      <c r="AE556" t="str">
        <f t="shared" si="123"/>
        <v/>
      </c>
      <c r="AF556" t="str">
        <f t="shared" si="124"/>
        <v/>
      </c>
      <c r="AG556" t="str">
        <f t="shared" si="125"/>
        <v/>
      </c>
      <c r="AH556" t="str">
        <f t="shared" si="126"/>
        <v/>
      </c>
      <c r="AI556" t="str">
        <f t="shared" si="127"/>
        <v/>
      </c>
      <c r="AJ556" t="str">
        <f t="shared" si="128"/>
        <v/>
      </c>
      <c r="AK556" t="str">
        <f t="shared" si="129"/>
        <v/>
      </c>
    </row>
    <row r="557" spans="1:37" x14ac:dyDescent="0.25">
      <c r="A557" s="23"/>
      <c r="B557" s="24"/>
      <c r="C557" s="24"/>
      <c r="D557" s="25"/>
      <c r="E557" s="26"/>
      <c r="F557" s="27"/>
      <c r="G557" s="27"/>
      <c r="H557" s="24"/>
      <c r="I557" s="28"/>
      <c r="J557" s="28"/>
      <c r="K557" s="15"/>
      <c r="L557" s="29"/>
      <c r="M557" s="30"/>
      <c r="N557" s="31"/>
      <c r="O557" s="32"/>
      <c r="P557" s="223"/>
      <c r="Q557" s="225"/>
      <c r="R557" s="377"/>
      <c r="S557" s="29"/>
      <c r="T557" s="30"/>
      <c r="U557">
        <f t="shared" si="117"/>
        <v>0</v>
      </c>
      <c r="V557" t="str">
        <f>IF(F557="","",IF(COUNTIF('Postes comptables'!$A:$C,F557)=0,"Anomalie",""))</f>
        <v/>
      </c>
      <c r="W557">
        <f t="shared" si="118"/>
        <v>1</v>
      </c>
      <c r="X557" t="str">
        <f>IF(F557="","",MATCH(F557,'Postes comptables'!$C$3:$C$45,0))</f>
        <v/>
      </c>
      <c r="Y557" t="str" cm="1">
        <f t="array" ref="Y557">IF(X557="","",INDEX('Postes comptables'!$B$3:$B$45,X557,0))</f>
        <v/>
      </c>
      <c r="Z557" t="str">
        <f>IF(G557="","",IF(COUNTIF('Postes comptables'!$C$99:$C$148,G557)=0,"Anomalie",""))</f>
        <v/>
      </c>
      <c r="AA557" t="b">
        <f t="shared" si="119"/>
        <v>0</v>
      </c>
      <c r="AB557" t="str">
        <f t="shared" si="120"/>
        <v/>
      </c>
      <c r="AC557" t="str">
        <f t="shared" si="121"/>
        <v/>
      </c>
      <c r="AD557" t="str">
        <f t="shared" si="122"/>
        <v/>
      </c>
      <c r="AE557" t="str">
        <f t="shared" si="123"/>
        <v/>
      </c>
      <c r="AF557" t="str">
        <f t="shared" si="124"/>
        <v/>
      </c>
      <c r="AG557" t="str">
        <f t="shared" si="125"/>
        <v/>
      </c>
      <c r="AH557" t="str">
        <f t="shared" si="126"/>
        <v/>
      </c>
      <c r="AI557" t="str">
        <f t="shared" si="127"/>
        <v/>
      </c>
      <c r="AJ557" t="str">
        <f t="shared" si="128"/>
        <v/>
      </c>
      <c r="AK557" t="str">
        <f t="shared" si="129"/>
        <v/>
      </c>
    </row>
    <row r="558" spans="1:37" x14ac:dyDescent="0.25">
      <c r="A558" s="23"/>
      <c r="B558" s="24"/>
      <c r="C558" s="24"/>
      <c r="D558" s="25"/>
      <c r="E558" s="26"/>
      <c r="F558" s="27"/>
      <c r="G558" s="27"/>
      <c r="H558" s="24"/>
      <c r="I558" s="28"/>
      <c r="J558" s="28"/>
      <c r="K558" s="15"/>
      <c r="L558" s="29"/>
      <c r="M558" s="30"/>
      <c r="N558" s="31"/>
      <c r="O558" s="32"/>
      <c r="P558" s="223"/>
      <c r="Q558" s="225"/>
      <c r="R558" s="377"/>
      <c r="S558" s="29"/>
      <c r="T558" s="30"/>
      <c r="U558">
        <f t="shared" si="117"/>
        <v>0</v>
      </c>
      <c r="V558" t="str">
        <f>IF(F558="","",IF(COUNTIF('Postes comptables'!$A:$C,F558)=0,"Anomalie",""))</f>
        <v/>
      </c>
      <c r="W558">
        <f t="shared" si="118"/>
        <v>1</v>
      </c>
      <c r="X558" t="str">
        <f>IF(F558="","",MATCH(F558,'Postes comptables'!$C$3:$C$45,0))</f>
        <v/>
      </c>
      <c r="Y558" t="str" cm="1">
        <f t="array" ref="Y558">IF(X558="","",INDEX('Postes comptables'!$B$3:$B$45,X558,0))</f>
        <v/>
      </c>
      <c r="Z558" t="str">
        <f>IF(G558="","",IF(COUNTIF('Postes comptables'!$C$99:$C$148,G558)=0,"Anomalie",""))</f>
        <v/>
      </c>
      <c r="AA558" t="b">
        <f t="shared" si="119"/>
        <v>0</v>
      </c>
      <c r="AB558" t="str">
        <f t="shared" si="120"/>
        <v/>
      </c>
      <c r="AC558" t="str">
        <f t="shared" si="121"/>
        <v/>
      </c>
      <c r="AD558" t="str">
        <f t="shared" si="122"/>
        <v/>
      </c>
      <c r="AE558" t="str">
        <f t="shared" si="123"/>
        <v/>
      </c>
      <c r="AF558" t="str">
        <f t="shared" si="124"/>
        <v/>
      </c>
      <c r="AG558" t="str">
        <f t="shared" si="125"/>
        <v/>
      </c>
      <c r="AH558" t="str">
        <f t="shared" si="126"/>
        <v/>
      </c>
      <c r="AI558" t="str">
        <f t="shared" si="127"/>
        <v/>
      </c>
      <c r="AJ558" t="str">
        <f t="shared" si="128"/>
        <v/>
      </c>
      <c r="AK558" t="str">
        <f t="shared" si="129"/>
        <v/>
      </c>
    </row>
    <row r="559" spans="1:37" x14ac:dyDescent="0.25">
      <c r="A559" s="23"/>
      <c r="B559" s="24"/>
      <c r="C559" s="24"/>
      <c r="D559" s="25"/>
      <c r="E559" s="26"/>
      <c r="F559" s="27"/>
      <c r="G559" s="27"/>
      <c r="H559" s="24"/>
      <c r="I559" s="28"/>
      <c r="J559" s="28"/>
      <c r="K559" s="15"/>
      <c r="L559" s="29"/>
      <c r="M559" s="30"/>
      <c r="N559" s="31"/>
      <c r="O559" s="32"/>
      <c r="P559" s="223"/>
      <c r="Q559" s="225"/>
      <c r="R559" s="377"/>
      <c r="S559" s="29"/>
      <c r="T559" s="30"/>
      <c r="U559">
        <f t="shared" si="117"/>
        <v>0</v>
      </c>
      <c r="V559" t="str">
        <f>IF(F559="","",IF(COUNTIF('Postes comptables'!$A:$C,F559)=0,"Anomalie",""))</f>
        <v/>
      </c>
      <c r="W559">
        <f t="shared" si="118"/>
        <v>1</v>
      </c>
      <c r="X559" t="str">
        <f>IF(F559="","",MATCH(F559,'Postes comptables'!$C$3:$C$45,0))</f>
        <v/>
      </c>
      <c r="Y559" t="str" cm="1">
        <f t="array" ref="Y559">IF(X559="","",INDEX('Postes comptables'!$B$3:$B$45,X559,0))</f>
        <v/>
      </c>
      <c r="Z559" t="str">
        <f>IF(G559="","",IF(COUNTIF('Postes comptables'!$C$99:$C$148,G559)=0,"Anomalie",""))</f>
        <v/>
      </c>
      <c r="AA559" t="b">
        <f t="shared" si="119"/>
        <v>0</v>
      </c>
      <c r="AB559" t="str">
        <f t="shared" si="120"/>
        <v/>
      </c>
      <c r="AC559" t="str">
        <f t="shared" si="121"/>
        <v/>
      </c>
      <c r="AD559" t="str">
        <f t="shared" si="122"/>
        <v/>
      </c>
      <c r="AE559" t="str">
        <f t="shared" si="123"/>
        <v/>
      </c>
      <c r="AF559" t="str">
        <f t="shared" si="124"/>
        <v/>
      </c>
      <c r="AG559" t="str">
        <f t="shared" si="125"/>
        <v/>
      </c>
      <c r="AH559" t="str">
        <f t="shared" si="126"/>
        <v/>
      </c>
      <c r="AI559" t="str">
        <f t="shared" si="127"/>
        <v/>
      </c>
      <c r="AJ559" t="str">
        <f t="shared" si="128"/>
        <v/>
      </c>
      <c r="AK559" t="str">
        <f t="shared" si="129"/>
        <v/>
      </c>
    </row>
    <row r="560" spans="1:37" x14ac:dyDescent="0.25">
      <c r="A560" s="23"/>
      <c r="B560" s="24"/>
      <c r="C560" s="24"/>
      <c r="D560" s="25"/>
      <c r="E560" s="26"/>
      <c r="F560" s="27"/>
      <c r="G560" s="27"/>
      <c r="H560" s="24"/>
      <c r="I560" s="28"/>
      <c r="J560" s="28"/>
      <c r="K560" s="15"/>
      <c r="L560" s="29"/>
      <c r="M560" s="30"/>
      <c r="N560" s="31"/>
      <c r="O560" s="32"/>
      <c r="P560" s="223"/>
      <c r="Q560" s="225"/>
      <c r="R560" s="377"/>
      <c r="S560" s="29"/>
      <c r="T560" s="30"/>
      <c r="U560">
        <f t="shared" si="117"/>
        <v>0</v>
      </c>
      <c r="V560" t="str">
        <f>IF(F560="","",IF(COUNTIF('Postes comptables'!$A:$C,F560)=0,"Anomalie",""))</f>
        <v/>
      </c>
      <c r="W560">
        <f t="shared" si="118"/>
        <v>1</v>
      </c>
      <c r="X560" t="str">
        <f>IF(F560="","",MATCH(F560,'Postes comptables'!$C$3:$C$45,0))</f>
        <v/>
      </c>
      <c r="Y560" t="str" cm="1">
        <f t="array" ref="Y560">IF(X560="","",INDEX('Postes comptables'!$B$3:$B$45,X560,0))</f>
        <v/>
      </c>
      <c r="Z560" t="str">
        <f>IF(G560="","",IF(COUNTIF('Postes comptables'!$C$99:$C$148,G560)=0,"Anomalie",""))</f>
        <v/>
      </c>
      <c r="AA560" t="b">
        <f t="shared" si="119"/>
        <v>0</v>
      </c>
      <c r="AB560" t="str">
        <f t="shared" si="120"/>
        <v/>
      </c>
      <c r="AC560" t="str">
        <f t="shared" si="121"/>
        <v/>
      </c>
      <c r="AD560" t="str">
        <f t="shared" si="122"/>
        <v/>
      </c>
      <c r="AE560" t="str">
        <f t="shared" si="123"/>
        <v/>
      </c>
      <c r="AF560" t="str">
        <f t="shared" si="124"/>
        <v/>
      </c>
      <c r="AG560" t="str">
        <f t="shared" si="125"/>
        <v/>
      </c>
      <c r="AH560" t="str">
        <f t="shared" si="126"/>
        <v/>
      </c>
      <c r="AI560" t="str">
        <f t="shared" si="127"/>
        <v/>
      </c>
      <c r="AJ560" t="str">
        <f t="shared" si="128"/>
        <v/>
      </c>
      <c r="AK560" t="str">
        <f t="shared" si="129"/>
        <v/>
      </c>
    </row>
    <row r="561" spans="1:37" x14ac:dyDescent="0.25">
      <c r="A561" s="23"/>
      <c r="B561" s="24"/>
      <c r="C561" s="24"/>
      <c r="D561" s="25"/>
      <c r="E561" s="26"/>
      <c r="F561" s="27"/>
      <c r="G561" s="27"/>
      <c r="H561" s="24"/>
      <c r="I561" s="28"/>
      <c r="J561" s="28"/>
      <c r="K561" s="15"/>
      <c r="L561" s="29"/>
      <c r="M561" s="30"/>
      <c r="N561" s="31"/>
      <c r="O561" s="32"/>
      <c r="P561" s="223"/>
      <c r="Q561" s="225"/>
      <c r="R561" s="377"/>
      <c r="S561" s="29"/>
      <c r="T561" s="30"/>
      <c r="U561">
        <f t="shared" si="117"/>
        <v>0</v>
      </c>
      <c r="V561" t="str">
        <f>IF(F561="","",IF(COUNTIF('Postes comptables'!$A:$C,F561)=0,"Anomalie",""))</f>
        <v/>
      </c>
      <c r="W561">
        <f t="shared" si="118"/>
        <v>1</v>
      </c>
      <c r="X561" t="str">
        <f>IF(F561="","",MATCH(F561,'Postes comptables'!$C$3:$C$45,0))</f>
        <v/>
      </c>
      <c r="Y561" t="str" cm="1">
        <f t="array" ref="Y561">IF(X561="","",INDEX('Postes comptables'!$B$3:$B$45,X561,0))</f>
        <v/>
      </c>
      <c r="Z561" t="str">
        <f>IF(G561="","",IF(COUNTIF('Postes comptables'!$C$99:$C$148,G561)=0,"Anomalie",""))</f>
        <v/>
      </c>
      <c r="AA561" t="b">
        <f t="shared" si="119"/>
        <v>0</v>
      </c>
      <c r="AB561" t="str">
        <f t="shared" si="120"/>
        <v/>
      </c>
      <c r="AC561" t="str">
        <f t="shared" si="121"/>
        <v/>
      </c>
      <c r="AD561" t="str">
        <f t="shared" si="122"/>
        <v/>
      </c>
      <c r="AE561" t="str">
        <f t="shared" si="123"/>
        <v/>
      </c>
      <c r="AF561" t="str">
        <f t="shared" si="124"/>
        <v/>
      </c>
      <c r="AG561" t="str">
        <f t="shared" si="125"/>
        <v/>
      </c>
      <c r="AH561" t="str">
        <f t="shared" si="126"/>
        <v/>
      </c>
      <c r="AI561" t="str">
        <f t="shared" si="127"/>
        <v/>
      </c>
      <c r="AJ561" t="str">
        <f t="shared" si="128"/>
        <v/>
      </c>
      <c r="AK561" t="str">
        <f t="shared" si="129"/>
        <v/>
      </c>
    </row>
    <row r="562" spans="1:37" x14ac:dyDescent="0.25">
      <c r="A562" s="23"/>
      <c r="B562" s="24"/>
      <c r="C562" s="24"/>
      <c r="D562" s="25"/>
      <c r="E562" s="26"/>
      <c r="F562" s="27"/>
      <c r="G562" s="27"/>
      <c r="H562" s="24"/>
      <c r="I562" s="28"/>
      <c r="J562" s="28"/>
      <c r="K562" s="15"/>
      <c r="L562" s="29"/>
      <c r="M562" s="30"/>
      <c r="N562" s="31"/>
      <c r="O562" s="32"/>
      <c r="P562" s="223"/>
      <c r="Q562" s="225"/>
      <c r="R562" s="377"/>
      <c r="S562" s="29"/>
      <c r="T562" s="30"/>
      <c r="U562">
        <f t="shared" si="117"/>
        <v>0</v>
      </c>
      <c r="V562" t="str">
        <f>IF(F562="","",IF(COUNTIF('Postes comptables'!$A:$C,F562)=0,"Anomalie",""))</f>
        <v/>
      </c>
      <c r="W562">
        <f t="shared" si="118"/>
        <v>1</v>
      </c>
      <c r="X562" t="str">
        <f>IF(F562="","",MATCH(F562,'Postes comptables'!$C$3:$C$45,0))</f>
        <v/>
      </c>
      <c r="Y562" t="str" cm="1">
        <f t="array" ref="Y562">IF(X562="","",INDEX('Postes comptables'!$B$3:$B$45,X562,0))</f>
        <v/>
      </c>
      <c r="Z562" t="str">
        <f>IF(G562="","",IF(COUNTIF('Postes comptables'!$C$99:$C$148,G562)=0,"Anomalie",""))</f>
        <v/>
      </c>
      <c r="AA562" t="b">
        <f t="shared" si="119"/>
        <v>0</v>
      </c>
      <c r="AB562" t="str">
        <f t="shared" si="120"/>
        <v/>
      </c>
      <c r="AC562" t="str">
        <f t="shared" si="121"/>
        <v/>
      </c>
      <c r="AD562" t="str">
        <f t="shared" si="122"/>
        <v/>
      </c>
      <c r="AE562" t="str">
        <f t="shared" si="123"/>
        <v/>
      </c>
      <c r="AF562" t="str">
        <f t="shared" si="124"/>
        <v/>
      </c>
      <c r="AG562" t="str">
        <f t="shared" si="125"/>
        <v/>
      </c>
      <c r="AH562" t="str">
        <f t="shared" si="126"/>
        <v/>
      </c>
      <c r="AI562" t="str">
        <f t="shared" si="127"/>
        <v/>
      </c>
      <c r="AJ562" t="str">
        <f t="shared" si="128"/>
        <v/>
      </c>
      <c r="AK562" t="str">
        <f t="shared" si="129"/>
        <v/>
      </c>
    </row>
    <row r="563" spans="1:37" x14ac:dyDescent="0.25">
      <c r="A563" s="23"/>
      <c r="B563" s="24"/>
      <c r="C563" s="24"/>
      <c r="D563" s="25"/>
      <c r="E563" s="26"/>
      <c r="F563" s="27"/>
      <c r="G563" s="27"/>
      <c r="H563" s="24"/>
      <c r="I563" s="28"/>
      <c r="J563" s="28"/>
      <c r="K563" s="15"/>
      <c r="L563" s="29"/>
      <c r="M563" s="30"/>
      <c r="N563" s="31"/>
      <c r="O563" s="32"/>
      <c r="P563" s="223"/>
      <c r="Q563" s="225"/>
      <c r="R563" s="377"/>
      <c r="S563" s="29"/>
      <c r="T563" s="30"/>
      <c r="U563">
        <f t="shared" si="117"/>
        <v>0</v>
      </c>
      <c r="V563" t="str">
        <f>IF(F563="","",IF(COUNTIF('Postes comptables'!$A:$C,F563)=0,"Anomalie",""))</f>
        <v/>
      </c>
      <c r="W563">
        <f t="shared" si="118"/>
        <v>1</v>
      </c>
      <c r="X563" t="str">
        <f>IF(F563="","",MATCH(F563,'Postes comptables'!$C$3:$C$45,0))</f>
        <v/>
      </c>
      <c r="Y563" t="str" cm="1">
        <f t="array" ref="Y563">IF(X563="","",INDEX('Postes comptables'!$B$3:$B$45,X563,0))</f>
        <v/>
      </c>
      <c r="Z563" t="str">
        <f>IF(G563="","",IF(COUNTIF('Postes comptables'!$C$99:$C$148,G563)=0,"Anomalie",""))</f>
        <v/>
      </c>
      <c r="AA563" t="b">
        <f t="shared" si="119"/>
        <v>0</v>
      </c>
      <c r="AB563" t="str">
        <f t="shared" si="120"/>
        <v/>
      </c>
      <c r="AC563" t="str">
        <f t="shared" si="121"/>
        <v/>
      </c>
      <c r="AD563" t="str">
        <f t="shared" si="122"/>
        <v/>
      </c>
      <c r="AE563" t="str">
        <f t="shared" si="123"/>
        <v/>
      </c>
      <c r="AF563" t="str">
        <f t="shared" si="124"/>
        <v/>
      </c>
      <c r="AG563" t="str">
        <f t="shared" si="125"/>
        <v/>
      </c>
      <c r="AH563" t="str">
        <f t="shared" si="126"/>
        <v/>
      </c>
      <c r="AI563" t="str">
        <f t="shared" si="127"/>
        <v/>
      </c>
      <c r="AJ563" t="str">
        <f t="shared" si="128"/>
        <v/>
      </c>
      <c r="AK563" t="str">
        <f t="shared" si="129"/>
        <v/>
      </c>
    </row>
    <row r="564" spans="1:37" x14ac:dyDescent="0.25">
      <c r="A564" s="23"/>
      <c r="B564" s="24"/>
      <c r="C564" s="24"/>
      <c r="D564" s="25"/>
      <c r="E564" s="26"/>
      <c r="F564" s="27"/>
      <c r="G564" s="27"/>
      <c r="H564" s="24"/>
      <c r="I564" s="28"/>
      <c r="J564" s="28"/>
      <c r="K564" s="15"/>
      <c r="L564" s="29"/>
      <c r="M564" s="30"/>
      <c r="N564" s="31"/>
      <c r="O564" s="32"/>
      <c r="P564" s="223"/>
      <c r="Q564" s="225"/>
      <c r="R564" s="377"/>
      <c r="S564" s="29"/>
      <c r="T564" s="30"/>
      <c r="U564">
        <f t="shared" si="117"/>
        <v>0</v>
      </c>
      <c r="V564" t="str">
        <f>IF(F564="","",IF(COUNTIF('Postes comptables'!$A:$C,F564)=0,"Anomalie",""))</f>
        <v/>
      </c>
      <c r="W564">
        <f t="shared" si="118"/>
        <v>1</v>
      </c>
      <c r="X564" t="str">
        <f>IF(F564="","",MATCH(F564,'Postes comptables'!$C$3:$C$45,0))</f>
        <v/>
      </c>
      <c r="Y564" t="str" cm="1">
        <f t="array" ref="Y564">IF(X564="","",INDEX('Postes comptables'!$B$3:$B$45,X564,0))</f>
        <v/>
      </c>
      <c r="Z564" t="str">
        <f>IF(G564="","",IF(COUNTIF('Postes comptables'!$C$99:$C$148,G564)=0,"Anomalie",""))</f>
        <v/>
      </c>
      <c r="AA564" t="b">
        <f t="shared" si="119"/>
        <v>0</v>
      </c>
      <c r="AB564" t="str">
        <f t="shared" si="120"/>
        <v/>
      </c>
      <c r="AC564" t="str">
        <f t="shared" si="121"/>
        <v/>
      </c>
      <c r="AD564" t="str">
        <f t="shared" si="122"/>
        <v/>
      </c>
      <c r="AE564" t="str">
        <f t="shared" si="123"/>
        <v/>
      </c>
      <c r="AF564" t="str">
        <f t="shared" si="124"/>
        <v/>
      </c>
      <c r="AG564" t="str">
        <f t="shared" si="125"/>
        <v/>
      </c>
      <c r="AH564" t="str">
        <f t="shared" si="126"/>
        <v/>
      </c>
      <c r="AI564" t="str">
        <f t="shared" si="127"/>
        <v/>
      </c>
      <c r="AJ564" t="str">
        <f t="shared" si="128"/>
        <v/>
      </c>
      <c r="AK564" t="str">
        <f t="shared" si="129"/>
        <v/>
      </c>
    </row>
    <row r="565" spans="1:37" x14ac:dyDescent="0.25">
      <c r="A565" s="23"/>
      <c r="B565" s="24"/>
      <c r="C565" s="24"/>
      <c r="D565" s="25"/>
      <c r="E565" s="26"/>
      <c r="F565" s="27"/>
      <c r="G565" s="27"/>
      <c r="H565" s="24"/>
      <c r="I565" s="28"/>
      <c r="J565" s="28"/>
      <c r="K565" s="15"/>
      <c r="L565" s="29"/>
      <c r="M565" s="30"/>
      <c r="N565" s="31"/>
      <c r="O565" s="32"/>
      <c r="P565" s="223"/>
      <c r="Q565" s="225"/>
      <c r="R565" s="377"/>
      <c r="S565" s="29"/>
      <c r="T565" s="30"/>
      <c r="U565">
        <f t="shared" si="117"/>
        <v>0</v>
      </c>
      <c r="V565" t="str">
        <f>IF(F565="","",IF(COUNTIF('Postes comptables'!$A:$C,F565)=0,"Anomalie",""))</f>
        <v/>
      </c>
      <c r="W565">
        <f t="shared" si="118"/>
        <v>1</v>
      </c>
      <c r="X565" t="str">
        <f>IF(F565="","",MATCH(F565,'Postes comptables'!$C$3:$C$45,0))</f>
        <v/>
      </c>
      <c r="Y565" t="str" cm="1">
        <f t="array" ref="Y565">IF(X565="","",INDEX('Postes comptables'!$B$3:$B$45,X565,0))</f>
        <v/>
      </c>
      <c r="Z565" t="str">
        <f>IF(G565="","",IF(COUNTIF('Postes comptables'!$C$99:$C$148,G565)=0,"Anomalie",""))</f>
        <v/>
      </c>
      <c r="AA565" t="b">
        <f t="shared" si="119"/>
        <v>0</v>
      </c>
      <c r="AB565" t="str">
        <f t="shared" si="120"/>
        <v/>
      </c>
      <c r="AC565" t="str">
        <f t="shared" si="121"/>
        <v/>
      </c>
      <c r="AD565" t="str">
        <f t="shared" si="122"/>
        <v/>
      </c>
      <c r="AE565" t="str">
        <f t="shared" si="123"/>
        <v/>
      </c>
      <c r="AF565" t="str">
        <f t="shared" si="124"/>
        <v/>
      </c>
      <c r="AG565" t="str">
        <f t="shared" si="125"/>
        <v/>
      </c>
      <c r="AH565" t="str">
        <f t="shared" si="126"/>
        <v/>
      </c>
      <c r="AI565" t="str">
        <f t="shared" si="127"/>
        <v/>
      </c>
      <c r="AJ565" t="str">
        <f t="shared" si="128"/>
        <v/>
      </c>
      <c r="AK565" t="str">
        <f t="shared" si="129"/>
        <v/>
      </c>
    </row>
    <row r="566" spans="1:37" x14ac:dyDescent="0.25">
      <c r="A566" s="23"/>
      <c r="B566" s="24"/>
      <c r="C566" s="24"/>
      <c r="D566" s="25"/>
      <c r="E566" s="26"/>
      <c r="F566" s="27"/>
      <c r="G566" s="27"/>
      <c r="H566" s="24"/>
      <c r="I566" s="28"/>
      <c r="J566" s="28"/>
      <c r="K566" s="15"/>
      <c r="L566" s="29"/>
      <c r="M566" s="30"/>
      <c r="N566" s="31"/>
      <c r="O566" s="32"/>
      <c r="P566" s="223"/>
      <c r="Q566" s="225"/>
      <c r="R566" s="377"/>
      <c r="S566" s="29"/>
      <c r="T566" s="30"/>
      <c r="U566">
        <f t="shared" si="117"/>
        <v>0</v>
      </c>
      <c r="V566" t="str">
        <f>IF(F566="","",IF(COUNTIF('Postes comptables'!$A:$C,F566)=0,"Anomalie",""))</f>
        <v/>
      </c>
      <c r="W566">
        <f t="shared" si="118"/>
        <v>1</v>
      </c>
      <c r="X566" t="str">
        <f>IF(F566="","",MATCH(F566,'Postes comptables'!$C$3:$C$45,0))</f>
        <v/>
      </c>
      <c r="Y566" t="str" cm="1">
        <f t="array" ref="Y566">IF(X566="","",INDEX('Postes comptables'!$B$3:$B$45,X566,0))</f>
        <v/>
      </c>
      <c r="Z566" t="str">
        <f>IF(G566="","",IF(COUNTIF('Postes comptables'!$C$99:$C$148,G566)=0,"Anomalie",""))</f>
        <v/>
      </c>
      <c r="AA566" t="b">
        <f t="shared" si="119"/>
        <v>0</v>
      </c>
      <c r="AB566" t="str">
        <f t="shared" si="120"/>
        <v/>
      </c>
      <c r="AC566" t="str">
        <f t="shared" si="121"/>
        <v/>
      </c>
      <c r="AD566" t="str">
        <f t="shared" si="122"/>
        <v/>
      </c>
      <c r="AE566" t="str">
        <f t="shared" si="123"/>
        <v/>
      </c>
      <c r="AF566" t="str">
        <f t="shared" si="124"/>
        <v/>
      </c>
      <c r="AG566" t="str">
        <f t="shared" si="125"/>
        <v/>
      </c>
      <c r="AH566" t="str">
        <f t="shared" si="126"/>
        <v/>
      </c>
      <c r="AI566" t="str">
        <f t="shared" si="127"/>
        <v/>
      </c>
      <c r="AJ566" t="str">
        <f t="shared" si="128"/>
        <v/>
      </c>
      <c r="AK566" t="str">
        <f t="shared" si="129"/>
        <v/>
      </c>
    </row>
    <row r="567" spans="1:37" x14ac:dyDescent="0.25">
      <c r="A567" s="23"/>
      <c r="B567" s="24"/>
      <c r="C567" s="24"/>
      <c r="D567" s="25"/>
      <c r="E567" s="26"/>
      <c r="F567" s="27"/>
      <c r="G567" s="27"/>
      <c r="H567" s="24"/>
      <c r="I567" s="28"/>
      <c r="J567" s="28"/>
      <c r="K567" s="15"/>
      <c r="L567" s="29"/>
      <c r="M567" s="30"/>
      <c r="N567" s="31"/>
      <c r="O567" s="32"/>
      <c r="P567" s="223"/>
      <c r="Q567" s="225"/>
      <c r="R567" s="377"/>
      <c r="S567" s="29"/>
      <c r="T567" s="30"/>
      <c r="U567">
        <f t="shared" si="117"/>
        <v>0</v>
      </c>
      <c r="V567" t="str">
        <f>IF(F567="","",IF(COUNTIF('Postes comptables'!$A:$C,F567)=0,"Anomalie",""))</f>
        <v/>
      </c>
      <c r="W567">
        <f t="shared" si="118"/>
        <v>1</v>
      </c>
      <c r="X567" t="str">
        <f>IF(F567="","",MATCH(F567,'Postes comptables'!$C$3:$C$45,0))</f>
        <v/>
      </c>
      <c r="Y567" t="str" cm="1">
        <f t="array" ref="Y567">IF(X567="","",INDEX('Postes comptables'!$B$3:$B$45,X567,0))</f>
        <v/>
      </c>
      <c r="Z567" t="str">
        <f>IF(G567="","",IF(COUNTIF('Postes comptables'!$C$99:$C$148,G567)=0,"Anomalie",""))</f>
        <v/>
      </c>
      <c r="AA567" t="b">
        <f t="shared" si="119"/>
        <v>0</v>
      </c>
      <c r="AB567" t="str">
        <f t="shared" si="120"/>
        <v/>
      </c>
      <c r="AC567" t="str">
        <f t="shared" si="121"/>
        <v/>
      </c>
      <c r="AD567" t="str">
        <f t="shared" si="122"/>
        <v/>
      </c>
      <c r="AE567" t="str">
        <f t="shared" si="123"/>
        <v/>
      </c>
      <c r="AF567" t="str">
        <f t="shared" si="124"/>
        <v/>
      </c>
      <c r="AG567" t="str">
        <f t="shared" si="125"/>
        <v/>
      </c>
      <c r="AH567" t="str">
        <f t="shared" si="126"/>
        <v/>
      </c>
      <c r="AI567" t="str">
        <f t="shared" si="127"/>
        <v/>
      </c>
      <c r="AJ567" t="str">
        <f t="shared" si="128"/>
        <v/>
      </c>
      <c r="AK567" t="str">
        <f t="shared" si="129"/>
        <v/>
      </c>
    </row>
    <row r="568" spans="1:37" x14ac:dyDescent="0.25">
      <c r="A568" s="23"/>
      <c r="B568" s="24"/>
      <c r="C568" s="24"/>
      <c r="D568" s="25"/>
      <c r="E568" s="26"/>
      <c r="F568" s="27"/>
      <c r="G568" s="27"/>
      <c r="H568" s="24"/>
      <c r="I568" s="28"/>
      <c r="J568" s="28"/>
      <c r="K568" s="15"/>
      <c r="L568" s="29"/>
      <c r="M568" s="30"/>
      <c r="N568" s="31"/>
      <c r="O568" s="32"/>
      <c r="P568" s="223"/>
      <c r="Q568" s="225"/>
      <c r="R568" s="377"/>
      <c r="S568" s="29"/>
      <c r="T568" s="30"/>
      <c r="U568">
        <f t="shared" si="117"/>
        <v>0</v>
      </c>
      <c r="V568" t="str">
        <f>IF(F568="","",IF(COUNTIF('Postes comptables'!$A:$C,F568)=0,"Anomalie",""))</f>
        <v/>
      </c>
      <c r="W568">
        <f t="shared" si="118"/>
        <v>1</v>
      </c>
      <c r="X568" t="str">
        <f>IF(F568="","",MATCH(F568,'Postes comptables'!$C$3:$C$45,0))</f>
        <v/>
      </c>
      <c r="Y568" t="str" cm="1">
        <f t="array" ref="Y568">IF(X568="","",INDEX('Postes comptables'!$B$3:$B$45,X568,0))</f>
        <v/>
      </c>
      <c r="Z568" t="str">
        <f>IF(G568="","",IF(COUNTIF('Postes comptables'!$C$99:$C$148,G568)=0,"Anomalie",""))</f>
        <v/>
      </c>
      <c r="AA568" t="b">
        <f t="shared" si="119"/>
        <v>0</v>
      </c>
      <c r="AB568" t="str">
        <f t="shared" si="120"/>
        <v/>
      </c>
      <c r="AC568" t="str">
        <f t="shared" si="121"/>
        <v/>
      </c>
      <c r="AD568" t="str">
        <f t="shared" si="122"/>
        <v/>
      </c>
      <c r="AE568" t="str">
        <f t="shared" si="123"/>
        <v/>
      </c>
      <c r="AF568" t="str">
        <f t="shared" si="124"/>
        <v/>
      </c>
      <c r="AG568" t="str">
        <f t="shared" si="125"/>
        <v/>
      </c>
      <c r="AH568" t="str">
        <f t="shared" si="126"/>
        <v/>
      </c>
      <c r="AI568" t="str">
        <f t="shared" si="127"/>
        <v/>
      </c>
      <c r="AJ568" t="str">
        <f t="shared" si="128"/>
        <v/>
      </c>
      <c r="AK568" t="str">
        <f t="shared" si="129"/>
        <v/>
      </c>
    </row>
    <row r="569" spans="1:37" x14ac:dyDescent="0.25">
      <c r="A569" s="23"/>
      <c r="B569" s="24"/>
      <c r="C569" s="24"/>
      <c r="D569" s="25"/>
      <c r="E569" s="26"/>
      <c r="F569" s="27"/>
      <c r="G569" s="27"/>
      <c r="H569" s="24"/>
      <c r="I569" s="28"/>
      <c r="J569" s="28"/>
      <c r="K569" s="15"/>
      <c r="L569" s="29"/>
      <c r="M569" s="30"/>
      <c r="N569" s="31"/>
      <c r="O569" s="32"/>
      <c r="P569" s="223"/>
      <c r="Q569" s="225"/>
      <c r="R569" s="377"/>
      <c r="S569" s="29"/>
      <c r="T569" s="30"/>
      <c r="U569">
        <f t="shared" si="117"/>
        <v>0</v>
      </c>
      <c r="V569" t="str">
        <f>IF(F569="","",IF(COUNTIF('Postes comptables'!$A:$C,F569)=0,"Anomalie",""))</f>
        <v/>
      </c>
      <c r="W569">
        <f t="shared" si="118"/>
        <v>1</v>
      </c>
      <c r="X569" t="str">
        <f>IF(F569="","",MATCH(F569,'Postes comptables'!$C$3:$C$45,0))</f>
        <v/>
      </c>
      <c r="Y569" t="str" cm="1">
        <f t="array" ref="Y569">IF(X569="","",INDEX('Postes comptables'!$B$3:$B$45,X569,0))</f>
        <v/>
      </c>
      <c r="Z569" t="str">
        <f>IF(G569="","",IF(COUNTIF('Postes comptables'!$C$99:$C$148,G569)=0,"Anomalie",""))</f>
        <v/>
      </c>
      <c r="AA569" t="b">
        <f t="shared" si="119"/>
        <v>0</v>
      </c>
      <c r="AB569" t="str">
        <f t="shared" si="120"/>
        <v/>
      </c>
      <c r="AC569" t="str">
        <f t="shared" si="121"/>
        <v/>
      </c>
      <c r="AD569" t="str">
        <f t="shared" si="122"/>
        <v/>
      </c>
      <c r="AE569" t="str">
        <f t="shared" si="123"/>
        <v/>
      </c>
      <c r="AF569" t="str">
        <f t="shared" si="124"/>
        <v/>
      </c>
      <c r="AG569" t="str">
        <f t="shared" si="125"/>
        <v/>
      </c>
      <c r="AH569" t="str">
        <f t="shared" si="126"/>
        <v/>
      </c>
      <c r="AI569" t="str">
        <f t="shared" si="127"/>
        <v/>
      </c>
      <c r="AJ569" t="str">
        <f t="shared" si="128"/>
        <v/>
      </c>
      <c r="AK569" t="str">
        <f t="shared" si="129"/>
        <v/>
      </c>
    </row>
    <row r="570" spans="1:37" x14ac:dyDescent="0.25">
      <c r="A570" s="23"/>
      <c r="B570" s="24"/>
      <c r="C570" s="24"/>
      <c r="D570" s="25"/>
      <c r="E570" s="26"/>
      <c r="F570" s="27"/>
      <c r="G570" s="27"/>
      <c r="H570" s="24"/>
      <c r="I570" s="28"/>
      <c r="J570" s="28"/>
      <c r="K570" s="15"/>
      <c r="L570" s="29"/>
      <c r="M570" s="30"/>
      <c r="N570" s="31"/>
      <c r="O570" s="32"/>
      <c r="P570" s="223"/>
      <c r="Q570" s="225"/>
      <c r="R570" s="377"/>
      <c r="S570" s="29"/>
      <c r="T570" s="30"/>
      <c r="U570">
        <f t="shared" si="117"/>
        <v>0</v>
      </c>
      <c r="V570" t="str">
        <f>IF(F570="","",IF(COUNTIF('Postes comptables'!$A:$C,F570)=0,"Anomalie",""))</f>
        <v/>
      </c>
      <c r="W570">
        <f t="shared" si="118"/>
        <v>1</v>
      </c>
      <c r="X570" t="str">
        <f>IF(F570="","",MATCH(F570,'Postes comptables'!$C$3:$C$45,0))</f>
        <v/>
      </c>
      <c r="Y570" t="str" cm="1">
        <f t="array" ref="Y570">IF(X570="","",INDEX('Postes comptables'!$B$3:$B$45,X570,0))</f>
        <v/>
      </c>
      <c r="Z570" t="str">
        <f>IF(G570="","",IF(COUNTIF('Postes comptables'!$C$99:$C$148,G570)=0,"Anomalie",""))</f>
        <v/>
      </c>
      <c r="AA570" t="b">
        <f t="shared" si="119"/>
        <v>0</v>
      </c>
      <c r="AB570" t="str">
        <f t="shared" si="120"/>
        <v/>
      </c>
      <c r="AC570" t="str">
        <f t="shared" si="121"/>
        <v/>
      </c>
      <c r="AD570" t="str">
        <f t="shared" si="122"/>
        <v/>
      </c>
      <c r="AE570" t="str">
        <f t="shared" si="123"/>
        <v/>
      </c>
      <c r="AF570" t="str">
        <f t="shared" si="124"/>
        <v/>
      </c>
      <c r="AG570" t="str">
        <f t="shared" si="125"/>
        <v/>
      </c>
      <c r="AH570" t="str">
        <f t="shared" si="126"/>
        <v/>
      </c>
      <c r="AI570" t="str">
        <f t="shared" si="127"/>
        <v/>
      </c>
      <c r="AJ570" t="str">
        <f t="shared" si="128"/>
        <v/>
      </c>
      <c r="AK570" t="str">
        <f t="shared" si="129"/>
        <v/>
      </c>
    </row>
    <row r="571" spans="1:37" x14ac:dyDescent="0.25">
      <c r="A571" s="23"/>
      <c r="B571" s="24"/>
      <c r="C571" s="24"/>
      <c r="D571" s="25"/>
      <c r="E571" s="26"/>
      <c r="F571" s="27"/>
      <c r="G571" s="27"/>
      <c r="H571" s="24"/>
      <c r="I571" s="28"/>
      <c r="J571" s="28"/>
      <c r="K571" s="15"/>
      <c r="L571" s="29"/>
      <c r="M571" s="30"/>
      <c r="N571" s="31"/>
      <c r="O571" s="32"/>
      <c r="P571" s="223"/>
      <c r="Q571" s="225"/>
      <c r="R571" s="377"/>
      <c r="S571" s="29"/>
      <c r="T571" s="30"/>
      <c r="U571">
        <f t="shared" si="117"/>
        <v>0</v>
      </c>
      <c r="V571" t="str">
        <f>IF(F571="","",IF(COUNTIF('Postes comptables'!$A:$C,F571)=0,"Anomalie",""))</f>
        <v/>
      </c>
      <c r="W571">
        <f t="shared" si="118"/>
        <v>1</v>
      </c>
      <c r="X571" t="str">
        <f>IF(F571="","",MATCH(F571,'Postes comptables'!$C$3:$C$45,0))</f>
        <v/>
      </c>
      <c r="Y571" t="str" cm="1">
        <f t="array" ref="Y571">IF(X571="","",INDEX('Postes comptables'!$B$3:$B$45,X571,0))</f>
        <v/>
      </c>
      <c r="Z571" t="str">
        <f>IF(G571="","",IF(COUNTIF('Postes comptables'!$C$99:$C$148,G571)=0,"Anomalie",""))</f>
        <v/>
      </c>
      <c r="AA571" t="b">
        <f t="shared" si="119"/>
        <v>0</v>
      </c>
      <c r="AB571" t="str">
        <f t="shared" si="120"/>
        <v/>
      </c>
      <c r="AC571" t="str">
        <f t="shared" si="121"/>
        <v/>
      </c>
      <c r="AD571" t="str">
        <f t="shared" si="122"/>
        <v/>
      </c>
      <c r="AE571" t="str">
        <f t="shared" si="123"/>
        <v/>
      </c>
      <c r="AF571" t="str">
        <f t="shared" si="124"/>
        <v/>
      </c>
      <c r="AG571" t="str">
        <f t="shared" si="125"/>
        <v/>
      </c>
      <c r="AH571" t="str">
        <f t="shared" si="126"/>
        <v/>
      </c>
      <c r="AI571" t="str">
        <f t="shared" si="127"/>
        <v/>
      </c>
      <c r="AJ571" t="str">
        <f t="shared" si="128"/>
        <v/>
      </c>
      <c r="AK571" t="str">
        <f t="shared" si="129"/>
        <v/>
      </c>
    </row>
    <row r="572" spans="1:37" x14ac:dyDescent="0.25">
      <c r="A572" s="23"/>
      <c r="B572" s="24"/>
      <c r="C572" s="24"/>
      <c r="D572" s="25"/>
      <c r="E572" s="26"/>
      <c r="F572" s="27"/>
      <c r="G572" s="27"/>
      <c r="H572" s="24"/>
      <c r="I572" s="28"/>
      <c r="J572" s="28"/>
      <c r="K572" s="15"/>
      <c r="L572" s="29"/>
      <c r="M572" s="30"/>
      <c r="N572" s="31"/>
      <c r="O572" s="32"/>
      <c r="P572" s="223"/>
      <c r="Q572" s="225"/>
      <c r="R572" s="377"/>
      <c r="S572" s="29"/>
      <c r="T572" s="30"/>
      <c r="U572">
        <f t="shared" si="117"/>
        <v>0</v>
      </c>
      <c r="V572" t="str">
        <f>IF(F572="","",IF(COUNTIF('Postes comptables'!$A:$C,F572)=0,"Anomalie",""))</f>
        <v/>
      </c>
      <c r="W572">
        <f t="shared" si="118"/>
        <v>1</v>
      </c>
      <c r="X572" t="str">
        <f>IF(F572="","",MATCH(F572,'Postes comptables'!$C$3:$C$45,0))</f>
        <v/>
      </c>
      <c r="Y572" t="str" cm="1">
        <f t="array" ref="Y572">IF(X572="","",INDEX('Postes comptables'!$B$3:$B$45,X572,0))</f>
        <v/>
      </c>
      <c r="Z572" t="str">
        <f>IF(G572="","",IF(COUNTIF('Postes comptables'!$C$99:$C$148,G572)=0,"Anomalie",""))</f>
        <v/>
      </c>
      <c r="AA572" t="b">
        <f t="shared" si="119"/>
        <v>0</v>
      </c>
      <c r="AB572" t="str">
        <f t="shared" si="120"/>
        <v/>
      </c>
      <c r="AC572" t="str">
        <f t="shared" si="121"/>
        <v/>
      </c>
      <c r="AD572" t="str">
        <f t="shared" si="122"/>
        <v/>
      </c>
      <c r="AE572" t="str">
        <f t="shared" si="123"/>
        <v/>
      </c>
      <c r="AF572" t="str">
        <f t="shared" si="124"/>
        <v/>
      </c>
      <c r="AG572" t="str">
        <f t="shared" si="125"/>
        <v/>
      </c>
      <c r="AH572" t="str">
        <f t="shared" si="126"/>
        <v/>
      </c>
      <c r="AI572" t="str">
        <f t="shared" si="127"/>
        <v/>
      </c>
      <c r="AJ572" t="str">
        <f t="shared" si="128"/>
        <v/>
      </c>
      <c r="AK572" t="str">
        <f t="shared" si="129"/>
        <v/>
      </c>
    </row>
    <row r="573" spans="1:37" x14ac:dyDescent="0.25">
      <c r="A573" s="23"/>
      <c r="B573" s="24"/>
      <c r="C573" s="24"/>
      <c r="D573" s="25"/>
      <c r="E573" s="26"/>
      <c r="F573" s="27"/>
      <c r="G573" s="27"/>
      <c r="H573" s="24"/>
      <c r="I573" s="28"/>
      <c r="J573" s="28"/>
      <c r="K573" s="15"/>
      <c r="L573" s="29"/>
      <c r="M573" s="30"/>
      <c r="N573" s="31"/>
      <c r="O573" s="32"/>
      <c r="P573" s="223"/>
      <c r="Q573" s="225"/>
      <c r="R573" s="377"/>
      <c r="S573" s="29"/>
      <c r="T573" s="30"/>
      <c r="U573">
        <f t="shared" si="117"/>
        <v>0</v>
      </c>
      <c r="V573" t="str">
        <f>IF(F573="","",IF(COUNTIF('Postes comptables'!$A:$C,F573)=0,"Anomalie",""))</f>
        <v/>
      </c>
      <c r="W573">
        <f t="shared" si="118"/>
        <v>1</v>
      </c>
      <c r="X573" t="str">
        <f>IF(F573="","",MATCH(F573,'Postes comptables'!$C$3:$C$45,0))</f>
        <v/>
      </c>
      <c r="Y573" t="str" cm="1">
        <f t="array" ref="Y573">IF(X573="","",INDEX('Postes comptables'!$B$3:$B$45,X573,0))</f>
        <v/>
      </c>
      <c r="Z573" t="str">
        <f>IF(G573="","",IF(COUNTIF('Postes comptables'!$C$99:$C$148,G573)=0,"Anomalie",""))</f>
        <v/>
      </c>
      <c r="AA573" t="b">
        <f t="shared" si="119"/>
        <v>0</v>
      </c>
      <c r="AB573" t="str">
        <f t="shared" si="120"/>
        <v/>
      </c>
      <c r="AC573" t="str">
        <f t="shared" si="121"/>
        <v/>
      </c>
      <c r="AD573" t="str">
        <f t="shared" si="122"/>
        <v/>
      </c>
      <c r="AE573" t="str">
        <f t="shared" si="123"/>
        <v/>
      </c>
      <c r="AF573" t="str">
        <f t="shared" si="124"/>
        <v/>
      </c>
      <c r="AG573" t="str">
        <f t="shared" si="125"/>
        <v/>
      </c>
      <c r="AH573" t="str">
        <f t="shared" si="126"/>
        <v/>
      </c>
      <c r="AI573" t="str">
        <f t="shared" si="127"/>
        <v/>
      </c>
      <c r="AJ573" t="str">
        <f t="shared" si="128"/>
        <v/>
      </c>
      <c r="AK573" t="str">
        <f t="shared" si="129"/>
        <v/>
      </c>
    </row>
    <row r="574" spans="1:37" x14ac:dyDescent="0.25">
      <c r="A574" s="23"/>
      <c r="B574" s="24"/>
      <c r="C574" s="24"/>
      <c r="D574" s="25"/>
      <c r="E574" s="26"/>
      <c r="F574" s="27"/>
      <c r="G574" s="27"/>
      <c r="H574" s="24"/>
      <c r="I574" s="28"/>
      <c r="J574" s="28"/>
      <c r="K574" s="15"/>
      <c r="L574" s="29"/>
      <c r="M574" s="30"/>
      <c r="N574" s="31"/>
      <c r="O574" s="32"/>
      <c r="P574" s="223"/>
      <c r="Q574" s="225"/>
      <c r="R574" s="377"/>
      <c r="S574" s="29"/>
      <c r="T574" s="30"/>
      <c r="U574">
        <f t="shared" si="117"/>
        <v>0</v>
      </c>
      <c r="V574" t="str">
        <f>IF(F574="","",IF(COUNTIF('Postes comptables'!$A:$C,F574)=0,"Anomalie",""))</f>
        <v/>
      </c>
      <c r="W574">
        <f t="shared" si="118"/>
        <v>1</v>
      </c>
      <c r="X574" t="str">
        <f>IF(F574="","",MATCH(F574,'Postes comptables'!$C$3:$C$45,0))</f>
        <v/>
      </c>
      <c r="Y574" t="str" cm="1">
        <f t="array" ref="Y574">IF(X574="","",INDEX('Postes comptables'!$B$3:$B$45,X574,0))</f>
        <v/>
      </c>
      <c r="Z574" t="str">
        <f>IF(G574="","",IF(COUNTIF('Postes comptables'!$C$99:$C$148,G574)=0,"Anomalie",""))</f>
        <v/>
      </c>
      <c r="AA574" t="b">
        <f t="shared" si="119"/>
        <v>0</v>
      </c>
      <c r="AB574" t="str">
        <f t="shared" si="120"/>
        <v/>
      </c>
      <c r="AC574" t="str">
        <f t="shared" si="121"/>
        <v/>
      </c>
      <c r="AD574" t="str">
        <f t="shared" si="122"/>
        <v/>
      </c>
      <c r="AE574" t="str">
        <f t="shared" si="123"/>
        <v/>
      </c>
      <c r="AF574" t="str">
        <f t="shared" si="124"/>
        <v/>
      </c>
      <c r="AG574" t="str">
        <f t="shared" si="125"/>
        <v/>
      </c>
      <c r="AH574" t="str">
        <f t="shared" si="126"/>
        <v/>
      </c>
      <c r="AI574" t="str">
        <f t="shared" si="127"/>
        <v/>
      </c>
      <c r="AJ574" t="str">
        <f t="shared" si="128"/>
        <v/>
      </c>
      <c r="AK574" t="str">
        <f t="shared" si="129"/>
        <v/>
      </c>
    </row>
  </sheetData>
  <sheetProtection sheet="1" formatColumns="0" selectLockedCells="1" sort="0" autoFilter="0"/>
  <autoFilter ref="A1:Z574" xr:uid="{2DEED315-6461-4EEC-8210-7A6268815576}"/>
  <sortState xmlns:xlrd2="http://schemas.microsoft.com/office/spreadsheetml/2017/richdata2" ref="A2:T568">
    <sortCondition ref="A2:A568"/>
  </sortState>
  <phoneticPr fontId="5" type="noConversion"/>
  <conditionalFormatting sqref="F2:F574">
    <cfRule type="expression" dxfId="9" priority="1">
      <formula>V2="Anomalie"</formula>
    </cfRule>
  </conditionalFormatting>
  <conditionalFormatting sqref="G2:G574">
    <cfRule type="expression" dxfId="8" priority="2">
      <formula>Z2="Anomalie"</formula>
    </cfRule>
  </conditionalFormatting>
  <dataValidations count="1">
    <dataValidation type="date" allowBlank="1" showInputMessage="1" showErrorMessage="1" sqref="A104:A574 A2:A100" xr:uid="{8237F7A2-2648-449E-A10D-1EAB364F93A3}">
      <formula1>date_debut</formula1>
      <formula2>date_fin</formula2>
    </dataValidation>
  </dataValidations>
  <pageMargins left="0.31496062992125984" right="0.31496062992125984" top="0.35433070866141736" bottom="0.35433070866141736" header="0.31496062992125984" footer="0.31496062992125984"/>
  <pageSetup paperSize="9" scale="5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A56CD75-1166-43BD-9EE2-622F76324B6A}">
          <x14:formula1>
            <xm:f>'Postes comptables'!$Q$2:$Q$59</xm:f>
          </x14:formula1>
          <xm:sqref>F2:F574</xm:sqref>
        </x14:dataValidation>
        <x14:dataValidation type="list" allowBlank="1" showInputMessage="1" showErrorMessage="1" xr:uid="{8579EDCC-D30C-4348-AA11-C44B2C6939DE}">
          <x14:formula1>
            <xm:f>'Postes comptables'!$C$99:$C$148</xm:f>
          </x14:formula1>
          <xm:sqref>G2:G574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4FDD5-B0AB-47A3-84A6-015C78CD3D62}">
  <sheetPr>
    <pageSetUpPr fitToPage="1"/>
  </sheetPr>
  <dimension ref="A1:AK574"/>
  <sheetViews>
    <sheetView showGridLines="0" showZeros="0" zoomScaleNormal="100" workbookViewId="0">
      <pane ySplit="1" topLeftCell="A23" activePane="bottomLeft" state="frozen"/>
      <selection pane="bottomLeft" activeCell="H21" sqref="H21"/>
    </sheetView>
  </sheetViews>
  <sheetFormatPr baseColWidth="10" defaultColWidth="11.42578125" defaultRowHeight="15" x14ac:dyDescent="0.25"/>
  <cols>
    <col min="1" max="1" width="11.7109375" customWidth="1"/>
    <col min="2" max="2" width="17" customWidth="1"/>
    <col min="3" max="3" width="27.140625" customWidth="1"/>
    <col min="4" max="4" width="13.5703125" style="13" customWidth="1"/>
    <col min="5" max="5" width="13.42578125" customWidth="1"/>
    <col min="6" max="6" width="41" customWidth="1"/>
    <col min="7" max="7" width="25.7109375" customWidth="1"/>
    <col min="8" max="8" width="16.140625" customWidth="1"/>
    <col min="9" max="9" width="13.7109375" style="13" customWidth="1"/>
    <col min="10" max="10" width="8.85546875" style="13" customWidth="1"/>
    <col min="11" max="17" width="11.42578125" style="10"/>
    <col min="21" max="21" width="15" hidden="1" customWidth="1"/>
    <col min="22" max="22" width="13.28515625" hidden="1" customWidth="1"/>
    <col min="23" max="23" width="12.28515625" hidden="1" customWidth="1"/>
    <col min="24" max="37" width="11.42578125" hidden="1" customWidth="1"/>
  </cols>
  <sheetData>
    <row r="1" spans="1:37" ht="81" customHeight="1" thickBot="1" x14ac:dyDescent="0.3">
      <c r="A1" s="329" t="s">
        <v>160</v>
      </c>
      <c r="B1" s="329" t="s">
        <v>161</v>
      </c>
      <c r="C1" s="329" t="s">
        <v>170</v>
      </c>
      <c r="D1" s="330" t="s">
        <v>171</v>
      </c>
      <c r="E1" s="331" t="s">
        <v>172</v>
      </c>
      <c r="F1" s="329" t="s">
        <v>165</v>
      </c>
      <c r="G1" s="329" t="s">
        <v>166</v>
      </c>
      <c r="H1" s="329" t="s">
        <v>167</v>
      </c>
      <c r="I1" s="329" t="s">
        <v>168</v>
      </c>
      <c r="J1" s="329" t="s">
        <v>169</v>
      </c>
      <c r="K1" s="332" t="str">
        <f>Accueil!G6&amp;" "&amp;Accueil!H6&amp;" "&amp;Accueil!K6</f>
        <v>C.AGRICOLE COMPTE COURANT Trésorerie</v>
      </c>
      <c r="L1" s="333" t="str">
        <f>Accueil!G8&amp;" "&amp;Accueil!H8&amp;" "&amp;Accueil!K8</f>
        <v>C.AGRICOLE LIVRET A Trésorerie</v>
      </c>
      <c r="M1" s="334" t="str">
        <f>Accueil!G10&amp;" "&amp;Accueil!H10&amp;" "&amp;Accueil!K10</f>
        <v xml:space="preserve"> CAISSE Trésorerie</v>
      </c>
      <c r="N1" s="335" t="str">
        <f>Accueil!G12&amp;" "&amp;Accueil!H12&amp;" "&amp;Accueil!K12</f>
        <v xml:space="preserve">  </v>
      </c>
      <c r="O1" s="336" t="str">
        <f>Accueil!G14&amp;" "&amp; Accueil!H14&amp;" "&amp;Accueil!K14</f>
        <v>SUMUP CARTE BANCAIRE Trésorerie</v>
      </c>
      <c r="P1" s="337" t="str">
        <f>Accueil!G16&amp;" "&amp; Accueil!H16&amp;" "&amp;Accueil!K16</f>
        <v xml:space="preserve"> A PAYER Passif</v>
      </c>
      <c r="Q1" s="338" t="str">
        <f>Accueil!G18&amp;" "&amp; Accueil!H18&amp;" "&amp;Accueil!K18</f>
        <v xml:space="preserve"> A RECEVOIR Actif</v>
      </c>
      <c r="R1" s="376" t="str">
        <f>Accueil!G20&amp;" "&amp; Accueil!H20&amp;" "&amp;Accueil!K20</f>
        <v xml:space="preserve"> A REVERSER Trésorerie</v>
      </c>
      <c r="S1" s="333" t="str">
        <f>Accueil!G22&amp;" "&amp; Accueil!H22&amp;" "&amp;Accueil!K22</f>
        <v xml:space="preserve">  </v>
      </c>
      <c r="T1" s="334" t="str">
        <f>Accueil!G24&amp;" "&amp; Accueil!H24&amp;" "&amp;Accueil!K24</f>
        <v xml:space="preserve">  </v>
      </c>
      <c r="AB1" t="str">
        <f>Accueil!$Q$6</f>
        <v>Trésorerie</v>
      </c>
      <c r="AC1" t="str">
        <f>Accueil!$Q$8</f>
        <v>Trésorerie</v>
      </c>
      <c r="AD1" t="str">
        <f>Accueil!$Q$10</f>
        <v>Trésorerie</v>
      </c>
      <c r="AE1" t="str">
        <f>Accueil!$Q$12</f>
        <v>Trésorerie</v>
      </c>
      <c r="AF1" t="str">
        <f>Accueil!$Q$14</f>
        <v>Trésorerie</v>
      </c>
      <c r="AG1" t="str">
        <f>Accueil!$Q$16</f>
        <v>Passif</v>
      </c>
      <c r="AH1" t="str">
        <f>Accueil!$Q$18</f>
        <v>Actif</v>
      </c>
      <c r="AI1" t="str">
        <f>Accueil!$Q$20</f>
        <v>Trésorerie</v>
      </c>
      <c r="AJ1" t="str">
        <f>Accueil!$Q$22</f>
        <v>Trésorerie</v>
      </c>
      <c r="AK1" t="str">
        <f>Accueil!$Q$24</f>
        <v>Trésorerie</v>
      </c>
    </row>
    <row r="2" spans="1:37" x14ac:dyDescent="0.25">
      <c r="A2" s="23">
        <v>45671</v>
      </c>
      <c r="B2" s="24" t="s">
        <v>13</v>
      </c>
      <c r="C2" s="24" t="s">
        <v>611</v>
      </c>
      <c r="D2" s="620" t="s">
        <v>589</v>
      </c>
      <c r="E2" s="26">
        <v>1483.38</v>
      </c>
      <c r="F2" s="27"/>
      <c r="G2" s="27"/>
      <c r="H2" s="24" t="s">
        <v>612</v>
      </c>
      <c r="I2" s="28"/>
      <c r="J2" s="28"/>
      <c r="K2" s="52"/>
      <c r="L2" s="53" t="s">
        <v>589</v>
      </c>
      <c r="M2" s="54"/>
      <c r="N2" s="55"/>
      <c r="O2" s="56"/>
      <c r="P2" s="223"/>
      <c r="Q2" s="225"/>
      <c r="R2" s="378"/>
      <c r="S2" s="29"/>
      <c r="T2" s="30"/>
      <c r="U2">
        <f t="shared" ref="U2" si="0">IF(ISBLANK(F2),0,1)</f>
        <v>0</v>
      </c>
      <c r="V2" t="str">
        <f>IF(F2="","",IF(COUNTIF('Postes comptables'!$A:$C,F2)=0,"Anomalie",""))</f>
        <v/>
      </c>
      <c r="W2">
        <f t="shared" ref="W2" si="1">MONTH(A2)</f>
        <v>1</v>
      </c>
      <c r="Z2" t="str">
        <f>IF(G2="","",IF(COUNTIF('Postes comptables'!$C$99:$C$148,G2)=0,"Anomalie",""))</f>
        <v/>
      </c>
      <c r="AA2" t="b">
        <f>IF(AND(F2="",A2&lt;&gt;"",COUNTIF(AB2:AK2,"D")=0),TRUE,FALSE)</f>
        <v>1</v>
      </c>
      <c r="AB2" t="str">
        <f>IF(AND(K2="X",AB$1&lt;&gt;"Trésorerie"),"D","")</f>
        <v/>
      </c>
      <c r="AC2" t="str">
        <f t="shared" ref="AC2:AK2" si="2">IF(AND(L2="X",AC$1&lt;&gt;"Trésorerie"),"D","")</f>
        <v/>
      </c>
      <c r="AD2" t="str">
        <f t="shared" si="2"/>
        <v/>
      </c>
      <c r="AE2" t="str">
        <f t="shared" si="2"/>
        <v/>
      </c>
      <c r="AF2" t="str">
        <f t="shared" si="2"/>
        <v/>
      </c>
      <c r="AG2" t="str">
        <f t="shared" si="2"/>
        <v/>
      </c>
      <c r="AH2" t="str">
        <f t="shared" si="2"/>
        <v/>
      </c>
      <c r="AI2" t="str">
        <f t="shared" si="2"/>
        <v/>
      </c>
      <c r="AJ2" t="str">
        <f t="shared" si="2"/>
        <v/>
      </c>
      <c r="AK2" t="str">
        <f t="shared" si="2"/>
        <v/>
      </c>
    </row>
    <row r="3" spans="1:37" x14ac:dyDescent="0.25">
      <c r="A3" s="23">
        <v>45672</v>
      </c>
      <c r="B3" s="24" t="s">
        <v>762</v>
      </c>
      <c r="C3" s="24" t="s">
        <v>611</v>
      </c>
      <c r="D3" s="620" t="s">
        <v>589</v>
      </c>
      <c r="E3" s="26">
        <v>780</v>
      </c>
      <c r="F3" s="27"/>
      <c r="G3" s="27"/>
      <c r="H3" s="24" t="s">
        <v>612</v>
      </c>
      <c r="I3" s="28"/>
      <c r="J3" s="28" t="s">
        <v>589</v>
      </c>
      <c r="K3" s="52" t="s">
        <v>589</v>
      </c>
      <c r="L3" s="53"/>
      <c r="M3" s="54"/>
      <c r="N3" s="55"/>
      <c r="O3" s="56"/>
      <c r="P3" s="223"/>
      <c r="Q3" s="225" t="s">
        <v>589</v>
      </c>
      <c r="R3" s="377"/>
      <c r="S3" s="29"/>
      <c r="T3" s="30"/>
      <c r="U3">
        <f t="shared" ref="U3:U66" si="3">IF(ISBLANK(F3),0,1)</f>
        <v>0</v>
      </c>
      <c r="V3" t="str">
        <f>IF(F3="","",IF(COUNTIF('Postes comptables'!$A:$C,F3)=0,"Anomalie",""))</f>
        <v/>
      </c>
      <c r="W3">
        <f t="shared" ref="W3:W66" si="4">MONTH(A3)</f>
        <v>1</v>
      </c>
      <c r="Z3" t="str">
        <f>IF(G3="","",IF(COUNTIF('Postes comptables'!$C$99:$C$148,G3)=0,"Anomalie",""))</f>
        <v/>
      </c>
      <c r="AA3" t="b">
        <f t="shared" ref="AA3:AA66" si="5">IF(AND(F3="",A3&lt;&gt;"",COUNTIF(AB3:AK3,"D")=0),TRUE,FALSE)</f>
        <v>0</v>
      </c>
      <c r="AB3" t="str">
        <f t="shared" ref="AB3:AB66" si="6">IF(AND(K3="X",AB$1&lt;&gt;"Trésorerie"),"D","")</f>
        <v/>
      </c>
      <c r="AC3" t="str">
        <f t="shared" ref="AC3:AC66" si="7">IF(AND(L3="X",AC$1&lt;&gt;"Trésorerie"),"D","")</f>
        <v/>
      </c>
      <c r="AD3" t="str">
        <f t="shared" ref="AD3:AD66" si="8">IF(AND(M3="X",AD$1&lt;&gt;"Trésorerie"),"D","")</f>
        <v/>
      </c>
      <c r="AE3" t="str">
        <f t="shared" ref="AE3:AE66" si="9">IF(AND(N3="X",AE$1&lt;&gt;"Trésorerie"),"D","")</f>
        <v/>
      </c>
      <c r="AF3" t="str">
        <f t="shared" ref="AF3:AF66" si="10">IF(AND(O3="X",AF$1&lt;&gt;"Trésorerie"),"D","")</f>
        <v/>
      </c>
      <c r="AG3" t="str">
        <f t="shared" ref="AG3:AG66" si="11">IF(AND(P3="X",AG$1&lt;&gt;"Trésorerie"),"D","")</f>
        <v/>
      </c>
      <c r="AH3" t="str">
        <f t="shared" ref="AH3:AH66" si="12">IF(AND(Q3="X",AH$1&lt;&gt;"Trésorerie"),"D","")</f>
        <v>D</v>
      </c>
      <c r="AI3" t="str">
        <f t="shared" ref="AI3:AI66" si="13">IF(AND(R3="X",AI$1&lt;&gt;"Trésorerie"),"D","")</f>
        <v/>
      </c>
      <c r="AJ3" t="str">
        <f t="shared" ref="AJ3:AJ66" si="14">IF(AND(S3="X",AJ$1&lt;&gt;"Trésorerie"),"D","")</f>
        <v/>
      </c>
      <c r="AK3" t="str">
        <f t="shared" ref="AK3:AK66" si="15">IF(AND(T3="X",AK$1&lt;&gt;"Trésorerie"),"D","")</f>
        <v/>
      </c>
    </row>
    <row r="4" spans="1:37" x14ac:dyDescent="0.25">
      <c r="A4" s="23">
        <v>45677</v>
      </c>
      <c r="B4" s="24" t="s">
        <v>792</v>
      </c>
      <c r="C4" s="24" t="s">
        <v>794</v>
      </c>
      <c r="D4" s="620" t="s">
        <v>795</v>
      </c>
      <c r="E4" s="26">
        <v>40.32</v>
      </c>
      <c r="F4" s="27" t="s">
        <v>558</v>
      </c>
      <c r="G4" s="27" t="s">
        <v>376</v>
      </c>
      <c r="H4" s="24" t="s">
        <v>612</v>
      </c>
      <c r="I4" s="28"/>
      <c r="J4" s="28" t="s">
        <v>589</v>
      </c>
      <c r="K4" s="52" t="s">
        <v>589</v>
      </c>
      <c r="L4" s="53"/>
      <c r="M4" s="54"/>
      <c r="N4" s="55"/>
      <c r="O4" s="56"/>
      <c r="P4" s="223"/>
      <c r="Q4" s="225"/>
      <c r="R4" s="377"/>
      <c r="S4" s="29"/>
      <c r="T4" s="30"/>
      <c r="U4">
        <f t="shared" si="3"/>
        <v>1</v>
      </c>
      <c r="V4" t="str">
        <f>IF(F4="","",IF(COUNTIF('Postes comptables'!$A:$C,F4)=0,"Anomalie",""))</f>
        <v/>
      </c>
      <c r="W4">
        <f t="shared" si="4"/>
        <v>1</v>
      </c>
      <c r="Z4" t="str">
        <f>IF(G4="","",IF(COUNTIF('Postes comptables'!$C$99:$C$148,G4)=0,"Anomalie",""))</f>
        <v/>
      </c>
      <c r="AA4" t="b">
        <f t="shared" si="5"/>
        <v>0</v>
      </c>
      <c r="AB4" t="str">
        <f t="shared" si="6"/>
        <v/>
      </c>
      <c r="AC4" t="str">
        <f t="shared" si="7"/>
        <v/>
      </c>
      <c r="AD4" t="str">
        <f t="shared" si="8"/>
        <v/>
      </c>
      <c r="AE4" t="str">
        <f t="shared" si="9"/>
        <v/>
      </c>
      <c r="AF4" t="str">
        <f t="shared" si="10"/>
        <v/>
      </c>
      <c r="AG4" t="str">
        <f t="shared" si="11"/>
        <v/>
      </c>
      <c r="AH4" t="str">
        <f t="shared" si="12"/>
        <v/>
      </c>
      <c r="AI4" t="str">
        <f t="shared" si="13"/>
        <v/>
      </c>
      <c r="AJ4" t="str">
        <f t="shared" si="14"/>
        <v/>
      </c>
      <c r="AK4" t="str">
        <f t="shared" si="15"/>
        <v/>
      </c>
    </row>
    <row r="5" spans="1:37" x14ac:dyDescent="0.25">
      <c r="A5" s="23">
        <v>45677</v>
      </c>
      <c r="B5" s="24" t="s">
        <v>792</v>
      </c>
      <c r="C5" s="24" t="s">
        <v>794</v>
      </c>
      <c r="D5" s="620" t="s">
        <v>796</v>
      </c>
      <c r="E5" s="26">
        <v>40.32</v>
      </c>
      <c r="F5" s="27" t="s">
        <v>558</v>
      </c>
      <c r="G5" s="27" t="s">
        <v>376</v>
      </c>
      <c r="H5" s="24" t="s">
        <v>612</v>
      </c>
      <c r="I5" s="28"/>
      <c r="J5" s="28" t="s">
        <v>589</v>
      </c>
      <c r="K5" s="15" t="s">
        <v>589</v>
      </c>
      <c r="L5" s="29"/>
      <c r="M5" s="30"/>
      <c r="N5" s="31"/>
      <c r="O5" s="32"/>
      <c r="P5" s="223"/>
      <c r="Q5" s="225"/>
      <c r="R5" s="377"/>
      <c r="S5" s="29"/>
      <c r="T5" s="30"/>
      <c r="U5">
        <f t="shared" si="3"/>
        <v>1</v>
      </c>
      <c r="V5" t="str">
        <f>IF(F5="","",IF(COUNTIF('Postes comptables'!$A:$C,F5)=0,"Anomalie",""))</f>
        <v/>
      </c>
      <c r="W5">
        <f t="shared" si="4"/>
        <v>1</v>
      </c>
      <c r="Z5" t="str">
        <f>IF(G5="","",IF(COUNTIF('Postes comptables'!$C$99:$C$148,G5)=0,"Anomalie",""))</f>
        <v/>
      </c>
      <c r="AA5" t="b">
        <f t="shared" si="5"/>
        <v>0</v>
      </c>
      <c r="AB5" t="str">
        <f t="shared" si="6"/>
        <v/>
      </c>
      <c r="AC5" t="str">
        <f t="shared" si="7"/>
        <v/>
      </c>
      <c r="AD5" t="str">
        <f t="shared" si="8"/>
        <v/>
      </c>
      <c r="AE5" t="str">
        <f t="shared" si="9"/>
        <v/>
      </c>
      <c r="AF5" t="str">
        <f t="shared" si="10"/>
        <v/>
      </c>
      <c r="AG5" t="str">
        <f t="shared" si="11"/>
        <v/>
      </c>
      <c r="AH5" t="str">
        <f t="shared" si="12"/>
        <v/>
      </c>
      <c r="AI5" t="str">
        <f t="shared" si="13"/>
        <v/>
      </c>
      <c r="AJ5" t="str">
        <f t="shared" si="14"/>
        <v/>
      </c>
      <c r="AK5" t="str">
        <f t="shared" si="15"/>
        <v/>
      </c>
    </row>
    <row r="6" spans="1:37" x14ac:dyDescent="0.25">
      <c r="A6" s="23">
        <v>45711</v>
      </c>
      <c r="B6" s="24" t="s">
        <v>790</v>
      </c>
      <c r="C6" s="24" t="s">
        <v>853</v>
      </c>
      <c r="D6" s="620" t="s">
        <v>797</v>
      </c>
      <c r="E6" s="26">
        <v>20</v>
      </c>
      <c r="F6" s="27" t="s">
        <v>560</v>
      </c>
      <c r="G6" s="27" t="s">
        <v>376</v>
      </c>
      <c r="H6" s="24" t="s">
        <v>612</v>
      </c>
      <c r="I6" s="28"/>
      <c r="J6" s="28" t="s">
        <v>589</v>
      </c>
      <c r="K6" s="52" t="s">
        <v>589</v>
      </c>
      <c r="L6" s="53"/>
      <c r="M6" s="54"/>
      <c r="N6" s="55"/>
      <c r="O6" s="56"/>
      <c r="P6" s="223"/>
      <c r="Q6" s="225"/>
      <c r="R6" s="377"/>
      <c r="S6" s="29"/>
      <c r="T6" s="30"/>
      <c r="U6">
        <f t="shared" si="3"/>
        <v>1</v>
      </c>
      <c r="V6" t="str">
        <f>IF(F6="","",IF(COUNTIF('Postes comptables'!$A:$C,F6)=0,"Anomalie",""))</f>
        <v/>
      </c>
      <c r="W6">
        <f t="shared" si="4"/>
        <v>2</v>
      </c>
      <c r="Z6" t="str">
        <f>IF(G6="","",IF(COUNTIF('Postes comptables'!$C$99:$C$148,G6)=0,"Anomalie",""))</f>
        <v/>
      </c>
      <c r="AA6" t="b">
        <f t="shared" si="5"/>
        <v>0</v>
      </c>
      <c r="AB6" t="str">
        <f t="shared" si="6"/>
        <v/>
      </c>
      <c r="AC6" t="str">
        <f t="shared" si="7"/>
        <v/>
      </c>
      <c r="AD6" t="str">
        <f t="shared" si="8"/>
        <v/>
      </c>
      <c r="AE6" t="str">
        <f t="shared" si="9"/>
        <v/>
      </c>
      <c r="AF6" t="str">
        <f t="shared" si="10"/>
        <v/>
      </c>
      <c r="AG6" t="str">
        <f t="shared" si="11"/>
        <v/>
      </c>
      <c r="AH6" t="str">
        <f t="shared" si="12"/>
        <v/>
      </c>
      <c r="AI6" t="str">
        <f t="shared" si="13"/>
        <v/>
      </c>
      <c r="AJ6" t="str">
        <f t="shared" si="14"/>
        <v/>
      </c>
      <c r="AK6" t="str">
        <f t="shared" si="15"/>
        <v/>
      </c>
    </row>
    <row r="7" spans="1:37" x14ac:dyDescent="0.25">
      <c r="A7" s="23">
        <v>45712</v>
      </c>
      <c r="B7" s="24" t="s">
        <v>790</v>
      </c>
      <c r="C7" s="24" t="s">
        <v>853</v>
      </c>
      <c r="D7" s="620" t="s">
        <v>797</v>
      </c>
      <c r="E7" s="26">
        <v>40</v>
      </c>
      <c r="F7" s="27" t="s">
        <v>560</v>
      </c>
      <c r="G7" s="27" t="s">
        <v>376</v>
      </c>
      <c r="H7" s="24" t="s">
        <v>612</v>
      </c>
      <c r="I7" s="28"/>
      <c r="J7" s="28" t="s">
        <v>589</v>
      </c>
      <c r="K7" s="52" t="s">
        <v>589</v>
      </c>
      <c r="L7" s="53"/>
      <c r="M7" s="54"/>
      <c r="N7" s="55"/>
      <c r="O7" s="56"/>
      <c r="P7" s="223"/>
      <c r="Q7" s="225"/>
      <c r="R7" s="377"/>
      <c r="S7" s="29"/>
      <c r="T7" s="30"/>
      <c r="U7">
        <f t="shared" si="3"/>
        <v>1</v>
      </c>
      <c r="V7" t="str">
        <f>IF(F7="","",IF(COUNTIF('Postes comptables'!$A:$C,F7)=0,"Anomalie",""))</f>
        <v/>
      </c>
      <c r="W7">
        <f t="shared" si="4"/>
        <v>2</v>
      </c>
      <c r="Z7" t="str">
        <f>IF(G7="","",IF(COUNTIF('Postes comptables'!$C$99:$C$148,G7)=0,"Anomalie",""))</f>
        <v/>
      </c>
      <c r="AA7" t="b">
        <f t="shared" si="5"/>
        <v>0</v>
      </c>
      <c r="AB7" t="str">
        <f t="shared" si="6"/>
        <v/>
      </c>
      <c r="AC7" t="str">
        <f t="shared" si="7"/>
        <v/>
      </c>
      <c r="AD7" t="str">
        <f t="shared" si="8"/>
        <v/>
      </c>
      <c r="AE7" t="str">
        <f t="shared" si="9"/>
        <v/>
      </c>
      <c r="AF7" t="str">
        <f t="shared" si="10"/>
        <v/>
      </c>
      <c r="AG7" t="str">
        <f t="shared" si="11"/>
        <v/>
      </c>
      <c r="AH7" t="str">
        <f t="shared" si="12"/>
        <v/>
      </c>
      <c r="AI7" t="str">
        <f t="shared" si="13"/>
        <v/>
      </c>
      <c r="AJ7" t="str">
        <f t="shared" si="14"/>
        <v/>
      </c>
      <c r="AK7" t="str">
        <f t="shared" si="15"/>
        <v/>
      </c>
    </row>
    <row r="8" spans="1:37" x14ac:dyDescent="0.25">
      <c r="A8" s="23">
        <v>45712</v>
      </c>
      <c r="B8" s="24" t="s">
        <v>790</v>
      </c>
      <c r="C8" s="24" t="s">
        <v>853</v>
      </c>
      <c r="D8" s="620" t="s">
        <v>797</v>
      </c>
      <c r="E8" s="26">
        <v>20</v>
      </c>
      <c r="F8" s="27" t="s">
        <v>560</v>
      </c>
      <c r="G8" s="27" t="s">
        <v>376</v>
      </c>
      <c r="H8" s="24" t="s">
        <v>612</v>
      </c>
      <c r="I8" s="28"/>
      <c r="J8" s="28" t="s">
        <v>589</v>
      </c>
      <c r="K8" s="52" t="s">
        <v>589</v>
      </c>
      <c r="L8" s="53"/>
      <c r="M8" s="54"/>
      <c r="N8" s="55"/>
      <c r="O8" s="56"/>
      <c r="P8" s="223"/>
      <c r="Q8" s="225"/>
      <c r="R8" s="377"/>
      <c r="S8" s="29"/>
      <c r="T8" s="30"/>
      <c r="U8">
        <f t="shared" si="3"/>
        <v>1</v>
      </c>
      <c r="V8" t="str">
        <f>IF(F8="","",IF(COUNTIF('Postes comptables'!$A:$C,F8)=0,"Anomalie",""))</f>
        <v/>
      </c>
      <c r="W8">
        <f t="shared" si="4"/>
        <v>2</v>
      </c>
      <c r="Z8" t="str">
        <f>IF(G8="","",IF(COUNTIF('Postes comptables'!$C$99:$C$148,G8)=0,"Anomalie",""))</f>
        <v/>
      </c>
      <c r="AA8" t="b">
        <f t="shared" si="5"/>
        <v>0</v>
      </c>
      <c r="AB8" t="str">
        <f t="shared" si="6"/>
        <v/>
      </c>
      <c r="AC8" t="str">
        <f t="shared" si="7"/>
        <v/>
      </c>
      <c r="AD8" t="str">
        <f t="shared" si="8"/>
        <v/>
      </c>
      <c r="AE8" t="str">
        <f t="shared" si="9"/>
        <v/>
      </c>
      <c r="AF8" t="str">
        <f t="shared" si="10"/>
        <v/>
      </c>
      <c r="AG8" t="str">
        <f t="shared" si="11"/>
        <v/>
      </c>
      <c r="AH8" t="str">
        <f t="shared" si="12"/>
        <v/>
      </c>
      <c r="AI8" t="str">
        <f t="shared" si="13"/>
        <v/>
      </c>
      <c r="AJ8" t="str">
        <f t="shared" si="14"/>
        <v/>
      </c>
      <c r="AK8" t="str">
        <f t="shared" si="15"/>
        <v/>
      </c>
    </row>
    <row r="9" spans="1:37" x14ac:dyDescent="0.25">
      <c r="A9" s="23">
        <v>45713</v>
      </c>
      <c r="B9" s="24" t="s">
        <v>790</v>
      </c>
      <c r="C9" s="24" t="s">
        <v>853</v>
      </c>
      <c r="D9" s="620" t="s">
        <v>797</v>
      </c>
      <c r="E9" s="26">
        <v>20</v>
      </c>
      <c r="F9" s="27" t="s">
        <v>560</v>
      </c>
      <c r="G9" s="27" t="s">
        <v>376</v>
      </c>
      <c r="H9" s="24" t="s">
        <v>612</v>
      </c>
      <c r="I9" s="28"/>
      <c r="J9" s="28" t="s">
        <v>589</v>
      </c>
      <c r="K9" s="15" t="s">
        <v>589</v>
      </c>
      <c r="L9" s="53"/>
      <c r="M9" s="54"/>
      <c r="N9" s="55"/>
      <c r="O9" s="56"/>
      <c r="P9" s="223"/>
      <c r="Q9" s="225"/>
      <c r="R9" s="377"/>
      <c r="S9" s="29"/>
      <c r="T9" s="30"/>
      <c r="U9">
        <f t="shared" si="3"/>
        <v>1</v>
      </c>
      <c r="V9" t="str">
        <f>IF(F9="","",IF(COUNTIF('Postes comptables'!$A:$C,F9)=0,"Anomalie",""))</f>
        <v/>
      </c>
      <c r="W9">
        <f t="shared" si="4"/>
        <v>2</v>
      </c>
      <c r="Z9" t="str">
        <f>IF(G9="","",IF(COUNTIF('Postes comptables'!$C$99:$C$148,G9)=0,"Anomalie",""))</f>
        <v/>
      </c>
      <c r="AA9" t="b">
        <f t="shared" si="5"/>
        <v>0</v>
      </c>
      <c r="AB9" t="str">
        <f t="shared" si="6"/>
        <v/>
      </c>
      <c r="AC9" t="str">
        <f t="shared" si="7"/>
        <v/>
      </c>
      <c r="AD9" t="str">
        <f t="shared" si="8"/>
        <v/>
      </c>
      <c r="AE9" t="str">
        <f t="shared" si="9"/>
        <v/>
      </c>
      <c r="AF9" t="str">
        <f t="shared" si="10"/>
        <v/>
      </c>
      <c r="AG9" t="str">
        <f t="shared" si="11"/>
        <v/>
      </c>
      <c r="AH9" t="str">
        <f t="shared" si="12"/>
        <v/>
      </c>
      <c r="AI9" t="str">
        <f t="shared" si="13"/>
        <v/>
      </c>
      <c r="AJ9" t="str">
        <f t="shared" si="14"/>
        <v/>
      </c>
      <c r="AK9" t="str">
        <f t="shared" si="15"/>
        <v/>
      </c>
    </row>
    <row r="10" spans="1:37" x14ac:dyDescent="0.25">
      <c r="A10" s="23">
        <v>45715</v>
      </c>
      <c r="B10" s="24" t="s">
        <v>593</v>
      </c>
      <c r="C10" s="24" t="s">
        <v>855</v>
      </c>
      <c r="D10" s="620" t="s">
        <v>798</v>
      </c>
      <c r="E10" s="26">
        <v>100</v>
      </c>
      <c r="F10" s="27" t="s">
        <v>576</v>
      </c>
      <c r="G10" s="27" t="s">
        <v>376</v>
      </c>
      <c r="H10" s="24" t="s">
        <v>799</v>
      </c>
      <c r="I10" s="28">
        <v>6455976</v>
      </c>
      <c r="J10" s="28" t="s">
        <v>638</v>
      </c>
      <c r="K10" s="15" t="s">
        <v>638</v>
      </c>
      <c r="L10" s="53"/>
      <c r="M10" s="54"/>
      <c r="N10" s="55"/>
      <c r="O10" s="56"/>
      <c r="P10" s="223"/>
      <c r="Q10" s="225"/>
      <c r="R10" s="377"/>
      <c r="S10" s="29"/>
      <c r="T10" s="30"/>
      <c r="U10">
        <f t="shared" si="3"/>
        <v>1</v>
      </c>
      <c r="V10" t="str">
        <f>IF(F10="","",IF(COUNTIF('Postes comptables'!$A:$C,F10)=0,"Anomalie",""))</f>
        <v/>
      </c>
      <c r="W10">
        <f t="shared" si="4"/>
        <v>2</v>
      </c>
      <c r="Z10" t="str">
        <f>IF(G10="","",IF(COUNTIF('Postes comptables'!$C$99:$C$148,G10)=0,"Anomalie",""))</f>
        <v/>
      </c>
      <c r="AA10" t="b">
        <f t="shared" si="5"/>
        <v>0</v>
      </c>
      <c r="AB10" t="str">
        <f t="shared" si="6"/>
        <v/>
      </c>
      <c r="AC10" t="str">
        <f t="shared" si="7"/>
        <v/>
      </c>
      <c r="AD10" t="str">
        <f t="shared" si="8"/>
        <v/>
      </c>
      <c r="AE10" t="str">
        <f t="shared" si="9"/>
        <v/>
      </c>
      <c r="AF10" t="str">
        <f t="shared" si="10"/>
        <v/>
      </c>
      <c r="AG10" t="str">
        <f t="shared" si="11"/>
        <v/>
      </c>
      <c r="AH10" t="str">
        <f t="shared" si="12"/>
        <v/>
      </c>
      <c r="AI10" t="str">
        <f t="shared" si="13"/>
        <v/>
      </c>
      <c r="AJ10" t="str">
        <f t="shared" si="14"/>
        <v/>
      </c>
      <c r="AK10" t="str">
        <f t="shared" si="15"/>
        <v/>
      </c>
    </row>
    <row r="11" spans="1:37" x14ac:dyDescent="0.25">
      <c r="A11" s="23">
        <v>45716</v>
      </c>
      <c r="B11" s="24" t="s">
        <v>790</v>
      </c>
      <c r="C11" s="24" t="s">
        <v>853</v>
      </c>
      <c r="D11" s="620" t="s">
        <v>797</v>
      </c>
      <c r="E11" s="26">
        <v>20</v>
      </c>
      <c r="F11" s="27" t="s">
        <v>560</v>
      </c>
      <c r="G11" s="27" t="s">
        <v>376</v>
      </c>
      <c r="H11" s="24" t="s">
        <v>612</v>
      </c>
      <c r="I11" s="28"/>
      <c r="J11" s="28" t="s">
        <v>589</v>
      </c>
      <c r="K11" s="15" t="s">
        <v>589</v>
      </c>
      <c r="L11" s="29"/>
      <c r="M11" s="30"/>
      <c r="N11" s="31"/>
      <c r="O11" s="32"/>
      <c r="P11" s="223"/>
      <c r="Q11" s="225"/>
      <c r="R11" s="377"/>
      <c r="S11" s="29"/>
      <c r="T11" s="30"/>
      <c r="U11">
        <f t="shared" si="3"/>
        <v>1</v>
      </c>
      <c r="V11" t="str">
        <f>IF(F11="","",IF(COUNTIF('Postes comptables'!$A:$C,F11)=0,"Anomalie",""))</f>
        <v/>
      </c>
      <c r="W11">
        <f t="shared" si="4"/>
        <v>2</v>
      </c>
      <c r="Z11" t="str">
        <f>IF(G11="","",IF(COUNTIF('Postes comptables'!$C$99:$C$148,G11)=0,"Anomalie",""))</f>
        <v/>
      </c>
      <c r="AA11" t="b">
        <f t="shared" si="5"/>
        <v>0</v>
      </c>
      <c r="AB11" t="str">
        <f t="shared" si="6"/>
        <v/>
      </c>
      <c r="AC11" t="str">
        <f t="shared" si="7"/>
        <v/>
      </c>
      <c r="AD11" t="str">
        <f t="shared" si="8"/>
        <v/>
      </c>
      <c r="AE11" t="str">
        <f t="shared" si="9"/>
        <v/>
      </c>
      <c r="AF11" t="str">
        <f t="shared" si="10"/>
        <v/>
      </c>
      <c r="AG11" t="str">
        <f t="shared" si="11"/>
        <v/>
      </c>
      <c r="AH11" t="str">
        <f t="shared" si="12"/>
        <v/>
      </c>
      <c r="AI11" t="str">
        <f t="shared" si="13"/>
        <v/>
      </c>
      <c r="AJ11" t="str">
        <f t="shared" si="14"/>
        <v/>
      </c>
      <c r="AK11" t="str">
        <f t="shared" si="15"/>
        <v/>
      </c>
    </row>
    <row r="12" spans="1:37" x14ac:dyDescent="0.25">
      <c r="A12" s="23">
        <v>45716</v>
      </c>
      <c r="B12" s="24" t="s">
        <v>790</v>
      </c>
      <c r="C12" s="24" t="s">
        <v>853</v>
      </c>
      <c r="D12" s="620" t="s">
        <v>797</v>
      </c>
      <c r="E12" s="26">
        <v>20</v>
      </c>
      <c r="F12" s="27" t="s">
        <v>560</v>
      </c>
      <c r="G12" s="27" t="s">
        <v>376</v>
      </c>
      <c r="H12" s="24" t="s">
        <v>612</v>
      </c>
      <c r="I12" s="28"/>
      <c r="J12" s="28" t="s">
        <v>589</v>
      </c>
      <c r="K12" s="15" t="s">
        <v>589</v>
      </c>
      <c r="L12" s="53"/>
      <c r="M12" s="54"/>
      <c r="N12" s="55"/>
      <c r="O12" s="56"/>
      <c r="P12" s="223"/>
      <c r="Q12" s="225"/>
      <c r="R12" s="377"/>
      <c r="S12" s="29"/>
      <c r="T12" s="30"/>
      <c r="U12">
        <f t="shared" si="3"/>
        <v>1</v>
      </c>
      <c r="V12" t="str">
        <f>IF(F12="","",IF(COUNTIF('Postes comptables'!$A:$C,F12)=0,"Anomalie",""))</f>
        <v/>
      </c>
      <c r="W12">
        <f t="shared" si="4"/>
        <v>2</v>
      </c>
      <c r="Z12" t="str">
        <f>IF(G12="","",IF(COUNTIF('Postes comptables'!$C$99:$C$148,G12)=0,"Anomalie",""))</f>
        <v/>
      </c>
      <c r="AA12" t="b">
        <f t="shared" si="5"/>
        <v>0</v>
      </c>
      <c r="AB12" t="str">
        <f t="shared" si="6"/>
        <v/>
      </c>
      <c r="AC12" t="str">
        <f t="shared" si="7"/>
        <v/>
      </c>
      <c r="AD12" t="str">
        <f t="shared" si="8"/>
        <v/>
      </c>
      <c r="AE12" t="str">
        <f t="shared" si="9"/>
        <v/>
      </c>
      <c r="AF12" t="str">
        <f t="shared" si="10"/>
        <v/>
      </c>
      <c r="AG12" t="str">
        <f t="shared" si="11"/>
        <v/>
      </c>
      <c r="AH12" t="str">
        <f t="shared" si="12"/>
        <v/>
      </c>
      <c r="AI12" t="str">
        <f t="shared" si="13"/>
        <v/>
      </c>
      <c r="AJ12" t="str">
        <f t="shared" si="14"/>
        <v/>
      </c>
      <c r="AK12" t="str">
        <f t="shared" si="15"/>
        <v/>
      </c>
    </row>
    <row r="13" spans="1:37" x14ac:dyDescent="0.25">
      <c r="A13" s="23">
        <v>45716</v>
      </c>
      <c r="B13" s="24" t="s">
        <v>790</v>
      </c>
      <c r="C13" s="24" t="s">
        <v>853</v>
      </c>
      <c r="D13" s="620" t="s">
        <v>797</v>
      </c>
      <c r="E13" s="26">
        <v>40</v>
      </c>
      <c r="F13" s="27" t="s">
        <v>560</v>
      </c>
      <c r="G13" s="27" t="s">
        <v>376</v>
      </c>
      <c r="H13" s="24" t="s">
        <v>612</v>
      </c>
      <c r="I13" s="28"/>
      <c r="J13" s="28" t="s">
        <v>589</v>
      </c>
      <c r="K13" s="15" t="s">
        <v>589</v>
      </c>
      <c r="L13" s="29"/>
      <c r="M13" s="30"/>
      <c r="N13" s="31"/>
      <c r="O13" s="32"/>
      <c r="P13" s="223"/>
      <c r="Q13" s="225"/>
      <c r="R13" s="377"/>
      <c r="S13" s="29"/>
      <c r="T13" s="30"/>
      <c r="U13">
        <f t="shared" si="3"/>
        <v>1</v>
      </c>
      <c r="V13" t="str">
        <f>IF(F13="","",IF(COUNTIF('Postes comptables'!$A:$C,F13)=0,"Anomalie",""))</f>
        <v/>
      </c>
      <c r="W13">
        <f t="shared" si="4"/>
        <v>2</v>
      </c>
      <c r="Z13" t="str">
        <f>IF(G13="","",IF(COUNTIF('Postes comptables'!$C$99:$C$148,G13)=0,"Anomalie",""))</f>
        <v/>
      </c>
      <c r="AA13" t="b">
        <f t="shared" si="5"/>
        <v>0</v>
      </c>
      <c r="AB13" t="str">
        <f t="shared" si="6"/>
        <v/>
      </c>
      <c r="AC13" t="str">
        <f t="shared" si="7"/>
        <v/>
      </c>
      <c r="AD13" t="str">
        <f t="shared" si="8"/>
        <v/>
      </c>
      <c r="AE13" t="str">
        <f t="shared" si="9"/>
        <v/>
      </c>
      <c r="AF13" t="str">
        <f t="shared" si="10"/>
        <v/>
      </c>
      <c r="AG13" t="str">
        <f t="shared" si="11"/>
        <v/>
      </c>
      <c r="AH13" t="str">
        <f t="shared" si="12"/>
        <v/>
      </c>
      <c r="AI13" t="str">
        <f t="shared" si="13"/>
        <v/>
      </c>
      <c r="AJ13" t="str">
        <f t="shared" si="14"/>
        <v/>
      </c>
      <c r="AK13" t="str">
        <f t="shared" si="15"/>
        <v/>
      </c>
    </row>
    <row r="14" spans="1:37" x14ac:dyDescent="0.25">
      <c r="A14" s="23">
        <v>45716</v>
      </c>
      <c r="B14" s="24" t="s">
        <v>790</v>
      </c>
      <c r="C14" s="24" t="s">
        <v>853</v>
      </c>
      <c r="D14" s="620" t="s">
        <v>797</v>
      </c>
      <c r="E14" s="26">
        <v>20</v>
      </c>
      <c r="F14" s="27" t="s">
        <v>560</v>
      </c>
      <c r="G14" s="27" t="s">
        <v>376</v>
      </c>
      <c r="H14" s="24" t="s">
        <v>612</v>
      </c>
      <c r="I14" s="28"/>
      <c r="J14" s="28" t="s">
        <v>589</v>
      </c>
      <c r="K14" s="52" t="s">
        <v>589</v>
      </c>
      <c r="L14" s="53"/>
      <c r="M14" s="54"/>
      <c r="N14" s="55"/>
      <c r="O14" s="56"/>
      <c r="P14" s="223"/>
      <c r="Q14" s="225"/>
      <c r="R14" s="377"/>
      <c r="S14" s="29"/>
      <c r="T14" s="30"/>
      <c r="U14">
        <f t="shared" si="3"/>
        <v>1</v>
      </c>
      <c r="V14" t="str">
        <f>IF(F14="","",IF(COUNTIF('Postes comptables'!$A:$C,F14)=0,"Anomalie",""))</f>
        <v/>
      </c>
      <c r="W14">
        <f t="shared" si="4"/>
        <v>2</v>
      </c>
      <c r="Z14" t="str">
        <f>IF(G14="","",IF(COUNTIF('Postes comptables'!$C$99:$C$148,G14)=0,"Anomalie",""))</f>
        <v/>
      </c>
      <c r="AA14" t="b">
        <f t="shared" si="5"/>
        <v>0</v>
      </c>
      <c r="AB14" t="str">
        <f t="shared" si="6"/>
        <v/>
      </c>
      <c r="AC14" t="str">
        <f t="shared" si="7"/>
        <v/>
      </c>
      <c r="AD14" t="str">
        <f t="shared" si="8"/>
        <v/>
      </c>
      <c r="AE14" t="str">
        <f t="shared" si="9"/>
        <v/>
      </c>
      <c r="AF14" t="str">
        <f t="shared" si="10"/>
        <v/>
      </c>
      <c r="AG14" t="str">
        <f t="shared" si="11"/>
        <v/>
      </c>
      <c r="AH14" t="str">
        <f t="shared" si="12"/>
        <v/>
      </c>
      <c r="AI14" t="str">
        <f t="shared" si="13"/>
        <v/>
      </c>
      <c r="AJ14" t="str">
        <f t="shared" si="14"/>
        <v/>
      </c>
      <c r="AK14" t="str">
        <f t="shared" si="15"/>
        <v/>
      </c>
    </row>
    <row r="15" spans="1:37" x14ac:dyDescent="0.25">
      <c r="A15" s="23">
        <v>45717</v>
      </c>
      <c r="B15" s="24" t="s">
        <v>790</v>
      </c>
      <c r="C15" s="24" t="s">
        <v>853</v>
      </c>
      <c r="D15" s="620" t="s">
        <v>797</v>
      </c>
      <c r="E15" s="26">
        <v>20</v>
      </c>
      <c r="F15" s="27" t="s">
        <v>560</v>
      </c>
      <c r="G15" s="27" t="s">
        <v>376</v>
      </c>
      <c r="H15" s="24" t="s">
        <v>612</v>
      </c>
      <c r="I15" s="28"/>
      <c r="J15" s="28" t="s">
        <v>589</v>
      </c>
      <c r="K15" s="15" t="s">
        <v>589</v>
      </c>
      <c r="L15" s="53"/>
      <c r="M15" s="54"/>
      <c r="N15" s="55"/>
      <c r="O15" s="56"/>
      <c r="P15" s="223"/>
      <c r="Q15" s="225"/>
      <c r="R15" s="377"/>
      <c r="S15" s="29"/>
      <c r="T15" s="30"/>
      <c r="U15">
        <f t="shared" si="3"/>
        <v>1</v>
      </c>
      <c r="V15" t="str">
        <f>IF(F15="","",IF(COUNTIF('Postes comptables'!$A:$C,F15)=0,"Anomalie",""))</f>
        <v/>
      </c>
      <c r="W15">
        <f t="shared" si="4"/>
        <v>3</v>
      </c>
      <c r="Z15" t="str">
        <f>IF(G15="","",IF(COUNTIF('Postes comptables'!$C$99:$C$148,G15)=0,"Anomalie",""))</f>
        <v/>
      </c>
      <c r="AA15" t="b">
        <f t="shared" si="5"/>
        <v>0</v>
      </c>
      <c r="AB15" t="str">
        <f t="shared" si="6"/>
        <v/>
      </c>
      <c r="AC15" t="str">
        <f t="shared" si="7"/>
        <v/>
      </c>
      <c r="AD15" t="str">
        <f t="shared" si="8"/>
        <v/>
      </c>
      <c r="AE15" t="str">
        <f t="shared" si="9"/>
        <v/>
      </c>
      <c r="AF15" t="str">
        <f t="shared" si="10"/>
        <v/>
      </c>
      <c r="AG15" t="str">
        <f t="shared" si="11"/>
        <v/>
      </c>
      <c r="AH15" t="str">
        <f t="shared" si="12"/>
        <v/>
      </c>
      <c r="AI15" t="str">
        <f t="shared" si="13"/>
        <v/>
      </c>
      <c r="AJ15" t="str">
        <f t="shared" si="14"/>
        <v/>
      </c>
      <c r="AK15" t="str">
        <f t="shared" si="15"/>
        <v/>
      </c>
    </row>
    <row r="16" spans="1:37" x14ac:dyDescent="0.25">
      <c r="A16" s="23">
        <v>45734</v>
      </c>
      <c r="B16" s="24" t="s">
        <v>790</v>
      </c>
      <c r="C16" s="24" t="s">
        <v>790</v>
      </c>
      <c r="D16" s="620" t="s">
        <v>797</v>
      </c>
      <c r="E16" s="26">
        <v>140</v>
      </c>
      <c r="F16" s="27" t="s">
        <v>560</v>
      </c>
      <c r="G16" s="27" t="s">
        <v>376</v>
      </c>
      <c r="H16" s="24" t="s">
        <v>799</v>
      </c>
      <c r="I16" s="28">
        <v>6176294</v>
      </c>
      <c r="J16" s="28" t="s">
        <v>589</v>
      </c>
      <c r="K16" s="15" t="s">
        <v>589</v>
      </c>
      <c r="L16" s="53"/>
      <c r="M16" s="54"/>
      <c r="N16" s="55"/>
      <c r="O16" s="56"/>
      <c r="P16" s="223"/>
      <c r="Q16" s="225"/>
      <c r="R16" s="377"/>
      <c r="S16" s="29"/>
      <c r="T16" s="30"/>
      <c r="U16">
        <f t="shared" si="3"/>
        <v>1</v>
      </c>
      <c r="V16" t="str">
        <f>IF(F16="","",IF(COUNTIF('Postes comptables'!$A:$C,F16)=0,"Anomalie",""))</f>
        <v/>
      </c>
      <c r="W16">
        <f t="shared" si="4"/>
        <v>3</v>
      </c>
      <c r="Z16" t="str">
        <f>IF(G16="","",IF(COUNTIF('Postes comptables'!$C$99:$C$148,G16)=0,"Anomalie",""))</f>
        <v/>
      </c>
      <c r="AA16" t="b">
        <f t="shared" si="5"/>
        <v>0</v>
      </c>
      <c r="AB16" t="str">
        <f t="shared" si="6"/>
        <v/>
      </c>
      <c r="AC16" t="str">
        <f t="shared" si="7"/>
        <v/>
      </c>
      <c r="AD16" t="str">
        <f t="shared" si="8"/>
        <v/>
      </c>
      <c r="AE16" t="str">
        <f t="shared" si="9"/>
        <v/>
      </c>
      <c r="AF16" t="str">
        <f t="shared" si="10"/>
        <v/>
      </c>
      <c r="AG16" t="str">
        <f t="shared" si="11"/>
        <v/>
      </c>
      <c r="AH16" t="str">
        <f t="shared" si="12"/>
        <v/>
      </c>
      <c r="AI16" t="str">
        <f t="shared" si="13"/>
        <v/>
      </c>
      <c r="AJ16" t="str">
        <f t="shared" si="14"/>
        <v/>
      </c>
      <c r="AK16" t="str">
        <f t="shared" si="15"/>
        <v/>
      </c>
    </row>
    <row r="17" spans="1:37" x14ac:dyDescent="0.25">
      <c r="A17" s="23">
        <v>45736</v>
      </c>
      <c r="B17" s="24" t="s">
        <v>801</v>
      </c>
      <c r="C17" s="24" t="s">
        <v>790</v>
      </c>
      <c r="D17" s="620" t="s">
        <v>797</v>
      </c>
      <c r="E17" s="26">
        <v>180</v>
      </c>
      <c r="F17" s="27" t="s">
        <v>560</v>
      </c>
      <c r="G17" s="27" t="s">
        <v>376</v>
      </c>
      <c r="H17" s="24" t="s">
        <v>733</v>
      </c>
      <c r="I17" s="28"/>
      <c r="J17" s="28" t="s">
        <v>589</v>
      </c>
      <c r="K17" s="52" t="s">
        <v>589</v>
      </c>
      <c r="L17" s="53"/>
      <c r="M17" s="54"/>
      <c r="N17" s="55"/>
      <c r="O17" s="56"/>
      <c r="P17" s="223"/>
      <c r="Q17" s="225"/>
      <c r="R17" s="377"/>
      <c r="S17" s="29"/>
      <c r="T17" s="30"/>
      <c r="U17">
        <f t="shared" si="3"/>
        <v>1</v>
      </c>
      <c r="V17" t="str">
        <f>IF(F17="","",IF(COUNTIF('Postes comptables'!$A:$C,F17)=0,"Anomalie",""))</f>
        <v/>
      </c>
      <c r="W17">
        <f t="shared" si="4"/>
        <v>3</v>
      </c>
      <c r="Z17" t="str">
        <f>IF(G17="","",IF(COUNTIF('Postes comptables'!$C$99:$C$148,G17)=0,"Anomalie",""))</f>
        <v/>
      </c>
      <c r="AA17" t="b">
        <f t="shared" si="5"/>
        <v>0</v>
      </c>
      <c r="AB17" t="str">
        <f t="shared" si="6"/>
        <v/>
      </c>
      <c r="AC17" t="str">
        <f t="shared" si="7"/>
        <v/>
      </c>
      <c r="AD17" t="str">
        <f t="shared" si="8"/>
        <v/>
      </c>
      <c r="AE17" t="str">
        <f t="shared" si="9"/>
        <v/>
      </c>
      <c r="AF17" t="str">
        <f t="shared" si="10"/>
        <v/>
      </c>
      <c r="AG17" t="str">
        <f t="shared" si="11"/>
        <v/>
      </c>
      <c r="AH17" t="str">
        <f t="shared" si="12"/>
        <v/>
      </c>
      <c r="AI17" t="str">
        <f t="shared" si="13"/>
        <v/>
      </c>
      <c r="AJ17" t="str">
        <f t="shared" si="14"/>
        <v/>
      </c>
      <c r="AK17" t="str">
        <f t="shared" si="15"/>
        <v/>
      </c>
    </row>
    <row r="18" spans="1:37" x14ac:dyDescent="0.25">
      <c r="A18" s="23">
        <v>45736</v>
      </c>
      <c r="B18" s="24" t="s">
        <v>624</v>
      </c>
      <c r="C18" s="24" t="s">
        <v>802</v>
      </c>
      <c r="D18" s="620" t="s">
        <v>803</v>
      </c>
      <c r="E18" s="26">
        <v>34.58</v>
      </c>
      <c r="F18" s="27" t="s">
        <v>558</v>
      </c>
      <c r="G18" s="27" t="s">
        <v>376</v>
      </c>
      <c r="H18" s="24" t="s">
        <v>612</v>
      </c>
      <c r="I18" s="28"/>
      <c r="J18" s="28" t="s">
        <v>589</v>
      </c>
      <c r="K18" s="52" t="s">
        <v>589</v>
      </c>
      <c r="L18" s="53"/>
      <c r="M18" s="54"/>
      <c r="N18" s="55"/>
      <c r="O18" s="56"/>
      <c r="P18" s="223"/>
      <c r="Q18" s="225"/>
      <c r="R18" s="377"/>
      <c r="S18" s="29"/>
      <c r="T18" s="30"/>
      <c r="U18">
        <f t="shared" si="3"/>
        <v>1</v>
      </c>
      <c r="V18" t="str">
        <f>IF(F18="","",IF(COUNTIF('Postes comptables'!$A:$C,F18)=0,"Anomalie",""))</f>
        <v/>
      </c>
      <c r="W18">
        <f t="shared" si="4"/>
        <v>3</v>
      </c>
      <c r="Z18" t="str">
        <f>IF(G18="","",IF(COUNTIF('Postes comptables'!$C$99:$C$148,G18)=0,"Anomalie",""))</f>
        <v/>
      </c>
      <c r="AA18" t="b">
        <f t="shared" si="5"/>
        <v>0</v>
      </c>
      <c r="AB18" t="str">
        <f t="shared" si="6"/>
        <v/>
      </c>
      <c r="AC18" t="str">
        <f t="shared" si="7"/>
        <v/>
      </c>
      <c r="AD18" t="str">
        <f t="shared" si="8"/>
        <v/>
      </c>
      <c r="AE18" t="str">
        <f t="shared" si="9"/>
        <v/>
      </c>
      <c r="AF18" t="str">
        <f t="shared" si="10"/>
        <v/>
      </c>
      <c r="AG18" t="str">
        <f t="shared" si="11"/>
        <v/>
      </c>
      <c r="AH18" t="str">
        <f t="shared" si="12"/>
        <v/>
      </c>
      <c r="AI18" t="str">
        <f t="shared" si="13"/>
        <v/>
      </c>
      <c r="AJ18" t="str">
        <f t="shared" si="14"/>
        <v/>
      </c>
      <c r="AK18" t="str">
        <f t="shared" si="15"/>
        <v/>
      </c>
    </row>
    <row r="19" spans="1:37" x14ac:dyDescent="0.25">
      <c r="A19" s="23">
        <v>45742</v>
      </c>
      <c r="B19" s="24" t="s">
        <v>790</v>
      </c>
      <c r="C19" s="24" t="s">
        <v>853</v>
      </c>
      <c r="D19" s="620" t="s">
        <v>797</v>
      </c>
      <c r="E19" s="26">
        <v>20</v>
      </c>
      <c r="F19" s="27" t="s">
        <v>560</v>
      </c>
      <c r="G19" s="27" t="s">
        <v>376</v>
      </c>
      <c r="H19" s="24" t="s">
        <v>612</v>
      </c>
      <c r="I19" s="28"/>
      <c r="J19" s="28" t="s">
        <v>589</v>
      </c>
      <c r="K19" s="52" t="s">
        <v>589</v>
      </c>
      <c r="L19" s="53"/>
      <c r="M19" s="54"/>
      <c r="N19" s="55"/>
      <c r="O19" s="56"/>
      <c r="P19" s="223"/>
      <c r="Q19" s="225"/>
      <c r="R19" s="377"/>
      <c r="S19" s="29"/>
      <c r="T19" s="30"/>
      <c r="U19">
        <f t="shared" si="3"/>
        <v>1</v>
      </c>
      <c r="V19" t="str">
        <f>IF(F19="","",IF(COUNTIF('Postes comptables'!$A:$C,F19)=0,"Anomalie",""))</f>
        <v/>
      </c>
      <c r="W19">
        <f t="shared" si="4"/>
        <v>3</v>
      </c>
      <c r="Z19" t="str">
        <f>IF(G19="","",IF(COUNTIF('Postes comptables'!$C$99:$C$148,G19)=0,"Anomalie",""))</f>
        <v/>
      </c>
      <c r="AA19" t="b">
        <f t="shared" si="5"/>
        <v>0</v>
      </c>
      <c r="AB19" t="str">
        <f t="shared" si="6"/>
        <v/>
      </c>
      <c r="AC19" t="str">
        <f t="shared" si="7"/>
        <v/>
      </c>
      <c r="AD19" t="str">
        <f t="shared" si="8"/>
        <v/>
      </c>
      <c r="AE19" t="str">
        <f t="shared" si="9"/>
        <v/>
      </c>
      <c r="AF19" t="str">
        <f t="shared" si="10"/>
        <v/>
      </c>
      <c r="AG19" t="str">
        <f t="shared" si="11"/>
        <v/>
      </c>
      <c r="AH19" t="str">
        <f t="shared" si="12"/>
        <v/>
      </c>
      <c r="AI19" t="str">
        <f t="shared" si="13"/>
        <v/>
      </c>
      <c r="AJ19" t="str">
        <f t="shared" si="14"/>
        <v/>
      </c>
      <c r="AK19" t="str">
        <f t="shared" si="15"/>
        <v/>
      </c>
    </row>
    <row r="20" spans="1:37" x14ac:dyDescent="0.25">
      <c r="A20" s="23">
        <v>45746</v>
      </c>
      <c r="B20" s="24" t="s">
        <v>790</v>
      </c>
      <c r="C20" s="24" t="s">
        <v>802</v>
      </c>
      <c r="D20" s="620" t="s">
        <v>804</v>
      </c>
      <c r="E20" s="26">
        <v>-34.58</v>
      </c>
      <c r="F20" s="27" t="s">
        <v>558</v>
      </c>
      <c r="G20" s="27" t="s">
        <v>376</v>
      </c>
      <c r="H20" s="24" t="s">
        <v>612</v>
      </c>
      <c r="I20" s="28"/>
      <c r="J20" s="28" t="s">
        <v>589</v>
      </c>
      <c r="K20" s="52" t="s">
        <v>589</v>
      </c>
      <c r="L20" s="53"/>
      <c r="M20" s="54"/>
      <c r="N20" s="55"/>
      <c r="O20" s="56"/>
      <c r="P20" s="223"/>
      <c r="Q20" s="225"/>
      <c r="R20" s="377"/>
      <c r="S20" s="29"/>
      <c r="T20" s="30"/>
      <c r="U20">
        <f t="shared" si="3"/>
        <v>1</v>
      </c>
      <c r="V20" t="str">
        <f>IF(F20="","",IF(COUNTIF('Postes comptables'!$A:$C,F20)=0,"Anomalie",""))</f>
        <v/>
      </c>
      <c r="W20">
        <f t="shared" si="4"/>
        <v>3</v>
      </c>
      <c r="Z20" t="str">
        <f>IF(G20="","",IF(COUNTIF('Postes comptables'!$C$99:$C$148,G20)=0,"Anomalie",""))</f>
        <v/>
      </c>
      <c r="AA20" t="b">
        <f t="shared" si="5"/>
        <v>0</v>
      </c>
      <c r="AB20" t="str">
        <f t="shared" si="6"/>
        <v/>
      </c>
      <c r="AC20" t="str">
        <f t="shared" si="7"/>
        <v/>
      </c>
      <c r="AD20" t="str">
        <f t="shared" si="8"/>
        <v/>
      </c>
      <c r="AE20" t="str">
        <f t="shared" si="9"/>
        <v/>
      </c>
      <c r="AF20" t="str">
        <f t="shared" si="10"/>
        <v/>
      </c>
      <c r="AG20" t="str">
        <f t="shared" si="11"/>
        <v/>
      </c>
      <c r="AH20" t="str">
        <f t="shared" si="12"/>
        <v/>
      </c>
      <c r="AI20" t="str">
        <f t="shared" si="13"/>
        <v/>
      </c>
      <c r="AJ20" t="str">
        <f t="shared" si="14"/>
        <v/>
      </c>
      <c r="AK20" t="str">
        <f t="shared" si="15"/>
        <v/>
      </c>
    </row>
    <row r="21" spans="1:37" x14ac:dyDescent="0.25">
      <c r="A21" s="23"/>
      <c r="B21" s="24"/>
      <c r="C21" s="24"/>
      <c r="D21" s="620"/>
      <c r="E21" s="26"/>
      <c r="F21" s="27"/>
      <c r="G21" s="27"/>
      <c r="H21" s="24"/>
      <c r="I21" s="28"/>
      <c r="J21" s="28"/>
      <c r="K21" s="52"/>
      <c r="L21" s="53"/>
      <c r="M21" s="54"/>
      <c r="N21" s="55"/>
      <c r="O21" s="56"/>
      <c r="P21" s="223"/>
      <c r="Q21" s="225"/>
      <c r="R21" s="377" t="s">
        <v>589</v>
      </c>
      <c r="S21" s="29"/>
      <c r="T21" s="30"/>
      <c r="U21">
        <f t="shared" si="3"/>
        <v>0</v>
      </c>
      <c r="V21" t="str">
        <f>IF(F21="","",IF(COUNTIF('Postes comptables'!$A:$C,F21)=0,"Anomalie",""))</f>
        <v/>
      </c>
      <c r="W21">
        <f t="shared" si="4"/>
        <v>1</v>
      </c>
      <c r="Z21" t="str">
        <f>IF(G21="","",IF(COUNTIF('Postes comptables'!$C$99:$C$148,G21)=0,"Anomalie",""))</f>
        <v/>
      </c>
      <c r="AA21" t="b">
        <f t="shared" si="5"/>
        <v>0</v>
      </c>
      <c r="AB21" t="str">
        <f t="shared" si="6"/>
        <v/>
      </c>
      <c r="AC21" t="str">
        <f t="shared" si="7"/>
        <v/>
      </c>
      <c r="AD21" t="str">
        <f t="shared" si="8"/>
        <v/>
      </c>
      <c r="AE21" t="str">
        <f t="shared" si="9"/>
        <v/>
      </c>
      <c r="AF21" t="str">
        <f t="shared" si="10"/>
        <v/>
      </c>
      <c r="AG21" t="str">
        <f t="shared" si="11"/>
        <v/>
      </c>
      <c r="AH21" t="str">
        <f t="shared" si="12"/>
        <v/>
      </c>
      <c r="AI21" t="str">
        <f t="shared" si="13"/>
        <v/>
      </c>
      <c r="AJ21" t="str">
        <f t="shared" si="14"/>
        <v/>
      </c>
      <c r="AK21" t="str">
        <f t="shared" si="15"/>
        <v/>
      </c>
    </row>
    <row r="22" spans="1:37" x14ac:dyDescent="0.25">
      <c r="A22" s="23"/>
      <c r="B22" s="24"/>
      <c r="C22" s="24"/>
      <c r="D22" s="620"/>
      <c r="E22" s="26"/>
      <c r="F22" s="27"/>
      <c r="G22" s="27"/>
      <c r="H22" s="24"/>
      <c r="I22" s="28"/>
      <c r="J22" s="28"/>
      <c r="K22" s="52"/>
      <c r="L22" s="53"/>
      <c r="M22" s="54"/>
      <c r="N22" s="55"/>
      <c r="O22" s="56"/>
      <c r="P22" s="223"/>
      <c r="Q22" s="225"/>
      <c r="R22" s="377" t="s">
        <v>589</v>
      </c>
      <c r="S22" s="29"/>
      <c r="T22" s="30"/>
      <c r="U22">
        <f t="shared" si="3"/>
        <v>0</v>
      </c>
      <c r="V22" t="str">
        <f>IF(F22="","",IF(COUNTIF('Postes comptables'!$A:$C,F22)=0,"Anomalie",""))</f>
        <v/>
      </c>
      <c r="W22">
        <f t="shared" si="4"/>
        <v>1</v>
      </c>
      <c r="Z22" t="str">
        <f>IF(G22="","",IF(COUNTIF('Postes comptables'!$C$99:$C$148,G22)=0,"Anomalie",""))</f>
        <v/>
      </c>
      <c r="AA22" t="b">
        <f t="shared" si="5"/>
        <v>0</v>
      </c>
      <c r="AB22" t="str">
        <f t="shared" si="6"/>
        <v/>
      </c>
      <c r="AC22" t="str">
        <f t="shared" si="7"/>
        <v/>
      </c>
      <c r="AD22" t="str">
        <f t="shared" si="8"/>
        <v/>
      </c>
      <c r="AE22" t="str">
        <f t="shared" si="9"/>
        <v/>
      </c>
      <c r="AF22" t="str">
        <f t="shared" si="10"/>
        <v/>
      </c>
      <c r="AG22" t="str">
        <f t="shared" si="11"/>
        <v/>
      </c>
      <c r="AH22" t="str">
        <f t="shared" si="12"/>
        <v/>
      </c>
      <c r="AI22" t="str">
        <f t="shared" si="13"/>
        <v/>
      </c>
      <c r="AJ22" t="str">
        <f t="shared" si="14"/>
        <v/>
      </c>
      <c r="AK22" t="str">
        <f t="shared" si="15"/>
        <v/>
      </c>
    </row>
    <row r="23" spans="1:37" x14ac:dyDescent="0.25">
      <c r="A23" s="23">
        <v>45794</v>
      </c>
      <c r="B23" s="24" t="s">
        <v>805</v>
      </c>
      <c r="C23" s="24" t="s">
        <v>806</v>
      </c>
      <c r="D23" s="620" t="s">
        <v>807</v>
      </c>
      <c r="E23" s="26">
        <v>1</v>
      </c>
      <c r="F23" s="27" t="s">
        <v>477</v>
      </c>
      <c r="G23" s="27" t="s">
        <v>376</v>
      </c>
      <c r="H23" s="24" t="s">
        <v>603</v>
      </c>
      <c r="I23" s="28"/>
      <c r="J23" s="28"/>
      <c r="K23" s="52"/>
      <c r="L23" s="53"/>
      <c r="M23" s="54"/>
      <c r="N23" s="55"/>
      <c r="O23" s="56" t="s">
        <v>589</v>
      </c>
      <c r="P23" s="223"/>
      <c r="Q23" s="225"/>
      <c r="R23" s="377"/>
      <c r="S23" s="29"/>
      <c r="T23" s="30"/>
      <c r="U23">
        <f t="shared" si="3"/>
        <v>1</v>
      </c>
      <c r="V23" t="str">
        <f>IF(F23="","",IF(COUNTIF('Postes comptables'!$A:$C,F23)=0,"Anomalie",""))</f>
        <v/>
      </c>
      <c r="W23">
        <f t="shared" si="4"/>
        <v>5</v>
      </c>
      <c r="Z23" t="str">
        <f>IF(G23="","",IF(COUNTIF('Postes comptables'!$C$99:$C$148,G23)=0,"Anomalie",""))</f>
        <v/>
      </c>
      <c r="AA23" t="b">
        <f t="shared" si="5"/>
        <v>0</v>
      </c>
      <c r="AB23" t="str">
        <f t="shared" si="6"/>
        <v/>
      </c>
      <c r="AC23" t="str">
        <f t="shared" si="7"/>
        <v/>
      </c>
      <c r="AD23" t="str">
        <f t="shared" si="8"/>
        <v/>
      </c>
      <c r="AE23" t="str">
        <f t="shared" si="9"/>
        <v/>
      </c>
      <c r="AF23" t="str">
        <f t="shared" si="10"/>
        <v/>
      </c>
      <c r="AG23" t="str">
        <f t="shared" si="11"/>
        <v/>
      </c>
      <c r="AH23" t="str">
        <f t="shared" si="12"/>
        <v/>
      </c>
      <c r="AI23" t="str">
        <f t="shared" si="13"/>
        <v/>
      </c>
      <c r="AJ23" t="str">
        <f t="shared" si="14"/>
        <v/>
      </c>
      <c r="AK23" t="str">
        <f t="shared" si="15"/>
        <v/>
      </c>
    </row>
    <row r="24" spans="1:37" x14ac:dyDescent="0.25">
      <c r="A24" s="23">
        <v>45798</v>
      </c>
      <c r="B24" s="24" t="s">
        <v>805</v>
      </c>
      <c r="C24" s="24" t="s">
        <v>808</v>
      </c>
      <c r="D24" s="620" t="s">
        <v>809</v>
      </c>
      <c r="E24" s="26">
        <v>100</v>
      </c>
      <c r="F24" s="27" t="s">
        <v>477</v>
      </c>
      <c r="G24" s="27" t="s">
        <v>580</v>
      </c>
      <c r="H24" s="24" t="s">
        <v>799</v>
      </c>
      <c r="I24" s="28">
        <v>6172529</v>
      </c>
      <c r="J24" s="28" t="s">
        <v>589</v>
      </c>
      <c r="K24" s="52" t="s">
        <v>589</v>
      </c>
      <c r="L24" s="53"/>
      <c r="M24" s="54"/>
      <c r="N24" s="55"/>
      <c r="O24" s="56"/>
      <c r="P24" s="223"/>
      <c r="Q24" s="225"/>
      <c r="R24" s="377"/>
      <c r="S24" s="29"/>
      <c r="T24" s="30"/>
      <c r="U24">
        <f t="shared" si="3"/>
        <v>1</v>
      </c>
      <c r="V24" t="str">
        <f>IF(F24="","",IF(COUNTIF('Postes comptables'!$A:$C,F24)=0,"Anomalie",""))</f>
        <v/>
      </c>
      <c r="W24">
        <f t="shared" si="4"/>
        <v>5</v>
      </c>
      <c r="Z24" t="str">
        <f>IF(G24="","",IF(COUNTIF('Postes comptables'!$C$99:$C$148,G24)=0,"Anomalie",""))</f>
        <v/>
      </c>
      <c r="AA24" t="b">
        <f t="shared" si="5"/>
        <v>0</v>
      </c>
      <c r="AB24" t="str">
        <f t="shared" si="6"/>
        <v/>
      </c>
      <c r="AC24" t="str">
        <f t="shared" si="7"/>
        <v/>
      </c>
      <c r="AD24" t="str">
        <f t="shared" si="8"/>
        <v/>
      </c>
      <c r="AE24" t="str">
        <f t="shared" si="9"/>
        <v/>
      </c>
      <c r="AF24" t="str">
        <f t="shared" si="10"/>
        <v/>
      </c>
      <c r="AG24" t="str">
        <f t="shared" si="11"/>
        <v/>
      </c>
      <c r="AH24" t="str">
        <f t="shared" si="12"/>
        <v/>
      </c>
      <c r="AI24" t="str">
        <f t="shared" si="13"/>
        <v/>
      </c>
      <c r="AJ24" t="str">
        <f t="shared" si="14"/>
        <v/>
      </c>
      <c r="AK24" t="str">
        <f t="shared" si="15"/>
        <v/>
      </c>
    </row>
    <row r="25" spans="1:37" x14ac:dyDescent="0.25">
      <c r="A25" s="23">
        <v>45803</v>
      </c>
      <c r="B25" s="24" t="s">
        <v>790</v>
      </c>
      <c r="C25" s="24" t="s">
        <v>853</v>
      </c>
      <c r="D25" s="620" t="s">
        <v>797</v>
      </c>
      <c r="E25" s="26">
        <v>20</v>
      </c>
      <c r="F25" s="27" t="s">
        <v>560</v>
      </c>
      <c r="G25" s="27" t="s">
        <v>376</v>
      </c>
      <c r="H25" s="24" t="s">
        <v>612</v>
      </c>
      <c r="I25" s="28"/>
      <c r="J25" s="28" t="s">
        <v>589</v>
      </c>
      <c r="K25" s="52" t="s">
        <v>589</v>
      </c>
      <c r="L25" s="53"/>
      <c r="M25" s="54"/>
      <c r="N25" s="55"/>
      <c r="O25" s="56"/>
      <c r="P25" s="223"/>
      <c r="Q25" s="225"/>
      <c r="R25" s="377"/>
      <c r="S25" s="29"/>
      <c r="T25" s="30"/>
      <c r="U25">
        <f t="shared" si="3"/>
        <v>1</v>
      </c>
      <c r="V25" t="str">
        <f>IF(F25="","",IF(COUNTIF('Postes comptables'!$A:$C,F25)=0,"Anomalie",""))</f>
        <v/>
      </c>
      <c r="W25">
        <f t="shared" si="4"/>
        <v>5</v>
      </c>
      <c r="Z25" t="str">
        <f>IF(G25="","",IF(COUNTIF('Postes comptables'!$C$99:$C$148,G25)=0,"Anomalie",""))</f>
        <v/>
      </c>
      <c r="AA25" t="b">
        <f t="shared" si="5"/>
        <v>0</v>
      </c>
      <c r="AB25" t="str">
        <f t="shared" si="6"/>
        <v/>
      </c>
      <c r="AC25" t="str">
        <f t="shared" si="7"/>
        <v/>
      </c>
      <c r="AD25" t="str">
        <f t="shared" si="8"/>
        <v/>
      </c>
      <c r="AE25" t="str">
        <f t="shared" si="9"/>
        <v/>
      </c>
      <c r="AF25" t="str">
        <f t="shared" si="10"/>
        <v/>
      </c>
      <c r="AG25" t="str">
        <f t="shared" si="11"/>
        <v/>
      </c>
      <c r="AH25" t="str">
        <f t="shared" si="12"/>
        <v/>
      </c>
      <c r="AI25" t="str">
        <f t="shared" si="13"/>
        <v/>
      </c>
      <c r="AJ25" t="str">
        <f t="shared" si="14"/>
        <v/>
      </c>
      <c r="AK25" t="str">
        <f t="shared" si="15"/>
        <v/>
      </c>
    </row>
    <row r="26" spans="1:37" x14ac:dyDescent="0.25">
      <c r="A26" s="23">
        <v>45812</v>
      </c>
      <c r="B26" s="24" t="s">
        <v>805</v>
      </c>
      <c r="C26" s="24" t="s">
        <v>810</v>
      </c>
      <c r="D26" s="620" t="s">
        <v>811</v>
      </c>
      <c r="E26" s="26">
        <v>10</v>
      </c>
      <c r="F26" s="27" t="s">
        <v>477</v>
      </c>
      <c r="G26" s="27" t="s">
        <v>580</v>
      </c>
      <c r="H26" s="24" t="s">
        <v>603</v>
      </c>
      <c r="I26" s="28"/>
      <c r="J26" s="28"/>
      <c r="K26" s="52"/>
      <c r="L26" s="53"/>
      <c r="M26" s="54"/>
      <c r="N26" s="55"/>
      <c r="O26" s="56" t="s">
        <v>589</v>
      </c>
      <c r="P26" s="223"/>
      <c r="Q26" s="225"/>
      <c r="R26" s="377"/>
      <c r="S26" s="29"/>
      <c r="T26" s="30"/>
      <c r="U26">
        <f t="shared" si="3"/>
        <v>1</v>
      </c>
      <c r="V26" t="str">
        <f>IF(F26="","",IF(COUNTIF('Postes comptables'!$A:$C,F26)=0,"Anomalie",""))</f>
        <v/>
      </c>
      <c r="W26">
        <f t="shared" si="4"/>
        <v>6</v>
      </c>
      <c r="Z26" t="str">
        <f>IF(G26="","",IF(COUNTIF('Postes comptables'!$C$99:$C$148,G26)=0,"Anomalie",""))</f>
        <v/>
      </c>
      <c r="AA26" t="b">
        <f t="shared" si="5"/>
        <v>0</v>
      </c>
      <c r="AB26" t="str">
        <f t="shared" si="6"/>
        <v/>
      </c>
      <c r="AC26" t="str">
        <f t="shared" si="7"/>
        <v/>
      </c>
      <c r="AD26" t="str">
        <f t="shared" si="8"/>
        <v/>
      </c>
      <c r="AE26" t="str">
        <f t="shared" si="9"/>
        <v/>
      </c>
      <c r="AF26" t="str">
        <f t="shared" si="10"/>
        <v/>
      </c>
      <c r="AG26" t="str">
        <f t="shared" si="11"/>
        <v/>
      </c>
      <c r="AH26" t="str">
        <f t="shared" si="12"/>
        <v/>
      </c>
      <c r="AI26" t="str">
        <f t="shared" si="13"/>
        <v/>
      </c>
      <c r="AJ26" t="str">
        <f t="shared" si="14"/>
        <v/>
      </c>
      <c r="AK26" t="str">
        <f t="shared" si="15"/>
        <v/>
      </c>
    </row>
    <row r="27" spans="1:37" x14ac:dyDescent="0.25">
      <c r="A27" s="23">
        <v>45813</v>
      </c>
      <c r="B27" s="24" t="s">
        <v>805</v>
      </c>
      <c r="C27" s="24" t="s">
        <v>812</v>
      </c>
      <c r="D27" s="620" t="s">
        <v>813</v>
      </c>
      <c r="E27" s="26">
        <v>225</v>
      </c>
      <c r="F27" s="27" t="s">
        <v>477</v>
      </c>
      <c r="G27" s="27" t="s">
        <v>580</v>
      </c>
      <c r="H27" s="24" t="s">
        <v>733</v>
      </c>
      <c r="I27" s="28"/>
      <c r="J27" s="28" t="s">
        <v>589</v>
      </c>
      <c r="K27" s="52" t="s">
        <v>589</v>
      </c>
      <c r="L27" s="53"/>
      <c r="M27" s="54"/>
      <c r="N27" s="55"/>
      <c r="O27" s="56"/>
      <c r="P27" s="223"/>
      <c r="Q27" s="225"/>
      <c r="R27" s="377"/>
      <c r="S27" s="29"/>
      <c r="T27" s="30"/>
      <c r="U27">
        <f t="shared" si="3"/>
        <v>1</v>
      </c>
      <c r="V27" t="str">
        <f>IF(F27="","",IF(COUNTIF('Postes comptables'!$A:$C,F27)=0,"Anomalie",""))</f>
        <v/>
      </c>
      <c r="W27">
        <f t="shared" si="4"/>
        <v>6</v>
      </c>
      <c r="Z27" t="str">
        <f>IF(G27="","",IF(COUNTIF('Postes comptables'!$C$99:$C$148,G27)=0,"Anomalie",""))</f>
        <v/>
      </c>
      <c r="AA27" t="b">
        <f t="shared" si="5"/>
        <v>0</v>
      </c>
      <c r="AB27" t="str">
        <f t="shared" si="6"/>
        <v/>
      </c>
      <c r="AC27" t="str">
        <f t="shared" si="7"/>
        <v/>
      </c>
      <c r="AD27" t="str">
        <f t="shared" si="8"/>
        <v/>
      </c>
      <c r="AE27" t="str">
        <f t="shared" si="9"/>
        <v/>
      </c>
      <c r="AF27" t="str">
        <f t="shared" si="10"/>
        <v/>
      </c>
      <c r="AG27" t="str">
        <f t="shared" si="11"/>
        <v/>
      </c>
      <c r="AH27" t="str">
        <f t="shared" si="12"/>
        <v/>
      </c>
      <c r="AI27" t="str">
        <f t="shared" si="13"/>
        <v/>
      </c>
      <c r="AJ27" t="str">
        <f t="shared" si="14"/>
        <v/>
      </c>
      <c r="AK27" t="str">
        <f t="shared" si="15"/>
        <v/>
      </c>
    </row>
    <row r="28" spans="1:37" x14ac:dyDescent="0.25">
      <c r="A28" s="23">
        <v>45813</v>
      </c>
      <c r="B28" s="24" t="s">
        <v>814</v>
      </c>
      <c r="C28" s="24" t="s">
        <v>808</v>
      </c>
      <c r="D28" s="620" t="s">
        <v>815</v>
      </c>
      <c r="E28" s="26">
        <v>500</v>
      </c>
      <c r="F28" s="27" t="s">
        <v>554</v>
      </c>
      <c r="G28" s="27" t="s">
        <v>580</v>
      </c>
      <c r="H28" s="24" t="s">
        <v>799</v>
      </c>
      <c r="I28" s="28">
        <v>6173984</v>
      </c>
      <c r="J28" s="28" t="s">
        <v>589</v>
      </c>
      <c r="K28" s="15" t="s">
        <v>638</v>
      </c>
      <c r="L28" s="29"/>
      <c r="M28" s="30"/>
      <c r="N28" s="31"/>
      <c r="O28" s="32"/>
      <c r="P28" s="223"/>
      <c r="Q28" s="225"/>
      <c r="R28" s="377"/>
      <c r="S28" s="29"/>
      <c r="T28" s="30"/>
      <c r="U28">
        <f t="shared" si="3"/>
        <v>1</v>
      </c>
      <c r="V28" t="str">
        <f>IF(F28="","",IF(COUNTIF('Postes comptables'!$A:$C,F28)=0,"Anomalie",""))</f>
        <v/>
      </c>
      <c r="W28">
        <f t="shared" si="4"/>
        <v>6</v>
      </c>
      <c r="Z28" t="str">
        <f>IF(G28="","",IF(COUNTIF('Postes comptables'!$C$99:$C$148,G28)=0,"Anomalie",""))</f>
        <v/>
      </c>
      <c r="AA28" t="b">
        <f t="shared" si="5"/>
        <v>0</v>
      </c>
      <c r="AB28" t="str">
        <f t="shared" si="6"/>
        <v/>
      </c>
      <c r="AC28" t="str">
        <f t="shared" si="7"/>
        <v/>
      </c>
      <c r="AD28" t="str">
        <f t="shared" si="8"/>
        <v/>
      </c>
      <c r="AE28" t="str">
        <f t="shared" si="9"/>
        <v/>
      </c>
      <c r="AF28" t="str">
        <f t="shared" si="10"/>
        <v/>
      </c>
      <c r="AG28" t="str">
        <f t="shared" si="11"/>
        <v/>
      </c>
      <c r="AH28" t="str">
        <f t="shared" si="12"/>
        <v/>
      </c>
      <c r="AI28" t="str">
        <f t="shared" si="13"/>
        <v/>
      </c>
      <c r="AJ28" t="str">
        <f t="shared" si="14"/>
        <v/>
      </c>
      <c r="AK28" t="str">
        <f t="shared" si="15"/>
        <v/>
      </c>
    </row>
    <row r="29" spans="1:37" x14ac:dyDescent="0.25">
      <c r="A29" s="23">
        <v>45813</v>
      </c>
      <c r="B29" s="24" t="s">
        <v>805</v>
      </c>
      <c r="C29" s="24" t="s">
        <v>816</v>
      </c>
      <c r="D29" s="620" t="s">
        <v>817</v>
      </c>
      <c r="E29" s="26">
        <v>40</v>
      </c>
      <c r="F29" s="27" t="s">
        <v>477</v>
      </c>
      <c r="G29" s="27" t="s">
        <v>580</v>
      </c>
      <c r="H29" s="24" t="s">
        <v>799</v>
      </c>
      <c r="I29" s="28">
        <v>6173985</v>
      </c>
      <c r="J29" s="28" t="s">
        <v>589</v>
      </c>
      <c r="K29" s="52" t="s">
        <v>638</v>
      </c>
      <c r="L29" s="53"/>
      <c r="M29" s="54"/>
      <c r="N29" s="55"/>
      <c r="O29" s="56"/>
      <c r="P29" s="223"/>
      <c r="Q29" s="225"/>
      <c r="R29" s="377"/>
      <c r="S29" s="29"/>
      <c r="T29" s="30"/>
      <c r="U29">
        <f t="shared" si="3"/>
        <v>1</v>
      </c>
      <c r="V29" t="str">
        <f>IF(F29="","",IF(COUNTIF('Postes comptables'!$A:$C,F29)=0,"Anomalie",""))</f>
        <v/>
      </c>
      <c r="W29">
        <f t="shared" si="4"/>
        <v>6</v>
      </c>
      <c r="Z29" t="str">
        <f>IF(G29="","",IF(COUNTIF('Postes comptables'!$C$99:$C$148,G29)=0,"Anomalie",""))</f>
        <v/>
      </c>
      <c r="AA29" t="b">
        <f t="shared" si="5"/>
        <v>0</v>
      </c>
      <c r="AB29" t="str">
        <f t="shared" si="6"/>
        <v/>
      </c>
      <c r="AC29" t="str">
        <f t="shared" si="7"/>
        <v/>
      </c>
      <c r="AD29" t="str">
        <f t="shared" si="8"/>
        <v/>
      </c>
      <c r="AE29" t="str">
        <f t="shared" si="9"/>
        <v/>
      </c>
      <c r="AF29" t="str">
        <f t="shared" si="10"/>
        <v/>
      </c>
      <c r="AG29" t="str">
        <f t="shared" si="11"/>
        <v/>
      </c>
      <c r="AH29" t="str">
        <f t="shared" si="12"/>
        <v/>
      </c>
      <c r="AI29" t="str">
        <f t="shared" si="13"/>
        <v/>
      </c>
      <c r="AJ29" t="str">
        <f t="shared" si="14"/>
        <v/>
      </c>
      <c r="AK29" t="str">
        <f t="shared" si="15"/>
        <v/>
      </c>
    </row>
    <row r="30" spans="1:37" x14ac:dyDescent="0.25">
      <c r="A30" s="23">
        <v>45814</v>
      </c>
      <c r="B30" s="24" t="s">
        <v>805</v>
      </c>
      <c r="C30" s="24" t="s">
        <v>854</v>
      </c>
      <c r="D30" s="620" t="s">
        <v>818</v>
      </c>
      <c r="E30" s="26">
        <v>100</v>
      </c>
      <c r="F30" s="27" t="s">
        <v>477</v>
      </c>
      <c r="G30" s="27" t="s">
        <v>376</v>
      </c>
      <c r="H30" s="24" t="s">
        <v>612</v>
      </c>
      <c r="I30" s="28"/>
      <c r="J30" s="28" t="s">
        <v>589</v>
      </c>
      <c r="K30" s="15" t="s">
        <v>589</v>
      </c>
      <c r="L30" s="29"/>
      <c r="M30" s="30"/>
      <c r="N30" s="31"/>
      <c r="O30" s="32"/>
      <c r="P30" s="223"/>
      <c r="Q30" s="225"/>
      <c r="R30" s="377"/>
      <c r="S30" s="29"/>
      <c r="T30" s="30"/>
      <c r="U30">
        <f t="shared" si="3"/>
        <v>1</v>
      </c>
      <c r="V30" t="str">
        <f>IF(F30="","",IF(COUNTIF('Postes comptables'!$A:$C,F30)=0,"Anomalie",""))</f>
        <v/>
      </c>
      <c r="W30">
        <f t="shared" si="4"/>
        <v>6</v>
      </c>
      <c r="Z30" t="str">
        <f>IF(G30="","",IF(COUNTIF('Postes comptables'!$C$99:$C$148,G30)=0,"Anomalie",""))</f>
        <v/>
      </c>
      <c r="AA30" t="b">
        <f t="shared" si="5"/>
        <v>0</v>
      </c>
      <c r="AB30" t="str">
        <f t="shared" si="6"/>
        <v/>
      </c>
      <c r="AC30" t="str">
        <f t="shared" si="7"/>
        <v/>
      </c>
      <c r="AD30" t="str">
        <f t="shared" si="8"/>
        <v/>
      </c>
      <c r="AE30" t="str">
        <f t="shared" si="9"/>
        <v/>
      </c>
      <c r="AF30" t="str">
        <f t="shared" si="10"/>
        <v/>
      </c>
      <c r="AG30" t="str">
        <f t="shared" si="11"/>
        <v/>
      </c>
      <c r="AH30" t="str">
        <f t="shared" si="12"/>
        <v/>
      </c>
      <c r="AI30" t="str">
        <f t="shared" si="13"/>
        <v/>
      </c>
      <c r="AJ30" t="str">
        <f t="shared" si="14"/>
        <v/>
      </c>
      <c r="AK30" t="str">
        <f t="shared" si="15"/>
        <v/>
      </c>
    </row>
    <row r="31" spans="1:37" x14ac:dyDescent="0.25">
      <c r="A31" s="23">
        <v>45815</v>
      </c>
      <c r="B31" s="24" t="s">
        <v>805</v>
      </c>
      <c r="C31" s="24" t="s">
        <v>812</v>
      </c>
      <c r="D31" s="620" t="s">
        <v>813</v>
      </c>
      <c r="E31" s="26">
        <v>37.25</v>
      </c>
      <c r="F31" s="27" t="s">
        <v>477</v>
      </c>
      <c r="G31" s="27" t="s">
        <v>580</v>
      </c>
      <c r="H31" s="24" t="s">
        <v>733</v>
      </c>
      <c r="I31" s="28"/>
      <c r="J31" s="28" t="s">
        <v>589</v>
      </c>
      <c r="K31" s="15" t="s">
        <v>589</v>
      </c>
      <c r="L31" s="29"/>
      <c r="M31" s="30"/>
      <c r="N31" s="31"/>
      <c r="O31" s="32"/>
      <c r="P31" s="223"/>
      <c r="Q31" s="225"/>
      <c r="R31" s="377"/>
      <c r="S31" s="29"/>
      <c r="T31" s="30"/>
      <c r="U31">
        <f t="shared" si="3"/>
        <v>1</v>
      </c>
      <c r="V31" t="str">
        <f>IF(F31="","",IF(COUNTIF('Postes comptables'!$A:$C,F31)=0,"Anomalie",""))</f>
        <v/>
      </c>
      <c r="W31">
        <f t="shared" si="4"/>
        <v>6</v>
      </c>
      <c r="Z31" t="str">
        <f>IF(G31="","",IF(COUNTIF('Postes comptables'!$C$99:$C$148,G31)=0,"Anomalie",""))</f>
        <v/>
      </c>
      <c r="AA31" t="b">
        <f t="shared" si="5"/>
        <v>0</v>
      </c>
      <c r="AB31" t="str">
        <f t="shared" si="6"/>
        <v/>
      </c>
      <c r="AC31" t="str">
        <f t="shared" si="7"/>
        <v/>
      </c>
      <c r="AD31" t="str">
        <f t="shared" si="8"/>
        <v/>
      </c>
      <c r="AE31" t="str">
        <f t="shared" si="9"/>
        <v/>
      </c>
      <c r="AF31" t="str">
        <f t="shared" si="10"/>
        <v/>
      </c>
      <c r="AG31" t="str">
        <f t="shared" si="11"/>
        <v/>
      </c>
      <c r="AH31" t="str">
        <f t="shared" si="12"/>
        <v/>
      </c>
      <c r="AI31" t="str">
        <f t="shared" si="13"/>
        <v/>
      </c>
      <c r="AJ31" t="str">
        <f t="shared" si="14"/>
        <v/>
      </c>
      <c r="AK31" t="str">
        <f t="shared" si="15"/>
        <v/>
      </c>
    </row>
    <row r="32" spans="1:37" x14ac:dyDescent="0.25">
      <c r="A32" s="23">
        <v>45825</v>
      </c>
      <c r="B32" s="24" t="s">
        <v>805</v>
      </c>
      <c r="C32" s="24" t="s">
        <v>819</v>
      </c>
      <c r="D32" s="620" t="s">
        <v>820</v>
      </c>
      <c r="E32" s="26">
        <v>125</v>
      </c>
      <c r="F32" s="27" t="s">
        <v>477</v>
      </c>
      <c r="G32" s="27" t="s">
        <v>580</v>
      </c>
      <c r="H32" s="24" t="s">
        <v>799</v>
      </c>
      <c r="I32" s="28">
        <v>6175025</v>
      </c>
      <c r="J32" s="28" t="s">
        <v>589</v>
      </c>
      <c r="K32" s="52" t="s">
        <v>638</v>
      </c>
      <c r="L32" s="53"/>
      <c r="M32" s="54"/>
      <c r="N32" s="55"/>
      <c r="O32" s="56"/>
      <c r="P32" s="223"/>
      <c r="Q32" s="225"/>
      <c r="R32" s="377"/>
      <c r="S32" s="29"/>
      <c r="T32" s="30"/>
      <c r="U32">
        <f t="shared" si="3"/>
        <v>1</v>
      </c>
      <c r="V32" t="str">
        <f>IF(F32="","",IF(COUNTIF('Postes comptables'!$A:$C,F32)=0,"Anomalie",""))</f>
        <v/>
      </c>
      <c r="W32">
        <f t="shared" si="4"/>
        <v>6</v>
      </c>
      <c r="Z32" t="str">
        <f>IF(G32="","",IF(COUNTIF('Postes comptables'!$C$99:$C$148,G32)=0,"Anomalie",""))</f>
        <v/>
      </c>
      <c r="AA32" t="b">
        <f t="shared" si="5"/>
        <v>0</v>
      </c>
      <c r="AB32" t="str">
        <f t="shared" si="6"/>
        <v/>
      </c>
      <c r="AC32" t="str">
        <f t="shared" si="7"/>
        <v/>
      </c>
      <c r="AD32" t="str">
        <f t="shared" si="8"/>
        <v/>
      </c>
      <c r="AE32" t="str">
        <f t="shared" si="9"/>
        <v/>
      </c>
      <c r="AF32" t="str">
        <f t="shared" si="10"/>
        <v/>
      </c>
      <c r="AG32" t="str">
        <f t="shared" si="11"/>
        <v/>
      </c>
      <c r="AH32" t="str">
        <f t="shared" si="12"/>
        <v/>
      </c>
      <c r="AI32" t="str">
        <f t="shared" si="13"/>
        <v/>
      </c>
      <c r="AJ32" t="str">
        <f t="shared" si="14"/>
        <v/>
      </c>
      <c r="AK32" t="str">
        <f t="shared" si="15"/>
        <v/>
      </c>
    </row>
    <row r="33" spans="1:37" x14ac:dyDescent="0.25">
      <c r="A33" s="23">
        <v>45848</v>
      </c>
      <c r="B33" s="24" t="s">
        <v>805</v>
      </c>
      <c r="C33" s="24" t="s">
        <v>816</v>
      </c>
      <c r="D33" s="620" t="s">
        <v>821</v>
      </c>
      <c r="E33" s="26">
        <v>30</v>
      </c>
      <c r="F33" s="27" t="s">
        <v>477</v>
      </c>
      <c r="G33" s="27" t="s">
        <v>580</v>
      </c>
      <c r="H33" s="24" t="s">
        <v>799</v>
      </c>
      <c r="I33" s="28">
        <v>579928</v>
      </c>
      <c r="J33" s="28" t="s">
        <v>589</v>
      </c>
      <c r="K33" s="52" t="s">
        <v>589</v>
      </c>
      <c r="L33" s="53"/>
      <c r="M33" s="54"/>
      <c r="N33" s="55"/>
      <c r="O33" s="56"/>
      <c r="P33" s="223"/>
      <c r="Q33" s="225"/>
      <c r="R33" s="377"/>
      <c r="S33" s="29"/>
      <c r="T33" s="30"/>
      <c r="U33">
        <f t="shared" si="3"/>
        <v>1</v>
      </c>
      <c r="V33" t="str">
        <f>IF(F33="","",IF(COUNTIF('Postes comptables'!$A:$C,F33)=0,"Anomalie",""))</f>
        <v/>
      </c>
      <c r="W33">
        <f t="shared" si="4"/>
        <v>7</v>
      </c>
      <c r="Z33" t="str">
        <f>IF(G33="","",IF(COUNTIF('Postes comptables'!$C$99:$C$148,G33)=0,"Anomalie",""))</f>
        <v/>
      </c>
      <c r="AA33" t="b">
        <f t="shared" si="5"/>
        <v>0</v>
      </c>
      <c r="AB33" t="str">
        <f t="shared" si="6"/>
        <v/>
      </c>
      <c r="AC33" t="str">
        <f t="shared" si="7"/>
        <v/>
      </c>
      <c r="AD33" t="str">
        <f t="shared" si="8"/>
        <v/>
      </c>
      <c r="AE33" t="str">
        <f t="shared" si="9"/>
        <v/>
      </c>
      <c r="AF33" t="str">
        <f t="shared" si="10"/>
        <v/>
      </c>
      <c r="AG33" t="str">
        <f t="shared" si="11"/>
        <v/>
      </c>
      <c r="AH33" t="str">
        <f t="shared" si="12"/>
        <v/>
      </c>
      <c r="AI33" t="str">
        <f t="shared" si="13"/>
        <v/>
      </c>
      <c r="AJ33" t="str">
        <f t="shared" si="14"/>
        <v/>
      </c>
      <c r="AK33" t="str">
        <f t="shared" si="15"/>
        <v/>
      </c>
    </row>
    <row r="34" spans="1:37" x14ac:dyDescent="0.25">
      <c r="A34" s="23">
        <v>45919</v>
      </c>
      <c r="B34" s="24" t="s">
        <v>790</v>
      </c>
      <c r="C34" s="24" t="s">
        <v>800</v>
      </c>
      <c r="D34" s="620" t="s">
        <v>822</v>
      </c>
      <c r="E34" s="26">
        <v>31.9</v>
      </c>
      <c r="F34" s="27" t="s">
        <v>558</v>
      </c>
      <c r="G34" s="27" t="s">
        <v>376</v>
      </c>
      <c r="H34" s="24" t="s">
        <v>612</v>
      </c>
      <c r="I34" s="28"/>
      <c r="J34" s="28" t="s">
        <v>589</v>
      </c>
      <c r="K34" s="52" t="s">
        <v>589</v>
      </c>
      <c r="L34" s="53"/>
      <c r="M34" s="54"/>
      <c r="N34" s="55"/>
      <c r="O34" s="56"/>
      <c r="P34" s="223"/>
      <c r="Q34" s="225"/>
      <c r="R34" s="377"/>
      <c r="S34" s="29"/>
      <c r="T34" s="30"/>
      <c r="U34">
        <f t="shared" si="3"/>
        <v>1</v>
      </c>
      <c r="V34" t="str">
        <f>IF(F34="","",IF(COUNTIF('Postes comptables'!$A:$C,F34)=0,"Anomalie",""))</f>
        <v/>
      </c>
      <c r="W34">
        <f t="shared" si="4"/>
        <v>9</v>
      </c>
      <c r="Z34" t="str">
        <f>IF(G34="","",IF(COUNTIF('Postes comptables'!$C$99:$C$148,G34)=0,"Anomalie",""))</f>
        <v/>
      </c>
      <c r="AA34" t="b">
        <f t="shared" si="5"/>
        <v>0</v>
      </c>
      <c r="AB34" t="str">
        <f t="shared" si="6"/>
        <v/>
      </c>
      <c r="AC34" t="str">
        <f t="shared" si="7"/>
        <v/>
      </c>
      <c r="AD34" t="str">
        <f t="shared" si="8"/>
        <v/>
      </c>
      <c r="AE34" t="str">
        <f t="shared" si="9"/>
        <v/>
      </c>
      <c r="AF34" t="str">
        <f t="shared" si="10"/>
        <v/>
      </c>
      <c r="AG34" t="str">
        <f t="shared" si="11"/>
        <v/>
      </c>
      <c r="AH34" t="str">
        <f t="shared" si="12"/>
        <v/>
      </c>
      <c r="AI34" t="str">
        <f t="shared" si="13"/>
        <v/>
      </c>
      <c r="AJ34" t="str">
        <f t="shared" si="14"/>
        <v/>
      </c>
      <c r="AK34" t="str">
        <f t="shared" si="15"/>
        <v/>
      </c>
    </row>
    <row r="35" spans="1:37" x14ac:dyDescent="0.25">
      <c r="A35" s="23">
        <v>45919</v>
      </c>
      <c r="B35" s="24" t="s">
        <v>790</v>
      </c>
      <c r="C35" s="24" t="s">
        <v>853</v>
      </c>
      <c r="D35" s="620" t="s">
        <v>823</v>
      </c>
      <c r="E35" s="26">
        <v>16.399999999999999</v>
      </c>
      <c r="F35" s="27" t="s">
        <v>558</v>
      </c>
      <c r="G35" s="27" t="s">
        <v>376</v>
      </c>
      <c r="H35" s="24" t="s">
        <v>612</v>
      </c>
      <c r="I35" s="28"/>
      <c r="J35" s="28" t="s">
        <v>589</v>
      </c>
      <c r="K35" s="52" t="s">
        <v>589</v>
      </c>
      <c r="L35" s="53"/>
      <c r="M35" s="54"/>
      <c r="N35" s="55"/>
      <c r="O35" s="56"/>
      <c r="P35" s="223"/>
      <c r="Q35" s="225"/>
      <c r="R35" s="377"/>
      <c r="S35" s="29"/>
      <c r="T35" s="30"/>
      <c r="U35">
        <f t="shared" si="3"/>
        <v>1</v>
      </c>
      <c r="V35" t="str">
        <f>IF(F35="","",IF(COUNTIF('Postes comptables'!$A:$C,F35)=0,"Anomalie",""))</f>
        <v/>
      </c>
      <c r="W35">
        <f t="shared" si="4"/>
        <v>9</v>
      </c>
      <c r="Z35" t="str">
        <f>IF(G35="","",IF(COUNTIF('Postes comptables'!$C$99:$C$148,G35)=0,"Anomalie",""))</f>
        <v/>
      </c>
      <c r="AA35" t="b">
        <f t="shared" si="5"/>
        <v>0</v>
      </c>
      <c r="AB35" t="str">
        <f t="shared" si="6"/>
        <v/>
      </c>
      <c r="AC35" t="str">
        <f t="shared" si="7"/>
        <v/>
      </c>
      <c r="AD35" t="str">
        <f t="shared" si="8"/>
        <v/>
      </c>
      <c r="AE35" t="str">
        <f t="shared" si="9"/>
        <v/>
      </c>
      <c r="AF35" t="str">
        <f t="shared" si="10"/>
        <v/>
      </c>
      <c r="AG35" t="str">
        <f t="shared" si="11"/>
        <v/>
      </c>
      <c r="AH35" t="str">
        <f t="shared" si="12"/>
        <v/>
      </c>
      <c r="AI35" t="str">
        <f t="shared" si="13"/>
        <v/>
      </c>
      <c r="AJ35" t="str">
        <f t="shared" si="14"/>
        <v/>
      </c>
      <c r="AK35" t="str">
        <f t="shared" si="15"/>
        <v/>
      </c>
    </row>
    <row r="36" spans="1:37" x14ac:dyDescent="0.25">
      <c r="A36" s="23">
        <v>45919</v>
      </c>
      <c r="B36" s="24" t="s">
        <v>824</v>
      </c>
      <c r="C36" s="24" t="s">
        <v>853</v>
      </c>
      <c r="D36" s="620" t="s">
        <v>825</v>
      </c>
      <c r="E36" s="26">
        <v>16.399999999999999</v>
      </c>
      <c r="F36" s="27" t="s">
        <v>558</v>
      </c>
      <c r="G36" s="27" t="s">
        <v>376</v>
      </c>
      <c r="H36" s="24" t="s">
        <v>612</v>
      </c>
      <c r="I36" s="28"/>
      <c r="J36" s="28" t="s">
        <v>589</v>
      </c>
      <c r="K36" s="52" t="s">
        <v>589</v>
      </c>
      <c r="L36" s="53"/>
      <c r="M36" s="54"/>
      <c r="N36" s="55"/>
      <c r="O36" s="56"/>
      <c r="P36" s="223"/>
      <c r="Q36" s="225"/>
      <c r="R36" s="377"/>
      <c r="S36" s="29"/>
      <c r="T36" s="30"/>
      <c r="U36">
        <f t="shared" si="3"/>
        <v>1</v>
      </c>
      <c r="V36" t="str">
        <f>IF(F36="","",IF(COUNTIF('Postes comptables'!$A:$C,F36)=0,"Anomalie",""))</f>
        <v/>
      </c>
      <c r="W36">
        <f t="shared" si="4"/>
        <v>9</v>
      </c>
      <c r="Z36" t="str">
        <f>IF(G36="","",IF(COUNTIF('Postes comptables'!$C$99:$C$148,G36)=0,"Anomalie",""))</f>
        <v/>
      </c>
      <c r="AA36" t="b">
        <f t="shared" si="5"/>
        <v>0</v>
      </c>
      <c r="AB36" t="str">
        <f t="shared" si="6"/>
        <v/>
      </c>
      <c r="AC36" t="str">
        <f t="shared" si="7"/>
        <v/>
      </c>
      <c r="AD36" t="str">
        <f t="shared" si="8"/>
        <v/>
      </c>
      <c r="AE36" t="str">
        <f t="shared" si="9"/>
        <v/>
      </c>
      <c r="AF36" t="str">
        <f t="shared" si="10"/>
        <v/>
      </c>
      <c r="AG36" t="str">
        <f t="shared" si="11"/>
        <v/>
      </c>
      <c r="AH36" t="str">
        <f t="shared" si="12"/>
        <v/>
      </c>
      <c r="AI36" t="str">
        <f t="shared" si="13"/>
        <v/>
      </c>
      <c r="AJ36" t="str">
        <f t="shared" si="14"/>
        <v/>
      </c>
      <c r="AK36" t="str">
        <f t="shared" si="15"/>
        <v/>
      </c>
    </row>
    <row r="37" spans="1:37" x14ac:dyDescent="0.25">
      <c r="A37" s="23">
        <v>45930</v>
      </c>
      <c r="B37" s="24" t="s">
        <v>826</v>
      </c>
      <c r="C37" s="24" t="s">
        <v>827</v>
      </c>
      <c r="D37" s="620" t="s">
        <v>828</v>
      </c>
      <c r="E37" s="26">
        <v>126</v>
      </c>
      <c r="F37" s="27" t="s">
        <v>569</v>
      </c>
      <c r="G37" s="27" t="s">
        <v>583</v>
      </c>
      <c r="H37" s="24" t="s">
        <v>829</v>
      </c>
      <c r="I37" s="28"/>
      <c r="J37" s="28"/>
      <c r="K37" s="52"/>
      <c r="L37" s="53"/>
      <c r="M37" s="54"/>
      <c r="N37" s="55"/>
      <c r="O37" s="56"/>
      <c r="P37" s="223"/>
      <c r="Q37" s="225" t="s">
        <v>589</v>
      </c>
      <c r="R37" s="377"/>
      <c r="S37" s="29"/>
      <c r="T37" s="30"/>
      <c r="U37">
        <f t="shared" si="3"/>
        <v>1</v>
      </c>
      <c r="V37" t="str">
        <f>IF(F37="","",IF(COUNTIF('Postes comptables'!$A:$C,F37)=0,"Anomalie",""))</f>
        <v/>
      </c>
      <c r="W37">
        <f t="shared" si="4"/>
        <v>9</v>
      </c>
      <c r="Z37" t="str">
        <f>IF(G37="","",IF(COUNTIF('Postes comptables'!$C$99:$C$148,G37)=0,"Anomalie",""))</f>
        <v/>
      </c>
      <c r="AA37" t="b">
        <f t="shared" si="5"/>
        <v>0</v>
      </c>
      <c r="AB37" t="str">
        <f t="shared" si="6"/>
        <v/>
      </c>
      <c r="AC37" t="str">
        <f t="shared" si="7"/>
        <v/>
      </c>
      <c r="AD37" t="str">
        <f t="shared" si="8"/>
        <v/>
      </c>
      <c r="AE37" t="str">
        <f t="shared" si="9"/>
        <v/>
      </c>
      <c r="AF37" t="str">
        <f t="shared" si="10"/>
        <v/>
      </c>
      <c r="AG37" t="str">
        <f t="shared" si="11"/>
        <v/>
      </c>
      <c r="AH37" t="str">
        <f t="shared" si="12"/>
        <v>D</v>
      </c>
      <c r="AI37" t="str">
        <f t="shared" si="13"/>
        <v/>
      </c>
      <c r="AJ37" t="str">
        <f t="shared" si="14"/>
        <v/>
      </c>
      <c r="AK37" t="str">
        <f t="shared" si="15"/>
        <v/>
      </c>
    </row>
    <row r="38" spans="1:37" x14ac:dyDescent="0.25">
      <c r="A38" s="23">
        <v>45937</v>
      </c>
      <c r="B38" s="24" t="s">
        <v>805</v>
      </c>
      <c r="C38" s="24" t="s">
        <v>830</v>
      </c>
      <c r="D38" s="620" t="s">
        <v>831</v>
      </c>
      <c r="E38" s="26">
        <v>200</v>
      </c>
      <c r="F38" s="27" t="s">
        <v>477</v>
      </c>
      <c r="G38" s="27" t="s">
        <v>581</v>
      </c>
      <c r="H38" s="24" t="s">
        <v>799</v>
      </c>
      <c r="I38" s="28">
        <v>6175005</v>
      </c>
      <c r="J38" s="28" t="s">
        <v>589</v>
      </c>
      <c r="K38" s="15" t="s">
        <v>589</v>
      </c>
      <c r="L38" s="29"/>
      <c r="M38" s="30"/>
      <c r="N38" s="31"/>
      <c r="O38" s="32"/>
      <c r="P38" s="223"/>
      <c r="Q38" s="225"/>
      <c r="R38" s="377"/>
      <c r="S38" s="29"/>
      <c r="T38" s="30"/>
      <c r="U38">
        <f t="shared" si="3"/>
        <v>1</v>
      </c>
      <c r="V38" t="str">
        <f>IF(F38="","",IF(COUNTIF('Postes comptables'!$A:$C,F38)=0,"Anomalie",""))</f>
        <v/>
      </c>
      <c r="W38">
        <f t="shared" si="4"/>
        <v>10</v>
      </c>
      <c r="Z38" t="str">
        <f>IF(G38="","",IF(COUNTIF('Postes comptables'!$C$99:$C$148,G38)=0,"Anomalie",""))</f>
        <v/>
      </c>
      <c r="AA38" t="b">
        <f t="shared" si="5"/>
        <v>0</v>
      </c>
      <c r="AB38" t="str">
        <f t="shared" si="6"/>
        <v/>
      </c>
      <c r="AC38" t="str">
        <f t="shared" si="7"/>
        <v/>
      </c>
      <c r="AD38" t="str">
        <f t="shared" si="8"/>
        <v/>
      </c>
      <c r="AE38" t="str">
        <f t="shared" si="9"/>
        <v/>
      </c>
      <c r="AF38" t="str">
        <f t="shared" si="10"/>
        <v/>
      </c>
      <c r="AG38" t="str">
        <f t="shared" si="11"/>
        <v/>
      </c>
      <c r="AH38" t="str">
        <f t="shared" si="12"/>
        <v/>
      </c>
      <c r="AI38" t="str">
        <f t="shared" si="13"/>
        <v/>
      </c>
      <c r="AJ38" t="str">
        <f t="shared" si="14"/>
        <v/>
      </c>
      <c r="AK38" t="str">
        <f t="shared" si="15"/>
        <v/>
      </c>
    </row>
    <row r="39" spans="1:37" x14ac:dyDescent="0.25">
      <c r="A39" s="23">
        <v>45951</v>
      </c>
      <c r="B39" s="24" t="s">
        <v>805</v>
      </c>
      <c r="C39" s="24" t="s">
        <v>852</v>
      </c>
      <c r="D39" s="620" t="s">
        <v>832</v>
      </c>
      <c r="E39" s="26">
        <v>130</v>
      </c>
      <c r="F39" s="27" t="s">
        <v>477</v>
      </c>
      <c r="G39" s="27" t="s">
        <v>581</v>
      </c>
      <c r="H39" s="24" t="s">
        <v>612</v>
      </c>
      <c r="I39" s="28"/>
      <c r="J39" s="28" t="s">
        <v>589</v>
      </c>
      <c r="K39" s="52" t="s">
        <v>589</v>
      </c>
      <c r="L39" s="53"/>
      <c r="M39" s="54"/>
      <c r="N39" s="55"/>
      <c r="O39" s="56"/>
      <c r="P39" s="223"/>
      <c r="Q39" s="225"/>
      <c r="R39" s="377"/>
      <c r="S39" s="29"/>
      <c r="T39" s="30"/>
      <c r="U39">
        <f t="shared" si="3"/>
        <v>1</v>
      </c>
      <c r="V39" t="str">
        <f>IF(F39="","",IF(COUNTIF('Postes comptables'!$A:$C,F39)=0,"Anomalie",""))</f>
        <v/>
      </c>
      <c r="W39">
        <f t="shared" si="4"/>
        <v>10</v>
      </c>
      <c r="Z39" t="str">
        <f>IF(G39="","",IF(COUNTIF('Postes comptables'!$C$99:$C$148,G39)=0,"Anomalie",""))</f>
        <v/>
      </c>
      <c r="AA39" t="b">
        <f t="shared" si="5"/>
        <v>0</v>
      </c>
      <c r="AB39" t="str">
        <f t="shared" si="6"/>
        <v/>
      </c>
      <c r="AC39" t="str">
        <f t="shared" si="7"/>
        <v/>
      </c>
      <c r="AD39" t="str">
        <f t="shared" si="8"/>
        <v/>
      </c>
      <c r="AE39" t="str">
        <f t="shared" si="9"/>
        <v/>
      </c>
      <c r="AF39" t="str">
        <f t="shared" si="10"/>
        <v/>
      </c>
      <c r="AG39" t="str">
        <f t="shared" si="11"/>
        <v/>
      </c>
      <c r="AH39" t="str">
        <f t="shared" si="12"/>
        <v/>
      </c>
      <c r="AI39" t="str">
        <f t="shared" si="13"/>
        <v/>
      </c>
      <c r="AJ39" t="str">
        <f t="shared" si="14"/>
        <v/>
      </c>
      <c r="AK39" t="str">
        <f t="shared" si="15"/>
        <v/>
      </c>
    </row>
    <row r="40" spans="1:37" x14ac:dyDescent="0.25">
      <c r="A40" s="23">
        <v>45951</v>
      </c>
      <c r="B40" s="24" t="s">
        <v>792</v>
      </c>
      <c r="C40" s="24" t="s">
        <v>794</v>
      </c>
      <c r="D40" s="620" t="s">
        <v>833</v>
      </c>
      <c r="E40" s="26">
        <v>11.39</v>
      </c>
      <c r="F40" s="27" t="s">
        <v>558</v>
      </c>
      <c r="G40" s="27" t="s">
        <v>376</v>
      </c>
      <c r="H40" s="24" t="s">
        <v>612</v>
      </c>
      <c r="I40" s="28"/>
      <c r="J40" s="28" t="s">
        <v>589</v>
      </c>
      <c r="K40" s="15" t="s">
        <v>589</v>
      </c>
      <c r="L40" s="29"/>
      <c r="M40" s="30"/>
      <c r="N40" s="31"/>
      <c r="O40" s="32"/>
      <c r="P40" s="223"/>
      <c r="Q40" s="225"/>
      <c r="R40" s="377"/>
      <c r="S40" s="29"/>
      <c r="T40" s="30"/>
      <c r="U40">
        <f t="shared" si="3"/>
        <v>1</v>
      </c>
      <c r="V40" t="str">
        <f>IF(F40="","",IF(COUNTIF('Postes comptables'!$A:$C,F40)=0,"Anomalie",""))</f>
        <v/>
      </c>
      <c r="W40">
        <f t="shared" si="4"/>
        <v>10</v>
      </c>
      <c r="Z40" t="str">
        <f>IF(G40="","",IF(COUNTIF('Postes comptables'!$C$99:$C$148,G40)=0,"Anomalie",""))</f>
        <v/>
      </c>
      <c r="AA40" t="b">
        <f t="shared" si="5"/>
        <v>0</v>
      </c>
      <c r="AB40" t="str">
        <f t="shared" si="6"/>
        <v/>
      </c>
      <c r="AC40" t="str">
        <f t="shared" si="7"/>
        <v/>
      </c>
      <c r="AD40" t="str">
        <f t="shared" si="8"/>
        <v/>
      </c>
      <c r="AE40" t="str">
        <f t="shared" si="9"/>
        <v/>
      </c>
      <c r="AF40" t="str">
        <f t="shared" si="10"/>
        <v/>
      </c>
      <c r="AG40" t="str">
        <f t="shared" si="11"/>
        <v/>
      </c>
      <c r="AH40" t="str">
        <f t="shared" si="12"/>
        <v/>
      </c>
      <c r="AI40" t="str">
        <f t="shared" si="13"/>
        <v/>
      </c>
      <c r="AJ40" t="str">
        <f t="shared" si="14"/>
        <v/>
      </c>
      <c r="AK40" t="str">
        <f t="shared" si="15"/>
        <v/>
      </c>
    </row>
    <row r="41" spans="1:37" x14ac:dyDescent="0.25">
      <c r="A41" s="23">
        <v>45968</v>
      </c>
      <c r="B41" s="24" t="s">
        <v>805</v>
      </c>
      <c r="C41" s="24" t="s">
        <v>834</v>
      </c>
      <c r="D41" s="620" t="s">
        <v>835</v>
      </c>
      <c r="E41" s="26">
        <v>20</v>
      </c>
      <c r="F41" s="27" t="s">
        <v>477</v>
      </c>
      <c r="G41" s="27" t="s">
        <v>376</v>
      </c>
      <c r="H41" s="24" t="s">
        <v>603</v>
      </c>
      <c r="I41" s="28"/>
      <c r="J41" s="28"/>
      <c r="K41" s="52"/>
      <c r="L41" s="53"/>
      <c r="M41" s="54"/>
      <c r="N41" s="55"/>
      <c r="O41" s="56" t="s">
        <v>589</v>
      </c>
      <c r="P41" s="223"/>
      <c r="Q41" s="225"/>
      <c r="R41" s="377"/>
      <c r="S41" s="29"/>
      <c r="T41" s="30"/>
      <c r="U41">
        <f t="shared" si="3"/>
        <v>1</v>
      </c>
      <c r="V41" t="str">
        <f>IF(F41="","",IF(COUNTIF('Postes comptables'!$A:$C,F41)=0,"Anomalie",""))</f>
        <v/>
      </c>
      <c r="W41">
        <f t="shared" si="4"/>
        <v>11</v>
      </c>
      <c r="Z41" t="str">
        <f>IF(G41="","",IF(COUNTIF('Postes comptables'!$C$99:$C$148,G41)=0,"Anomalie",""))</f>
        <v/>
      </c>
      <c r="AA41" t="b">
        <f t="shared" si="5"/>
        <v>0</v>
      </c>
      <c r="AB41" t="str">
        <f t="shared" si="6"/>
        <v/>
      </c>
      <c r="AC41" t="str">
        <f t="shared" si="7"/>
        <v/>
      </c>
      <c r="AD41" t="str">
        <f t="shared" si="8"/>
        <v/>
      </c>
      <c r="AE41" t="str">
        <f t="shared" si="9"/>
        <v/>
      </c>
      <c r="AF41" t="str">
        <f t="shared" si="10"/>
        <v/>
      </c>
      <c r="AG41" t="str">
        <f t="shared" si="11"/>
        <v/>
      </c>
      <c r="AH41" t="str">
        <f t="shared" si="12"/>
        <v/>
      </c>
      <c r="AI41" t="str">
        <f t="shared" si="13"/>
        <v/>
      </c>
      <c r="AJ41" t="str">
        <f t="shared" si="14"/>
        <v/>
      </c>
      <c r="AK41" t="str">
        <f t="shared" si="15"/>
        <v/>
      </c>
    </row>
    <row r="42" spans="1:37" x14ac:dyDescent="0.25">
      <c r="A42" s="23">
        <v>45968</v>
      </c>
      <c r="B42" s="24" t="s">
        <v>805</v>
      </c>
      <c r="C42" s="24" t="s">
        <v>836</v>
      </c>
      <c r="D42" s="620" t="s">
        <v>837</v>
      </c>
      <c r="E42" s="26">
        <v>1057</v>
      </c>
      <c r="F42" s="27" t="s">
        <v>477</v>
      </c>
      <c r="G42" s="27" t="s">
        <v>581</v>
      </c>
      <c r="H42" s="24" t="s">
        <v>603</v>
      </c>
      <c r="I42" s="28"/>
      <c r="J42" s="28" t="s">
        <v>589</v>
      </c>
      <c r="K42" s="52" t="s">
        <v>589</v>
      </c>
      <c r="L42" s="53"/>
      <c r="M42" s="54"/>
      <c r="N42" s="55"/>
      <c r="O42" s="56"/>
      <c r="P42" s="223"/>
      <c r="Q42" s="225"/>
      <c r="R42" s="377"/>
      <c r="S42" s="29"/>
      <c r="T42" s="30"/>
      <c r="U42">
        <f t="shared" si="3"/>
        <v>1</v>
      </c>
      <c r="V42" t="str">
        <f>IF(F42="","",IF(COUNTIF('Postes comptables'!$A:$C,F42)=0,"Anomalie",""))</f>
        <v/>
      </c>
      <c r="W42">
        <f t="shared" si="4"/>
        <v>11</v>
      </c>
      <c r="Z42" t="str">
        <f>IF(G42="","",IF(COUNTIF('Postes comptables'!$C$99:$C$148,G42)=0,"Anomalie",""))</f>
        <v/>
      </c>
      <c r="AA42" t="b">
        <f t="shared" si="5"/>
        <v>0</v>
      </c>
      <c r="AB42" t="str">
        <f t="shared" si="6"/>
        <v/>
      </c>
      <c r="AC42" t="str">
        <f t="shared" si="7"/>
        <v/>
      </c>
      <c r="AD42" t="str">
        <f t="shared" si="8"/>
        <v/>
      </c>
      <c r="AE42" t="str">
        <f t="shared" si="9"/>
        <v/>
      </c>
      <c r="AF42" t="str">
        <f t="shared" si="10"/>
        <v/>
      </c>
      <c r="AG42" t="str">
        <f t="shared" si="11"/>
        <v/>
      </c>
      <c r="AH42" t="str">
        <f t="shared" si="12"/>
        <v/>
      </c>
      <c r="AI42" t="str">
        <f t="shared" si="13"/>
        <v/>
      </c>
      <c r="AJ42" t="str">
        <f t="shared" si="14"/>
        <v/>
      </c>
      <c r="AK42" t="str">
        <f t="shared" si="15"/>
        <v/>
      </c>
    </row>
    <row r="43" spans="1:37" x14ac:dyDescent="0.25">
      <c r="A43" s="23">
        <v>45968</v>
      </c>
      <c r="B43" s="24" t="s">
        <v>805</v>
      </c>
      <c r="C43" s="24" t="s">
        <v>838</v>
      </c>
      <c r="D43" s="620" t="s">
        <v>839</v>
      </c>
      <c r="E43" s="26">
        <v>1400</v>
      </c>
      <c r="F43" s="27" t="s">
        <v>477</v>
      </c>
      <c r="G43" s="27" t="s">
        <v>581</v>
      </c>
      <c r="H43" s="24" t="s">
        <v>733</v>
      </c>
      <c r="I43" s="28"/>
      <c r="J43" s="28"/>
      <c r="K43" s="52"/>
      <c r="L43" s="53"/>
      <c r="M43" s="54" t="s">
        <v>589</v>
      </c>
      <c r="N43" s="55"/>
      <c r="O43" s="56"/>
      <c r="P43" s="223"/>
      <c r="Q43" s="225"/>
      <c r="R43" s="377"/>
      <c r="S43" s="29"/>
      <c r="T43" s="30"/>
      <c r="U43">
        <f t="shared" si="3"/>
        <v>1</v>
      </c>
      <c r="V43" t="str">
        <f>IF(F43="","",IF(COUNTIF('Postes comptables'!$A:$C,F43)=0,"Anomalie",""))</f>
        <v/>
      </c>
      <c r="W43">
        <f t="shared" si="4"/>
        <v>11</v>
      </c>
      <c r="Z43" t="str">
        <f>IF(G43="","",IF(COUNTIF('Postes comptables'!$C$99:$C$148,G43)=0,"Anomalie",""))</f>
        <v/>
      </c>
      <c r="AA43" t="b">
        <f t="shared" si="5"/>
        <v>0</v>
      </c>
      <c r="AB43" t="str">
        <f t="shared" si="6"/>
        <v/>
      </c>
      <c r="AC43" t="str">
        <f t="shared" si="7"/>
        <v/>
      </c>
      <c r="AD43" t="str">
        <f t="shared" si="8"/>
        <v/>
      </c>
      <c r="AE43" t="str">
        <f t="shared" si="9"/>
        <v/>
      </c>
      <c r="AF43" t="str">
        <f t="shared" si="10"/>
        <v/>
      </c>
      <c r="AG43" t="str">
        <f t="shared" si="11"/>
        <v/>
      </c>
      <c r="AH43" t="str">
        <f t="shared" si="12"/>
        <v/>
      </c>
      <c r="AI43" t="str">
        <f t="shared" si="13"/>
        <v/>
      </c>
      <c r="AJ43" t="str">
        <f t="shared" si="14"/>
        <v/>
      </c>
      <c r="AK43" t="str">
        <f t="shared" si="15"/>
        <v/>
      </c>
    </row>
    <row r="44" spans="1:37" x14ac:dyDescent="0.25">
      <c r="A44" s="23">
        <v>45971</v>
      </c>
      <c r="B44" s="24" t="s">
        <v>733</v>
      </c>
      <c r="C44" s="24" t="s">
        <v>735</v>
      </c>
      <c r="D44" s="620" t="s">
        <v>589</v>
      </c>
      <c r="E44" s="26">
        <v>1150</v>
      </c>
      <c r="F44" s="27"/>
      <c r="G44" s="27"/>
      <c r="H44" s="24"/>
      <c r="I44" s="28"/>
      <c r="J44" s="28" t="s">
        <v>589</v>
      </c>
      <c r="K44" s="52" t="s">
        <v>589</v>
      </c>
      <c r="L44" s="53"/>
      <c r="M44" s="54"/>
      <c r="N44" s="55"/>
      <c r="O44" s="56"/>
      <c r="P44" s="223"/>
      <c r="Q44" s="225"/>
      <c r="R44" s="377"/>
      <c r="S44" s="29"/>
      <c r="T44" s="30"/>
      <c r="U44">
        <f t="shared" si="3"/>
        <v>0</v>
      </c>
      <c r="V44" t="str">
        <f>IF(F44="","",IF(COUNTIF('Postes comptables'!$A:$C,F44)=0,"Anomalie",""))</f>
        <v/>
      </c>
      <c r="W44">
        <f t="shared" si="4"/>
        <v>11</v>
      </c>
      <c r="Z44" t="str">
        <f>IF(G44="","",IF(COUNTIF('Postes comptables'!$C$99:$C$148,G44)=0,"Anomalie",""))</f>
        <v/>
      </c>
      <c r="AA44" t="b">
        <f t="shared" si="5"/>
        <v>1</v>
      </c>
      <c r="AB44" t="str">
        <f t="shared" si="6"/>
        <v/>
      </c>
      <c r="AC44" t="str">
        <f t="shared" si="7"/>
        <v/>
      </c>
      <c r="AD44" t="str">
        <f t="shared" si="8"/>
        <v/>
      </c>
      <c r="AE44" t="str">
        <f t="shared" si="9"/>
        <v/>
      </c>
      <c r="AF44" t="str">
        <f t="shared" si="10"/>
        <v/>
      </c>
      <c r="AG44" t="str">
        <f t="shared" si="11"/>
        <v/>
      </c>
      <c r="AH44" t="str">
        <f t="shared" si="12"/>
        <v/>
      </c>
      <c r="AI44" t="str">
        <f t="shared" si="13"/>
        <v/>
      </c>
      <c r="AJ44" t="str">
        <f t="shared" si="14"/>
        <v/>
      </c>
      <c r="AK44" t="str">
        <f t="shared" si="15"/>
        <v/>
      </c>
    </row>
    <row r="45" spans="1:37" x14ac:dyDescent="0.25">
      <c r="A45" s="23">
        <v>45976</v>
      </c>
      <c r="B45" s="24" t="s">
        <v>805</v>
      </c>
      <c r="C45" s="24" t="s">
        <v>838</v>
      </c>
      <c r="D45" s="620" t="s">
        <v>839</v>
      </c>
      <c r="E45" s="26">
        <v>60</v>
      </c>
      <c r="F45" s="27" t="s">
        <v>477</v>
      </c>
      <c r="G45" s="27" t="s">
        <v>581</v>
      </c>
      <c r="H45" s="24" t="s">
        <v>733</v>
      </c>
      <c r="I45" s="28"/>
      <c r="J45" s="28" t="s">
        <v>589</v>
      </c>
      <c r="K45" s="52" t="s">
        <v>589</v>
      </c>
      <c r="L45" s="53"/>
      <c r="M45" s="54"/>
      <c r="N45" s="55"/>
      <c r="O45" s="56"/>
      <c r="P45" s="223"/>
      <c r="Q45" s="225"/>
      <c r="R45" s="377"/>
      <c r="S45" s="29"/>
      <c r="T45" s="30"/>
      <c r="U45">
        <f t="shared" si="3"/>
        <v>1</v>
      </c>
      <c r="V45" t="str">
        <f>IF(F45="","",IF(COUNTIF('Postes comptables'!$A:$C,F45)=0,"Anomalie",""))</f>
        <v/>
      </c>
      <c r="W45">
        <f t="shared" si="4"/>
        <v>11</v>
      </c>
      <c r="Z45" t="str">
        <f>IF(G45="","",IF(COUNTIF('Postes comptables'!$C$99:$C$148,G45)=0,"Anomalie",""))</f>
        <v/>
      </c>
      <c r="AA45" t="b">
        <f t="shared" si="5"/>
        <v>0</v>
      </c>
      <c r="AB45" t="str">
        <f t="shared" si="6"/>
        <v/>
      </c>
      <c r="AC45" t="str">
        <f t="shared" si="7"/>
        <v/>
      </c>
      <c r="AD45" t="str">
        <f t="shared" si="8"/>
        <v/>
      </c>
      <c r="AE45" t="str">
        <f t="shared" si="9"/>
        <v/>
      </c>
      <c r="AF45" t="str">
        <f t="shared" si="10"/>
        <v/>
      </c>
      <c r="AG45" t="str">
        <f t="shared" si="11"/>
        <v/>
      </c>
      <c r="AH45" t="str">
        <f t="shared" si="12"/>
        <v/>
      </c>
      <c r="AI45" t="str">
        <f t="shared" si="13"/>
        <v/>
      </c>
      <c r="AJ45" t="str">
        <f t="shared" si="14"/>
        <v/>
      </c>
      <c r="AK45" t="str">
        <f t="shared" si="15"/>
        <v/>
      </c>
    </row>
    <row r="46" spans="1:37" x14ac:dyDescent="0.25">
      <c r="A46" s="23">
        <v>45976</v>
      </c>
      <c r="B46" s="24" t="s">
        <v>805</v>
      </c>
      <c r="C46" s="24" t="s">
        <v>838</v>
      </c>
      <c r="D46" s="620" t="s">
        <v>840</v>
      </c>
      <c r="E46" s="26">
        <v>20</v>
      </c>
      <c r="F46" s="27" t="s">
        <v>477</v>
      </c>
      <c r="G46" s="27" t="s">
        <v>581</v>
      </c>
      <c r="H46" s="24" t="s">
        <v>799</v>
      </c>
      <c r="I46" s="28">
        <v>6178679</v>
      </c>
      <c r="J46" s="28" t="s">
        <v>589</v>
      </c>
      <c r="K46" s="15" t="s">
        <v>589</v>
      </c>
      <c r="L46" s="29"/>
      <c r="M46" s="30"/>
      <c r="N46" s="31"/>
      <c r="O46" s="32"/>
      <c r="P46" s="223"/>
      <c r="Q46" s="225"/>
      <c r="R46" s="377"/>
      <c r="S46" s="29"/>
      <c r="T46" s="30"/>
      <c r="U46">
        <f t="shared" si="3"/>
        <v>1</v>
      </c>
      <c r="V46" t="str">
        <f>IF(F46="","",IF(COUNTIF('Postes comptables'!$A:$C,F46)=0,"Anomalie",""))</f>
        <v/>
      </c>
      <c r="W46">
        <f t="shared" si="4"/>
        <v>11</v>
      </c>
      <c r="Z46" t="str">
        <f>IF(G46="","",IF(COUNTIF('Postes comptables'!$C$99:$C$148,G46)=0,"Anomalie",""))</f>
        <v/>
      </c>
      <c r="AA46" t="b">
        <f t="shared" si="5"/>
        <v>0</v>
      </c>
      <c r="AB46" t="str">
        <f t="shared" si="6"/>
        <v/>
      </c>
      <c r="AC46" t="str">
        <f t="shared" si="7"/>
        <v/>
      </c>
      <c r="AD46" t="str">
        <f t="shared" si="8"/>
        <v/>
      </c>
      <c r="AE46" t="str">
        <f t="shared" si="9"/>
        <v/>
      </c>
      <c r="AF46" t="str">
        <f t="shared" si="10"/>
        <v/>
      </c>
      <c r="AG46" t="str">
        <f t="shared" si="11"/>
        <v/>
      </c>
      <c r="AH46" t="str">
        <f t="shared" si="12"/>
        <v/>
      </c>
      <c r="AI46" t="str">
        <f t="shared" si="13"/>
        <v/>
      </c>
      <c r="AJ46" t="str">
        <f t="shared" si="14"/>
        <v/>
      </c>
      <c r="AK46" t="str">
        <f t="shared" si="15"/>
        <v/>
      </c>
    </row>
    <row r="47" spans="1:37" x14ac:dyDescent="0.25">
      <c r="A47" s="23">
        <v>45979</v>
      </c>
      <c r="B47" s="24" t="s">
        <v>841</v>
      </c>
      <c r="C47" s="24" t="s">
        <v>842</v>
      </c>
      <c r="D47" s="620" t="s">
        <v>843</v>
      </c>
      <c r="E47" s="26">
        <v>400</v>
      </c>
      <c r="F47" s="27" t="s">
        <v>554</v>
      </c>
      <c r="G47" s="27" t="s">
        <v>580</v>
      </c>
      <c r="H47" s="24" t="s">
        <v>612</v>
      </c>
      <c r="I47" s="28"/>
      <c r="J47" s="28" t="s">
        <v>589</v>
      </c>
      <c r="K47" s="52" t="s">
        <v>589</v>
      </c>
      <c r="L47" s="53"/>
      <c r="M47" s="54"/>
      <c r="N47" s="55"/>
      <c r="O47" s="56"/>
      <c r="P47" s="223"/>
      <c r="Q47" s="225"/>
      <c r="R47" s="377"/>
      <c r="S47" s="29"/>
      <c r="T47" s="30"/>
      <c r="U47">
        <f t="shared" si="3"/>
        <v>1</v>
      </c>
      <c r="V47" t="str">
        <f>IF(F47="","",IF(COUNTIF('Postes comptables'!$A:$C,F47)=0,"Anomalie",""))</f>
        <v/>
      </c>
      <c r="W47">
        <f t="shared" si="4"/>
        <v>11</v>
      </c>
      <c r="Z47" t="str">
        <f>IF(G47="","",IF(COUNTIF('Postes comptables'!$C$99:$C$148,G47)=0,"Anomalie",""))</f>
        <v/>
      </c>
      <c r="AA47" t="b">
        <f t="shared" si="5"/>
        <v>0</v>
      </c>
      <c r="AB47" t="str">
        <f t="shared" si="6"/>
        <v/>
      </c>
      <c r="AC47" t="str">
        <f t="shared" si="7"/>
        <v/>
      </c>
      <c r="AD47" t="str">
        <f t="shared" si="8"/>
        <v/>
      </c>
      <c r="AE47" t="str">
        <f t="shared" si="9"/>
        <v/>
      </c>
      <c r="AF47" t="str">
        <f t="shared" si="10"/>
        <v/>
      </c>
      <c r="AG47" t="str">
        <f t="shared" si="11"/>
        <v/>
      </c>
      <c r="AH47" t="str">
        <f t="shared" si="12"/>
        <v/>
      </c>
      <c r="AI47" t="str">
        <f t="shared" si="13"/>
        <v/>
      </c>
      <c r="AJ47" t="str">
        <f t="shared" si="14"/>
        <v/>
      </c>
      <c r="AK47" t="str">
        <f t="shared" si="15"/>
        <v/>
      </c>
    </row>
    <row r="48" spans="1:37" x14ac:dyDescent="0.25">
      <c r="A48" s="23">
        <v>45987</v>
      </c>
      <c r="B48" s="24" t="s">
        <v>805</v>
      </c>
      <c r="C48" s="24" t="s">
        <v>844</v>
      </c>
      <c r="D48" s="620" t="s">
        <v>845</v>
      </c>
      <c r="E48" s="26">
        <v>50</v>
      </c>
      <c r="F48" s="27" t="s">
        <v>477</v>
      </c>
      <c r="G48" s="27" t="s">
        <v>581</v>
      </c>
      <c r="H48" s="24" t="s">
        <v>612</v>
      </c>
      <c r="I48" s="28"/>
      <c r="J48" s="28" t="s">
        <v>589</v>
      </c>
      <c r="K48" s="52" t="s">
        <v>589</v>
      </c>
      <c r="L48" s="53"/>
      <c r="M48" s="54"/>
      <c r="N48" s="55"/>
      <c r="O48" s="56"/>
      <c r="P48" s="223"/>
      <c r="Q48" s="225"/>
      <c r="R48" s="377"/>
      <c r="S48" s="29"/>
      <c r="T48" s="30"/>
      <c r="U48">
        <f t="shared" si="3"/>
        <v>1</v>
      </c>
      <c r="V48" t="str">
        <f>IF(F48="","",IF(COUNTIF('Postes comptables'!$A:$C,F48)=0,"Anomalie",""))</f>
        <v/>
      </c>
      <c r="W48">
        <f t="shared" si="4"/>
        <v>11</v>
      </c>
      <c r="Z48" t="str">
        <f>IF(G48="","",IF(COUNTIF('Postes comptables'!$C$99:$C$148,G48)=0,"Anomalie",""))</f>
        <v/>
      </c>
      <c r="AA48" t="b">
        <f t="shared" si="5"/>
        <v>0</v>
      </c>
      <c r="AB48" t="str">
        <f t="shared" si="6"/>
        <v/>
      </c>
      <c r="AC48" t="str">
        <f t="shared" si="7"/>
        <v/>
      </c>
      <c r="AD48" t="str">
        <f t="shared" si="8"/>
        <v/>
      </c>
      <c r="AE48" t="str">
        <f t="shared" si="9"/>
        <v/>
      </c>
      <c r="AF48" t="str">
        <f t="shared" si="10"/>
        <v/>
      </c>
      <c r="AG48" t="str">
        <f t="shared" si="11"/>
        <v/>
      </c>
      <c r="AH48" t="str">
        <f t="shared" si="12"/>
        <v/>
      </c>
      <c r="AI48" t="str">
        <f t="shared" si="13"/>
        <v/>
      </c>
      <c r="AJ48" t="str">
        <f t="shared" si="14"/>
        <v/>
      </c>
      <c r="AK48" t="str">
        <f t="shared" si="15"/>
        <v/>
      </c>
    </row>
    <row r="49" spans="1:37" x14ac:dyDescent="0.25">
      <c r="A49" s="23">
        <v>45991</v>
      </c>
      <c r="B49" s="24" t="s">
        <v>805</v>
      </c>
      <c r="C49" s="24" t="s">
        <v>838</v>
      </c>
      <c r="D49" s="620" t="s">
        <v>840</v>
      </c>
      <c r="E49" s="26">
        <v>1520</v>
      </c>
      <c r="F49" s="27" t="s">
        <v>477</v>
      </c>
      <c r="G49" s="27" t="s">
        <v>581</v>
      </c>
      <c r="H49" s="24" t="s">
        <v>799</v>
      </c>
      <c r="I49" s="28">
        <v>6179608</v>
      </c>
      <c r="J49" s="28" t="s">
        <v>589</v>
      </c>
      <c r="K49" s="52" t="s">
        <v>589</v>
      </c>
      <c r="L49" s="53"/>
      <c r="M49" s="54"/>
      <c r="N49" s="55"/>
      <c r="O49" s="56"/>
      <c r="P49" s="223"/>
      <c r="Q49" s="225"/>
      <c r="R49" s="377"/>
      <c r="S49" s="29"/>
      <c r="T49" s="30"/>
      <c r="U49">
        <f t="shared" si="3"/>
        <v>1</v>
      </c>
      <c r="V49" t="str">
        <f>IF(F49="","",IF(COUNTIF('Postes comptables'!$A:$C,F49)=0,"Anomalie",""))</f>
        <v/>
      </c>
      <c r="W49">
        <f t="shared" si="4"/>
        <v>11</v>
      </c>
      <c r="Z49" t="str">
        <f>IF(G49="","",IF(COUNTIF('Postes comptables'!$C$99:$C$148,G49)=0,"Anomalie",""))</f>
        <v/>
      </c>
      <c r="AA49" t="b">
        <f t="shared" si="5"/>
        <v>0</v>
      </c>
      <c r="AB49" t="str">
        <f t="shared" si="6"/>
        <v/>
      </c>
      <c r="AC49" t="str">
        <f t="shared" si="7"/>
        <v/>
      </c>
      <c r="AD49" t="str">
        <f t="shared" si="8"/>
        <v/>
      </c>
      <c r="AE49" t="str">
        <f t="shared" si="9"/>
        <v/>
      </c>
      <c r="AF49" t="str">
        <f t="shared" si="10"/>
        <v/>
      </c>
      <c r="AG49" t="str">
        <f t="shared" si="11"/>
        <v/>
      </c>
      <c r="AH49" t="str">
        <f t="shared" si="12"/>
        <v/>
      </c>
      <c r="AI49" t="str">
        <f t="shared" si="13"/>
        <v/>
      </c>
      <c r="AJ49" t="str">
        <f t="shared" si="14"/>
        <v/>
      </c>
      <c r="AK49" t="str">
        <f t="shared" si="15"/>
        <v/>
      </c>
    </row>
    <row r="50" spans="1:37" x14ac:dyDescent="0.25">
      <c r="A50" s="23">
        <v>46008</v>
      </c>
      <c r="B50" s="24" t="s">
        <v>805</v>
      </c>
      <c r="C50" s="24" t="s">
        <v>838</v>
      </c>
      <c r="D50" s="620" t="s">
        <v>846</v>
      </c>
      <c r="E50" s="26">
        <v>100</v>
      </c>
      <c r="F50" s="27" t="s">
        <v>477</v>
      </c>
      <c r="G50" s="27" t="s">
        <v>581</v>
      </c>
      <c r="H50" s="24" t="s">
        <v>799</v>
      </c>
      <c r="I50" s="28">
        <v>6172126</v>
      </c>
      <c r="J50" s="28" t="s">
        <v>589</v>
      </c>
      <c r="K50" s="52" t="s">
        <v>638</v>
      </c>
      <c r="L50" s="53"/>
      <c r="M50" s="54"/>
      <c r="N50" s="55"/>
      <c r="O50" s="56"/>
      <c r="P50" s="223"/>
      <c r="Q50" s="225"/>
      <c r="R50" s="377"/>
      <c r="S50" s="29"/>
      <c r="T50" s="30"/>
      <c r="U50">
        <f t="shared" si="3"/>
        <v>1</v>
      </c>
      <c r="V50" t="str">
        <f>IF(F50="","",IF(COUNTIF('Postes comptables'!$A:$C,F50)=0,"Anomalie",""))</f>
        <v/>
      </c>
      <c r="W50">
        <f t="shared" si="4"/>
        <v>12</v>
      </c>
      <c r="Z50" t="str">
        <f>IF(G50="","",IF(COUNTIF('Postes comptables'!$C$99:$C$148,G50)=0,"Anomalie",""))</f>
        <v/>
      </c>
      <c r="AA50" t="b">
        <f t="shared" si="5"/>
        <v>0</v>
      </c>
      <c r="AB50" t="str">
        <f t="shared" si="6"/>
        <v/>
      </c>
      <c r="AC50" t="str">
        <f t="shared" si="7"/>
        <v/>
      </c>
      <c r="AD50" t="str">
        <f t="shared" si="8"/>
        <v/>
      </c>
      <c r="AE50" t="str">
        <f t="shared" si="9"/>
        <v/>
      </c>
      <c r="AF50" t="str">
        <f t="shared" si="10"/>
        <v/>
      </c>
      <c r="AG50" t="str">
        <f t="shared" si="11"/>
        <v/>
      </c>
      <c r="AH50" t="str">
        <f t="shared" si="12"/>
        <v/>
      </c>
      <c r="AI50" t="str">
        <f t="shared" si="13"/>
        <v/>
      </c>
      <c r="AJ50" t="str">
        <f t="shared" si="14"/>
        <v/>
      </c>
      <c r="AK50" t="str">
        <f t="shared" si="15"/>
        <v/>
      </c>
    </row>
    <row r="51" spans="1:37" x14ac:dyDescent="0.25">
      <c r="A51" s="23">
        <v>46009</v>
      </c>
      <c r="B51" s="24" t="s">
        <v>805</v>
      </c>
      <c r="C51" s="24" t="s">
        <v>838</v>
      </c>
      <c r="D51" s="620" t="s">
        <v>847</v>
      </c>
      <c r="E51" s="26">
        <v>30</v>
      </c>
      <c r="F51" s="27" t="s">
        <v>477</v>
      </c>
      <c r="G51" s="27" t="s">
        <v>581</v>
      </c>
      <c r="H51" s="24" t="s">
        <v>612</v>
      </c>
      <c r="I51" s="28"/>
      <c r="J51" s="28" t="s">
        <v>589</v>
      </c>
      <c r="K51" s="15" t="s">
        <v>589</v>
      </c>
      <c r="L51" s="29"/>
      <c r="M51" s="30"/>
      <c r="N51" s="31"/>
      <c r="O51" s="32"/>
      <c r="P51" s="223"/>
      <c r="Q51" s="225"/>
      <c r="R51" s="377"/>
      <c r="S51" s="29"/>
      <c r="T51" s="30"/>
      <c r="U51">
        <f t="shared" si="3"/>
        <v>1</v>
      </c>
      <c r="V51" t="str">
        <f>IF(F51="","",IF(COUNTIF('Postes comptables'!$A:$C,F51)=0,"Anomalie",""))</f>
        <v/>
      </c>
      <c r="W51">
        <f t="shared" si="4"/>
        <v>12</v>
      </c>
      <c r="Z51" t="str">
        <f>IF(G51="","",IF(COUNTIF('Postes comptables'!$C$99:$C$148,G51)=0,"Anomalie",""))</f>
        <v/>
      </c>
      <c r="AA51" t="b">
        <f t="shared" si="5"/>
        <v>0</v>
      </c>
      <c r="AB51" t="str">
        <f t="shared" si="6"/>
        <v/>
      </c>
      <c r="AC51" t="str">
        <f t="shared" si="7"/>
        <v/>
      </c>
      <c r="AD51" t="str">
        <f t="shared" si="8"/>
        <v/>
      </c>
      <c r="AE51" t="str">
        <f t="shared" si="9"/>
        <v/>
      </c>
      <c r="AF51" t="str">
        <f t="shared" si="10"/>
        <v/>
      </c>
      <c r="AG51" t="str">
        <f t="shared" si="11"/>
        <v/>
      </c>
      <c r="AH51" t="str">
        <f t="shared" si="12"/>
        <v/>
      </c>
      <c r="AI51" t="str">
        <f t="shared" si="13"/>
        <v/>
      </c>
      <c r="AJ51" t="str">
        <f t="shared" si="14"/>
        <v/>
      </c>
      <c r="AK51" t="str">
        <f t="shared" si="15"/>
        <v/>
      </c>
    </row>
    <row r="52" spans="1:37" x14ac:dyDescent="0.25">
      <c r="A52" s="23">
        <v>46022</v>
      </c>
      <c r="B52" s="24" t="s">
        <v>13</v>
      </c>
      <c r="C52" s="24" t="s">
        <v>848</v>
      </c>
      <c r="D52" s="620" t="s">
        <v>849</v>
      </c>
      <c r="E52" s="26">
        <f>113.33+191.99+38.14</f>
        <v>343.46</v>
      </c>
      <c r="F52" s="27" t="s">
        <v>480</v>
      </c>
      <c r="G52" s="27" t="s">
        <v>376</v>
      </c>
      <c r="H52" s="24" t="s">
        <v>612</v>
      </c>
      <c r="I52" s="28"/>
      <c r="J52" s="28"/>
      <c r="K52" s="52"/>
      <c r="L52" s="53" t="s">
        <v>638</v>
      </c>
      <c r="M52" s="54"/>
      <c r="N52" s="55"/>
      <c r="O52" s="56"/>
      <c r="P52" s="223"/>
      <c r="Q52" s="225"/>
      <c r="R52" s="377"/>
      <c r="S52" s="29"/>
      <c r="T52" s="30"/>
      <c r="U52">
        <f t="shared" si="3"/>
        <v>1</v>
      </c>
      <c r="V52" t="str">
        <f>IF(F52="","",IF(COUNTIF('Postes comptables'!$A:$C,F52)=0,"Anomalie",""))</f>
        <v/>
      </c>
      <c r="W52">
        <f t="shared" si="4"/>
        <v>12</v>
      </c>
      <c r="Z52" t="str">
        <f>IF(G52="","",IF(COUNTIF('Postes comptables'!$C$99:$C$148,G52)=0,"Anomalie",""))</f>
        <v/>
      </c>
      <c r="AA52" t="b">
        <f t="shared" si="5"/>
        <v>0</v>
      </c>
      <c r="AB52" t="str">
        <f t="shared" si="6"/>
        <v/>
      </c>
      <c r="AC52" t="str">
        <f t="shared" si="7"/>
        <v/>
      </c>
      <c r="AD52" t="str">
        <f t="shared" si="8"/>
        <v/>
      </c>
      <c r="AE52" t="str">
        <f t="shared" si="9"/>
        <v/>
      </c>
      <c r="AF52" t="str">
        <f t="shared" si="10"/>
        <v/>
      </c>
      <c r="AG52" t="str">
        <f t="shared" si="11"/>
        <v/>
      </c>
      <c r="AH52" t="str">
        <f t="shared" si="12"/>
        <v/>
      </c>
      <c r="AI52" t="str">
        <f t="shared" si="13"/>
        <v/>
      </c>
      <c r="AJ52" t="str">
        <f t="shared" si="14"/>
        <v/>
      </c>
      <c r="AK52" t="str">
        <f t="shared" si="15"/>
        <v/>
      </c>
    </row>
    <row r="53" spans="1:37" x14ac:dyDescent="0.25">
      <c r="A53" s="23">
        <v>46022</v>
      </c>
      <c r="B53" s="24" t="s">
        <v>805</v>
      </c>
      <c r="C53" s="24" t="s">
        <v>838</v>
      </c>
      <c r="D53" s="620" t="s">
        <v>850</v>
      </c>
      <c r="E53" s="26">
        <v>500</v>
      </c>
      <c r="F53" s="27" t="s">
        <v>477</v>
      </c>
      <c r="G53" s="27" t="s">
        <v>581</v>
      </c>
      <c r="H53" s="24" t="s">
        <v>612</v>
      </c>
      <c r="I53" s="28"/>
      <c r="J53" s="28" t="s">
        <v>589</v>
      </c>
      <c r="K53" s="52" t="s">
        <v>589</v>
      </c>
      <c r="L53" s="53"/>
      <c r="M53" s="54"/>
      <c r="N53" s="55"/>
      <c r="O53" s="56"/>
      <c r="P53" s="223"/>
      <c r="Q53" s="225"/>
      <c r="R53" s="377"/>
      <c r="S53" s="29"/>
      <c r="T53" s="30"/>
      <c r="U53">
        <f t="shared" si="3"/>
        <v>1</v>
      </c>
      <c r="V53" t="str">
        <f>IF(F53="","",IF(COUNTIF('Postes comptables'!$A:$C,F53)=0,"Anomalie",""))</f>
        <v/>
      </c>
      <c r="W53">
        <f t="shared" si="4"/>
        <v>12</v>
      </c>
      <c r="Z53" t="str">
        <f>IF(G53="","",IF(COUNTIF('Postes comptables'!$C$99:$C$148,G53)=0,"Anomalie",""))</f>
        <v/>
      </c>
      <c r="AA53" t="b">
        <f t="shared" si="5"/>
        <v>0</v>
      </c>
      <c r="AB53" t="str">
        <f t="shared" si="6"/>
        <v/>
      </c>
      <c r="AC53" t="str">
        <f t="shared" si="7"/>
        <v/>
      </c>
      <c r="AD53" t="str">
        <f t="shared" si="8"/>
        <v/>
      </c>
      <c r="AE53" t="str">
        <f t="shared" si="9"/>
        <v/>
      </c>
      <c r="AF53" t="str">
        <f t="shared" si="10"/>
        <v/>
      </c>
      <c r="AG53" t="str">
        <f t="shared" si="11"/>
        <v/>
      </c>
      <c r="AH53" t="str">
        <f t="shared" si="12"/>
        <v/>
      </c>
      <c r="AI53" t="str">
        <f t="shared" si="13"/>
        <v/>
      </c>
      <c r="AJ53" t="str">
        <f t="shared" si="14"/>
        <v/>
      </c>
      <c r="AK53" t="str">
        <f t="shared" si="15"/>
        <v/>
      </c>
    </row>
    <row r="54" spans="1:37" x14ac:dyDescent="0.25">
      <c r="A54" s="23">
        <v>46022</v>
      </c>
      <c r="B54" s="24" t="s">
        <v>785</v>
      </c>
      <c r="C54" s="24" t="s">
        <v>786</v>
      </c>
      <c r="D54" s="620"/>
      <c r="E54" s="26">
        <v>916</v>
      </c>
      <c r="F54" s="27" t="s">
        <v>89</v>
      </c>
      <c r="G54" s="27"/>
      <c r="H54" s="24"/>
      <c r="I54" s="28"/>
      <c r="J54" s="28"/>
      <c r="K54" s="52"/>
      <c r="L54" s="53"/>
      <c r="M54" s="54"/>
      <c r="N54" s="55"/>
      <c r="O54" s="56"/>
      <c r="P54" s="223"/>
      <c r="Q54" s="225"/>
      <c r="R54" s="377"/>
      <c r="S54" s="29"/>
      <c r="T54" s="30"/>
      <c r="U54">
        <f t="shared" si="3"/>
        <v>1</v>
      </c>
      <c r="V54" t="str">
        <f>IF(F54="","",IF(COUNTIF('Postes comptables'!$A:$C,F54)=0,"Anomalie",""))</f>
        <v/>
      </c>
      <c r="W54">
        <f t="shared" si="4"/>
        <v>12</v>
      </c>
      <c r="Z54" t="str">
        <f>IF(G54="","",IF(COUNTIF('Postes comptables'!$C$99:$C$148,G54)=0,"Anomalie",""))</f>
        <v/>
      </c>
      <c r="AA54" t="b">
        <f t="shared" si="5"/>
        <v>0</v>
      </c>
      <c r="AB54" t="str">
        <f t="shared" si="6"/>
        <v/>
      </c>
      <c r="AC54" t="str">
        <f t="shared" si="7"/>
        <v/>
      </c>
      <c r="AD54" t="str">
        <f t="shared" si="8"/>
        <v/>
      </c>
      <c r="AE54" t="str">
        <f t="shared" si="9"/>
        <v/>
      </c>
      <c r="AF54" t="str">
        <f t="shared" si="10"/>
        <v/>
      </c>
      <c r="AG54" t="str">
        <f t="shared" si="11"/>
        <v/>
      </c>
      <c r="AH54" t="str">
        <f t="shared" si="12"/>
        <v/>
      </c>
      <c r="AI54" t="str">
        <f t="shared" si="13"/>
        <v/>
      </c>
      <c r="AJ54" t="str">
        <f t="shared" si="14"/>
        <v/>
      </c>
      <c r="AK54" t="str">
        <f t="shared" si="15"/>
        <v/>
      </c>
    </row>
    <row r="55" spans="1:37" x14ac:dyDescent="0.25">
      <c r="A55" s="23">
        <v>46022</v>
      </c>
      <c r="B55" s="24" t="s">
        <v>785</v>
      </c>
      <c r="C55" s="24" t="s">
        <v>787</v>
      </c>
      <c r="D55" s="620"/>
      <c r="E55" s="26">
        <v>2870</v>
      </c>
      <c r="F55" s="27" t="s">
        <v>89</v>
      </c>
      <c r="G55" s="27"/>
      <c r="H55" s="24"/>
      <c r="I55" s="28"/>
      <c r="J55" s="28"/>
      <c r="K55" s="52"/>
      <c r="L55" s="53"/>
      <c r="M55" s="54"/>
      <c r="N55" s="55"/>
      <c r="O55" s="56"/>
      <c r="P55" s="223"/>
      <c r="Q55" s="225"/>
      <c r="R55" s="377"/>
      <c r="S55" s="29"/>
      <c r="T55" s="30"/>
      <c r="U55">
        <f t="shared" si="3"/>
        <v>1</v>
      </c>
      <c r="V55" t="str">
        <f>IF(F55="","",IF(COUNTIF('Postes comptables'!$A:$C,F55)=0,"Anomalie",""))</f>
        <v/>
      </c>
      <c r="W55">
        <f t="shared" si="4"/>
        <v>12</v>
      </c>
      <c r="Z55" t="str">
        <f>IF(G55="","",IF(COUNTIF('Postes comptables'!$C$99:$C$148,G55)=0,"Anomalie",""))</f>
        <v/>
      </c>
      <c r="AA55" t="b">
        <f t="shared" si="5"/>
        <v>0</v>
      </c>
      <c r="AB55" t="str">
        <f t="shared" si="6"/>
        <v/>
      </c>
      <c r="AC55" t="str">
        <f t="shared" si="7"/>
        <v/>
      </c>
      <c r="AD55" t="str">
        <f t="shared" si="8"/>
        <v/>
      </c>
      <c r="AE55" t="str">
        <f t="shared" si="9"/>
        <v/>
      </c>
      <c r="AF55" t="str">
        <f t="shared" si="10"/>
        <v/>
      </c>
      <c r="AG55" t="str">
        <f t="shared" si="11"/>
        <v/>
      </c>
      <c r="AH55" t="str">
        <f t="shared" si="12"/>
        <v/>
      </c>
      <c r="AI55" t="str">
        <f t="shared" si="13"/>
        <v/>
      </c>
      <c r="AJ55" t="str">
        <f t="shared" si="14"/>
        <v/>
      </c>
      <c r="AK55" t="str">
        <f t="shared" si="15"/>
        <v/>
      </c>
    </row>
    <row r="56" spans="1:37" x14ac:dyDescent="0.25">
      <c r="A56" s="23">
        <v>46022</v>
      </c>
      <c r="B56" s="24" t="s">
        <v>788</v>
      </c>
      <c r="C56" s="24" t="s">
        <v>789</v>
      </c>
      <c r="D56" s="620"/>
      <c r="E56" s="26">
        <v>848</v>
      </c>
      <c r="F56" s="27" t="s">
        <v>89</v>
      </c>
      <c r="G56" s="27"/>
      <c r="H56" s="24"/>
      <c r="I56" s="28"/>
      <c r="J56" s="28"/>
      <c r="K56" s="52"/>
      <c r="L56" s="53"/>
      <c r="M56" s="54"/>
      <c r="N56" s="55"/>
      <c r="O56" s="56"/>
      <c r="P56" s="223"/>
      <c r="Q56" s="225"/>
      <c r="R56" s="377"/>
      <c r="S56" s="29"/>
      <c r="T56" s="30"/>
      <c r="U56">
        <f t="shared" si="3"/>
        <v>1</v>
      </c>
      <c r="V56" t="str">
        <f>IF(F56="","",IF(COUNTIF('Postes comptables'!$A:$C,F56)=0,"Anomalie",""))</f>
        <v/>
      </c>
      <c r="W56">
        <f t="shared" si="4"/>
        <v>12</v>
      </c>
      <c r="Z56" t="str">
        <f>IF(G56="","",IF(COUNTIF('Postes comptables'!$C$99:$C$148,G56)=0,"Anomalie",""))</f>
        <v/>
      </c>
      <c r="AA56" t="b">
        <f t="shared" si="5"/>
        <v>0</v>
      </c>
      <c r="AB56" t="str">
        <f t="shared" si="6"/>
        <v/>
      </c>
      <c r="AC56" t="str">
        <f t="shared" si="7"/>
        <v/>
      </c>
      <c r="AD56" t="str">
        <f t="shared" si="8"/>
        <v/>
      </c>
      <c r="AE56" t="str">
        <f t="shared" si="9"/>
        <v/>
      </c>
      <c r="AF56" t="str">
        <f t="shared" si="10"/>
        <v/>
      </c>
      <c r="AG56" t="str">
        <f t="shared" si="11"/>
        <v/>
      </c>
      <c r="AH56" t="str">
        <f t="shared" si="12"/>
        <v/>
      </c>
      <c r="AI56" t="str">
        <f t="shared" si="13"/>
        <v/>
      </c>
      <c r="AJ56" t="str">
        <f t="shared" si="14"/>
        <v/>
      </c>
      <c r="AK56" t="str">
        <f t="shared" si="15"/>
        <v/>
      </c>
    </row>
    <row r="57" spans="1:37" x14ac:dyDescent="0.25">
      <c r="A57" s="23">
        <v>46022</v>
      </c>
      <c r="B57" s="24" t="s">
        <v>790</v>
      </c>
      <c r="C57" s="24" t="s">
        <v>791</v>
      </c>
      <c r="D57" s="620"/>
      <c r="E57" s="26">
        <v>9440</v>
      </c>
      <c r="F57" s="27" t="s">
        <v>89</v>
      </c>
      <c r="G57" s="27"/>
      <c r="H57" s="24"/>
      <c r="I57" s="28"/>
      <c r="J57" s="28"/>
      <c r="K57" s="52"/>
      <c r="L57" s="53"/>
      <c r="M57" s="54"/>
      <c r="N57" s="55"/>
      <c r="O57" s="56"/>
      <c r="P57" s="223"/>
      <c r="Q57" s="225"/>
      <c r="R57" s="377"/>
      <c r="S57" s="29"/>
      <c r="T57" s="30"/>
      <c r="U57">
        <f t="shared" si="3"/>
        <v>1</v>
      </c>
      <c r="V57" t="str">
        <f>IF(F57="","",IF(COUNTIF('Postes comptables'!$A:$C,F57)=0,"Anomalie",""))</f>
        <v/>
      </c>
      <c r="W57">
        <f t="shared" si="4"/>
        <v>12</v>
      </c>
      <c r="Z57" t="str">
        <f>IF(G57="","",IF(COUNTIF('Postes comptables'!$C$99:$C$148,G57)=0,"Anomalie",""))</f>
        <v/>
      </c>
      <c r="AA57" t="b">
        <f t="shared" si="5"/>
        <v>0</v>
      </c>
      <c r="AB57" t="str">
        <f t="shared" si="6"/>
        <v/>
      </c>
      <c r="AC57" t="str">
        <f t="shared" si="7"/>
        <v/>
      </c>
      <c r="AD57" t="str">
        <f t="shared" si="8"/>
        <v/>
      </c>
      <c r="AE57" t="str">
        <f t="shared" si="9"/>
        <v/>
      </c>
      <c r="AF57" t="str">
        <f t="shared" si="10"/>
        <v/>
      </c>
      <c r="AG57" t="str">
        <f t="shared" si="11"/>
        <v/>
      </c>
      <c r="AH57" t="str">
        <f t="shared" si="12"/>
        <v/>
      </c>
      <c r="AI57" t="str">
        <f t="shared" si="13"/>
        <v/>
      </c>
      <c r="AJ57" t="str">
        <f t="shared" si="14"/>
        <v/>
      </c>
      <c r="AK57" t="str">
        <f t="shared" si="15"/>
        <v/>
      </c>
    </row>
    <row r="58" spans="1:37" x14ac:dyDescent="0.25">
      <c r="A58" s="23">
        <v>46022</v>
      </c>
      <c r="B58" s="24" t="s">
        <v>792</v>
      </c>
      <c r="C58" s="24" t="s">
        <v>793</v>
      </c>
      <c r="D58" s="620"/>
      <c r="E58" s="26">
        <v>9560</v>
      </c>
      <c r="F58" s="27" t="s">
        <v>88</v>
      </c>
      <c r="G58" s="27"/>
      <c r="H58" s="24"/>
      <c r="I58" s="28"/>
      <c r="J58" s="28"/>
      <c r="K58" s="52"/>
      <c r="L58" s="53"/>
      <c r="M58" s="54"/>
      <c r="N58" s="55"/>
      <c r="O58" s="56"/>
      <c r="P58" s="223"/>
      <c r="Q58" s="225"/>
      <c r="R58" s="377"/>
      <c r="S58" s="29"/>
      <c r="T58" s="30"/>
      <c r="U58">
        <f t="shared" si="3"/>
        <v>1</v>
      </c>
      <c r="V58" t="str">
        <f>IF(F58="","",IF(COUNTIF('Postes comptables'!$A:$C,F58)=0,"Anomalie",""))</f>
        <v/>
      </c>
      <c r="W58">
        <f t="shared" si="4"/>
        <v>12</v>
      </c>
      <c r="Z58" t="str">
        <f>IF(G58="","",IF(COUNTIF('Postes comptables'!$C$99:$C$148,G58)=0,"Anomalie",""))</f>
        <v/>
      </c>
      <c r="AA58" t="b">
        <f t="shared" si="5"/>
        <v>0</v>
      </c>
      <c r="AB58" t="str">
        <f t="shared" si="6"/>
        <v/>
      </c>
      <c r="AC58" t="str">
        <f t="shared" si="7"/>
        <v/>
      </c>
      <c r="AD58" t="str">
        <f t="shared" si="8"/>
        <v/>
      </c>
      <c r="AE58" t="str">
        <f t="shared" si="9"/>
        <v/>
      </c>
      <c r="AF58" t="str">
        <f t="shared" si="10"/>
        <v/>
      </c>
      <c r="AG58" t="str">
        <f t="shared" si="11"/>
        <v/>
      </c>
      <c r="AH58" t="str">
        <f t="shared" si="12"/>
        <v/>
      </c>
      <c r="AI58" t="str">
        <f t="shared" si="13"/>
        <v/>
      </c>
      <c r="AJ58" t="str">
        <f t="shared" si="14"/>
        <v/>
      </c>
      <c r="AK58" t="str">
        <f t="shared" si="15"/>
        <v/>
      </c>
    </row>
    <row r="59" spans="1:37" x14ac:dyDescent="0.25">
      <c r="A59" s="23"/>
      <c r="B59" s="24"/>
      <c r="C59" s="24"/>
      <c r="D59" s="620"/>
      <c r="E59" s="26"/>
      <c r="F59" s="27"/>
      <c r="G59" s="27"/>
      <c r="H59" s="24"/>
      <c r="I59" s="28"/>
      <c r="J59" s="28"/>
      <c r="K59" s="52"/>
      <c r="L59" s="53"/>
      <c r="M59" s="54"/>
      <c r="N59" s="55"/>
      <c r="O59" s="56"/>
      <c r="P59" s="223"/>
      <c r="Q59" s="225"/>
      <c r="R59" s="377"/>
      <c r="S59" s="29"/>
      <c r="T59" s="30"/>
      <c r="U59">
        <f t="shared" si="3"/>
        <v>0</v>
      </c>
      <c r="V59" t="str">
        <f>IF(F59="","",IF(COUNTIF('Postes comptables'!$A:$C,F59)=0,"Anomalie",""))</f>
        <v/>
      </c>
      <c r="W59">
        <f t="shared" si="4"/>
        <v>1</v>
      </c>
      <c r="Z59" t="str">
        <f>IF(G59="","",IF(COUNTIF('Postes comptables'!$C$99:$C$148,G59)=0,"Anomalie",""))</f>
        <v/>
      </c>
      <c r="AA59" t="b">
        <f t="shared" si="5"/>
        <v>0</v>
      </c>
      <c r="AB59" t="str">
        <f t="shared" si="6"/>
        <v/>
      </c>
      <c r="AC59" t="str">
        <f t="shared" si="7"/>
        <v/>
      </c>
      <c r="AD59" t="str">
        <f t="shared" si="8"/>
        <v/>
      </c>
      <c r="AE59" t="str">
        <f t="shared" si="9"/>
        <v/>
      </c>
      <c r="AF59" t="str">
        <f t="shared" si="10"/>
        <v/>
      </c>
      <c r="AG59" t="str">
        <f t="shared" si="11"/>
        <v/>
      </c>
      <c r="AH59" t="str">
        <f t="shared" si="12"/>
        <v/>
      </c>
      <c r="AI59" t="str">
        <f t="shared" si="13"/>
        <v/>
      </c>
      <c r="AJ59" t="str">
        <f t="shared" si="14"/>
        <v/>
      </c>
      <c r="AK59" t="str">
        <f t="shared" si="15"/>
        <v/>
      </c>
    </row>
    <row r="60" spans="1:37" x14ac:dyDescent="0.25">
      <c r="A60" s="23"/>
      <c r="B60" s="24"/>
      <c r="C60" s="24"/>
      <c r="D60" s="620"/>
      <c r="E60" s="26"/>
      <c r="F60" s="27"/>
      <c r="G60" s="27"/>
      <c r="H60" s="24"/>
      <c r="I60" s="28"/>
      <c r="J60" s="28"/>
      <c r="K60" s="52"/>
      <c r="L60" s="53"/>
      <c r="M60" s="54"/>
      <c r="N60" s="55"/>
      <c r="O60" s="56"/>
      <c r="P60" s="223"/>
      <c r="Q60" s="225"/>
      <c r="R60" s="377"/>
      <c r="S60" s="29"/>
      <c r="T60" s="30"/>
      <c r="U60">
        <f t="shared" si="3"/>
        <v>0</v>
      </c>
      <c r="V60" t="str">
        <f>IF(F60="","",IF(COUNTIF('Postes comptables'!$A:$C,F60)=0,"Anomalie",""))</f>
        <v/>
      </c>
      <c r="W60">
        <f t="shared" si="4"/>
        <v>1</v>
      </c>
      <c r="Z60" t="str">
        <f>IF(G60="","",IF(COUNTIF('Postes comptables'!$C$99:$C$148,G60)=0,"Anomalie",""))</f>
        <v/>
      </c>
      <c r="AA60" t="b">
        <f t="shared" si="5"/>
        <v>0</v>
      </c>
      <c r="AB60" t="str">
        <f t="shared" si="6"/>
        <v/>
      </c>
      <c r="AC60" t="str">
        <f t="shared" si="7"/>
        <v/>
      </c>
      <c r="AD60" t="str">
        <f t="shared" si="8"/>
        <v/>
      </c>
      <c r="AE60" t="str">
        <f t="shared" si="9"/>
        <v/>
      </c>
      <c r="AF60" t="str">
        <f t="shared" si="10"/>
        <v/>
      </c>
      <c r="AG60" t="str">
        <f t="shared" si="11"/>
        <v/>
      </c>
      <c r="AH60" t="str">
        <f t="shared" si="12"/>
        <v/>
      </c>
      <c r="AI60" t="str">
        <f t="shared" si="13"/>
        <v/>
      </c>
      <c r="AJ60" t="str">
        <f t="shared" si="14"/>
        <v/>
      </c>
      <c r="AK60" t="str">
        <f t="shared" si="15"/>
        <v/>
      </c>
    </row>
    <row r="61" spans="1:37" x14ac:dyDescent="0.25">
      <c r="A61" s="23"/>
      <c r="B61" s="24"/>
      <c r="C61" s="24"/>
      <c r="D61" s="620"/>
      <c r="E61" s="26"/>
      <c r="F61" s="27"/>
      <c r="G61" s="27"/>
      <c r="H61" s="24"/>
      <c r="I61" s="28"/>
      <c r="J61" s="28"/>
      <c r="K61" s="15"/>
      <c r="L61" s="29"/>
      <c r="M61" s="30"/>
      <c r="N61" s="31"/>
      <c r="O61" s="32"/>
      <c r="P61" s="223"/>
      <c r="Q61" s="225"/>
      <c r="R61" s="377"/>
      <c r="S61" s="29"/>
      <c r="T61" s="30"/>
      <c r="U61">
        <f t="shared" si="3"/>
        <v>0</v>
      </c>
      <c r="V61" t="str">
        <f>IF(F61="","",IF(COUNTIF('Postes comptables'!$A:$C,F61)=0,"Anomalie",""))</f>
        <v/>
      </c>
      <c r="W61">
        <f t="shared" si="4"/>
        <v>1</v>
      </c>
      <c r="Z61" t="str">
        <f>IF(G61="","",IF(COUNTIF('Postes comptables'!$C$99:$C$148,G61)=0,"Anomalie",""))</f>
        <v/>
      </c>
      <c r="AA61" t="b">
        <f t="shared" si="5"/>
        <v>0</v>
      </c>
      <c r="AB61" t="str">
        <f t="shared" si="6"/>
        <v/>
      </c>
      <c r="AC61" t="str">
        <f t="shared" si="7"/>
        <v/>
      </c>
      <c r="AD61" t="str">
        <f t="shared" si="8"/>
        <v/>
      </c>
      <c r="AE61" t="str">
        <f t="shared" si="9"/>
        <v/>
      </c>
      <c r="AF61" t="str">
        <f t="shared" si="10"/>
        <v/>
      </c>
      <c r="AG61" t="str">
        <f t="shared" si="11"/>
        <v/>
      </c>
      <c r="AH61" t="str">
        <f t="shared" si="12"/>
        <v/>
      </c>
      <c r="AI61" t="str">
        <f t="shared" si="13"/>
        <v/>
      </c>
      <c r="AJ61" t="str">
        <f t="shared" si="14"/>
        <v/>
      </c>
      <c r="AK61" t="str">
        <f t="shared" si="15"/>
        <v/>
      </c>
    </row>
    <row r="62" spans="1:37" x14ac:dyDescent="0.25">
      <c r="A62" s="23"/>
      <c r="B62" s="24"/>
      <c r="C62" s="24"/>
      <c r="D62" s="620"/>
      <c r="E62" s="26"/>
      <c r="F62" s="27"/>
      <c r="G62" s="27"/>
      <c r="H62" s="24"/>
      <c r="I62" s="28"/>
      <c r="J62" s="28"/>
      <c r="K62" s="52"/>
      <c r="L62" s="53"/>
      <c r="M62" s="54"/>
      <c r="N62" s="55"/>
      <c r="O62" s="56"/>
      <c r="P62" s="223"/>
      <c r="Q62" s="225"/>
      <c r="R62" s="377"/>
      <c r="S62" s="29"/>
      <c r="T62" s="30"/>
      <c r="U62">
        <f t="shared" si="3"/>
        <v>0</v>
      </c>
      <c r="V62" t="str">
        <f>IF(F62="","",IF(COUNTIF('Postes comptables'!$A:$C,F62)=0,"Anomalie",""))</f>
        <v/>
      </c>
      <c r="W62">
        <f t="shared" si="4"/>
        <v>1</v>
      </c>
      <c r="Z62" t="str">
        <f>IF(G62="","",IF(COUNTIF('Postes comptables'!$C$99:$C$148,G62)=0,"Anomalie",""))</f>
        <v/>
      </c>
      <c r="AA62" t="b">
        <f t="shared" si="5"/>
        <v>0</v>
      </c>
      <c r="AB62" t="str">
        <f t="shared" si="6"/>
        <v/>
      </c>
      <c r="AC62" t="str">
        <f t="shared" si="7"/>
        <v/>
      </c>
      <c r="AD62" t="str">
        <f t="shared" si="8"/>
        <v/>
      </c>
      <c r="AE62" t="str">
        <f t="shared" si="9"/>
        <v/>
      </c>
      <c r="AF62" t="str">
        <f t="shared" si="10"/>
        <v/>
      </c>
      <c r="AG62" t="str">
        <f t="shared" si="11"/>
        <v/>
      </c>
      <c r="AH62" t="str">
        <f t="shared" si="12"/>
        <v/>
      </c>
      <c r="AI62" t="str">
        <f t="shared" si="13"/>
        <v/>
      </c>
      <c r="AJ62" t="str">
        <f t="shared" si="14"/>
        <v/>
      </c>
      <c r="AK62" t="str">
        <f t="shared" si="15"/>
        <v/>
      </c>
    </row>
    <row r="63" spans="1:37" x14ac:dyDescent="0.25">
      <c r="A63" s="23"/>
      <c r="B63" s="24"/>
      <c r="C63" s="24"/>
      <c r="D63" s="620"/>
      <c r="E63" s="26"/>
      <c r="F63" s="27"/>
      <c r="G63" s="27"/>
      <c r="H63" s="24"/>
      <c r="I63" s="28"/>
      <c r="J63" s="28"/>
      <c r="K63" s="52"/>
      <c r="L63" s="53"/>
      <c r="M63" s="54"/>
      <c r="N63" s="55"/>
      <c r="O63" s="56"/>
      <c r="P63" s="223"/>
      <c r="Q63" s="225"/>
      <c r="R63" s="377"/>
      <c r="S63" s="29"/>
      <c r="T63" s="30"/>
      <c r="U63">
        <f t="shared" si="3"/>
        <v>0</v>
      </c>
      <c r="V63" t="str">
        <f>IF(F63="","",IF(COUNTIF('Postes comptables'!$A:$C,F63)=0,"Anomalie",""))</f>
        <v/>
      </c>
      <c r="W63">
        <f t="shared" si="4"/>
        <v>1</v>
      </c>
      <c r="Z63" t="str">
        <f>IF(G63="","",IF(COUNTIF('Postes comptables'!$C$99:$C$148,G63)=0,"Anomalie",""))</f>
        <v/>
      </c>
      <c r="AA63" t="b">
        <f t="shared" si="5"/>
        <v>0</v>
      </c>
      <c r="AB63" t="str">
        <f t="shared" si="6"/>
        <v/>
      </c>
      <c r="AC63" t="str">
        <f t="shared" si="7"/>
        <v/>
      </c>
      <c r="AD63" t="str">
        <f t="shared" si="8"/>
        <v/>
      </c>
      <c r="AE63" t="str">
        <f t="shared" si="9"/>
        <v/>
      </c>
      <c r="AF63" t="str">
        <f t="shared" si="10"/>
        <v/>
      </c>
      <c r="AG63" t="str">
        <f t="shared" si="11"/>
        <v/>
      </c>
      <c r="AH63" t="str">
        <f t="shared" si="12"/>
        <v/>
      </c>
      <c r="AI63" t="str">
        <f t="shared" si="13"/>
        <v/>
      </c>
      <c r="AJ63" t="str">
        <f t="shared" si="14"/>
        <v/>
      </c>
      <c r="AK63" t="str">
        <f t="shared" si="15"/>
        <v/>
      </c>
    </row>
    <row r="64" spans="1:37" x14ac:dyDescent="0.25">
      <c r="A64" s="23"/>
      <c r="B64" s="24"/>
      <c r="C64" s="24"/>
      <c r="D64" s="620"/>
      <c r="E64" s="26"/>
      <c r="F64" s="27"/>
      <c r="G64" s="27"/>
      <c r="H64" s="24"/>
      <c r="I64" s="28"/>
      <c r="J64" s="28"/>
      <c r="K64" s="52"/>
      <c r="L64" s="53"/>
      <c r="M64" s="54"/>
      <c r="N64" s="55"/>
      <c r="O64" s="56"/>
      <c r="P64" s="223"/>
      <c r="Q64" s="225"/>
      <c r="R64" s="377"/>
      <c r="S64" s="29"/>
      <c r="T64" s="30"/>
      <c r="U64">
        <f t="shared" si="3"/>
        <v>0</v>
      </c>
      <c r="V64" t="str">
        <f>IF(F64="","",IF(COUNTIF('Postes comptables'!$A:$C,F64)=0,"Anomalie",""))</f>
        <v/>
      </c>
      <c r="W64">
        <f t="shared" si="4"/>
        <v>1</v>
      </c>
      <c r="Z64" t="str">
        <f>IF(G64="","",IF(COUNTIF('Postes comptables'!$C$99:$C$148,G64)=0,"Anomalie",""))</f>
        <v/>
      </c>
      <c r="AA64" t="b">
        <f t="shared" si="5"/>
        <v>0</v>
      </c>
      <c r="AB64" t="str">
        <f t="shared" si="6"/>
        <v/>
      </c>
      <c r="AC64" t="str">
        <f t="shared" si="7"/>
        <v/>
      </c>
      <c r="AD64" t="str">
        <f t="shared" si="8"/>
        <v/>
      </c>
      <c r="AE64" t="str">
        <f t="shared" si="9"/>
        <v/>
      </c>
      <c r="AF64" t="str">
        <f t="shared" si="10"/>
        <v/>
      </c>
      <c r="AG64" t="str">
        <f t="shared" si="11"/>
        <v/>
      </c>
      <c r="AH64" t="str">
        <f t="shared" si="12"/>
        <v/>
      </c>
      <c r="AI64" t="str">
        <f t="shared" si="13"/>
        <v/>
      </c>
      <c r="AJ64" t="str">
        <f t="shared" si="14"/>
        <v/>
      </c>
      <c r="AK64" t="str">
        <f t="shared" si="15"/>
        <v/>
      </c>
    </row>
    <row r="65" spans="1:37" x14ac:dyDescent="0.25">
      <c r="A65" s="23"/>
      <c r="B65" s="24"/>
      <c r="C65" s="24"/>
      <c r="D65" s="620"/>
      <c r="E65" s="26"/>
      <c r="F65" s="27"/>
      <c r="G65" s="27"/>
      <c r="H65" s="24"/>
      <c r="I65" s="28"/>
      <c r="J65" s="28"/>
      <c r="K65" s="52"/>
      <c r="L65" s="53"/>
      <c r="M65" s="54"/>
      <c r="N65" s="55"/>
      <c r="O65" s="56"/>
      <c r="P65" s="223"/>
      <c r="Q65" s="225"/>
      <c r="R65" s="377"/>
      <c r="S65" s="29"/>
      <c r="T65" s="30"/>
      <c r="U65">
        <f t="shared" si="3"/>
        <v>0</v>
      </c>
      <c r="V65" t="str">
        <f>IF(F65="","",IF(COUNTIF('Postes comptables'!$A:$C,F65)=0,"Anomalie",""))</f>
        <v/>
      </c>
      <c r="W65">
        <f t="shared" si="4"/>
        <v>1</v>
      </c>
      <c r="Z65" t="str">
        <f>IF(G65="","",IF(COUNTIF('Postes comptables'!$C$99:$C$148,G65)=0,"Anomalie",""))</f>
        <v/>
      </c>
      <c r="AA65" t="b">
        <f t="shared" si="5"/>
        <v>0</v>
      </c>
      <c r="AB65" t="str">
        <f t="shared" si="6"/>
        <v/>
      </c>
      <c r="AC65" t="str">
        <f t="shared" si="7"/>
        <v/>
      </c>
      <c r="AD65" t="str">
        <f t="shared" si="8"/>
        <v/>
      </c>
      <c r="AE65" t="str">
        <f t="shared" si="9"/>
        <v/>
      </c>
      <c r="AF65" t="str">
        <f t="shared" si="10"/>
        <v/>
      </c>
      <c r="AG65" t="str">
        <f t="shared" si="11"/>
        <v/>
      </c>
      <c r="AH65" t="str">
        <f t="shared" si="12"/>
        <v/>
      </c>
      <c r="AI65" t="str">
        <f t="shared" si="13"/>
        <v/>
      </c>
      <c r="AJ65" t="str">
        <f t="shared" si="14"/>
        <v/>
      </c>
      <c r="AK65" t="str">
        <f t="shared" si="15"/>
        <v/>
      </c>
    </row>
    <row r="66" spans="1:37" x14ac:dyDescent="0.25">
      <c r="A66" s="23"/>
      <c r="B66" s="24"/>
      <c r="C66" s="24"/>
      <c r="D66" s="620"/>
      <c r="E66" s="26"/>
      <c r="F66" s="27"/>
      <c r="G66" s="27"/>
      <c r="H66" s="24"/>
      <c r="I66" s="28"/>
      <c r="J66" s="28"/>
      <c r="K66" s="52"/>
      <c r="L66" s="53"/>
      <c r="M66" s="54"/>
      <c r="N66" s="55"/>
      <c r="O66" s="56"/>
      <c r="P66" s="223"/>
      <c r="Q66" s="225"/>
      <c r="R66" s="377"/>
      <c r="S66" s="29"/>
      <c r="T66" s="30"/>
      <c r="U66">
        <f t="shared" si="3"/>
        <v>0</v>
      </c>
      <c r="V66" t="str">
        <f>IF(F66="","",IF(COUNTIF('Postes comptables'!$A:$C,F66)=0,"Anomalie",""))</f>
        <v/>
      </c>
      <c r="W66">
        <f t="shared" si="4"/>
        <v>1</v>
      </c>
      <c r="Z66" t="str">
        <f>IF(G66="","",IF(COUNTIF('Postes comptables'!$C$99:$C$148,G66)=0,"Anomalie",""))</f>
        <v/>
      </c>
      <c r="AA66" t="b">
        <f t="shared" si="5"/>
        <v>0</v>
      </c>
      <c r="AB66" t="str">
        <f t="shared" si="6"/>
        <v/>
      </c>
      <c r="AC66" t="str">
        <f t="shared" si="7"/>
        <v/>
      </c>
      <c r="AD66" t="str">
        <f t="shared" si="8"/>
        <v/>
      </c>
      <c r="AE66" t="str">
        <f t="shared" si="9"/>
        <v/>
      </c>
      <c r="AF66" t="str">
        <f t="shared" si="10"/>
        <v/>
      </c>
      <c r="AG66" t="str">
        <f t="shared" si="11"/>
        <v/>
      </c>
      <c r="AH66" t="str">
        <f t="shared" si="12"/>
        <v/>
      </c>
      <c r="AI66" t="str">
        <f t="shared" si="13"/>
        <v/>
      </c>
      <c r="AJ66" t="str">
        <f t="shared" si="14"/>
        <v/>
      </c>
      <c r="AK66" t="str">
        <f t="shared" si="15"/>
        <v/>
      </c>
    </row>
    <row r="67" spans="1:37" x14ac:dyDescent="0.25">
      <c r="A67" s="23"/>
      <c r="B67" s="24"/>
      <c r="C67" s="24"/>
      <c r="D67" s="620"/>
      <c r="E67" s="26"/>
      <c r="F67" s="27"/>
      <c r="G67" s="27"/>
      <c r="H67" s="24"/>
      <c r="I67" s="28"/>
      <c r="J67" s="28"/>
      <c r="K67" s="52"/>
      <c r="L67" s="53"/>
      <c r="M67" s="54"/>
      <c r="N67" s="55"/>
      <c r="O67" s="56"/>
      <c r="P67" s="223"/>
      <c r="Q67" s="225"/>
      <c r="R67" s="377"/>
      <c r="S67" s="29"/>
      <c r="T67" s="30"/>
      <c r="U67">
        <f t="shared" ref="U67:U130" si="16">IF(ISBLANK(F67),0,1)</f>
        <v>0</v>
      </c>
      <c r="V67" t="str">
        <f>IF(F67="","",IF(COUNTIF('Postes comptables'!$A:$C,F67)=0,"Anomalie",""))</f>
        <v/>
      </c>
      <c r="W67">
        <f t="shared" ref="W67:W130" si="17">MONTH(A67)</f>
        <v>1</v>
      </c>
      <c r="Z67" t="str">
        <f>IF(G67="","",IF(COUNTIF('Postes comptables'!$C$99:$C$148,G67)=0,"Anomalie",""))</f>
        <v/>
      </c>
      <c r="AA67" t="b">
        <f t="shared" ref="AA67:AA130" si="18">IF(AND(F67="",A67&lt;&gt;"",COUNTIF(AB67:AK67,"D")=0),TRUE,FALSE)</f>
        <v>0</v>
      </c>
      <c r="AB67" t="str">
        <f t="shared" ref="AB67:AB130" si="19">IF(AND(K67="X",AB$1&lt;&gt;"Trésorerie"),"D","")</f>
        <v/>
      </c>
      <c r="AC67" t="str">
        <f t="shared" ref="AC67:AC130" si="20">IF(AND(L67="X",AC$1&lt;&gt;"Trésorerie"),"D","")</f>
        <v/>
      </c>
      <c r="AD67" t="str">
        <f t="shared" ref="AD67:AD130" si="21">IF(AND(M67="X",AD$1&lt;&gt;"Trésorerie"),"D","")</f>
        <v/>
      </c>
      <c r="AE67" t="str">
        <f t="shared" ref="AE67:AE130" si="22">IF(AND(N67="X",AE$1&lt;&gt;"Trésorerie"),"D","")</f>
        <v/>
      </c>
      <c r="AF67" t="str">
        <f t="shared" ref="AF67:AF130" si="23">IF(AND(O67="X",AF$1&lt;&gt;"Trésorerie"),"D","")</f>
        <v/>
      </c>
      <c r="AG67" t="str">
        <f t="shared" ref="AG67:AG130" si="24">IF(AND(P67="X",AG$1&lt;&gt;"Trésorerie"),"D","")</f>
        <v/>
      </c>
      <c r="AH67" t="str">
        <f t="shared" ref="AH67:AH130" si="25">IF(AND(Q67="X",AH$1&lt;&gt;"Trésorerie"),"D","")</f>
        <v/>
      </c>
      <c r="AI67" t="str">
        <f t="shared" ref="AI67:AI130" si="26">IF(AND(R67="X",AI$1&lt;&gt;"Trésorerie"),"D","")</f>
        <v/>
      </c>
      <c r="AJ67" t="str">
        <f t="shared" ref="AJ67:AJ130" si="27">IF(AND(S67="X",AJ$1&lt;&gt;"Trésorerie"),"D","")</f>
        <v/>
      </c>
      <c r="AK67" t="str">
        <f t="shared" ref="AK67:AK130" si="28">IF(AND(T67="X",AK$1&lt;&gt;"Trésorerie"),"D","")</f>
        <v/>
      </c>
    </row>
    <row r="68" spans="1:37" x14ac:dyDescent="0.25">
      <c r="A68" s="23"/>
      <c r="B68" s="24"/>
      <c r="C68" s="24"/>
      <c r="D68" s="620"/>
      <c r="E68" s="26"/>
      <c r="F68" s="27"/>
      <c r="G68" s="27"/>
      <c r="H68" s="24"/>
      <c r="I68" s="28"/>
      <c r="J68" s="28"/>
      <c r="K68" s="52"/>
      <c r="L68" s="53"/>
      <c r="M68" s="54"/>
      <c r="N68" s="55"/>
      <c r="O68" s="56"/>
      <c r="P68" s="223"/>
      <c r="Q68" s="225"/>
      <c r="R68" s="377"/>
      <c r="S68" s="29"/>
      <c r="T68" s="30"/>
      <c r="U68">
        <f t="shared" si="16"/>
        <v>0</v>
      </c>
      <c r="V68" t="str">
        <f>IF(F68="","",IF(COUNTIF('Postes comptables'!$A:$C,F68)=0,"Anomalie",""))</f>
        <v/>
      </c>
      <c r="W68">
        <f t="shared" si="17"/>
        <v>1</v>
      </c>
      <c r="Z68" t="str">
        <f>IF(G68="","",IF(COUNTIF('Postes comptables'!$C$99:$C$148,G68)=0,"Anomalie",""))</f>
        <v/>
      </c>
      <c r="AA68" t="b">
        <f t="shared" si="18"/>
        <v>0</v>
      </c>
      <c r="AB68" t="str">
        <f t="shared" si="19"/>
        <v/>
      </c>
      <c r="AC68" t="str">
        <f t="shared" si="20"/>
        <v/>
      </c>
      <c r="AD68" t="str">
        <f t="shared" si="21"/>
        <v/>
      </c>
      <c r="AE68" t="str">
        <f t="shared" si="22"/>
        <v/>
      </c>
      <c r="AF68" t="str">
        <f t="shared" si="23"/>
        <v/>
      </c>
      <c r="AG68" t="str">
        <f t="shared" si="24"/>
        <v/>
      </c>
      <c r="AH68" t="str">
        <f t="shared" si="25"/>
        <v/>
      </c>
      <c r="AI68" t="str">
        <f t="shared" si="26"/>
        <v/>
      </c>
      <c r="AJ68" t="str">
        <f t="shared" si="27"/>
        <v/>
      </c>
      <c r="AK68" t="str">
        <f t="shared" si="28"/>
        <v/>
      </c>
    </row>
    <row r="69" spans="1:37" x14ac:dyDescent="0.25">
      <c r="A69" s="23"/>
      <c r="B69" s="24"/>
      <c r="C69" s="24"/>
      <c r="D69" s="620"/>
      <c r="E69" s="26"/>
      <c r="F69" s="27"/>
      <c r="G69" s="27"/>
      <c r="H69" s="24"/>
      <c r="I69" s="28"/>
      <c r="J69" s="28"/>
      <c r="K69" s="52"/>
      <c r="L69" s="53"/>
      <c r="M69" s="54"/>
      <c r="N69" s="55"/>
      <c r="O69" s="56"/>
      <c r="P69" s="223"/>
      <c r="Q69" s="225"/>
      <c r="R69" s="377"/>
      <c r="S69" s="29"/>
      <c r="T69" s="30"/>
      <c r="U69">
        <f t="shared" si="16"/>
        <v>0</v>
      </c>
      <c r="V69" t="str">
        <f>IF(F69="","",IF(COUNTIF('Postes comptables'!$A:$C,F69)=0,"Anomalie",""))</f>
        <v/>
      </c>
      <c r="W69">
        <f t="shared" si="17"/>
        <v>1</v>
      </c>
      <c r="Z69" t="str">
        <f>IF(G69="","",IF(COUNTIF('Postes comptables'!$C$99:$C$148,G69)=0,"Anomalie",""))</f>
        <v/>
      </c>
      <c r="AA69" t="b">
        <f t="shared" si="18"/>
        <v>0</v>
      </c>
      <c r="AB69" t="str">
        <f t="shared" si="19"/>
        <v/>
      </c>
      <c r="AC69" t="str">
        <f t="shared" si="20"/>
        <v/>
      </c>
      <c r="AD69" t="str">
        <f t="shared" si="21"/>
        <v/>
      </c>
      <c r="AE69" t="str">
        <f t="shared" si="22"/>
        <v/>
      </c>
      <c r="AF69" t="str">
        <f t="shared" si="23"/>
        <v/>
      </c>
      <c r="AG69" t="str">
        <f t="shared" si="24"/>
        <v/>
      </c>
      <c r="AH69" t="str">
        <f t="shared" si="25"/>
        <v/>
      </c>
      <c r="AI69" t="str">
        <f t="shared" si="26"/>
        <v/>
      </c>
      <c r="AJ69" t="str">
        <f t="shared" si="27"/>
        <v/>
      </c>
      <c r="AK69" t="str">
        <f t="shared" si="28"/>
        <v/>
      </c>
    </row>
    <row r="70" spans="1:37" x14ac:dyDescent="0.25">
      <c r="A70" s="23"/>
      <c r="B70" s="24"/>
      <c r="C70" s="24"/>
      <c r="D70" s="619"/>
      <c r="E70" s="26"/>
      <c r="F70" s="27"/>
      <c r="G70" s="27"/>
      <c r="H70" s="24"/>
      <c r="I70" s="28"/>
      <c r="J70" s="28"/>
      <c r="K70" s="52"/>
      <c r="L70" s="53"/>
      <c r="M70" s="54"/>
      <c r="N70" s="55"/>
      <c r="O70" s="56"/>
      <c r="P70" s="223"/>
      <c r="Q70" s="225"/>
      <c r="R70" s="377"/>
      <c r="S70" s="29"/>
      <c r="T70" s="30"/>
      <c r="U70">
        <f t="shared" si="16"/>
        <v>0</v>
      </c>
      <c r="V70" t="str">
        <f>IF(F70="","",IF(COUNTIF('Postes comptables'!$A:$C,F70)=0,"Anomalie",""))</f>
        <v/>
      </c>
      <c r="W70">
        <f t="shared" si="17"/>
        <v>1</v>
      </c>
      <c r="Z70" t="str">
        <f>IF(G70="","",IF(COUNTIF('Postes comptables'!$C$99:$C$148,G70)=0,"Anomalie",""))</f>
        <v/>
      </c>
      <c r="AA70" t="b">
        <f t="shared" si="18"/>
        <v>0</v>
      </c>
      <c r="AB70" t="str">
        <f t="shared" si="19"/>
        <v/>
      </c>
      <c r="AC70" t="str">
        <f t="shared" si="20"/>
        <v/>
      </c>
      <c r="AD70" t="str">
        <f t="shared" si="21"/>
        <v/>
      </c>
      <c r="AE70" t="str">
        <f t="shared" si="22"/>
        <v/>
      </c>
      <c r="AF70" t="str">
        <f t="shared" si="23"/>
        <v/>
      </c>
      <c r="AG70" t="str">
        <f t="shared" si="24"/>
        <v/>
      </c>
      <c r="AH70" t="str">
        <f t="shared" si="25"/>
        <v/>
      </c>
      <c r="AI70" t="str">
        <f t="shared" si="26"/>
        <v/>
      </c>
      <c r="AJ70" t="str">
        <f t="shared" si="27"/>
        <v/>
      </c>
      <c r="AK70" t="str">
        <f t="shared" si="28"/>
        <v/>
      </c>
    </row>
    <row r="71" spans="1:37" x14ac:dyDescent="0.25">
      <c r="A71" s="23"/>
      <c r="B71" s="24"/>
      <c r="C71" s="24"/>
      <c r="D71" s="620"/>
      <c r="E71" s="26"/>
      <c r="F71" s="27"/>
      <c r="G71" s="27"/>
      <c r="H71" s="24"/>
      <c r="I71" s="28"/>
      <c r="J71" s="28"/>
      <c r="K71" s="52"/>
      <c r="L71" s="53"/>
      <c r="M71" s="54"/>
      <c r="N71" s="55"/>
      <c r="O71" s="56"/>
      <c r="P71" s="223"/>
      <c r="Q71" s="225"/>
      <c r="R71" s="377"/>
      <c r="S71" s="29"/>
      <c r="T71" s="30"/>
      <c r="U71">
        <f t="shared" si="16"/>
        <v>0</v>
      </c>
      <c r="V71" t="str">
        <f>IF(F71="","",IF(COUNTIF('Postes comptables'!$A:$C,F71)=0,"Anomalie",""))</f>
        <v/>
      </c>
      <c r="W71">
        <f t="shared" si="17"/>
        <v>1</v>
      </c>
      <c r="Z71" t="str">
        <f>IF(G71="","",IF(COUNTIF('Postes comptables'!$C$99:$C$148,G71)=0,"Anomalie",""))</f>
        <v/>
      </c>
      <c r="AA71" t="b">
        <f t="shared" si="18"/>
        <v>0</v>
      </c>
      <c r="AB71" t="str">
        <f t="shared" si="19"/>
        <v/>
      </c>
      <c r="AC71" t="str">
        <f t="shared" si="20"/>
        <v/>
      </c>
      <c r="AD71" t="str">
        <f t="shared" si="21"/>
        <v/>
      </c>
      <c r="AE71" t="str">
        <f t="shared" si="22"/>
        <v/>
      </c>
      <c r="AF71" t="str">
        <f t="shared" si="23"/>
        <v/>
      </c>
      <c r="AG71" t="str">
        <f t="shared" si="24"/>
        <v/>
      </c>
      <c r="AH71" t="str">
        <f t="shared" si="25"/>
        <v/>
      </c>
      <c r="AI71" t="str">
        <f t="shared" si="26"/>
        <v/>
      </c>
      <c r="AJ71" t="str">
        <f t="shared" si="27"/>
        <v/>
      </c>
      <c r="AK71" t="str">
        <f t="shared" si="28"/>
        <v/>
      </c>
    </row>
    <row r="72" spans="1:37" x14ac:dyDescent="0.25">
      <c r="A72" s="23"/>
      <c r="B72" s="24"/>
      <c r="C72" s="24"/>
      <c r="D72" s="619"/>
      <c r="E72" s="26"/>
      <c r="F72" s="27"/>
      <c r="G72" s="27"/>
      <c r="H72" s="24"/>
      <c r="I72" s="28"/>
      <c r="J72" s="28"/>
      <c r="K72" s="15"/>
      <c r="L72" s="29"/>
      <c r="M72" s="30"/>
      <c r="N72" s="31"/>
      <c r="O72" s="32"/>
      <c r="P72" s="223"/>
      <c r="Q72" s="225"/>
      <c r="R72" s="377"/>
      <c r="S72" s="29"/>
      <c r="T72" s="30"/>
      <c r="U72">
        <f t="shared" si="16"/>
        <v>0</v>
      </c>
      <c r="V72" t="str">
        <f>IF(F72="","",IF(COUNTIF('Postes comptables'!$A:$C,F72)=0,"Anomalie",""))</f>
        <v/>
      </c>
      <c r="W72">
        <f t="shared" si="17"/>
        <v>1</v>
      </c>
      <c r="Z72" t="str">
        <f>IF(G72="","",IF(COUNTIF('Postes comptables'!$C$99:$C$148,G72)=0,"Anomalie",""))</f>
        <v/>
      </c>
      <c r="AA72" t="b">
        <f t="shared" si="18"/>
        <v>0</v>
      </c>
      <c r="AB72" t="str">
        <f t="shared" si="19"/>
        <v/>
      </c>
      <c r="AC72" t="str">
        <f t="shared" si="20"/>
        <v/>
      </c>
      <c r="AD72" t="str">
        <f t="shared" si="21"/>
        <v/>
      </c>
      <c r="AE72" t="str">
        <f t="shared" si="22"/>
        <v/>
      </c>
      <c r="AF72" t="str">
        <f t="shared" si="23"/>
        <v/>
      </c>
      <c r="AG72" t="str">
        <f t="shared" si="24"/>
        <v/>
      </c>
      <c r="AH72" t="str">
        <f t="shared" si="25"/>
        <v/>
      </c>
      <c r="AI72" t="str">
        <f t="shared" si="26"/>
        <v/>
      </c>
      <c r="AJ72" t="str">
        <f t="shared" si="27"/>
        <v/>
      </c>
      <c r="AK72" t="str">
        <f t="shared" si="28"/>
        <v/>
      </c>
    </row>
    <row r="73" spans="1:37" x14ac:dyDescent="0.25">
      <c r="A73" s="23"/>
      <c r="B73" s="24"/>
      <c r="C73" s="24"/>
      <c r="D73" s="619"/>
      <c r="E73" s="26"/>
      <c r="F73" s="27"/>
      <c r="G73" s="27"/>
      <c r="H73" s="24"/>
      <c r="I73" s="28"/>
      <c r="J73" s="28"/>
      <c r="K73" s="15"/>
      <c r="L73" s="29"/>
      <c r="M73" s="30"/>
      <c r="N73" s="31"/>
      <c r="O73" s="32"/>
      <c r="P73" s="223"/>
      <c r="Q73" s="225"/>
      <c r="R73" s="377"/>
      <c r="S73" s="29"/>
      <c r="T73" s="30"/>
      <c r="U73">
        <f t="shared" si="16"/>
        <v>0</v>
      </c>
      <c r="V73" t="str">
        <f>IF(F73="","",IF(COUNTIF('Postes comptables'!$A:$C,F73)=0,"Anomalie",""))</f>
        <v/>
      </c>
      <c r="W73">
        <f t="shared" si="17"/>
        <v>1</v>
      </c>
      <c r="Z73" t="str">
        <f>IF(G73="","",IF(COUNTIF('Postes comptables'!$C$99:$C$148,G73)=0,"Anomalie",""))</f>
        <v/>
      </c>
      <c r="AA73" t="b">
        <f t="shared" si="18"/>
        <v>0</v>
      </c>
      <c r="AB73" t="str">
        <f t="shared" si="19"/>
        <v/>
      </c>
      <c r="AC73" t="str">
        <f t="shared" si="20"/>
        <v/>
      </c>
      <c r="AD73" t="str">
        <f t="shared" si="21"/>
        <v/>
      </c>
      <c r="AE73" t="str">
        <f t="shared" si="22"/>
        <v/>
      </c>
      <c r="AF73" t="str">
        <f t="shared" si="23"/>
        <v/>
      </c>
      <c r="AG73" t="str">
        <f t="shared" si="24"/>
        <v/>
      </c>
      <c r="AH73" t="str">
        <f t="shared" si="25"/>
        <v/>
      </c>
      <c r="AI73" t="str">
        <f t="shared" si="26"/>
        <v/>
      </c>
      <c r="AJ73" t="str">
        <f t="shared" si="27"/>
        <v/>
      </c>
      <c r="AK73" t="str">
        <f t="shared" si="28"/>
        <v/>
      </c>
    </row>
    <row r="74" spans="1:37" x14ac:dyDescent="0.25">
      <c r="A74" s="23"/>
      <c r="B74" s="24"/>
      <c r="C74" s="24"/>
      <c r="D74" s="620"/>
      <c r="E74" s="26"/>
      <c r="F74" s="27"/>
      <c r="G74" s="27"/>
      <c r="H74" s="24"/>
      <c r="I74" s="28"/>
      <c r="J74" s="28"/>
      <c r="K74" s="52"/>
      <c r="L74" s="53"/>
      <c r="M74" s="54"/>
      <c r="N74" s="55"/>
      <c r="O74" s="56"/>
      <c r="P74" s="223"/>
      <c r="Q74" s="225"/>
      <c r="R74" s="377"/>
      <c r="S74" s="29"/>
      <c r="T74" s="30"/>
      <c r="U74">
        <f t="shared" si="16"/>
        <v>0</v>
      </c>
      <c r="V74" t="str">
        <f>IF(F74="","",IF(COUNTIF('Postes comptables'!$A:$C,F74)=0,"Anomalie",""))</f>
        <v/>
      </c>
      <c r="W74">
        <f t="shared" si="17"/>
        <v>1</v>
      </c>
      <c r="Z74" t="str">
        <f>IF(G74="","",IF(COUNTIF('Postes comptables'!$C$99:$C$148,G74)=0,"Anomalie",""))</f>
        <v/>
      </c>
      <c r="AA74" t="b">
        <f t="shared" si="18"/>
        <v>0</v>
      </c>
      <c r="AB74" t="str">
        <f t="shared" si="19"/>
        <v/>
      </c>
      <c r="AC74" t="str">
        <f t="shared" si="20"/>
        <v/>
      </c>
      <c r="AD74" t="str">
        <f t="shared" si="21"/>
        <v/>
      </c>
      <c r="AE74" t="str">
        <f t="shared" si="22"/>
        <v/>
      </c>
      <c r="AF74" t="str">
        <f t="shared" si="23"/>
        <v/>
      </c>
      <c r="AG74" t="str">
        <f t="shared" si="24"/>
        <v/>
      </c>
      <c r="AH74" t="str">
        <f t="shared" si="25"/>
        <v/>
      </c>
      <c r="AI74" t="str">
        <f t="shared" si="26"/>
        <v/>
      </c>
      <c r="AJ74" t="str">
        <f t="shared" si="27"/>
        <v/>
      </c>
      <c r="AK74" t="str">
        <f t="shared" si="28"/>
        <v/>
      </c>
    </row>
    <row r="75" spans="1:37" x14ac:dyDescent="0.25">
      <c r="A75" s="23"/>
      <c r="B75" s="24"/>
      <c r="C75" s="24"/>
      <c r="D75" s="619"/>
      <c r="E75" s="26"/>
      <c r="F75" s="27"/>
      <c r="G75" s="27"/>
      <c r="H75" s="24"/>
      <c r="I75" s="28"/>
      <c r="J75" s="28"/>
      <c r="K75" s="52"/>
      <c r="L75" s="53"/>
      <c r="M75" s="54"/>
      <c r="N75" s="55"/>
      <c r="O75" s="56"/>
      <c r="P75" s="223"/>
      <c r="Q75" s="225"/>
      <c r="R75" s="377"/>
      <c r="S75" s="29"/>
      <c r="T75" s="30"/>
      <c r="U75">
        <f t="shared" si="16"/>
        <v>0</v>
      </c>
      <c r="V75" t="str">
        <f>IF(F75="","",IF(COUNTIF('Postes comptables'!$A:$C,F75)=0,"Anomalie",""))</f>
        <v/>
      </c>
      <c r="W75">
        <f t="shared" si="17"/>
        <v>1</v>
      </c>
      <c r="Z75" t="str">
        <f>IF(G75="","",IF(COUNTIF('Postes comptables'!$C$99:$C$148,G75)=0,"Anomalie",""))</f>
        <v/>
      </c>
      <c r="AA75" t="b">
        <f t="shared" si="18"/>
        <v>0</v>
      </c>
      <c r="AB75" t="str">
        <f t="shared" si="19"/>
        <v/>
      </c>
      <c r="AC75" t="str">
        <f t="shared" si="20"/>
        <v/>
      </c>
      <c r="AD75" t="str">
        <f t="shared" si="21"/>
        <v/>
      </c>
      <c r="AE75" t="str">
        <f t="shared" si="22"/>
        <v/>
      </c>
      <c r="AF75" t="str">
        <f t="shared" si="23"/>
        <v/>
      </c>
      <c r="AG75" t="str">
        <f t="shared" si="24"/>
        <v/>
      </c>
      <c r="AH75" t="str">
        <f t="shared" si="25"/>
        <v/>
      </c>
      <c r="AI75" t="str">
        <f t="shared" si="26"/>
        <v/>
      </c>
      <c r="AJ75" t="str">
        <f t="shared" si="27"/>
        <v/>
      </c>
      <c r="AK75" t="str">
        <f t="shared" si="28"/>
        <v/>
      </c>
    </row>
    <row r="76" spans="1:37" x14ac:dyDescent="0.25">
      <c r="A76" s="23"/>
      <c r="B76" s="24"/>
      <c r="C76" s="24"/>
      <c r="D76" s="619"/>
      <c r="E76" s="26"/>
      <c r="F76" s="27"/>
      <c r="G76" s="27"/>
      <c r="H76" s="24"/>
      <c r="I76" s="28"/>
      <c r="J76" s="28"/>
      <c r="K76" s="52"/>
      <c r="L76" s="53"/>
      <c r="M76" s="54"/>
      <c r="N76" s="55"/>
      <c r="O76" s="56"/>
      <c r="P76" s="223"/>
      <c r="Q76" s="225"/>
      <c r="R76" s="377"/>
      <c r="S76" s="29"/>
      <c r="T76" s="30"/>
      <c r="U76">
        <f t="shared" si="16"/>
        <v>0</v>
      </c>
      <c r="V76" t="str">
        <f>IF(F76="","",IF(COUNTIF('Postes comptables'!$A:$C,F76)=0,"Anomalie",""))</f>
        <v/>
      </c>
      <c r="W76">
        <f t="shared" si="17"/>
        <v>1</v>
      </c>
      <c r="Z76" t="str">
        <f>IF(G76="","",IF(COUNTIF('Postes comptables'!$C$99:$C$148,G76)=0,"Anomalie",""))</f>
        <v/>
      </c>
      <c r="AA76" t="b">
        <f t="shared" si="18"/>
        <v>0</v>
      </c>
      <c r="AB76" t="str">
        <f t="shared" si="19"/>
        <v/>
      </c>
      <c r="AC76" t="str">
        <f t="shared" si="20"/>
        <v/>
      </c>
      <c r="AD76" t="str">
        <f t="shared" si="21"/>
        <v/>
      </c>
      <c r="AE76" t="str">
        <f t="shared" si="22"/>
        <v/>
      </c>
      <c r="AF76" t="str">
        <f t="shared" si="23"/>
        <v/>
      </c>
      <c r="AG76" t="str">
        <f t="shared" si="24"/>
        <v/>
      </c>
      <c r="AH76" t="str">
        <f t="shared" si="25"/>
        <v/>
      </c>
      <c r="AI76" t="str">
        <f t="shared" si="26"/>
        <v/>
      </c>
      <c r="AJ76" t="str">
        <f t="shared" si="27"/>
        <v/>
      </c>
      <c r="AK76" t="str">
        <f t="shared" si="28"/>
        <v/>
      </c>
    </row>
    <row r="77" spans="1:37" x14ac:dyDescent="0.25">
      <c r="A77" s="23"/>
      <c r="B77" s="24"/>
      <c r="C77" s="24"/>
      <c r="D77" s="619"/>
      <c r="E77" s="26"/>
      <c r="F77" s="27"/>
      <c r="G77" s="27"/>
      <c r="H77" s="24"/>
      <c r="I77" s="28"/>
      <c r="J77" s="28"/>
      <c r="K77" s="52"/>
      <c r="L77" s="53"/>
      <c r="M77" s="54"/>
      <c r="N77" s="55"/>
      <c r="O77" s="56"/>
      <c r="P77" s="223"/>
      <c r="Q77" s="225"/>
      <c r="R77" s="377"/>
      <c r="S77" s="29"/>
      <c r="T77" s="30"/>
      <c r="U77">
        <f t="shared" si="16"/>
        <v>0</v>
      </c>
      <c r="V77" t="str">
        <f>IF(F77="","",IF(COUNTIF('Postes comptables'!$A:$C,F77)=0,"Anomalie",""))</f>
        <v/>
      </c>
      <c r="W77">
        <f t="shared" si="17"/>
        <v>1</v>
      </c>
      <c r="Z77" t="str">
        <f>IF(G77="","",IF(COUNTIF('Postes comptables'!$C$99:$C$148,G77)=0,"Anomalie",""))</f>
        <v/>
      </c>
      <c r="AA77" t="b">
        <f t="shared" si="18"/>
        <v>0</v>
      </c>
      <c r="AB77" t="str">
        <f t="shared" si="19"/>
        <v/>
      </c>
      <c r="AC77" t="str">
        <f t="shared" si="20"/>
        <v/>
      </c>
      <c r="AD77" t="str">
        <f t="shared" si="21"/>
        <v/>
      </c>
      <c r="AE77" t="str">
        <f t="shared" si="22"/>
        <v/>
      </c>
      <c r="AF77" t="str">
        <f t="shared" si="23"/>
        <v/>
      </c>
      <c r="AG77" t="str">
        <f t="shared" si="24"/>
        <v/>
      </c>
      <c r="AH77" t="str">
        <f t="shared" si="25"/>
        <v/>
      </c>
      <c r="AI77" t="str">
        <f t="shared" si="26"/>
        <v/>
      </c>
      <c r="AJ77" t="str">
        <f t="shared" si="27"/>
        <v/>
      </c>
      <c r="AK77" t="str">
        <f t="shared" si="28"/>
        <v/>
      </c>
    </row>
    <row r="78" spans="1:37" x14ac:dyDescent="0.25">
      <c r="A78" s="23"/>
      <c r="B78" s="24"/>
      <c r="C78" s="24"/>
      <c r="D78" s="619"/>
      <c r="E78" s="26"/>
      <c r="F78" s="27"/>
      <c r="G78" s="27"/>
      <c r="H78" s="24"/>
      <c r="I78" s="28"/>
      <c r="J78" s="28"/>
      <c r="K78" s="52"/>
      <c r="L78" s="53"/>
      <c r="M78" s="54"/>
      <c r="N78" s="55"/>
      <c r="O78" s="56"/>
      <c r="P78" s="223"/>
      <c r="Q78" s="225"/>
      <c r="R78" s="377"/>
      <c r="S78" s="29"/>
      <c r="T78" s="30"/>
      <c r="U78">
        <f t="shared" si="16"/>
        <v>0</v>
      </c>
      <c r="V78" t="str">
        <f>IF(F78="","",IF(COUNTIF('Postes comptables'!$A:$C,F78)=0,"Anomalie",""))</f>
        <v/>
      </c>
      <c r="W78">
        <f t="shared" si="17"/>
        <v>1</v>
      </c>
      <c r="Z78" t="str">
        <f>IF(G78="","",IF(COUNTIF('Postes comptables'!$C$99:$C$148,G78)=0,"Anomalie",""))</f>
        <v/>
      </c>
      <c r="AA78" t="b">
        <f t="shared" si="18"/>
        <v>0</v>
      </c>
      <c r="AB78" t="str">
        <f t="shared" si="19"/>
        <v/>
      </c>
      <c r="AC78" t="str">
        <f t="shared" si="20"/>
        <v/>
      </c>
      <c r="AD78" t="str">
        <f t="shared" si="21"/>
        <v/>
      </c>
      <c r="AE78" t="str">
        <f t="shared" si="22"/>
        <v/>
      </c>
      <c r="AF78" t="str">
        <f t="shared" si="23"/>
        <v/>
      </c>
      <c r="AG78" t="str">
        <f t="shared" si="24"/>
        <v/>
      </c>
      <c r="AH78" t="str">
        <f t="shared" si="25"/>
        <v/>
      </c>
      <c r="AI78" t="str">
        <f t="shared" si="26"/>
        <v/>
      </c>
      <c r="AJ78" t="str">
        <f t="shared" si="27"/>
        <v/>
      </c>
      <c r="AK78" t="str">
        <f t="shared" si="28"/>
        <v/>
      </c>
    </row>
    <row r="79" spans="1:37" x14ac:dyDescent="0.25">
      <c r="A79" s="23"/>
      <c r="B79" s="24"/>
      <c r="C79" s="24"/>
      <c r="D79" s="619"/>
      <c r="E79" s="26"/>
      <c r="F79" s="27"/>
      <c r="G79" s="27"/>
      <c r="H79" s="24"/>
      <c r="I79" s="28"/>
      <c r="J79" s="28"/>
      <c r="K79" s="52"/>
      <c r="L79" s="53"/>
      <c r="M79" s="54"/>
      <c r="N79" s="55"/>
      <c r="O79" s="56"/>
      <c r="P79" s="223"/>
      <c r="Q79" s="225"/>
      <c r="R79" s="377"/>
      <c r="S79" s="29"/>
      <c r="T79" s="30"/>
      <c r="U79">
        <f t="shared" si="16"/>
        <v>0</v>
      </c>
      <c r="V79" t="str">
        <f>IF(F79="","",IF(COUNTIF('Postes comptables'!$A:$C,F79)=0,"Anomalie",""))</f>
        <v/>
      </c>
      <c r="W79">
        <f t="shared" si="17"/>
        <v>1</v>
      </c>
      <c r="Z79" t="str">
        <f>IF(G79="","",IF(COUNTIF('Postes comptables'!$C$99:$C$148,G79)=0,"Anomalie",""))</f>
        <v/>
      </c>
      <c r="AA79" t="b">
        <f t="shared" si="18"/>
        <v>0</v>
      </c>
      <c r="AB79" t="str">
        <f t="shared" si="19"/>
        <v/>
      </c>
      <c r="AC79" t="str">
        <f t="shared" si="20"/>
        <v/>
      </c>
      <c r="AD79" t="str">
        <f t="shared" si="21"/>
        <v/>
      </c>
      <c r="AE79" t="str">
        <f t="shared" si="22"/>
        <v/>
      </c>
      <c r="AF79" t="str">
        <f t="shared" si="23"/>
        <v/>
      </c>
      <c r="AG79" t="str">
        <f t="shared" si="24"/>
        <v/>
      </c>
      <c r="AH79" t="str">
        <f t="shared" si="25"/>
        <v/>
      </c>
      <c r="AI79" t="str">
        <f t="shared" si="26"/>
        <v/>
      </c>
      <c r="AJ79" t="str">
        <f t="shared" si="27"/>
        <v/>
      </c>
      <c r="AK79" t="str">
        <f t="shared" si="28"/>
        <v/>
      </c>
    </row>
    <row r="80" spans="1:37" x14ac:dyDescent="0.25">
      <c r="A80" s="23"/>
      <c r="B80" s="24"/>
      <c r="C80" s="24"/>
      <c r="D80" s="619"/>
      <c r="E80" s="26"/>
      <c r="F80" s="27"/>
      <c r="G80" s="27"/>
      <c r="H80" s="24"/>
      <c r="I80" s="28"/>
      <c r="J80" s="28"/>
      <c r="K80" s="52"/>
      <c r="L80" s="53"/>
      <c r="M80" s="54"/>
      <c r="N80" s="55"/>
      <c r="O80" s="56"/>
      <c r="P80" s="223"/>
      <c r="Q80" s="225"/>
      <c r="R80" s="377"/>
      <c r="S80" s="29"/>
      <c r="T80" s="30"/>
      <c r="U80">
        <f t="shared" si="16"/>
        <v>0</v>
      </c>
      <c r="V80" t="str">
        <f>IF(F80="","",IF(COUNTIF('Postes comptables'!$A:$C,F80)=0,"Anomalie",""))</f>
        <v/>
      </c>
      <c r="W80">
        <f t="shared" si="17"/>
        <v>1</v>
      </c>
      <c r="Z80" t="str">
        <f>IF(G80="","",IF(COUNTIF('Postes comptables'!$C$99:$C$148,G80)=0,"Anomalie",""))</f>
        <v/>
      </c>
      <c r="AA80" t="b">
        <f t="shared" si="18"/>
        <v>0</v>
      </c>
      <c r="AB80" t="str">
        <f t="shared" si="19"/>
        <v/>
      </c>
      <c r="AC80" t="str">
        <f t="shared" si="20"/>
        <v/>
      </c>
      <c r="AD80" t="str">
        <f t="shared" si="21"/>
        <v/>
      </c>
      <c r="AE80" t="str">
        <f t="shared" si="22"/>
        <v/>
      </c>
      <c r="AF80" t="str">
        <f t="shared" si="23"/>
        <v/>
      </c>
      <c r="AG80" t="str">
        <f t="shared" si="24"/>
        <v/>
      </c>
      <c r="AH80" t="str">
        <f t="shared" si="25"/>
        <v/>
      </c>
      <c r="AI80" t="str">
        <f t="shared" si="26"/>
        <v/>
      </c>
      <c r="AJ80" t="str">
        <f t="shared" si="27"/>
        <v/>
      </c>
      <c r="AK80" t="str">
        <f t="shared" si="28"/>
        <v/>
      </c>
    </row>
    <row r="81" spans="1:37" x14ac:dyDescent="0.25">
      <c r="A81" s="23"/>
      <c r="B81" s="24"/>
      <c r="C81" s="24"/>
      <c r="D81" s="619"/>
      <c r="E81" s="26"/>
      <c r="F81" s="27"/>
      <c r="G81" s="27"/>
      <c r="H81" s="24"/>
      <c r="I81" s="28"/>
      <c r="J81" s="28"/>
      <c r="K81" s="52"/>
      <c r="L81" s="53"/>
      <c r="M81" s="54"/>
      <c r="N81" s="55"/>
      <c r="O81" s="56"/>
      <c r="P81" s="223"/>
      <c r="Q81" s="225"/>
      <c r="R81" s="377"/>
      <c r="S81" s="29"/>
      <c r="T81" s="30"/>
      <c r="U81">
        <f t="shared" si="16"/>
        <v>0</v>
      </c>
      <c r="V81" t="str">
        <f>IF(F81="","",IF(COUNTIF('Postes comptables'!$A:$C,F81)=0,"Anomalie",""))</f>
        <v/>
      </c>
      <c r="W81">
        <f t="shared" si="17"/>
        <v>1</v>
      </c>
      <c r="Z81" t="str">
        <f>IF(G81="","",IF(COUNTIF('Postes comptables'!$C$99:$C$148,G81)=0,"Anomalie",""))</f>
        <v/>
      </c>
      <c r="AA81" t="b">
        <f t="shared" si="18"/>
        <v>0</v>
      </c>
      <c r="AB81" t="str">
        <f t="shared" si="19"/>
        <v/>
      </c>
      <c r="AC81" t="str">
        <f t="shared" si="20"/>
        <v/>
      </c>
      <c r="AD81" t="str">
        <f t="shared" si="21"/>
        <v/>
      </c>
      <c r="AE81" t="str">
        <f t="shared" si="22"/>
        <v/>
      </c>
      <c r="AF81" t="str">
        <f t="shared" si="23"/>
        <v/>
      </c>
      <c r="AG81" t="str">
        <f t="shared" si="24"/>
        <v/>
      </c>
      <c r="AH81" t="str">
        <f t="shared" si="25"/>
        <v/>
      </c>
      <c r="AI81" t="str">
        <f t="shared" si="26"/>
        <v/>
      </c>
      <c r="AJ81" t="str">
        <f t="shared" si="27"/>
        <v/>
      </c>
      <c r="AK81" t="str">
        <f t="shared" si="28"/>
        <v/>
      </c>
    </row>
    <row r="82" spans="1:37" x14ac:dyDescent="0.25">
      <c r="A82" s="23"/>
      <c r="B82" s="24"/>
      <c r="C82" s="24"/>
      <c r="D82" s="619"/>
      <c r="E82" s="26"/>
      <c r="F82" s="27"/>
      <c r="G82" s="27"/>
      <c r="H82" s="24"/>
      <c r="I82" s="28"/>
      <c r="J82" s="28"/>
      <c r="K82" s="52"/>
      <c r="L82" s="53"/>
      <c r="M82" s="54"/>
      <c r="N82" s="55"/>
      <c r="O82" s="56"/>
      <c r="P82" s="223"/>
      <c r="Q82" s="225"/>
      <c r="R82" s="377"/>
      <c r="S82" s="29"/>
      <c r="T82" s="30"/>
      <c r="U82">
        <f t="shared" si="16"/>
        <v>0</v>
      </c>
      <c r="V82" t="str">
        <f>IF(F82="","",IF(COUNTIF('Postes comptables'!$A:$C,F82)=0,"Anomalie",""))</f>
        <v/>
      </c>
      <c r="W82">
        <f t="shared" si="17"/>
        <v>1</v>
      </c>
      <c r="Z82" t="str">
        <f>IF(G82="","",IF(COUNTIF('Postes comptables'!$C$99:$C$148,G82)=0,"Anomalie",""))</f>
        <v/>
      </c>
      <c r="AA82" t="b">
        <f t="shared" si="18"/>
        <v>0</v>
      </c>
      <c r="AB82" t="str">
        <f t="shared" si="19"/>
        <v/>
      </c>
      <c r="AC82" t="str">
        <f t="shared" si="20"/>
        <v/>
      </c>
      <c r="AD82" t="str">
        <f t="shared" si="21"/>
        <v/>
      </c>
      <c r="AE82" t="str">
        <f t="shared" si="22"/>
        <v/>
      </c>
      <c r="AF82" t="str">
        <f t="shared" si="23"/>
        <v/>
      </c>
      <c r="AG82" t="str">
        <f t="shared" si="24"/>
        <v/>
      </c>
      <c r="AH82" t="str">
        <f t="shared" si="25"/>
        <v/>
      </c>
      <c r="AI82" t="str">
        <f t="shared" si="26"/>
        <v/>
      </c>
      <c r="AJ82" t="str">
        <f t="shared" si="27"/>
        <v/>
      </c>
      <c r="AK82" t="str">
        <f t="shared" si="28"/>
        <v/>
      </c>
    </row>
    <row r="83" spans="1:37" x14ac:dyDescent="0.25">
      <c r="A83" s="23"/>
      <c r="B83" s="24"/>
      <c r="C83" s="24"/>
      <c r="D83" s="619"/>
      <c r="E83" s="26"/>
      <c r="F83" s="27"/>
      <c r="G83" s="27"/>
      <c r="H83" s="24"/>
      <c r="I83" s="28"/>
      <c r="J83" s="28"/>
      <c r="K83" s="52"/>
      <c r="L83" s="53"/>
      <c r="M83" s="54"/>
      <c r="N83" s="55"/>
      <c r="O83" s="56"/>
      <c r="P83" s="223"/>
      <c r="Q83" s="225"/>
      <c r="R83" s="377"/>
      <c r="S83" s="29"/>
      <c r="T83" s="30"/>
      <c r="U83">
        <f t="shared" si="16"/>
        <v>0</v>
      </c>
      <c r="V83" t="str">
        <f>IF(F83="","",IF(COUNTIF('Postes comptables'!$A:$C,F83)=0,"Anomalie",""))</f>
        <v/>
      </c>
      <c r="W83">
        <f t="shared" si="17"/>
        <v>1</v>
      </c>
      <c r="Z83" t="str">
        <f>IF(G83="","",IF(COUNTIF('Postes comptables'!$C$99:$C$148,G83)=0,"Anomalie",""))</f>
        <v/>
      </c>
      <c r="AA83" t="b">
        <f t="shared" si="18"/>
        <v>0</v>
      </c>
      <c r="AB83" t="str">
        <f t="shared" si="19"/>
        <v/>
      </c>
      <c r="AC83" t="str">
        <f t="shared" si="20"/>
        <v/>
      </c>
      <c r="AD83" t="str">
        <f t="shared" si="21"/>
        <v/>
      </c>
      <c r="AE83" t="str">
        <f t="shared" si="22"/>
        <v/>
      </c>
      <c r="AF83" t="str">
        <f t="shared" si="23"/>
        <v/>
      </c>
      <c r="AG83" t="str">
        <f t="shared" si="24"/>
        <v/>
      </c>
      <c r="AH83" t="str">
        <f t="shared" si="25"/>
        <v/>
      </c>
      <c r="AI83" t="str">
        <f t="shared" si="26"/>
        <v/>
      </c>
      <c r="AJ83" t="str">
        <f t="shared" si="27"/>
        <v/>
      </c>
      <c r="AK83" t="str">
        <f t="shared" si="28"/>
        <v/>
      </c>
    </row>
    <row r="84" spans="1:37" x14ac:dyDescent="0.25">
      <c r="A84" s="23"/>
      <c r="B84" s="24"/>
      <c r="C84" s="24"/>
      <c r="D84" s="619"/>
      <c r="E84" s="26"/>
      <c r="F84" s="27"/>
      <c r="G84" s="27"/>
      <c r="H84" s="24"/>
      <c r="I84" s="28"/>
      <c r="J84" s="28"/>
      <c r="K84" s="52"/>
      <c r="L84" s="53"/>
      <c r="M84" s="54"/>
      <c r="N84" s="55"/>
      <c r="O84" s="56"/>
      <c r="P84" s="223"/>
      <c r="Q84" s="225"/>
      <c r="R84" s="377"/>
      <c r="S84" s="29"/>
      <c r="T84" s="30"/>
      <c r="U84">
        <f t="shared" si="16"/>
        <v>0</v>
      </c>
      <c r="V84" t="str">
        <f>IF(F84="","",IF(COUNTIF('Postes comptables'!$A:$C,F84)=0,"Anomalie",""))</f>
        <v/>
      </c>
      <c r="W84">
        <f t="shared" si="17"/>
        <v>1</v>
      </c>
      <c r="Z84" t="str">
        <f>IF(G84="","",IF(COUNTIF('Postes comptables'!$C$99:$C$148,G84)=0,"Anomalie",""))</f>
        <v/>
      </c>
      <c r="AA84" t="b">
        <f t="shared" si="18"/>
        <v>0</v>
      </c>
      <c r="AB84" t="str">
        <f t="shared" si="19"/>
        <v/>
      </c>
      <c r="AC84" t="str">
        <f t="shared" si="20"/>
        <v/>
      </c>
      <c r="AD84" t="str">
        <f t="shared" si="21"/>
        <v/>
      </c>
      <c r="AE84" t="str">
        <f t="shared" si="22"/>
        <v/>
      </c>
      <c r="AF84" t="str">
        <f t="shared" si="23"/>
        <v/>
      </c>
      <c r="AG84" t="str">
        <f t="shared" si="24"/>
        <v/>
      </c>
      <c r="AH84" t="str">
        <f t="shared" si="25"/>
        <v/>
      </c>
      <c r="AI84" t="str">
        <f t="shared" si="26"/>
        <v/>
      </c>
      <c r="AJ84" t="str">
        <f t="shared" si="27"/>
        <v/>
      </c>
      <c r="AK84" t="str">
        <f t="shared" si="28"/>
        <v/>
      </c>
    </row>
    <row r="85" spans="1:37" x14ac:dyDescent="0.25">
      <c r="A85" s="23"/>
      <c r="B85" s="24"/>
      <c r="C85" s="24"/>
      <c r="D85" s="619"/>
      <c r="E85" s="26"/>
      <c r="F85" s="27"/>
      <c r="G85" s="27"/>
      <c r="H85" s="24"/>
      <c r="I85" s="28"/>
      <c r="J85" s="28"/>
      <c r="K85" s="52"/>
      <c r="L85" s="53"/>
      <c r="M85" s="54"/>
      <c r="N85" s="55"/>
      <c r="O85" s="56"/>
      <c r="P85" s="223"/>
      <c r="Q85" s="225"/>
      <c r="R85" s="377"/>
      <c r="S85" s="29"/>
      <c r="T85" s="30"/>
      <c r="U85">
        <f t="shared" si="16"/>
        <v>0</v>
      </c>
      <c r="V85" t="str">
        <f>IF(F85="","",IF(COUNTIF('Postes comptables'!$A:$C,F85)=0,"Anomalie",""))</f>
        <v/>
      </c>
      <c r="W85">
        <f t="shared" si="17"/>
        <v>1</v>
      </c>
      <c r="Z85" t="str">
        <f>IF(G85="","",IF(COUNTIF('Postes comptables'!$C$99:$C$148,G85)=0,"Anomalie",""))</f>
        <v/>
      </c>
      <c r="AA85" t="b">
        <f t="shared" si="18"/>
        <v>0</v>
      </c>
      <c r="AB85" t="str">
        <f t="shared" si="19"/>
        <v/>
      </c>
      <c r="AC85" t="str">
        <f t="shared" si="20"/>
        <v/>
      </c>
      <c r="AD85" t="str">
        <f t="shared" si="21"/>
        <v/>
      </c>
      <c r="AE85" t="str">
        <f t="shared" si="22"/>
        <v/>
      </c>
      <c r="AF85" t="str">
        <f t="shared" si="23"/>
        <v/>
      </c>
      <c r="AG85" t="str">
        <f t="shared" si="24"/>
        <v/>
      </c>
      <c r="AH85" t="str">
        <f t="shared" si="25"/>
        <v/>
      </c>
      <c r="AI85" t="str">
        <f t="shared" si="26"/>
        <v/>
      </c>
      <c r="AJ85" t="str">
        <f t="shared" si="27"/>
        <v/>
      </c>
      <c r="AK85" t="str">
        <f t="shared" si="28"/>
        <v/>
      </c>
    </row>
    <row r="86" spans="1:37" x14ac:dyDescent="0.25">
      <c r="A86" s="23"/>
      <c r="B86" s="24"/>
      <c r="C86" s="24"/>
      <c r="D86" s="619"/>
      <c r="E86" s="26"/>
      <c r="F86" s="27"/>
      <c r="G86" s="27"/>
      <c r="H86" s="24"/>
      <c r="I86" s="28"/>
      <c r="J86" s="28"/>
      <c r="K86" s="52"/>
      <c r="L86" s="53"/>
      <c r="M86" s="54"/>
      <c r="N86" s="55"/>
      <c r="O86" s="56"/>
      <c r="P86" s="223"/>
      <c r="Q86" s="225"/>
      <c r="R86" s="377"/>
      <c r="S86" s="29"/>
      <c r="T86" s="30"/>
      <c r="U86">
        <f t="shared" si="16"/>
        <v>0</v>
      </c>
      <c r="V86" t="str">
        <f>IF(F86="","",IF(COUNTIF('Postes comptables'!$A:$C,F86)=0,"Anomalie",""))</f>
        <v/>
      </c>
      <c r="W86">
        <f t="shared" si="17"/>
        <v>1</v>
      </c>
      <c r="Z86" t="str">
        <f>IF(G86="","",IF(COUNTIF('Postes comptables'!$C$99:$C$148,G86)=0,"Anomalie",""))</f>
        <v/>
      </c>
      <c r="AA86" t="b">
        <f t="shared" si="18"/>
        <v>0</v>
      </c>
      <c r="AB86" t="str">
        <f t="shared" si="19"/>
        <v/>
      </c>
      <c r="AC86" t="str">
        <f t="shared" si="20"/>
        <v/>
      </c>
      <c r="AD86" t="str">
        <f t="shared" si="21"/>
        <v/>
      </c>
      <c r="AE86" t="str">
        <f t="shared" si="22"/>
        <v/>
      </c>
      <c r="AF86" t="str">
        <f t="shared" si="23"/>
        <v/>
      </c>
      <c r="AG86" t="str">
        <f t="shared" si="24"/>
        <v/>
      </c>
      <c r="AH86" t="str">
        <f t="shared" si="25"/>
        <v/>
      </c>
      <c r="AI86" t="str">
        <f t="shared" si="26"/>
        <v/>
      </c>
      <c r="AJ86" t="str">
        <f t="shared" si="27"/>
        <v/>
      </c>
      <c r="AK86" t="str">
        <f t="shared" si="28"/>
        <v/>
      </c>
    </row>
    <row r="87" spans="1:37" x14ac:dyDescent="0.25">
      <c r="A87" s="23"/>
      <c r="B87" s="24"/>
      <c r="C87" s="24"/>
      <c r="D87" s="619"/>
      <c r="E87" s="26"/>
      <c r="F87" s="27"/>
      <c r="G87" s="27"/>
      <c r="H87" s="24"/>
      <c r="I87" s="28"/>
      <c r="J87" s="28"/>
      <c r="K87" s="52"/>
      <c r="L87" s="53"/>
      <c r="M87" s="54"/>
      <c r="N87" s="55"/>
      <c r="O87" s="56"/>
      <c r="P87" s="223"/>
      <c r="Q87" s="225"/>
      <c r="R87" s="377"/>
      <c r="S87" s="29"/>
      <c r="T87" s="30"/>
      <c r="U87">
        <f t="shared" si="16"/>
        <v>0</v>
      </c>
      <c r="V87" t="str">
        <f>IF(F87="","",IF(COUNTIF('Postes comptables'!$A:$C,F87)=0,"Anomalie",""))</f>
        <v/>
      </c>
      <c r="W87">
        <f t="shared" si="17"/>
        <v>1</v>
      </c>
      <c r="Z87" t="str">
        <f>IF(G87="","",IF(COUNTIF('Postes comptables'!$C$99:$C$148,G87)=0,"Anomalie",""))</f>
        <v/>
      </c>
      <c r="AA87" t="b">
        <f t="shared" si="18"/>
        <v>0</v>
      </c>
      <c r="AB87" t="str">
        <f t="shared" si="19"/>
        <v/>
      </c>
      <c r="AC87" t="str">
        <f t="shared" si="20"/>
        <v/>
      </c>
      <c r="AD87" t="str">
        <f t="shared" si="21"/>
        <v/>
      </c>
      <c r="AE87" t="str">
        <f t="shared" si="22"/>
        <v/>
      </c>
      <c r="AF87" t="str">
        <f t="shared" si="23"/>
        <v/>
      </c>
      <c r="AG87" t="str">
        <f t="shared" si="24"/>
        <v/>
      </c>
      <c r="AH87" t="str">
        <f t="shared" si="25"/>
        <v/>
      </c>
      <c r="AI87" t="str">
        <f t="shared" si="26"/>
        <v/>
      </c>
      <c r="AJ87" t="str">
        <f t="shared" si="27"/>
        <v/>
      </c>
      <c r="AK87" t="str">
        <f t="shared" si="28"/>
        <v/>
      </c>
    </row>
    <row r="88" spans="1:37" x14ac:dyDescent="0.25">
      <c r="A88" s="23"/>
      <c r="B88" s="24"/>
      <c r="C88" s="24"/>
      <c r="D88" s="619"/>
      <c r="E88" s="26"/>
      <c r="F88" s="27"/>
      <c r="G88" s="27"/>
      <c r="H88" s="24"/>
      <c r="I88" s="28"/>
      <c r="J88" s="28"/>
      <c r="K88" s="52"/>
      <c r="L88" s="53"/>
      <c r="M88" s="54"/>
      <c r="N88" s="55"/>
      <c r="O88" s="56"/>
      <c r="P88" s="223"/>
      <c r="Q88" s="225"/>
      <c r="R88" s="377"/>
      <c r="S88" s="29"/>
      <c r="T88" s="30"/>
      <c r="U88">
        <f t="shared" si="16"/>
        <v>0</v>
      </c>
      <c r="V88" t="str">
        <f>IF(F88="","",IF(COUNTIF('Postes comptables'!$A:$C,F88)=0,"Anomalie",""))</f>
        <v/>
      </c>
      <c r="W88">
        <f t="shared" si="17"/>
        <v>1</v>
      </c>
      <c r="Z88" t="str">
        <f>IF(G88="","",IF(COUNTIF('Postes comptables'!$C$99:$C$148,G88)=0,"Anomalie",""))</f>
        <v/>
      </c>
      <c r="AA88" t="b">
        <f t="shared" si="18"/>
        <v>0</v>
      </c>
      <c r="AB88" t="str">
        <f t="shared" si="19"/>
        <v/>
      </c>
      <c r="AC88" t="str">
        <f t="shared" si="20"/>
        <v/>
      </c>
      <c r="AD88" t="str">
        <f t="shared" si="21"/>
        <v/>
      </c>
      <c r="AE88" t="str">
        <f t="shared" si="22"/>
        <v/>
      </c>
      <c r="AF88" t="str">
        <f t="shared" si="23"/>
        <v/>
      </c>
      <c r="AG88" t="str">
        <f t="shared" si="24"/>
        <v/>
      </c>
      <c r="AH88" t="str">
        <f t="shared" si="25"/>
        <v/>
      </c>
      <c r="AI88" t="str">
        <f t="shared" si="26"/>
        <v/>
      </c>
      <c r="AJ88" t="str">
        <f t="shared" si="27"/>
        <v/>
      </c>
      <c r="AK88" t="str">
        <f t="shared" si="28"/>
        <v/>
      </c>
    </row>
    <row r="89" spans="1:37" x14ac:dyDescent="0.25">
      <c r="A89" s="23"/>
      <c r="B89" s="24"/>
      <c r="C89" s="24"/>
      <c r="D89" s="619"/>
      <c r="E89" s="26"/>
      <c r="F89" s="27"/>
      <c r="G89" s="27"/>
      <c r="H89" s="24"/>
      <c r="I89" s="28"/>
      <c r="J89" s="28"/>
      <c r="K89" s="52"/>
      <c r="L89" s="53"/>
      <c r="M89" s="54"/>
      <c r="N89" s="55"/>
      <c r="O89" s="56"/>
      <c r="P89" s="223"/>
      <c r="Q89" s="225"/>
      <c r="R89" s="377"/>
      <c r="S89" s="29"/>
      <c r="T89" s="30"/>
      <c r="U89">
        <f t="shared" si="16"/>
        <v>0</v>
      </c>
      <c r="V89" t="str">
        <f>IF(F89="","",IF(COUNTIF('Postes comptables'!$A:$C,F89)=0,"Anomalie",""))</f>
        <v/>
      </c>
      <c r="W89">
        <f t="shared" si="17"/>
        <v>1</v>
      </c>
      <c r="Z89" t="str">
        <f>IF(G89="","",IF(COUNTIF('Postes comptables'!$C$99:$C$148,G89)=0,"Anomalie",""))</f>
        <v/>
      </c>
      <c r="AA89" t="b">
        <f t="shared" si="18"/>
        <v>0</v>
      </c>
      <c r="AB89" t="str">
        <f t="shared" si="19"/>
        <v/>
      </c>
      <c r="AC89" t="str">
        <f t="shared" si="20"/>
        <v/>
      </c>
      <c r="AD89" t="str">
        <f t="shared" si="21"/>
        <v/>
      </c>
      <c r="AE89" t="str">
        <f t="shared" si="22"/>
        <v/>
      </c>
      <c r="AF89" t="str">
        <f t="shared" si="23"/>
        <v/>
      </c>
      <c r="AG89" t="str">
        <f t="shared" si="24"/>
        <v/>
      </c>
      <c r="AH89" t="str">
        <f t="shared" si="25"/>
        <v/>
      </c>
      <c r="AI89" t="str">
        <f t="shared" si="26"/>
        <v/>
      </c>
      <c r="AJ89" t="str">
        <f t="shared" si="27"/>
        <v/>
      </c>
      <c r="AK89" t="str">
        <f t="shared" si="28"/>
        <v/>
      </c>
    </row>
    <row r="90" spans="1:37" x14ac:dyDescent="0.25">
      <c r="A90" s="23"/>
      <c r="B90" s="24"/>
      <c r="C90" s="24"/>
      <c r="D90" s="619"/>
      <c r="E90" s="26"/>
      <c r="F90" s="27"/>
      <c r="G90" s="27"/>
      <c r="H90" s="24"/>
      <c r="I90" s="28"/>
      <c r="J90" s="28"/>
      <c r="K90" s="52"/>
      <c r="L90" s="53"/>
      <c r="M90" s="54"/>
      <c r="N90" s="55"/>
      <c r="O90" s="56"/>
      <c r="P90" s="223"/>
      <c r="Q90" s="225"/>
      <c r="R90" s="377"/>
      <c r="S90" s="29"/>
      <c r="T90" s="30"/>
      <c r="U90">
        <f t="shared" si="16"/>
        <v>0</v>
      </c>
      <c r="V90" t="str">
        <f>IF(F90="","",IF(COUNTIF('Postes comptables'!$A:$C,F90)=0,"Anomalie",""))</f>
        <v/>
      </c>
      <c r="W90">
        <f t="shared" si="17"/>
        <v>1</v>
      </c>
      <c r="Z90" t="str">
        <f>IF(G90="","",IF(COUNTIF('Postes comptables'!$C$99:$C$148,G90)=0,"Anomalie",""))</f>
        <v/>
      </c>
      <c r="AA90" t="b">
        <f t="shared" si="18"/>
        <v>0</v>
      </c>
      <c r="AB90" t="str">
        <f t="shared" si="19"/>
        <v/>
      </c>
      <c r="AC90" t="str">
        <f t="shared" si="20"/>
        <v/>
      </c>
      <c r="AD90" t="str">
        <f t="shared" si="21"/>
        <v/>
      </c>
      <c r="AE90" t="str">
        <f t="shared" si="22"/>
        <v/>
      </c>
      <c r="AF90" t="str">
        <f t="shared" si="23"/>
        <v/>
      </c>
      <c r="AG90" t="str">
        <f t="shared" si="24"/>
        <v/>
      </c>
      <c r="AH90" t="str">
        <f t="shared" si="25"/>
        <v/>
      </c>
      <c r="AI90" t="str">
        <f t="shared" si="26"/>
        <v/>
      </c>
      <c r="AJ90" t="str">
        <f t="shared" si="27"/>
        <v/>
      </c>
      <c r="AK90" t="str">
        <f t="shared" si="28"/>
        <v/>
      </c>
    </row>
    <row r="91" spans="1:37" x14ac:dyDescent="0.25">
      <c r="A91" s="23"/>
      <c r="B91" s="24"/>
      <c r="C91" s="24"/>
      <c r="D91" s="620"/>
      <c r="E91" s="26"/>
      <c r="F91" s="27"/>
      <c r="G91" s="27"/>
      <c r="H91" s="24"/>
      <c r="I91" s="28"/>
      <c r="J91" s="28"/>
      <c r="K91" s="52"/>
      <c r="L91" s="53"/>
      <c r="M91" s="54"/>
      <c r="N91" s="55"/>
      <c r="O91" s="56"/>
      <c r="P91" s="223"/>
      <c r="Q91" s="225"/>
      <c r="R91" s="377"/>
      <c r="S91" s="29"/>
      <c r="T91" s="30"/>
      <c r="U91">
        <f t="shared" si="16"/>
        <v>0</v>
      </c>
      <c r="V91" t="str">
        <f>IF(F91="","",IF(COUNTIF('Postes comptables'!$A:$C,F91)=0,"Anomalie",""))</f>
        <v/>
      </c>
      <c r="W91">
        <f t="shared" si="17"/>
        <v>1</v>
      </c>
      <c r="Z91" t="str">
        <f>IF(G91="","",IF(COUNTIF('Postes comptables'!$C$99:$C$148,G91)=0,"Anomalie",""))</f>
        <v/>
      </c>
      <c r="AA91" t="b">
        <f t="shared" si="18"/>
        <v>0</v>
      </c>
      <c r="AB91" t="str">
        <f t="shared" si="19"/>
        <v/>
      </c>
      <c r="AC91" t="str">
        <f t="shared" si="20"/>
        <v/>
      </c>
      <c r="AD91" t="str">
        <f t="shared" si="21"/>
        <v/>
      </c>
      <c r="AE91" t="str">
        <f t="shared" si="22"/>
        <v/>
      </c>
      <c r="AF91" t="str">
        <f t="shared" si="23"/>
        <v/>
      </c>
      <c r="AG91" t="str">
        <f t="shared" si="24"/>
        <v/>
      </c>
      <c r="AH91" t="str">
        <f t="shared" si="25"/>
        <v/>
      </c>
      <c r="AI91" t="str">
        <f t="shared" si="26"/>
        <v/>
      </c>
      <c r="AJ91" t="str">
        <f t="shared" si="27"/>
        <v/>
      </c>
      <c r="AK91" t="str">
        <f t="shared" si="28"/>
        <v/>
      </c>
    </row>
    <row r="92" spans="1:37" x14ac:dyDescent="0.25">
      <c r="A92" s="23"/>
      <c r="B92" s="24"/>
      <c r="C92" s="24"/>
      <c r="D92" s="620"/>
      <c r="E92" s="26"/>
      <c r="F92" s="27"/>
      <c r="G92" s="27"/>
      <c r="H92" s="24"/>
      <c r="I92" s="28"/>
      <c r="J92" s="28"/>
      <c r="K92" s="52"/>
      <c r="L92" s="53"/>
      <c r="M92" s="54"/>
      <c r="N92" s="55"/>
      <c r="O92" s="56"/>
      <c r="P92" s="223"/>
      <c r="Q92" s="225"/>
      <c r="R92" s="377"/>
      <c r="S92" s="29"/>
      <c r="T92" s="30"/>
      <c r="U92">
        <f t="shared" si="16"/>
        <v>0</v>
      </c>
      <c r="V92" t="str">
        <f>IF(F92="","",IF(COUNTIF('Postes comptables'!$A:$C,F92)=0,"Anomalie",""))</f>
        <v/>
      </c>
      <c r="W92">
        <f t="shared" si="17"/>
        <v>1</v>
      </c>
      <c r="Z92" t="str">
        <f>IF(G92="","",IF(COUNTIF('Postes comptables'!$C$99:$C$148,G92)=0,"Anomalie",""))</f>
        <v/>
      </c>
      <c r="AA92" t="b">
        <f t="shared" si="18"/>
        <v>0</v>
      </c>
      <c r="AB92" t="str">
        <f t="shared" si="19"/>
        <v/>
      </c>
      <c r="AC92" t="str">
        <f t="shared" si="20"/>
        <v/>
      </c>
      <c r="AD92" t="str">
        <f t="shared" si="21"/>
        <v/>
      </c>
      <c r="AE92" t="str">
        <f t="shared" si="22"/>
        <v/>
      </c>
      <c r="AF92" t="str">
        <f t="shared" si="23"/>
        <v/>
      </c>
      <c r="AG92" t="str">
        <f t="shared" si="24"/>
        <v/>
      </c>
      <c r="AH92" t="str">
        <f t="shared" si="25"/>
        <v/>
      </c>
      <c r="AI92" t="str">
        <f t="shared" si="26"/>
        <v/>
      </c>
      <c r="AJ92" t="str">
        <f t="shared" si="27"/>
        <v/>
      </c>
      <c r="AK92" t="str">
        <f t="shared" si="28"/>
        <v/>
      </c>
    </row>
    <row r="93" spans="1:37" x14ac:dyDescent="0.25">
      <c r="A93" s="23"/>
      <c r="B93" s="24"/>
      <c r="C93" s="24"/>
      <c r="D93" s="620"/>
      <c r="E93" s="26"/>
      <c r="F93" s="27"/>
      <c r="G93" s="27"/>
      <c r="H93" s="24"/>
      <c r="I93" s="28"/>
      <c r="J93" s="28"/>
      <c r="K93" s="52"/>
      <c r="L93" s="53"/>
      <c r="M93" s="54"/>
      <c r="N93" s="55"/>
      <c r="O93" s="56"/>
      <c r="P93" s="223"/>
      <c r="Q93" s="225"/>
      <c r="R93" s="377"/>
      <c r="S93" s="29"/>
      <c r="T93" s="30"/>
      <c r="U93">
        <f t="shared" si="16"/>
        <v>0</v>
      </c>
      <c r="V93" t="str">
        <f>IF(F93="","",IF(COUNTIF('Postes comptables'!$A:$C,F93)=0,"Anomalie",""))</f>
        <v/>
      </c>
      <c r="W93">
        <f t="shared" si="17"/>
        <v>1</v>
      </c>
      <c r="Z93" t="str">
        <f>IF(G93="","",IF(COUNTIF('Postes comptables'!$C$99:$C$148,G93)=0,"Anomalie",""))</f>
        <v/>
      </c>
      <c r="AA93" t="b">
        <f t="shared" si="18"/>
        <v>0</v>
      </c>
      <c r="AB93" t="str">
        <f t="shared" si="19"/>
        <v/>
      </c>
      <c r="AC93" t="str">
        <f t="shared" si="20"/>
        <v/>
      </c>
      <c r="AD93" t="str">
        <f t="shared" si="21"/>
        <v/>
      </c>
      <c r="AE93" t="str">
        <f t="shared" si="22"/>
        <v/>
      </c>
      <c r="AF93" t="str">
        <f t="shared" si="23"/>
        <v/>
      </c>
      <c r="AG93" t="str">
        <f t="shared" si="24"/>
        <v/>
      </c>
      <c r="AH93" t="str">
        <f t="shared" si="25"/>
        <v/>
      </c>
      <c r="AI93" t="str">
        <f t="shared" si="26"/>
        <v/>
      </c>
      <c r="AJ93" t="str">
        <f t="shared" si="27"/>
        <v/>
      </c>
      <c r="AK93" t="str">
        <f t="shared" si="28"/>
        <v/>
      </c>
    </row>
    <row r="94" spans="1:37" x14ac:dyDescent="0.25">
      <c r="A94" s="23"/>
      <c r="B94" s="24"/>
      <c r="C94" s="24"/>
      <c r="D94" s="620"/>
      <c r="E94" s="26"/>
      <c r="F94" s="27"/>
      <c r="G94" s="27"/>
      <c r="H94" s="24"/>
      <c r="I94" s="28"/>
      <c r="J94" s="28"/>
      <c r="K94" s="52"/>
      <c r="L94" s="53"/>
      <c r="M94" s="54"/>
      <c r="N94" s="55"/>
      <c r="O94" s="56"/>
      <c r="P94" s="223"/>
      <c r="Q94" s="225"/>
      <c r="R94" s="377"/>
      <c r="S94" s="29"/>
      <c r="T94" s="30"/>
      <c r="U94">
        <f t="shared" si="16"/>
        <v>0</v>
      </c>
      <c r="V94" t="str">
        <f>IF(F94="","",IF(COUNTIF('Postes comptables'!$A:$C,F94)=0,"Anomalie",""))</f>
        <v/>
      </c>
      <c r="W94">
        <f t="shared" si="17"/>
        <v>1</v>
      </c>
      <c r="Z94" t="str">
        <f>IF(G94="","",IF(COUNTIF('Postes comptables'!$C$99:$C$148,G94)=0,"Anomalie",""))</f>
        <v/>
      </c>
      <c r="AA94" t="b">
        <f t="shared" si="18"/>
        <v>0</v>
      </c>
      <c r="AB94" t="str">
        <f t="shared" si="19"/>
        <v/>
      </c>
      <c r="AC94" t="str">
        <f t="shared" si="20"/>
        <v/>
      </c>
      <c r="AD94" t="str">
        <f t="shared" si="21"/>
        <v/>
      </c>
      <c r="AE94" t="str">
        <f t="shared" si="22"/>
        <v/>
      </c>
      <c r="AF94" t="str">
        <f t="shared" si="23"/>
        <v/>
      </c>
      <c r="AG94" t="str">
        <f t="shared" si="24"/>
        <v/>
      </c>
      <c r="AH94" t="str">
        <f t="shared" si="25"/>
        <v/>
      </c>
      <c r="AI94" t="str">
        <f t="shared" si="26"/>
        <v/>
      </c>
      <c r="AJ94" t="str">
        <f t="shared" si="27"/>
        <v/>
      </c>
      <c r="AK94" t="str">
        <f t="shared" si="28"/>
        <v/>
      </c>
    </row>
    <row r="95" spans="1:37" x14ac:dyDescent="0.25">
      <c r="A95" s="23"/>
      <c r="B95" s="24"/>
      <c r="C95" s="24"/>
      <c r="D95" s="620"/>
      <c r="E95" s="26"/>
      <c r="F95" s="27"/>
      <c r="G95" s="27"/>
      <c r="H95" s="24"/>
      <c r="I95" s="28"/>
      <c r="J95" s="28"/>
      <c r="K95" s="52"/>
      <c r="L95" s="53"/>
      <c r="M95" s="54"/>
      <c r="N95" s="55"/>
      <c r="O95" s="56"/>
      <c r="P95" s="223"/>
      <c r="Q95" s="225"/>
      <c r="R95" s="377"/>
      <c r="S95" s="29"/>
      <c r="T95" s="30"/>
      <c r="U95">
        <f t="shared" si="16"/>
        <v>0</v>
      </c>
      <c r="V95" t="str">
        <f>IF(F95="","",IF(COUNTIF('Postes comptables'!$A:$C,F95)=0,"Anomalie",""))</f>
        <v/>
      </c>
      <c r="W95">
        <f t="shared" si="17"/>
        <v>1</v>
      </c>
      <c r="Z95" t="str">
        <f>IF(G95="","",IF(COUNTIF('Postes comptables'!$C$99:$C$148,G95)=0,"Anomalie",""))</f>
        <v/>
      </c>
      <c r="AA95" t="b">
        <f t="shared" si="18"/>
        <v>0</v>
      </c>
      <c r="AB95" t="str">
        <f t="shared" si="19"/>
        <v/>
      </c>
      <c r="AC95" t="str">
        <f t="shared" si="20"/>
        <v/>
      </c>
      <c r="AD95" t="str">
        <f t="shared" si="21"/>
        <v/>
      </c>
      <c r="AE95" t="str">
        <f t="shared" si="22"/>
        <v/>
      </c>
      <c r="AF95" t="str">
        <f t="shared" si="23"/>
        <v/>
      </c>
      <c r="AG95" t="str">
        <f t="shared" si="24"/>
        <v/>
      </c>
      <c r="AH95" t="str">
        <f t="shared" si="25"/>
        <v/>
      </c>
      <c r="AI95" t="str">
        <f t="shared" si="26"/>
        <v/>
      </c>
      <c r="AJ95" t="str">
        <f t="shared" si="27"/>
        <v/>
      </c>
      <c r="AK95" t="str">
        <f t="shared" si="28"/>
        <v/>
      </c>
    </row>
    <row r="96" spans="1:37" x14ac:dyDescent="0.25">
      <c r="A96" s="23"/>
      <c r="B96" s="24"/>
      <c r="C96" s="24"/>
      <c r="D96" s="619"/>
      <c r="E96" s="26"/>
      <c r="F96" s="27"/>
      <c r="G96" s="27"/>
      <c r="H96" s="24"/>
      <c r="I96" s="28"/>
      <c r="J96" s="28"/>
      <c r="K96" s="52"/>
      <c r="L96" s="53"/>
      <c r="M96" s="54"/>
      <c r="N96" s="55"/>
      <c r="O96" s="56"/>
      <c r="P96" s="223"/>
      <c r="Q96" s="225"/>
      <c r="R96" s="377"/>
      <c r="S96" s="29"/>
      <c r="T96" s="30"/>
      <c r="U96">
        <f t="shared" si="16"/>
        <v>0</v>
      </c>
      <c r="V96" t="str">
        <f>IF(F96="","",IF(COUNTIF('Postes comptables'!$A:$C,F96)=0,"Anomalie",""))</f>
        <v/>
      </c>
      <c r="W96">
        <f t="shared" si="17"/>
        <v>1</v>
      </c>
      <c r="Z96" t="str">
        <f>IF(G96="","",IF(COUNTIF('Postes comptables'!$C$99:$C$148,G96)=0,"Anomalie",""))</f>
        <v/>
      </c>
      <c r="AA96" t="b">
        <f t="shared" si="18"/>
        <v>0</v>
      </c>
      <c r="AB96" t="str">
        <f t="shared" si="19"/>
        <v/>
      </c>
      <c r="AC96" t="str">
        <f t="shared" si="20"/>
        <v/>
      </c>
      <c r="AD96" t="str">
        <f t="shared" si="21"/>
        <v/>
      </c>
      <c r="AE96" t="str">
        <f t="shared" si="22"/>
        <v/>
      </c>
      <c r="AF96" t="str">
        <f t="shared" si="23"/>
        <v/>
      </c>
      <c r="AG96" t="str">
        <f t="shared" si="24"/>
        <v/>
      </c>
      <c r="AH96" t="str">
        <f t="shared" si="25"/>
        <v/>
      </c>
      <c r="AI96" t="str">
        <f t="shared" si="26"/>
        <v/>
      </c>
      <c r="AJ96" t="str">
        <f t="shared" si="27"/>
        <v/>
      </c>
      <c r="AK96" t="str">
        <f t="shared" si="28"/>
        <v/>
      </c>
    </row>
    <row r="97" spans="1:37" x14ac:dyDescent="0.25">
      <c r="A97" s="23"/>
      <c r="B97" s="24"/>
      <c r="C97" s="24"/>
      <c r="D97" s="620"/>
      <c r="E97" s="26"/>
      <c r="F97" s="27"/>
      <c r="G97" s="27"/>
      <c r="H97" s="24"/>
      <c r="I97" s="28"/>
      <c r="J97" s="28"/>
      <c r="K97" s="52"/>
      <c r="L97" s="53"/>
      <c r="M97" s="54"/>
      <c r="N97" s="55"/>
      <c r="O97" s="56"/>
      <c r="P97" s="223"/>
      <c r="Q97" s="225"/>
      <c r="R97" s="377"/>
      <c r="S97" s="29"/>
      <c r="T97" s="30"/>
      <c r="U97">
        <f t="shared" si="16"/>
        <v>0</v>
      </c>
      <c r="V97" t="str">
        <f>IF(F97="","",IF(COUNTIF('Postes comptables'!$A:$C,F97)=0,"Anomalie",""))</f>
        <v/>
      </c>
      <c r="W97">
        <f t="shared" si="17"/>
        <v>1</v>
      </c>
      <c r="Z97" t="str">
        <f>IF(G97="","",IF(COUNTIF('Postes comptables'!$C$99:$C$148,G97)=0,"Anomalie",""))</f>
        <v/>
      </c>
      <c r="AA97" t="b">
        <f t="shared" si="18"/>
        <v>0</v>
      </c>
      <c r="AB97" t="str">
        <f t="shared" si="19"/>
        <v/>
      </c>
      <c r="AC97" t="str">
        <f t="shared" si="20"/>
        <v/>
      </c>
      <c r="AD97" t="str">
        <f t="shared" si="21"/>
        <v/>
      </c>
      <c r="AE97" t="str">
        <f t="shared" si="22"/>
        <v/>
      </c>
      <c r="AF97" t="str">
        <f t="shared" si="23"/>
        <v/>
      </c>
      <c r="AG97" t="str">
        <f t="shared" si="24"/>
        <v/>
      </c>
      <c r="AH97" t="str">
        <f t="shared" si="25"/>
        <v/>
      </c>
      <c r="AI97" t="str">
        <f t="shared" si="26"/>
        <v/>
      </c>
      <c r="AJ97" t="str">
        <f t="shared" si="27"/>
        <v/>
      </c>
      <c r="AK97" t="str">
        <f t="shared" si="28"/>
        <v/>
      </c>
    </row>
    <row r="98" spans="1:37" x14ac:dyDescent="0.25">
      <c r="A98" s="23"/>
      <c r="B98" s="24"/>
      <c r="C98" s="24"/>
      <c r="D98" s="620"/>
      <c r="E98" s="26"/>
      <c r="F98" s="27"/>
      <c r="G98" s="27"/>
      <c r="H98" s="24"/>
      <c r="I98" s="28"/>
      <c r="J98" s="28"/>
      <c r="K98" s="52"/>
      <c r="L98" s="53"/>
      <c r="M98" s="54"/>
      <c r="N98" s="55"/>
      <c r="O98" s="56"/>
      <c r="P98" s="223"/>
      <c r="Q98" s="225"/>
      <c r="R98" s="377"/>
      <c r="S98" s="29"/>
      <c r="T98" s="30"/>
      <c r="U98">
        <f t="shared" si="16"/>
        <v>0</v>
      </c>
      <c r="V98" t="str">
        <f>IF(F98="","",IF(COUNTIF('Postes comptables'!$A:$C,F98)=0,"Anomalie",""))</f>
        <v/>
      </c>
      <c r="W98">
        <f t="shared" si="17"/>
        <v>1</v>
      </c>
      <c r="Z98" t="str">
        <f>IF(G98="","",IF(COUNTIF('Postes comptables'!$C$99:$C$148,G98)=0,"Anomalie",""))</f>
        <v/>
      </c>
      <c r="AA98" t="b">
        <f t="shared" si="18"/>
        <v>0</v>
      </c>
      <c r="AB98" t="str">
        <f t="shared" si="19"/>
        <v/>
      </c>
      <c r="AC98" t="str">
        <f t="shared" si="20"/>
        <v/>
      </c>
      <c r="AD98" t="str">
        <f t="shared" si="21"/>
        <v/>
      </c>
      <c r="AE98" t="str">
        <f t="shared" si="22"/>
        <v/>
      </c>
      <c r="AF98" t="str">
        <f t="shared" si="23"/>
        <v/>
      </c>
      <c r="AG98" t="str">
        <f t="shared" si="24"/>
        <v/>
      </c>
      <c r="AH98" t="str">
        <f t="shared" si="25"/>
        <v/>
      </c>
      <c r="AI98" t="str">
        <f t="shared" si="26"/>
        <v/>
      </c>
      <c r="AJ98" t="str">
        <f t="shared" si="27"/>
        <v/>
      </c>
      <c r="AK98" t="str">
        <f t="shared" si="28"/>
        <v/>
      </c>
    </row>
    <row r="99" spans="1:37" x14ac:dyDescent="0.25">
      <c r="A99" s="23"/>
      <c r="B99" s="24"/>
      <c r="C99" s="24"/>
      <c r="D99" s="619"/>
      <c r="E99" s="26"/>
      <c r="F99" s="27"/>
      <c r="G99" s="27"/>
      <c r="H99" s="24"/>
      <c r="I99" s="28"/>
      <c r="J99" s="28"/>
      <c r="K99" s="52"/>
      <c r="L99" s="53"/>
      <c r="M99" s="54"/>
      <c r="N99" s="55"/>
      <c r="O99" s="56"/>
      <c r="P99" s="223"/>
      <c r="Q99" s="225"/>
      <c r="R99" s="377"/>
      <c r="S99" s="29"/>
      <c r="T99" s="30"/>
      <c r="U99">
        <f t="shared" si="16"/>
        <v>0</v>
      </c>
      <c r="V99" t="str">
        <f>IF(F99="","",IF(COUNTIF('Postes comptables'!$A:$C,F99)=0,"Anomalie",""))</f>
        <v/>
      </c>
      <c r="W99">
        <f t="shared" si="17"/>
        <v>1</v>
      </c>
      <c r="Z99" t="str">
        <f>IF(G99="","",IF(COUNTIF('Postes comptables'!$C$99:$C$148,G99)=0,"Anomalie",""))</f>
        <v/>
      </c>
      <c r="AA99" t="b">
        <f t="shared" si="18"/>
        <v>0</v>
      </c>
      <c r="AB99" t="str">
        <f t="shared" si="19"/>
        <v/>
      </c>
      <c r="AC99" t="str">
        <f t="shared" si="20"/>
        <v/>
      </c>
      <c r="AD99" t="str">
        <f t="shared" si="21"/>
        <v/>
      </c>
      <c r="AE99" t="str">
        <f t="shared" si="22"/>
        <v/>
      </c>
      <c r="AF99" t="str">
        <f t="shared" si="23"/>
        <v/>
      </c>
      <c r="AG99" t="str">
        <f t="shared" si="24"/>
        <v/>
      </c>
      <c r="AH99" t="str">
        <f t="shared" si="25"/>
        <v/>
      </c>
      <c r="AI99" t="str">
        <f t="shared" si="26"/>
        <v/>
      </c>
      <c r="AJ99" t="str">
        <f t="shared" si="27"/>
        <v/>
      </c>
      <c r="AK99" t="str">
        <f t="shared" si="28"/>
        <v/>
      </c>
    </row>
    <row r="100" spans="1:37" x14ac:dyDescent="0.25">
      <c r="A100" s="23"/>
      <c r="B100" s="24"/>
      <c r="C100" s="24"/>
      <c r="D100" s="620"/>
      <c r="E100" s="26"/>
      <c r="F100" s="27"/>
      <c r="G100" s="27"/>
      <c r="H100" s="24"/>
      <c r="I100" s="28"/>
      <c r="J100" s="28"/>
      <c r="K100" s="52"/>
      <c r="L100" s="53"/>
      <c r="M100" s="54"/>
      <c r="N100" s="55"/>
      <c r="O100" s="56"/>
      <c r="P100" s="223"/>
      <c r="Q100" s="225"/>
      <c r="R100" s="377"/>
      <c r="S100" s="29"/>
      <c r="T100" s="30"/>
      <c r="U100">
        <f t="shared" si="16"/>
        <v>0</v>
      </c>
      <c r="V100" t="str">
        <f>IF(F100="","",IF(COUNTIF('Postes comptables'!$A:$C,F100)=0,"Anomalie",""))</f>
        <v/>
      </c>
      <c r="W100">
        <f t="shared" si="17"/>
        <v>1</v>
      </c>
      <c r="Z100" t="str">
        <f>IF(G100="","",IF(COUNTIF('Postes comptables'!$C$99:$C$148,G100)=0,"Anomalie",""))</f>
        <v/>
      </c>
      <c r="AA100" t="b">
        <f t="shared" si="18"/>
        <v>0</v>
      </c>
      <c r="AB100" t="str">
        <f t="shared" si="19"/>
        <v/>
      </c>
      <c r="AC100" t="str">
        <f t="shared" si="20"/>
        <v/>
      </c>
      <c r="AD100" t="str">
        <f t="shared" si="21"/>
        <v/>
      </c>
      <c r="AE100" t="str">
        <f t="shared" si="22"/>
        <v/>
      </c>
      <c r="AF100" t="str">
        <f t="shared" si="23"/>
        <v/>
      </c>
      <c r="AG100" t="str">
        <f t="shared" si="24"/>
        <v/>
      </c>
      <c r="AH100" t="str">
        <f t="shared" si="25"/>
        <v/>
      </c>
      <c r="AI100" t="str">
        <f t="shared" si="26"/>
        <v/>
      </c>
      <c r="AJ100" t="str">
        <f t="shared" si="27"/>
        <v/>
      </c>
      <c r="AK100" t="str">
        <f t="shared" si="28"/>
        <v/>
      </c>
    </row>
    <row r="101" spans="1:37" x14ac:dyDescent="0.25">
      <c r="A101" s="23"/>
      <c r="B101" s="24"/>
      <c r="C101" s="24"/>
      <c r="D101" s="620"/>
      <c r="E101" s="26"/>
      <c r="F101" s="27"/>
      <c r="G101" s="27"/>
      <c r="H101" s="24"/>
      <c r="I101" s="28"/>
      <c r="J101" s="28"/>
      <c r="K101" s="52"/>
      <c r="L101" s="53"/>
      <c r="M101" s="54"/>
      <c r="N101" s="55"/>
      <c r="O101" s="56"/>
      <c r="P101" s="223"/>
      <c r="Q101" s="225"/>
      <c r="R101" s="377"/>
      <c r="S101" s="29"/>
      <c r="T101" s="30"/>
      <c r="U101">
        <f t="shared" si="16"/>
        <v>0</v>
      </c>
      <c r="V101" t="str">
        <f>IF(F101="","",IF(COUNTIF('Postes comptables'!$A:$C,F101)=0,"Anomalie",""))</f>
        <v/>
      </c>
      <c r="W101">
        <f t="shared" si="17"/>
        <v>1</v>
      </c>
      <c r="Z101" t="str">
        <f>IF(G101="","",IF(COUNTIF('Postes comptables'!$C$99:$C$148,G101)=0,"Anomalie",""))</f>
        <v/>
      </c>
      <c r="AA101" t="b">
        <f t="shared" si="18"/>
        <v>0</v>
      </c>
      <c r="AB101" t="str">
        <f t="shared" si="19"/>
        <v/>
      </c>
      <c r="AC101" t="str">
        <f t="shared" si="20"/>
        <v/>
      </c>
      <c r="AD101" t="str">
        <f t="shared" si="21"/>
        <v/>
      </c>
      <c r="AE101" t="str">
        <f t="shared" si="22"/>
        <v/>
      </c>
      <c r="AF101" t="str">
        <f t="shared" si="23"/>
        <v/>
      </c>
      <c r="AG101" t="str">
        <f t="shared" si="24"/>
        <v/>
      </c>
      <c r="AH101" t="str">
        <f t="shared" si="25"/>
        <v/>
      </c>
      <c r="AI101" t="str">
        <f t="shared" si="26"/>
        <v/>
      </c>
      <c r="AJ101" t="str">
        <f t="shared" si="27"/>
        <v/>
      </c>
      <c r="AK101" t="str">
        <f t="shared" si="28"/>
        <v/>
      </c>
    </row>
    <row r="102" spans="1:37" x14ac:dyDescent="0.25">
      <c r="A102" s="23"/>
      <c r="B102" s="24"/>
      <c r="C102" s="24"/>
      <c r="D102" s="620"/>
      <c r="E102" s="26"/>
      <c r="F102" s="27"/>
      <c r="G102" s="27"/>
      <c r="H102" s="24"/>
      <c r="I102" s="28"/>
      <c r="J102" s="28"/>
      <c r="K102" s="52"/>
      <c r="L102" s="53"/>
      <c r="M102" s="54"/>
      <c r="N102" s="55"/>
      <c r="O102" s="56"/>
      <c r="P102" s="223"/>
      <c r="Q102" s="225"/>
      <c r="R102" s="377"/>
      <c r="S102" s="29"/>
      <c r="T102" s="30"/>
      <c r="U102">
        <f t="shared" si="16"/>
        <v>0</v>
      </c>
      <c r="V102" t="str">
        <f>IF(F102="","",IF(COUNTIF('Postes comptables'!$A:$C,F102)=0,"Anomalie",""))</f>
        <v/>
      </c>
      <c r="W102">
        <f t="shared" si="17"/>
        <v>1</v>
      </c>
      <c r="Z102" t="str">
        <f>IF(G102="","",IF(COUNTIF('Postes comptables'!$C$99:$C$148,G102)=0,"Anomalie",""))</f>
        <v/>
      </c>
      <c r="AA102" t="b">
        <f t="shared" si="18"/>
        <v>0</v>
      </c>
      <c r="AB102" t="str">
        <f t="shared" si="19"/>
        <v/>
      </c>
      <c r="AC102" t="str">
        <f t="shared" si="20"/>
        <v/>
      </c>
      <c r="AD102" t="str">
        <f t="shared" si="21"/>
        <v/>
      </c>
      <c r="AE102" t="str">
        <f t="shared" si="22"/>
        <v/>
      </c>
      <c r="AF102" t="str">
        <f t="shared" si="23"/>
        <v/>
      </c>
      <c r="AG102" t="str">
        <f t="shared" si="24"/>
        <v/>
      </c>
      <c r="AH102" t="str">
        <f t="shared" si="25"/>
        <v/>
      </c>
      <c r="AI102" t="str">
        <f t="shared" si="26"/>
        <v/>
      </c>
      <c r="AJ102" t="str">
        <f t="shared" si="27"/>
        <v/>
      </c>
      <c r="AK102" t="str">
        <f t="shared" si="28"/>
        <v/>
      </c>
    </row>
    <row r="103" spans="1:37" x14ac:dyDescent="0.25">
      <c r="A103" s="23"/>
      <c r="B103" s="24"/>
      <c r="C103" s="24"/>
      <c r="D103" s="620"/>
      <c r="E103" s="26"/>
      <c r="F103" s="27"/>
      <c r="G103" s="27"/>
      <c r="H103" s="24"/>
      <c r="I103" s="28"/>
      <c r="J103" s="28"/>
      <c r="K103" s="52"/>
      <c r="L103" s="53"/>
      <c r="M103" s="54"/>
      <c r="N103" s="55"/>
      <c r="O103" s="56"/>
      <c r="P103" s="223"/>
      <c r="Q103" s="225"/>
      <c r="R103" s="377"/>
      <c r="S103" s="29"/>
      <c r="T103" s="30"/>
      <c r="U103">
        <f t="shared" si="16"/>
        <v>0</v>
      </c>
      <c r="V103" t="str">
        <f>IF(F103="","",IF(COUNTIF('Postes comptables'!$A:$C,F103)=0,"Anomalie",""))</f>
        <v/>
      </c>
      <c r="W103">
        <f t="shared" si="17"/>
        <v>1</v>
      </c>
      <c r="Z103" t="str">
        <f>IF(G103="","",IF(COUNTIF('Postes comptables'!$C$99:$C$148,G103)=0,"Anomalie",""))</f>
        <v/>
      </c>
      <c r="AA103" t="b">
        <f t="shared" si="18"/>
        <v>0</v>
      </c>
      <c r="AB103" t="str">
        <f t="shared" si="19"/>
        <v/>
      </c>
      <c r="AC103" t="str">
        <f t="shared" si="20"/>
        <v/>
      </c>
      <c r="AD103" t="str">
        <f t="shared" si="21"/>
        <v/>
      </c>
      <c r="AE103" t="str">
        <f t="shared" si="22"/>
        <v/>
      </c>
      <c r="AF103" t="str">
        <f t="shared" si="23"/>
        <v/>
      </c>
      <c r="AG103" t="str">
        <f t="shared" si="24"/>
        <v/>
      </c>
      <c r="AH103" t="str">
        <f t="shared" si="25"/>
        <v/>
      </c>
      <c r="AI103" t="str">
        <f t="shared" si="26"/>
        <v/>
      </c>
      <c r="AJ103" t="str">
        <f t="shared" si="27"/>
        <v/>
      </c>
      <c r="AK103" t="str">
        <f t="shared" si="28"/>
        <v/>
      </c>
    </row>
    <row r="104" spans="1:37" x14ac:dyDescent="0.25">
      <c r="A104" s="23"/>
      <c r="B104" s="24"/>
      <c r="C104" s="24"/>
      <c r="D104" s="620"/>
      <c r="E104" s="26"/>
      <c r="F104" s="27"/>
      <c r="G104" s="27"/>
      <c r="H104" s="24"/>
      <c r="I104" s="28"/>
      <c r="J104" s="28"/>
      <c r="K104" s="52"/>
      <c r="L104" s="53"/>
      <c r="M104" s="54"/>
      <c r="N104" s="55"/>
      <c r="O104" s="56"/>
      <c r="P104" s="223"/>
      <c r="Q104" s="225"/>
      <c r="R104" s="377"/>
      <c r="S104" s="29"/>
      <c r="T104" s="30"/>
      <c r="U104">
        <f t="shared" si="16"/>
        <v>0</v>
      </c>
      <c r="V104" t="str">
        <f>IF(F104="","",IF(COUNTIF('Postes comptables'!$A:$C,F104)=0,"Anomalie",""))</f>
        <v/>
      </c>
      <c r="W104">
        <f t="shared" si="17"/>
        <v>1</v>
      </c>
      <c r="Z104" t="str">
        <f>IF(G104="","",IF(COUNTIF('Postes comptables'!$C$99:$C$148,G104)=0,"Anomalie",""))</f>
        <v/>
      </c>
      <c r="AA104" t="b">
        <f t="shared" si="18"/>
        <v>0</v>
      </c>
      <c r="AB104" t="str">
        <f t="shared" si="19"/>
        <v/>
      </c>
      <c r="AC104" t="str">
        <f t="shared" si="20"/>
        <v/>
      </c>
      <c r="AD104" t="str">
        <f t="shared" si="21"/>
        <v/>
      </c>
      <c r="AE104" t="str">
        <f t="shared" si="22"/>
        <v/>
      </c>
      <c r="AF104" t="str">
        <f t="shared" si="23"/>
        <v/>
      </c>
      <c r="AG104" t="str">
        <f t="shared" si="24"/>
        <v/>
      </c>
      <c r="AH104" t="str">
        <f t="shared" si="25"/>
        <v/>
      </c>
      <c r="AI104" t="str">
        <f t="shared" si="26"/>
        <v/>
      </c>
      <c r="AJ104" t="str">
        <f t="shared" si="27"/>
        <v/>
      </c>
      <c r="AK104" t="str">
        <f t="shared" si="28"/>
        <v/>
      </c>
    </row>
    <row r="105" spans="1:37" x14ac:dyDescent="0.25">
      <c r="A105" s="23"/>
      <c r="B105" s="24"/>
      <c r="C105" s="24"/>
      <c r="D105" s="620"/>
      <c r="E105" s="26"/>
      <c r="F105" s="27"/>
      <c r="G105" s="27"/>
      <c r="H105" s="24"/>
      <c r="I105" s="28"/>
      <c r="J105" s="28"/>
      <c r="K105" s="52"/>
      <c r="L105" s="53"/>
      <c r="M105" s="54"/>
      <c r="N105" s="55"/>
      <c r="O105" s="56"/>
      <c r="P105" s="223"/>
      <c r="Q105" s="225"/>
      <c r="R105" s="377"/>
      <c r="S105" s="29"/>
      <c r="T105" s="30"/>
      <c r="U105">
        <f t="shared" si="16"/>
        <v>0</v>
      </c>
      <c r="V105" t="str">
        <f>IF(F105="","",IF(COUNTIF('Postes comptables'!$A:$C,F105)=0,"Anomalie",""))</f>
        <v/>
      </c>
      <c r="W105">
        <f t="shared" si="17"/>
        <v>1</v>
      </c>
      <c r="Z105" t="str">
        <f>IF(G105="","",IF(COUNTIF('Postes comptables'!$C$99:$C$148,G105)=0,"Anomalie",""))</f>
        <v/>
      </c>
      <c r="AA105" t="b">
        <f t="shared" si="18"/>
        <v>0</v>
      </c>
      <c r="AB105" t="str">
        <f t="shared" si="19"/>
        <v/>
      </c>
      <c r="AC105" t="str">
        <f t="shared" si="20"/>
        <v/>
      </c>
      <c r="AD105" t="str">
        <f t="shared" si="21"/>
        <v/>
      </c>
      <c r="AE105" t="str">
        <f t="shared" si="22"/>
        <v/>
      </c>
      <c r="AF105" t="str">
        <f t="shared" si="23"/>
        <v/>
      </c>
      <c r="AG105" t="str">
        <f t="shared" si="24"/>
        <v/>
      </c>
      <c r="AH105" t="str">
        <f t="shared" si="25"/>
        <v/>
      </c>
      <c r="AI105" t="str">
        <f t="shared" si="26"/>
        <v/>
      </c>
      <c r="AJ105" t="str">
        <f t="shared" si="27"/>
        <v/>
      </c>
      <c r="AK105" t="str">
        <f t="shared" si="28"/>
        <v/>
      </c>
    </row>
    <row r="106" spans="1:37" x14ac:dyDescent="0.25">
      <c r="A106" s="23"/>
      <c r="B106" s="24"/>
      <c r="C106" s="24"/>
      <c r="D106" s="620"/>
      <c r="E106" s="26"/>
      <c r="F106" s="27"/>
      <c r="G106" s="27"/>
      <c r="H106" s="24"/>
      <c r="I106" s="28"/>
      <c r="J106" s="28"/>
      <c r="K106" s="52"/>
      <c r="L106" s="53"/>
      <c r="M106" s="54"/>
      <c r="N106" s="55"/>
      <c r="O106" s="56"/>
      <c r="P106" s="223"/>
      <c r="Q106" s="225"/>
      <c r="R106" s="377"/>
      <c r="S106" s="29"/>
      <c r="T106" s="30"/>
      <c r="U106">
        <f t="shared" si="16"/>
        <v>0</v>
      </c>
      <c r="V106" t="str">
        <f>IF(F106="","",IF(COUNTIF('Postes comptables'!$A:$C,F106)=0,"Anomalie",""))</f>
        <v/>
      </c>
      <c r="W106">
        <f t="shared" si="17"/>
        <v>1</v>
      </c>
      <c r="Z106" t="str">
        <f>IF(G106="","",IF(COUNTIF('Postes comptables'!$C$99:$C$148,G106)=0,"Anomalie",""))</f>
        <v/>
      </c>
      <c r="AA106" t="b">
        <f t="shared" si="18"/>
        <v>0</v>
      </c>
      <c r="AB106" t="str">
        <f t="shared" si="19"/>
        <v/>
      </c>
      <c r="AC106" t="str">
        <f t="shared" si="20"/>
        <v/>
      </c>
      <c r="AD106" t="str">
        <f t="shared" si="21"/>
        <v/>
      </c>
      <c r="AE106" t="str">
        <f t="shared" si="22"/>
        <v/>
      </c>
      <c r="AF106" t="str">
        <f t="shared" si="23"/>
        <v/>
      </c>
      <c r="AG106" t="str">
        <f t="shared" si="24"/>
        <v/>
      </c>
      <c r="AH106" t="str">
        <f t="shared" si="25"/>
        <v/>
      </c>
      <c r="AI106" t="str">
        <f t="shared" si="26"/>
        <v/>
      </c>
      <c r="AJ106" t="str">
        <f t="shared" si="27"/>
        <v/>
      </c>
      <c r="AK106" t="str">
        <f t="shared" si="28"/>
        <v/>
      </c>
    </row>
    <row r="107" spans="1:37" x14ac:dyDescent="0.25">
      <c r="A107" s="23"/>
      <c r="B107" s="24"/>
      <c r="C107" s="24"/>
      <c r="D107" s="620"/>
      <c r="E107" s="26"/>
      <c r="F107" s="27"/>
      <c r="G107" s="27"/>
      <c r="H107" s="24"/>
      <c r="I107" s="28"/>
      <c r="J107" s="28"/>
      <c r="K107" s="52"/>
      <c r="L107" s="53"/>
      <c r="M107" s="54"/>
      <c r="N107" s="55"/>
      <c r="O107" s="56"/>
      <c r="P107" s="223"/>
      <c r="Q107" s="225"/>
      <c r="R107" s="377"/>
      <c r="S107" s="29"/>
      <c r="T107" s="30"/>
      <c r="U107">
        <f t="shared" si="16"/>
        <v>0</v>
      </c>
      <c r="V107" t="str">
        <f>IF(F107="","",IF(COUNTIF('Postes comptables'!$A:$C,F107)=0,"Anomalie",""))</f>
        <v/>
      </c>
      <c r="W107">
        <f t="shared" si="17"/>
        <v>1</v>
      </c>
      <c r="Z107" t="str">
        <f>IF(G107="","",IF(COUNTIF('Postes comptables'!$C$99:$C$148,G107)=0,"Anomalie",""))</f>
        <v/>
      </c>
      <c r="AA107" t="b">
        <f t="shared" si="18"/>
        <v>0</v>
      </c>
      <c r="AB107" t="str">
        <f t="shared" si="19"/>
        <v/>
      </c>
      <c r="AC107" t="str">
        <f t="shared" si="20"/>
        <v/>
      </c>
      <c r="AD107" t="str">
        <f t="shared" si="21"/>
        <v/>
      </c>
      <c r="AE107" t="str">
        <f t="shared" si="22"/>
        <v/>
      </c>
      <c r="AF107" t="str">
        <f t="shared" si="23"/>
        <v/>
      </c>
      <c r="AG107" t="str">
        <f t="shared" si="24"/>
        <v/>
      </c>
      <c r="AH107" t="str">
        <f t="shared" si="25"/>
        <v/>
      </c>
      <c r="AI107" t="str">
        <f t="shared" si="26"/>
        <v/>
      </c>
      <c r="AJ107" t="str">
        <f t="shared" si="27"/>
        <v/>
      </c>
      <c r="AK107" t="str">
        <f t="shared" si="28"/>
        <v/>
      </c>
    </row>
    <row r="108" spans="1:37" x14ac:dyDescent="0.25">
      <c r="A108" s="23"/>
      <c r="B108" s="24"/>
      <c r="C108" s="24"/>
      <c r="D108" s="620"/>
      <c r="E108" s="26"/>
      <c r="F108" s="27"/>
      <c r="G108" s="27"/>
      <c r="H108" s="24"/>
      <c r="I108" s="28"/>
      <c r="J108" s="28"/>
      <c r="K108" s="52"/>
      <c r="L108" s="53"/>
      <c r="M108" s="54"/>
      <c r="N108" s="55"/>
      <c r="O108" s="56"/>
      <c r="P108" s="223"/>
      <c r="Q108" s="225"/>
      <c r="R108" s="377"/>
      <c r="S108" s="29"/>
      <c r="T108" s="30"/>
      <c r="U108">
        <f t="shared" si="16"/>
        <v>0</v>
      </c>
      <c r="V108" t="str">
        <f>IF(F108="","",IF(COUNTIF('Postes comptables'!$A:$C,F108)=0,"Anomalie",""))</f>
        <v/>
      </c>
      <c r="W108">
        <f t="shared" si="17"/>
        <v>1</v>
      </c>
      <c r="Z108" t="str">
        <f>IF(G108="","",IF(COUNTIF('Postes comptables'!$C$99:$C$148,G108)=0,"Anomalie",""))</f>
        <v/>
      </c>
      <c r="AA108" t="b">
        <f t="shared" si="18"/>
        <v>0</v>
      </c>
      <c r="AB108" t="str">
        <f t="shared" si="19"/>
        <v/>
      </c>
      <c r="AC108" t="str">
        <f t="shared" si="20"/>
        <v/>
      </c>
      <c r="AD108" t="str">
        <f t="shared" si="21"/>
        <v/>
      </c>
      <c r="AE108" t="str">
        <f t="shared" si="22"/>
        <v/>
      </c>
      <c r="AF108" t="str">
        <f t="shared" si="23"/>
        <v/>
      </c>
      <c r="AG108" t="str">
        <f t="shared" si="24"/>
        <v/>
      </c>
      <c r="AH108" t="str">
        <f t="shared" si="25"/>
        <v/>
      </c>
      <c r="AI108" t="str">
        <f t="shared" si="26"/>
        <v/>
      </c>
      <c r="AJ108" t="str">
        <f t="shared" si="27"/>
        <v/>
      </c>
      <c r="AK108" t="str">
        <f t="shared" si="28"/>
        <v/>
      </c>
    </row>
    <row r="109" spans="1:37" x14ac:dyDescent="0.25">
      <c r="A109" s="23"/>
      <c r="B109" s="24"/>
      <c r="C109" s="24"/>
      <c r="D109" s="620"/>
      <c r="E109" s="26"/>
      <c r="F109" s="27"/>
      <c r="G109" s="27"/>
      <c r="H109" s="24"/>
      <c r="I109" s="28"/>
      <c r="J109" s="28"/>
      <c r="K109" s="52"/>
      <c r="L109" s="53"/>
      <c r="M109" s="54"/>
      <c r="N109" s="55"/>
      <c r="O109" s="56"/>
      <c r="P109" s="223"/>
      <c r="Q109" s="225"/>
      <c r="R109" s="377"/>
      <c r="S109" s="29"/>
      <c r="T109" s="30"/>
      <c r="U109">
        <f t="shared" si="16"/>
        <v>0</v>
      </c>
      <c r="V109" t="str">
        <f>IF(F109="","",IF(COUNTIF('Postes comptables'!$A:$C,F109)=0,"Anomalie",""))</f>
        <v/>
      </c>
      <c r="W109">
        <f t="shared" si="17"/>
        <v>1</v>
      </c>
      <c r="Z109" t="str">
        <f>IF(G109="","",IF(COUNTIF('Postes comptables'!$C$99:$C$148,G109)=0,"Anomalie",""))</f>
        <v/>
      </c>
      <c r="AA109" t="b">
        <f t="shared" si="18"/>
        <v>0</v>
      </c>
      <c r="AB109" t="str">
        <f t="shared" si="19"/>
        <v/>
      </c>
      <c r="AC109" t="str">
        <f t="shared" si="20"/>
        <v/>
      </c>
      <c r="AD109" t="str">
        <f t="shared" si="21"/>
        <v/>
      </c>
      <c r="AE109" t="str">
        <f t="shared" si="22"/>
        <v/>
      </c>
      <c r="AF109" t="str">
        <f t="shared" si="23"/>
        <v/>
      </c>
      <c r="AG109" t="str">
        <f t="shared" si="24"/>
        <v/>
      </c>
      <c r="AH109" t="str">
        <f t="shared" si="25"/>
        <v/>
      </c>
      <c r="AI109" t="str">
        <f t="shared" si="26"/>
        <v/>
      </c>
      <c r="AJ109" t="str">
        <f t="shared" si="27"/>
        <v/>
      </c>
      <c r="AK109" t="str">
        <f t="shared" si="28"/>
        <v/>
      </c>
    </row>
    <row r="110" spans="1:37" x14ac:dyDescent="0.25">
      <c r="A110" s="23"/>
      <c r="B110" s="24"/>
      <c r="C110" s="24"/>
      <c r="D110" s="620"/>
      <c r="E110" s="26"/>
      <c r="F110" s="27"/>
      <c r="G110" s="27"/>
      <c r="H110" s="24"/>
      <c r="I110" s="28"/>
      <c r="J110" s="28"/>
      <c r="K110" s="52"/>
      <c r="L110" s="53"/>
      <c r="M110" s="54"/>
      <c r="N110" s="55"/>
      <c r="O110" s="56"/>
      <c r="P110" s="223"/>
      <c r="Q110" s="225"/>
      <c r="R110" s="377"/>
      <c r="S110" s="29"/>
      <c r="T110" s="30"/>
      <c r="U110">
        <f t="shared" si="16"/>
        <v>0</v>
      </c>
      <c r="V110" t="str">
        <f>IF(F110="","",IF(COUNTIF('Postes comptables'!$A:$C,F110)=0,"Anomalie",""))</f>
        <v/>
      </c>
      <c r="W110">
        <f t="shared" si="17"/>
        <v>1</v>
      </c>
      <c r="Z110" t="str">
        <f>IF(G110="","",IF(COUNTIF('Postes comptables'!$C$99:$C$148,G110)=0,"Anomalie",""))</f>
        <v/>
      </c>
      <c r="AA110" t="b">
        <f t="shared" si="18"/>
        <v>0</v>
      </c>
      <c r="AB110" t="str">
        <f t="shared" si="19"/>
        <v/>
      </c>
      <c r="AC110" t="str">
        <f t="shared" si="20"/>
        <v/>
      </c>
      <c r="AD110" t="str">
        <f t="shared" si="21"/>
        <v/>
      </c>
      <c r="AE110" t="str">
        <f t="shared" si="22"/>
        <v/>
      </c>
      <c r="AF110" t="str">
        <f t="shared" si="23"/>
        <v/>
      </c>
      <c r="AG110" t="str">
        <f t="shared" si="24"/>
        <v/>
      </c>
      <c r="AH110" t="str">
        <f t="shared" si="25"/>
        <v/>
      </c>
      <c r="AI110" t="str">
        <f t="shared" si="26"/>
        <v/>
      </c>
      <c r="AJ110" t="str">
        <f t="shared" si="27"/>
        <v/>
      </c>
      <c r="AK110" t="str">
        <f t="shared" si="28"/>
        <v/>
      </c>
    </row>
    <row r="111" spans="1:37" x14ac:dyDescent="0.25">
      <c r="A111" s="23"/>
      <c r="B111" s="24"/>
      <c r="C111" s="24"/>
      <c r="D111" s="620"/>
      <c r="E111" s="26"/>
      <c r="F111" s="27"/>
      <c r="G111" s="27"/>
      <c r="H111" s="24"/>
      <c r="I111" s="28"/>
      <c r="J111" s="28"/>
      <c r="K111" s="52"/>
      <c r="L111" s="53"/>
      <c r="M111" s="54"/>
      <c r="N111" s="55"/>
      <c r="O111" s="56"/>
      <c r="P111" s="223"/>
      <c r="Q111" s="225"/>
      <c r="R111" s="377"/>
      <c r="S111" s="29"/>
      <c r="T111" s="30"/>
      <c r="U111">
        <f t="shared" si="16"/>
        <v>0</v>
      </c>
      <c r="V111" t="str">
        <f>IF(F111="","",IF(COUNTIF('Postes comptables'!$A:$C,F111)=0,"Anomalie",""))</f>
        <v/>
      </c>
      <c r="W111">
        <f t="shared" si="17"/>
        <v>1</v>
      </c>
      <c r="Z111" t="str">
        <f>IF(G111="","",IF(COUNTIF('Postes comptables'!$C$99:$C$148,G111)=0,"Anomalie",""))</f>
        <v/>
      </c>
      <c r="AA111" t="b">
        <f t="shared" si="18"/>
        <v>0</v>
      </c>
      <c r="AB111" t="str">
        <f t="shared" si="19"/>
        <v/>
      </c>
      <c r="AC111" t="str">
        <f t="shared" si="20"/>
        <v/>
      </c>
      <c r="AD111" t="str">
        <f t="shared" si="21"/>
        <v/>
      </c>
      <c r="AE111" t="str">
        <f t="shared" si="22"/>
        <v/>
      </c>
      <c r="AF111" t="str">
        <f t="shared" si="23"/>
        <v/>
      </c>
      <c r="AG111" t="str">
        <f t="shared" si="24"/>
        <v/>
      </c>
      <c r="AH111" t="str">
        <f t="shared" si="25"/>
        <v/>
      </c>
      <c r="AI111" t="str">
        <f t="shared" si="26"/>
        <v/>
      </c>
      <c r="AJ111" t="str">
        <f t="shared" si="27"/>
        <v/>
      </c>
      <c r="AK111" t="str">
        <f t="shared" si="28"/>
        <v/>
      </c>
    </row>
    <row r="112" spans="1:37" x14ac:dyDescent="0.25">
      <c r="A112" s="23"/>
      <c r="B112" s="24"/>
      <c r="C112" s="24"/>
      <c r="D112" s="620"/>
      <c r="E112" s="26"/>
      <c r="F112" s="27"/>
      <c r="G112" s="27"/>
      <c r="H112" s="24"/>
      <c r="I112" s="28"/>
      <c r="J112" s="28"/>
      <c r="K112" s="52"/>
      <c r="L112" s="53"/>
      <c r="M112" s="54"/>
      <c r="N112" s="55"/>
      <c r="O112" s="56"/>
      <c r="P112" s="223"/>
      <c r="Q112" s="225"/>
      <c r="R112" s="377"/>
      <c r="S112" s="29"/>
      <c r="T112" s="30"/>
      <c r="U112">
        <f t="shared" si="16"/>
        <v>0</v>
      </c>
      <c r="V112" t="str">
        <f>IF(F112="","",IF(COUNTIF('Postes comptables'!$A:$C,F112)=0,"Anomalie",""))</f>
        <v/>
      </c>
      <c r="W112">
        <f t="shared" si="17"/>
        <v>1</v>
      </c>
      <c r="Z112" t="str">
        <f>IF(G112="","",IF(COUNTIF('Postes comptables'!$C$99:$C$148,G112)=0,"Anomalie",""))</f>
        <v/>
      </c>
      <c r="AA112" t="b">
        <f t="shared" si="18"/>
        <v>0</v>
      </c>
      <c r="AB112" t="str">
        <f t="shared" si="19"/>
        <v/>
      </c>
      <c r="AC112" t="str">
        <f t="shared" si="20"/>
        <v/>
      </c>
      <c r="AD112" t="str">
        <f t="shared" si="21"/>
        <v/>
      </c>
      <c r="AE112" t="str">
        <f t="shared" si="22"/>
        <v/>
      </c>
      <c r="AF112" t="str">
        <f t="shared" si="23"/>
        <v/>
      </c>
      <c r="AG112" t="str">
        <f t="shared" si="24"/>
        <v/>
      </c>
      <c r="AH112" t="str">
        <f t="shared" si="25"/>
        <v/>
      </c>
      <c r="AI112" t="str">
        <f t="shared" si="26"/>
        <v/>
      </c>
      <c r="AJ112" t="str">
        <f t="shared" si="27"/>
        <v/>
      </c>
      <c r="AK112" t="str">
        <f t="shared" si="28"/>
        <v/>
      </c>
    </row>
    <row r="113" spans="1:37" x14ac:dyDescent="0.25">
      <c r="A113" s="23"/>
      <c r="B113" s="24"/>
      <c r="C113" s="24"/>
      <c r="D113" s="620"/>
      <c r="E113" s="26"/>
      <c r="F113" s="27"/>
      <c r="G113" s="27"/>
      <c r="H113" s="24"/>
      <c r="I113" s="28"/>
      <c r="J113" s="28"/>
      <c r="K113" s="52"/>
      <c r="L113" s="53"/>
      <c r="M113" s="54"/>
      <c r="N113" s="55"/>
      <c r="O113" s="56"/>
      <c r="P113" s="223"/>
      <c r="Q113" s="225"/>
      <c r="R113" s="377"/>
      <c r="S113" s="29"/>
      <c r="T113" s="30"/>
      <c r="U113">
        <f t="shared" si="16"/>
        <v>0</v>
      </c>
      <c r="V113" t="str">
        <f>IF(F113="","",IF(COUNTIF('Postes comptables'!$A:$C,F113)=0,"Anomalie",""))</f>
        <v/>
      </c>
      <c r="W113">
        <f t="shared" si="17"/>
        <v>1</v>
      </c>
      <c r="Z113" t="str">
        <f>IF(G113="","",IF(COUNTIF('Postes comptables'!$C$99:$C$148,G113)=0,"Anomalie",""))</f>
        <v/>
      </c>
      <c r="AA113" t="b">
        <f t="shared" si="18"/>
        <v>0</v>
      </c>
      <c r="AB113" t="str">
        <f t="shared" si="19"/>
        <v/>
      </c>
      <c r="AC113" t="str">
        <f t="shared" si="20"/>
        <v/>
      </c>
      <c r="AD113" t="str">
        <f t="shared" si="21"/>
        <v/>
      </c>
      <c r="AE113" t="str">
        <f t="shared" si="22"/>
        <v/>
      </c>
      <c r="AF113" t="str">
        <f t="shared" si="23"/>
        <v/>
      </c>
      <c r="AG113" t="str">
        <f t="shared" si="24"/>
        <v/>
      </c>
      <c r="AH113" t="str">
        <f t="shared" si="25"/>
        <v/>
      </c>
      <c r="AI113" t="str">
        <f t="shared" si="26"/>
        <v/>
      </c>
      <c r="AJ113" t="str">
        <f t="shared" si="27"/>
        <v/>
      </c>
      <c r="AK113" t="str">
        <f t="shared" si="28"/>
        <v/>
      </c>
    </row>
    <row r="114" spans="1:37" x14ac:dyDescent="0.25">
      <c r="A114" s="23"/>
      <c r="B114" s="24"/>
      <c r="C114" s="24"/>
      <c r="D114" s="620"/>
      <c r="E114" s="26"/>
      <c r="F114" s="27"/>
      <c r="G114" s="27"/>
      <c r="H114" s="24"/>
      <c r="I114" s="28"/>
      <c r="J114" s="28"/>
      <c r="K114" s="52"/>
      <c r="L114" s="53"/>
      <c r="M114" s="54"/>
      <c r="N114" s="55"/>
      <c r="O114" s="56"/>
      <c r="P114" s="223"/>
      <c r="Q114" s="225"/>
      <c r="R114" s="377"/>
      <c r="S114" s="29"/>
      <c r="T114" s="30"/>
      <c r="U114">
        <f t="shared" si="16"/>
        <v>0</v>
      </c>
      <c r="V114" t="str">
        <f>IF(F114="","",IF(COUNTIF('Postes comptables'!$A:$C,F114)=0,"Anomalie",""))</f>
        <v/>
      </c>
      <c r="W114">
        <f t="shared" si="17"/>
        <v>1</v>
      </c>
      <c r="Z114" t="str">
        <f>IF(G114="","",IF(COUNTIF('Postes comptables'!$C$99:$C$148,G114)=0,"Anomalie",""))</f>
        <v/>
      </c>
      <c r="AA114" t="b">
        <f t="shared" si="18"/>
        <v>0</v>
      </c>
      <c r="AB114" t="str">
        <f t="shared" si="19"/>
        <v/>
      </c>
      <c r="AC114" t="str">
        <f t="shared" si="20"/>
        <v/>
      </c>
      <c r="AD114" t="str">
        <f t="shared" si="21"/>
        <v/>
      </c>
      <c r="AE114" t="str">
        <f t="shared" si="22"/>
        <v/>
      </c>
      <c r="AF114" t="str">
        <f t="shared" si="23"/>
        <v/>
      </c>
      <c r="AG114" t="str">
        <f t="shared" si="24"/>
        <v/>
      </c>
      <c r="AH114" t="str">
        <f t="shared" si="25"/>
        <v/>
      </c>
      <c r="AI114" t="str">
        <f t="shared" si="26"/>
        <v/>
      </c>
      <c r="AJ114" t="str">
        <f t="shared" si="27"/>
        <v/>
      </c>
      <c r="AK114" t="str">
        <f t="shared" si="28"/>
        <v/>
      </c>
    </row>
    <row r="115" spans="1:37" x14ac:dyDescent="0.25">
      <c r="A115" s="23"/>
      <c r="B115" s="24"/>
      <c r="C115" s="24"/>
      <c r="D115" s="620"/>
      <c r="E115" s="26"/>
      <c r="F115" s="27"/>
      <c r="G115" s="27"/>
      <c r="H115" s="24"/>
      <c r="I115" s="28"/>
      <c r="J115" s="28"/>
      <c r="K115" s="52"/>
      <c r="L115" s="53"/>
      <c r="M115" s="54"/>
      <c r="N115" s="55"/>
      <c r="O115" s="56"/>
      <c r="P115" s="223"/>
      <c r="Q115" s="225"/>
      <c r="R115" s="377"/>
      <c r="S115" s="29"/>
      <c r="T115" s="30"/>
      <c r="U115">
        <f t="shared" si="16"/>
        <v>0</v>
      </c>
      <c r="V115" t="str">
        <f>IF(F115="","",IF(COUNTIF('Postes comptables'!$A:$C,F115)=0,"Anomalie",""))</f>
        <v/>
      </c>
      <c r="W115">
        <f t="shared" si="17"/>
        <v>1</v>
      </c>
      <c r="Z115" t="str">
        <f>IF(G115="","",IF(COUNTIF('Postes comptables'!$C$99:$C$148,G115)=0,"Anomalie",""))</f>
        <v/>
      </c>
      <c r="AA115" t="b">
        <f t="shared" si="18"/>
        <v>0</v>
      </c>
      <c r="AB115" t="str">
        <f t="shared" si="19"/>
        <v/>
      </c>
      <c r="AC115" t="str">
        <f t="shared" si="20"/>
        <v/>
      </c>
      <c r="AD115" t="str">
        <f t="shared" si="21"/>
        <v/>
      </c>
      <c r="AE115" t="str">
        <f t="shared" si="22"/>
        <v/>
      </c>
      <c r="AF115" t="str">
        <f t="shared" si="23"/>
        <v/>
      </c>
      <c r="AG115" t="str">
        <f t="shared" si="24"/>
        <v/>
      </c>
      <c r="AH115" t="str">
        <f t="shared" si="25"/>
        <v/>
      </c>
      <c r="AI115" t="str">
        <f t="shared" si="26"/>
        <v/>
      </c>
      <c r="AJ115" t="str">
        <f t="shared" si="27"/>
        <v/>
      </c>
      <c r="AK115" t="str">
        <f t="shared" si="28"/>
        <v/>
      </c>
    </row>
    <row r="116" spans="1:37" x14ac:dyDescent="0.25">
      <c r="A116" s="23"/>
      <c r="B116" s="24"/>
      <c r="C116" s="24"/>
      <c r="D116" s="620"/>
      <c r="E116" s="26"/>
      <c r="F116" s="27"/>
      <c r="G116" s="27"/>
      <c r="H116" s="24"/>
      <c r="I116" s="28"/>
      <c r="J116" s="28"/>
      <c r="K116" s="52"/>
      <c r="L116" s="53"/>
      <c r="M116" s="54"/>
      <c r="N116" s="55"/>
      <c r="O116" s="56"/>
      <c r="P116" s="223"/>
      <c r="Q116" s="225"/>
      <c r="R116" s="377"/>
      <c r="S116" s="29"/>
      <c r="T116" s="30"/>
      <c r="U116">
        <f t="shared" si="16"/>
        <v>0</v>
      </c>
      <c r="V116" t="str">
        <f>IF(F116="","",IF(COUNTIF('Postes comptables'!$A:$C,F116)=0,"Anomalie",""))</f>
        <v/>
      </c>
      <c r="W116">
        <f t="shared" si="17"/>
        <v>1</v>
      </c>
      <c r="Z116" t="str">
        <f>IF(G116="","",IF(COUNTIF('Postes comptables'!$C$99:$C$148,G116)=0,"Anomalie",""))</f>
        <v/>
      </c>
      <c r="AA116" t="b">
        <f t="shared" si="18"/>
        <v>0</v>
      </c>
      <c r="AB116" t="str">
        <f t="shared" si="19"/>
        <v/>
      </c>
      <c r="AC116" t="str">
        <f t="shared" si="20"/>
        <v/>
      </c>
      <c r="AD116" t="str">
        <f t="shared" si="21"/>
        <v/>
      </c>
      <c r="AE116" t="str">
        <f t="shared" si="22"/>
        <v/>
      </c>
      <c r="AF116" t="str">
        <f t="shared" si="23"/>
        <v/>
      </c>
      <c r="AG116" t="str">
        <f t="shared" si="24"/>
        <v/>
      </c>
      <c r="AH116" t="str">
        <f t="shared" si="25"/>
        <v/>
      </c>
      <c r="AI116" t="str">
        <f t="shared" si="26"/>
        <v/>
      </c>
      <c r="AJ116" t="str">
        <f t="shared" si="27"/>
        <v/>
      </c>
      <c r="AK116" t="str">
        <f t="shared" si="28"/>
        <v/>
      </c>
    </row>
    <row r="117" spans="1:37" x14ac:dyDescent="0.25">
      <c r="A117" s="23"/>
      <c r="B117" s="24"/>
      <c r="C117" s="24"/>
      <c r="D117" s="620"/>
      <c r="E117" s="26"/>
      <c r="F117" s="27"/>
      <c r="G117" s="27"/>
      <c r="H117" s="24"/>
      <c r="I117" s="28"/>
      <c r="J117" s="28"/>
      <c r="K117" s="52"/>
      <c r="L117" s="53"/>
      <c r="M117" s="54"/>
      <c r="N117" s="55"/>
      <c r="O117" s="56"/>
      <c r="P117" s="223"/>
      <c r="Q117" s="225"/>
      <c r="R117" s="377"/>
      <c r="S117" s="29"/>
      <c r="T117" s="30"/>
      <c r="U117">
        <f t="shared" si="16"/>
        <v>0</v>
      </c>
      <c r="V117" t="str">
        <f>IF(F117="","",IF(COUNTIF('Postes comptables'!$A:$C,F117)=0,"Anomalie",""))</f>
        <v/>
      </c>
      <c r="W117">
        <f t="shared" si="17"/>
        <v>1</v>
      </c>
      <c r="Z117" t="str">
        <f>IF(G117="","",IF(COUNTIF('Postes comptables'!$C$99:$C$148,G117)=0,"Anomalie",""))</f>
        <v/>
      </c>
      <c r="AA117" t="b">
        <f t="shared" si="18"/>
        <v>0</v>
      </c>
      <c r="AB117" t="str">
        <f t="shared" si="19"/>
        <v/>
      </c>
      <c r="AC117" t="str">
        <f t="shared" si="20"/>
        <v/>
      </c>
      <c r="AD117" t="str">
        <f t="shared" si="21"/>
        <v/>
      </c>
      <c r="AE117" t="str">
        <f t="shared" si="22"/>
        <v/>
      </c>
      <c r="AF117" t="str">
        <f t="shared" si="23"/>
        <v/>
      </c>
      <c r="AG117" t="str">
        <f t="shared" si="24"/>
        <v/>
      </c>
      <c r="AH117" t="str">
        <f t="shared" si="25"/>
        <v/>
      </c>
      <c r="AI117" t="str">
        <f t="shared" si="26"/>
        <v/>
      </c>
      <c r="AJ117" t="str">
        <f t="shared" si="27"/>
        <v/>
      </c>
      <c r="AK117" t="str">
        <f t="shared" si="28"/>
        <v/>
      </c>
    </row>
    <row r="118" spans="1:37" x14ac:dyDescent="0.25">
      <c r="A118" s="23"/>
      <c r="B118" s="24"/>
      <c r="C118" s="24"/>
      <c r="D118" s="620"/>
      <c r="E118" s="26"/>
      <c r="F118" s="27"/>
      <c r="G118" s="27"/>
      <c r="H118" s="24"/>
      <c r="I118" s="28"/>
      <c r="J118" s="28"/>
      <c r="K118" s="52"/>
      <c r="L118" s="53"/>
      <c r="M118" s="54"/>
      <c r="N118" s="55"/>
      <c r="O118" s="56"/>
      <c r="P118" s="223"/>
      <c r="Q118" s="225"/>
      <c r="R118" s="377"/>
      <c r="S118" s="29"/>
      <c r="T118" s="30"/>
      <c r="U118">
        <f t="shared" si="16"/>
        <v>0</v>
      </c>
      <c r="V118" t="str">
        <f>IF(F118="","",IF(COUNTIF('Postes comptables'!$A:$C,F118)=0,"Anomalie",""))</f>
        <v/>
      </c>
      <c r="W118">
        <f t="shared" si="17"/>
        <v>1</v>
      </c>
      <c r="Z118" t="str">
        <f>IF(G118="","",IF(COUNTIF('Postes comptables'!$C$99:$C$148,G118)=0,"Anomalie",""))</f>
        <v/>
      </c>
      <c r="AA118" t="b">
        <f t="shared" si="18"/>
        <v>0</v>
      </c>
      <c r="AB118" t="str">
        <f t="shared" si="19"/>
        <v/>
      </c>
      <c r="AC118" t="str">
        <f t="shared" si="20"/>
        <v/>
      </c>
      <c r="AD118" t="str">
        <f t="shared" si="21"/>
        <v/>
      </c>
      <c r="AE118" t="str">
        <f t="shared" si="22"/>
        <v/>
      </c>
      <c r="AF118" t="str">
        <f t="shared" si="23"/>
        <v/>
      </c>
      <c r="AG118" t="str">
        <f t="shared" si="24"/>
        <v/>
      </c>
      <c r="AH118" t="str">
        <f t="shared" si="25"/>
        <v/>
      </c>
      <c r="AI118" t="str">
        <f t="shared" si="26"/>
        <v/>
      </c>
      <c r="AJ118" t="str">
        <f t="shared" si="27"/>
        <v/>
      </c>
      <c r="AK118" t="str">
        <f t="shared" si="28"/>
        <v/>
      </c>
    </row>
    <row r="119" spans="1:37" x14ac:dyDescent="0.25">
      <c r="A119" s="23"/>
      <c r="B119" s="24"/>
      <c r="C119" s="24"/>
      <c r="D119" s="620"/>
      <c r="E119" s="26"/>
      <c r="F119" s="27"/>
      <c r="G119" s="27"/>
      <c r="H119" s="24"/>
      <c r="I119" s="28"/>
      <c r="J119" s="28"/>
      <c r="K119" s="52"/>
      <c r="L119" s="53"/>
      <c r="M119" s="54"/>
      <c r="N119" s="55"/>
      <c r="O119" s="56"/>
      <c r="P119" s="223"/>
      <c r="Q119" s="225"/>
      <c r="R119" s="377"/>
      <c r="S119" s="29"/>
      <c r="T119" s="30"/>
      <c r="U119">
        <f t="shared" si="16"/>
        <v>0</v>
      </c>
      <c r="V119" t="str">
        <f>IF(F119="","",IF(COUNTIF('Postes comptables'!$A:$C,F119)=0,"Anomalie",""))</f>
        <v/>
      </c>
      <c r="W119">
        <f t="shared" si="17"/>
        <v>1</v>
      </c>
      <c r="Z119" t="str">
        <f>IF(G119="","",IF(COUNTIF('Postes comptables'!$C$99:$C$148,G119)=0,"Anomalie",""))</f>
        <v/>
      </c>
      <c r="AA119" t="b">
        <f t="shared" si="18"/>
        <v>0</v>
      </c>
      <c r="AB119" t="str">
        <f t="shared" si="19"/>
        <v/>
      </c>
      <c r="AC119" t="str">
        <f t="shared" si="20"/>
        <v/>
      </c>
      <c r="AD119" t="str">
        <f t="shared" si="21"/>
        <v/>
      </c>
      <c r="AE119" t="str">
        <f t="shared" si="22"/>
        <v/>
      </c>
      <c r="AF119" t="str">
        <f t="shared" si="23"/>
        <v/>
      </c>
      <c r="AG119" t="str">
        <f t="shared" si="24"/>
        <v/>
      </c>
      <c r="AH119" t="str">
        <f t="shared" si="25"/>
        <v/>
      </c>
      <c r="AI119" t="str">
        <f t="shared" si="26"/>
        <v/>
      </c>
      <c r="AJ119" t="str">
        <f t="shared" si="27"/>
        <v/>
      </c>
      <c r="AK119" t="str">
        <f t="shared" si="28"/>
        <v/>
      </c>
    </row>
    <row r="120" spans="1:37" x14ac:dyDescent="0.25">
      <c r="A120" s="23"/>
      <c r="B120" s="24"/>
      <c r="C120" s="24"/>
      <c r="D120" s="620"/>
      <c r="E120" s="26"/>
      <c r="F120" s="27"/>
      <c r="G120" s="27"/>
      <c r="H120" s="24"/>
      <c r="I120" s="28"/>
      <c r="J120" s="28"/>
      <c r="K120" s="52"/>
      <c r="L120" s="53"/>
      <c r="M120" s="54"/>
      <c r="N120" s="55"/>
      <c r="O120" s="56"/>
      <c r="P120" s="223"/>
      <c r="Q120" s="225"/>
      <c r="R120" s="377"/>
      <c r="S120" s="29"/>
      <c r="T120" s="30"/>
      <c r="U120">
        <f t="shared" si="16"/>
        <v>0</v>
      </c>
      <c r="V120" t="str">
        <f>IF(F120="","",IF(COUNTIF('Postes comptables'!$A:$C,F120)=0,"Anomalie",""))</f>
        <v/>
      </c>
      <c r="W120">
        <f t="shared" si="17"/>
        <v>1</v>
      </c>
      <c r="Z120" t="str">
        <f>IF(G120="","",IF(COUNTIF('Postes comptables'!$C$99:$C$148,G120)=0,"Anomalie",""))</f>
        <v/>
      </c>
      <c r="AA120" t="b">
        <f t="shared" si="18"/>
        <v>0</v>
      </c>
      <c r="AB120" t="str">
        <f t="shared" si="19"/>
        <v/>
      </c>
      <c r="AC120" t="str">
        <f t="shared" si="20"/>
        <v/>
      </c>
      <c r="AD120" t="str">
        <f t="shared" si="21"/>
        <v/>
      </c>
      <c r="AE120" t="str">
        <f t="shared" si="22"/>
        <v/>
      </c>
      <c r="AF120" t="str">
        <f t="shared" si="23"/>
        <v/>
      </c>
      <c r="AG120" t="str">
        <f t="shared" si="24"/>
        <v/>
      </c>
      <c r="AH120" t="str">
        <f t="shared" si="25"/>
        <v/>
      </c>
      <c r="AI120" t="str">
        <f t="shared" si="26"/>
        <v/>
      </c>
      <c r="AJ120" t="str">
        <f t="shared" si="27"/>
        <v/>
      </c>
      <c r="AK120" t="str">
        <f t="shared" si="28"/>
        <v/>
      </c>
    </row>
    <row r="121" spans="1:37" x14ac:dyDescent="0.25">
      <c r="A121" s="23"/>
      <c r="B121" s="24"/>
      <c r="C121" s="24"/>
      <c r="D121" s="620"/>
      <c r="E121" s="26"/>
      <c r="F121" s="27"/>
      <c r="G121" s="27"/>
      <c r="H121" s="24"/>
      <c r="I121" s="28"/>
      <c r="J121" s="28"/>
      <c r="K121" s="52"/>
      <c r="L121" s="53"/>
      <c r="M121" s="54"/>
      <c r="N121" s="55"/>
      <c r="O121" s="56"/>
      <c r="P121" s="223"/>
      <c r="Q121" s="225"/>
      <c r="R121" s="377"/>
      <c r="S121" s="29"/>
      <c r="T121" s="30"/>
      <c r="U121">
        <f t="shared" si="16"/>
        <v>0</v>
      </c>
      <c r="V121" t="str">
        <f>IF(F121="","",IF(COUNTIF('Postes comptables'!$A:$C,F121)=0,"Anomalie",""))</f>
        <v/>
      </c>
      <c r="W121">
        <f t="shared" si="17"/>
        <v>1</v>
      </c>
      <c r="Z121" t="str">
        <f>IF(G121="","",IF(COUNTIF('Postes comptables'!$C$99:$C$148,G121)=0,"Anomalie",""))</f>
        <v/>
      </c>
      <c r="AA121" t="b">
        <f t="shared" si="18"/>
        <v>0</v>
      </c>
      <c r="AB121" t="str">
        <f t="shared" si="19"/>
        <v/>
      </c>
      <c r="AC121" t="str">
        <f t="shared" si="20"/>
        <v/>
      </c>
      <c r="AD121" t="str">
        <f t="shared" si="21"/>
        <v/>
      </c>
      <c r="AE121" t="str">
        <f t="shared" si="22"/>
        <v/>
      </c>
      <c r="AF121" t="str">
        <f t="shared" si="23"/>
        <v/>
      </c>
      <c r="AG121" t="str">
        <f t="shared" si="24"/>
        <v/>
      </c>
      <c r="AH121" t="str">
        <f t="shared" si="25"/>
        <v/>
      </c>
      <c r="AI121" t="str">
        <f t="shared" si="26"/>
        <v/>
      </c>
      <c r="AJ121" t="str">
        <f t="shared" si="27"/>
        <v/>
      </c>
      <c r="AK121" t="str">
        <f t="shared" si="28"/>
        <v/>
      </c>
    </row>
    <row r="122" spans="1:37" x14ac:dyDescent="0.25">
      <c r="A122" s="23"/>
      <c r="B122" s="24"/>
      <c r="C122" s="24"/>
      <c r="D122" s="620"/>
      <c r="E122" s="26"/>
      <c r="F122" s="27"/>
      <c r="G122" s="27"/>
      <c r="H122" s="24"/>
      <c r="I122" s="28"/>
      <c r="J122" s="28"/>
      <c r="K122" s="52"/>
      <c r="L122" s="53"/>
      <c r="M122" s="54"/>
      <c r="N122" s="55"/>
      <c r="O122" s="56"/>
      <c r="P122" s="223"/>
      <c r="Q122" s="225"/>
      <c r="R122" s="377"/>
      <c r="S122" s="29"/>
      <c r="T122" s="30"/>
      <c r="U122">
        <f t="shared" si="16"/>
        <v>0</v>
      </c>
      <c r="V122" t="str">
        <f>IF(F122="","",IF(COUNTIF('Postes comptables'!$A:$C,F122)=0,"Anomalie",""))</f>
        <v/>
      </c>
      <c r="W122">
        <f t="shared" si="17"/>
        <v>1</v>
      </c>
      <c r="Z122" t="str">
        <f>IF(G122="","",IF(COUNTIF('Postes comptables'!$C$99:$C$148,G122)=0,"Anomalie",""))</f>
        <v/>
      </c>
      <c r="AA122" t="b">
        <f t="shared" si="18"/>
        <v>0</v>
      </c>
      <c r="AB122" t="str">
        <f t="shared" si="19"/>
        <v/>
      </c>
      <c r="AC122" t="str">
        <f t="shared" si="20"/>
        <v/>
      </c>
      <c r="AD122" t="str">
        <f t="shared" si="21"/>
        <v/>
      </c>
      <c r="AE122" t="str">
        <f t="shared" si="22"/>
        <v/>
      </c>
      <c r="AF122" t="str">
        <f t="shared" si="23"/>
        <v/>
      </c>
      <c r="AG122" t="str">
        <f t="shared" si="24"/>
        <v/>
      </c>
      <c r="AH122" t="str">
        <f t="shared" si="25"/>
        <v/>
      </c>
      <c r="AI122" t="str">
        <f t="shared" si="26"/>
        <v/>
      </c>
      <c r="AJ122" t="str">
        <f t="shared" si="27"/>
        <v/>
      </c>
      <c r="AK122" t="str">
        <f t="shared" si="28"/>
        <v/>
      </c>
    </row>
    <row r="123" spans="1:37" x14ac:dyDescent="0.25">
      <c r="A123" s="23"/>
      <c r="B123" s="24"/>
      <c r="C123" s="24"/>
      <c r="D123" s="620"/>
      <c r="E123" s="26"/>
      <c r="F123" s="27"/>
      <c r="G123" s="27"/>
      <c r="H123" s="24"/>
      <c r="I123" s="28"/>
      <c r="J123" s="28"/>
      <c r="K123" s="52"/>
      <c r="L123" s="53"/>
      <c r="M123" s="54"/>
      <c r="N123" s="55"/>
      <c r="O123" s="56"/>
      <c r="P123" s="223"/>
      <c r="Q123" s="225"/>
      <c r="R123" s="377"/>
      <c r="S123" s="29"/>
      <c r="T123" s="30"/>
      <c r="U123">
        <f t="shared" si="16"/>
        <v>0</v>
      </c>
      <c r="V123" t="str">
        <f>IF(F123="","",IF(COUNTIF('Postes comptables'!$A:$C,F123)=0,"Anomalie",""))</f>
        <v/>
      </c>
      <c r="W123">
        <f t="shared" si="17"/>
        <v>1</v>
      </c>
      <c r="Z123" t="str">
        <f>IF(G123="","",IF(COUNTIF('Postes comptables'!$C$99:$C$148,G123)=0,"Anomalie",""))</f>
        <v/>
      </c>
      <c r="AA123" t="b">
        <f t="shared" si="18"/>
        <v>0</v>
      </c>
      <c r="AB123" t="str">
        <f t="shared" si="19"/>
        <v/>
      </c>
      <c r="AC123" t="str">
        <f t="shared" si="20"/>
        <v/>
      </c>
      <c r="AD123" t="str">
        <f t="shared" si="21"/>
        <v/>
      </c>
      <c r="AE123" t="str">
        <f t="shared" si="22"/>
        <v/>
      </c>
      <c r="AF123" t="str">
        <f t="shared" si="23"/>
        <v/>
      </c>
      <c r="AG123" t="str">
        <f t="shared" si="24"/>
        <v/>
      </c>
      <c r="AH123" t="str">
        <f t="shared" si="25"/>
        <v/>
      </c>
      <c r="AI123" t="str">
        <f t="shared" si="26"/>
        <v/>
      </c>
      <c r="AJ123" t="str">
        <f t="shared" si="27"/>
        <v/>
      </c>
      <c r="AK123" t="str">
        <f t="shared" si="28"/>
        <v/>
      </c>
    </row>
    <row r="124" spans="1:37" x14ac:dyDescent="0.25">
      <c r="A124" s="23"/>
      <c r="B124" s="24"/>
      <c r="C124" s="24"/>
      <c r="D124" s="620"/>
      <c r="E124" s="26"/>
      <c r="F124" s="27"/>
      <c r="G124" s="27"/>
      <c r="H124" s="24"/>
      <c r="I124" s="28"/>
      <c r="J124" s="28"/>
      <c r="K124" s="52"/>
      <c r="L124" s="53"/>
      <c r="M124" s="54"/>
      <c r="N124" s="55"/>
      <c r="O124" s="56"/>
      <c r="P124" s="223"/>
      <c r="Q124" s="225"/>
      <c r="R124" s="377"/>
      <c r="S124" s="29"/>
      <c r="T124" s="30"/>
      <c r="U124">
        <f t="shared" si="16"/>
        <v>0</v>
      </c>
      <c r="V124" t="str">
        <f>IF(F124="","",IF(COUNTIF('Postes comptables'!$A:$C,F124)=0,"Anomalie",""))</f>
        <v/>
      </c>
      <c r="W124">
        <f t="shared" si="17"/>
        <v>1</v>
      </c>
      <c r="Z124" t="str">
        <f>IF(G124="","",IF(COUNTIF('Postes comptables'!$C$99:$C$148,G124)=0,"Anomalie",""))</f>
        <v/>
      </c>
      <c r="AA124" t="b">
        <f t="shared" si="18"/>
        <v>0</v>
      </c>
      <c r="AB124" t="str">
        <f t="shared" si="19"/>
        <v/>
      </c>
      <c r="AC124" t="str">
        <f t="shared" si="20"/>
        <v/>
      </c>
      <c r="AD124" t="str">
        <f t="shared" si="21"/>
        <v/>
      </c>
      <c r="AE124" t="str">
        <f t="shared" si="22"/>
        <v/>
      </c>
      <c r="AF124" t="str">
        <f t="shared" si="23"/>
        <v/>
      </c>
      <c r="AG124" t="str">
        <f t="shared" si="24"/>
        <v/>
      </c>
      <c r="AH124" t="str">
        <f t="shared" si="25"/>
        <v/>
      </c>
      <c r="AI124" t="str">
        <f t="shared" si="26"/>
        <v/>
      </c>
      <c r="AJ124" t="str">
        <f t="shared" si="27"/>
        <v/>
      </c>
      <c r="AK124" t="str">
        <f t="shared" si="28"/>
        <v/>
      </c>
    </row>
    <row r="125" spans="1:37" x14ac:dyDescent="0.25">
      <c r="A125" s="23"/>
      <c r="B125" s="24"/>
      <c r="C125" s="24"/>
      <c r="D125" s="620"/>
      <c r="E125" s="26"/>
      <c r="F125" s="27"/>
      <c r="G125" s="27"/>
      <c r="H125" s="24"/>
      <c r="I125" s="28"/>
      <c r="J125" s="28"/>
      <c r="K125" s="52"/>
      <c r="L125" s="53"/>
      <c r="M125" s="54"/>
      <c r="N125" s="55"/>
      <c r="O125" s="56"/>
      <c r="P125" s="223"/>
      <c r="Q125" s="225"/>
      <c r="R125" s="377"/>
      <c r="S125" s="29"/>
      <c r="T125" s="30"/>
      <c r="U125">
        <f t="shared" si="16"/>
        <v>0</v>
      </c>
      <c r="V125" t="str">
        <f>IF(F125="","",IF(COUNTIF('Postes comptables'!$A:$C,F125)=0,"Anomalie",""))</f>
        <v/>
      </c>
      <c r="W125">
        <f t="shared" si="17"/>
        <v>1</v>
      </c>
      <c r="Z125" t="str">
        <f>IF(G125="","",IF(COUNTIF('Postes comptables'!$C$99:$C$148,G125)=0,"Anomalie",""))</f>
        <v/>
      </c>
      <c r="AA125" t="b">
        <f t="shared" si="18"/>
        <v>0</v>
      </c>
      <c r="AB125" t="str">
        <f t="shared" si="19"/>
        <v/>
      </c>
      <c r="AC125" t="str">
        <f t="shared" si="20"/>
        <v/>
      </c>
      <c r="AD125" t="str">
        <f t="shared" si="21"/>
        <v/>
      </c>
      <c r="AE125" t="str">
        <f t="shared" si="22"/>
        <v/>
      </c>
      <c r="AF125" t="str">
        <f t="shared" si="23"/>
        <v/>
      </c>
      <c r="AG125" t="str">
        <f t="shared" si="24"/>
        <v/>
      </c>
      <c r="AH125" t="str">
        <f t="shared" si="25"/>
        <v/>
      </c>
      <c r="AI125" t="str">
        <f t="shared" si="26"/>
        <v/>
      </c>
      <c r="AJ125" t="str">
        <f t="shared" si="27"/>
        <v/>
      </c>
      <c r="AK125" t="str">
        <f t="shared" si="28"/>
        <v/>
      </c>
    </row>
    <row r="126" spans="1:37" x14ac:dyDescent="0.25">
      <c r="A126" s="23"/>
      <c r="B126" s="24"/>
      <c r="C126" s="24"/>
      <c r="D126" s="620"/>
      <c r="E126" s="26"/>
      <c r="F126" s="27"/>
      <c r="G126" s="27"/>
      <c r="H126" s="24"/>
      <c r="I126" s="28"/>
      <c r="J126" s="28"/>
      <c r="K126" s="52"/>
      <c r="L126" s="53"/>
      <c r="M126" s="54"/>
      <c r="N126" s="55"/>
      <c r="O126" s="56"/>
      <c r="P126" s="223"/>
      <c r="Q126" s="225"/>
      <c r="R126" s="377"/>
      <c r="S126" s="29"/>
      <c r="T126" s="30"/>
      <c r="U126">
        <f t="shared" si="16"/>
        <v>0</v>
      </c>
      <c r="V126" t="str">
        <f>IF(F126="","",IF(COUNTIF('Postes comptables'!$A:$C,F126)=0,"Anomalie",""))</f>
        <v/>
      </c>
      <c r="W126">
        <f t="shared" si="17"/>
        <v>1</v>
      </c>
      <c r="Z126" t="str">
        <f>IF(G126="","",IF(COUNTIF('Postes comptables'!$C$99:$C$148,G126)=0,"Anomalie",""))</f>
        <v/>
      </c>
      <c r="AA126" t="b">
        <f t="shared" si="18"/>
        <v>0</v>
      </c>
      <c r="AB126" t="str">
        <f t="shared" si="19"/>
        <v/>
      </c>
      <c r="AC126" t="str">
        <f t="shared" si="20"/>
        <v/>
      </c>
      <c r="AD126" t="str">
        <f t="shared" si="21"/>
        <v/>
      </c>
      <c r="AE126" t="str">
        <f t="shared" si="22"/>
        <v/>
      </c>
      <c r="AF126" t="str">
        <f t="shared" si="23"/>
        <v/>
      </c>
      <c r="AG126" t="str">
        <f t="shared" si="24"/>
        <v/>
      </c>
      <c r="AH126" t="str">
        <f t="shared" si="25"/>
        <v/>
      </c>
      <c r="AI126" t="str">
        <f t="shared" si="26"/>
        <v/>
      </c>
      <c r="AJ126" t="str">
        <f t="shared" si="27"/>
        <v/>
      </c>
      <c r="AK126" t="str">
        <f t="shared" si="28"/>
        <v/>
      </c>
    </row>
    <row r="127" spans="1:37" x14ac:dyDescent="0.25">
      <c r="A127" s="23"/>
      <c r="B127" s="24"/>
      <c r="C127" s="24"/>
      <c r="D127" s="620"/>
      <c r="E127" s="26"/>
      <c r="F127" s="27"/>
      <c r="G127" s="27"/>
      <c r="H127" s="24"/>
      <c r="I127" s="28"/>
      <c r="J127" s="28"/>
      <c r="K127" s="52"/>
      <c r="L127" s="53"/>
      <c r="M127" s="54"/>
      <c r="N127" s="55"/>
      <c r="O127" s="56"/>
      <c r="P127" s="223"/>
      <c r="Q127" s="225"/>
      <c r="R127" s="377"/>
      <c r="S127" s="29"/>
      <c r="T127" s="30"/>
      <c r="U127">
        <f t="shared" si="16"/>
        <v>0</v>
      </c>
      <c r="V127" t="str">
        <f>IF(F127="","",IF(COUNTIF('Postes comptables'!$A:$C,F127)=0,"Anomalie",""))</f>
        <v/>
      </c>
      <c r="W127">
        <f t="shared" si="17"/>
        <v>1</v>
      </c>
      <c r="Z127" t="str">
        <f>IF(G127="","",IF(COUNTIF('Postes comptables'!$C$99:$C$148,G127)=0,"Anomalie",""))</f>
        <v/>
      </c>
      <c r="AA127" t="b">
        <f t="shared" si="18"/>
        <v>0</v>
      </c>
      <c r="AB127" t="str">
        <f t="shared" si="19"/>
        <v/>
      </c>
      <c r="AC127" t="str">
        <f t="shared" si="20"/>
        <v/>
      </c>
      <c r="AD127" t="str">
        <f t="shared" si="21"/>
        <v/>
      </c>
      <c r="AE127" t="str">
        <f t="shared" si="22"/>
        <v/>
      </c>
      <c r="AF127" t="str">
        <f t="shared" si="23"/>
        <v/>
      </c>
      <c r="AG127" t="str">
        <f t="shared" si="24"/>
        <v/>
      </c>
      <c r="AH127" t="str">
        <f t="shared" si="25"/>
        <v/>
      </c>
      <c r="AI127" t="str">
        <f t="shared" si="26"/>
        <v/>
      </c>
      <c r="AJ127" t="str">
        <f t="shared" si="27"/>
        <v/>
      </c>
      <c r="AK127" t="str">
        <f t="shared" si="28"/>
        <v/>
      </c>
    </row>
    <row r="128" spans="1:37" x14ac:dyDescent="0.25">
      <c r="A128" s="23"/>
      <c r="B128" s="24"/>
      <c r="C128" s="24"/>
      <c r="D128" s="620"/>
      <c r="E128" s="26"/>
      <c r="F128" s="27"/>
      <c r="G128" s="27"/>
      <c r="H128" s="24"/>
      <c r="I128" s="28"/>
      <c r="J128" s="28"/>
      <c r="K128" s="52"/>
      <c r="L128" s="53"/>
      <c r="M128" s="54"/>
      <c r="N128" s="55"/>
      <c r="O128" s="56"/>
      <c r="P128" s="223"/>
      <c r="Q128" s="225"/>
      <c r="R128" s="377"/>
      <c r="S128" s="29"/>
      <c r="T128" s="30"/>
      <c r="U128">
        <f t="shared" si="16"/>
        <v>0</v>
      </c>
      <c r="V128" t="str">
        <f>IF(F128="","",IF(COUNTIF('Postes comptables'!$A:$C,F128)=0,"Anomalie",""))</f>
        <v/>
      </c>
      <c r="W128">
        <f t="shared" si="17"/>
        <v>1</v>
      </c>
      <c r="Z128" t="str">
        <f>IF(G128="","",IF(COUNTIF('Postes comptables'!$C$99:$C$148,G128)=0,"Anomalie",""))</f>
        <v/>
      </c>
      <c r="AA128" t="b">
        <f t="shared" si="18"/>
        <v>0</v>
      </c>
      <c r="AB128" t="str">
        <f t="shared" si="19"/>
        <v/>
      </c>
      <c r="AC128" t="str">
        <f t="shared" si="20"/>
        <v/>
      </c>
      <c r="AD128" t="str">
        <f t="shared" si="21"/>
        <v/>
      </c>
      <c r="AE128" t="str">
        <f t="shared" si="22"/>
        <v/>
      </c>
      <c r="AF128" t="str">
        <f t="shared" si="23"/>
        <v/>
      </c>
      <c r="AG128" t="str">
        <f t="shared" si="24"/>
        <v/>
      </c>
      <c r="AH128" t="str">
        <f t="shared" si="25"/>
        <v/>
      </c>
      <c r="AI128" t="str">
        <f t="shared" si="26"/>
        <v/>
      </c>
      <c r="AJ128" t="str">
        <f t="shared" si="27"/>
        <v/>
      </c>
      <c r="AK128" t="str">
        <f t="shared" si="28"/>
        <v/>
      </c>
    </row>
    <row r="129" spans="1:37" x14ac:dyDescent="0.25">
      <c r="A129" s="23"/>
      <c r="B129" s="24"/>
      <c r="C129" s="24"/>
      <c r="D129" s="620"/>
      <c r="E129" s="26"/>
      <c r="F129" s="27"/>
      <c r="G129" s="27"/>
      <c r="H129" s="24"/>
      <c r="I129" s="28"/>
      <c r="J129" s="28"/>
      <c r="K129" s="52"/>
      <c r="L129" s="53"/>
      <c r="M129" s="54"/>
      <c r="N129" s="55"/>
      <c r="O129" s="56"/>
      <c r="P129" s="223"/>
      <c r="Q129" s="225"/>
      <c r="R129" s="377"/>
      <c r="S129" s="29"/>
      <c r="T129" s="30"/>
      <c r="U129">
        <f t="shared" si="16"/>
        <v>0</v>
      </c>
      <c r="V129" t="str">
        <f>IF(F129="","",IF(COUNTIF('Postes comptables'!$A:$C,F129)=0,"Anomalie",""))</f>
        <v/>
      </c>
      <c r="W129">
        <f t="shared" si="17"/>
        <v>1</v>
      </c>
      <c r="Z129" t="str">
        <f>IF(G129="","",IF(COUNTIF('Postes comptables'!$C$99:$C$148,G129)=0,"Anomalie",""))</f>
        <v/>
      </c>
      <c r="AA129" t="b">
        <f t="shared" si="18"/>
        <v>0</v>
      </c>
      <c r="AB129" t="str">
        <f t="shared" si="19"/>
        <v/>
      </c>
      <c r="AC129" t="str">
        <f t="shared" si="20"/>
        <v/>
      </c>
      <c r="AD129" t="str">
        <f t="shared" si="21"/>
        <v/>
      </c>
      <c r="AE129" t="str">
        <f t="shared" si="22"/>
        <v/>
      </c>
      <c r="AF129" t="str">
        <f t="shared" si="23"/>
        <v/>
      </c>
      <c r="AG129" t="str">
        <f t="shared" si="24"/>
        <v/>
      </c>
      <c r="AH129" t="str">
        <f t="shared" si="25"/>
        <v/>
      </c>
      <c r="AI129" t="str">
        <f t="shared" si="26"/>
        <v/>
      </c>
      <c r="AJ129" t="str">
        <f t="shared" si="27"/>
        <v/>
      </c>
      <c r="AK129" t="str">
        <f t="shared" si="28"/>
        <v/>
      </c>
    </row>
    <row r="130" spans="1:37" x14ac:dyDescent="0.25">
      <c r="A130" s="23"/>
      <c r="B130" s="24"/>
      <c r="C130" s="24"/>
      <c r="D130" s="620"/>
      <c r="E130" s="26"/>
      <c r="F130" s="27"/>
      <c r="G130" s="27"/>
      <c r="H130" s="24"/>
      <c r="I130" s="28"/>
      <c r="J130" s="28"/>
      <c r="K130" s="52"/>
      <c r="L130" s="53"/>
      <c r="M130" s="54"/>
      <c r="N130" s="55"/>
      <c r="O130" s="56"/>
      <c r="P130" s="223"/>
      <c r="Q130" s="225"/>
      <c r="R130" s="377"/>
      <c r="S130" s="29"/>
      <c r="T130" s="30"/>
      <c r="U130">
        <f t="shared" si="16"/>
        <v>0</v>
      </c>
      <c r="V130" t="str">
        <f>IF(F130="","",IF(COUNTIF('Postes comptables'!$A:$C,F130)=0,"Anomalie",""))</f>
        <v/>
      </c>
      <c r="W130">
        <f t="shared" si="17"/>
        <v>1</v>
      </c>
      <c r="Z130" t="str">
        <f>IF(G130="","",IF(COUNTIF('Postes comptables'!$C$99:$C$148,G130)=0,"Anomalie",""))</f>
        <v/>
      </c>
      <c r="AA130" t="b">
        <f t="shared" si="18"/>
        <v>0</v>
      </c>
      <c r="AB130" t="str">
        <f t="shared" si="19"/>
        <v/>
      </c>
      <c r="AC130" t="str">
        <f t="shared" si="20"/>
        <v/>
      </c>
      <c r="AD130" t="str">
        <f t="shared" si="21"/>
        <v/>
      </c>
      <c r="AE130" t="str">
        <f t="shared" si="22"/>
        <v/>
      </c>
      <c r="AF130" t="str">
        <f t="shared" si="23"/>
        <v/>
      </c>
      <c r="AG130" t="str">
        <f t="shared" si="24"/>
        <v/>
      </c>
      <c r="AH130" t="str">
        <f t="shared" si="25"/>
        <v/>
      </c>
      <c r="AI130" t="str">
        <f t="shared" si="26"/>
        <v/>
      </c>
      <c r="AJ130" t="str">
        <f t="shared" si="27"/>
        <v/>
      </c>
      <c r="AK130" t="str">
        <f t="shared" si="28"/>
        <v/>
      </c>
    </row>
    <row r="131" spans="1:37" x14ac:dyDescent="0.25">
      <c r="A131" s="23"/>
      <c r="B131" s="24"/>
      <c r="C131" s="24"/>
      <c r="D131" s="620"/>
      <c r="E131" s="26"/>
      <c r="F131" s="27"/>
      <c r="G131" s="27"/>
      <c r="H131" s="24"/>
      <c r="I131" s="28"/>
      <c r="J131" s="28"/>
      <c r="K131" s="52"/>
      <c r="L131" s="53"/>
      <c r="M131" s="54"/>
      <c r="N131" s="55"/>
      <c r="O131" s="56"/>
      <c r="P131" s="223"/>
      <c r="Q131" s="225"/>
      <c r="R131" s="377"/>
      <c r="S131" s="29"/>
      <c r="T131" s="30"/>
      <c r="U131">
        <f t="shared" ref="U131:U194" si="29">IF(ISBLANK(F131),0,1)</f>
        <v>0</v>
      </c>
      <c r="V131" t="str">
        <f>IF(F131="","",IF(COUNTIF('Postes comptables'!$A:$C,F131)=0,"Anomalie",""))</f>
        <v/>
      </c>
      <c r="W131">
        <f t="shared" ref="W131:W194" si="30">MONTH(A131)</f>
        <v>1</v>
      </c>
      <c r="Z131" t="str">
        <f>IF(G131="","",IF(COUNTIF('Postes comptables'!$C$99:$C$148,G131)=0,"Anomalie",""))</f>
        <v/>
      </c>
      <c r="AA131" t="b">
        <f t="shared" ref="AA131:AA194" si="31">IF(AND(F131="",A131&lt;&gt;"",COUNTIF(AB131:AK131,"D")=0),TRUE,FALSE)</f>
        <v>0</v>
      </c>
      <c r="AB131" t="str">
        <f t="shared" ref="AB131:AB194" si="32">IF(AND(K131="X",AB$1&lt;&gt;"Trésorerie"),"D","")</f>
        <v/>
      </c>
      <c r="AC131" t="str">
        <f t="shared" ref="AC131:AC194" si="33">IF(AND(L131="X",AC$1&lt;&gt;"Trésorerie"),"D","")</f>
        <v/>
      </c>
      <c r="AD131" t="str">
        <f t="shared" ref="AD131:AD194" si="34">IF(AND(M131="X",AD$1&lt;&gt;"Trésorerie"),"D","")</f>
        <v/>
      </c>
      <c r="AE131" t="str">
        <f t="shared" ref="AE131:AE194" si="35">IF(AND(N131="X",AE$1&lt;&gt;"Trésorerie"),"D","")</f>
        <v/>
      </c>
      <c r="AF131" t="str">
        <f t="shared" ref="AF131:AF194" si="36">IF(AND(O131="X",AF$1&lt;&gt;"Trésorerie"),"D","")</f>
        <v/>
      </c>
      <c r="AG131" t="str">
        <f t="shared" ref="AG131:AG194" si="37">IF(AND(P131="X",AG$1&lt;&gt;"Trésorerie"),"D","")</f>
        <v/>
      </c>
      <c r="AH131" t="str">
        <f t="shared" ref="AH131:AH194" si="38">IF(AND(Q131="X",AH$1&lt;&gt;"Trésorerie"),"D","")</f>
        <v/>
      </c>
      <c r="AI131" t="str">
        <f t="shared" ref="AI131:AI194" si="39">IF(AND(R131="X",AI$1&lt;&gt;"Trésorerie"),"D","")</f>
        <v/>
      </c>
      <c r="AJ131" t="str">
        <f t="shared" ref="AJ131:AJ194" si="40">IF(AND(S131="X",AJ$1&lt;&gt;"Trésorerie"),"D","")</f>
        <v/>
      </c>
      <c r="AK131" t="str">
        <f t="shared" ref="AK131:AK194" si="41">IF(AND(T131="X",AK$1&lt;&gt;"Trésorerie"),"D","")</f>
        <v/>
      </c>
    </row>
    <row r="132" spans="1:37" x14ac:dyDescent="0.25">
      <c r="A132" s="23"/>
      <c r="B132" s="24"/>
      <c r="C132" s="24"/>
      <c r="D132" s="620"/>
      <c r="E132" s="26"/>
      <c r="F132" s="27"/>
      <c r="G132" s="27"/>
      <c r="H132" s="24"/>
      <c r="I132" s="28"/>
      <c r="J132" s="28"/>
      <c r="K132" s="52"/>
      <c r="L132" s="53"/>
      <c r="M132" s="54"/>
      <c r="N132" s="55"/>
      <c r="O132" s="56"/>
      <c r="P132" s="223"/>
      <c r="Q132" s="225"/>
      <c r="R132" s="377"/>
      <c r="S132" s="29"/>
      <c r="T132" s="30"/>
      <c r="U132">
        <f t="shared" si="29"/>
        <v>0</v>
      </c>
      <c r="V132" t="str">
        <f>IF(F132="","",IF(COUNTIF('Postes comptables'!$A:$C,F132)=0,"Anomalie",""))</f>
        <v/>
      </c>
      <c r="W132">
        <f t="shared" si="30"/>
        <v>1</v>
      </c>
      <c r="Z132" t="str">
        <f>IF(G132="","",IF(COUNTIF('Postes comptables'!$C$99:$C$148,G132)=0,"Anomalie",""))</f>
        <v/>
      </c>
      <c r="AA132" t="b">
        <f t="shared" si="31"/>
        <v>0</v>
      </c>
      <c r="AB132" t="str">
        <f t="shared" si="32"/>
        <v/>
      </c>
      <c r="AC132" t="str">
        <f t="shared" si="33"/>
        <v/>
      </c>
      <c r="AD132" t="str">
        <f t="shared" si="34"/>
        <v/>
      </c>
      <c r="AE132" t="str">
        <f t="shared" si="35"/>
        <v/>
      </c>
      <c r="AF132" t="str">
        <f t="shared" si="36"/>
        <v/>
      </c>
      <c r="AG132" t="str">
        <f t="shared" si="37"/>
        <v/>
      </c>
      <c r="AH132" t="str">
        <f t="shared" si="38"/>
        <v/>
      </c>
      <c r="AI132" t="str">
        <f t="shared" si="39"/>
        <v/>
      </c>
      <c r="AJ132" t="str">
        <f t="shared" si="40"/>
        <v/>
      </c>
      <c r="AK132" t="str">
        <f t="shared" si="41"/>
        <v/>
      </c>
    </row>
    <row r="133" spans="1:37" x14ac:dyDescent="0.25">
      <c r="A133" s="23"/>
      <c r="B133" s="24"/>
      <c r="C133" s="24"/>
      <c r="D133" s="620"/>
      <c r="E133" s="26"/>
      <c r="F133" s="27"/>
      <c r="G133" s="27"/>
      <c r="H133" s="24"/>
      <c r="I133" s="28"/>
      <c r="J133" s="28"/>
      <c r="K133" s="52"/>
      <c r="L133" s="53"/>
      <c r="M133" s="54"/>
      <c r="N133" s="55"/>
      <c r="O133" s="56"/>
      <c r="P133" s="223"/>
      <c r="Q133" s="225"/>
      <c r="R133" s="377"/>
      <c r="S133" s="29"/>
      <c r="T133" s="30"/>
      <c r="U133">
        <f t="shared" si="29"/>
        <v>0</v>
      </c>
      <c r="V133" t="str">
        <f>IF(F133="","",IF(COUNTIF('Postes comptables'!$A:$C,F133)=0,"Anomalie",""))</f>
        <v/>
      </c>
      <c r="W133">
        <f t="shared" si="30"/>
        <v>1</v>
      </c>
      <c r="Z133" t="str">
        <f>IF(G133="","",IF(COUNTIF('Postes comptables'!$C$99:$C$148,G133)=0,"Anomalie",""))</f>
        <v/>
      </c>
      <c r="AA133" t="b">
        <f t="shared" si="31"/>
        <v>0</v>
      </c>
      <c r="AB133" t="str">
        <f t="shared" si="32"/>
        <v/>
      </c>
      <c r="AC133" t="str">
        <f t="shared" si="33"/>
        <v/>
      </c>
      <c r="AD133" t="str">
        <f t="shared" si="34"/>
        <v/>
      </c>
      <c r="AE133" t="str">
        <f t="shared" si="35"/>
        <v/>
      </c>
      <c r="AF133" t="str">
        <f t="shared" si="36"/>
        <v/>
      </c>
      <c r="AG133" t="str">
        <f t="shared" si="37"/>
        <v/>
      </c>
      <c r="AH133" t="str">
        <f t="shared" si="38"/>
        <v/>
      </c>
      <c r="AI133" t="str">
        <f t="shared" si="39"/>
        <v/>
      </c>
      <c r="AJ133" t="str">
        <f t="shared" si="40"/>
        <v/>
      </c>
      <c r="AK133" t="str">
        <f t="shared" si="41"/>
        <v/>
      </c>
    </row>
    <row r="134" spans="1:37" x14ac:dyDescent="0.25">
      <c r="A134" s="23"/>
      <c r="B134" s="24"/>
      <c r="C134" s="24"/>
      <c r="D134" s="620"/>
      <c r="E134" s="26"/>
      <c r="F134" s="27"/>
      <c r="G134" s="27"/>
      <c r="H134" s="24"/>
      <c r="I134" s="28"/>
      <c r="J134" s="28"/>
      <c r="K134" s="52"/>
      <c r="L134" s="53"/>
      <c r="M134" s="54"/>
      <c r="N134" s="55"/>
      <c r="O134" s="56"/>
      <c r="P134" s="223"/>
      <c r="Q134" s="225"/>
      <c r="R134" s="377"/>
      <c r="S134" s="29"/>
      <c r="T134" s="30"/>
      <c r="U134">
        <f t="shared" si="29"/>
        <v>0</v>
      </c>
      <c r="V134" t="str">
        <f>IF(F134="","",IF(COUNTIF('Postes comptables'!$A:$C,F134)=0,"Anomalie",""))</f>
        <v/>
      </c>
      <c r="W134">
        <f t="shared" si="30"/>
        <v>1</v>
      </c>
      <c r="Z134" t="str">
        <f>IF(G134="","",IF(COUNTIF('Postes comptables'!$C$99:$C$148,G134)=0,"Anomalie",""))</f>
        <v/>
      </c>
      <c r="AA134" t="b">
        <f t="shared" si="31"/>
        <v>0</v>
      </c>
      <c r="AB134" t="str">
        <f t="shared" si="32"/>
        <v/>
      </c>
      <c r="AC134" t="str">
        <f t="shared" si="33"/>
        <v/>
      </c>
      <c r="AD134" t="str">
        <f t="shared" si="34"/>
        <v/>
      </c>
      <c r="AE134" t="str">
        <f t="shared" si="35"/>
        <v/>
      </c>
      <c r="AF134" t="str">
        <f t="shared" si="36"/>
        <v/>
      </c>
      <c r="AG134" t="str">
        <f t="shared" si="37"/>
        <v/>
      </c>
      <c r="AH134" t="str">
        <f t="shared" si="38"/>
        <v/>
      </c>
      <c r="AI134" t="str">
        <f t="shared" si="39"/>
        <v/>
      </c>
      <c r="AJ134" t="str">
        <f t="shared" si="40"/>
        <v/>
      </c>
      <c r="AK134" t="str">
        <f t="shared" si="41"/>
        <v/>
      </c>
    </row>
    <row r="135" spans="1:37" x14ac:dyDescent="0.25">
      <c r="A135" s="23"/>
      <c r="B135" s="24"/>
      <c r="C135" s="24"/>
      <c r="D135" s="620"/>
      <c r="E135" s="26"/>
      <c r="F135" s="27"/>
      <c r="G135" s="27"/>
      <c r="H135" s="24"/>
      <c r="I135" s="28"/>
      <c r="J135" s="28"/>
      <c r="K135" s="52"/>
      <c r="L135" s="53"/>
      <c r="M135" s="54"/>
      <c r="N135" s="55"/>
      <c r="O135" s="56"/>
      <c r="P135" s="223"/>
      <c r="Q135" s="225"/>
      <c r="R135" s="377"/>
      <c r="S135" s="29"/>
      <c r="T135" s="30"/>
      <c r="U135">
        <f t="shared" si="29"/>
        <v>0</v>
      </c>
      <c r="V135" t="str">
        <f>IF(F135="","",IF(COUNTIF('Postes comptables'!$A:$C,F135)=0,"Anomalie",""))</f>
        <v/>
      </c>
      <c r="W135">
        <f t="shared" si="30"/>
        <v>1</v>
      </c>
      <c r="Z135" t="str">
        <f>IF(G135="","",IF(COUNTIF('Postes comptables'!$C$99:$C$148,G135)=0,"Anomalie",""))</f>
        <v/>
      </c>
      <c r="AA135" t="b">
        <f t="shared" si="31"/>
        <v>0</v>
      </c>
      <c r="AB135" t="str">
        <f t="shared" si="32"/>
        <v/>
      </c>
      <c r="AC135" t="str">
        <f t="shared" si="33"/>
        <v/>
      </c>
      <c r="AD135" t="str">
        <f t="shared" si="34"/>
        <v/>
      </c>
      <c r="AE135" t="str">
        <f t="shared" si="35"/>
        <v/>
      </c>
      <c r="AF135" t="str">
        <f t="shared" si="36"/>
        <v/>
      </c>
      <c r="AG135" t="str">
        <f t="shared" si="37"/>
        <v/>
      </c>
      <c r="AH135" t="str">
        <f t="shared" si="38"/>
        <v/>
      </c>
      <c r="AI135" t="str">
        <f t="shared" si="39"/>
        <v/>
      </c>
      <c r="AJ135" t="str">
        <f t="shared" si="40"/>
        <v/>
      </c>
      <c r="AK135" t="str">
        <f t="shared" si="41"/>
        <v/>
      </c>
    </row>
    <row r="136" spans="1:37" x14ac:dyDescent="0.25">
      <c r="A136" s="23"/>
      <c r="B136" s="24"/>
      <c r="C136" s="24"/>
      <c r="D136" s="620"/>
      <c r="E136" s="26"/>
      <c r="F136" s="27"/>
      <c r="G136" s="27"/>
      <c r="H136" s="24"/>
      <c r="I136" s="28"/>
      <c r="J136" s="28"/>
      <c r="K136" s="52"/>
      <c r="L136" s="53"/>
      <c r="M136" s="54"/>
      <c r="N136" s="55"/>
      <c r="O136" s="56"/>
      <c r="P136" s="223"/>
      <c r="Q136" s="225"/>
      <c r="R136" s="377"/>
      <c r="S136" s="29"/>
      <c r="T136" s="30"/>
      <c r="U136">
        <f t="shared" si="29"/>
        <v>0</v>
      </c>
      <c r="V136" t="str">
        <f>IF(F136="","",IF(COUNTIF('Postes comptables'!$A:$C,F136)=0,"Anomalie",""))</f>
        <v/>
      </c>
      <c r="W136">
        <f t="shared" si="30"/>
        <v>1</v>
      </c>
      <c r="Z136" t="str">
        <f>IF(G136="","",IF(COUNTIF('Postes comptables'!$C$99:$C$148,G136)=0,"Anomalie",""))</f>
        <v/>
      </c>
      <c r="AA136" t="b">
        <f t="shared" si="31"/>
        <v>0</v>
      </c>
      <c r="AB136" t="str">
        <f t="shared" si="32"/>
        <v/>
      </c>
      <c r="AC136" t="str">
        <f t="shared" si="33"/>
        <v/>
      </c>
      <c r="AD136" t="str">
        <f t="shared" si="34"/>
        <v/>
      </c>
      <c r="AE136" t="str">
        <f t="shared" si="35"/>
        <v/>
      </c>
      <c r="AF136" t="str">
        <f t="shared" si="36"/>
        <v/>
      </c>
      <c r="AG136" t="str">
        <f t="shared" si="37"/>
        <v/>
      </c>
      <c r="AH136" t="str">
        <f t="shared" si="38"/>
        <v/>
      </c>
      <c r="AI136" t="str">
        <f t="shared" si="39"/>
        <v/>
      </c>
      <c r="AJ136" t="str">
        <f t="shared" si="40"/>
        <v/>
      </c>
      <c r="AK136" t="str">
        <f t="shared" si="41"/>
        <v/>
      </c>
    </row>
    <row r="137" spans="1:37" x14ac:dyDescent="0.25">
      <c r="A137" s="23"/>
      <c r="B137" s="24"/>
      <c r="C137" s="24"/>
      <c r="D137" s="620"/>
      <c r="E137" s="26"/>
      <c r="F137" s="27"/>
      <c r="G137" s="27"/>
      <c r="H137" s="24"/>
      <c r="I137" s="28"/>
      <c r="J137" s="28"/>
      <c r="K137" s="52"/>
      <c r="L137" s="53"/>
      <c r="M137" s="54"/>
      <c r="N137" s="55"/>
      <c r="O137" s="56"/>
      <c r="P137" s="223"/>
      <c r="Q137" s="225"/>
      <c r="R137" s="377"/>
      <c r="S137" s="29"/>
      <c r="T137" s="30"/>
      <c r="U137">
        <f t="shared" si="29"/>
        <v>0</v>
      </c>
      <c r="V137" t="str">
        <f>IF(F137="","",IF(COUNTIF('Postes comptables'!$A:$C,F137)=0,"Anomalie",""))</f>
        <v/>
      </c>
      <c r="W137">
        <f t="shared" si="30"/>
        <v>1</v>
      </c>
      <c r="Z137" t="str">
        <f>IF(G137="","",IF(COUNTIF('Postes comptables'!$C$99:$C$148,G137)=0,"Anomalie",""))</f>
        <v/>
      </c>
      <c r="AA137" t="b">
        <f t="shared" si="31"/>
        <v>0</v>
      </c>
      <c r="AB137" t="str">
        <f t="shared" si="32"/>
        <v/>
      </c>
      <c r="AC137" t="str">
        <f t="shared" si="33"/>
        <v/>
      </c>
      <c r="AD137" t="str">
        <f t="shared" si="34"/>
        <v/>
      </c>
      <c r="AE137" t="str">
        <f t="shared" si="35"/>
        <v/>
      </c>
      <c r="AF137" t="str">
        <f t="shared" si="36"/>
        <v/>
      </c>
      <c r="AG137" t="str">
        <f t="shared" si="37"/>
        <v/>
      </c>
      <c r="AH137" t="str">
        <f t="shared" si="38"/>
        <v/>
      </c>
      <c r="AI137" t="str">
        <f t="shared" si="39"/>
        <v/>
      </c>
      <c r="AJ137" t="str">
        <f t="shared" si="40"/>
        <v/>
      </c>
      <c r="AK137" t="str">
        <f t="shared" si="41"/>
        <v/>
      </c>
    </row>
    <row r="138" spans="1:37" x14ac:dyDescent="0.25">
      <c r="A138" s="23"/>
      <c r="B138" s="24"/>
      <c r="C138" s="24"/>
      <c r="D138" s="620"/>
      <c r="E138" s="26"/>
      <c r="F138" s="27"/>
      <c r="G138" s="27"/>
      <c r="H138" s="24"/>
      <c r="I138" s="28"/>
      <c r="J138" s="28"/>
      <c r="K138" s="52"/>
      <c r="L138" s="53"/>
      <c r="M138" s="54"/>
      <c r="N138" s="55"/>
      <c r="O138" s="56"/>
      <c r="P138" s="223"/>
      <c r="Q138" s="225"/>
      <c r="R138" s="377"/>
      <c r="S138" s="29"/>
      <c r="T138" s="30"/>
      <c r="U138">
        <f t="shared" si="29"/>
        <v>0</v>
      </c>
      <c r="V138" t="str">
        <f>IF(F138="","",IF(COUNTIF('Postes comptables'!$A:$C,F138)=0,"Anomalie",""))</f>
        <v/>
      </c>
      <c r="W138">
        <f t="shared" si="30"/>
        <v>1</v>
      </c>
      <c r="Z138" t="str">
        <f>IF(G138="","",IF(COUNTIF('Postes comptables'!$C$99:$C$148,G138)=0,"Anomalie",""))</f>
        <v/>
      </c>
      <c r="AA138" t="b">
        <f t="shared" si="31"/>
        <v>0</v>
      </c>
      <c r="AB138" t="str">
        <f t="shared" si="32"/>
        <v/>
      </c>
      <c r="AC138" t="str">
        <f t="shared" si="33"/>
        <v/>
      </c>
      <c r="AD138" t="str">
        <f t="shared" si="34"/>
        <v/>
      </c>
      <c r="AE138" t="str">
        <f t="shared" si="35"/>
        <v/>
      </c>
      <c r="AF138" t="str">
        <f t="shared" si="36"/>
        <v/>
      </c>
      <c r="AG138" t="str">
        <f t="shared" si="37"/>
        <v/>
      </c>
      <c r="AH138" t="str">
        <f t="shared" si="38"/>
        <v/>
      </c>
      <c r="AI138" t="str">
        <f t="shared" si="39"/>
        <v/>
      </c>
      <c r="AJ138" t="str">
        <f t="shared" si="40"/>
        <v/>
      </c>
      <c r="AK138" t="str">
        <f t="shared" si="41"/>
        <v/>
      </c>
    </row>
    <row r="139" spans="1:37" x14ac:dyDescent="0.25">
      <c r="A139" s="23"/>
      <c r="B139" s="24"/>
      <c r="C139" s="24"/>
      <c r="D139" s="620"/>
      <c r="E139" s="26"/>
      <c r="F139" s="27"/>
      <c r="G139" s="27"/>
      <c r="H139" s="24"/>
      <c r="I139" s="28"/>
      <c r="J139" s="28"/>
      <c r="K139" s="52"/>
      <c r="L139" s="53"/>
      <c r="M139" s="54"/>
      <c r="N139" s="55"/>
      <c r="O139" s="56"/>
      <c r="P139" s="223"/>
      <c r="Q139" s="225"/>
      <c r="R139" s="377"/>
      <c r="S139" s="29"/>
      <c r="T139" s="30"/>
      <c r="U139">
        <f t="shared" si="29"/>
        <v>0</v>
      </c>
      <c r="V139" t="str">
        <f>IF(F139="","",IF(COUNTIF('Postes comptables'!$A:$C,F139)=0,"Anomalie",""))</f>
        <v/>
      </c>
      <c r="W139">
        <f t="shared" si="30"/>
        <v>1</v>
      </c>
      <c r="Z139" t="str">
        <f>IF(G139="","",IF(COUNTIF('Postes comptables'!$C$99:$C$148,G139)=0,"Anomalie",""))</f>
        <v/>
      </c>
      <c r="AA139" t="b">
        <f t="shared" si="31"/>
        <v>0</v>
      </c>
      <c r="AB139" t="str">
        <f t="shared" si="32"/>
        <v/>
      </c>
      <c r="AC139" t="str">
        <f t="shared" si="33"/>
        <v/>
      </c>
      <c r="AD139" t="str">
        <f t="shared" si="34"/>
        <v/>
      </c>
      <c r="AE139" t="str">
        <f t="shared" si="35"/>
        <v/>
      </c>
      <c r="AF139" t="str">
        <f t="shared" si="36"/>
        <v/>
      </c>
      <c r="AG139" t="str">
        <f t="shared" si="37"/>
        <v/>
      </c>
      <c r="AH139" t="str">
        <f t="shared" si="38"/>
        <v/>
      </c>
      <c r="AI139" t="str">
        <f t="shared" si="39"/>
        <v/>
      </c>
      <c r="AJ139" t="str">
        <f t="shared" si="40"/>
        <v/>
      </c>
      <c r="AK139" t="str">
        <f t="shared" si="41"/>
        <v/>
      </c>
    </row>
    <row r="140" spans="1:37" x14ac:dyDescent="0.25">
      <c r="A140" s="23"/>
      <c r="B140" s="24"/>
      <c r="C140" s="24"/>
      <c r="D140" s="620"/>
      <c r="E140" s="26"/>
      <c r="F140" s="27"/>
      <c r="G140" s="27"/>
      <c r="H140" s="24"/>
      <c r="I140" s="28"/>
      <c r="J140" s="28"/>
      <c r="K140" s="52"/>
      <c r="L140" s="53"/>
      <c r="M140" s="54"/>
      <c r="N140" s="55"/>
      <c r="O140" s="56"/>
      <c r="P140" s="223"/>
      <c r="Q140" s="225"/>
      <c r="R140" s="377"/>
      <c r="S140" s="29"/>
      <c r="T140" s="30"/>
      <c r="U140">
        <f t="shared" si="29"/>
        <v>0</v>
      </c>
      <c r="V140" t="str">
        <f>IF(F140="","",IF(COUNTIF('Postes comptables'!$A:$C,F140)=0,"Anomalie",""))</f>
        <v/>
      </c>
      <c r="W140">
        <f t="shared" si="30"/>
        <v>1</v>
      </c>
      <c r="Z140" t="str">
        <f>IF(G140="","",IF(COUNTIF('Postes comptables'!$C$99:$C$148,G140)=0,"Anomalie",""))</f>
        <v/>
      </c>
      <c r="AA140" t="b">
        <f t="shared" si="31"/>
        <v>0</v>
      </c>
      <c r="AB140" t="str">
        <f t="shared" si="32"/>
        <v/>
      </c>
      <c r="AC140" t="str">
        <f t="shared" si="33"/>
        <v/>
      </c>
      <c r="AD140" t="str">
        <f t="shared" si="34"/>
        <v/>
      </c>
      <c r="AE140" t="str">
        <f t="shared" si="35"/>
        <v/>
      </c>
      <c r="AF140" t="str">
        <f t="shared" si="36"/>
        <v/>
      </c>
      <c r="AG140" t="str">
        <f t="shared" si="37"/>
        <v/>
      </c>
      <c r="AH140" t="str">
        <f t="shared" si="38"/>
        <v/>
      </c>
      <c r="AI140" t="str">
        <f t="shared" si="39"/>
        <v/>
      </c>
      <c r="AJ140" t="str">
        <f t="shared" si="40"/>
        <v/>
      </c>
      <c r="AK140" t="str">
        <f t="shared" si="41"/>
        <v/>
      </c>
    </row>
    <row r="141" spans="1:37" x14ac:dyDescent="0.25">
      <c r="A141" s="23"/>
      <c r="B141" s="24"/>
      <c r="C141" s="24"/>
      <c r="D141" s="620"/>
      <c r="E141" s="26"/>
      <c r="F141" s="27"/>
      <c r="G141" s="27"/>
      <c r="H141" s="24"/>
      <c r="I141" s="28"/>
      <c r="J141" s="28"/>
      <c r="K141" s="52"/>
      <c r="L141" s="53"/>
      <c r="M141" s="54"/>
      <c r="N141" s="55"/>
      <c r="O141" s="56"/>
      <c r="P141" s="223"/>
      <c r="Q141" s="225"/>
      <c r="R141" s="377"/>
      <c r="S141" s="29"/>
      <c r="T141" s="30"/>
      <c r="U141">
        <f t="shared" si="29"/>
        <v>0</v>
      </c>
      <c r="V141" t="str">
        <f>IF(F141="","",IF(COUNTIF('Postes comptables'!$A:$C,F141)=0,"Anomalie",""))</f>
        <v/>
      </c>
      <c r="W141">
        <f t="shared" si="30"/>
        <v>1</v>
      </c>
      <c r="Z141" t="str">
        <f>IF(G141="","",IF(COUNTIF('Postes comptables'!$C$99:$C$148,G141)=0,"Anomalie",""))</f>
        <v/>
      </c>
      <c r="AA141" t="b">
        <f t="shared" si="31"/>
        <v>0</v>
      </c>
      <c r="AB141" t="str">
        <f t="shared" si="32"/>
        <v/>
      </c>
      <c r="AC141" t="str">
        <f t="shared" si="33"/>
        <v/>
      </c>
      <c r="AD141" t="str">
        <f t="shared" si="34"/>
        <v/>
      </c>
      <c r="AE141" t="str">
        <f t="shared" si="35"/>
        <v/>
      </c>
      <c r="AF141" t="str">
        <f t="shared" si="36"/>
        <v/>
      </c>
      <c r="AG141" t="str">
        <f t="shared" si="37"/>
        <v/>
      </c>
      <c r="AH141" t="str">
        <f t="shared" si="38"/>
        <v/>
      </c>
      <c r="AI141" t="str">
        <f t="shared" si="39"/>
        <v/>
      </c>
      <c r="AJ141" t="str">
        <f t="shared" si="40"/>
        <v/>
      </c>
      <c r="AK141" t="str">
        <f t="shared" si="41"/>
        <v/>
      </c>
    </row>
    <row r="142" spans="1:37" x14ac:dyDescent="0.25">
      <c r="A142" s="23"/>
      <c r="B142" s="24"/>
      <c r="C142" s="24"/>
      <c r="D142" s="620"/>
      <c r="E142" s="26"/>
      <c r="F142" s="27"/>
      <c r="G142" s="27"/>
      <c r="H142" s="24"/>
      <c r="I142" s="28"/>
      <c r="J142" s="28"/>
      <c r="K142" s="52"/>
      <c r="L142" s="53"/>
      <c r="M142" s="54"/>
      <c r="N142" s="55"/>
      <c r="O142" s="56"/>
      <c r="P142" s="223"/>
      <c r="Q142" s="225"/>
      <c r="R142" s="377"/>
      <c r="S142" s="29"/>
      <c r="T142" s="30"/>
      <c r="U142">
        <f t="shared" si="29"/>
        <v>0</v>
      </c>
      <c r="V142" t="str">
        <f>IF(F142="","",IF(COUNTIF('Postes comptables'!$A:$C,F142)=0,"Anomalie",""))</f>
        <v/>
      </c>
      <c r="W142">
        <f t="shared" si="30"/>
        <v>1</v>
      </c>
      <c r="Z142" t="str">
        <f>IF(G142="","",IF(COUNTIF('Postes comptables'!$C$99:$C$148,G142)=0,"Anomalie",""))</f>
        <v/>
      </c>
      <c r="AA142" t="b">
        <f t="shared" si="31"/>
        <v>0</v>
      </c>
      <c r="AB142" t="str">
        <f t="shared" si="32"/>
        <v/>
      </c>
      <c r="AC142" t="str">
        <f t="shared" si="33"/>
        <v/>
      </c>
      <c r="AD142" t="str">
        <f t="shared" si="34"/>
        <v/>
      </c>
      <c r="AE142" t="str">
        <f t="shared" si="35"/>
        <v/>
      </c>
      <c r="AF142" t="str">
        <f t="shared" si="36"/>
        <v/>
      </c>
      <c r="AG142" t="str">
        <f t="shared" si="37"/>
        <v/>
      </c>
      <c r="AH142" t="str">
        <f t="shared" si="38"/>
        <v/>
      </c>
      <c r="AI142" t="str">
        <f t="shared" si="39"/>
        <v/>
      </c>
      <c r="AJ142" t="str">
        <f t="shared" si="40"/>
        <v/>
      </c>
      <c r="AK142" t="str">
        <f t="shared" si="41"/>
        <v/>
      </c>
    </row>
    <row r="143" spans="1:37" x14ac:dyDescent="0.25">
      <c r="A143" s="23"/>
      <c r="B143" s="24"/>
      <c r="C143" s="24"/>
      <c r="D143" s="620"/>
      <c r="E143" s="26"/>
      <c r="F143" s="27"/>
      <c r="G143" s="27"/>
      <c r="H143" s="24"/>
      <c r="I143" s="28"/>
      <c r="J143" s="28"/>
      <c r="K143" s="52"/>
      <c r="L143" s="53"/>
      <c r="M143" s="54"/>
      <c r="N143" s="55"/>
      <c r="O143" s="56"/>
      <c r="P143" s="223"/>
      <c r="Q143" s="225"/>
      <c r="R143" s="377"/>
      <c r="S143" s="29"/>
      <c r="T143" s="30"/>
      <c r="U143">
        <f t="shared" si="29"/>
        <v>0</v>
      </c>
      <c r="V143" t="str">
        <f>IF(F143="","",IF(COUNTIF('Postes comptables'!$A:$C,F143)=0,"Anomalie",""))</f>
        <v/>
      </c>
      <c r="W143">
        <f t="shared" si="30"/>
        <v>1</v>
      </c>
      <c r="Z143" t="str">
        <f>IF(G143="","",IF(COUNTIF('Postes comptables'!$C$99:$C$148,G143)=0,"Anomalie",""))</f>
        <v/>
      </c>
      <c r="AA143" t="b">
        <f t="shared" si="31"/>
        <v>0</v>
      </c>
      <c r="AB143" t="str">
        <f t="shared" si="32"/>
        <v/>
      </c>
      <c r="AC143" t="str">
        <f t="shared" si="33"/>
        <v/>
      </c>
      <c r="AD143" t="str">
        <f t="shared" si="34"/>
        <v/>
      </c>
      <c r="AE143" t="str">
        <f t="shared" si="35"/>
        <v/>
      </c>
      <c r="AF143" t="str">
        <f t="shared" si="36"/>
        <v/>
      </c>
      <c r="AG143" t="str">
        <f t="shared" si="37"/>
        <v/>
      </c>
      <c r="AH143" t="str">
        <f t="shared" si="38"/>
        <v/>
      </c>
      <c r="AI143" t="str">
        <f t="shared" si="39"/>
        <v/>
      </c>
      <c r="AJ143" t="str">
        <f t="shared" si="40"/>
        <v/>
      </c>
      <c r="AK143" t="str">
        <f t="shared" si="41"/>
        <v/>
      </c>
    </row>
    <row r="144" spans="1:37" x14ac:dyDescent="0.25">
      <c r="A144" s="23"/>
      <c r="B144" s="24"/>
      <c r="C144" s="24"/>
      <c r="D144" s="620"/>
      <c r="E144" s="26"/>
      <c r="F144" s="27"/>
      <c r="G144" s="27"/>
      <c r="H144" s="24"/>
      <c r="I144" s="28"/>
      <c r="J144" s="28"/>
      <c r="K144" s="52"/>
      <c r="L144" s="53"/>
      <c r="M144" s="54"/>
      <c r="N144" s="55"/>
      <c r="O144" s="56"/>
      <c r="P144" s="223"/>
      <c r="Q144" s="225"/>
      <c r="R144" s="377"/>
      <c r="S144" s="29"/>
      <c r="T144" s="30"/>
      <c r="U144">
        <f t="shared" si="29"/>
        <v>0</v>
      </c>
      <c r="V144" t="str">
        <f>IF(F144="","",IF(COUNTIF('Postes comptables'!$A:$C,F144)=0,"Anomalie",""))</f>
        <v/>
      </c>
      <c r="W144">
        <f t="shared" si="30"/>
        <v>1</v>
      </c>
      <c r="Z144" t="str">
        <f>IF(G144="","",IF(COUNTIF('Postes comptables'!$C$99:$C$148,G144)=0,"Anomalie",""))</f>
        <v/>
      </c>
      <c r="AA144" t="b">
        <f t="shared" si="31"/>
        <v>0</v>
      </c>
      <c r="AB144" t="str">
        <f t="shared" si="32"/>
        <v/>
      </c>
      <c r="AC144" t="str">
        <f t="shared" si="33"/>
        <v/>
      </c>
      <c r="AD144" t="str">
        <f t="shared" si="34"/>
        <v/>
      </c>
      <c r="AE144" t="str">
        <f t="shared" si="35"/>
        <v/>
      </c>
      <c r="AF144" t="str">
        <f t="shared" si="36"/>
        <v/>
      </c>
      <c r="AG144" t="str">
        <f t="shared" si="37"/>
        <v/>
      </c>
      <c r="AH144" t="str">
        <f t="shared" si="38"/>
        <v/>
      </c>
      <c r="AI144" t="str">
        <f t="shared" si="39"/>
        <v/>
      </c>
      <c r="AJ144" t="str">
        <f t="shared" si="40"/>
        <v/>
      </c>
      <c r="AK144" t="str">
        <f t="shared" si="41"/>
        <v/>
      </c>
    </row>
    <row r="145" spans="1:37" x14ac:dyDescent="0.25">
      <c r="A145" s="23"/>
      <c r="B145" s="24"/>
      <c r="C145" s="24"/>
      <c r="D145" s="620"/>
      <c r="E145" s="26"/>
      <c r="F145" s="27"/>
      <c r="G145" s="27"/>
      <c r="H145" s="24"/>
      <c r="I145" s="28"/>
      <c r="J145" s="28"/>
      <c r="K145" s="52"/>
      <c r="L145" s="53"/>
      <c r="M145" s="54"/>
      <c r="N145" s="55"/>
      <c r="O145" s="56"/>
      <c r="P145" s="223"/>
      <c r="Q145" s="225"/>
      <c r="R145" s="377"/>
      <c r="S145" s="29"/>
      <c r="T145" s="30"/>
      <c r="U145">
        <f t="shared" si="29"/>
        <v>0</v>
      </c>
      <c r="V145" t="str">
        <f>IF(F145="","",IF(COUNTIF('Postes comptables'!$A:$C,F145)=0,"Anomalie",""))</f>
        <v/>
      </c>
      <c r="W145">
        <f t="shared" si="30"/>
        <v>1</v>
      </c>
      <c r="Z145" t="str">
        <f>IF(G145="","",IF(COUNTIF('Postes comptables'!$C$99:$C$148,G145)=0,"Anomalie",""))</f>
        <v/>
      </c>
      <c r="AA145" t="b">
        <f t="shared" si="31"/>
        <v>0</v>
      </c>
      <c r="AB145" t="str">
        <f t="shared" si="32"/>
        <v/>
      </c>
      <c r="AC145" t="str">
        <f t="shared" si="33"/>
        <v/>
      </c>
      <c r="AD145" t="str">
        <f t="shared" si="34"/>
        <v/>
      </c>
      <c r="AE145" t="str">
        <f t="shared" si="35"/>
        <v/>
      </c>
      <c r="AF145" t="str">
        <f t="shared" si="36"/>
        <v/>
      </c>
      <c r="AG145" t="str">
        <f t="shared" si="37"/>
        <v/>
      </c>
      <c r="AH145" t="str">
        <f t="shared" si="38"/>
        <v/>
      </c>
      <c r="AI145" t="str">
        <f t="shared" si="39"/>
        <v/>
      </c>
      <c r="AJ145" t="str">
        <f t="shared" si="40"/>
        <v/>
      </c>
      <c r="AK145" t="str">
        <f t="shared" si="41"/>
        <v/>
      </c>
    </row>
    <row r="146" spans="1:37" x14ac:dyDescent="0.25">
      <c r="A146" s="23"/>
      <c r="B146" s="24"/>
      <c r="C146" s="24"/>
      <c r="D146" s="620"/>
      <c r="E146" s="26"/>
      <c r="F146" s="27"/>
      <c r="G146" s="27"/>
      <c r="H146" s="24"/>
      <c r="I146" s="28"/>
      <c r="J146" s="28"/>
      <c r="K146" s="52"/>
      <c r="L146" s="53"/>
      <c r="M146" s="54"/>
      <c r="N146" s="55"/>
      <c r="O146" s="56"/>
      <c r="P146" s="223"/>
      <c r="Q146" s="225"/>
      <c r="R146" s="377"/>
      <c r="S146" s="29"/>
      <c r="T146" s="30"/>
      <c r="U146">
        <f t="shared" si="29"/>
        <v>0</v>
      </c>
      <c r="V146" t="str">
        <f>IF(F146="","",IF(COUNTIF('Postes comptables'!$A:$C,F146)=0,"Anomalie",""))</f>
        <v/>
      </c>
      <c r="W146">
        <f t="shared" si="30"/>
        <v>1</v>
      </c>
      <c r="Z146" t="str">
        <f>IF(G146="","",IF(COUNTIF('Postes comptables'!$C$99:$C$148,G146)=0,"Anomalie",""))</f>
        <v/>
      </c>
      <c r="AA146" t="b">
        <f t="shared" si="31"/>
        <v>0</v>
      </c>
      <c r="AB146" t="str">
        <f t="shared" si="32"/>
        <v/>
      </c>
      <c r="AC146" t="str">
        <f t="shared" si="33"/>
        <v/>
      </c>
      <c r="AD146" t="str">
        <f t="shared" si="34"/>
        <v/>
      </c>
      <c r="AE146" t="str">
        <f t="shared" si="35"/>
        <v/>
      </c>
      <c r="AF146" t="str">
        <f t="shared" si="36"/>
        <v/>
      </c>
      <c r="AG146" t="str">
        <f t="shared" si="37"/>
        <v/>
      </c>
      <c r="AH146" t="str">
        <f t="shared" si="38"/>
        <v/>
      </c>
      <c r="AI146" t="str">
        <f t="shared" si="39"/>
        <v/>
      </c>
      <c r="AJ146" t="str">
        <f t="shared" si="40"/>
        <v/>
      </c>
      <c r="AK146" t="str">
        <f t="shared" si="41"/>
        <v/>
      </c>
    </row>
    <row r="147" spans="1:37" x14ac:dyDescent="0.25">
      <c r="A147" s="23"/>
      <c r="B147" s="24"/>
      <c r="C147" s="24"/>
      <c r="D147" s="620"/>
      <c r="E147" s="26"/>
      <c r="F147" s="27"/>
      <c r="G147" s="27"/>
      <c r="H147" s="24"/>
      <c r="I147" s="28"/>
      <c r="J147" s="28"/>
      <c r="K147" s="52"/>
      <c r="L147" s="53"/>
      <c r="M147" s="54"/>
      <c r="N147" s="55"/>
      <c r="O147" s="56"/>
      <c r="P147" s="223"/>
      <c r="Q147" s="225"/>
      <c r="R147" s="377"/>
      <c r="S147" s="29"/>
      <c r="T147" s="30"/>
      <c r="U147">
        <f t="shared" si="29"/>
        <v>0</v>
      </c>
      <c r="V147" t="str">
        <f>IF(F147="","",IF(COUNTIF('Postes comptables'!$A:$C,F147)=0,"Anomalie",""))</f>
        <v/>
      </c>
      <c r="W147">
        <f t="shared" si="30"/>
        <v>1</v>
      </c>
      <c r="Z147" t="str">
        <f>IF(G147="","",IF(COUNTIF('Postes comptables'!$C$99:$C$148,G147)=0,"Anomalie",""))</f>
        <v/>
      </c>
      <c r="AA147" t="b">
        <f t="shared" si="31"/>
        <v>0</v>
      </c>
      <c r="AB147" t="str">
        <f t="shared" si="32"/>
        <v/>
      </c>
      <c r="AC147" t="str">
        <f t="shared" si="33"/>
        <v/>
      </c>
      <c r="AD147" t="str">
        <f t="shared" si="34"/>
        <v/>
      </c>
      <c r="AE147" t="str">
        <f t="shared" si="35"/>
        <v/>
      </c>
      <c r="AF147" t="str">
        <f t="shared" si="36"/>
        <v/>
      </c>
      <c r="AG147" t="str">
        <f t="shared" si="37"/>
        <v/>
      </c>
      <c r="AH147" t="str">
        <f t="shared" si="38"/>
        <v/>
      </c>
      <c r="AI147" t="str">
        <f t="shared" si="39"/>
        <v/>
      </c>
      <c r="AJ147" t="str">
        <f t="shared" si="40"/>
        <v/>
      </c>
      <c r="AK147" t="str">
        <f t="shared" si="41"/>
        <v/>
      </c>
    </row>
    <row r="148" spans="1:37" x14ac:dyDescent="0.25">
      <c r="A148" s="23"/>
      <c r="B148" s="24"/>
      <c r="C148" s="24"/>
      <c r="D148" s="620"/>
      <c r="E148" s="26"/>
      <c r="F148" s="27"/>
      <c r="G148" s="27"/>
      <c r="H148" s="24"/>
      <c r="I148" s="28"/>
      <c r="J148" s="28"/>
      <c r="K148" s="52"/>
      <c r="L148" s="53"/>
      <c r="M148" s="54"/>
      <c r="N148" s="55"/>
      <c r="O148" s="56"/>
      <c r="P148" s="223"/>
      <c r="Q148" s="225"/>
      <c r="R148" s="377"/>
      <c r="S148" s="29"/>
      <c r="T148" s="30"/>
      <c r="U148">
        <f t="shared" si="29"/>
        <v>0</v>
      </c>
      <c r="V148" t="str">
        <f>IF(F148="","",IF(COUNTIF('Postes comptables'!$A:$C,F148)=0,"Anomalie",""))</f>
        <v/>
      </c>
      <c r="W148">
        <f t="shared" si="30"/>
        <v>1</v>
      </c>
      <c r="Z148" t="str">
        <f>IF(G148="","",IF(COUNTIF('Postes comptables'!$C$99:$C$148,G148)=0,"Anomalie",""))</f>
        <v/>
      </c>
      <c r="AA148" t="b">
        <f t="shared" si="31"/>
        <v>0</v>
      </c>
      <c r="AB148" t="str">
        <f t="shared" si="32"/>
        <v/>
      </c>
      <c r="AC148" t="str">
        <f t="shared" si="33"/>
        <v/>
      </c>
      <c r="AD148" t="str">
        <f t="shared" si="34"/>
        <v/>
      </c>
      <c r="AE148" t="str">
        <f t="shared" si="35"/>
        <v/>
      </c>
      <c r="AF148" t="str">
        <f t="shared" si="36"/>
        <v/>
      </c>
      <c r="AG148" t="str">
        <f t="shared" si="37"/>
        <v/>
      </c>
      <c r="AH148" t="str">
        <f t="shared" si="38"/>
        <v/>
      </c>
      <c r="AI148" t="str">
        <f t="shared" si="39"/>
        <v/>
      </c>
      <c r="AJ148" t="str">
        <f t="shared" si="40"/>
        <v/>
      </c>
      <c r="AK148" t="str">
        <f t="shared" si="41"/>
        <v/>
      </c>
    </row>
    <row r="149" spans="1:37" x14ac:dyDescent="0.25">
      <c r="A149" s="23"/>
      <c r="B149" s="24"/>
      <c r="C149" s="24"/>
      <c r="D149" s="620"/>
      <c r="E149" s="26"/>
      <c r="F149" s="27"/>
      <c r="G149" s="27"/>
      <c r="H149" s="24"/>
      <c r="I149" s="28"/>
      <c r="J149" s="28"/>
      <c r="K149" s="52"/>
      <c r="L149" s="53"/>
      <c r="M149" s="54"/>
      <c r="N149" s="55"/>
      <c r="O149" s="56"/>
      <c r="P149" s="223"/>
      <c r="Q149" s="225"/>
      <c r="R149" s="377"/>
      <c r="S149" s="29"/>
      <c r="T149" s="30"/>
      <c r="U149">
        <f t="shared" si="29"/>
        <v>0</v>
      </c>
      <c r="V149" t="str">
        <f>IF(F149="","",IF(COUNTIF('Postes comptables'!$A:$C,F149)=0,"Anomalie",""))</f>
        <v/>
      </c>
      <c r="W149">
        <f t="shared" si="30"/>
        <v>1</v>
      </c>
      <c r="Z149" t="str">
        <f>IF(G149="","",IF(COUNTIF('Postes comptables'!$C$99:$C$148,G149)=0,"Anomalie",""))</f>
        <v/>
      </c>
      <c r="AA149" t="b">
        <f t="shared" si="31"/>
        <v>0</v>
      </c>
      <c r="AB149" t="str">
        <f t="shared" si="32"/>
        <v/>
      </c>
      <c r="AC149" t="str">
        <f t="shared" si="33"/>
        <v/>
      </c>
      <c r="AD149" t="str">
        <f t="shared" si="34"/>
        <v/>
      </c>
      <c r="AE149" t="str">
        <f t="shared" si="35"/>
        <v/>
      </c>
      <c r="AF149" t="str">
        <f t="shared" si="36"/>
        <v/>
      </c>
      <c r="AG149" t="str">
        <f t="shared" si="37"/>
        <v/>
      </c>
      <c r="AH149" t="str">
        <f t="shared" si="38"/>
        <v/>
      </c>
      <c r="AI149" t="str">
        <f t="shared" si="39"/>
        <v/>
      </c>
      <c r="AJ149" t="str">
        <f t="shared" si="40"/>
        <v/>
      </c>
      <c r="AK149" t="str">
        <f t="shared" si="41"/>
        <v/>
      </c>
    </row>
    <row r="150" spans="1:37" x14ac:dyDescent="0.25">
      <c r="A150" s="23"/>
      <c r="B150" s="24"/>
      <c r="C150" s="24"/>
      <c r="D150" s="620"/>
      <c r="E150" s="26"/>
      <c r="F150" s="27"/>
      <c r="G150" s="27"/>
      <c r="H150" s="24"/>
      <c r="I150" s="28"/>
      <c r="J150" s="28"/>
      <c r="K150" s="52"/>
      <c r="L150" s="53"/>
      <c r="M150" s="54"/>
      <c r="N150" s="55"/>
      <c r="O150" s="56"/>
      <c r="P150" s="223"/>
      <c r="Q150" s="225"/>
      <c r="R150" s="377"/>
      <c r="S150" s="29"/>
      <c r="T150" s="30"/>
      <c r="U150">
        <f t="shared" si="29"/>
        <v>0</v>
      </c>
      <c r="V150" t="str">
        <f>IF(F150="","",IF(COUNTIF('Postes comptables'!$A:$C,F150)=0,"Anomalie",""))</f>
        <v/>
      </c>
      <c r="W150">
        <f t="shared" si="30"/>
        <v>1</v>
      </c>
      <c r="Z150" t="str">
        <f>IF(G150="","",IF(COUNTIF('Postes comptables'!$C$99:$C$148,G150)=0,"Anomalie",""))</f>
        <v/>
      </c>
      <c r="AA150" t="b">
        <f t="shared" si="31"/>
        <v>0</v>
      </c>
      <c r="AB150" t="str">
        <f t="shared" si="32"/>
        <v/>
      </c>
      <c r="AC150" t="str">
        <f t="shared" si="33"/>
        <v/>
      </c>
      <c r="AD150" t="str">
        <f t="shared" si="34"/>
        <v/>
      </c>
      <c r="AE150" t="str">
        <f t="shared" si="35"/>
        <v/>
      </c>
      <c r="AF150" t="str">
        <f t="shared" si="36"/>
        <v/>
      </c>
      <c r="AG150" t="str">
        <f t="shared" si="37"/>
        <v/>
      </c>
      <c r="AH150" t="str">
        <f t="shared" si="38"/>
        <v/>
      </c>
      <c r="AI150" t="str">
        <f t="shared" si="39"/>
        <v/>
      </c>
      <c r="AJ150" t="str">
        <f t="shared" si="40"/>
        <v/>
      </c>
      <c r="AK150" t="str">
        <f t="shared" si="41"/>
        <v/>
      </c>
    </row>
    <row r="151" spans="1:37" x14ac:dyDescent="0.25">
      <c r="A151" s="23"/>
      <c r="B151" s="24"/>
      <c r="C151" s="24"/>
      <c r="D151" s="620"/>
      <c r="E151" s="26"/>
      <c r="F151" s="27"/>
      <c r="G151" s="27"/>
      <c r="H151" s="24"/>
      <c r="I151" s="28"/>
      <c r="J151" s="28"/>
      <c r="K151" s="52"/>
      <c r="L151" s="53"/>
      <c r="M151" s="54"/>
      <c r="N151" s="55"/>
      <c r="O151" s="56"/>
      <c r="P151" s="223"/>
      <c r="Q151" s="225"/>
      <c r="R151" s="377"/>
      <c r="S151" s="29"/>
      <c r="T151" s="30"/>
      <c r="U151">
        <f t="shared" si="29"/>
        <v>0</v>
      </c>
      <c r="V151" t="str">
        <f>IF(F151="","",IF(COUNTIF('Postes comptables'!$A:$C,F151)=0,"Anomalie",""))</f>
        <v/>
      </c>
      <c r="W151">
        <f t="shared" si="30"/>
        <v>1</v>
      </c>
      <c r="Z151" t="str">
        <f>IF(G151="","",IF(COUNTIF('Postes comptables'!$C$99:$C$148,G151)=0,"Anomalie",""))</f>
        <v/>
      </c>
      <c r="AA151" t="b">
        <f t="shared" si="31"/>
        <v>0</v>
      </c>
      <c r="AB151" t="str">
        <f t="shared" si="32"/>
        <v/>
      </c>
      <c r="AC151" t="str">
        <f t="shared" si="33"/>
        <v/>
      </c>
      <c r="AD151" t="str">
        <f t="shared" si="34"/>
        <v/>
      </c>
      <c r="AE151" t="str">
        <f t="shared" si="35"/>
        <v/>
      </c>
      <c r="AF151" t="str">
        <f t="shared" si="36"/>
        <v/>
      </c>
      <c r="AG151" t="str">
        <f t="shared" si="37"/>
        <v/>
      </c>
      <c r="AH151" t="str">
        <f t="shared" si="38"/>
        <v/>
      </c>
      <c r="AI151" t="str">
        <f t="shared" si="39"/>
        <v/>
      </c>
      <c r="AJ151" t="str">
        <f t="shared" si="40"/>
        <v/>
      </c>
      <c r="AK151" t="str">
        <f t="shared" si="41"/>
        <v/>
      </c>
    </row>
    <row r="152" spans="1:37" x14ac:dyDescent="0.25">
      <c r="A152" s="23"/>
      <c r="B152" s="24"/>
      <c r="C152" s="24"/>
      <c r="D152" s="620"/>
      <c r="E152" s="26"/>
      <c r="F152" s="27"/>
      <c r="G152" s="27"/>
      <c r="H152" s="24"/>
      <c r="I152" s="28"/>
      <c r="J152" s="28"/>
      <c r="K152" s="52"/>
      <c r="L152" s="53"/>
      <c r="M152" s="54"/>
      <c r="N152" s="55"/>
      <c r="O152" s="56"/>
      <c r="P152" s="223"/>
      <c r="Q152" s="225"/>
      <c r="R152" s="377"/>
      <c r="S152" s="29"/>
      <c r="T152" s="30"/>
      <c r="U152">
        <f t="shared" si="29"/>
        <v>0</v>
      </c>
      <c r="V152" t="str">
        <f>IF(F152="","",IF(COUNTIF('Postes comptables'!$A:$C,F152)=0,"Anomalie",""))</f>
        <v/>
      </c>
      <c r="W152">
        <f t="shared" si="30"/>
        <v>1</v>
      </c>
      <c r="Z152" t="str">
        <f>IF(G152="","",IF(COUNTIF('Postes comptables'!$C$99:$C$148,G152)=0,"Anomalie",""))</f>
        <v/>
      </c>
      <c r="AA152" t="b">
        <f t="shared" si="31"/>
        <v>0</v>
      </c>
      <c r="AB152" t="str">
        <f t="shared" si="32"/>
        <v/>
      </c>
      <c r="AC152" t="str">
        <f t="shared" si="33"/>
        <v/>
      </c>
      <c r="AD152" t="str">
        <f t="shared" si="34"/>
        <v/>
      </c>
      <c r="AE152" t="str">
        <f t="shared" si="35"/>
        <v/>
      </c>
      <c r="AF152" t="str">
        <f t="shared" si="36"/>
        <v/>
      </c>
      <c r="AG152" t="str">
        <f t="shared" si="37"/>
        <v/>
      </c>
      <c r="AH152" t="str">
        <f t="shared" si="38"/>
        <v/>
      </c>
      <c r="AI152" t="str">
        <f t="shared" si="39"/>
        <v/>
      </c>
      <c r="AJ152" t="str">
        <f t="shared" si="40"/>
        <v/>
      </c>
      <c r="AK152" t="str">
        <f t="shared" si="41"/>
        <v/>
      </c>
    </row>
    <row r="153" spans="1:37" x14ac:dyDescent="0.25">
      <c r="A153" s="23"/>
      <c r="B153" s="24"/>
      <c r="C153" s="24"/>
      <c r="D153" s="620"/>
      <c r="E153" s="26"/>
      <c r="F153" s="27"/>
      <c r="G153" s="27"/>
      <c r="H153" s="24"/>
      <c r="I153" s="28"/>
      <c r="J153" s="28"/>
      <c r="K153" s="52"/>
      <c r="L153" s="53"/>
      <c r="M153" s="54"/>
      <c r="N153" s="55"/>
      <c r="O153" s="56"/>
      <c r="P153" s="223"/>
      <c r="Q153" s="225"/>
      <c r="R153" s="377"/>
      <c r="S153" s="29"/>
      <c r="T153" s="30"/>
      <c r="U153">
        <f t="shared" si="29"/>
        <v>0</v>
      </c>
      <c r="V153" t="str">
        <f>IF(F153="","",IF(COUNTIF('Postes comptables'!$A:$C,F153)=0,"Anomalie",""))</f>
        <v/>
      </c>
      <c r="W153">
        <f t="shared" si="30"/>
        <v>1</v>
      </c>
      <c r="Z153" t="str">
        <f>IF(G153="","",IF(COUNTIF('Postes comptables'!$C$99:$C$148,G153)=0,"Anomalie",""))</f>
        <v/>
      </c>
      <c r="AA153" t="b">
        <f t="shared" si="31"/>
        <v>0</v>
      </c>
      <c r="AB153" t="str">
        <f t="shared" si="32"/>
        <v/>
      </c>
      <c r="AC153" t="str">
        <f t="shared" si="33"/>
        <v/>
      </c>
      <c r="AD153" t="str">
        <f t="shared" si="34"/>
        <v/>
      </c>
      <c r="AE153" t="str">
        <f t="shared" si="35"/>
        <v/>
      </c>
      <c r="AF153" t="str">
        <f t="shared" si="36"/>
        <v/>
      </c>
      <c r="AG153" t="str">
        <f t="shared" si="37"/>
        <v/>
      </c>
      <c r="AH153" t="str">
        <f t="shared" si="38"/>
        <v/>
      </c>
      <c r="AI153" t="str">
        <f t="shared" si="39"/>
        <v/>
      </c>
      <c r="AJ153" t="str">
        <f t="shared" si="40"/>
        <v/>
      </c>
      <c r="AK153" t="str">
        <f t="shared" si="41"/>
        <v/>
      </c>
    </row>
    <row r="154" spans="1:37" x14ac:dyDescent="0.25">
      <c r="A154" s="23"/>
      <c r="B154" s="24"/>
      <c r="C154" s="24"/>
      <c r="D154" s="620"/>
      <c r="E154" s="26"/>
      <c r="F154" s="27"/>
      <c r="G154" s="27"/>
      <c r="H154" s="24"/>
      <c r="I154" s="28"/>
      <c r="J154" s="28"/>
      <c r="K154" s="52"/>
      <c r="L154" s="53"/>
      <c r="M154" s="54"/>
      <c r="N154" s="55"/>
      <c r="O154" s="56"/>
      <c r="P154" s="223"/>
      <c r="Q154" s="225"/>
      <c r="R154" s="377"/>
      <c r="S154" s="29"/>
      <c r="T154" s="30"/>
      <c r="U154">
        <f t="shared" si="29"/>
        <v>0</v>
      </c>
      <c r="V154" t="str">
        <f>IF(F154="","",IF(COUNTIF('Postes comptables'!$A:$C,F154)=0,"Anomalie",""))</f>
        <v/>
      </c>
      <c r="W154">
        <f t="shared" si="30"/>
        <v>1</v>
      </c>
      <c r="Z154" t="str">
        <f>IF(G154="","",IF(COUNTIF('Postes comptables'!$C$99:$C$148,G154)=0,"Anomalie",""))</f>
        <v/>
      </c>
      <c r="AA154" t="b">
        <f t="shared" si="31"/>
        <v>0</v>
      </c>
      <c r="AB154" t="str">
        <f t="shared" si="32"/>
        <v/>
      </c>
      <c r="AC154" t="str">
        <f t="shared" si="33"/>
        <v/>
      </c>
      <c r="AD154" t="str">
        <f t="shared" si="34"/>
        <v/>
      </c>
      <c r="AE154" t="str">
        <f t="shared" si="35"/>
        <v/>
      </c>
      <c r="AF154" t="str">
        <f t="shared" si="36"/>
        <v/>
      </c>
      <c r="AG154" t="str">
        <f t="shared" si="37"/>
        <v/>
      </c>
      <c r="AH154" t="str">
        <f t="shared" si="38"/>
        <v/>
      </c>
      <c r="AI154" t="str">
        <f t="shared" si="39"/>
        <v/>
      </c>
      <c r="AJ154" t="str">
        <f t="shared" si="40"/>
        <v/>
      </c>
      <c r="AK154" t="str">
        <f t="shared" si="41"/>
        <v/>
      </c>
    </row>
    <row r="155" spans="1:37" x14ac:dyDescent="0.25">
      <c r="A155" s="23"/>
      <c r="B155" s="24"/>
      <c r="C155" s="24"/>
      <c r="D155" s="620"/>
      <c r="E155" s="26"/>
      <c r="F155" s="27"/>
      <c r="G155" s="27"/>
      <c r="H155" s="24"/>
      <c r="I155" s="28"/>
      <c r="J155" s="28"/>
      <c r="K155" s="52"/>
      <c r="L155" s="53"/>
      <c r="M155" s="54"/>
      <c r="N155" s="55"/>
      <c r="O155" s="56"/>
      <c r="P155" s="223"/>
      <c r="Q155" s="225"/>
      <c r="R155" s="377"/>
      <c r="S155" s="29"/>
      <c r="T155" s="30"/>
      <c r="U155">
        <f t="shared" si="29"/>
        <v>0</v>
      </c>
      <c r="V155" t="str">
        <f>IF(F155="","",IF(COUNTIF('Postes comptables'!$A:$C,F155)=0,"Anomalie",""))</f>
        <v/>
      </c>
      <c r="W155">
        <f t="shared" si="30"/>
        <v>1</v>
      </c>
      <c r="Z155" t="str">
        <f>IF(G155="","",IF(COUNTIF('Postes comptables'!$C$99:$C$148,G155)=0,"Anomalie",""))</f>
        <v/>
      </c>
      <c r="AA155" t="b">
        <f t="shared" si="31"/>
        <v>0</v>
      </c>
      <c r="AB155" t="str">
        <f t="shared" si="32"/>
        <v/>
      </c>
      <c r="AC155" t="str">
        <f t="shared" si="33"/>
        <v/>
      </c>
      <c r="AD155" t="str">
        <f t="shared" si="34"/>
        <v/>
      </c>
      <c r="AE155" t="str">
        <f t="shared" si="35"/>
        <v/>
      </c>
      <c r="AF155" t="str">
        <f t="shared" si="36"/>
        <v/>
      </c>
      <c r="AG155" t="str">
        <f t="shared" si="37"/>
        <v/>
      </c>
      <c r="AH155" t="str">
        <f t="shared" si="38"/>
        <v/>
      </c>
      <c r="AI155" t="str">
        <f t="shared" si="39"/>
        <v/>
      </c>
      <c r="AJ155" t="str">
        <f t="shared" si="40"/>
        <v/>
      </c>
      <c r="AK155" t="str">
        <f t="shared" si="41"/>
        <v/>
      </c>
    </row>
    <row r="156" spans="1:37" x14ac:dyDescent="0.25">
      <c r="A156" s="23"/>
      <c r="B156" s="24"/>
      <c r="C156" s="24"/>
      <c r="D156" s="620"/>
      <c r="E156" s="26"/>
      <c r="F156" s="27"/>
      <c r="G156" s="27"/>
      <c r="H156" s="24"/>
      <c r="I156" s="28"/>
      <c r="J156" s="28"/>
      <c r="K156" s="52"/>
      <c r="L156" s="53"/>
      <c r="M156" s="54"/>
      <c r="N156" s="55"/>
      <c r="O156" s="56"/>
      <c r="P156" s="223"/>
      <c r="Q156" s="225"/>
      <c r="R156" s="377"/>
      <c r="S156" s="29"/>
      <c r="T156" s="30"/>
      <c r="U156">
        <f t="shared" si="29"/>
        <v>0</v>
      </c>
      <c r="V156" t="str">
        <f>IF(F156="","",IF(COUNTIF('Postes comptables'!$A:$C,F156)=0,"Anomalie",""))</f>
        <v/>
      </c>
      <c r="W156">
        <f t="shared" si="30"/>
        <v>1</v>
      </c>
      <c r="Z156" t="str">
        <f>IF(G156="","",IF(COUNTIF('Postes comptables'!$C$99:$C$148,G156)=0,"Anomalie",""))</f>
        <v/>
      </c>
      <c r="AA156" t="b">
        <f t="shared" si="31"/>
        <v>0</v>
      </c>
      <c r="AB156" t="str">
        <f t="shared" si="32"/>
        <v/>
      </c>
      <c r="AC156" t="str">
        <f t="shared" si="33"/>
        <v/>
      </c>
      <c r="AD156" t="str">
        <f t="shared" si="34"/>
        <v/>
      </c>
      <c r="AE156" t="str">
        <f t="shared" si="35"/>
        <v/>
      </c>
      <c r="AF156" t="str">
        <f t="shared" si="36"/>
        <v/>
      </c>
      <c r="AG156" t="str">
        <f t="shared" si="37"/>
        <v/>
      </c>
      <c r="AH156" t="str">
        <f t="shared" si="38"/>
        <v/>
      </c>
      <c r="AI156" t="str">
        <f t="shared" si="39"/>
        <v/>
      </c>
      <c r="AJ156" t="str">
        <f t="shared" si="40"/>
        <v/>
      </c>
      <c r="AK156" t="str">
        <f t="shared" si="41"/>
        <v/>
      </c>
    </row>
    <row r="157" spans="1:37" x14ac:dyDescent="0.25">
      <c r="A157" s="23"/>
      <c r="B157" s="24"/>
      <c r="C157" s="24"/>
      <c r="D157" s="620"/>
      <c r="E157" s="26"/>
      <c r="F157" s="27"/>
      <c r="G157" s="27"/>
      <c r="H157" s="24"/>
      <c r="I157" s="28"/>
      <c r="J157" s="28"/>
      <c r="K157" s="52"/>
      <c r="L157" s="53"/>
      <c r="M157" s="54"/>
      <c r="N157" s="55"/>
      <c r="O157" s="56"/>
      <c r="P157" s="223"/>
      <c r="Q157" s="225"/>
      <c r="R157" s="377"/>
      <c r="S157" s="29"/>
      <c r="T157" s="30"/>
      <c r="U157">
        <f t="shared" si="29"/>
        <v>0</v>
      </c>
      <c r="V157" t="str">
        <f>IF(F157="","",IF(COUNTIF('Postes comptables'!$A:$C,F157)=0,"Anomalie",""))</f>
        <v/>
      </c>
      <c r="W157">
        <f t="shared" si="30"/>
        <v>1</v>
      </c>
      <c r="Z157" t="str">
        <f>IF(G157="","",IF(COUNTIF('Postes comptables'!$C$99:$C$148,G157)=0,"Anomalie",""))</f>
        <v/>
      </c>
      <c r="AA157" t="b">
        <f t="shared" si="31"/>
        <v>0</v>
      </c>
      <c r="AB157" t="str">
        <f t="shared" si="32"/>
        <v/>
      </c>
      <c r="AC157" t="str">
        <f t="shared" si="33"/>
        <v/>
      </c>
      <c r="AD157" t="str">
        <f t="shared" si="34"/>
        <v/>
      </c>
      <c r="AE157" t="str">
        <f t="shared" si="35"/>
        <v/>
      </c>
      <c r="AF157" t="str">
        <f t="shared" si="36"/>
        <v/>
      </c>
      <c r="AG157" t="str">
        <f t="shared" si="37"/>
        <v/>
      </c>
      <c r="AH157" t="str">
        <f t="shared" si="38"/>
        <v/>
      </c>
      <c r="AI157" t="str">
        <f t="shared" si="39"/>
        <v/>
      </c>
      <c r="AJ157" t="str">
        <f t="shared" si="40"/>
        <v/>
      </c>
      <c r="AK157" t="str">
        <f t="shared" si="41"/>
        <v/>
      </c>
    </row>
    <row r="158" spans="1:37" x14ac:dyDescent="0.25">
      <c r="A158" s="23"/>
      <c r="B158" s="24"/>
      <c r="C158" s="24"/>
      <c r="D158" s="620"/>
      <c r="E158" s="26"/>
      <c r="F158" s="27"/>
      <c r="G158" s="27"/>
      <c r="H158" s="24"/>
      <c r="I158" s="28"/>
      <c r="J158" s="28"/>
      <c r="K158" s="52"/>
      <c r="L158" s="53"/>
      <c r="M158" s="54"/>
      <c r="N158" s="55"/>
      <c r="O158" s="56"/>
      <c r="P158" s="223"/>
      <c r="Q158" s="225"/>
      <c r="R158" s="377"/>
      <c r="S158" s="29"/>
      <c r="T158" s="30"/>
      <c r="U158">
        <f t="shared" si="29"/>
        <v>0</v>
      </c>
      <c r="V158" t="str">
        <f>IF(F158="","",IF(COUNTIF('Postes comptables'!$A:$C,F158)=0,"Anomalie",""))</f>
        <v/>
      </c>
      <c r="W158">
        <f t="shared" si="30"/>
        <v>1</v>
      </c>
      <c r="Z158" t="str">
        <f>IF(G158="","",IF(COUNTIF('Postes comptables'!$C$99:$C$148,G158)=0,"Anomalie",""))</f>
        <v/>
      </c>
      <c r="AA158" t="b">
        <f t="shared" si="31"/>
        <v>0</v>
      </c>
      <c r="AB158" t="str">
        <f t="shared" si="32"/>
        <v/>
      </c>
      <c r="AC158" t="str">
        <f t="shared" si="33"/>
        <v/>
      </c>
      <c r="AD158" t="str">
        <f t="shared" si="34"/>
        <v/>
      </c>
      <c r="AE158" t="str">
        <f t="shared" si="35"/>
        <v/>
      </c>
      <c r="AF158" t="str">
        <f t="shared" si="36"/>
        <v/>
      </c>
      <c r="AG158" t="str">
        <f t="shared" si="37"/>
        <v/>
      </c>
      <c r="AH158" t="str">
        <f t="shared" si="38"/>
        <v/>
      </c>
      <c r="AI158" t="str">
        <f t="shared" si="39"/>
        <v/>
      </c>
      <c r="AJ158" t="str">
        <f t="shared" si="40"/>
        <v/>
      </c>
      <c r="AK158" t="str">
        <f t="shared" si="41"/>
        <v/>
      </c>
    </row>
    <row r="159" spans="1:37" x14ac:dyDescent="0.25">
      <c r="A159" s="23"/>
      <c r="B159" s="24"/>
      <c r="C159" s="24"/>
      <c r="D159" s="620"/>
      <c r="E159" s="26"/>
      <c r="F159" s="27"/>
      <c r="G159" s="27"/>
      <c r="H159" s="24"/>
      <c r="I159" s="28"/>
      <c r="J159" s="28"/>
      <c r="K159" s="52"/>
      <c r="L159" s="53"/>
      <c r="M159" s="54"/>
      <c r="N159" s="55"/>
      <c r="O159" s="56"/>
      <c r="P159" s="223"/>
      <c r="Q159" s="225"/>
      <c r="R159" s="377"/>
      <c r="S159" s="29"/>
      <c r="T159" s="30"/>
      <c r="U159">
        <f t="shared" si="29"/>
        <v>0</v>
      </c>
      <c r="V159" t="str">
        <f>IF(F159="","",IF(COUNTIF('Postes comptables'!$A:$C,F159)=0,"Anomalie",""))</f>
        <v/>
      </c>
      <c r="W159">
        <f t="shared" si="30"/>
        <v>1</v>
      </c>
      <c r="Z159" t="str">
        <f>IF(G159="","",IF(COUNTIF('Postes comptables'!$C$99:$C$148,G159)=0,"Anomalie",""))</f>
        <v/>
      </c>
      <c r="AA159" t="b">
        <f t="shared" si="31"/>
        <v>0</v>
      </c>
      <c r="AB159" t="str">
        <f t="shared" si="32"/>
        <v/>
      </c>
      <c r="AC159" t="str">
        <f t="shared" si="33"/>
        <v/>
      </c>
      <c r="AD159" t="str">
        <f t="shared" si="34"/>
        <v/>
      </c>
      <c r="AE159" t="str">
        <f t="shared" si="35"/>
        <v/>
      </c>
      <c r="AF159" t="str">
        <f t="shared" si="36"/>
        <v/>
      </c>
      <c r="AG159" t="str">
        <f t="shared" si="37"/>
        <v/>
      </c>
      <c r="AH159" t="str">
        <f t="shared" si="38"/>
        <v/>
      </c>
      <c r="AI159" t="str">
        <f t="shared" si="39"/>
        <v/>
      </c>
      <c r="AJ159" t="str">
        <f t="shared" si="40"/>
        <v/>
      </c>
      <c r="AK159" t="str">
        <f t="shared" si="41"/>
        <v/>
      </c>
    </row>
    <row r="160" spans="1:37" x14ac:dyDescent="0.25">
      <c r="A160" s="23"/>
      <c r="B160" s="24"/>
      <c r="C160" s="24"/>
      <c r="D160" s="620"/>
      <c r="E160" s="26"/>
      <c r="F160" s="27"/>
      <c r="G160" s="27"/>
      <c r="H160" s="24"/>
      <c r="I160" s="28"/>
      <c r="J160" s="28"/>
      <c r="K160" s="52"/>
      <c r="L160" s="53"/>
      <c r="M160" s="54"/>
      <c r="N160" s="55"/>
      <c r="O160" s="56"/>
      <c r="P160" s="223"/>
      <c r="Q160" s="225"/>
      <c r="R160" s="377"/>
      <c r="S160" s="29"/>
      <c r="T160" s="30"/>
      <c r="U160">
        <f t="shared" si="29"/>
        <v>0</v>
      </c>
      <c r="V160" t="str">
        <f>IF(F160="","",IF(COUNTIF('Postes comptables'!$A:$C,F160)=0,"Anomalie",""))</f>
        <v/>
      </c>
      <c r="W160">
        <f t="shared" si="30"/>
        <v>1</v>
      </c>
      <c r="Z160" t="str">
        <f>IF(G160="","",IF(COUNTIF('Postes comptables'!$C$99:$C$148,G160)=0,"Anomalie",""))</f>
        <v/>
      </c>
      <c r="AA160" t="b">
        <f t="shared" si="31"/>
        <v>0</v>
      </c>
      <c r="AB160" t="str">
        <f t="shared" si="32"/>
        <v/>
      </c>
      <c r="AC160" t="str">
        <f t="shared" si="33"/>
        <v/>
      </c>
      <c r="AD160" t="str">
        <f t="shared" si="34"/>
        <v/>
      </c>
      <c r="AE160" t="str">
        <f t="shared" si="35"/>
        <v/>
      </c>
      <c r="AF160" t="str">
        <f t="shared" si="36"/>
        <v/>
      </c>
      <c r="AG160" t="str">
        <f t="shared" si="37"/>
        <v/>
      </c>
      <c r="AH160" t="str">
        <f t="shared" si="38"/>
        <v/>
      </c>
      <c r="AI160" t="str">
        <f t="shared" si="39"/>
        <v/>
      </c>
      <c r="AJ160" t="str">
        <f t="shared" si="40"/>
        <v/>
      </c>
      <c r="AK160" t="str">
        <f t="shared" si="41"/>
        <v/>
      </c>
    </row>
    <row r="161" spans="1:37" x14ac:dyDescent="0.25">
      <c r="A161" s="23"/>
      <c r="B161" s="24"/>
      <c r="C161" s="24"/>
      <c r="D161" s="620"/>
      <c r="E161" s="26"/>
      <c r="F161" s="27"/>
      <c r="G161" s="27"/>
      <c r="H161" s="24"/>
      <c r="I161" s="28"/>
      <c r="J161" s="28"/>
      <c r="K161" s="52"/>
      <c r="L161" s="53"/>
      <c r="M161" s="54"/>
      <c r="N161" s="55"/>
      <c r="O161" s="56"/>
      <c r="P161" s="223"/>
      <c r="Q161" s="225"/>
      <c r="R161" s="377"/>
      <c r="S161" s="29"/>
      <c r="T161" s="30"/>
      <c r="U161">
        <f t="shared" si="29"/>
        <v>0</v>
      </c>
      <c r="V161" t="str">
        <f>IF(F161="","",IF(COUNTIF('Postes comptables'!$A:$C,F161)=0,"Anomalie",""))</f>
        <v/>
      </c>
      <c r="W161">
        <f t="shared" si="30"/>
        <v>1</v>
      </c>
      <c r="Z161" t="str">
        <f>IF(G161="","",IF(COUNTIF('Postes comptables'!$C$99:$C$148,G161)=0,"Anomalie",""))</f>
        <v/>
      </c>
      <c r="AA161" t="b">
        <f t="shared" si="31"/>
        <v>0</v>
      </c>
      <c r="AB161" t="str">
        <f t="shared" si="32"/>
        <v/>
      </c>
      <c r="AC161" t="str">
        <f t="shared" si="33"/>
        <v/>
      </c>
      <c r="AD161" t="str">
        <f t="shared" si="34"/>
        <v/>
      </c>
      <c r="AE161" t="str">
        <f t="shared" si="35"/>
        <v/>
      </c>
      <c r="AF161" t="str">
        <f t="shared" si="36"/>
        <v/>
      </c>
      <c r="AG161" t="str">
        <f t="shared" si="37"/>
        <v/>
      </c>
      <c r="AH161" t="str">
        <f t="shared" si="38"/>
        <v/>
      </c>
      <c r="AI161" t="str">
        <f t="shared" si="39"/>
        <v/>
      </c>
      <c r="AJ161" t="str">
        <f t="shared" si="40"/>
        <v/>
      </c>
      <c r="AK161" t="str">
        <f t="shared" si="41"/>
        <v/>
      </c>
    </row>
    <row r="162" spans="1:37" x14ac:dyDescent="0.25">
      <c r="A162" s="23"/>
      <c r="B162" s="24"/>
      <c r="C162" s="24"/>
      <c r="D162" s="620"/>
      <c r="E162" s="26"/>
      <c r="F162" s="27" t="s">
        <v>173</v>
      </c>
      <c r="G162" s="27"/>
      <c r="H162" s="24"/>
      <c r="I162" s="28"/>
      <c r="J162" s="28"/>
      <c r="K162" s="52"/>
      <c r="L162" s="53"/>
      <c r="M162" s="54"/>
      <c r="N162" s="55"/>
      <c r="O162" s="56"/>
      <c r="P162" s="223"/>
      <c r="Q162" s="225"/>
      <c r="R162" s="377"/>
      <c r="S162" s="29"/>
      <c r="T162" s="30"/>
      <c r="U162">
        <f t="shared" si="29"/>
        <v>1</v>
      </c>
      <c r="V162" t="str">
        <f>IF(F162="","",IF(COUNTIF('Postes comptables'!$A:$C,F162)=0,"Anomalie",""))</f>
        <v/>
      </c>
      <c r="W162">
        <f t="shared" si="30"/>
        <v>1</v>
      </c>
      <c r="Z162" t="str">
        <f>IF(G162="","",IF(COUNTIF('Postes comptables'!$C$99:$C$148,G162)=0,"Anomalie",""))</f>
        <v/>
      </c>
      <c r="AA162" t="b">
        <f t="shared" si="31"/>
        <v>0</v>
      </c>
      <c r="AB162" t="str">
        <f t="shared" si="32"/>
        <v/>
      </c>
      <c r="AC162" t="str">
        <f t="shared" si="33"/>
        <v/>
      </c>
      <c r="AD162" t="str">
        <f t="shared" si="34"/>
        <v/>
      </c>
      <c r="AE162" t="str">
        <f t="shared" si="35"/>
        <v/>
      </c>
      <c r="AF162" t="str">
        <f t="shared" si="36"/>
        <v/>
      </c>
      <c r="AG162" t="str">
        <f t="shared" si="37"/>
        <v/>
      </c>
      <c r="AH162" t="str">
        <f t="shared" si="38"/>
        <v/>
      </c>
      <c r="AI162" t="str">
        <f t="shared" si="39"/>
        <v/>
      </c>
      <c r="AJ162" t="str">
        <f t="shared" si="40"/>
        <v/>
      </c>
      <c r="AK162" t="str">
        <f t="shared" si="41"/>
        <v/>
      </c>
    </row>
    <row r="163" spans="1:37" x14ac:dyDescent="0.25">
      <c r="A163" s="23"/>
      <c r="B163" s="24"/>
      <c r="C163" s="24"/>
      <c r="D163" s="620"/>
      <c r="E163" s="26"/>
      <c r="F163" s="27" t="s">
        <v>173</v>
      </c>
      <c r="G163" s="27"/>
      <c r="H163" s="24"/>
      <c r="I163" s="28"/>
      <c r="J163" s="28"/>
      <c r="K163" s="52"/>
      <c r="L163" s="53"/>
      <c r="M163" s="54"/>
      <c r="N163" s="55"/>
      <c r="O163" s="56"/>
      <c r="P163" s="223"/>
      <c r="Q163" s="225"/>
      <c r="R163" s="377"/>
      <c r="S163" s="29"/>
      <c r="T163" s="30"/>
      <c r="U163">
        <f t="shared" si="29"/>
        <v>1</v>
      </c>
      <c r="V163" t="str">
        <f>IF(F163="","",IF(COUNTIF('Postes comptables'!$A:$C,F163)=0,"Anomalie",""))</f>
        <v/>
      </c>
      <c r="W163">
        <f t="shared" si="30"/>
        <v>1</v>
      </c>
      <c r="Z163" t="str">
        <f>IF(G163="","",IF(COUNTIF('Postes comptables'!$C$99:$C$148,G163)=0,"Anomalie",""))</f>
        <v/>
      </c>
      <c r="AA163" t="b">
        <f t="shared" si="31"/>
        <v>0</v>
      </c>
      <c r="AB163" t="str">
        <f t="shared" si="32"/>
        <v/>
      </c>
      <c r="AC163" t="str">
        <f t="shared" si="33"/>
        <v/>
      </c>
      <c r="AD163" t="str">
        <f t="shared" si="34"/>
        <v/>
      </c>
      <c r="AE163" t="str">
        <f t="shared" si="35"/>
        <v/>
      </c>
      <c r="AF163" t="str">
        <f t="shared" si="36"/>
        <v/>
      </c>
      <c r="AG163" t="str">
        <f t="shared" si="37"/>
        <v/>
      </c>
      <c r="AH163" t="str">
        <f t="shared" si="38"/>
        <v/>
      </c>
      <c r="AI163" t="str">
        <f t="shared" si="39"/>
        <v/>
      </c>
      <c r="AJ163" t="str">
        <f t="shared" si="40"/>
        <v/>
      </c>
      <c r="AK163" t="str">
        <f t="shared" si="41"/>
        <v/>
      </c>
    </row>
    <row r="164" spans="1:37" x14ac:dyDescent="0.25">
      <c r="A164" s="23"/>
      <c r="B164" s="24"/>
      <c r="C164" s="24"/>
      <c r="D164" s="620"/>
      <c r="E164" s="26"/>
      <c r="F164" s="27" t="s">
        <v>173</v>
      </c>
      <c r="G164" s="27"/>
      <c r="H164" s="24"/>
      <c r="I164" s="28"/>
      <c r="J164" s="28"/>
      <c r="K164" s="52"/>
      <c r="L164" s="53"/>
      <c r="M164" s="54"/>
      <c r="N164" s="55"/>
      <c r="O164" s="56"/>
      <c r="P164" s="223"/>
      <c r="Q164" s="225"/>
      <c r="R164" s="377"/>
      <c r="S164" s="29"/>
      <c r="T164" s="30"/>
      <c r="U164">
        <f t="shared" si="29"/>
        <v>1</v>
      </c>
      <c r="V164" t="str">
        <f>IF(F164="","",IF(COUNTIF('Postes comptables'!$A:$C,F164)=0,"Anomalie",""))</f>
        <v/>
      </c>
      <c r="W164">
        <f t="shared" si="30"/>
        <v>1</v>
      </c>
      <c r="Z164" t="str">
        <f>IF(G164="","",IF(COUNTIF('Postes comptables'!$C$99:$C$148,G164)=0,"Anomalie",""))</f>
        <v/>
      </c>
      <c r="AA164" t="b">
        <f t="shared" si="31"/>
        <v>0</v>
      </c>
      <c r="AB164" t="str">
        <f t="shared" si="32"/>
        <v/>
      </c>
      <c r="AC164" t="str">
        <f t="shared" si="33"/>
        <v/>
      </c>
      <c r="AD164" t="str">
        <f t="shared" si="34"/>
        <v/>
      </c>
      <c r="AE164" t="str">
        <f t="shared" si="35"/>
        <v/>
      </c>
      <c r="AF164" t="str">
        <f t="shared" si="36"/>
        <v/>
      </c>
      <c r="AG164" t="str">
        <f t="shared" si="37"/>
        <v/>
      </c>
      <c r="AH164" t="str">
        <f t="shared" si="38"/>
        <v/>
      </c>
      <c r="AI164" t="str">
        <f t="shared" si="39"/>
        <v/>
      </c>
      <c r="AJ164" t="str">
        <f t="shared" si="40"/>
        <v/>
      </c>
      <c r="AK164" t="str">
        <f t="shared" si="41"/>
        <v/>
      </c>
    </row>
    <row r="165" spans="1:37" x14ac:dyDescent="0.25">
      <c r="A165" s="23"/>
      <c r="B165" s="24"/>
      <c r="C165" s="24"/>
      <c r="D165" s="620"/>
      <c r="E165" s="26"/>
      <c r="F165" s="27" t="s">
        <v>173</v>
      </c>
      <c r="G165" s="27"/>
      <c r="H165" s="24"/>
      <c r="I165" s="28"/>
      <c r="J165" s="28"/>
      <c r="K165" s="52"/>
      <c r="L165" s="53"/>
      <c r="M165" s="54"/>
      <c r="N165" s="55"/>
      <c r="O165" s="56"/>
      <c r="P165" s="223"/>
      <c r="Q165" s="225"/>
      <c r="R165" s="377"/>
      <c r="S165" s="29"/>
      <c r="T165" s="30"/>
      <c r="U165">
        <f t="shared" si="29"/>
        <v>1</v>
      </c>
      <c r="V165" t="str">
        <f>IF(F165="","",IF(COUNTIF('Postes comptables'!$A:$C,F165)=0,"Anomalie",""))</f>
        <v/>
      </c>
      <c r="W165">
        <f t="shared" si="30"/>
        <v>1</v>
      </c>
      <c r="Z165" t="str">
        <f>IF(G165="","",IF(COUNTIF('Postes comptables'!$C$99:$C$148,G165)=0,"Anomalie",""))</f>
        <v/>
      </c>
      <c r="AA165" t="b">
        <f t="shared" si="31"/>
        <v>0</v>
      </c>
      <c r="AB165" t="str">
        <f t="shared" si="32"/>
        <v/>
      </c>
      <c r="AC165" t="str">
        <f t="shared" si="33"/>
        <v/>
      </c>
      <c r="AD165" t="str">
        <f t="shared" si="34"/>
        <v/>
      </c>
      <c r="AE165" t="str">
        <f t="shared" si="35"/>
        <v/>
      </c>
      <c r="AF165" t="str">
        <f t="shared" si="36"/>
        <v/>
      </c>
      <c r="AG165" t="str">
        <f t="shared" si="37"/>
        <v/>
      </c>
      <c r="AH165" t="str">
        <f t="shared" si="38"/>
        <v/>
      </c>
      <c r="AI165" t="str">
        <f t="shared" si="39"/>
        <v/>
      </c>
      <c r="AJ165" t="str">
        <f t="shared" si="40"/>
        <v/>
      </c>
      <c r="AK165" t="str">
        <f t="shared" si="41"/>
        <v/>
      </c>
    </row>
    <row r="166" spans="1:37" x14ac:dyDescent="0.25">
      <c r="A166" s="23"/>
      <c r="B166" s="24"/>
      <c r="C166" s="24"/>
      <c r="D166" s="620"/>
      <c r="E166" s="26"/>
      <c r="F166" s="27" t="s">
        <v>173</v>
      </c>
      <c r="G166" s="27"/>
      <c r="H166" s="24"/>
      <c r="I166" s="28"/>
      <c r="J166" s="28"/>
      <c r="K166" s="52"/>
      <c r="L166" s="53"/>
      <c r="M166" s="54"/>
      <c r="N166" s="55"/>
      <c r="O166" s="56"/>
      <c r="P166" s="223"/>
      <c r="Q166" s="225"/>
      <c r="R166" s="377"/>
      <c r="S166" s="29"/>
      <c r="T166" s="30"/>
      <c r="U166">
        <f t="shared" si="29"/>
        <v>1</v>
      </c>
      <c r="V166" t="str">
        <f>IF(F166="","",IF(COUNTIF('Postes comptables'!$A:$C,F166)=0,"Anomalie",""))</f>
        <v/>
      </c>
      <c r="W166">
        <f t="shared" si="30"/>
        <v>1</v>
      </c>
      <c r="Z166" t="str">
        <f>IF(G166="","",IF(COUNTIF('Postes comptables'!$C$99:$C$148,G166)=0,"Anomalie",""))</f>
        <v/>
      </c>
      <c r="AA166" t="b">
        <f t="shared" si="31"/>
        <v>0</v>
      </c>
      <c r="AB166" t="str">
        <f t="shared" si="32"/>
        <v/>
      </c>
      <c r="AC166" t="str">
        <f t="shared" si="33"/>
        <v/>
      </c>
      <c r="AD166" t="str">
        <f t="shared" si="34"/>
        <v/>
      </c>
      <c r="AE166" t="str">
        <f t="shared" si="35"/>
        <v/>
      </c>
      <c r="AF166" t="str">
        <f t="shared" si="36"/>
        <v/>
      </c>
      <c r="AG166" t="str">
        <f t="shared" si="37"/>
        <v/>
      </c>
      <c r="AH166" t="str">
        <f t="shared" si="38"/>
        <v/>
      </c>
      <c r="AI166" t="str">
        <f t="shared" si="39"/>
        <v/>
      </c>
      <c r="AJ166" t="str">
        <f t="shared" si="40"/>
        <v/>
      </c>
      <c r="AK166" t="str">
        <f t="shared" si="41"/>
        <v/>
      </c>
    </row>
    <row r="167" spans="1:37" x14ac:dyDescent="0.25">
      <c r="A167" s="23"/>
      <c r="B167" s="24"/>
      <c r="C167" s="24"/>
      <c r="D167" s="620"/>
      <c r="E167" s="26"/>
      <c r="F167" s="27" t="s">
        <v>173</v>
      </c>
      <c r="G167" s="27"/>
      <c r="H167" s="24"/>
      <c r="I167" s="28"/>
      <c r="J167" s="28"/>
      <c r="K167" s="52"/>
      <c r="L167" s="53"/>
      <c r="M167" s="54"/>
      <c r="N167" s="55"/>
      <c r="O167" s="56"/>
      <c r="P167" s="223"/>
      <c r="Q167" s="225"/>
      <c r="R167" s="377"/>
      <c r="S167" s="29"/>
      <c r="T167" s="30"/>
      <c r="U167">
        <f t="shared" si="29"/>
        <v>1</v>
      </c>
      <c r="V167" t="str">
        <f>IF(F167="","",IF(COUNTIF('Postes comptables'!$A:$C,F167)=0,"Anomalie",""))</f>
        <v/>
      </c>
      <c r="W167">
        <f t="shared" si="30"/>
        <v>1</v>
      </c>
      <c r="Z167" t="str">
        <f>IF(G167="","",IF(COUNTIF('Postes comptables'!$C$99:$C$148,G167)=0,"Anomalie",""))</f>
        <v/>
      </c>
      <c r="AA167" t="b">
        <f t="shared" si="31"/>
        <v>0</v>
      </c>
      <c r="AB167" t="str">
        <f t="shared" si="32"/>
        <v/>
      </c>
      <c r="AC167" t="str">
        <f t="shared" si="33"/>
        <v/>
      </c>
      <c r="AD167" t="str">
        <f t="shared" si="34"/>
        <v/>
      </c>
      <c r="AE167" t="str">
        <f t="shared" si="35"/>
        <v/>
      </c>
      <c r="AF167" t="str">
        <f t="shared" si="36"/>
        <v/>
      </c>
      <c r="AG167" t="str">
        <f t="shared" si="37"/>
        <v/>
      </c>
      <c r="AH167" t="str">
        <f t="shared" si="38"/>
        <v/>
      </c>
      <c r="AI167" t="str">
        <f t="shared" si="39"/>
        <v/>
      </c>
      <c r="AJ167" t="str">
        <f t="shared" si="40"/>
        <v/>
      </c>
      <c r="AK167" t="str">
        <f t="shared" si="41"/>
        <v/>
      </c>
    </row>
    <row r="168" spans="1:37" x14ac:dyDescent="0.25">
      <c r="A168" s="23"/>
      <c r="B168" s="24"/>
      <c r="C168" s="24"/>
      <c r="D168" s="620"/>
      <c r="E168" s="26"/>
      <c r="F168" s="27" t="s">
        <v>173</v>
      </c>
      <c r="G168" s="27"/>
      <c r="H168" s="24"/>
      <c r="I168" s="28"/>
      <c r="J168" s="28"/>
      <c r="K168" s="52"/>
      <c r="L168" s="53"/>
      <c r="M168" s="54"/>
      <c r="N168" s="55"/>
      <c r="O168" s="56"/>
      <c r="P168" s="223"/>
      <c r="Q168" s="225"/>
      <c r="R168" s="377"/>
      <c r="S168" s="29"/>
      <c r="T168" s="30"/>
      <c r="U168">
        <f t="shared" si="29"/>
        <v>1</v>
      </c>
      <c r="V168" t="str">
        <f>IF(F168="","",IF(COUNTIF('Postes comptables'!$A:$C,F168)=0,"Anomalie",""))</f>
        <v/>
      </c>
      <c r="W168">
        <f t="shared" si="30"/>
        <v>1</v>
      </c>
      <c r="Z168" t="str">
        <f>IF(G168="","",IF(COUNTIF('Postes comptables'!$C$99:$C$148,G168)=0,"Anomalie",""))</f>
        <v/>
      </c>
      <c r="AA168" t="b">
        <f t="shared" si="31"/>
        <v>0</v>
      </c>
      <c r="AB168" t="str">
        <f t="shared" si="32"/>
        <v/>
      </c>
      <c r="AC168" t="str">
        <f t="shared" si="33"/>
        <v/>
      </c>
      <c r="AD168" t="str">
        <f t="shared" si="34"/>
        <v/>
      </c>
      <c r="AE168" t="str">
        <f t="shared" si="35"/>
        <v/>
      </c>
      <c r="AF168" t="str">
        <f t="shared" si="36"/>
        <v/>
      </c>
      <c r="AG168" t="str">
        <f t="shared" si="37"/>
        <v/>
      </c>
      <c r="AH168" t="str">
        <f t="shared" si="38"/>
        <v/>
      </c>
      <c r="AI168" t="str">
        <f t="shared" si="39"/>
        <v/>
      </c>
      <c r="AJ168" t="str">
        <f t="shared" si="40"/>
        <v/>
      </c>
      <c r="AK168" t="str">
        <f t="shared" si="41"/>
        <v/>
      </c>
    </row>
    <row r="169" spans="1:37" x14ac:dyDescent="0.25">
      <c r="A169" s="23"/>
      <c r="B169" s="24"/>
      <c r="C169" s="24"/>
      <c r="D169" s="620"/>
      <c r="E169" s="26"/>
      <c r="F169" s="27" t="s">
        <v>173</v>
      </c>
      <c r="G169" s="27"/>
      <c r="H169" s="24"/>
      <c r="I169" s="28"/>
      <c r="J169" s="28"/>
      <c r="K169" s="52"/>
      <c r="L169" s="53"/>
      <c r="M169" s="54"/>
      <c r="N169" s="55"/>
      <c r="O169" s="56"/>
      <c r="P169" s="223"/>
      <c r="Q169" s="225"/>
      <c r="R169" s="377"/>
      <c r="S169" s="29"/>
      <c r="T169" s="30"/>
      <c r="U169">
        <f t="shared" si="29"/>
        <v>1</v>
      </c>
      <c r="V169" t="str">
        <f>IF(F169="","",IF(COUNTIF('Postes comptables'!$A:$C,F169)=0,"Anomalie",""))</f>
        <v/>
      </c>
      <c r="W169">
        <f t="shared" si="30"/>
        <v>1</v>
      </c>
      <c r="Z169" t="str">
        <f>IF(G169="","",IF(COUNTIF('Postes comptables'!$C$99:$C$148,G169)=0,"Anomalie",""))</f>
        <v/>
      </c>
      <c r="AA169" t="b">
        <f t="shared" si="31"/>
        <v>0</v>
      </c>
      <c r="AB169" t="str">
        <f t="shared" si="32"/>
        <v/>
      </c>
      <c r="AC169" t="str">
        <f t="shared" si="33"/>
        <v/>
      </c>
      <c r="AD169" t="str">
        <f t="shared" si="34"/>
        <v/>
      </c>
      <c r="AE169" t="str">
        <f t="shared" si="35"/>
        <v/>
      </c>
      <c r="AF169" t="str">
        <f t="shared" si="36"/>
        <v/>
      </c>
      <c r="AG169" t="str">
        <f t="shared" si="37"/>
        <v/>
      </c>
      <c r="AH169" t="str">
        <f t="shared" si="38"/>
        <v/>
      </c>
      <c r="AI169" t="str">
        <f t="shared" si="39"/>
        <v/>
      </c>
      <c r="AJ169" t="str">
        <f t="shared" si="40"/>
        <v/>
      </c>
      <c r="AK169" t="str">
        <f t="shared" si="41"/>
        <v/>
      </c>
    </row>
    <row r="170" spans="1:37" x14ac:dyDescent="0.25">
      <c r="A170" s="23"/>
      <c r="B170" s="24"/>
      <c r="C170" s="24"/>
      <c r="D170" s="620"/>
      <c r="E170" s="26"/>
      <c r="F170" s="27" t="s">
        <v>173</v>
      </c>
      <c r="G170" s="27"/>
      <c r="H170" s="24"/>
      <c r="I170" s="28"/>
      <c r="J170" s="28"/>
      <c r="K170" s="52"/>
      <c r="L170" s="53"/>
      <c r="M170" s="54"/>
      <c r="N170" s="55"/>
      <c r="O170" s="56"/>
      <c r="P170" s="223"/>
      <c r="Q170" s="225"/>
      <c r="R170" s="377"/>
      <c r="S170" s="29"/>
      <c r="T170" s="30"/>
      <c r="U170">
        <f t="shared" si="29"/>
        <v>1</v>
      </c>
      <c r="V170" t="str">
        <f>IF(F170="","",IF(COUNTIF('Postes comptables'!$A:$C,F170)=0,"Anomalie",""))</f>
        <v/>
      </c>
      <c r="W170">
        <f t="shared" si="30"/>
        <v>1</v>
      </c>
      <c r="Z170" t="str">
        <f>IF(G170="","",IF(COUNTIF('Postes comptables'!$C$99:$C$148,G170)=0,"Anomalie",""))</f>
        <v/>
      </c>
      <c r="AA170" t="b">
        <f t="shared" si="31"/>
        <v>0</v>
      </c>
      <c r="AB170" t="str">
        <f t="shared" si="32"/>
        <v/>
      </c>
      <c r="AC170" t="str">
        <f t="shared" si="33"/>
        <v/>
      </c>
      <c r="AD170" t="str">
        <f t="shared" si="34"/>
        <v/>
      </c>
      <c r="AE170" t="str">
        <f t="shared" si="35"/>
        <v/>
      </c>
      <c r="AF170" t="str">
        <f t="shared" si="36"/>
        <v/>
      </c>
      <c r="AG170" t="str">
        <f t="shared" si="37"/>
        <v/>
      </c>
      <c r="AH170" t="str">
        <f t="shared" si="38"/>
        <v/>
      </c>
      <c r="AI170" t="str">
        <f t="shared" si="39"/>
        <v/>
      </c>
      <c r="AJ170" t="str">
        <f t="shared" si="40"/>
        <v/>
      </c>
      <c r="AK170" t="str">
        <f t="shared" si="41"/>
        <v/>
      </c>
    </row>
    <row r="171" spans="1:37" x14ac:dyDescent="0.25">
      <c r="A171" s="23"/>
      <c r="B171" s="24"/>
      <c r="C171" s="24"/>
      <c r="D171" s="620"/>
      <c r="E171" s="26"/>
      <c r="F171" s="27" t="s">
        <v>173</v>
      </c>
      <c r="G171" s="27"/>
      <c r="H171" s="24"/>
      <c r="I171" s="28"/>
      <c r="J171" s="28"/>
      <c r="K171" s="52"/>
      <c r="L171" s="53"/>
      <c r="M171" s="54"/>
      <c r="N171" s="55"/>
      <c r="O171" s="56"/>
      <c r="P171" s="223"/>
      <c r="Q171" s="225"/>
      <c r="R171" s="377"/>
      <c r="S171" s="29"/>
      <c r="T171" s="30"/>
      <c r="U171">
        <f t="shared" si="29"/>
        <v>1</v>
      </c>
      <c r="V171" t="str">
        <f>IF(F171="","",IF(COUNTIF('Postes comptables'!$A:$C,F171)=0,"Anomalie",""))</f>
        <v/>
      </c>
      <c r="W171">
        <f t="shared" si="30"/>
        <v>1</v>
      </c>
      <c r="Z171" t="str">
        <f>IF(G171="","",IF(COUNTIF('Postes comptables'!$C$99:$C$148,G171)=0,"Anomalie",""))</f>
        <v/>
      </c>
      <c r="AA171" t="b">
        <f t="shared" si="31"/>
        <v>0</v>
      </c>
      <c r="AB171" t="str">
        <f t="shared" si="32"/>
        <v/>
      </c>
      <c r="AC171" t="str">
        <f t="shared" si="33"/>
        <v/>
      </c>
      <c r="AD171" t="str">
        <f t="shared" si="34"/>
        <v/>
      </c>
      <c r="AE171" t="str">
        <f t="shared" si="35"/>
        <v/>
      </c>
      <c r="AF171" t="str">
        <f t="shared" si="36"/>
        <v/>
      </c>
      <c r="AG171" t="str">
        <f t="shared" si="37"/>
        <v/>
      </c>
      <c r="AH171" t="str">
        <f t="shared" si="38"/>
        <v/>
      </c>
      <c r="AI171" t="str">
        <f t="shared" si="39"/>
        <v/>
      </c>
      <c r="AJ171" t="str">
        <f t="shared" si="40"/>
        <v/>
      </c>
      <c r="AK171" t="str">
        <f t="shared" si="41"/>
        <v/>
      </c>
    </row>
    <row r="172" spans="1:37" x14ac:dyDescent="0.25">
      <c r="A172" s="23"/>
      <c r="B172" s="24"/>
      <c r="C172" s="24"/>
      <c r="D172" s="620"/>
      <c r="E172" s="26"/>
      <c r="F172" s="27" t="s">
        <v>173</v>
      </c>
      <c r="G172" s="27"/>
      <c r="H172" s="24"/>
      <c r="I172" s="28"/>
      <c r="J172" s="28"/>
      <c r="K172" s="52"/>
      <c r="L172" s="53"/>
      <c r="M172" s="54"/>
      <c r="N172" s="55"/>
      <c r="O172" s="56"/>
      <c r="P172" s="223"/>
      <c r="Q172" s="225"/>
      <c r="R172" s="377"/>
      <c r="S172" s="29"/>
      <c r="T172" s="30"/>
      <c r="U172">
        <f t="shared" si="29"/>
        <v>1</v>
      </c>
      <c r="V172" t="str">
        <f>IF(F172="","",IF(COUNTIF('Postes comptables'!$A:$C,F172)=0,"Anomalie",""))</f>
        <v/>
      </c>
      <c r="W172">
        <f t="shared" si="30"/>
        <v>1</v>
      </c>
      <c r="Z172" t="str">
        <f>IF(G172="","",IF(COUNTIF('Postes comptables'!$C$99:$C$148,G172)=0,"Anomalie",""))</f>
        <v/>
      </c>
      <c r="AA172" t="b">
        <f t="shared" si="31"/>
        <v>0</v>
      </c>
      <c r="AB172" t="str">
        <f t="shared" si="32"/>
        <v/>
      </c>
      <c r="AC172" t="str">
        <f t="shared" si="33"/>
        <v/>
      </c>
      <c r="AD172" t="str">
        <f t="shared" si="34"/>
        <v/>
      </c>
      <c r="AE172" t="str">
        <f t="shared" si="35"/>
        <v/>
      </c>
      <c r="AF172" t="str">
        <f t="shared" si="36"/>
        <v/>
      </c>
      <c r="AG172" t="str">
        <f t="shared" si="37"/>
        <v/>
      </c>
      <c r="AH172" t="str">
        <f t="shared" si="38"/>
        <v/>
      </c>
      <c r="AI172" t="str">
        <f t="shared" si="39"/>
        <v/>
      </c>
      <c r="AJ172" t="str">
        <f t="shared" si="40"/>
        <v/>
      </c>
      <c r="AK172" t="str">
        <f t="shared" si="41"/>
        <v/>
      </c>
    </row>
    <row r="173" spans="1:37" x14ac:dyDescent="0.25">
      <c r="A173" s="23"/>
      <c r="B173" s="24"/>
      <c r="C173" s="24"/>
      <c r="D173" s="620"/>
      <c r="E173" s="26"/>
      <c r="F173" s="27" t="s">
        <v>173</v>
      </c>
      <c r="G173" s="27"/>
      <c r="H173" s="24"/>
      <c r="I173" s="28"/>
      <c r="J173" s="28"/>
      <c r="K173" s="52"/>
      <c r="L173" s="53"/>
      <c r="M173" s="54"/>
      <c r="N173" s="55"/>
      <c r="O173" s="56"/>
      <c r="P173" s="223"/>
      <c r="Q173" s="225"/>
      <c r="R173" s="377"/>
      <c r="S173" s="29"/>
      <c r="T173" s="30"/>
      <c r="U173">
        <f t="shared" si="29"/>
        <v>1</v>
      </c>
      <c r="V173" t="str">
        <f>IF(F173="","",IF(COUNTIF('Postes comptables'!$A:$C,F173)=0,"Anomalie",""))</f>
        <v/>
      </c>
      <c r="W173">
        <f t="shared" si="30"/>
        <v>1</v>
      </c>
      <c r="Z173" t="str">
        <f>IF(G173="","",IF(COUNTIF('Postes comptables'!$C$99:$C$148,G173)=0,"Anomalie",""))</f>
        <v/>
      </c>
      <c r="AA173" t="b">
        <f t="shared" si="31"/>
        <v>0</v>
      </c>
      <c r="AB173" t="str">
        <f t="shared" si="32"/>
        <v/>
      </c>
      <c r="AC173" t="str">
        <f t="shared" si="33"/>
        <v/>
      </c>
      <c r="AD173" t="str">
        <f t="shared" si="34"/>
        <v/>
      </c>
      <c r="AE173" t="str">
        <f t="shared" si="35"/>
        <v/>
      </c>
      <c r="AF173" t="str">
        <f t="shared" si="36"/>
        <v/>
      </c>
      <c r="AG173" t="str">
        <f t="shared" si="37"/>
        <v/>
      </c>
      <c r="AH173" t="str">
        <f t="shared" si="38"/>
        <v/>
      </c>
      <c r="AI173" t="str">
        <f t="shared" si="39"/>
        <v/>
      </c>
      <c r="AJ173" t="str">
        <f t="shared" si="40"/>
        <v/>
      </c>
      <c r="AK173" t="str">
        <f t="shared" si="41"/>
        <v/>
      </c>
    </row>
    <row r="174" spans="1:37" x14ac:dyDescent="0.25">
      <c r="A174" s="23"/>
      <c r="B174" s="24"/>
      <c r="C174" s="24"/>
      <c r="D174" s="620"/>
      <c r="E174" s="26"/>
      <c r="F174" s="27" t="s">
        <v>173</v>
      </c>
      <c r="G174" s="27"/>
      <c r="H174" s="24"/>
      <c r="I174" s="28"/>
      <c r="J174" s="28"/>
      <c r="K174" s="52"/>
      <c r="L174" s="53"/>
      <c r="M174" s="54"/>
      <c r="N174" s="55"/>
      <c r="O174" s="56"/>
      <c r="P174" s="223"/>
      <c r="Q174" s="225"/>
      <c r="R174" s="377"/>
      <c r="S174" s="29"/>
      <c r="T174" s="30"/>
      <c r="U174">
        <f t="shared" si="29"/>
        <v>1</v>
      </c>
      <c r="V174" t="str">
        <f>IF(F174="","",IF(COUNTIF('Postes comptables'!$A:$C,F174)=0,"Anomalie",""))</f>
        <v/>
      </c>
      <c r="W174">
        <f t="shared" si="30"/>
        <v>1</v>
      </c>
      <c r="Z174" t="str">
        <f>IF(G174="","",IF(COUNTIF('Postes comptables'!$C$99:$C$148,G174)=0,"Anomalie",""))</f>
        <v/>
      </c>
      <c r="AA174" t="b">
        <f t="shared" si="31"/>
        <v>0</v>
      </c>
      <c r="AB174" t="str">
        <f t="shared" si="32"/>
        <v/>
      </c>
      <c r="AC174" t="str">
        <f t="shared" si="33"/>
        <v/>
      </c>
      <c r="AD174" t="str">
        <f t="shared" si="34"/>
        <v/>
      </c>
      <c r="AE174" t="str">
        <f t="shared" si="35"/>
        <v/>
      </c>
      <c r="AF174" t="str">
        <f t="shared" si="36"/>
        <v/>
      </c>
      <c r="AG174" t="str">
        <f t="shared" si="37"/>
        <v/>
      </c>
      <c r="AH174" t="str">
        <f t="shared" si="38"/>
        <v/>
      </c>
      <c r="AI174" t="str">
        <f t="shared" si="39"/>
        <v/>
      </c>
      <c r="AJ174" t="str">
        <f t="shared" si="40"/>
        <v/>
      </c>
      <c r="AK174" t="str">
        <f t="shared" si="41"/>
        <v/>
      </c>
    </row>
    <row r="175" spans="1:37" x14ac:dyDescent="0.25">
      <c r="A175" s="23"/>
      <c r="B175" s="24"/>
      <c r="C175" s="24"/>
      <c r="D175" s="620"/>
      <c r="E175" s="26"/>
      <c r="F175" s="27" t="s">
        <v>173</v>
      </c>
      <c r="G175" s="27"/>
      <c r="H175" s="24"/>
      <c r="I175" s="28"/>
      <c r="J175" s="28"/>
      <c r="K175" s="52"/>
      <c r="L175" s="53"/>
      <c r="M175" s="54"/>
      <c r="N175" s="55"/>
      <c r="O175" s="56"/>
      <c r="P175" s="223"/>
      <c r="Q175" s="225"/>
      <c r="R175" s="377"/>
      <c r="S175" s="29"/>
      <c r="T175" s="30"/>
      <c r="U175">
        <f t="shared" si="29"/>
        <v>1</v>
      </c>
      <c r="V175" t="str">
        <f>IF(F175="","",IF(COUNTIF('Postes comptables'!$A:$C,F175)=0,"Anomalie",""))</f>
        <v/>
      </c>
      <c r="W175">
        <f t="shared" si="30"/>
        <v>1</v>
      </c>
      <c r="Z175" t="str">
        <f>IF(G175="","",IF(COUNTIF('Postes comptables'!$C$99:$C$148,G175)=0,"Anomalie",""))</f>
        <v/>
      </c>
      <c r="AA175" t="b">
        <f t="shared" si="31"/>
        <v>0</v>
      </c>
      <c r="AB175" t="str">
        <f t="shared" si="32"/>
        <v/>
      </c>
      <c r="AC175" t="str">
        <f t="shared" si="33"/>
        <v/>
      </c>
      <c r="AD175" t="str">
        <f t="shared" si="34"/>
        <v/>
      </c>
      <c r="AE175" t="str">
        <f t="shared" si="35"/>
        <v/>
      </c>
      <c r="AF175" t="str">
        <f t="shared" si="36"/>
        <v/>
      </c>
      <c r="AG175" t="str">
        <f t="shared" si="37"/>
        <v/>
      </c>
      <c r="AH175" t="str">
        <f t="shared" si="38"/>
        <v/>
      </c>
      <c r="AI175" t="str">
        <f t="shared" si="39"/>
        <v/>
      </c>
      <c r="AJ175" t="str">
        <f t="shared" si="40"/>
        <v/>
      </c>
      <c r="AK175" t="str">
        <f t="shared" si="41"/>
        <v/>
      </c>
    </row>
    <row r="176" spans="1:37" x14ac:dyDescent="0.25">
      <c r="A176" s="23"/>
      <c r="B176" s="24"/>
      <c r="C176" s="24"/>
      <c r="D176" s="620"/>
      <c r="E176" s="26"/>
      <c r="F176" s="27" t="s">
        <v>173</v>
      </c>
      <c r="G176" s="27"/>
      <c r="H176" s="24"/>
      <c r="I176" s="28"/>
      <c r="J176" s="28"/>
      <c r="K176" s="52"/>
      <c r="L176" s="53"/>
      <c r="M176" s="54"/>
      <c r="N176" s="55"/>
      <c r="O176" s="56"/>
      <c r="P176" s="223"/>
      <c r="Q176" s="225"/>
      <c r="R176" s="377"/>
      <c r="S176" s="29"/>
      <c r="T176" s="30"/>
      <c r="U176">
        <f t="shared" si="29"/>
        <v>1</v>
      </c>
      <c r="V176" t="str">
        <f>IF(F176="","",IF(COUNTIF('Postes comptables'!$A:$C,F176)=0,"Anomalie",""))</f>
        <v/>
      </c>
      <c r="W176">
        <f t="shared" si="30"/>
        <v>1</v>
      </c>
      <c r="Z176" t="str">
        <f>IF(G176="","",IF(COUNTIF('Postes comptables'!$C$99:$C$148,G176)=0,"Anomalie",""))</f>
        <v/>
      </c>
      <c r="AA176" t="b">
        <f t="shared" si="31"/>
        <v>0</v>
      </c>
      <c r="AB176" t="str">
        <f t="shared" si="32"/>
        <v/>
      </c>
      <c r="AC176" t="str">
        <f t="shared" si="33"/>
        <v/>
      </c>
      <c r="AD176" t="str">
        <f t="shared" si="34"/>
        <v/>
      </c>
      <c r="AE176" t="str">
        <f t="shared" si="35"/>
        <v/>
      </c>
      <c r="AF176" t="str">
        <f t="shared" si="36"/>
        <v/>
      </c>
      <c r="AG176" t="str">
        <f t="shared" si="37"/>
        <v/>
      </c>
      <c r="AH176" t="str">
        <f t="shared" si="38"/>
        <v/>
      </c>
      <c r="AI176" t="str">
        <f t="shared" si="39"/>
        <v/>
      </c>
      <c r="AJ176" t="str">
        <f t="shared" si="40"/>
        <v/>
      </c>
      <c r="AK176" t="str">
        <f t="shared" si="41"/>
        <v/>
      </c>
    </row>
    <row r="177" spans="1:37" x14ac:dyDescent="0.25">
      <c r="A177" s="23"/>
      <c r="B177" s="24"/>
      <c r="C177" s="24"/>
      <c r="D177" s="620"/>
      <c r="E177" s="26"/>
      <c r="F177" s="27" t="s">
        <v>173</v>
      </c>
      <c r="G177" s="27"/>
      <c r="H177" s="24"/>
      <c r="I177" s="28"/>
      <c r="J177" s="28"/>
      <c r="K177" s="52"/>
      <c r="L177" s="53"/>
      <c r="M177" s="54"/>
      <c r="N177" s="55"/>
      <c r="O177" s="56"/>
      <c r="P177" s="223"/>
      <c r="Q177" s="225"/>
      <c r="R177" s="377"/>
      <c r="S177" s="29"/>
      <c r="T177" s="30"/>
      <c r="U177">
        <f t="shared" si="29"/>
        <v>1</v>
      </c>
      <c r="V177" t="str">
        <f>IF(F177="","",IF(COUNTIF('Postes comptables'!$A:$C,F177)=0,"Anomalie",""))</f>
        <v/>
      </c>
      <c r="W177">
        <f t="shared" si="30"/>
        <v>1</v>
      </c>
      <c r="Z177" t="str">
        <f>IF(G177="","",IF(COUNTIF('Postes comptables'!$C$99:$C$148,G177)=0,"Anomalie",""))</f>
        <v/>
      </c>
      <c r="AA177" t="b">
        <f t="shared" si="31"/>
        <v>0</v>
      </c>
      <c r="AB177" t="str">
        <f t="shared" si="32"/>
        <v/>
      </c>
      <c r="AC177" t="str">
        <f t="shared" si="33"/>
        <v/>
      </c>
      <c r="AD177" t="str">
        <f t="shared" si="34"/>
        <v/>
      </c>
      <c r="AE177" t="str">
        <f t="shared" si="35"/>
        <v/>
      </c>
      <c r="AF177" t="str">
        <f t="shared" si="36"/>
        <v/>
      </c>
      <c r="AG177" t="str">
        <f t="shared" si="37"/>
        <v/>
      </c>
      <c r="AH177" t="str">
        <f t="shared" si="38"/>
        <v/>
      </c>
      <c r="AI177" t="str">
        <f t="shared" si="39"/>
        <v/>
      </c>
      <c r="AJ177" t="str">
        <f t="shared" si="40"/>
        <v/>
      </c>
      <c r="AK177" t="str">
        <f t="shared" si="41"/>
        <v/>
      </c>
    </row>
    <row r="178" spans="1:37" x14ac:dyDescent="0.25">
      <c r="A178" s="23"/>
      <c r="B178" s="24"/>
      <c r="C178" s="24"/>
      <c r="D178" s="620"/>
      <c r="E178" s="26"/>
      <c r="F178" s="27" t="s">
        <v>173</v>
      </c>
      <c r="G178" s="27"/>
      <c r="H178" s="24"/>
      <c r="I178" s="28"/>
      <c r="J178" s="28"/>
      <c r="K178" s="52"/>
      <c r="L178" s="53"/>
      <c r="M178" s="54"/>
      <c r="N178" s="55"/>
      <c r="O178" s="56"/>
      <c r="P178" s="223"/>
      <c r="Q178" s="225"/>
      <c r="R178" s="377"/>
      <c r="S178" s="29"/>
      <c r="T178" s="30"/>
      <c r="U178">
        <f t="shared" si="29"/>
        <v>1</v>
      </c>
      <c r="V178" t="str">
        <f>IF(F178="","",IF(COUNTIF('Postes comptables'!$A:$C,F178)=0,"Anomalie",""))</f>
        <v/>
      </c>
      <c r="W178">
        <f t="shared" si="30"/>
        <v>1</v>
      </c>
      <c r="Z178" t="str">
        <f>IF(G178="","",IF(COUNTIF('Postes comptables'!$C$99:$C$148,G178)=0,"Anomalie",""))</f>
        <v/>
      </c>
      <c r="AA178" t="b">
        <f t="shared" si="31"/>
        <v>0</v>
      </c>
      <c r="AB178" t="str">
        <f t="shared" si="32"/>
        <v/>
      </c>
      <c r="AC178" t="str">
        <f t="shared" si="33"/>
        <v/>
      </c>
      <c r="AD178" t="str">
        <f t="shared" si="34"/>
        <v/>
      </c>
      <c r="AE178" t="str">
        <f t="shared" si="35"/>
        <v/>
      </c>
      <c r="AF178" t="str">
        <f t="shared" si="36"/>
        <v/>
      </c>
      <c r="AG178" t="str">
        <f t="shared" si="37"/>
        <v/>
      </c>
      <c r="AH178" t="str">
        <f t="shared" si="38"/>
        <v/>
      </c>
      <c r="AI178" t="str">
        <f t="shared" si="39"/>
        <v/>
      </c>
      <c r="AJ178" t="str">
        <f t="shared" si="40"/>
        <v/>
      </c>
      <c r="AK178" t="str">
        <f t="shared" si="41"/>
        <v/>
      </c>
    </row>
    <row r="179" spans="1:37" x14ac:dyDescent="0.25">
      <c r="A179" s="23"/>
      <c r="B179" s="24"/>
      <c r="C179" s="24"/>
      <c r="D179" s="620"/>
      <c r="E179" s="26"/>
      <c r="F179" s="27" t="s">
        <v>173</v>
      </c>
      <c r="G179" s="27"/>
      <c r="H179" s="24"/>
      <c r="I179" s="28"/>
      <c r="J179" s="28"/>
      <c r="K179" s="52"/>
      <c r="L179" s="53"/>
      <c r="M179" s="54"/>
      <c r="N179" s="55"/>
      <c r="O179" s="56"/>
      <c r="P179" s="223"/>
      <c r="Q179" s="225"/>
      <c r="R179" s="377"/>
      <c r="S179" s="29"/>
      <c r="T179" s="30"/>
      <c r="U179">
        <f t="shared" si="29"/>
        <v>1</v>
      </c>
      <c r="V179" t="str">
        <f>IF(F179="","",IF(COUNTIF('Postes comptables'!$A:$C,F179)=0,"Anomalie",""))</f>
        <v/>
      </c>
      <c r="W179">
        <f t="shared" si="30"/>
        <v>1</v>
      </c>
      <c r="Z179" t="str">
        <f>IF(G179="","",IF(COUNTIF('Postes comptables'!$C$99:$C$148,G179)=0,"Anomalie",""))</f>
        <v/>
      </c>
      <c r="AA179" t="b">
        <f t="shared" si="31"/>
        <v>0</v>
      </c>
      <c r="AB179" t="str">
        <f t="shared" si="32"/>
        <v/>
      </c>
      <c r="AC179" t="str">
        <f t="shared" si="33"/>
        <v/>
      </c>
      <c r="AD179" t="str">
        <f t="shared" si="34"/>
        <v/>
      </c>
      <c r="AE179" t="str">
        <f t="shared" si="35"/>
        <v/>
      </c>
      <c r="AF179" t="str">
        <f t="shared" si="36"/>
        <v/>
      </c>
      <c r="AG179" t="str">
        <f t="shared" si="37"/>
        <v/>
      </c>
      <c r="AH179" t="str">
        <f t="shared" si="38"/>
        <v/>
      </c>
      <c r="AI179" t="str">
        <f t="shared" si="39"/>
        <v/>
      </c>
      <c r="AJ179" t="str">
        <f t="shared" si="40"/>
        <v/>
      </c>
      <c r="AK179" t="str">
        <f t="shared" si="41"/>
        <v/>
      </c>
    </row>
    <row r="180" spans="1:37" x14ac:dyDescent="0.25">
      <c r="A180" s="23"/>
      <c r="B180" s="24"/>
      <c r="C180" s="24"/>
      <c r="D180" s="620"/>
      <c r="E180" s="26"/>
      <c r="F180" s="27" t="s">
        <v>173</v>
      </c>
      <c r="G180" s="27"/>
      <c r="H180" s="24"/>
      <c r="I180" s="28"/>
      <c r="J180" s="28"/>
      <c r="K180" s="52"/>
      <c r="L180" s="53"/>
      <c r="M180" s="54"/>
      <c r="N180" s="55"/>
      <c r="O180" s="56"/>
      <c r="P180" s="223"/>
      <c r="Q180" s="225"/>
      <c r="R180" s="377"/>
      <c r="S180" s="29"/>
      <c r="T180" s="30"/>
      <c r="U180">
        <f t="shared" si="29"/>
        <v>1</v>
      </c>
      <c r="V180" t="str">
        <f>IF(F180="","",IF(COUNTIF('Postes comptables'!$A:$C,F180)=0,"Anomalie",""))</f>
        <v/>
      </c>
      <c r="W180">
        <f t="shared" si="30"/>
        <v>1</v>
      </c>
      <c r="Z180" t="str">
        <f>IF(G180="","",IF(COUNTIF('Postes comptables'!$C$99:$C$148,G180)=0,"Anomalie",""))</f>
        <v/>
      </c>
      <c r="AA180" t="b">
        <f t="shared" si="31"/>
        <v>0</v>
      </c>
      <c r="AB180" t="str">
        <f t="shared" si="32"/>
        <v/>
      </c>
      <c r="AC180" t="str">
        <f t="shared" si="33"/>
        <v/>
      </c>
      <c r="AD180" t="str">
        <f t="shared" si="34"/>
        <v/>
      </c>
      <c r="AE180" t="str">
        <f t="shared" si="35"/>
        <v/>
      </c>
      <c r="AF180" t="str">
        <f t="shared" si="36"/>
        <v/>
      </c>
      <c r="AG180" t="str">
        <f t="shared" si="37"/>
        <v/>
      </c>
      <c r="AH180" t="str">
        <f t="shared" si="38"/>
        <v/>
      </c>
      <c r="AI180" t="str">
        <f t="shared" si="39"/>
        <v/>
      </c>
      <c r="AJ180" t="str">
        <f t="shared" si="40"/>
        <v/>
      </c>
      <c r="AK180" t="str">
        <f t="shared" si="41"/>
        <v/>
      </c>
    </row>
    <row r="181" spans="1:37" x14ac:dyDescent="0.25">
      <c r="A181" s="23"/>
      <c r="B181" s="24"/>
      <c r="C181" s="24"/>
      <c r="D181" s="620"/>
      <c r="E181" s="26"/>
      <c r="F181" s="27" t="s">
        <v>173</v>
      </c>
      <c r="G181" s="27"/>
      <c r="H181" s="24"/>
      <c r="I181" s="28"/>
      <c r="J181" s="28"/>
      <c r="K181" s="52"/>
      <c r="L181" s="53"/>
      <c r="M181" s="54"/>
      <c r="N181" s="55"/>
      <c r="O181" s="56"/>
      <c r="P181" s="223"/>
      <c r="Q181" s="225"/>
      <c r="R181" s="377"/>
      <c r="S181" s="29"/>
      <c r="T181" s="30"/>
      <c r="U181">
        <f t="shared" si="29"/>
        <v>1</v>
      </c>
      <c r="V181" t="str">
        <f>IF(F181="","",IF(COUNTIF('Postes comptables'!$A:$C,F181)=0,"Anomalie",""))</f>
        <v/>
      </c>
      <c r="W181">
        <f t="shared" si="30"/>
        <v>1</v>
      </c>
      <c r="Z181" t="str">
        <f>IF(G181="","",IF(COUNTIF('Postes comptables'!$C$99:$C$148,G181)=0,"Anomalie",""))</f>
        <v/>
      </c>
      <c r="AA181" t="b">
        <f t="shared" si="31"/>
        <v>0</v>
      </c>
      <c r="AB181" t="str">
        <f t="shared" si="32"/>
        <v/>
      </c>
      <c r="AC181" t="str">
        <f t="shared" si="33"/>
        <v/>
      </c>
      <c r="AD181" t="str">
        <f t="shared" si="34"/>
        <v/>
      </c>
      <c r="AE181" t="str">
        <f t="shared" si="35"/>
        <v/>
      </c>
      <c r="AF181" t="str">
        <f t="shared" si="36"/>
        <v/>
      </c>
      <c r="AG181" t="str">
        <f t="shared" si="37"/>
        <v/>
      </c>
      <c r="AH181" t="str">
        <f t="shared" si="38"/>
        <v/>
      </c>
      <c r="AI181" t="str">
        <f t="shared" si="39"/>
        <v/>
      </c>
      <c r="AJ181" t="str">
        <f t="shared" si="40"/>
        <v/>
      </c>
      <c r="AK181" t="str">
        <f t="shared" si="41"/>
        <v/>
      </c>
    </row>
    <row r="182" spans="1:37" x14ac:dyDescent="0.25">
      <c r="A182" s="23"/>
      <c r="B182" s="24"/>
      <c r="C182" s="24"/>
      <c r="D182" s="620"/>
      <c r="E182" s="26"/>
      <c r="F182" s="27" t="s">
        <v>173</v>
      </c>
      <c r="G182" s="27"/>
      <c r="H182" s="24"/>
      <c r="I182" s="28"/>
      <c r="J182" s="28"/>
      <c r="K182" s="52"/>
      <c r="L182" s="53"/>
      <c r="M182" s="54"/>
      <c r="N182" s="55"/>
      <c r="O182" s="56"/>
      <c r="P182" s="223"/>
      <c r="Q182" s="225"/>
      <c r="R182" s="377"/>
      <c r="S182" s="29"/>
      <c r="T182" s="30"/>
      <c r="U182">
        <f t="shared" si="29"/>
        <v>1</v>
      </c>
      <c r="V182" t="str">
        <f>IF(F182="","",IF(COUNTIF('Postes comptables'!$A:$C,F182)=0,"Anomalie",""))</f>
        <v/>
      </c>
      <c r="W182">
        <f t="shared" si="30"/>
        <v>1</v>
      </c>
      <c r="Z182" t="str">
        <f>IF(G182="","",IF(COUNTIF('Postes comptables'!$C$99:$C$148,G182)=0,"Anomalie",""))</f>
        <v/>
      </c>
      <c r="AA182" t="b">
        <f t="shared" si="31"/>
        <v>0</v>
      </c>
      <c r="AB182" t="str">
        <f t="shared" si="32"/>
        <v/>
      </c>
      <c r="AC182" t="str">
        <f t="shared" si="33"/>
        <v/>
      </c>
      <c r="AD182" t="str">
        <f t="shared" si="34"/>
        <v/>
      </c>
      <c r="AE182" t="str">
        <f t="shared" si="35"/>
        <v/>
      </c>
      <c r="AF182" t="str">
        <f t="shared" si="36"/>
        <v/>
      </c>
      <c r="AG182" t="str">
        <f t="shared" si="37"/>
        <v/>
      </c>
      <c r="AH182" t="str">
        <f t="shared" si="38"/>
        <v/>
      </c>
      <c r="AI182" t="str">
        <f t="shared" si="39"/>
        <v/>
      </c>
      <c r="AJ182" t="str">
        <f t="shared" si="40"/>
        <v/>
      </c>
      <c r="AK182" t="str">
        <f t="shared" si="41"/>
        <v/>
      </c>
    </row>
    <row r="183" spans="1:37" x14ac:dyDescent="0.25">
      <c r="A183" s="23"/>
      <c r="B183" s="24"/>
      <c r="C183" s="24"/>
      <c r="D183" s="620"/>
      <c r="E183" s="26"/>
      <c r="F183" s="27" t="s">
        <v>173</v>
      </c>
      <c r="G183" s="27"/>
      <c r="H183" s="24"/>
      <c r="I183" s="28"/>
      <c r="J183" s="28"/>
      <c r="K183" s="52"/>
      <c r="L183" s="53"/>
      <c r="M183" s="54"/>
      <c r="N183" s="55"/>
      <c r="O183" s="56"/>
      <c r="P183" s="223"/>
      <c r="Q183" s="225"/>
      <c r="R183" s="377"/>
      <c r="S183" s="29"/>
      <c r="T183" s="30"/>
      <c r="U183">
        <f t="shared" si="29"/>
        <v>1</v>
      </c>
      <c r="V183" t="str">
        <f>IF(F183="","",IF(COUNTIF('Postes comptables'!$A:$C,F183)=0,"Anomalie",""))</f>
        <v/>
      </c>
      <c r="W183">
        <f t="shared" si="30"/>
        <v>1</v>
      </c>
      <c r="Z183" t="str">
        <f>IF(G183="","",IF(COUNTIF('Postes comptables'!$C$99:$C$148,G183)=0,"Anomalie",""))</f>
        <v/>
      </c>
      <c r="AA183" t="b">
        <f t="shared" si="31"/>
        <v>0</v>
      </c>
      <c r="AB183" t="str">
        <f t="shared" si="32"/>
        <v/>
      </c>
      <c r="AC183" t="str">
        <f t="shared" si="33"/>
        <v/>
      </c>
      <c r="AD183" t="str">
        <f t="shared" si="34"/>
        <v/>
      </c>
      <c r="AE183" t="str">
        <f t="shared" si="35"/>
        <v/>
      </c>
      <c r="AF183" t="str">
        <f t="shared" si="36"/>
        <v/>
      </c>
      <c r="AG183" t="str">
        <f t="shared" si="37"/>
        <v/>
      </c>
      <c r="AH183" t="str">
        <f t="shared" si="38"/>
        <v/>
      </c>
      <c r="AI183" t="str">
        <f t="shared" si="39"/>
        <v/>
      </c>
      <c r="AJ183" t="str">
        <f t="shared" si="40"/>
        <v/>
      </c>
      <c r="AK183" t="str">
        <f t="shared" si="41"/>
        <v/>
      </c>
    </row>
    <row r="184" spans="1:37" x14ac:dyDescent="0.25">
      <c r="A184" s="23"/>
      <c r="B184" s="24"/>
      <c r="C184" s="24"/>
      <c r="D184" s="620"/>
      <c r="E184" s="26"/>
      <c r="F184" s="27" t="s">
        <v>173</v>
      </c>
      <c r="G184" s="27"/>
      <c r="H184" s="24"/>
      <c r="I184" s="28"/>
      <c r="J184" s="28"/>
      <c r="K184" s="52"/>
      <c r="L184" s="53"/>
      <c r="M184" s="54"/>
      <c r="N184" s="55"/>
      <c r="O184" s="56"/>
      <c r="P184" s="223"/>
      <c r="Q184" s="225"/>
      <c r="R184" s="377"/>
      <c r="S184" s="29"/>
      <c r="T184" s="30"/>
      <c r="U184">
        <f t="shared" si="29"/>
        <v>1</v>
      </c>
      <c r="V184" t="str">
        <f>IF(F184="","",IF(COUNTIF('Postes comptables'!$A:$C,F184)=0,"Anomalie",""))</f>
        <v/>
      </c>
      <c r="W184">
        <f t="shared" si="30"/>
        <v>1</v>
      </c>
      <c r="Z184" t="str">
        <f>IF(G184="","",IF(COUNTIF('Postes comptables'!$C$99:$C$148,G184)=0,"Anomalie",""))</f>
        <v/>
      </c>
      <c r="AA184" t="b">
        <f t="shared" si="31"/>
        <v>0</v>
      </c>
      <c r="AB184" t="str">
        <f t="shared" si="32"/>
        <v/>
      </c>
      <c r="AC184" t="str">
        <f t="shared" si="33"/>
        <v/>
      </c>
      <c r="AD184" t="str">
        <f t="shared" si="34"/>
        <v/>
      </c>
      <c r="AE184" t="str">
        <f t="shared" si="35"/>
        <v/>
      </c>
      <c r="AF184" t="str">
        <f t="shared" si="36"/>
        <v/>
      </c>
      <c r="AG184" t="str">
        <f t="shared" si="37"/>
        <v/>
      </c>
      <c r="AH184" t="str">
        <f t="shared" si="38"/>
        <v/>
      </c>
      <c r="AI184" t="str">
        <f t="shared" si="39"/>
        <v/>
      </c>
      <c r="AJ184" t="str">
        <f t="shared" si="40"/>
        <v/>
      </c>
      <c r="AK184" t="str">
        <f t="shared" si="41"/>
        <v/>
      </c>
    </row>
    <row r="185" spans="1:37" x14ac:dyDescent="0.25">
      <c r="A185" s="23"/>
      <c r="B185" s="24"/>
      <c r="C185" s="24"/>
      <c r="D185" s="620"/>
      <c r="E185" s="26"/>
      <c r="F185" s="27" t="s">
        <v>173</v>
      </c>
      <c r="G185" s="27"/>
      <c r="H185" s="24"/>
      <c r="I185" s="28"/>
      <c r="J185" s="28"/>
      <c r="K185" s="52"/>
      <c r="L185" s="53"/>
      <c r="M185" s="54"/>
      <c r="N185" s="55"/>
      <c r="O185" s="56"/>
      <c r="P185" s="223"/>
      <c r="Q185" s="225"/>
      <c r="R185" s="377"/>
      <c r="S185" s="29"/>
      <c r="T185" s="30"/>
      <c r="U185">
        <f t="shared" si="29"/>
        <v>1</v>
      </c>
      <c r="V185" t="str">
        <f>IF(F185="","",IF(COUNTIF('Postes comptables'!$A:$C,F185)=0,"Anomalie",""))</f>
        <v/>
      </c>
      <c r="W185">
        <f t="shared" si="30"/>
        <v>1</v>
      </c>
      <c r="Z185" t="str">
        <f>IF(G185="","",IF(COUNTIF('Postes comptables'!$C$99:$C$148,G185)=0,"Anomalie",""))</f>
        <v/>
      </c>
      <c r="AA185" t="b">
        <f t="shared" si="31"/>
        <v>0</v>
      </c>
      <c r="AB185" t="str">
        <f t="shared" si="32"/>
        <v/>
      </c>
      <c r="AC185" t="str">
        <f t="shared" si="33"/>
        <v/>
      </c>
      <c r="AD185" t="str">
        <f t="shared" si="34"/>
        <v/>
      </c>
      <c r="AE185" t="str">
        <f t="shared" si="35"/>
        <v/>
      </c>
      <c r="AF185" t="str">
        <f t="shared" si="36"/>
        <v/>
      </c>
      <c r="AG185" t="str">
        <f t="shared" si="37"/>
        <v/>
      </c>
      <c r="AH185" t="str">
        <f t="shared" si="38"/>
        <v/>
      </c>
      <c r="AI185" t="str">
        <f t="shared" si="39"/>
        <v/>
      </c>
      <c r="AJ185" t="str">
        <f t="shared" si="40"/>
        <v/>
      </c>
      <c r="AK185" t="str">
        <f t="shared" si="41"/>
        <v/>
      </c>
    </row>
    <row r="186" spans="1:37" x14ac:dyDescent="0.25">
      <c r="A186" s="23"/>
      <c r="B186" s="24"/>
      <c r="C186" s="24"/>
      <c r="D186" s="620"/>
      <c r="E186" s="26"/>
      <c r="F186" s="27" t="s">
        <v>173</v>
      </c>
      <c r="G186" s="27"/>
      <c r="H186" s="24"/>
      <c r="I186" s="28"/>
      <c r="J186" s="28"/>
      <c r="K186" s="52"/>
      <c r="L186" s="53"/>
      <c r="M186" s="54"/>
      <c r="N186" s="55"/>
      <c r="O186" s="56"/>
      <c r="P186" s="223"/>
      <c r="Q186" s="225"/>
      <c r="R186" s="377"/>
      <c r="S186" s="29"/>
      <c r="T186" s="30"/>
      <c r="U186">
        <f t="shared" si="29"/>
        <v>1</v>
      </c>
      <c r="V186" t="str">
        <f>IF(F186="","",IF(COUNTIF('Postes comptables'!$A:$C,F186)=0,"Anomalie",""))</f>
        <v/>
      </c>
      <c r="W186">
        <f t="shared" si="30"/>
        <v>1</v>
      </c>
      <c r="Z186" t="str">
        <f>IF(G186="","",IF(COUNTIF('Postes comptables'!$C$99:$C$148,G186)=0,"Anomalie",""))</f>
        <v/>
      </c>
      <c r="AA186" t="b">
        <f t="shared" si="31"/>
        <v>0</v>
      </c>
      <c r="AB186" t="str">
        <f t="shared" si="32"/>
        <v/>
      </c>
      <c r="AC186" t="str">
        <f t="shared" si="33"/>
        <v/>
      </c>
      <c r="AD186" t="str">
        <f t="shared" si="34"/>
        <v/>
      </c>
      <c r="AE186" t="str">
        <f t="shared" si="35"/>
        <v/>
      </c>
      <c r="AF186" t="str">
        <f t="shared" si="36"/>
        <v/>
      </c>
      <c r="AG186" t="str">
        <f t="shared" si="37"/>
        <v/>
      </c>
      <c r="AH186" t="str">
        <f t="shared" si="38"/>
        <v/>
      </c>
      <c r="AI186" t="str">
        <f t="shared" si="39"/>
        <v/>
      </c>
      <c r="AJ186" t="str">
        <f t="shared" si="40"/>
        <v/>
      </c>
      <c r="AK186" t="str">
        <f t="shared" si="41"/>
        <v/>
      </c>
    </row>
    <row r="187" spans="1:37" x14ac:dyDescent="0.25">
      <c r="A187" s="23"/>
      <c r="B187" s="24"/>
      <c r="C187" s="24"/>
      <c r="D187" s="620"/>
      <c r="E187" s="26"/>
      <c r="F187" s="27" t="s">
        <v>173</v>
      </c>
      <c r="G187" s="27"/>
      <c r="H187" s="24"/>
      <c r="I187" s="28"/>
      <c r="J187" s="28"/>
      <c r="K187" s="52"/>
      <c r="L187" s="53"/>
      <c r="M187" s="54"/>
      <c r="N187" s="55"/>
      <c r="O187" s="56"/>
      <c r="P187" s="223"/>
      <c r="Q187" s="225"/>
      <c r="R187" s="377"/>
      <c r="S187" s="29"/>
      <c r="T187" s="30"/>
      <c r="U187">
        <f t="shared" si="29"/>
        <v>1</v>
      </c>
      <c r="V187" t="str">
        <f>IF(F187="","",IF(COUNTIF('Postes comptables'!$A:$C,F187)=0,"Anomalie",""))</f>
        <v/>
      </c>
      <c r="W187">
        <f t="shared" si="30"/>
        <v>1</v>
      </c>
      <c r="Z187" t="str">
        <f>IF(G187="","",IF(COUNTIF('Postes comptables'!$C$99:$C$148,G187)=0,"Anomalie",""))</f>
        <v/>
      </c>
      <c r="AA187" t="b">
        <f t="shared" si="31"/>
        <v>0</v>
      </c>
      <c r="AB187" t="str">
        <f t="shared" si="32"/>
        <v/>
      </c>
      <c r="AC187" t="str">
        <f t="shared" si="33"/>
        <v/>
      </c>
      <c r="AD187" t="str">
        <f t="shared" si="34"/>
        <v/>
      </c>
      <c r="AE187" t="str">
        <f t="shared" si="35"/>
        <v/>
      </c>
      <c r="AF187" t="str">
        <f t="shared" si="36"/>
        <v/>
      </c>
      <c r="AG187" t="str">
        <f t="shared" si="37"/>
        <v/>
      </c>
      <c r="AH187" t="str">
        <f t="shared" si="38"/>
        <v/>
      </c>
      <c r="AI187" t="str">
        <f t="shared" si="39"/>
        <v/>
      </c>
      <c r="AJ187" t="str">
        <f t="shared" si="40"/>
        <v/>
      </c>
      <c r="AK187" t="str">
        <f t="shared" si="41"/>
        <v/>
      </c>
    </row>
    <row r="188" spans="1:37" x14ac:dyDescent="0.25">
      <c r="A188" s="23"/>
      <c r="B188" s="24"/>
      <c r="C188" s="24"/>
      <c r="D188" s="620"/>
      <c r="E188" s="26"/>
      <c r="F188" s="27" t="s">
        <v>173</v>
      </c>
      <c r="G188" s="27"/>
      <c r="H188" s="24"/>
      <c r="I188" s="28"/>
      <c r="J188" s="28"/>
      <c r="K188" s="52"/>
      <c r="L188" s="53"/>
      <c r="M188" s="54"/>
      <c r="N188" s="55"/>
      <c r="O188" s="56"/>
      <c r="P188" s="223"/>
      <c r="Q188" s="225"/>
      <c r="R188" s="377"/>
      <c r="S188" s="29"/>
      <c r="T188" s="30"/>
      <c r="U188">
        <f t="shared" si="29"/>
        <v>1</v>
      </c>
      <c r="V188" t="str">
        <f>IF(F188="","",IF(COUNTIF('Postes comptables'!$A:$C,F188)=0,"Anomalie",""))</f>
        <v/>
      </c>
      <c r="W188">
        <f t="shared" si="30"/>
        <v>1</v>
      </c>
      <c r="Z188" t="str">
        <f>IF(G188="","",IF(COUNTIF('Postes comptables'!$C$99:$C$148,G188)=0,"Anomalie",""))</f>
        <v/>
      </c>
      <c r="AA188" t="b">
        <f t="shared" si="31"/>
        <v>0</v>
      </c>
      <c r="AB188" t="str">
        <f t="shared" si="32"/>
        <v/>
      </c>
      <c r="AC188" t="str">
        <f t="shared" si="33"/>
        <v/>
      </c>
      <c r="AD188" t="str">
        <f t="shared" si="34"/>
        <v/>
      </c>
      <c r="AE188" t="str">
        <f t="shared" si="35"/>
        <v/>
      </c>
      <c r="AF188" t="str">
        <f t="shared" si="36"/>
        <v/>
      </c>
      <c r="AG188" t="str">
        <f t="shared" si="37"/>
        <v/>
      </c>
      <c r="AH188" t="str">
        <f t="shared" si="38"/>
        <v/>
      </c>
      <c r="AI188" t="str">
        <f t="shared" si="39"/>
        <v/>
      </c>
      <c r="AJ188" t="str">
        <f t="shared" si="40"/>
        <v/>
      </c>
      <c r="AK188" t="str">
        <f t="shared" si="41"/>
        <v/>
      </c>
    </row>
    <row r="189" spans="1:37" x14ac:dyDescent="0.25">
      <c r="A189" s="23"/>
      <c r="B189" s="24"/>
      <c r="C189" s="24"/>
      <c r="D189" s="620"/>
      <c r="E189" s="26"/>
      <c r="F189" s="27" t="s">
        <v>173</v>
      </c>
      <c r="G189" s="27"/>
      <c r="H189" s="24"/>
      <c r="I189" s="28"/>
      <c r="J189" s="28"/>
      <c r="K189" s="52"/>
      <c r="L189" s="53"/>
      <c r="M189" s="54"/>
      <c r="N189" s="55"/>
      <c r="O189" s="56"/>
      <c r="P189" s="223"/>
      <c r="Q189" s="225"/>
      <c r="R189" s="377"/>
      <c r="S189" s="29"/>
      <c r="T189" s="30"/>
      <c r="U189">
        <f t="shared" si="29"/>
        <v>1</v>
      </c>
      <c r="V189" t="str">
        <f>IF(F189="","",IF(COUNTIF('Postes comptables'!$A:$C,F189)=0,"Anomalie",""))</f>
        <v/>
      </c>
      <c r="W189">
        <f t="shared" si="30"/>
        <v>1</v>
      </c>
      <c r="Z189" t="str">
        <f>IF(G189="","",IF(COUNTIF('Postes comptables'!$C$99:$C$148,G189)=0,"Anomalie",""))</f>
        <v/>
      </c>
      <c r="AA189" t="b">
        <f t="shared" si="31"/>
        <v>0</v>
      </c>
      <c r="AB189" t="str">
        <f t="shared" si="32"/>
        <v/>
      </c>
      <c r="AC189" t="str">
        <f t="shared" si="33"/>
        <v/>
      </c>
      <c r="AD189" t="str">
        <f t="shared" si="34"/>
        <v/>
      </c>
      <c r="AE189" t="str">
        <f t="shared" si="35"/>
        <v/>
      </c>
      <c r="AF189" t="str">
        <f t="shared" si="36"/>
        <v/>
      </c>
      <c r="AG189" t="str">
        <f t="shared" si="37"/>
        <v/>
      </c>
      <c r="AH189" t="str">
        <f t="shared" si="38"/>
        <v/>
      </c>
      <c r="AI189" t="str">
        <f t="shared" si="39"/>
        <v/>
      </c>
      <c r="AJ189" t="str">
        <f t="shared" si="40"/>
        <v/>
      </c>
      <c r="AK189" t="str">
        <f t="shared" si="41"/>
        <v/>
      </c>
    </row>
    <row r="190" spans="1:37" x14ac:dyDescent="0.25">
      <c r="A190" s="23"/>
      <c r="B190" s="24"/>
      <c r="C190" s="24"/>
      <c r="D190" s="620"/>
      <c r="E190" s="26"/>
      <c r="F190" s="27" t="s">
        <v>173</v>
      </c>
      <c r="G190" s="27"/>
      <c r="H190" s="24"/>
      <c r="I190" s="28"/>
      <c r="J190" s="28"/>
      <c r="K190" s="52"/>
      <c r="L190" s="53"/>
      <c r="M190" s="54"/>
      <c r="N190" s="55"/>
      <c r="O190" s="56"/>
      <c r="P190" s="223"/>
      <c r="Q190" s="225"/>
      <c r="R190" s="377"/>
      <c r="S190" s="29"/>
      <c r="T190" s="30"/>
      <c r="U190">
        <f t="shared" si="29"/>
        <v>1</v>
      </c>
      <c r="V190" t="str">
        <f>IF(F190="","",IF(COUNTIF('Postes comptables'!$A:$C,F190)=0,"Anomalie",""))</f>
        <v/>
      </c>
      <c r="W190">
        <f t="shared" si="30"/>
        <v>1</v>
      </c>
      <c r="Z190" t="str">
        <f>IF(G190="","",IF(COUNTIF('Postes comptables'!$C$99:$C$148,G190)=0,"Anomalie",""))</f>
        <v/>
      </c>
      <c r="AA190" t="b">
        <f t="shared" si="31"/>
        <v>0</v>
      </c>
      <c r="AB190" t="str">
        <f t="shared" si="32"/>
        <v/>
      </c>
      <c r="AC190" t="str">
        <f t="shared" si="33"/>
        <v/>
      </c>
      <c r="AD190" t="str">
        <f t="shared" si="34"/>
        <v/>
      </c>
      <c r="AE190" t="str">
        <f t="shared" si="35"/>
        <v/>
      </c>
      <c r="AF190" t="str">
        <f t="shared" si="36"/>
        <v/>
      </c>
      <c r="AG190" t="str">
        <f t="shared" si="37"/>
        <v/>
      </c>
      <c r="AH190" t="str">
        <f t="shared" si="38"/>
        <v/>
      </c>
      <c r="AI190" t="str">
        <f t="shared" si="39"/>
        <v/>
      </c>
      <c r="AJ190" t="str">
        <f t="shared" si="40"/>
        <v/>
      </c>
      <c r="AK190" t="str">
        <f t="shared" si="41"/>
        <v/>
      </c>
    </row>
    <row r="191" spans="1:37" x14ac:dyDescent="0.25">
      <c r="A191" s="23"/>
      <c r="B191" s="24"/>
      <c r="C191" s="24"/>
      <c r="D191" s="620"/>
      <c r="E191" s="26"/>
      <c r="F191" s="27" t="s">
        <v>173</v>
      </c>
      <c r="G191" s="27"/>
      <c r="H191" s="24"/>
      <c r="I191" s="28"/>
      <c r="J191" s="28"/>
      <c r="K191" s="52"/>
      <c r="L191" s="53"/>
      <c r="M191" s="54"/>
      <c r="N191" s="55"/>
      <c r="O191" s="56"/>
      <c r="P191" s="223"/>
      <c r="Q191" s="225"/>
      <c r="R191" s="377"/>
      <c r="S191" s="29"/>
      <c r="T191" s="30"/>
      <c r="U191">
        <f t="shared" si="29"/>
        <v>1</v>
      </c>
      <c r="V191" t="str">
        <f>IF(F191="","",IF(COUNTIF('Postes comptables'!$A:$C,F191)=0,"Anomalie",""))</f>
        <v/>
      </c>
      <c r="W191">
        <f t="shared" si="30"/>
        <v>1</v>
      </c>
      <c r="Z191" t="str">
        <f>IF(G191="","",IF(COUNTIF('Postes comptables'!$C$99:$C$148,G191)=0,"Anomalie",""))</f>
        <v/>
      </c>
      <c r="AA191" t="b">
        <f t="shared" si="31"/>
        <v>0</v>
      </c>
      <c r="AB191" t="str">
        <f t="shared" si="32"/>
        <v/>
      </c>
      <c r="AC191" t="str">
        <f t="shared" si="33"/>
        <v/>
      </c>
      <c r="AD191" t="str">
        <f t="shared" si="34"/>
        <v/>
      </c>
      <c r="AE191" t="str">
        <f t="shared" si="35"/>
        <v/>
      </c>
      <c r="AF191" t="str">
        <f t="shared" si="36"/>
        <v/>
      </c>
      <c r="AG191" t="str">
        <f t="shared" si="37"/>
        <v/>
      </c>
      <c r="AH191" t="str">
        <f t="shared" si="38"/>
        <v/>
      </c>
      <c r="AI191" t="str">
        <f t="shared" si="39"/>
        <v/>
      </c>
      <c r="AJ191" t="str">
        <f t="shared" si="40"/>
        <v/>
      </c>
      <c r="AK191" t="str">
        <f t="shared" si="41"/>
        <v/>
      </c>
    </row>
    <row r="192" spans="1:37" x14ac:dyDescent="0.25">
      <c r="A192" s="23"/>
      <c r="B192" s="24"/>
      <c r="C192" s="24"/>
      <c r="D192" s="620"/>
      <c r="E192" s="26"/>
      <c r="F192" s="27" t="s">
        <v>173</v>
      </c>
      <c r="G192" s="27"/>
      <c r="H192" s="24"/>
      <c r="I192" s="28"/>
      <c r="J192" s="28"/>
      <c r="K192" s="52"/>
      <c r="L192" s="53"/>
      <c r="M192" s="54"/>
      <c r="N192" s="55"/>
      <c r="O192" s="56"/>
      <c r="P192" s="223"/>
      <c r="Q192" s="225"/>
      <c r="R192" s="377"/>
      <c r="S192" s="29"/>
      <c r="T192" s="30"/>
      <c r="U192">
        <f t="shared" si="29"/>
        <v>1</v>
      </c>
      <c r="V192" t="str">
        <f>IF(F192="","",IF(COUNTIF('Postes comptables'!$A:$C,F192)=0,"Anomalie",""))</f>
        <v/>
      </c>
      <c r="W192">
        <f t="shared" si="30"/>
        <v>1</v>
      </c>
      <c r="Z192" t="str">
        <f>IF(G192="","",IF(COUNTIF('Postes comptables'!$C$99:$C$148,G192)=0,"Anomalie",""))</f>
        <v/>
      </c>
      <c r="AA192" t="b">
        <f t="shared" si="31"/>
        <v>0</v>
      </c>
      <c r="AB192" t="str">
        <f t="shared" si="32"/>
        <v/>
      </c>
      <c r="AC192" t="str">
        <f t="shared" si="33"/>
        <v/>
      </c>
      <c r="AD192" t="str">
        <f t="shared" si="34"/>
        <v/>
      </c>
      <c r="AE192" t="str">
        <f t="shared" si="35"/>
        <v/>
      </c>
      <c r="AF192" t="str">
        <f t="shared" si="36"/>
        <v/>
      </c>
      <c r="AG192" t="str">
        <f t="shared" si="37"/>
        <v/>
      </c>
      <c r="AH192" t="str">
        <f t="shared" si="38"/>
        <v/>
      </c>
      <c r="AI192" t="str">
        <f t="shared" si="39"/>
        <v/>
      </c>
      <c r="AJ192" t="str">
        <f t="shared" si="40"/>
        <v/>
      </c>
      <c r="AK192" t="str">
        <f t="shared" si="41"/>
        <v/>
      </c>
    </row>
    <row r="193" spans="1:37" x14ac:dyDescent="0.25">
      <c r="A193" s="23"/>
      <c r="B193" s="24"/>
      <c r="C193" s="24"/>
      <c r="D193" s="620"/>
      <c r="E193" s="26"/>
      <c r="F193" s="27" t="s">
        <v>173</v>
      </c>
      <c r="G193" s="27"/>
      <c r="H193" s="24"/>
      <c r="I193" s="28"/>
      <c r="J193" s="28"/>
      <c r="K193" s="52"/>
      <c r="L193" s="53"/>
      <c r="M193" s="54"/>
      <c r="N193" s="55"/>
      <c r="O193" s="56"/>
      <c r="P193" s="223"/>
      <c r="Q193" s="225"/>
      <c r="R193" s="377"/>
      <c r="S193" s="29"/>
      <c r="T193" s="30"/>
      <c r="U193">
        <f t="shared" si="29"/>
        <v>1</v>
      </c>
      <c r="V193" t="str">
        <f>IF(F193="","",IF(COUNTIF('Postes comptables'!$A:$C,F193)=0,"Anomalie",""))</f>
        <v/>
      </c>
      <c r="W193">
        <f t="shared" si="30"/>
        <v>1</v>
      </c>
      <c r="Z193" t="str">
        <f>IF(G193="","",IF(COUNTIF('Postes comptables'!$C$99:$C$148,G193)=0,"Anomalie",""))</f>
        <v/>
      </c>
      <c r="AA193" t="b">
        <f t="shared" si="31"/>
        <v>0</v>
      </c>
      <c r="AB193" t="str">
        <f t="shared" si="32"/>
        <v/>
      </c>
      <c r="AC193" t="str">
        <f t="shared" si="33"/>
        <v/>
      </c>
      <c r="AD193" t="str">
        <f t="shared" si="34"/>
        <v/>
      </c>
      <c r="AE193" t="str">
        <f t="shared" si="35"/>
        <v/>
      </c>
      <c r="AF193" t="str">
        <f t="shared" si="36"/>
        <v/>
      </c>
      <c r="AG193" t="str">
        <f t="shared" si="37"/>
        <v/>
      </c>
      <c r="AH193" t="str">
        <f t="shared" si="38"/>
        <v/>
      </c>
      <c r="AI193" t="str">
        <f t="shared" si="39"/>
        <v/>
      </c>
      <c r="AJ193" t="str">
        <f t="shared" si="40"/>
        <v/>
      </c>
      <c r="AK193" t="str">
        <f t="shared" si="41"/>
        <v/>
      </c>
    </row>
    <row r="194" spans="1:37" x14ac:dyDescent="0.25">
      <c r="A194" s="23"/>
      <c r="B194" s="24"/>
      <c r="C194" s="24"/>
      <c r="D194" s="620"/>
      <c r="E194" s="26"/>
      <c r="F194" s="27" t="s">
        <v>173</v>
      </c>
      <c r="G194" s="27"/>
      <c r="H194" s="24"/>
      <c r="I194" s="28"/>
      <c r="J194" s="28"/>
      <c r="K194" s="52"/>
      <c r="L194" s="53"/>
      <c r="M194" s="54"/>
      <c r="N194" s="55"/>
      <c r="O194" s="56"/>
      <c r="P194" s="223"/>
      <c r="Q194" s="225"/>
      <c r="R194" s="377"/>
      <c r="S194" s="29"/>
      <c r="T194" s="30"/>
      <c r="U194">
        <f t="shared" si="29"/>
        <v>1</v>
      </c>
      <c r="V194" t="str">
        <f>IF(F194="","",IF(COUNTIF('Postes comptables'!$A:$C,F194)=0,"Anomalie",""))</f>
        <v/>
      </c>
      <c r="W194">
        <f t="shared" si="30"/>
        <v>1</v>
      </c>
      <c r="Z194" t="str">
        <f>IF(G194="","",IF(COUNTIF('Postes comptables'!$C$99:$C$148,G194)=0,"Anomalie",""))</f>
        <v/>
      </c>
      <c r="AA194" t="b">
        <f t="shared" si="31"/>
        <v>0</v>
      </c>
      <c r="AB194" t="str">
        <f t="shared" si="32"/>
        <v/>
      </c>
      <c r="AC194" t="str">
        <f t="shared" si="33"/>
        <v/>
      </c>
      <c r="AD194" t="str">
        <f t="shared" si="34"/>
        <v/>
      </c>
      <c r="AE194" t="str">
        <f t="shared" si="35"/>
        <v/>
      </c>
      <c r="AF194" t="str">
        <f t="shared" si="36"/>
        <v/>
      </c>
      <c r="AG194" t="str">
        <f t="shared" si="37"/>
        <v/>
      </c>
      <c r="AH194" t="str">
        <f t="shared" si="38"/>
        <v/>
      </c>
      <c r="AI194" t="str">
        <f t="shared" si="39"/>
        <v/>
      </c>
      <c r="AJ194" t="str">
        <f t="shared" si="40"/>
        <v/>
      </c>
      <c r="AK194" t="str">
        <f t="shared" si="41"/>
        <v/>
      </c>
    </row>
    <row r="195" spans="1:37" x14ac:dyDescent="0.25">
      <c r="A195" s="23"/>
      <c r="B195" s="24"/>
      <c r="C195" s="24"/>
      <c r="D195" s="620"/>
      <c r="E195" s="26"/>
      <c r="F195" s="27" t="s">
        <v>173</v>
      </c>
      <c r="G195" s="27"/>
      <c r="H195" s="24"/>
      <c r="I195" s="28"/>
      <c r="J195" s="28"/>
      <c r="K195" s="52"/>
      <c r="L195" s="53"/>
      <c r="M195" s="54"/>
      <c r="N195" s="55"/>
      <c r="O195" s="56"/>
      <c r="P195" s="223"/>
      <c r="Q195" s="225"/>
      <c r="R195" s="377"/>
      <c r="S195" s="29"/>
      <c r="T195" s="30"/>
      <c r="U195">
        <f t="shared" ref="U195:U258" si="42">IF(ISBLANK(F195),0,1)</f>
        <v>1</v>
      </c>
      <c r="V195" t="str">
        <f>IF(F195="","",IF(COUNTIF('Postes comptables'!$A:$C,F195)=0,"Anomalie",""))</f>
        <v/>
      </c>
      <c r="W195">
        <f t="shared" ref="W195:W258" si="43">MONTH(A195)</f>
        <v>1</v>
      </c>
      <c r="Z195" t="str">
        <f>IF(G195="","",IF(COUNTIF('Postes comptables'!$C$99:$C$148,G195)=0,"Anomalie",""))</f>
        <v/>
      </c>
      <c r="AA195" t="b">
        <f t="shared" ref="AA195:AA258" si="44">IF(AND(F195="",A195&lt;&gt;"",COUNTIF(AB195:AK195,"D")=0),TRUE,FALSE)</f>
        <v>0</v>
      </c>
      <c r="AB195" t="str">
        <f t="shared" ref="AB195:AB258" si="45">IF(AND(K195="X",AB$1&lt;&gt;"Trésorerie"),"D","")</f>
        <v/>
      </c>
      <c r="AC195" t="str">
        <f t="shared" ref="AC195:AC258" si="46">IF(AND(L195="X",AC$1&lt;&gt;"Trésorerie"),"D","")</f>
        <v/>
      </c>
      <c r="AD195" t="str">
        <f t="shared" ref="AD195:AD258" si="47">IF(AND(M195="X",AD$1&lt;&gt;"Trésorerie"),"D","")</f>
        <v/>
      </c>
      <c r="AE195" t="str">
        <f t="shared" ref="AE195:AE258" si="48">IF(AND(N195="X",AE$1&lt;&gt;"Trésorerie"),"D","")</f>
        <v/>
      </c>
      <c r="AF195" t="str">
        <f t="shared" ref="AF195:AF258" si="49">IF(AND(O195="X",AF$1&lt;&gt;"Trésorerie"),"D","")</f>
        <v/>
      </c>
      <c r="AG195" t="str">
        <f t="shared" ref="AG195:AG258" si="50">IF(AND(P195="X",AG$1&lt;&gt;"Trésorerie"),"D","")</f>
        <v/>
      </c>
      <c r="AH195" t="str">
        <f t="shared" ref="AH195:AH258" si="51">IF(AND(Q195="X",AH$1&lt;&gt;"Trésorerie"),"D","")</f>
        <v/>
      </c>
      <c r="AI195" t="str">
        <f t="shared" ref="AI195:AI258" si="52">IF(AND(R195="X",AI$1&lt;&gt;"Trésorerie"),"D","")</f>
        <v/>
      </c>
      <c r="AJ195" t="str">
        <f t="shared" ref="AJ195:AJ258" si="53">IF(AND(S195="X",AJ$1&lt;&gt;"Trésorerie"),"D","")</f>
        <v/>
      </c>
      <c r="AK195" t="str">
        <f t="shared" ref="AK195:AK258" si="54">IF(AND(T195="X",AK$1&lt;&gt;"Trésorerie"),"D","")</f>
        <v/>
      </c>
    </row>
    <row r="196" spans="1:37" x14ac:dyDescent="0.25">
      <c r="A196" s="23"/>
      <c r="B196" s="24"/>
      <c r="C196" s="24"/>
      <c r="D196" s="620"/>
      <c r="E196" s="26"/>
      <c r="F196" s="27" t="s">
        <v>173</v>
      </c>
      <c r="G196" s="27"/>
      <c r="H196" s="24"/>
      <c r="I196" s="28"/>
      <c r="J196" s="28"/>
      <c r="K196" s="52"/>
      <c r="L196" s="53"/>
      <c r="M196" s="54"/>
      <c r="N196" s="55"/>
      <c r="O196" s="56"/>
      <c r="P196" s="223"/>
      <c r="Q196" s="225"/>
      <c r="R196" s="377"/>
      <c r="S196" s="29"/>
      <c r="T196" s="30"/>
      <c r="U196">
        <f t="shared" si="42"/>
        <v>1</v>
      </c>
      <c r="V196" t="str">
        <f>IF(F196="","",IF(COUNTIF('Postes comptables'!$A:$C,F196)=0,"Anomalie",""))</f>
        <v/>
      </c>
      <c r="W196">
        <f t="shared" si="43"/>
        <v>1</v>
      </c>
      <c r="Z196" t="str">
        <f>IF(G196="","",IF(COUNTIF('Postes comptables'!$C$99:$C$148,G196)=0,"Anomalie",""))</f>
        <v/>
      </c>
      <c r="AA196" t="b">
        <f t="shared" si="44"/>
        <v>0</v>
      </c>
      <c r="AB196" t="str">
        <f t="shared" si="45"/>
        <v/>
      </c>
      <c r="AC196" t="str">
        <f t="shared" si="46"/>
        <v/>
      </c>
      <c r="AD196" t="str">
        <f t="shared" si="47"/>
        <v/>
      </c>
      <c r="AE196" t="str">
        <f t="shared" si="48"/>
        <v/>
      </c>
      <c r="AF196" t="str">
        <f t="shared" si="49"/>
        <v/>
      </c>
      <c r="AG196" t="str">
        <f t="shared" si="50"/>
        <v/>
      </c>
      <c r="AH196" t="str">
        <f t="shared" si="51"/>
        <v/>
      </c>
      <c r="AI196" t="str">
        <f t="shared" si="52"/>
        <v/>
      </c>
      <c r="AJ196" t="str">
        <f t="shared" si="53"/>
        <v/>
      </c>
      <c r="AK196" t="str">
        <f t="shared" si="54"/>
        <v/>
      </c>
    </row>
    <row r="197" spans="1:37" x14ac:dyDescent="0.25">
      <c r="A197" s="23"/>
      <c r="B197" s="24"/>
      <c r="C197" s="24"/>
      <c r="D197" s="620"/>
      <c r="E197" s="26"/>
      <c r="F197" s="27" t="s">
        <v>173</v>
      </c>
      <c r="G197" s="27"/>
      <c r="H197" s="24"/>
      <c r="I197" s="28"/>
      <c r="J197" s="28"/>
      <c r="K197" s="52"/>
      <c r="L197" s="53"/>
      <c r="M197" s="54"/>
      <c r="N197" s="55"/>
      <c r="O197" s="56"/>
      <c r="P197" s="223"/>
      <c r="Q197" s="225"/>
      <c r="R197" s="377"/>
      <c r="S197" s="29"/>
      <c r="T197" s="30"/>
      <c r="U197">
        <f t="shared" si="42"/>
        <v>1</v>
      </c>
      <c r="V197" t="str">
        <f>IF(F197="","",IF(COUNTIF('Postes comptables'!$A:$C,F197)=0,"Anomalie",""))</f>
        <v/>
      </c>
      <c r="W197">
        <f t="shared" si="43"/>
        <v>1</v>
      </c>
      <c r="Z197" t="str">
        <f>IF(G197="","",IF(COUNTIF('Postes comptables'!$C$99:$C$148,G197)=0,"Anomalie",""))</f>
        <v/>
      </c>
      <c r="AA197" t="b">
        <f t="shared" si="44"/>
        <v>0</v>
      </c>
      <c r="AB197" t="str">
        <f t="shared" si="45"/>
        <v/>
      </c>
      <c r="AC197" t="str">
        <f t="shared" si="46"/>
        <v/>
      </c>
      <c r="AD197" t="str">
        <f t="shared" si="47"/>
        <v/>
      </c>
      <c r="AE197" t="str">
        <f t="shared" si="48"/>
        <v/>
      </c>
      <c r="AF197" t="str">
        <f t="shared" si="49"/>
        <v/>
      </c>
      <c r="AG197" t="str">
        <f t="shared" si="50"/>
        <v/>
      </c>
      <c r="AH197" t="str">
        <f t="shared" si="51"/>
        <v/>
      </c>
      <c r="AI197" t="str">
        <f t="shared" si="52"/>
        <v/>
      </c>
      <c r="AJ197" t="str">
        <f t="shared" si="53"/>
        <v/>
      </c>
      <c r="AK197" t="str">
        <f t="shared" si="54"/>
        <v/>
      </c>
    </row>
    <row r="198" spans="1:37" x14ac:dyDescent="0.25">
      <c r="A198" s="23"/>
      <c r="B198" s="24"/>
      <c r="C198" s="24"/>
      <c r="D198" s="620"/>
      <c r="E198" s="26"/>
      <c r="F198" s="27" t="s">
        <v>173</v>
      </c>
      <c r="G198" s="27"/>
      <c r="H198" s="24"/>
      <c r="I198" s="28"/>
      <c r="J198" s="28"/>
      <c r="K198" s="52"/>
      <c r="L198" s="53"/>
      <c r="M198" s="54"/>
      <c r="N198" s="55"/>
      <c r="O198" s="56"/>
      <c r="P198" s="223"/>
      <c r="Q198" s="225"/>
      <c r="R198" s="377"/>
      <c r="S198" s="29"/>
      <c r="T198" s="30"/>
      <c r="U198">
        <f t="shared" si="42"/>
        <v>1</v>
      </c>
      <c r="V198" t="str">
        <f>IF(F198="","",IF(COUNTIF('Postes comptables'!$A:$C,F198)=0,"Anomalie",""))</f>
        <v/>
      </c>
      <c r="W198">
        <f t="shared" si="43"/>
        <v>1</v>
      </c>
      <c r="Z198" t="str">
        <f>IF(G198="","",IF(COUNTIF('Postes comptables'!$C$99:$C$148,G198)=0,"Anomalie",""))</f>
        <v/>
      </c>
      <c r="AA198" t="b">
        <f t="shared" si="44"/>
        <v>0</v>
      </c>
      <c r="AB198" t="str">
        <f t="shared" si="45"/>
        <v/>
      </c>
      <c r="AC198" t="str">
        <f t="shared" si="46"/>
        <v/>
      </c>
      <c r="AD198" t="str">
        <f t="shared" si="47"/>
        <v/>
      </c>
      <c r="AE198" t="str">
        <f t="shared" si="48"/>
        <v/>
      </c>
      <c r="AF198" t="str">
        <f t="shared" si="49"/>
        <v/>
      </c>
      <c r="AG198" t="str">
        <f t="shared" si="50"/>
        <v/>
      </c>
      <c r="AH198" t="str">
        <f t="shared" si="51"/>
        <v/>
      </c>
      <c r="AI198" t="str">
        <f t="shared" si="52"/>
        <v/>
      </c>
      <c r="AJ198" t="str">
        <f t="shared" si="53"/>
        <v/>
      </c>
      <c r="AK198" t="str">
        <f t="shared" si="54"/>
        <v/>
      </c>
    </row>
    <row r="199" spans="1:37" x14ac:dyDescent="0.25">
      <c r="A199" s="23"/>
      <c r="B199" s="24"/>
      <c r="C199" s="24"/>
      <c r="D199" s="620"/>
      <c r="E199" s="26"/>
      <c r="F199" s="27" t="s">
        <v>173</v>
      </c>
      <c r="G199" s="27"/>
      <c r="H199" s="24"/>
      <c r="I199" s="28"/>
      <c r="J199" s="28"/>
      <c r="K199" s="52"/>
      <c r="L199" s="53"/>
      <c r="M199" s="54"/>
      <c r="N199" s="55"/>
      <c r="O199" s="56"/>
      <c r="P199" s="223"/>
      <c r="Q199" s="225"/>
      <c r="R199" s="377"/>
      <c r="S199" s="29"/>
      <c r="T199" s="30"/>
      <c r="U199">
        <f t="shared" si="42"/>
        <v>1</v>
      </c>
      <c r="V199" t="str">
        <f>IF(F199="","",IF(COUNTIF('Postes comptables'!$A:$C,F199)=0,"Anomalie",""))</f>
        <v/>
      </c>
      <c r="W199">
        <f t="shared" si="43"/>
        <v>1</v>
      </c>
      <c r="Z199" t="str">
        <f>IF(G199="","",IF(COUNTIF('Postes comptables'!$C$99:$C$148,G199)=0,"Anomalie",""))</f>
        <v/>
      </c>
      <c r="AA199" t="b">
        <f t="shared" si="44"/>
        <v>0</v>
      </c>
      <c r="AB199" t="str">
        <f t="shared" si="45"/>
        <v/>
      </c>
      <c r="AC199" t="str">
        <f t="shared" si="46"/>
        <v/>
      </c>
      <c r="AD199" t="str">
        <f t="shared" si="47"/>
        <v/>
      </c>
      <c r="AE199" t="str">
        <f t="shared" si="48"/>
        <v/>
      </c>
      <c r="AF199" t="str">
        <f t="shared" si="49"/>
        <v/>
      </c>
      <c r="AG199" t="str">
        <f t="shared" si="50"/>
        <v/>
      </c>
      <c r="AH199" t="str">
        <f t="shared" si="51"/>
        <v/>
      </c>
      <c r="AI199" t="str">
        <f t="shared" si="52"/>
        <v/>
      </c>
      <c r="AJ199" t="str">
        <f t="shared" si="53"/>
        <v/>
      </c>
      <c r="AK199" t="str">
        <f t="shared" si="54"/>
        <v/>
      </c>
    </row>
    <row r="200" spans="1:37" x14ac:dyDescent="0.25">
      <c r="A200" s="23"/>
      <c r="B200" s="24"/>
      <c r="C200" s="24"/>
      <c r="D200" s="620"/>
      <c r="E200" s="26"/>
      <c r="F200" s="27" t="s">
        <v>173</v>
      </c>
      <c r="G200" s="27"/>
      <c r="H200" s="24"/>
      <c r="I200" s="28"/>
      <c r="J200" s="28"/>
      <c r="K200" s="52"/>
      <c r="L200" s="53"/>
      <c r="M200" s="54"/>
      <c r="N200" s="55"/>
      <c r="O200" s="56"/>
      <c r="P200" s="223"/>
      <c r="Q200" s="225"/>
      <c r="R200" s="377"/>
      <c r="S200" s="29"/>
      <c r="T200" s="30"/>
      <c r="U200">
        <f t="shared" si="42"/>
        <v>1</v>
      </c>
      <c r="V200" t="str">
        <f>IF(F200="","",IF(COUNTIF('Postes comptables'!$A:$C,F200)=0,"Anomalie",""))</f>
        <v/>
      </c>
      <c r="W200">
        <f t="shared" si="43"/>
        <v>1</v>
      </c>
      <c r="Z200" t="str">
        <f>IF(G200="","",IF(COUNTIF('Postes comptables'!$C$99:$C$148,G200)=0,"Anomalie",""))</f>
        <v/>
      </c>
      <c r="AA200" t="b">
        <f t="shared" si="44"/>
        <v>0</v>
      </c>
      <c r="AB200" t="str">
        <f t="shared" si="45"/>
        <v/>
      </c>
      <c r="AC200" t="str">
        <f t="shared" si="46"/>
        <v/>
      </c>
      <c r="AD200" t="str">
        <f t="shared" si="47"/>
        <v/>
      </c>
      <c r="AE200" t="str">
        <f t="shared" si="48"/>
        <v/>
      </c>
      <c r="AF200" t="str">
        <f t="shared" si="49"/>
        <v/>
      </c>
      <c r="AG200" t="str">
        <f t="shared" si="50"/>
        <v/>
      </c>
      <c r="AH200" t="str">
        <f t="shared" si="51"/>
        <v/>
      </c>
      <c r="AI200" t="str">
        <f t="shared" si="52"/>
        <v/>
      </c>
      <c r="AJ200" t="str">
        <f t="shared" si="53"/>
        <v/>
      </c>
      <c r="AK200" t="str">
        <f t="shared" si="54"/>
        <v/>
      </c>
    </row>
    <row r="201" spans="1:37" x14ac:dyDescent="0.25">
      <c r="A201" s="23"/>
      <c r="B201" s="24"/>
      <c r="C201" s="24"/>
      <c r="D201" s="620"/>
      <c r="E201" s="26"/>
      <c r="F201" s="27" t="s">
        <v>173</v>
      </c>
      <c r="G201" s="27"/>
      <c r="H201" s="24"/>
      <c r="I201" s="28"/>
      <c r="J201" s="28"/>
      <c r="K201" s="52"/>
      <c r="L201" s="53"/>
      <c r="M201" s="54"/>
      <c r="N201" s="55"/>
      <c r="O201" s="56"/>
      <c r="P201" s="223"/>
      <c r="Q201" s="225"/>
      <c r="R201" s="377"/>
      <c r="S201" s="29"/>
      <c r="T201" s="30"/>
      <c r="U201">
        <f t="shared" si="42"/>
        <v>1</v>
      </c>
      <c r="V201" t="str">
        <f>IF(F201="","",IF(COUNTIF('Postes comptables'!$A:$C,F201)=0,"Anomalie",""))</f>
        <v/>
      </c>
      <c r="W201">
        <f t="shared" si="43"/>
        <v>1</v>
      </c>
      <c r="Z201" t="str">
        <f>IF(G201="","",IF(COUNTIF('Postes comptables'!$C$99:$C$148,G201)=0,"Anomalie",""))</f>
        <v/>
      </c>
      <c r="AA201" t="b">
        <f t="shared" si="44"/>
        <v>0</v>
      </c>
      <c r="AB201" t="str">
        <f t="shared" si="45"/>
        <v/>
      </c>
      <c r="AC201" t="str">
        <f t="shared" si="46"/>
        <v/>
      </c>
      <c r="AD201" t="str">
        <f t="shared" si="47"/>
        <v/>
      </c>
      <c r="AE201" t="str">
        <f t="shared" si="48"/>
        <v/>
      </c>
      <c r="AF201" t="str">
        <f t="shared" si="49"/>
        <v/>
      </c>
      <c r="AG201" t="str">
        <f t="shared" si="50"/>
        <v/>
      </c>
      <c r="AH201" t="str">
        <f t="shared" si="51"/>
        <v/>
      </c>
      <c r="AI201" t="str">
        <f t="shared" si="52"/>
        <v/>
      </c>
      <c r="AJ201" t="str">
        <f t="shared" si="53"/>
        <v/>
      </c>
      <c r="AK201" t="str">
        <f t="shared" si="54"/>
        <v/>
      </c>
    </row>
    <row r="202" spans="1:37" x14ac:dyDescent="0.25">
      <c r="A202" s="23"/>
      <c r="B202" s="24"/>
      <c r="C202" s="24"/>
      <c r="D202" s="620"/>
      <c r="E202" s="26"/>
      <c r="F202" s="27" t="s">
        <v>173</v>
      </c>
      <c r="G202" s="27"/>
      <c r="H202" s="24"/>
      <c r="I202" s="28"/>
      <c r="J202" s="28"/>
      <c r="K202" s="52"/>
      <c r="L202" s="53"/>
      <c r="M202" s="54"/>
      <c r="N202" s="55"/>
      <c r="O202" s="56"/>
      <c r="P202" s="223"/>
      <c r="Q202" s="225"/>
      <c r="R202" s="377"/>
      <c r="S202" s="29"/>
      <c r="T202" s="30"/>
      <c r="U202">
        <f t="shared" si="42"/>
        <v>1</v>
      </c>
      <c r="V202" t="str">
        <f>IF(F202="","",IF(COUNTIF('Postes comptables'!$A:$C,F202)=0,"Anomalie",""))</f>
        <v/>
      </c>
      <c r="W202">
        <f t="shared" si="43"/>
        <v>1</v>
      </c>
      <c r="Z202" t="str">
        <f>IF(G202="","",IF(COUNTIF('Postes comptables'!$C$99:$C$148,G202)=0,"Anomalie",""))</f>
        <v/>
      </c>
      <c r="AA202" t="b">
        <f t="shared" si="44"/>
        <v>0</v>
      </c>
      <c r="AB202" t="str">
        <f t="shared" si="45"/>
        <v/>
      </c>
      <c r="AC202" t="str">
        <f t="shared" si="46"/>
        <v/>
      </c>
      <c r="AD202" t="str">
        <f t="shared" si="47"/>
        <v/>
      </c>
      <c r="AE202" t="str">
        <f t="shared" si="48"/>
        <v/>
      </c>
      <c r="AF202" t="str">
        <f t="shared" si="49"/>
        <v/>
      </c>
      <c r="AG202" t="str">
        <f t="shared" si="50"/>
        <v/>
      </c>
      <c r="AH202" t="str">
        <f t="shared" si="51"/>
        <v/>
      </c>
      <c r="AI202" t="str">
        <f t="shared" si="52"/>
        <v/>
      </c>
      <c r="AJ202" t="str">
        <f t="shared" si="53"/>
        <v/>
      </c>
      <c r="AK202" t="str">
        <f t="shared" si="54"/>
        <v/>
      </c>
    </row>
    <row r="203" spans="1:37" x14ac:dyDescent="0.25">
      <c r="A203" s="23"/>
      <c r="B203" s="24"/>
      <c r="C203" s="24"/>
      <c r="D203" s="620"/>
      <c r="E203" s="26"/>
      <c r="F203" s="27" t="s">
        <v>173</v>
      </c>
      <c r="G203" s="27"/>
      <c r="H203" s="24"/>
      <c r="I203" s="28"/>
      <c r="J203" s="28"/>
      <c r="K203" s="52"/>
      <c r="L203" s="53"/>
      <c r="M203" s="54"/>
      <c r="N203" s="55"/>
      <c r="O203" s="56"/>
      <c r="P203" s="223"/>
      <c r="Q203" s="225"/>
      <c r="R203" s="377"/>
      <c r="S203" s="29"/>
      <c r="T203" s="30"/>
      <c r="U203">
        <f t="shared" si="42"/>
        <v>1</v>
      </c>
      <c r="V203" t="str">
        <f>IF(F203="","",IF(COUNTIF('Postes comptables'!$A:$C,F203)=0,"Anomalie",""))</f>
        <v/>
      </c>
      <c r="W203">
        <f t="shared" si="43"/>
        <v>1</v>
      </c>
      <c r="Z203" t="str">
        <f>IF(G203="","",IF(COUNTIF('Postes comptables'!$C$99:$C$148,G203)=0,"Anomalie",""))</f>
        <v/>
      </c>
      <c r="AA203" t="b">
        <f t="shared" si="44"/>
        <v>0</v>
      </c>
      <c r="AB203" t="str">
        <f t="shared" si="45"/>
        <v/>
      </c>
      <c r="AC203" t="str">
        <f t="shared" si="46"/>
        <v/>
      </c>
      <c r="AD203" t="str">
        <f t="shared" si="47"/>
        <v/>
      </c>
      <c r="AE203" t="str">
        <f t="shared" si="48"/>
        <v/>
      </c>
      <c r="AF203" t="str">
        <f t="shared" si="49"/>
        <v/>
      </c>
      <c r="AG203" t="str">
        <f t="shared" si="50"/>
        <v/>
      </c>
      <c r="AH203" t="str">
        <f t="shared" si="51"/>
        <v/>
      </c>
      <c r="AI203" t="str">
        <f t="shared" si="52"/>
        <v/>
      </c>
      <c r="AJ203" t="str">
        <f t="shared" si="53"/>
        <v/>
      </c>
      <c r="AK203" t="str">
        <f t="shared" si="54"/>
        <v/>
      </c>
    </row>
    <row r="204" spans="1:37" x14ac:dyDescent="0.25">
      <c r="A204" s="23"/>
      <c r="B204" s="24"/>
      <c r="C204" s="24"/>
      <c r="D204" s="620"/>
      <c r="E204" s="26"/>
      <c r="F204" s="27" t="s">
        <v>173</v>
      </c>
      <c r="G204" s="27"/>
      <c r="H204" s="24"/>
      <c r="I204" s="28"/>
      <c r="J204" s="28"/>
      <c r="K204" s="52"/>
      <c r="L204" s="53"/>
      <c r="M204" s="54"/>
      <c r="N204" s="55"/>
      <c r="O204" s="56"/>
      <c r="P204" s="223"/>
      <c r="Q204" s="225"/>
      <c r="R204" s="377"/>
      <c r="S204" s="29"/>
      <c r="T204" s="30"/>
      <c r="U204">
        <f t="shared" si="42"/>
        <v>1</v>
      </c>
      <c r="V204" t="str">
        <f>IF(F204="","",IF(COUNTIF('Postes comptables'!$A:$C,F204)=0,"Anomalie",""))</f>
        <v/>
      </c>
      <c r="W204">
        <f t="shared" si="43"/>
        <v>1</v>
      </c>
      <c r="Z204" t="str">
        <f>IF(G204="","",IF(COUNTIF('Postes comptables'!$C$99:$C$148,G204)=0,"Anomalie",""))</f>
        <v/>
      </c>
      <c r="AA204" t="b">
        <f t="shared" si="44"/>
        <v>0</v>
      </c>
      <c r="AB204" t="str">
        <f t="shared" si="45"/>
        <v/>
      </c>
      <c r="AC204" t="str">
        <f t="shared" si="46"/>
        <v/>
      </c>
      <c r="AD204" t="str">
        <f t="shared" si="47"/>
        <v/>
      </c>
      <c r="AE204" t="str">
        <f t="shared" si="48"/>
        <v/>
      </c>
      <c r="AF204" t="str">
        <f t="shared" si="49"/>
        <v/>
      </c>
      <c r="AG204" t="str">
        <f t="shared" si="50"/>
        <v/>
      </c>
      <c r="AH204" t="str">
        <f t="shared" si="51"/>
        <v/>
      </c>
      <c r="AI204" t="str">
        <f t="shared" si="52"/>
        <v/>
      </c>
      <c r="AJ204" t="str">
        <f t="shared" si="53"/>
        <v/>
      </c>
      <c r="AK204" t="str">
        <f t="shared" si="54"/>
        <v/>
      </c>
    </row>
    <row r="205" spans="1:37" x14ac:dyDescent="0.25">
      <c r="A205" s="23"/>
      <c r="B205" s="24"/>
      <c r="C205" s="24"/>
      <c r="D205" s="620"/>
      <c r="E205" s="26"/>
      <c r="F205" s="27" t="s">
        <v>173</v>
      </c>
      <c r="G205" s="27"/>
      <c r="H205" s="24"/>
      <c r="I205" s="28"/>
      <c r="J205" s="28"/>
      <c r="K205" s="52"/>
      <c r="L205" s="53"/>
      <c r="M205" s="54"/>
      <c r="N205" s="55"/>
      <c r="O205" s="56"/>
      <c r="P205" s="223"/>
      <c r="Q205" s="225"/>
      <c r="R205" s="377"/>
      <c r="S205" s="29"/>
      <c r="T205" s="30"/>
      <c r="U205">
        <f t="shared" si="42"/>
        <v>1</v>
      </c>
      <c r="V205" t="str">
        <f>IF(F205="","",IF(COUNTIF('Postes comptables'!$A:$C,F205)=0,"Anomalie",""))</f>
        <v/>
      </c>
      <c r="W205">
        <f t="shared" si="43"/>
        <v>1</v>
      </c>
      <c r="Z205" t="str">
        <f>IF(G205="","",IF(COUNTIF('Postes comptables'!$C$99:$C$148,G205)=0,"Anomalie",""))</f>
        <v/>
      </c>
      <c r="AA205" t="b">
        <f t="shared" si="44"/>
        <v>0</v>
      </c>
      <c r="AB205" t="str">
        <f t="shared" si="45"/>
        <v/>
      </c>
      <c r="AC205" t="str">
        <f t="shared" si="46"/>
        <v/>
      </c>
      <c r="AD205" t="str">
        <f t="shared" si="47"/>
        <v/>
      </c>
      <c r="AE205" t="str">
        <f t="shared" si="48"/>
        <v/>
      </c>
      <c r="AF205" t="str">
        <f t="shared" si="49"/>
        <v/>
      </c>
      <c r="AG205" t="str">
        <f t="shared" si="50"/>
        <v/>
      </c>
      <c r="AH205" t="str">
        <f t="shared" si="51"/>
        <v/>
      </c>
      <c r="AI205" t="str">
        <f t="shared" si="52"/>
        <v/>
      </c>
      <c r="AJ205" t="str">
        <f t="shared" si="53"/>
        <v/>
      </c>
      <c r="AK205" t="str">
        <f t="shared" si="54"/>
        <v/>
      </c>
    </row>
    <row r="206" spans="1:37" x14ac:dyDescent="0.25">
      <c r="A206" s="23"/>
      <c r="B206" s="24"/>
      <c r="C206" s="24"/>
      <c r="D206" s="620"/>
      <c r="E206" s="26"/>
      <c r="F206" s="27" t="s">
        <v>173</v>
      </c>
      <c r="G206" s="27"/>
      <c r="H206" s="24"/>
      <c r="I206" s="28"/>
      <c r="J206" s="28"/>
      <c r="K206" s="52"/>
      <c r="L206" s="53"/>
      <c r="M206" s="54"/>
      <c r="N206" s="55"/>
      <c r="O206" s="56"/>
      <c r="P206" s="223"/>
      <c r="Q206" s="225"/>
      <c r="R206" s="377"/>
      <c r="S206" s="29"/>
      <c r="T206" s="30"/>
      <c r="U206">
        <f t="shared" si="42"/>
        <v>1</v>
      </c>
      <c r="V206" t="str">
        <f>IF(F206="","",IF(COUNTIF('Postes comptables'!$A:$C,F206)=0,"Anomalie",""))</f>
        <v/>
      </c>
      <c r="W206">
        <f t="shared" si="43"/>
        <v>1</v>
      </c>
      <c r="Z206" t="str">
        <f>IF(G206="","",IF(COUNTIF('Postes comptables'!$C$99:$C$148,G206)=0,"Anomalie",""))</f>
        <v/>
      </c>
      <c r="AA206" t="b">
        <f t="shared" si="44"/>
        <v>0</v>
      </c>
      <c r="AB206" t="str">
        <f t="shared" si="45"/>
        <v/>
      </c>
      <c r="AC206" t="str">
        <f t="shared" si="46"/>
        <v/>
      </c>
      <c r="AD206" t="str">
        <f t="shared" si="47"/>
        <v/>
      </c>
      <c r="AE206" t="str">
        <f t="shared" si="48"/>
        <v/>
      </c>
      <c r="AF206" t="str">
        <f t="shared" si="49"/>
        <v/>
      </c>
      <c r="AG206" t="str">
        <f t="shared" si="50"/>
        <v/>
      </c>
      <c r="AH206" t="str">
        <f t="shared" si="51"/>
        <v/>
      </c>
      <c r="AI206" t="str">
        <f t="shared" si="52"/>
        <v/>
      </c>
      <c r="AJ206" t="str">
        <f t="shared" si="53"/>
        <v/>
      </c>
      <c r="AK206" t="str">
        <f t="shared" si="54"/>
        <v/>
      </c>
    </row>
    <row r="207" spans="1:37" x14ac:dyDescent="0.25">
      <c r="A207" s="23"/>
      <c r="B207" s="24"/>
      <c r="C207" s="24"/>
      <c r="D207" s="620"/>
      <c r="E207" s="26"/>
      <c r="F207" s="27" t="s">
        <v>173</v>
      </c>
      <c r="G207" s="27"/>
      <c r="H207" s="24"/>
      <c r="I207" s="28"/>
      <c r="J207" s="28"/>
      <c r="K207" s="52"/>
      <c r="L207" s="53"/>
      <c r="M207" s="54"/>
      <c r="N207" s="55"/>
      <c r="O207" s="56"/>
      <c r="P207" s="223"/>
      <c r="Q207" s="225"/>
      <c r="R207" s="377"/>
      <c r="S207" s="29"/>
      <c r="T207" s="30"/>
      <c r="U207">
        <f t="shared" si="42"/>
        <v>1</v>
      </c>
      <c r="V207" t="str">
        <f>IF(F207="","",IF(COUNTIF('Postes comptables'!$A:$C,F207)=0,"Anomalie",""))</f>
        <v/>
      </c>
      <c r="W207">
        <f t="shared" si="43"/>
        <v>1</v>
      </c>
      <c r="Z207" t="str">
        <f>IF(G207="","",IF(COUNTIF('Postes comptables'!$C$99:$C$148,G207)=0,"Anomalie",""))</f>
        <v/>
      </c>
      <c r="AA207" t="b">
        <f t="shared" si="44"/>
        <v>0</v>
      </c>
      <c r="AB207" t="str">
        <f t="shared" si="45"/>
        <v/>
      </c>
      <c r="AC207" t="str">
        <f t="shared" si="46"/>
        <v/>
      </c>
      <c r="AD207" t="str">
        <f t="shared" si="47"/>
        <v/>
      </c>
      <c r="AE207" t="str">
        <f t="shared" si="48"/>
        <v/>
      </c>
      <c r="AF207" t="str">
        <f t="shared" si="49"/>
        <v/>
      </c>
      <c r="AG207" t="str">
        <f t="shared" si="50"/>
        <v/>
      </c>
      <c r="AH207" t="str">
        <f t="shared" si="51"/>
        <v/>
      </c>
      <c r="AI207" t="str">
        <f t="shared" si="52"/>
        <v/>
      </c>
      <c r="AJ207" t="str">
        <f t="shared" si="53"/>
        <v/>
      </c>
      <c r="AK207" t="str">
        <f t="shared" si="54"/>
        <v/>
      </c>
    </row>
    <row r="208" spans="1:37" x14ac:dyDescent="0.25">
      <c r="A208" s="23"/>
      <c r="B208" s="24"/>
      <c r="C208" s="24"/>
      <c r="D208" s="620"/>
      <c r="E208" s="26"/>
      <c r="F208" s="27" t="s">
        <v>173</v>
      </c>
      <c r="G208" s="27"/>
      <c r="H208" s="24"/>
      <c r="I208" s="28"/>
      <c r="J208" s="28"/>
      <c r="K208" s="52"/>
      <c r="L208" s="53"/>
      <c r="M208" s="54"/>
      <c r="N208" s="55"/>
      <c r="O208" s="56"/>
      <c r="P208" s="223"/>
      <c r="Q208" s="225"/>
      <c r="R208" s="377"/>
      <c r="S208" s="29"/>
      <c r="T208" s="30"/>
      <c r="U208">
        <f t="shared" si="42"/>
        <v>1</v>
      </c>
      <c r="V208" t="str">
        <f>IF(F208="","",IF(COUNTIF('Postes comptables'!$A:$C,F208)=0,"Anomalie",""))</f>
        <v/>
      </c>
      <c r="W208">
        <f t="shared" si="43"/>
        <v>1</v>
      </c>
      <c r="Z208" t="str">
        <f>IF(G208="","",IF(COUNTIF('Postes comptables'!$C$99:$C$148,G208)=0,"Anomalie",""))</f>
        <v/>
      </c>
      <c r="AA208" t="b">
        <f t="shared" si="44"/>
        <v>0</v>
      </c>
      <c r="AB208" t="str">
        <f t="shared" si="45"/>
        <v/>
      </c>
      <c r="AC208" t="str">
        <f t="shared" si="46"/>
        <v/>
      </c>
      <c r="AD208" t="str">
        <f t="shared" si="47"/>
        <v/>
      </c>
      <c r="AE208" t="str">
        <f t="shared" si="48"/>
        <v/>
      </c>
      <c r="AF208" t="str">
        <f t="shared" si="49"/>
        <v/>
      </c>
      <c r="AG208" t="str">
        <f t="shared" si="50"/>
        <v/>
      </c>
      <c r="AH208" t="str">
        <f t="shared" si="51"/>
        <v/>
      </c>
      <c r="AI208" t="str">
        <f t="shared" si="52"/>
        <v/>
      </c>
      <c r="AJ208" t="str">
        <f t="shared" si="53"/>
        <v/>
      </c>
      <c r="AK208" t="str">
        <f t="shared" si="54"/>
        <v/>
      </c>
    </row>
    <row r="209" spans="1:37" x14ac:dyDescent="0.25">
      <c r="A209" s="23"/>
      <c r="B209" s="24"/>
      <c r="C209" s="24"/>
      <c r="D209" s="620"/>
      <c r="E209" s="26"/>
      <c r="F209" s="27" t="s">
        <v>173</v>
      </c>
      <c r="G209" s="27"/>
      <c r="H209" s="24"/>
      <c r="I209" s="28"/>
      <c r="J209" s="28"/>
      <c r="K209" s="52"/>
      <c r="L209" s="53"/>
      <c r="M209" s="54"/>
      <c r="N209" s="55"/>
      <c r="O209" s="56"/>
      <c r="P209" s="223"/>
      <c r="Q209" s="225"/>
      <c r="R209" s="377"/>
      <c r="S209" s="29"/>
      <c r="T209" s="30"/>
      <c r="U209">
        <f t="shared" si="42"/>
        <v>1</v>
      </c>
      <c r="V209" t="str">
        <f>IF(F209="","",IF(COUNTIF('Postes comptables'!$A:$C,F209)=0,"Anomalie",""))</f>
        <v/>
      </c>
      <c r="W209">
        <f t="shared" si="43"/>
        <v>1</v>
      </c>
      <c r="Z209" t="str">
        <f>IF(G209="","",IF(COUNTIF('Postes comptables'!$C$99:$C$148,G209)=0,"Anomalie",""))</f>
        <v/>
      </c>
      <c r="AA209" t="b">
        <f t="shared" si="44"/>
        <v>0</v>
      </c>
      <c r="AB209" t="str">
        <f t="shared" si="45"/>
        <v/>
      </c>
      <c r="AC209" t="str">
        <f t="shared" si="46"/>
        <v/>
      </c>
      <c r="AD209" t="str">
        <f t="shared" si="47"/>
        <v/>
      </c>
      <c r="AE209" t="str">
        <f t="shared" si="48"/>
        <v/>
      </c>
      <c r="AF209" t="str">
        <f t="shared" si="49"/>
        <v/>
      </c>
      <c r="AG209" t="str">
        <f t="shared" si="50"/>
        <v/>
      </c>
      <c r="AH209" t="str">
        <f t="shared" si="51"/>
        <v/>
      </c>
      <c r="AI209" t="str">
        <f t="shared" si="52"/>
        <v/>
      </c>
      <c r="AJ209" t="str">
        <f t="shared" si="53"/>
        <v/>
      </c>
      <c r="AK209" t="str">
        <f t="shared" si="54"/>
        <v/>
      </c>
    </row>
    <row r="210" spans="1:37" x14ac:dyDescent="0.25">
      <c r="A210" s="23"/>
      <c r="B210" s="24"/>
      <c r="C210" s="24"/>
      <c r="D210" s="620"/>
      <c r="E210" s="26"/>
      <c r="F210" s="27" t="s">
        <v>173</v>
      </c>
      <c r="G210" s="27"/>
      <c r="H210" s="24"/>
      <c r="I210" s="28"/>
      <c r="J210" s="28"/>
      <c r="K210" s="52"/>
      <c r="L210" s="53"/>
      <c r="M210" s="54"/>
      <c r="N210" s="55"/>
      <c r="O210" s="56"/>
      <c r="P210" s="223"/>
      <c r="Q210" s="225"/>
      <c r="R210" s="377"/>
      <c r="S210" s="29"/>
      <c r="T210" s="30"/>
      <c r="U210">
        <f t="shared" si="42"/>
        <v>1</v>
      </c>
      <c r="V210" t="str">
        <f>IF(F210="","",IF(COUNTIF('Postes comptables'!$A:$C,F210)=0,"Anomalie",""))</f>
        <v/>
      </c>
      <c r="W210">
        <f t="shared" si="43"/>
        <v>1</v>
      </c>
      <c r="Z210" t="str">
        <f>IF(G210="","",IF(COUNTIF('Postes comptables'!$C$99:$C$148,G210)=0,"Anomalie",""))</f>
        <v/>
      </c>
      <c r="AA210" t="b">
        <f t="shared" si="44"/>
        <v>0</v>
      </c>
      <c r="AB210" t="str">
        <f t="shared" si="45"/>
        <v/>
      </c>
      <c r="AC210" t="str">
        <f t="shared" si="46"/>
        <v/>
      </c>
      <c r="AD210" t="str">
        <f t="shared" si="47"/>
        <v/>
      </c>
      <c r="AE210" t="str">
        <f t="shared" si="48"/>
        <v/>
      </c>
      <c r="AF210" t="str">
        <f t="shared" si="49"/>
        <v/>
      </c>
      <c r="AG210" t="str">
        <f t="shared" si="50"/>
        <v/>
      </c>
      <c r="AH210" t="str">
        <f t="shared" si="51"/>
        <v/>
      </c>
      <c r="AI210" t="str">
        <f t="shared" si="52"/>
        <v/>
      </c>
      <c r="AJ210" t="str">
        <f t="shared" si="53"/>
        <v/>
      </c>
      <c r="AK210" t="str">
        <f t="shared" si="54"/>
        <v/>
      </c>
    </row>
    <row r="211" spans="1:37" x14ac:dyDescent="0.25">
      <c r="A211" s="23"/>
      <c r="B211" s="24"/>
      <c r="C211" s="24"/>
      <c r="D211" s="620"/>
      <c r="E211" s="26"/>
      <c r="F211" s="27" t="s">
        <v>173</v>
      </c>
      <c r="G211" s="27"/>
      <c r="H211" s="24"/>
      <c r="I211" s="28"/>
      <c r="J211" s="28"/>
      <c r="K211" s="52"/>
      <c r="L211" s="53"/>
      <c r="M211" s="54"/>
      <c r="N211" s="55"/>
      <c r="O211" s="56"/>
      <c r="P211" s="223"/>
      <c r="Q211" s="225"/>
      <c r="R211" s="377"/>
      <c r="S211" s="29"/>
      <c r="T211" s="30"/>
      <c r="U211">
        <f t="shared" si="42"/>
        <v>1</v>
      </c>
      <c r="V211" t="str">
        <f>IF(F211="","",IF(COUNTIF('Postes comptables'!$A:$C,F211)=0,"Anomalie",""))</f>
        <v/>
      </c>
      <c r="W211">
        <f t="shared" si="43"/>
        <v>1</v>
      </c>
      <c r="Z211" t="str">
        <f>IF(G211="","",IF(COUNTIF('Postes comptables'!$C$99:$C$148,G211)=0,"Anomalie",""))</f>
        <v/>
      </c>
      <c r="AA211" t="b">
        <f t="shared" si="44"/>
        <v>0</v>
      </c>
      <c r="AB211" t="str">
        <f t="shared" si="45"/>
        <v/>
      </c>
      <c r="AC211" t="str">
        <f t="shared" si="46"/>
        <v/>
      </c>
      <c r="AD211" t="str">
        <f t="shared" si="47"/>
        <v/>
      </c>
      <c r="AE211" t="str">
        <f t="shared" si="48"/>
        <v/>
      </c>
      <c r="AF211" t="str">
        <f t="shared" si="49"/>
        <v/>
      </c>
      <c r="AG211" t="str">
        <f t="shared" si="50"/>
        <v/>
      </c>
      <c r="AH211" t="str">
        <f t="shared" si="51"/>
        <v/>
      </c>
      <c r="AI211" t="str">
        <f t="shared" si="52"/>
        <v/>
      </c>
      <c r="AJ211" t="str">
        <f t="shared" si="53"/>
        <v/>
      </c>
      <c r="AK211" t="str">
        <f t="shared" si="54"/>
        <v/>
      </c>
    </row>
    <row r="212" spans="1:37" x14ac:dyDescent="0.25">
      <c r="A212" s="23"/>
      <c r="B212" s="24"/>
      <c r="C212" s="24"/>
      <c r="D212" s="620"/>
      <c r="E212" s="26"/>
      <c r="F212" s="27" t="s">
        <v>173</v>
      </c>
      <c r="G212" s="27"/>
      <c r="H212" s="24"/>
      <c r="I212" s="28"/>
      <c r="J212" s="28"/>
      <c r="K212" s="52"/>
      <c r="L212" s="53"/>
      <c r="M212" s="54"/>
      <c r="N212" s="55"/>
      <c r="O212" s="56"/>
      <c r="P212" s="223"/>
      <c r="Q212" s="225"/>
      <c r="R212" s="377"/>
      <c r="S212" s="29"/>
      <c r="T212" s="30"/>
      <c r="U212">
        <f t="shared" si="42"/>
        <v>1</v>
      </c>
      <c r="V212" t="str">
        <f>IF(F212="","",IF(COUNTIF('Postes comptables'!$A:$C,F212)=0,"Anomalie",""))</f>
        <v/>
      </c>
      <c r="W212">
        <f t="shared" si="43"/>
        <v>1</v>
      </c>
      <c r="Z212" t="str">
        <f>IF(G212="","",IF(COUNTIF('Postes comptables'!$C$99:$C$148,G212)=0,"Anomalie",""))</f>
        <v/>
      </c>
      <c r="AA212" t="b">
        <f t="shared" si="44"/>
        <v>0</v>
      </c>
      <c r="AB212" t="str">
        <f t="shared" si="45"/>
        <v/>
      </c>
      <c r="AC212" t="str">
        <f t="shared" si="46"/>
        <v/>
      </c>
      <c r="AD212" t="str">
        <f t="shared" si="47"/>
        <v/>
      </c>
      <c r="AE212" t="str">
        <f t="shared" si="48"/>
        <v/>
      </c>
      <c r="AF212" t="str">
        <f t="shared" si="49"/>
        <v/>
      </c>
      <c r="AG212" t="str">
        <f t="shared" si="50"/>
        <v/>
      </c>
      <c r="AH212" t="str">
        <f t="shared" si="51"/>
        <v/>
      </c>
      <c r="AI212" t="str">
        <f t="shared" si="52"/>
        <v/>
      </c>
      <c r="AJ212" t="str">
        <f t="shared" si="53"/>
        <v/>
      </c>
      <c r="AK212" t="str">
        <f t="shared" si="54"/>
        <v/>
      </c>
    </row>
    <row r="213" spans="1:37" x14ac:dyDescent="0.25">
      <c r="A213" s="23"/>
      <c r="B213" s="24"/>
      <c r="C213" s="24"/>
      <c r="D213" s="620"/>
      <c r="E213" s="26"/>
      <c r="F213" s="27" t="s">
        <v>173</v>
      </c>
      <c r="G213" s="27"/>
      <c r="H213" s="24"/>
      <c r="I213" s="28"/>
      <c r="J213" s="28"/>
      <c r="K213" s="52"/>
      <c r="L213" s="53"/>
      <c r="M213" s="54"/>
      <c r="N213" s="55"/>
      <c r="O213" s="56"/>
      <c r="P213" s="223"/>
      <c r="Q213" s="225"/>
      <c r="R213" s="377"/>
      <c r="S213" s="29"/>
      <c r="T213" s="30"/>
      <c r="U213">
        <f t="shared" si="42"/>
        <v>1</v>
      </c>
      <c r="V213" t="str">
        <f>IF(F213="","",IF(COUNTIF('Postes comptables'!$A:$C,F213)=0,"Anomalie",""))</f>
        <v/>
      </c>
      <c r="W213">
        <f t="shared" si="43"/>
        <v>1</v>
      </c>
      <c r="Z213" t="str">
        <f>IF(G213="","",IF(COUNTIF('Postes comptables'!$C$99:$C$148,G213)=0,"Anomalie",""))</f>
        <v/>
      </c>
      <c r="AA213" t="b">
        <f t="shared" si="44"/>
        <v>0</v>
      </c>
      <c r="AB213" t="str">
        <f t="shared" si="45"/>
        <v/>
      </c>
      <c r="AC213" t="str">
        <f t="shared" si="46"/>
        <v/>
      </c>
      <c r="AD213" t="str">
        <f t="shared" si="47"/>
        <v/>
      </c>
      <c r="AE213" t="str">
        <f t="shared" si="48"/>
        <v/>
      </c>
      <c r="AF213" t="str">
        <f t="shared" si="49"/>
        <v/>
      </c>
      <c r="AG213" t="str">
        <f t="shared" si="50"/>
        <v/>
      </c>
      <c r="AH213" t="str">
        <f t="shared" si="51"/>
        <v/>
      </c>
      <c r="AI213" t="str">
        <f t="shared" si="52"/>
        <v/>
      </c>
      <c r="AJ213" t="str">
        <f t="shared" si="53"/>
        <v/>
      </c>
      <c r="AK213" t="str">
        <f t="shared" si="54"/>
        <v/>
      </c>
    </row>
    <row r="214" spans="1:37" x14ac:dyDescent="0.25">
      <c r="A214" s="23"/>
      <c r="B214" s="24"/>
      <c r="C214" s="24"/>
      <c r="D214" s="620"/>
      <c r="E214" s="26"/>
      <c r="F214" s="27" t="s">
        <v>173</v>
      </c>
      <c r="G214" s="27"/>
      <c r="H214" s="24"/>
      <c r="I214" s="28"/>
      <c r="J214" s="28"/>
      <c r="K214" s="52"/>
      <c r="L214" s="53"/>
      <c r="M214" s="54"/>
      <c r="N214" s="55"/>
      <c r="O214" s="56"/>
      <c r="P214" s="223"/>
      <c r="Q214" s="225"/>
      <c r="R214" s="377"/>
      <c r="S214" s="29"/>
      <c r="T214" s="30"/>
      <c r="U214">
        <f t="shared" si="42"/>
        <v>1</v>
      </c>
      <c r="V214" t="str">
        <f>IF(F214="","",IF(COUNTIF('Postes comptables'!$A:$C,F214)=0,"Anomalie",""))</f>
        <v/>
      </c>
      <c r="W214">
        <f t="shared" si="43"/>
        <v>1</v>
      </c>
      <c r="Z214" t="str">
        <f>IF(G214="","",IF(COUNTIF('Postes comptables'!$C$99:$C$148,G214)=0,"Anomalie",""))</f>
        <v/>
      </c>
      <c r="AA214" t="b">
        <f t="shared" si="44"/>
        <v>0</v>
      </c>
      <c r="AB214" t="str">
        <f t="shared" si="45"/>
        <v/>
      </c>
      <c r="AC214" t="str">
        <f t="shared" si="46"/>
        <v/>
      </c>
      <c r="AD214" t="str">
        <f t="shared" si="47"/>
        <v/>
      </c>
      <c r="AE214" t="str">
        <f t="shared" si="48"/>
        <v/>
      </c>
      <c r="AF214" t="str">
        <f t="shared" si="49"/>
        <v/>
      </c>
      <c r="AG214" t="str">
        <f t="shared" si="50"/>
        <v/>
      </c>
      <c r="AH214" t="str">
        <f t="shared" si="51"/>
        <v/>
      </c>
      <c r="AI214" t="str">
        <f t="shared" si="52"/>
        <v/>
      </c>
      <c r="AJ214" t="str">
        <f t="shared" si="53"/>
        <v/>
      </c>
      <c r="AK214" t="str">
        <f t="shared" si="54"/>
        <v/>
      </c>
    </row>
    <row r="215" spans="1:37" x14ac:dyDescent="0.25">
      <c r="A215" s="23"/>
      <c r="B215" s="24"/>
      <c r="C215" s="24"/>
      <c r="D215" s="620"/>
      <c r="E215" s="26"/>
      <c r="F215" s="27" t="s">
        <v>173</v>
      </c>
      <c r="G215" s="27"/>
      <c r="H215" s="24"/>
      <c r="I215" s="28"/>
      <c r="J215" s="28"/>
      <c r="K215" s="52"/>
      <c r="L215" s="53"/>
      <c r="M215" s="54"/>
      <c r="N215" s="55"/>
      <c r="O215" s="56"/>
      <c r="P215" s="223"/>
      <c r="Q215" s="225"/>
      <c r="R215" s="377"/>
      <c r="S215" s="29"/>
      <c r="T215" s="30"/>
      <c r="U215">
        <f t="shared" si="42"/>
        <v>1</v>
      </c>
      <c r="V215" t="str">
        <f>IF(F215="","",IF(COUNTIF('Postes comptables'!$A:$C,F215)=0,"Anomalie",""))</f>
        <v/>
      </c>
      <c r="W215">
        <f t="shared" si="43"/>
        <v>1</v>
      </c>
      <c r="Z215" t="str">
        <f>IF(G215="","",IF(COUNTIF('Postes comptables'!$C$99:$C$148,G215)=0,"Anomalie",""))</f>
        <v/>
      </c>
      <c r="AA215" t="b">
        <f t="shared" si="44"/>
        <v>0</v>
      </c>
      <c r="AB215" t="str">
        <f t="shared" si="45"/>
        <v/>
      </c>
      <c r="AC215" t="str">
        <f t="shared" si="46"/>
        <v/>
      </c>
      <c r="AD215" t="str">
        <f t="shared" si="47"/>
        <v/>
      </c>
      <c r="AE215" t="str">
        <f t="shared" si="48"/>
        <v/>
      </c>
      <c r="AF215" t="str">
        <f t="shared" si="49"/>
        <v/>
      </c>
      <c r="AG215" t="str">
        <f t="shared" si="50"/>
        <v/>
      </c>
      <c r="AH215" t="str">
        <f t="shared" si="51"/>
        <v/>
      </c>
      <c r="AI215" t="str">
        <f t="shared" si="52"/>
        <v/>
      </c>
      <c r="AJ215" t="str">
        <f t="shared" si="53"/>
        <v/>
      </c>
      <c r="AK215" t="str">
        <f t="shared" si="54"/>
        <v/>
      </c>
    </row>
    <row r="216" spans="1:37" x14ac:dyDescent="0.25">
      <c r="A216" s="23"/>
      <c r="B216" s="24"/>
      <c r="C216" s="24"/>
      <c r="D216" s="620"/>
      <c r="E216" s="26"/>
      <c r="F216" s="27" t="s">
        <v>173</v>
      </c>
      <c r="G216" s="27"/>
      <c r="H216" s="24"/>
      <c r="I216" s="28"/>
      <c r="J216" s="28"/>
      <c r="K216" s="52"/>
      <c r="L216" s="53"/>
      <c r="M216" s="54"/>
      <c r="N216" s="55"/>
      <c r="O216" s="56"/>
      <c r="P216" s="223"/>
      <c r="Q216" s="225"/>
      <c r="R216" s="377"/>
      <c r="S216" s="29"/>
      <c r="T216" s="30"/>
      <c r="U216">
        <f t="shared" si="42"/>
        <v>1</v>
      </c>
      <c r="V216" t="str">
        <f>IF(F216="","",IF(COUNTIF('Postes comptables'!$A:$C,F216)=0,"Anomalie",""))</f>
        <v/>
      </c>
      <c r="W216">
        <f t="shared" si="43"/>
        <v>1</v>
      </c>
      <c r="Z216" t="str">
        <f>IF(G216="","",IF(COUNTIF('Postes comptables'!$C$99:$C$148,G216)=0,"Anomalie",""))</f>
        <v/>
      </c>
      <c r="AA216" t="b">
        <f t="shared" si="44"/>
        <v>0</v>
      </c>
      <c r="AB216" t="str">
        <f t="shared" si="45"/>
        <v/>
      </c>
      <c r="AC216" t="str">
        <f t="shared" si="46"/>
        <v/>
      </c>
      <c r="AD216" t="str">
        <f t="shared" si="47"/>
        <v/>
      </c>
      <c r="AE216" t="str">
        <f t="shared" si="48"/>
        <v/>
      </c>
      <c r="AF216" t="str">
        <f t="shared" si="49"/>
        <v/>
      </c>
      <c r="AG216" t="str">
        <f t="shared" si="50"/>
        <v/>
      </c>
      <c r="AH216" t="str">
        <f t="shared" si="51"/>
        <v/>
      </c>
      <c r="AI216" t="str">
        <f t="shared" si="52"/>
        <v/>
      </c>
      <c r="AJ216" t="str">
        <f t="shared" si="53"/>
        <v/>
      </c>
      <c r="AK216" t="str">
        <f t="shared" si="54"/>
        <v/>
      </c>
    </row>
    <row r="217" spans="1:37" x14ac:dyDescent="0.25">
      <c r="A217" s="23"/>
      <c r="B217" s="24"/>
      <c r="C217" s="24"/>
      <c r="D217" s="620"/>
      <c r="E217" s="26"/>
      <c r="F217" s="27" t="s">
        <v>173</v>
      </c>
      <c r="G217" s="27"/>
      <c r="H217" s="24"/>
      <c r="I217" s="28"/>
      <c r="J217" s="28"/>
      <c r="K217" s="52"/>
      <c r="L217" s="53"/>
      <c r="M217" s="54"/>
      <c r="N217" s="55"/>
      <c r="O217" s="56"/>
      <c r="P217" s="223"/>
      <c r="Q217" s="225"/>
      <c r="R217" s="377"/>
      <c r="S217" s="29"/>
      <c r="T217" s="30"/>
      <c r="U217">
        <f t="shared" si="42"/>
        <v>1</v>
      </c>
      <c r="V217" t="str">
        <f>IF(F217="","",IF(COUNTIF('Postes comptables'!$A:$C,F217)=0,"Anomalie",""))</f>
        <v/>
      </c>
      <c r="W217">
        <f t="shared" si="43"/>
        <v>1</v>
      </c>
      <c r="Z217" t="str">
        <f>IF(G217="","",IF(COUNTIF('Postes comptables'!$C$99:$C$148,G217)=0,"Anomalie",""))</f>
        <v/>
      </c>
      <c r="AA217" t="b">
        <f t="shared" si="44"/>
        <v>0</v>
      </c>
      <c r="AB217" t="str">
        <f t="shared" si="45"/>
        <v/>
      </c>
      <c r="AC217" t="str">
        <f t="shared" si="46"/>
        <v/>
      </c>
      <c r="AD217" t="str">
        <f t="shared" si="47"/>
        <v/>
      </c>
      <c r="AE217" t="str">
        <f t="shared" si="48"/>
        <v/>
      </c>
      <c r="AF217" t="str">
        <f t="shared" si="49"/>
        <v/>
      </c>
      <c r="AG217" t="str">
        <f t="shared" si="50"/>
        <v/>
      </c>
      <c r="AH217" t="str">
        <f t="shared" si="51"/>
        <v/>
      </c>
      <c r="AI217" t="str">
        <f t="shared" si="52"/>
        <v/>
      </c>
      <c r="AJ217" t="str">
        <f t="shared" si="53"/>
        <v/>
      </c>
      <c r="AK217" t="str">
        <f t="shared" si="54"/>
        <v/>
      </c>
    </row>
    <row r="218" spans="1:37" x14ac:dyDescent="0.25">
      <c r="A218" s="23"/>
      <c r="B218" s="24"/>
      <c r="C218" s="24"/>
      <c r="D218" s="620"/>
      <c r="E218" s="26"/>
      <c r="F218" s="27" t="s">
        <v>173</v>
      </c>
      <c r="G218" s="27"/>
      <c r="H218" s="24"/>
      <c r="I218" s="28"/>
      <c r="J218" s="28"/>
      <c r="K218" s="52"/>
      <c r="L218" s="53"/>
      <c r="M218" s="54"/>
      <c r="N218" s="55"/>
      <c r="O218" s="56"/>
      <c r="P218" s="223"/>
      <c r="Q218" s="225"/>
      <c r="R218" s="377"/>
      <c r="S218" s="29"/>
      <c r="T218" s="30"/>
      <c r="U218">
        <f t="shared" si="42"/>
        <v>1</v>
      </c>
      <c r="V218" t="str">
        <f>IF(F218="","",IF(COUNTIF('Postes comptables'!$A:$C,F218)=0,"Anomalie",""))</f>
        <v/>
      </c>
      <c r="W218">
        <f t="shared" si="43"/>
        <v>1</v>
      </c>
      <c r="Z218" t="str">
        <f>IF(G218="","",IF(COUNTIF('Postes comptables'!$C$99:$C$148,G218)=0,"Anomalie",""))</f>
        <v/>
      </c>
      <c r="AA218" t="b">
        <f t="shared" si="44"/>
        <v>0</v>
      </c>
      <c r="AB218" t="str">
        <f t="shared" si="45"/>
        <v/>
      </c>
      <c r="AC218" t="str">
        <f t="shared" si="46"/>
        <v/>
      </c>
      <c r="AD218" t="str">
        <f t="shared" si="47"/>
        <v/>
      </c>
      <c r="AE218" t="str">
        <f t="shared" si="48"/>
        <v/>
      </c>
      <c r="AF218" t="str">
        <f t="shared" si="49"/>
        <v/>
      </c>
      <c r="AG218" t="str">
        <f t="shared" si="50"/>
        <v/>
      </c>
      <c r="AH218" t="str">
        <f t="shared" si="51"/>
        <v/>
      </c>
      <c r="AI218" t="str">
        <f t="shared" si="52"/>
        <v/>
      </c>
      <c r="AJ218" t="str">
        <f t="shared" si="53"/>
        <v/>
      </c>
      <c r="AK218" t="str">
        <f t="shared" si="54"/>
        <v/>
      </c>
    </row>
    <row r="219" spans="1:37" x14ac:dyDescent="0.25">
      <c r="A219" s="23"/>
      <c r="B219" s="24"/>
      <c r="C219" s="24"/>
      <c r="D219" s="620"/>
      <c r="E219" s="26"/>
      <c r="F219" s="27" t="s">
        <v>173</v>
      </c>
      <c r="G219" s="27"/>
      <c r="H219" s="24"/>
      <c r="I219" s="28"/>
      <c r="J219" s="28"/>
      <c r="K219" s="52"/>
      <c r="L219" s="53"/>
      <c r="M219" s="54"/>
      <c r="N219" s="55"/>
      <c r="O219" s="56"/>
      <c r="P219" s="223"/>
      <c r="Q219" s="225"/>
      <c r="R219" s="377"/>
      <c r="S219" s="29"/>
      <c r="T219" s="30"/>
      <c r="U219">
        <f t="shared" si="42"/>
        <v>1</v>
      </c>
      <c r="V219" t="str">
        <f>IF(F219="","",IF(COUNTIF('Postes comptables'!$A:$C,F219)=0,"Anomalie",""))</f>
        <v/>
      </c>
      <c r="W219">
        <f t="shared" si="43"/>
        <v>1</v>
      </c>
      <c r="Z219" t="str">
        <f>IF(G219="","",IF(COUNTIF('Postes comptables'!$C$99:$C$148,G219)=0,"Anomalie",""))</f>
        <v/>
      </c>
      <c r="AA219" t="b">
        <f t="shared" si="44"/>
        <v>0</v>
      </c>
      <c r="AB219" t="str">
        <f t="shared" si="45"/>
        <v/>
      </c>
      <c r="AC219" t="str">
        <f t="shared" si="46"/>
        <v/>
      </c>
      <c r="AD219" t="str">
        <f t="shared" si="47"/>
        <v/>
      </c>
      <c r="AE219" t="str">
        <f t="shared" si="48"/>
        <v/>
      </c>
      <c r="AF219" t="str">
        <f t="shared" si="49"/>
        <v/>
      </c>
      <c r="AG219" t="str">
        <f t="shared" si="50"/>
        <v/>
      </c>
      <c r="AH219" t="str">
        <f t="shared" si="51"/>
        <v/>
      </c>
      <c r="AI219" t="str">
        <f t="shared" si="52"/>
        <v/>
      </c>
      <c r="AJ219" t="str">
        <f t="shared" si="53"/>
        <v/>
      </c>
      <c r="AK219" t="str">
        <f t="shared" si="54"/>
        <v/>
      </c>
    </row>
    <row r="220" spans="1:37" x14ac:dyDescent="0.25">
      <c r="A220" s="23"/>
      <c r="B220" s="24"/>
      <c r="C220" s="24"/>
      <c r="D220" s="620"/>
      <c r="E220" s="26"/>
      <c r="F220" s="27" t="s">
        <v>173</v>
      </c>
      <c r="G220" s="27"/>
      <c r="H220" s="24"/>
      <c r="I220" s="28"/>
      <c r="J220" s="28"/>
      <c r="K220" s="52"/>
      <c r="L220" s="53"/>
      <c r="M220" s="54"/>
      <c r="N220" s="55"/>
      <c r="O220" s="56"/>
      <c r="P220" s="223"/>
      <c r="Q220" s="225"/>
      <c r="R220" s="377"/>
      <c r="S220" s="29"/>
      <c r="T220" s="30"/>
      <c r="U220">
        <f t="shared" si="42"/>
        <v>1</v>
      </c>
      <c r="V220" t="str">
        <f>IF(F220="","",IF(COUNTIF('Postes comptables'!$A:$C,F220)=0,"Anomalie",""))</f>
        <v/>
      </c>
      <c r="W220">
        <f t="shared" si="43"/>
        <v>1</v>
      </c>
      <c r="Z220" t="str">
        <f>IF(G220="","",IF(COUNTIF('Postes comptables'!$C$99:$C$148,G220)=0,"Anomalie",""))</f>
        <v/>
      </c>
      <c r="AA220" t="b">
        <f t="shared" si="44"/>
        <v>0</v>
      </c>
      <c r="AB220" t="str">
        <f t="shared" si="45"/>
        <v/>
      </c>
      <c r="AC220" t="str">
        <f t="shared" si="46"/>
        <v/>
      </c>
      <c r="AD220" t="str">
        <f t="shared" si="47"/>
        <v/>
      </c>
      <c r="AE220" t="str">
        <f t="shared" si="48"/>
        <v/>
      </c>
      <c r="AF220" t="str">
        <f t="shared" si="49"/>
        <v/>
      </c>
      <c r="AG220" t="str">
        <f t="shared" si="50"/>
        <v/>
      </c>
      <c r="AH220" t="str">
        <f t="shared" si="51"/>
        <v/>
      </c>
      <c r="AI220" t="str">
        <f t="shared" si="52"/>
        <v/>
      </c>
      <c r="AJ220" t="str">
        <f t="shared" si="53"/>
        <v/>
      </c>
      <c r="AK220" t="str">
        <f t="shared" si="54"/>
        <v/>
      </c>
    </row>
    <row r="221" spans="1:37" x14ac:dyDescent="0.25">
      <c r="A221" s="23"/>
      <c r="B221" s="24"/>
      <c r="C221" s="24"/>
      <c r="D221" s="620"/>
      <c r="E221" s="26"/>
      <c r="F221" s="27" t="s">
        <v>173</v>
      </c>
      <c r="G221" s="27"/>
      <c r="H221" s="24"/>
      <c r="I221" s="28"/>
      <c r="J221" s="28"/>
      <c r="K221" s="52"/>
      <c r="L221" s="53"/>
      <c r="M221" s="54"/>
      <c r="N221" s="55"/>
      <c r="O221" s="56"/>
      <c r="P221" s="223"/>
      <c r="Q221" s="225"/>
      <c r="R221" s="377"/>
      <c r="S221" s="29"/>
      <c r="T221" s="30"/>
      <c r="U221">
        <f t="shared" si="42"/>
        <v>1</v>
      </c>
      <c r="V221" t="str">
        <f>IF(F221="","",IF(COUNTIF('Postes comptables'!$A:$C,F221)=0,"Anomalie",""))</f>
        <v/>
      </c>
      <c r="W221">
        <f t="shared" si="43"/>
        <v>1</v>
      </c>
      <c r="Z221" t="str">
        <f>IF(G221="","",IF(COUNTIF('Postes comptables'!$C$99:$C$148,G221)=0,"Anomalie",""))</f>
        <v/>
      </c>
      <c r="AA221" t="b">
        <f t="shared" si="44"/>
        <v>0</v>
      </c>
      <c r="AB221" t="str">
        <f t="shared" si="45"/>
        <v/>
      </c>
      <c r="AC221" t="str">
        <f t="shared" si="46"/>
        <v/>
      </c>
      <c r="AD221" t="str">
        <f t="shared" si="47"/>
        <v/>
      </c>
      <c r="AE221" t="str">
        <f t="shared" si="48"/>
        <v/>
      </c>
      <c r="AF221" t="str">
        <f t="shared" si="49"/>
        <v/>
      </c>
      <c r="AG221" t="str">
        <f t="shared" si="50"/>
        <v/>
      </c>
      <c r="AH221" t="str">
        <f t="shared" si="51"/>
        <v/>
      </c>
      <c r="AI221" t="str">
        <f t="shared" si="52"/>
        <v/>
      </c>
      <c r="AJ221" t="str">
        <f t="shared" si="53"/>
        <v/>
      </c>
      <c r="AK221" t="str">
        <f t="shared" si="54"/>
        <v/>
      </c>
    </row>
    <row r="222" spans="1:37" x14ac:dyDescent="0.25">
      <c r="A222" s="23"/>
      <c r="B222" s="24"/>
      <c r="C222" s="24"/>
      <c r="D222" s="620"/>
      <c r="E222" s="26"/>
      <c r="F222" s="27" t="s">
        <v>173</v>
      </c>
      <c r="G222" s="27"/>
      <c r="H222" s="24"/>
      <c r="I222" s="28"/>
      <c r="J222" s="28"/>
      <c r="K222" s="52"/>
      <c r="L222" s="53"/>
      <c r="M222" s="54"/>
      <c r="N222" s="55"/>
      <c r="O222" s="56"/>
      <c r="P222" s="223"/>
      <c r="Q222" s="225"/>
      <c r="R222" s="377"/>
      <c r="S222" s="29"/>
      <c r="T222" s="30"/>
      <c r="U222">
        <f t="shared" si="42"/>
        <v>1</v>
      </c>
      <c r="V222" t="str">
        <f>IF(F222="","",IF(COUNTIF('Postes comptables'!$A:$C,F222)=0,"Anomalie",""))</f>
        <v/>
      </c>
      <c r="W222">
        <f t="shared" si="43"/>
        <v>1</v>
      </c>
      <c r="Z222" t="str">
        <f>IF(G222="","",IF(COUNTIF('Postes comptables'!$C$99:$C$148,G222)=0,"Anomalie",""))</f>
        <v/>
      </c>
      <c r="AA222" t="b">
        <f t="shared" si="44"/>
        <v>0</v>
      </c>
      <c r="AB222" t="str">
        <f t="shared" si="45"/>
        <v/>
      </c>
      <c r="AC222" t="str">
        <f t="shared" si="46"/>
        <v/>
      </c>
      <c r="AD222" t="str">
        <f t="shared" si="47"/>
        <v/>
      </c>
      <c r="AE222" t="str">
        <f t="shared" si="48"/>
        <v/>
      </c>
      <c r="AF222" t="str">
        <f t="shared" si="49"/>
        <v/>
      </c>
      <c r="AG222" t="str">
        <f t="shared" si="50"/>
        <v/>
      </c>
      <c r="AH222" t="str">
        <f t="shared" si="51"/>
        <v/>
      </c>
      <c r="AI222" t="str">
        <f t="shared" si="52"/>
        <v/>
      </c>
      <c r="AJ222" t="str">
        <f t="shared" si="53"/>
        <v/>
      </c>
      <c r="AK222" t="str">
        <f t="shared" si="54"/>
        <v/>
      </c>
    </row>
    <row r="223" spans="1:37" x14ac:dyDescent="0.25">
      <c r="A223" s="23"/>
      <c r="B223" s="24"/>
      <c r="C223" s="24"/>
      <c r="D223" s="620"/>
      <c r="E223" s="26"/>
      <c r="F223" s="27" t="s">
        <v>173</v>
      </c>
      <c r="G223" s="27"/>
      <c r="H223" s="24"/>
      <c r="I223" s="28"/>
      <c r="J223" s="28"/>
      <c r="K223" s="52"/>
      <c r="L223" s="53"/>
      <c r="M223" s="54"/>
      <c r="N223" s="55"/>
      <c r="O223" s="56"/>
      <c r="P223" s="223"/>
      <c r="Q223" s="225"/>
      <c r="R223" s="377"/>
      <c r="S223" s="29"/>
      <c r="T223" s="30"/>
      <c r="U223">
        <f t="shared" si="42"/>
        <v>1</v>
      </c>
      <c r="V223" t="str">
        <f>IF(F223="","",IF(COUNTIF('Postes comptables'!$A:$C,F223)=0,"Anomalie",""))</f>
        <v/>
      </c>
      <c r="W223">
        <f t="shared" si="43"/>
        <v>1</v>
      </c>
      <c r="Z223" t="str">
        <f>IF(G223="","",IF(COUNTIF('Postes comptables'!$C$99:$C$148,G223)=0,"Anomalie",""))</f>
        <v/>
      </c>
      <c r="AA223" t="b">
        <f t="shared" si="44"/>
        <v>0</v>
      </c>
      <c r="AB223" t="str">
        <f t="shared" si="45"/>
        <v/>
      </c>
      <c r="AC223" t="str">
        <f t="shared" si="46"/>
        <v/>
      </c>
      <c r="AD223" t="str">
        <f t="shared" si="47"/>
        <v/>
      </c>
      <c r="AE223" t="str">
        <f t="shared" si="48"/>
        <v/>
      </c>
      <c r="AF223" t="str">
        <f t="shared" si="49"/>
        <v/>
      </c>
      <c r="AG223" t="str">
        <f t="shared" si="50"/>
        <v/>
      </c>
      <c r="AH223" t="str">
        <f t="shared" si="51"/>
        <v/>
      </c>
      <c r="AI223" t="str">
        <f t="shared" si="52"/>
        <v/>
      </c>
      <c r="AJ223" t="str">
        <f t="shared" si="53"/>
        <v/>
      </c>
      <c r="AK223" t="str">
        <f t="shared" si="54"/>
        <v/>
      </c>
    </row>
    <row r="224" spans="1:37" x14ac:dyDescent="0.25">
      <c r="A224" s="23"/>
      <c r="B224" s="24"/>
      <c r="C224" s="24"/>
      <c r="D224" s="620"/>
      <c r="E224" s="26"/>
      <c r="F224" s="27" t="s">
        <v>173</v>
      </c>
      <c r="G224" s="27"/>
      <c r="H224" s="24"/>
      <c r="I224" s="28"/>
      <c r="J224" s="28"/>
      <c r="K224" s="52"/>
      <c r="L224" s="53"/>
      <c r="M224" s="54"/>
      <c r="N224" s="55"/>
      <c r="O224" s="56"/>
      <c r="P224" s="223"/>
      <c r="Q224" s="225"/>
      <c r="R224" s="377"/>
      <c r="S224" s="29"/>
      <c r="T224" s="30"/>
      <c r="U224">
        <f t="shared" si="42"/>
        <v>1</v>
      </c>
      <c r="V224" t="str">
        <f>IF(F224="","",IF(COUNTIF('Postes comptables'!$A:$C,F224)=0,"Anomalie",""))</f>
        <v/>
      </c>
      <c r="W224">
        <f t="shared" si="43"/>
        <v>1</v>
      </c>
      <c r="Z224" t="str">
        <f>IF(G224="","",IF(COUNTIF('Postes comptables'!$C$99:$C$148,G224)=0,"Anomalie",""))</f>
        <v/>
      </c>
      <c r="AA224" t="b">
        <f t="shared" si="44"/>
        <v>0</v>
      </c>
      <c r="AB224" t="str">
        <f t="shared" si="45"/>
        <v/>
      </c>
      <c r="AC224" t="str">
        <f t="shared" si="46"/>
        <v/>
      </c>
      <c r="AD224" t="str">
        <f t="shared" si="47"/>
        <v/>
      </c>
      <c r="AE224" t="str">
        <f t="shared" si="48"/>
        <v/>
      </c>
      <c r="AF224" t="str">
        <f t="shared" si="49"/>
        <v/>
      </c>
      <c r="AG224" t="str">
        <f t="shared" si="50"/>
        <v/>
      </c>
      <c r="AH224" t="str">
        <f t="shared" si="51"/>
        <v/>
      </c>
      <c r="AI224" t="str">
        <f t="shared" si="52"/>
        <v/>
      </c>
      <c r="AJ224" t="str">
        <f t="shared" si="53"/>
        <v/>
      </c>
      <c r="AK224" t="str">
        <f t="shared" si="54"/>
        <v/>
      </c>
    </row>
    <row r="225" spans="1:37" x14ac:dyDescent="0.25">
      <c r="A225" s="23"/>
      <c r="B225" s="24"/>
      <c r="C225" s="24"/>
      <c r="D225" s="620"/>
      <c r="E225" s="26"/>
      <c r="F225" s="27" t="s">
        <v>173</v>
      </c>
      <c r="G225" s="27"/>
      <c r="H225" s="24"/>
      <c r="I225" s="28"/>
      <c r="J225" s="28"/>
      <c r="K225" s="52"/>
      <c r="L225" s="53"/>
      <c r="M225" s="54"/>
      <c r="N225" s="55"/>
      <c r="O225" s="56"/>
      <c r="P225" s="223"/>
      <c r="Q225" s="225"/>
      <c r="R225" s="377"/>
      <c r="S225" s="29"/>
      <c r="T225" s="30"/>
      <c r="U225">
        <f t="shared" si="42"/>
        <v>1</v>
      </c>
      <c r="V225" t="str">
        <f>IF(F225="","",IF(COUNTIF('Postes comptables'!$A:$C,F225)=0,"Anomalie",""))</f>
        <v/>
      </c>
      <c r="W225">
        <f t="shared" si="43"/>
        <v>1</v>
      </c>
      <c r="Z225" t="str">
        <f>IF(G225="","",IF(COUNTIF('Postes comptables'!$C$99:$C$148,G225)=0,"Anomalie",""))</f>
        <v/>
      </c>
      <c r="AA225" t="b">
        <f t="shared" si="44"/>
        <v>0</v>
      </c>
      <c r="AB225" t="str">
        <f t="shared" si="45"/>
        <v/>
      </c>
      <c r="AC225" t="str">
        <f t="shared" si="46"/>
        <v/>
      </c>
      <c r="AD225" t="str">
        <f t="shared" si="47"/>
        <v/>
      </c>
      <c r="AE225" t="str">
        <f t="shared" si="48"/>
        <v/>
      </c>
      <c r="AF225" t="str">
        <f t="shared" si="49"/>
        <v/>
      </c>
      <c r="AG225" t="str">
        <f t="shared" si="50"/>
        <v/>
      </c>
      <c r="AH225" t="str">
        <f t="shared" si="51"/>
        <v/>
      </c>
      <c r="AI225" t="str">
        <f t="shared" si="52"/>
        <v/>
      </c>
      <c r="AJ225" t="str">
        <f t="shared" si="53"/>
        <v/>
      </c>
      <c r="AK225" t="str">
        <f t="shared" si="54"/>
        <v/>
      </c>
    </row>
    <row r="226" spans="1:37" x14ac:dyDescent="0.25">
      <c r="A226" s="23"/>
      <c r="B226" s="24"/>
      <c r="C226" s="24"/>
      <c r="D226" s="620"/>
      <c r="E226" s="26"/>
      <c r="F226" s="27" t="s">
        <v>173</v>
      </c>
      <c r="G226" s="27"/>
      <c r="H226" s="24"/>
      <c r="I226" s="28"/>
      <c r="J226" s="28"/>
      <c r="K226" s="52"/>
      <c r="L226" s="53"/>
      <c r="M226" s="54"/>
      <c r="N226" s="55"/>
      <c r="O226" s="56"/>
      <c r="P226" s="223"/>
      <c r="Q226" s="225"/>
      <c r="R226" s="377"/>
      <c r="S226" s="29"/>
      <c r="T226" s="30"/>
      <c r="U226">
        <f t="shared" si="42"/>
        <v>1</v>
      </c>
      <c r="V226" t="str">
        <f>IF(F226="","",IF(COUNTIF('Postes comptables'!$A:$C,F226)=0,"Anomalie",""))</f>
        <v/>
      </c>
      <c r="W226">
        <f t="shared" si="43"/>
        <v>1</v>
      </c>
      <c r="Z226" t="str">
        <f>IF(G226="","",IF(COUNTIF('Postes comptables'!$C$99:$C$148,G226)=0,"Anomalie",""))</f>
        <v/>
      </c>
      <c r="AA226" t="b">
        <f t="shared" si="44"/>
        <v>0</v>
      </c>
      <c r="AB226" t="str">
        <f t="shared" si="45"/>
        <v/>
      </c>
      <c r="AC226" t="str">
        <f t="shared" si="46"/>
        <v/>
      </c>
      <c r="AD226" t="str">
        <f t="shared" si="47"/>
        <v/>
      </c>
      <c r="AE226" t="str">
        <f t="shared" si="48"/>
        <v/>
      </c>
      <c r="AF226" t="str">
        <f t="shared" si="49"/>
        <v/>
      </c>
      <c r="AG226" t="str">
        <f t="shared" si="50"/>
        <v/>
      </c>
      <c r="AH226" t="str">
        <f t="shared" si="51"/>
        <v/>
      </c>
      <c r="AI226" t="str">
        <f t="shared" si="52"/>
        <v/>
      </c>
      <c r="AJ226" t="str">
        <f t="shared" si="53"/>
        <v/>
      </c>
      <c r="AK226" t="str">
        <f t="shared" si="54"/>
        <v/>
      </c>
    </row>
    <row r="227" spans="1:37" x14ac:dyDescent="0.25">
      <c r="A227" s="23"/>
      <c r="B227" s="24"/>
      <c r="C227" s="24"/>
      <c r="D227" s="620"/>
      <c r="E227" s="26"/>
      <c r="F227" s="27" t="s">
        <v>173</v>
      </c>
      <c r="G227" s="27"/>
      <c r="H227" s="24"/>
      <c r="I227" s="28"/>
      <c r="J227" s="28"/>
      <c r="K227" s="52"/>
      <c r="L227" s="53"/>
      <c r="M227" s="54"/>
      <c r="N227" s="55"/>
      <c r="O227" s="56"/>
      <c r="P227" s="223"/>
      <c r="Q227" s="225"/>
      <c r="R227" s="377"/>
      <c r="S227" s="29"/>
      <c r="T227" s="30"/>
      <c r="U227">
        <f t="shared" si="42"/>
        <v>1</v>
      </c>
      <c r="V227" t="str">
        <f>IF(F227="","",IF(COUNTIF('Postes comptables'!$A:$C,F227)=0,"Anomalie",""))</f>
        <v/>
      </c>
      <c r="W227">
        <f t="shared" si="43"/>
        <v>1</v>
      </c>
      <c r="Z227" t="str">
        <f>IF(G227="","",IF(COUNTIF('Postes comptables'!$C$99:$C$148,G227)=0,"Anomalie",""))</f>
        <v/>
      </c>
      <c r="AA227" t="b">
        <f t="shared" si="44"/>
        <v>0</v>
      </c>
      <c r="AB227" t="str">
        <f t="shared" si="45"/>
        <v/>
      </c>
      <c r="AC227" t="str">
        <f t="shared" si="46"/>
        <v/>
      </c>
      <c r="AD227" t="str">
        <f t="shared" si="47"/>
        <v/>
      </c>
      <c r="AE227" t="str">
        <f t="shared" si="48"/>
        <v/>
      </c>
      <c r="AF227" t="str">
        <f t="shared" si="49"/>
        <v/>
      </c>
      <c r="AG227" t="str">
        <f t="shared" si="50"/>
        <v/>
      </c>
      <c r="AH227" t="str">
        <f t="shared" si="51"/>
        <v/>
      </c>
      <c r="AI227" t="str">
        <f t="shared" si="52"/>
        <v/>
      </c>
      <c r="AJ227" t="str">
        <f t="shared" si="53"/>
        <v/>
      </c>
      <c r="AK227" t="str">
        <f t="shared" si="54"/>
        <v/>
      </c>
    </row>
    <row r="228" spans="1:37" x14ac:dyDescent="0.25">
      <c r="A228" s="23"/>
      <c r="B228" s="24"/>
      <c r="C228" s="24"/>
      <c r="D228" s="620"/>
      <c r="E228" s="26"/>
      <c r="F228" s="27" t="s">
        <v>173</v>
      </c>
      <c r="G228" s="27"/>
      <c r="H228" s="24"/>
      <c r="I228" s="28"/>
      <c r="J228" s="28"/>
      <c r="K228" s="52"/>
      <c r="L228" s="53"/>
      <c r="M228" s="54"/>
      <c r="N228" s="55"/>
      <c r="O228" s="56"/>
      <c r="P228" s="223"/>
      <c r="Q228" s="225"/>
      <c r="R228" s="377"/>
      <c r="S228" s="29"/>
      <c r="T228" s="30"/>
      <c r="U228">
        <f t="shared" si="42"/>
        <v>1</v>
      </c>
      <c r="V228" t="str">
        <f>IF(F228="","",IF(COUNTIF('Postes comptables'!$A:$C,F228)=0,"Anomalie",""))</f>
        <v/>
      </c>
      <c r="W228">
        <f t="shared" si="43"/>
        <v>1</v>
      </c>
      <c r="Z228" t="str">
        <f>IF(G228="","",IF(COUNTIF('Postes comptables'!$C$99:$C$148,G228)=0,"Anomalie",""))</f>
        <v/>
      </c>
      <c r="AA228" t="b">
        <f t="shared" si="44"/>
        <v>0</v>
      </c>
      <c r="AB228" t="str">
        <f t="shared" si="45"/>
        <v/>
      </c>
      <c r="AC228" t="str">
        <f t="shared" si="46"/>
        <v/>
      </c>
      <c r="AD228" t="str">
        <f t="shared" si="47"/>
        <v/>
      </c>
      <c r="AE228" t="str">
        <f t="shared" si="48"/>
        <v/>
      </c>
      <c r="AF228" t="str">
        <f t="shared" si="49"/>
        <v/>
      </c>
      <c r="AG228" t="str">
        <f t="shared" si="50"/>
        <v/>
      </c>
      <c r="AH228" t="str">
        <f t="shared" si="51"/>
        <v/>
      </c>
      <c r="AI228" t="str">
        <f t="shared" si="52"/>
        <v/>
      </c>
      <c r="AJ228" t="str">
        <f t="shared" si="53"/>
        <v/>
      </c>
      <c r="AK228" t="str">
        <f t="shared" si="54"/>
        <v/>
      </c>
    </row>
    <row r="229" spans="1:37" x14ac:dyDescent="0.25">
      <c r="A229" s="23"/>
      <c r="B229" s="24"/>
      <c r="C229" s="24"/>
      <c r="D229" s="620"/>
      <c r="E229" s="26"/>
      <c r="F229" s="27" t="s">
        <v>173</v>
      </c>
      <c r="G229" s="27"/>
      <c r="H229" s="24"/>
      <c r="I229" s="28"/>
      <c r="J229" s="28"/>
      <c r="K229" s="52"/>
      <c r="L229" s="53"/>
      <c r="M229" s="54"/>
      <c r="N229" s="55"/>
      <c r="O229" s="56"/>
      <c r="P229" s="223"/>
      <c r="Q229" s="225"/>
      <c r="R229" s="377"/>
      <c r="S229" s="29"/>
      <c r="T229" s="30"/>
      <c r="U229">
        <f t="shared" si="42"/>
        <v>1</v>
      </c>
      <c r="V229" t="str">
        <f>IF(F229="","",IF(COUNTIF('Postes comptables'!$A:$C,F229)=0,"Anomalie",""))</f>
        <v/>
      </c>
      <c r="W229">
        <f t="shared" si="43"/>
        <v>1</v>
      </c>
      <c r="Z229" t="str">
        <f>IF(G229="","",IF(COUNTIF('Postes comptables'!$C$99:$C$148,G229)=0,"Anomalie",""))</f>
        <v/>
      </c>
      <c r="AA229" t="b">
        <f t="shared" si="44"/>
        <v>0</v>
      </c>
      <c r="AB229" t="str">
        <f t="shared" si="45"/>
        <v/>
      </c>
      <c r="AC229" t="str">
        <f t="shared" si="46"/>
        <v/>
      </c>
      <c r="AD229" t="str">
        <f t="shared" si="47"/>
        <v/>
      </c>
      <c r="AE229" t="str">
        <f t="shared" si="48"/>
        <v/>
      </c>
      <c r="AF229" t="str">
        <f t="shared" si="49"/>
        <v/>
      </c>
      <c r="AG229" t="str">
        <f t="shared" si="50"/>
        <v/>
      </c>
      <c r="AH229" t="str">
        <f t="shared" si="51"/>
        <v/>
      </c>
      <c r="AI229" t="str">
        <f t="shared" si="52"/>
        <v/>
      </c>
      <c r="AJ229" t="str">
        <f t="shared" si="53"/>
        <v/>
      </c>
      <c r="AK229" t="str">
        <f t="shared" si="54"/>
        <v/>
      </c>
    </row>
    <row r="230" spans="1:37" x14ac:dyDescent="0.25">
      <c r="A230" s="23"/>
      <c r="B230" s="24"/>
      <c r="C230" s="24"/>
      <c r="D230" s="620"/>
      <c r="E230" s="26"/>
      <c r="F230" s="27" t="s">
        <v>173</v>
      </c>
      <c r="G230" s="27"/>
      <c r="H230" s="24"/>
      <c r="I230" s="28"/>
      <c r="J230" s="28"/>
      <c r="K230" s="52"/>
      <c r="L230" s="53"/>
      <c r="M230" s="54"/>
      <c r="N230" s="55"/>
      <c r="O230" s="56"/>
      <c r="P230" s="223"/>
      <c r="Q230" s="225"/>
      <c r="R230" s="377"/>
      <c r="S230" s="29"/>
      <c r="T230" s="30"/>
      <c r="U230">
        <f t="shared" si="42"/>
        <v>1</v>
      </c>
      <c r="V230" t="str">
        <f>IF(F230="","",IF(COUNTIF('Postes comptables'!$A:$C,F230)=0,"Anomalie",""))</f>
        <v/>
      </c>
      <c r="W230">
        <f t="shared" si="43"/>
        <v>1</v>
      </c>
      <c r="Z230" t="str">
        <f>IF(G230="","",IF(COUNTIF('Postes comptables'!$C$99:$C$148,G230)=0,"Anomalie",""))</f>
        <v/>
      </c>
      <c r="AA230" t="b">
        <f t="shared" si="44"/>
        <v>0</v>
      </c>
      <c r="AB230" t="str">
        <f t="shared" si="45"/>
        <v/>
      </c>
      <c r="AC230" t="str">
        <f t="shared" si="46"/>
        <v/>
      </c>
      <c r="AD230" t="str">
        <f t="shared" si="47"/>
        <v/>
      </c>
      <c r="AE230" t="str">
        <f t="shared" si="48"/>
        <v/>
      </c>
      <c r="AF230" t="str">
        <f t="shared" si="49"/>
        <v/>
      </c>
      <c r="AG230" t="str">
        <f t="shared" si="50"/>
        <v/>
      </c>
      <c r="AH230" t="str">
        <f t="shared" si="51"/>
        <v/>
      </c>
      <c r="AI230" t="str">
        <f t="shared" si="52"/>
        <v/>
      </c>
      <c r="AJ230" t="str">
        <f t="shared" si="53"/>
        <v/>
      </c>
      <c r="AK230" t="str">
        <f t="shared" si="54"/>
        <v/>
      </c>
    </row>
    <row r="231" spans="1:37" x14ac:dyDescent="0.25">
      <c r="A231" s="23"/>
      <c r="B231" s="24"/>
      <c r="C231" s="24"/>
      <c r="D231" s="620"/>
      <c r="E231" s="26"/>
      <c r="F231" s="27" t="s">
        <v>173</v>
      </c>
      <c r="G231" s="27"/>
      <c r="H231" s="24"/>
      <c r="I231" s="28"/>
      <c r="J231" s="28"/>
      <c r="K231" s="52"/>
      <c r="L231" s="53"/>
      <c r="M231" s="54"/>
      <c r="N231" s="55"/>
      <c r="O231" s="56"/>
      <c r="P231" s="223"/>
      <c r="Q231" s="225"/>
      <c r="R231" s="377"/>
      <c r="S231" s="29"/>
      <c r="T231" s="30"/>
      <c r="U231">
        <f t="shared" si="42"/>
        <v>1</v>
      </c>
      <c r="V231" t="str">
        <f>IF(F231="","",IF(COUNTIF('Postes comptables'!$A:$C,F231)=0,"Anomalie",""))</f>
        <v/>
      </c>
      <c r="W231">
        <f t="shared" si="43"/>
        <v>1</v>
      </c>
      <c r="Z231" t="str">
        <f>IF(G231="","",IF(COUNTIF('Postes comptables'!$C$99:$C$148,G231)=0,"Anomalie",""))</f>
        <v/>
      </c>
      <c r="AA231" t="b">
        <f t="shared" si="44"/>
        <v>0</v>
      </c>
      <c r="AB231" t="str">
        <f t="shared" si="45"/>
        <v/>
      </c>
      <c r="AC231" t="str">
        <f t="shared" si="46"/>
        <v/>
      </c>
      <c r="AD231" t="str">
        <f t="shared" si="47"/>
        <v/>
      </c>
      <c r="AE231" t="str">
        <f t="shared" si="48"/>
        <v/>
      </c>
      <c r="AF231" t="str">
        <f t="shared" si="49"/>
        <v/>
      </c>
      <c r="AG231" t="str">
        <f t="shared" si="50"/>
        <v/>
      </c>
      <c r="AH231" t="str">
        <f t="shared" si="51"/>
        <v/>
      </c>
      <c r="AI231" t="str">
        <f t="shared" si="52"/>
        <v/>
      </c>
      <c r="AJ231" t="str">
        <f t="shared" si="53"/>
        <v/>
      </c>
      <c r="AK231" t="str">
        <f t="shared" si="54"/>
        <v/>
      </c>
    </row>
    <row r="232" spans="1:37" x14ac:dyDescent="0.25">
      <c r="A232" s="23"/>
      <c r="B232" s="24"/>
      <c r="C232" s="24"/>
      <c r="D232" s="620"/>
      <c r="E232" s="26"/>
      <c r="F232" s="27" t="s">
        <v>173</v>
      </c>
      <c r="G232" s="27"/>
      <c r="H232" s="24"/>
      <c r="I232" s="28"/>
      <c r="J232" s="28"/>
      <c r="K232" s="52"/>
      <c r="L232" s="53"/>
      <c r="M232" s="54"/>
      <c r="N232" s="55"/>
      <c r="O232" s="56"/>
      <c r="P232" s="223"/>
      <c r="Q232" s="225"/>
      <c r="R232" s="377"/>
      <c r="S232" s="29"/>
      <c r="T232" s="30"/>
      <c r="U232">
        <f t="shared" si="42"/>
        <v>1</v>
      </c>
      <c r="V232" t="str">
        <f>IF(F232="","",IF(COUNTIF('Postes comptables'!$A:$C,F232)=0,"Anomalie",""))</f>
        <v/>
      </c>
      <c r="W232">
        <f t="shared" si="43"/>
        <v>1</v>
      </c>
      <c r="Z232" t="str">
        <f>IF(G232="","",IF(COUNTIF('Postes comptables'!$C$99:$C$148,G232)=0,"Anomalie",""))</f>
        <v/>
      </c>
      <c r="AA232" t="b">
        <f t="shared" si="44"/>
        <v>0</v>
      </c>
      <c r="AB232" t="str">
        <f t="shared" si="45"/>
        <v/>
      </c>
      <c r="AC232" t="str">
        <f t="shared" si="46"/>
        <v/>
      </c>
      <c r="AD232" t="str">
        <f t="shared" si="47"/>
        <v/>
      </c>
      <c r="AE232" t="str">
        <f t="shared" si="48"/>
        <v/>
      </c>
      <c r="AF232" t="str">
        <f t="shared" si="49"/>
        <v/>
      </c>
      <c r="AG232" t="str">
        <f t="shared" si="50"/>
        <v/>
      </c>
      <c r="AH232" t="str">
        <f t="shared" si="51"/>
        <v/>
      </c>
      <c r="AI232" t="str">
        <f t="shared" si="52"/>
        <v/>
      </c>
      <c r="AJ232" t="str">
        <f t="shared" si="53"/>
        <v/>
      </c>
      <c r="AK232" t="str">
        <f t="shared" si="54"/>
        <v/>
      </c>
    </row>
    <row r="233" spans="1:37" x14ac:dyDescent="0.25">
      <c r="A233" s="23"/>
      <c r="B233" s="24"/>
      <c r="C233" s="24"/>
      <c r="D233" s="620"/>
      <c r="E233" s="26"/>
      <c r="F233" s="27" t="s">
        <v>173</v>
      </c>
      <c r="G233" s="27"/>
      <c r="H233" s="24"/>
      <c r="I233" s="28"/>
      <c r="J233" s="28"/>
      <c r="K233" s="52"/>
      <c r="L233" s="53"/>
      <c r="M233" s="54"/>
      <c r="N233" s="55"/>
      <c r="O233" s="56"/>
      <c r="P233" s="223"/>
      <c r="Q233" s="225"/>
      <c r="R233" s="377"/>
      <c r="S233" s="29"/>
      <c r="T233" s="30"/>
      <c r="U233">
        <f t="shared" si="42"/>
        <v>1</v>
      </c>
      <c r="V233" t="str">
        <f>IF(F233="","",IF(COUNTIF('Postes comptables'!$A:$C,F233)=0,"Anomalie",""))</f>
        <v/>
      </c>
      <c r="W233">
        <f t="shared" si="43"/>
        <v>1</v>
      </c>
      <c r="Z233" t="str">
        <f>IF(G233="","",IF(COUNTIF('Postes comptables'!$C$99:$C$148,G233)=0,"Anomalie",""))</f>
        <v/>
      </c>
      <c r="AA233" t="b">
        <f t="shared" si="44"/>
        <v>0</v>
      </c>
      <c r="AB233" t="str">
        <f t="shared" si="45"/>
        <v/>
      </c>
      <c r="AC233" t="str">
        <f t="shared" si="46"/>
        <v/>
      </c>
      <c r="AD233" t="str">
        <f t="shared" si="47"/>
        <v/>
      </c>
      <c r="AE233" t="str">
        <f t="shared" si="48"/>
        <v/>
      </c>
      <c r="AF233" t="str">
        <f t="shared" si="49"/>
        <v/>
      </c>
      <c r="AG233" t="str">
        <f t="shared" si="50"/>
        <v/>
      </c>
      <c r="AH233" t="str">
        <f t="shared" si="51"/>
        <v/>
      </c>
      <c r="AI233" t="str">
        <f t="shared" si="52"/>
        <v/>
      </c>
      <c r="AJ233" t="str">
        <f t="shared" si="53"/>
        <v/>
      </c>
      <c r="AK233" t="str">
        <f t="shared" si="54"/>
        <v/>
      </c>
    </row>
    <row r="234" spans="1:37" x14ac:dyDescent="0.25">
      <c r="A234" s="23"/>
      <c r="B234" s="24"/>
      <c r="C234" s="24"/>
      <c r="D234" s="620"/>
      <c r="E234" s="26"/>
      <c r="F234" s="27" t="s">
        <v>173</v>
      </c>
      <c r="G234" s="27"/>
      <c r="H234" s="24"/>
      <c r="I234" s="28"/>
      <c r="J234" s="28"/>
      <c r="K234" s="52"/>
      <c r="L234" s="53"/>
      <c r="M234" s="54"/>
      <c r="N234" s="55"/>
      <c r="O234" s="56"/>
      <c r="P234" s="223"/>
      <c r="Q234" s="225"/>
      <c r="R234" s="377"/>
      <c r="S234" s="29"/>
      <c r="T234" s="30"/>
      <c r="U234">
        <f t="shared" si="42"/>
        <v>1</v>
      </c>
      <c r="V234" t="str">
        <f>IF(F234="","",IF(COUNTIF('Postes comptables'!$A:$C,F234)=0,"Anomalie",""))</f>
        <v/>
      </c>
      <c r="W234">
        <f t="shared" si="43"/>
        <v>1</v>
      </c>
      <c r="Z234" t="str">
        <f>IF(G234="","",IF(COUNTIF('Postes comptables'!$C$99:$C$148,G234)=0,"Anomalie",""))</f>
        <v/>
      </c>
      <c r="AA234" t="b">
        <f t="shared" si="44"/>
        <v>0</v>
      </c>
      <c r="AB234" t="str">
        <f t="shared" si="45"/>
        <v/>
      </c>
      <c r="AC234" t="str">
        <f t="shared" si="46"/>
        <v/>
      </c>
      <c r="AD234" t="str">
        <f t="shared" si="47"/>
        <v/>
      </c>
      <c r="AE234" t="str">
        <f t="shared" si="48"/>
        <v/>
      </c>
      <c r="AF234" t="str">
        <f t="shared" si="49"/>
        <v/>
      </c>
      <c r="AG234" t="str">
        <f t="shared" si="50"/>
        <v/>
      </c>
      <c r="AH234" t="str">
        <f t="shared" si="51"/>
        <v/>
      </c>
      <c r="AI234" t="str">
        <f t="shared" si="52"/>
        <v/>
      </c>
      <c r="AJ234" t="str">
        <f t="shared" si="53"/>
        <v/>
      </c>
      <c r="AK234" t="str">
        <f t="shared" si="54"/>
        <v/>
      </c>
    </row>
    <row r="235" spans="1:37" x14ac:dyDescent="0.25">
      <c r="A235" s="23"/>
      <c r="B235" s="24"/>
      <c r="C235" s="24"/>
      <c r="D235" s="620"/>
      <c r="E235" s="26"/>
      <c r="F235" s="27" t="s">
        <v>173</v>
      </c>
      <c r="G235" s="27"/>
      <c r="H235" s="24"/>
      <c r="I235" s="28"/>
      <c r="J235" s="28"/>
      <c r="K235" s="52"/>
      <c r="L235" s="53"/>
      <c r="M235" s="54"/>
      <c r="N235" s="55"/>
      <c r="O235" s="56"/>
      <c r="P235" s="223"/>
      <c r="Q235" s="225"/>
      <c r="R235" s="377"/>
      <c r="S235" s="29"/>
      <c r="T235" s="30"/>
      <c r="U235">
        <f t="shared" si="42"/>
        <v>1</v>
      </c>
      <c r="V235" t="str">
        <f>IF(F235="","",IF(COUNTIF('Postes comptables'!$A:$C,F235)=0,"Anomalie",""))</f>
        <v/>
      </c>
      <c r="W235">
        <f t="shared" si="43"/>
        <v>1</v>
      </c>
      <c r="Z235" t="str">
        <f>IF(G235="","",IF(COUNTIF('Postes comptables'!$C$99:$C$148,G235)=0,"Anomalie",""))</f>
        <v/>
      </c>
      <c r="AA235" t="b">
        <f t="shared" si="44"/>
        <v>0</v>
      </c>
      <c r="AB235" t="str">
        <f t="shared" si="45"/>
        <v/>
      </c>
      <c r="AC235" t="str">
        <f t="shared" si="46"/>
        <v/>
      </c>
      <c r="AD235" t="str">
        <f t="shared" si="47"/>
        <v/>
      </c>
      <c r="AE235" t="str">
        <f t="shared" si="48"/>
        <v/>
      </c>
      <c r="AF235" t="str">
        <f t="shared" si="49"/>
        <v/>
      </c>
      <c r="AG235" t="str">
        <f t="shared" si="50"/>
        <v/>
      </c>
      <c r="AH235" t="str">
        <f t="shared" si="51"/>
        <v/>
      </c>
      <c r="AI235" t="str">
        <f t="shared" si="52"/>
        <v/>
      </c>
      <c r="AJ235" t="str">
        <f t="shared" si="53"/>
        <v/>
      </c>
      <c r="AK235" t="str">
        <f t="shared" si="54"/>
        <v/>
      </c>
    </row>
    <row r="236" spans="1:37" x14ac:dyDescent="0.25">
      <c r="A236" s="23"/>
      <c r="B236" s="24"/>
      <c r="C236" s="24"/>
      <c r="D236" s="620"/>
      <c r="E236" s="26"/>
      <c r="F236" s="27" t="s">
        <v>173</v>
      </c>
      <c r="G236" s="27"/>
      <c r="H236" s="24"/>
      <c r="I236" s="28"/>
      <c r="J236" s="28"/>
      <c r="K236" s="52"/>
      <c r="L236" s="53"/>
      <c r="M236" s="54"/>
      <c r="N236" s="55"/>
      <c r="O236" s="56"/>
      <c r="P236" s="223"/>
      <c r="Q236" s="225"/>
      <c r="R236" s="377"/>
      <c r="S236" s="29"/>
      <c r="T236" s="30"/>
      <c r="U236">
        <f t="shared" si="42"/>
        <v>1</v>
      </c>
      <c r="V236" t="str">
        <f>IF(F236="","",IF(COUNTIF('Postes comptables'!$A:$C,F236)=0,"Anomalie",""))</f>
        <v/>
      </c>
      <c r="W236">
        <f t="shared" si="43"/>
        <v>1</v>
      </c>
      <c r="Z236" t="str">
        <f>IF(G236="","",IF(COUNTIF('Postes comptables'!$C$99:$C$148,G236)=0,"Anomalie",""))</f>
        <v/>
      </c>
      <c r="AA236" t="b">
        <f t="shared" si="44"/>
        <v>0</v>
      </c>
      <c r="AB236" t="str">
        <f t="shared" si="45"/>
        <v/>
      </c>
      <c r="AC236" t="str">
        <f t="shared" si="46"/>
        <v/>
      </c>
      <c r="AD236" t="str">
        <f t="shared" si="47"/>
        <v/>
      </c>
      <c r="AE236" t="str">
        <f t="shared" si="48"/>
        <v/>
      </c>
      <c r="AF236" t="str">
        <f t="shared" si="49"/>
        <v/>
      </c>
      <c r="AG236" t="str">
        <f t="shared" si="50"/>
        <v/>
      </c>
      <c r="AH236" t="str">
        <f t="shared" si="51"/>
        <v/>
      </c>
      <c r="AI236" t="str">
        <f t="shared" si="52"/>
        <v/>
      </c>
      <c r="AJ236" t="str">
        <f t="shared" si="53"/>
        <v/>
      </c>
      <c r="AK236" t="str">
        <f t="shared" si="54"/>
        <v/>
      </c>
    </row>
    <row r="237" spans="1:37" x14ac:dyDescent="0.25">
      <c r="A237" s="23"/>
      <c r="B237" s="24"/>
      <c r="C237" s="24"/>
      <c r="D237" s="620"/>
      <c r="E237" s="26"/>
      <c r="F237" s="27" t="s">
        <v>173</v>
      </c>
      <c r="G237" s="27"/>
      <c r="H237" s="24"/>
      <c r="I237" s="28"/>
      <c r="J237" s="28"/>
      <c r="K237" s="52"/>
      <c r="L237" s="53"/>
      <c r="M237" s="54"/>
      <c r="N237" s="55"/>
      <c r="O237" s="56"/>
      <c r="P237" s="223"/>
      <c r="Q237" s="225"/>
      <c r="R237" s="377"/>
      <c r="S237" s="29"/>
      <c r="T237" s="30"/>
      <c r="U237">
        <f t="shared" si="42"/>
        <v>1</v>
      </c>
      <c r="V237" t="str">
        <f>IF(F237="","",IF(COUNTIF('Postes comptables'!$A:$C,F237)=0,"Anomalie",""))</f>
        <v/>
      </c>
      <c r="W237">
        <f t="shared" si="43"/>
        <v>1</v>
      </c>
      <c r="Z237" t="str">
        <f>IF(G237="","",IF(COUNTIF('Postes comptables'!$C$99:$C$148,G237)=0,"Anomalie",""))</f>
        <v/>
      </c>
      <c r="AA237" t="b">
        <f t="shared" si="44"/>
        <v>0</v>
      </c>
      <c r="AB237" t="str">
        <f t="shared" si="45"/>
        <v/>
      </c>
      <c r="AC237" t="str">
        <f t="shared" si="46"/>
        <v/>
      </c>
      <c r="AD237" t="str">
        <f t="shared" si="47"/>
        <v/>
      </c>
      <c r="AE237" t="str">
        <f t="shared" si="48"/>
        <v/>
      </c>
      <c r="AF237" t="str">
        <f t="shared" si="49"/>
        <v/>
      </c>
      <c r="AG237" t="str">
        <f t="shared" si="50"/>
        <v/>
      </c>
      <c r="AH237" t="str">
        <f t="shared" si="51"/>
        <v/>
      </c>
      <c r="AI237" t="str">
        <f t="shared" si="52"/>
        <v/>
      </c>
      <c r="AJ237" t="str">
        <f t="shared" si="53"/>
        <v/>
      </c>
      <c r="AK237" t="str">
        <f t="shared" si="54"/>
        <v/>
      </c>
    </row>
    <row r="238" spans="1:37" x14ac:dyDescent="0.25">
      <c r="A238" s="23"/>
      <c r="B238" s="24"/>
      <c r="C238" s="24"/>
      <c r="D238" s="620"/>
      <c r="E238" s="26"/>
      <c r="F238" s="27" t="s">
        <v>173</v>
      </c>
      <c r="G238" s="27"/>
      <c r="H238" s="24"/>
      <c r="I238" s="28"/>
      <c r="J238" s="28"/>
      <c r="K238" s="52"/>
      <c r="L238" s="53"/>
      <c r="M238" s="54"/>
      <c r="N238" s="55"/>
      <c r="O238" s="56"/>
      <c r="P238" s="223"/>
      <c r="Q238" s="225"/>
      <c r="R238" s="377"/>
      <c r="S238" s="29"/>
      <c r="T238" s="30"/>
      <c r="U238">
        <f t="shared" si="42"/>
        <v>1</v>
      </c>
      <c r="V238" t="str">
        <f>IF(F238="","",IF(COUNTIF('Postes comptables'!$A:$C,F238)=0,"Anomalie",""))</f>
        <v/>
      </c>
      <c r="W238">
        <f t="shared" si="43"/>
        <v>1</v>
      </c>
      <c r="Z238" t="str">
        <f>IF(G238="","",IF(COUNTIF('Postes comptables'!$C$99:$C$148,G238)=0,"Anomalie",""))</f>
        <v/>
      </c>
      <c r="AA238" t="b">
        <f t="shared" si="44"/>
        <v>0</v>
      </c>
      <c r="AB238" t="str">
        <f t="shared" si="45"/>
        <v/>
      </c>
      <c r="AC238" t="str">
        <f t="shared" si="46"/>
        <v/>
      </c>
      <c r="AD238" t="str">
        <f t="shared" si="47"/>
        <v/>
      </c>
      <c r="AE238" t="str">
        <f t="shared" si="48"/>
        <v/>
      </c>
      <c r="AF238" t="str">
        <f t="shared" si="49"/>
        <v/>
      </c>
      <c r="AG238" t="str">
        <f t="shared" si="50"/>
        <v/>
      </c>
      <c r="AH238" t="str">
        <f t="shared" si="51"/>
        <v/>
      </c>
      <c r="AI238" t="str">
        <f t="shared" si="52"/>
        <v/>
      </c>
      <c r="AJ238" t="str">
        <f t="shared" si="53"/>
        <v/>
      </c>
      <c r="AK238" t="str">
        <f t="shared" si="54"/>
        <v/>
      </c>
    </row>
    <row r="239" spans="1:37" x14ac:dyDescent="0.25">
      <c r="A239" s="23"/>
      <c r="B239" s="24"/>
      <c r="C239" s="24"/>
      <c r="D239" s="620"/>
      <c r="E239" s="26"/>
      <c r="F239" s="27" t="s">
        <v>173</v>
      </c>
      <c r="G239" s="27"/>
      <c r="H239" s="24"/>
      <c r="I239" s="28"/>
      <c r="J239" s="28"/>
      <c r="K239" s="52"/>
      <c r="L239" s="53"/>
      <c r="M239" s="54"/>
      <c r="N239" s="55"/>
      <c r="O239" s="56"/>
      <c r="P239" s="223"/>
      <c r="Q239" s="225"/>
      <c r="R239" s="377"/>
      <c r="S239" s="29"/>
      <c r="T239" s="30"/>
      <c r="U239">
        <f t="shared" si="42"/>
        <v>1</v>
      </c>
      <c r="V239" t="str">
        <f>IF(F239="","",IF(COUNTIF('Postes comptables'!$A:$C,F239)=0,"Anomalie",""))</f>
        <v/>
      </c>
      <c r="W239">
        <f t="shared" si="43"/>
        <v>1</v>
      </c>
      <c r="Z239" t="str">
        <f>IF(G239="","",IF(COUNTIF('Postes comptables'!$C$99:$C$148,G239)=0,"Anomalie",""))</f>
        <v/>
      </c>
      <c r="AA239" t="b">
        <f t="shared" si="44"/>
        <v>0</v>
      </c>
      <c r="AB239" t="str">
        <f t="shared" si="45"/>
        <v/>
      </c>
      <c r="AC239" t="str">
        <f t="shared" si="46"/>
        <v/>
      </c>
      <c r="AD239" t="str">
        <f t="shared" si="47"/>
        <v/>
      </c>
      <c r="AE239" t="str">
        <f t="shared" si="48"/>
        <v/>
      </c>
      <c r="AF239" t="str">
        <f t="shared" si="49"/>
        <v/>
      </c>
      <c r="AG239" t="str">
        <f t="shared" si="50"/>
        <v/>
      </c>
      <c r="AH239" t="str">
        <f t="shared" si="51"/>
        <v/>
      </c>
      <c r="AI239" t="str">
        <f t="shared" si="52"/>
        <v/>
      </c>
      <c r="AJ239" t="str">
        <f t="shared" si="53"/>
        <v/>
      </c>
      <c r="AK239" t="str">
        <f t="shared" si="54"/>
        <v/>
      </c>
    </row>
    <row r="240" spans="1:37" x14ac:dyDescent="0.25">
      <c r="A240" s="23"/>
      <c r="B240" s="24"/>
      <c r="C240" s="24"/>
      <c r="D240" s="620"/>
      <c r="E240" s="26"/>
      <c r="F240" s="27" t="s">
        <v>173</v>
      </c>
      <c r="G240" s="27"/>
      <c r="H240" s="24"/>
      <c r="I240" s="28"/>
      <c r="J240" s="28"/>
      <c r="K240" s="52"/>
      <c r="L240" s="53"/>
      <c r="M240" s="54"/>
      <c r="N240" s="55"/>
      <c r="O240" s="56"/>
      <c r="P240" s="223"/>
      <c r="Q240" s="225"/>
      <c r="R240" s="377"/>
      <c r="S240" s="29"/>
      <c r="T240" s="30"/>
      <c r="U240">
        <f t="shared" si="42"/>
        <v>1</v>
      </c>
      <c r="V240" t="str">
        <f>IF(F240="","",IF(COUNTIF('Postes comptables'!$A:$C,F240)=0,"Anomalie",""))</f>
        <v/>
      </c>
      <c r="W240">
        <f t="shared" si="43"/>
        <v>1</v>
      </c>
      <c r="Z240" t="str">
        <f>IF(G240="","",IF(COUNTIF('Postes comptables'!$C$99:$C$148,G240)=0,"Anomalie",""))</f>
        <v/>
      </c>
      <c r="AA240" t="b">
        <f t="shared" si="44"/>
        <v>0</v>
      </c>
      <c r="AB240" t="str">
        <f t="shared" si="45"/>
        <v/>
      </c>
      <c r="AC240" t="str">
        <f t="shared" si="46"/>
        <v/>
      </c>
      <c r="AD240" t="str">
        <f t="shared" si="47"/>
        <v/>
      </c>
      <c r="AE240" t="str">
        <f t="shared" si="48"/>
        <v/>
      </c>
      <c r="AF240" t="str">
        <f t="shared" si="49"/>
        <v/>
      </c>
      <c r="AG240" t="str">
        <f t="shared" si="50"/>
        <v/>
      </c>
      <c r="AH240" t="str">
        <f t="shared" si="51"/>
        <v/>
      </c>
      <c r="AI240" t="str">
        <f t="shared" si="52"/>
        <v/>
      </c>
      <c r="AJ240" t="str">
        <f t="shared" si="53"/>
        <v/>
      </c>
      <c r="AK240" t="str">
        <f t="shared" si="54"/>
        <v/>
      </c>
    </row>
    <row r="241" spans="1:37" x14ac:dyDescent="0.25">
      <c r="A241" s="23"/>
      <c r="B241" s="24"/>
      <c r="C241" s="24"/>
      <c r="D241" s="620"/>
      <c r="E241" s="26"/>
      <c r="F241" s="27" t="s">
        <v>173</v>
      </c>
      <c r="G241" s="27"/>
      <c r="H241" s="24"/>
      <c r="I241" s="28"/>
      <c r="J241" s="28"/>
      <c r="K241" s="52"/>
      <c r="L241" s="53"/>
      <c r="M241" s="54"/>
      <c r="N241" s="55"/>
      <c r="O241" s="56"/>
      <c r="P241" s="223"/>
      <c r="Q241" s="225"/>
      <c r="R241" s="377"/>
      <c r="S241" s="29"/>
      <c r="T241" s="30"/>
      <c r="U241">
        <f t="shared" si="42"/>
        <v>1</v>
      </c>
      <c r="V241" t="str">
        <f>IF(F241="","",IF(COUNTIF('Postes comptables'!$A:$C,F241)=0,"Anomalie",""))</f>
        <v/>
      </c>
      <c r="W241">
        <f t="shared" si="43"/>
        <v>1</v>
      </c>
      <c r="Z241" t="str">
        <f>IF(G241="","",IF(COUNTIF('Postes comptables'!$C$99:$C$148,G241)=0,"Anomalie",""))</f>
        <v/>
      </c>
      <c r="AA241" t="b">
        <f t="shared" si="44"/>
        <v>0</v>
      </c>
      <c r="AB241" t="str">
        <f t="shared" si="45"/>
        <v/>
      </c>
      <c r="AC241" t="str">
        <f t="shared" si="46"/>
        <v/>
      </c>
      <c r="AD241" t="str">
        <f t="shared" si="47"/>
        <v/>
      </c>
      <c r="AE241" t="str">
        <f t="shared" si="48"/>
        <v/>
      </c>
      <c r="AF241" t="str">
        <f t="shared" si="49"/>
        <v/>
      </c>
      <c r="AG241" t="str">
        <f t="shared" si="50"/>
        <v/>
      </c>
      <c r="AH241" t="str">
        <f t="shared" si="51"/>
        <v/>
      </c>
      <c r="AI241" t="str">
        <f t="shared" si="52"/>
        <v/>
      </c>
      <c r="AJ241" t="str">
        <f t="shared" si="53"/>
        <v/>
      </c>
      <c r="AK241" t="str">
        <f t="shared" si="54"/>
        <v/>
      </c>
    </row>
    <row r="242" spans="1:37" x14ac:dyDescent="0.25">
      <c r="A242" s="23"/>
      <c r="B242" s="24"/>
      <c r="C242" s="24"/>
      <c r="D242" s="620"/>
      <c r="E242" s="26"/>
      <c r="F242" s="27" t="s">
        <v>173</v>
      </c>
      <c r="G242" s="27"/>
      <c r="H242" s="24"/>
      <c r="I242" s="28"/>
      <c r="J242" s="28"/>
      <c r="K242" s="52"/>
      <c r="L242" s="53"/>
      <c r="M242" s="54"/>
      <c r="N242" s="55"/>
      <c r="O242" s="56"/>
      <c r="P242" s="223"/>
      <c r="Q242" s="225"/>
      <c r="R242" s="377"/>
      <c r="S242" s="29"/>
      <c r="T242" s="30"/>
      <c r="U242">
        <f t="shared" si="42"/>
        <v>1</v>
      </c>
      <c r="V242" t="str">
        <f>IF(F242="","",IF(COUNTIF('Postes comptables'!$A:$C,F242)=0,"Anomalie",""))</f>
        <v/>
      </c>
      <c r="W242">
        <f t="shared" si="43"/>
        <v>1</v>
      </c>
      <c r="Z242" t="str">
        <f>IF(G242="","",IF(COUNTIF('Postes comptables'!$C$99:$C$148,G242)=0,"Anomalie",""))</f>
        <v/>
      </c>
      <c r="AA242" t="b">
        <f t="shared" si="44"/>
        <v>0</v>
      </c>
      <c r="AB242" t="str">
        <f t="shared" si="45"/>
        <v/>
      </c>
      <c r="AC242" t="str">
        <f t="shared" si="46"/>
        <v/>
      </c>
      <c r="AD242" t="str">
        <f t="shared" si="47"/>
        <v/>
      </c>
      <c r="AE242" t="str">
        <f t="shared" si="48"/>
        <v/>
      </c>
      <c r="AF242" t="str">
        <f t="shared" si="49"/>
        <v/>
      </c>
      <c r="AG242" t="str">
        <f t="shared" si="50"/>
        <v/>
      </c>
      <c r="AH242" t="str">
        <f t="shared" si="51"/>
        <v/>
      </c>
      <c r="AI242" t="str">
        <f t="shared" si="52"/>
        <v/>
      </c>
      <c r="AJ242" t="str">
        <f t="shared" si="53"/>
        <v/>
      </c>
      <c r="AK242" t="str">
        <f t="shared" si="54"/>
        <v/>
      </c>
    </row>
    <row r="243" spans="1:37" x14ac:dyDescent="0.25">
      <c r="A243" s="23"/>
      <c r="B243" s="24"/>
      <c r="C243" s="24"/>
      <c r="D243" s="620"/>
      <c r="E243" s="26"/>
      <c r="F243" s="27" t="s">
        <v>173</v>
      </c>
      <c r="G243" s="27"/>
      <c r="H243" s="24"/>
      <c r="I243" s="28"/>
      <c r="J243" s="28"/>
      <c r="K243" s="52"/>
      <c r="L243" s="53"/>
      <c r="M243" s="54"/>
      <c r="N243" s="55"/>
      <c r="O243" s="56"/>
      <c r="P243" s="223"/>
      <c r="Q243" s="225"/>
      <c r="R243" s="377"/>
      <c r="S243" s="29"/>
      <c r="T243" s="30"/>
      <c r="U243">
        <f t="shared" si="42"/>
        <v>1</v>
      </c>
      <c r="V243" t="str">
        <f>IF(F243="","",IF(COUNTIF('Postes comptables'!$A:$C,F243)=0,"Anomalie",""))</f>
        <v/>
      </c>
      <c r="W243">
        <f t="shared" si="43"/>
        <v>1</v>
      </c>
      <c r="Z243" t="str">
        <f>IF(G243="","",IF(COUNTIF('Postes comptables'!$C$99:$C$148,G243)=0,"Anomalie",""))</f>
        <v/>
      </c>
      <c r="AA243" t="b">
        <f t="shared" si="44"/>
        <v>0</v>
      </c>
      <c r="AB243" t="str">
        <f t="shared" si="45"/>
        <v/>
      </c>
      <c r="AC243" t="str">
        <f t="shared" si="46"/>
        <v/>
      </c>
      <c r="AD243" t="str">
        <f t="shared" si="47"/>
        <v/>
      </c>
      <c r="AE243" t="str">
        <f t="shared" si="48"/>
        <v/>
      </c>
      <c r="AF243" t="str">
        <f t="shared" si="49"/>
        <v/>
      </c>
      <c r="AG243" t="str">
        <f t="shared" si="50"/>
        <v/>
      </c>
      <c r="AH243" t="str">
        <f t="shared" si="51"/>
        <v/>
      </c>
      <c r="AI243" t="str">
        <f t="shared" si="52"/>
        <v/>
      </c>
      <c r="AJ243" t="str">
        <f t="shared" si="53"/>
        <v/>
      </c>
      <c r="AK243" t="str">
        <f t="shared" si="54"/>
        <v/>
      </c>
    </row>
    <row r="244" spans="1:37" x14ac:dyDescent="0.25">
      <c r="A244" s="23"/>
      <c r="B244" s="24"/>
      <c r="C244" s="24"/>
      <c r="D244" s="620"/>
      <c r="E244" s="26"/>
      <c r="F244" s="27" t="s">
        <v>173</v>
      </c>
      <c r="G244" s="27"/>
      <c r="H244" s="24"/>
      <c r="I244" s="28"/>
      <c r="J244" s="28"/>
      <c r="K244" s="52"/>
      <c r="L244" s="53"/>
      <c r="M244" s="54"/>
      <c r="N244" s="55"/>
      <c r="O244" s="56"/>
      <c r="P244" s="223"/>
      <c r="Q244" s="225"/>
      <c r="R244" s="377"/>
      <c r="S244" s="29"/>
      <c r="T244" s="30"/>
      <c r="U244">
        <f t="shared" si="42"/>
        <v>1</v>
      </c>
      <c r="V244" t="str">
        <f>IF(F244="","",IF(COUNTIF('Postes comptables'!$A:$C,F244)=0,"Anomalie",""))</f>
        <v/>
      </c>
      <c r="W244">
        <f t="shared" si="43"/>
        <v>1</v>
      </c>
      <c r="Z244" t="str">
        <f>IF(G244="","",IF(COUNTIF('Postes comptables'!$C$99:$C$148,G244)=0,"Anomalie",""))</f>
        <v/>
      </c>
      <c r="AA244" t="b">
        <f t="shared" si="44"/>
        <v>0</v>
      </c>
      <c r="AB244" t="str">
        <f t="shared" si="45"/>
        <v/>
      </c>
      <c r="AC244" t="str">
        <f t="shared" si="46"/>
        <v/>
      </c>
      <c r="AD244" t="str">
        <f t="shared" si="47"/>
        <v/>
      </c>
      <c r="AE244" t="str">
        <f t="shared" si="48"/>
        <v/>
      </c>
      <c r="AF244" t="str">
        <f t="shared" si="49"/>
        <v/>
      </c>
      <c r="AG244" t="str">
        <f t="shared" si="50"/>
        <v/>
      </c>
      <c r="AH244" t="str">
        <f t="shared" si="51"/>
        <v/>
      </c>
      <c r="AI244" t="str">
        <f t="shared" si="52"/>
        <v/>
      </c>
      <c r="AJ244" t="str">
        <f t="shared" si="53"/>
        <v/>
      </c>
      <c r="AK244" t="str">
        <f t="shared" si="54"/>
        <v/>
      </c>
    </row>
    <row r="245" spans="1:37" x14ac:dyDescent="0.25">
      <c r="A245" s="23"/>
      <c r="B245" s="24"/>
      <c r="C245" s="24"/>
      <c r="D245" s="620"/>
      <c r="E245" s="26"/>
      <c r="F245" s="27" t="s">
        <v>173</v>
      </c>
      <c r="G245" s="27"/>
      <c r="H245" s="24"/>
      <c r="I245" s="28"/>
      <c r="J245" s="28"/>
      <c r="K245" s="52"/>
      <c r="L245" s="53"/>
      <c r="M245" s="54"/>
      <c r="N245" s="55"/>
      <c r="O245" s="56"/>
      <c r="P245" s="223"/>
      <c r="Q245" s="225"/>
      <c r="R245" s="377"/>
      <c r="S245" s="29"/>
      <c r="T245" s="30"/>
      <c r="U245">
        <f t="shared" si="42"/>
        <v>1</v>
      </c>
      <c r="V245" t="str">
        <f>IF(F245="","",IF(COUNTIF('Postes comptables'!$A:$C,F245)=0,"Anomalie",""))</f>
        <v/>
      </c>
      <c r="W245">
        <f t="shared" si="43"/>
        <v>1</v>
      </c>
      <c r="Z245" t="str">
        <f>IF(G245="","",IF(COUNTIF('Postes comptables'!$C$99:$C$148,G245)=0,"Anomalie",""))</f>
        <v/>
      </c>
      <c r="AA245" t="b">
        <f t="shared" si="44"/>
        <v>0</v>
      </c>
      <c r="AB245" t="str">
        <f t="shared" si="45"/>
        <v/>
      </c>
      <c r="AC245" t="str">
        <f t="shared" si="46"/>
        <v/>
      </c>
      <c r="AD245" t="str">
        <f t="shared" si="47"/>
        <v/>
      </c>
      <c r="AE245" t="str">
        <f t="shared" si="48"/>
        <v/>
      </c>
      <c r="AF245" t="str">
        <f t="shared" si="49"/>
        <v/>
      </c>
      <c r="AG245" t="str">
        <f t="shared" si="50"/>
        <v/>
      </c>
      <c r="AH245" t="str">
        <f t="shared" si="51"/>
        <v/>
      </c>
      <c r="AI245" t="str">
        <f t="shared" si="52"/>
        <v/>
      </c>
      <c r="AJ245" t="str">
        <f t="shared" si="53"/>
        <v/>
      </c>
      <c r="AK245" t="str">
        <f t="shared" si="54"/>
        <v/>
      </c>
    </row>
    <row r="246" spans="1:37" x14ac:dyDescent="0.25">
      <c r="A246" s="23"/>
      <c r="B246" s="24"/>
      <c r="C246" s="24"/>
      <c r="D246" s="620"/>
      <c r="E246" s="26"/>
      <c r="F246" s="27" t="s">
        <v>173</v>
      </c>
      <c r="G246" s="27"/>
      <c r="H246" s="24"/>
      <c r="I246" s="28"/>
      <c r="J246" s="28"/>
      <c r="K246" s="52"/>
      <c r="L246" s="53"/>
      <c r="M246" s="54"/>
      <c r="N246" s="55"/>
      <c r="O246" s="56"/>
      <c r="P246" s="223"/>
      <c r="Q246" s="225"/>
      <c r="R246" s="377"/>
      <c r="S246" s="29"/>
      <c r="T246" s="30"/>
      <c r="U246">
        <f t="shared" si="42"/>
        <v>1</v>
      </c>
      <c r="V246" t="str">
        <f>IF(F246="","",IF(COUNTIF('Postes comptables'!$A:$C,F246)=0,"Anomalie",""))</f>
        <v/>
      </c>
      <c r="W246">
        <f t="shared" si="43"/>
        <v>1</v>
      </c>
      <c r="Z246" t="str">
        <f>IF(G246="","",IF(COUNTIF('Postes comptables'!$C$99:$C$148,G246)=0,"Anomalie",""))</f>
        <v/>
      </c>
      <c r="AA246" t="b">
        <f t="shared" si="44"/>
        <v>0</v>
      </c>
      <c r="AB246" t="str">
        <f t="shared" si="45"/>
        <v/>
      </c>
      <c r="AC246" t="str">
        <f t="shared" si="46"/>
        <v/>
      </c>
      <c r="AD246" t="str">
        <f t="shared" si="47"/>
        <v/>
      </c>
      <c r="AE246" t="str">
        <f t="shared" si="48"/>
        <v/>
      </c>
      <c r="AF246" t="str">
        <f t="shared" si="49"/>
        <v/>
      </c>
      <c r="AG246" t="str">
        <f t="shared" si="50"/>
        <v/>
      </c>
      <c r="AH246" t="str">
        <f t="shared" si="51"/>
        <v/>
      </c>
      <c r="AI246" t="str">
        <f t="shared" si="52"/>
        <v/>
      </c>
      <c r="AJ246" t="str">
        <f t="shared" si="53"/>
        <v/>
      </c>
      <c r="AK246" t="str">
        <f t="shared" si="54"/>
        <v/>
      </c>
    </row>
    <row r="247" spans="1:37" x14ac:dyDescent="0.25">
      <c r="A247" s="23"/>
      <c r="B247" s="24"/>
      <c r="C247" s="24"/>
      <c r="D247" s="620"/>
      <c r="E247" s="26"/>
      <c r="F247" s="27" t="s">
        <v>173</v>
      </c>
      <c r="G247" s="27"/>
      <c r="H247" s="24"/>
      <c r="I247" s="28"/>
      <c r="J247" s="28"/>
      <c r="K247" s="52"/>
      <c r="L247" s="53"/>
      <c r="M247" s="54"/>
      <c r="N247" s="55"/>
      <c r="O247" s="56"/>
      <c r="P247" s="223"/>
      <c r="Q247" s="225"/>
      <c r="R247" s="377"/>
      <c r="S247" s="29"/>
      <c r="T247" s="30"/>
      <c r="U247">
        <f t="shared" si="42"/>
        <v>1</v>
      </c>
      <c r="V247" t="str">
        <f>IF(F247="","",IF(COUNTIF('Postes comptables'!$A:$C,F247)=0,"Anomalie",""))</f>
        <v/>
      </c>
      <c r="W247">
        <f t="shared" si="43"/>
        <v>1</v>
      </c>
      <c r="Z247" t="str">
        <f>IF(G247="","",IF(COUNTIF('Postes comptables'!$C$99:$C$148,G247)=0,"Anomalie",""))</f>
        <v/>
      </c>
      <c r="AA247" t="b">
        <f t="shared" si="44"/>
        <v>0</v>
      </c>
      <c r="AB247" t="str">
        <f t="shared" si="45"/>
        <v/>
      </c>
      <c r="AC247" t="str">
        <f t="shared" si="46"/>
        <v/>
      </c>
      <c r="AD247" t="str">
        <f t="shared" si="47"/>
        <v/>
      </c>
      <c r="AE247" t="str">
        <f t="shared" si="48"/>
        <v/>
      </c>
      <c r="AF247" t="str">
        <f t="shared" si="49"/>
        <v/>
      </c>
      <c r="AG247" t="str">
        <f t="shared" si="50"/>
        <v/>
      </c>
      <c r="AH247" t="str">
        <f t="shared" si="51"/>
        <v/>
      </c>
      <c r="AI247" t="str">
        <f t="shared" si="52"/>
        <v/>
      </c>
      <c r="AJ247" t="str">
        <f t="shared" si="53"/>
        <v/>
      </c>
      <c r="AK247" t="str">
        <f t="shared" si="54"/>
        <v/>
      </c>
    </row>
    <row r="248" spans="1:37" x14ac:dyDescent="0.25">
      <c r="A248" s="23"/>
      <c r="B248" s="24"/>
      <c r="C248" s="24"/>
      <c r="D248" s="620"/>
      <c r="E248" s="26"/>
      <c r="F248" s="27" t="s">
        <v>173</v>
      </c>
      <c r="G248" s="27"/>
      <c r="H248" s="24"/>
      <c r="I248" s="28"/>
      <c r="J248" s="28"/>
      <c r="K248" s="52"/>
      <c r="L248" s="53"/>
      <c r="M248" s="54"/>
      <c r="N248" s="55"/>
      <c r="O248" s="56"/>
      <c r="P248" s="223"/>
      <c r="Q248" s="225"/>
      <c r="R248" s="377"/>
      <c r="S248" s="29"/>
      <c r="T248" s="30"/>
      <c r="U248">
        <f t="shared" si="42"/>
        <v>1</v>
      </c>
      <c r="V248" t="str">
        <f>IF(F248="","",IF(COUNTIF('Postes comptables'!$A:$C,F248)=0,"Anomalie",""))</f>
        <v/>
      </c>
      <c r="W248">
        <f t="shared" si="43"/>
        <v>1</v>
      </c>
      <c r="Z248" t="str">
        <f>IF(G248="","",IF(COUNTIF('Postes comptables'!$C$99:$C$148,G248)=0,"Anomalie",""))</f>
        <v/>
      </c>
      <c r="AA248" t="b">
        <f t="shared" si="44"/>
        <v>0</v>
      </c>
      <c r="AB248" t="str">
        <f t="shared" si="45"/>
        <v/>
      </c>
      <c r="AC248" t="str">
        <f t="shared" si="46"/>
        <v/>
      </c>
      <c r="AD248" t="str">
        <f t="shared" si="47"/>
        <v/>
      </c>
      <c r="AE248" t="str">
        <f t="shared" si="48"/>
        <v/>
      </c>
      <c r="AF248" t="str">
        <f t="shared" si="49"/>
        <v/>
      </c>
      <c r="AG248" t="str">
        <f t="shared" si="50"/>
        <v/>
      </c>
      <c r="AH248" t="str">
        <f t="shared" si="51"/>
        <v/>
      </c>
      <c r="AI248" t="str">
        <f t="shared" si="52"/>
        <v/>
      </c>
      <c r="AJ248" t="str">
        <f t="shared" si="53"/>
        <v/>
      </c>
      <c r="AK248" t="str">
        <f t="shared" si="54"/>
        <v/>
      </c>
    </row>
    <row r="249" spans="1:37" x14ac:dyDescent="0.25">
      <c r="A249" s="23"/>
      <c r="B249" s="24"/>
      <c r="C249" s="24"/>
      <c r="D249" s="620"/>
      <c r="E249" s="26"/>
      <c r="F249" s="27" t="s">
        <v>173</v>
      </c>
      <c r="G249" s="27"/>
      <c r="H249" s="24"/>
      <c r="I249" s="28"/>
      <c r="J249" s="28"/>
      <c r="K249" s="52"/>
      <c r="L249" s="53"/>
      <c r="M249" s="54"/>
      <c r="N249" s="55"/>
      <c r="O249" s="56"/>
      <c r="P249" s="223"/>
      <c r="Q249" s="225"/>
      <c r="R249" s="377"/>
      <c r="S249" s="29"/>
      <c r="T249" s="30"/>
      <c r="U249">
        <f t="shared" si="42"/>
        <v>1</v>
      </c>
      <c r="V249" t="str">
        <f>IF(F249="","",IF(COUNTIF('Postes comptables'!$A:$C,F249)=0,"Anomalie",""))</f>
        <v/>
      </c>
      <c r="W249">
        <f t="shared" si="43"/>
        <v>1</v>
      </c>
      <c r="Z249" t="str">
        <f>IF(G249="","",IF(COUNTIF('Postes comptables'!$C$99:$C$148,G249)=0,"Anomalie",""))</f>
        <v/>
      </c>
      <c r="AA249" t="b">
        <f t="shared" si="44"/>
        <v>0</v>
      </c>
      <c r="AB249" t="str">
        <f t="shared" si="45"/>
        <v/>
      </c>
      <c r="AC249" t="str">
        <f t="shared" si="46"/>
        <v/>
      </c>
      <c r="AD249" t="str">
        <f t="shared" si="47"/>
        <v/>
      </c>
      <c r="AE249" t="str">
        <f t="shared" si="48"/>
        <v/>
      </c>
      <c r="AF249" t="str">
        <f t="shared" si="49"/>
        <v/>
      </c>
      <c r="AG249" t="str">
        <f t="shared" si="50"/>
        <v/>
      </c>
      <c r="AH249" t="str">
        <f t="shared" si="51"/>
        <v/>
      </c>
      <c r="AI249" t="str">
        <f t="shared" si="52"/>
        <v/>
      </c>
      <c r="AJ249" t="str">
        <f t="shared" si="53"/>
        <v/>
      </c>
      <c r="AK249" t="str">
        <f t="shared" si="54"/>
        <v/>
      </c>
    </row>
    <row r="250" spans="1:37" x14ac:dyDescent="0.25">
      <c r="A250" s="23"/>
      <c r="B250" s="24"/>
      <c r="C250" s="24"/>
      <c r="D250" s="620"/>
      <c r="E250" s="26"/>
      <c r="F250" s="27" t="s">
        <v>173</v>
      </c>
      <c r="G250" s="27"/>
      <c r="H250" s="24"/>
      <c r="I250" s="28"/>
      <c r="J250" s="28"/>
      <c r="K250" s="52"/>
      <c r="L250" s="53"/>
      <c r="M250" s="54"/>
      <c r="N250" s="55"/>
      <c r="O250" s="56"/>
      <c r="P250" s="223"/>
      <c r="Q250" s="225"/>
      <c r="R250" s="377"/>
      <c r="S250" s="29"/>
      <c r="T250" s="30"/>
      <c r="U250">
        <f t="shared" si="42"/>
        <v>1</v>
      </c>
      <c r="V250" t="str">
        <f>IF(F250="","",IF(COUNTIF('Postes comptables'!$A:$C,F250)=0,"Anomalie",""))</f>
        <v/>
      </c>
      <c r="W250">
        <f t="shared" si="43"/>
        <v>1</v>
      </c>
      <c r="Z250" t="str">
        <f>IF(G250="","",IF(COUNTIF('Postes comptables'!$C$99:$C$148,G250)=0,"Anomalie",""))</f>
        <v/>
      </c>
      <c r="AA250" t="b">
        <f t="shared" si="44"/>
        <v>0</v>
      </c>
      <c r="AB250" t="str">
        <f t="shared" si="45"/>
        <v/>
      </c>
      <c r="AC250" t="str">
        <f t="shared" si="46"/>
        <v/>
      </c>
      <c r="AD250" t="str">
        <f t="shared" si="47"/>
        <v/>
      </c>
      <c r="AE250" t="str">
        <f t="shared" si="48"/>
        <v/>
      </c>
      <c r="AF250" t="str">
        <f t="shared" si="49"/>
        <v/>
      </c>
      <c r="AG250" t="str">
        <f t="shared" si="50"/>
        <v/>
      </c>
      <c r="AH250" t="str">
        <f t="shared" si="51"/>
        <v/>
      </c>
      <c r="AI250" t="str">
        <f t="shared" si="52"/>
        <v/>
      </c>
      <c r="AJ250" t="str">
        <f t="shared" si="53"/>
        <v/>
      </c>
      <c r="AK250" t="str">
        <f t="shared" si="54"/>
        <v/>
      </c>
    </row>
    <row r="251" spans="1:37" x14ac:dyDescent="0.25">
      <c r="A251" s="23"/>
      <c r="B251" s="24"/>
      <c r="C251" s="24"/>
      <c r="D251" s="620"/>
      <c r="E251" s="26"/>
      <c r="F251" s="27" t="s">
        <v>173</v>
      </c>
      <c r="G251" s="27"/>
      <c r="H251" s="24"/>
      <c r="I251" s="28"/>
      <c r="J251" s="28"/>
      <c r="K251" s="52"/>
      <c r="L251" s="53"/>
      <c r="M251" s="54"/>
      <c r="N251" s="55"/>
      <c r="O251" s="56"/>
      <c r="P251" s="223"/>
      <c r="Q251" s="225"/>
      <c r="R251" s="377"/>
      <c r="S251" s="29"/>
      <c r="T251" s="30"/>
      <c r="U251">
        <f t="shared" si="42"/>
        <v>1</v>
      </c>
      <c r="V251" t="str">
        <f>IF(F251="","",IF(COUNTIF('Postes comptables'!$A:$C,F251)=0,"Anomalie",""))</f>
        <v/>
      </c>
      <c r="W251">
        <f t="shared" si="43"/>
        <v>1</v>
      </c>
      <c r="Z251" t="str">
        <f>IF(G251="","",IF(COUNTIF('Postes comptables'!$C$99:$C$148,G251)=0,"Anomalie",""))</f>
        <v/>
      </c>
      <c r="AA251" t="b">
        <f t="shared" si="44"/>
        <v>0</v>
      </c>
      <c r="AB251" t="str">
        <f t="shared" si="45"/>
        <v/>
      </c>
      <c r="AC251" t="str">
        <f t="shared" si="46"/>
        <v/>
      </c>
      <c r="AD251" t="str">
        <f t="shared" si="47"/>
        <v/>
      </c>
      <c r="AE251" t="str">
        <f t="shared" si="48"/>
        <v/>
      </c>
      <c r="AF251" t="str">
        <f t="shared" si="49"/>
        <v/>
      </c>
      <c r="AG251" t="str">
        <f t="shared" si="50"/>
        <v/>
      </c>
      <c r="AH251" t="str">
        <f t="shared" si="51"/>
        <v/>
      </c>
      <c r="AI251" t="str">
        <f t="shared" si="52"/>
        <v/>
      </c>
      <c r="AJ251" t="str">
        <f t="shared" si="53"/>
        <v/>
      </c>
      <c r="AK251" t="str">
        <f t="shared" si="54"/>
        <v/>
      </c>
    </row>
    <row r="252" spans="1:37" x14ac:dyDescent="0.25">
      <c r="A252" s="23"/>
      <c r="B252" s="24"/>
      <c r="C252" s="24"/>
      <c r="D252" s="620"/>
      <c r="E252" s="26"/>
      <c r="F252" s="27" t="s">
        <v>173</v>
      </c>
      <c r="G252" s="27"/>
      <c r="H252" s="24"/>
      <c r="I252" s="28"/>
      <c r="J252" s="28"/>
      <c r="K252" s="52"/>
      <c r="L252" s="53"/>
      <c r="M252" s="54"/>
      <c r="N252" s="55"/>
      <c r="O252" s="56"/>
      <c r="P252" s="223"/>
      <c r="Q252" s="225"/>
      <c r="R252" s="377"/>
      <c r="S252" s="29"/>
      <c r="T252" s="30"/>
      <c r="U252">
        <f t="shared" si="42"/>
        <v>1</v>
      </c>
      <c r="V252" t="str">
        <f>IF(F252="","",IF(COUNTIF('Postes comptables'!$A:$C,F252)=0,"Anomalie",""))</f>
        <v/>
      </c>
      <c r="W252">
        <f t="shared" si="43"/>
        <v>1</v>
      </c>
      <c r="Z252" t="str">
        <f>IF(G252="","",IF(COUNTIF('Postes comptables'!$C$99:$C$148,G252)=0,"Anomalie",""))</f>
        <v/>
      </c>
      <c r="AA252" t="b">
        <f t="shared" si="44"/>
        <v>0</v>
      </c>
      <c r="AB252" t="str">
        <f t="shared" si="45"/>
        <v/>
      </c>
      <c r="AC252" t="str">
        <f t="shared" si="46"/>
        <v/>
      </c>
      <c r="AD252" t="str">
        <f t="shared" si="47"/>
        <v/>
      </c>
      <c r="AE252" t="str">
        <f t="shared" si="48"/>
        <v/>
      </c>
      <c r="AF252" t="str">
        <f t="shared" si="49"/>
        <v/>
      </c>
      <c r="AG252" t="str">
        <f t="shared" si="50"/>
        <v/>
      </c>
      <c r="AH252" t="str">
        <f t="shared" si="51"/>
        <v/>
      </c>
      <c r="AI252" t="str">
        <f t="shared" si="52"/>
        <v/>
      </c>
      <c r="AJ252" t="str">
        <f t="shared" si="53"/>
        <v/>
      </c>
      <c r="AK252" t="str">
        <f t="shared" si="54"/>
        <v/>
      </c>
    </row>
    <row r="253" spans="1:37" x14ac:dyDescent="0.25">
      <c r="A253" s="23"/>
      <c r="B253" s="24"/>
      <c r="C253" s="24"/>
      <c r="D253" s="620"/>
      <c r="E253" s="26"/>
      <c r="F253" s="27" t="s">
        <v>173</v>
      </c>
      <c r="G253" s="27"/>
      <c r="H253" s="24"/>
      <c r="I253" s="28"/>
      <c r="J253" s="28"/>
      <c r="K253" s="52"/>
      <c r="L253" s="53"/>
      <c r="M253" s="54"/>
      <c r="N253" s="55"/>
      <c r="O253" s="56"/>
      <c r="P253" s="223"/>
      <c r="Q253" s="225"/>
      <c r="R253" s="377"/>
      <c r="S253" s="29"/>
      <c r="T253" s="30"/>
      <c r="U253">
        <f t="shared" si="42"/>
        <v>1</v>
      </c>
      <c r="V253" t="str">
        <f>IF(F253="","",IF(COUNTIF('Postes comptables'!$A:$C,F253)=0,"Anomalie",""))</f>
        <v/>
      </c>
      <c r="W253">
        <f t="shared" si="43"/>
        <v>1</v>
      </c>
      <c r="Z253" t="str">
        <f>IF(G253="","",IF(COUNTIF('Postes comptables'!$C$99:$C$148,G253)=0,"Anomalie",""))</f>
        <v/>
      </c>
      <c r="AA253" t="b">
        <f t="shared" si="44"/>
        <v>0</v>
      </c>
      <c r="AB253" t="str">
        <f t="shared" si="45"/>
        <v/>
      </c>
      <c r="AC253" t="str">
        <f t="shared" si="46"/>
        <v/>
      </c>
      <c r="AD253" t="str">
        <f t="shared" si="47"/>
        <v/>
      </c>
      <c r="AE253" t="str">
        <f t="shared" si="48"/>
        <v/>
      </c>
      <c r="AF253" t="str">
        <f t="shared" si="49"/>
        <v/>
      </c>
      <c r="AG253" t="str">
        <f t="shared" si="50"/>
        <v/>
      </c>
      <c r="AH253" t="str">
        <f t="shared" si="51"/>
        <v/>
      </c>
      <c r="AI253" t="str">
        <f t="shared" si="52"/>
        <v/>
      </c>
      <c r="AJ253" t="str">
        <f t="shared" si="53"/>
        <v/>
      </c>
      <c r="AK253" t="str">
        <f t="shared" si="54"/>
        <v/>
      </c>
    </row>
    <row r="254" spans="1:37" x14ac:dyDescent="0.25">
      <c r="A254" s="23"/>
      <c r="B254" s="24"/>
      <c r="C254" s="24"/>
      <c r="D254" s="620"/>
      <c r="E254" s="26"/>
      <c r="F254" s="27" t="s">
        <v>173</v>
      </c>
      <c r="G254" s="27"/>
      <c r="H254" s="24"/>
      <c r="I254" s="28"/>
      <c r="J254" s="28"/>
      <c r="K254" s="52"/>
      <c r="L254" s="53"/>
      <c r="M254" s="54"/>
      <c r="N254" s="55"/>
      <c r="O254" s="56"/>
      <c r="P254" s="223"/>
      <c r="Q254" s="225"/>
      <c r="R254" s="377"/>
      <c r="S254" s="29"/>
      <c r="T254" s="30"/>
      <c r="U254">
        <f t="shared" si="42"/>
        <v>1</v>
      </c>
      <c r="V254" t="str">
        <f>IF(F254="","",IF(COUNTIF('Postes comptables'!$A:$C,F254)=0,"Anomalie",""))</f>
        <v/>
      </c>
      <c r="W254">
        <f t="shared" si="43"/>
        <v>1</v>
      </c>
      <c r="Z254" t="str">
        <f>IF(G254="","",IF(COUNTIF('Postes comptables'!$C$99:$C$148,G254)=0,"Anomalie",""))</f>
        <v/>
      </c>
      <c r="AA254" t="b">
        <f t="shared" si="44"/>
        <v>0</v>
      </c>
      <c r="AB254" t="str">
        <f t="shared" si="45"/>
        <v/>
      </c>
      <c r="AC254" t="str">
        <f t="shared" si="46"/>
        <v/>
      </c>
      <c r="AD254" t="str">
        <f t="shared" si="47"/>
        <v/>
      </c>
      <c r="AE254" t="str">
        <f t="shared" si="48"/>
        <v/>
      </c>
      <c r="AF254" t="str">
        <f t="shared" si="49"/>
        <v/>
      </c>
      <c r="AG254" t="str">
        <f t="shared" si="50"/>
        <v/>
      </c>
      <c r="AH254" t="str">
        <f t="shared" si="51"/>
        <v/>
      </c>
      <c r="AI254" t="str">
        <f t="shared" si="52"/>
        <v/>
      </c>
      <c r="AJ254" t="str">
        <f t="shared" si="53"/>
        <v/>
      </c>
      <c r="AK254" t="str">
        <f t="shared" si="54"/>
        <v/>
      </c>
    </row>
    <row r="255" spans="1:37" x14ac:dyDescent="0.25">
      <c r="A255" s="23"/>
      <c r="B255" s="24"/>
      <c r="C255" s="24"/>
      <c r="D255" s="620"/>
      <c r="E255" s="26"/>
      <c r="F255" s="27" t="s">
        <v>173</v>
      </c>
      <c r="G255" s="27"/>
      <c r="H255" s="24"/>
      <c r="I255" s="28"/>
      <c r="J255" s="28"/>
      <c r="K255" s="52"/>
      <c r="L255" s="53"/>
      <c r="M255" s="54"/>
      <c r="N255" s="55"/>
      <c r="O255" s="56"/>
      <c r="P255" s="223"/>
      <c r="Q255" s="225"/>
      <c r="R255" s="377"/>
      <c r="S255" s="29"/>
      <c r="T255" s="30"/>
      <c r="U255">
        <f t="shared" si="42"/>
        <v>1</v>
      </c>
      <c r="V255" t="str">
        <f>IF(F255="","",IF(COUNTIF('Postes comptables'!$A:$C,F255)=0,"Anomalie",""))</f>
        <v/>
      </c>
      <c r="W255">
        <f t="shared" si="43"/>
        <v>1</v>
      </c>
      <c r="Z255" t="str">
        <f>IF(G255="","",IF(COUNTIF('Postes comptables'!$C$99:$C$148,G255)=0,"Anomalie",""))</f>
        <v/>
      </c>
      <c r="AA255" t="b">
        <f t="shared" si="44"/>
        <v>0</v>
      </c>
      <c r="AB255" t="str">
        <f t="shared" si="45"/>
        <v/>
      </c>
      <c r="AC255" t="str">
        <f t="shared" si="46"/>
        <v/>
      </c>
      <c r="AD255" t="str">
        <f t="shared" si="47"/>
        <v/>
      </c>
      <c r="AE255" t="str">
        <f t="shared" si="48"/>
        <v/>
      </c>
      <c r="AF255" t="str">
        <f t="shared" si="49"/>
        <v/>
      </c>
      <c r="AG255" t="str">
        <f t="shared" si="50"/>
        <v/>
      </c>
      <c r="AH255" t="str">
        <f t="shared" si="51"/>
        <v/>
      </c>
      <c r="AI255" t="str">
        <f t="shared" si="52"/>
        <v/>
      </c>
      <c r="AJ255" t="str">
        <f t="shared" si="53"/>
        <v/>
      </c>
      <c r="AK255" t="str">
        <f t="shared" si="54"/>
        <v/>
      </c>
    </row>
    <row r="256" spans="1:37" x14ac:dyDescent="0.25">
      <c r="A256" s="23"/>
      <c r="B256" s="24"/>
      <c r="C256" s="24"/>
      <c r="D256" s="620"/>
      <c r="E256" s="26"/>
      <c r="F256" s="27" t="s">
        <v>173</v>
      </c>
      <c r="G256" s="27"/>
      <c r="H256" s="24"/>
      <c r="I256" s="28"/>
      <c r="J256" s="28"/>
      <c r="K256" s="52"/>
      <c r="L256" s="53"/>
      <c r="M256" s="54"/>
      <c r="N256" s="55"/>
      <c r="O256" s="56"/>
      <c r="P256" s="223"/>
      <c r="Q256" s="225"/>
      <c r="R256" s="377"/>
      <c r="S256" s="29"/>
      <c r="T256" s="30"/>
      <c r="U256">
        <f t="shared" si="42"/>
        <v>1</v>
      </c>
      <c r="V256" t="str">
        <f>IF(F256="","",IF(COUNTIF('Postes comptables'!$A:$C,F256)=0,"Anomalie",""))</f>
        <v/>
      </c>
      <c r="W256">
        <f t="shared" si="43"/>
        <v>1</v>
      </c>
      <c r="Z256" t="str">
        <f>IF(G256="","",IF(COUNTIF('Postes comptables'!$C$99:$C$148,G256)=0,"Anomalie",""))</f>
        <v/>
      </c>
      <c r="AA256" t="b">
        <f t="shared" si="44"/>
        <v>0</v>
      </c>
      <c r="AB256" t="str">
        <f t="shared" si="45"/>
        <v/>
      </c>
      <c r="AC256" t="str">
        <f t="shared" si="46"/>
        <v/>
      </c>
      <c r="AD256" t="str">
        <f t="shared" si="47"/>
        <v/>
      </c>
      <c r="AE256" t="str">
        <f t="shared" si="48"/>
        <v/>
      </c>
      <c r="AF256" t="str">
        <f t="shared" si="49"/>
        <v/>
      </c>
      <c r="AG256" t="str">
        <f t="shared" si="50"/>
        <v/>
      </c>
      <c r="AH256" t="str">
        <f t="shared" si="51"/>
        <v/>
      </c>
      <c r="AI256" t="str">
        <f t="shared" si="52"/>
        <v/>
      </c>
      <c r="AJ256" t="str">
        <f t="shared" si="53"/>
        <v/>
      </c>
      <c r="AK256" t="str">
        <f t="shared" si="54"/>
        <v/>
      </c>
    </row>
    <row r="257" spans="1:37" x14ac:dyDescent="0.25">
      <c r="A257" s="23"/>
      <c r="B257" s="24"/>
      <c r="C257" s="24"/>
      <c r="D257" s="620"/>
      <c r="E257" s="26"/>
      <c r="F257" s="27" t="s">
        <v>173</v>
      </c>
      <c r="G257" s="27"/>
      <c r="H257" s="24"/>
      <c r="I257" s="28"/>
      <c r="J257" s="28"/>
      <c r="K257" s="52"/>
      <c r="L257" s="53"/>
      <c r="M257" s="54"/>
      <c r="N257" s="55"/>
      <c r="O257" s="56"/>
      <c r="P257" s="223"/>
      <c r="Q257" s="225"/>
      <c r="R257" s="377"/>
      <c r="S257" s="29"/>
      <c r="T257" s="30"/>
      <c r="U257">
        <f t="shared" si="42"/>
        <v>1</v>
      </c>
      <c r="V257" t="str">
        <f>IF(F257="","",IF(COUNTIF('Postes comptables'!$A:$C,F257)=0,"Anomalie",""))</f>
        <v/>
      </c>
      <c r="W257">
        <f t="shared" si="43"/>
        <v>1</v>
      </c>
      <c r="Z257" t="str">
        <f>IF(G257="","",IF(COUNTIF('Postes comptables'!$C$99:$C$148,G257)=0,"Anomalie",""))</f>
        <v/>
      </c>
      <c r="AA257" t="b">
        <f t="shared" si="44"/>
        <v>0</v>
      </c>
      <c r="AB257" t="str">
        <f t="shared" si="45"/>
        <v/>
      </c>
      <c r="AC257" t="str">
        <f t="shared" si="46"/>
        <v/>
      </c>
      <c r="AD257" t="str">
        <f t="shared" si="47"/>
        <v/>
      </c>
      <c r="AE257" t="str">
        <f t="shared" si="48"/>
        <v/>
      </c>
      <c r="AF257" t="str">
        <f t="shared" si="49"/>
        <v/>
      </c>
      <c r="AG257" t="str">
        <f t="shared" si="50"/>
        <v/>
      </c>
      <c r="AH257" t="str">
        <f t="shared" si="51"/>
        <v/>
      </c>
      <c r="AI257" t="str">
        <f t="shared" si="52"/>
        <v/>
      </c>
      <c r="AJ257" t="str">
        <f t="shared" si="53"/>
        <v/>
      </c>
      <c r="AK257" t="str">
        <f t="shared" si="54"/>
        <v/>
      </c>
    </row>
    <row r="258" spans="1:37" x14ac:dyDescent="0.25">
      <c r="A258" s="23"/>
      <c r="B258" s="24"/>
      <c r="C258" s="24"/>
      <c r="D258" s="620"/>
      <c r="E258" s="26"/>
      <c r="F258" s="27" t="s">
        <v>173</v>
      </c>
      <c r="G258" s="27"/>
      <c r="H258" s="24"/>
      <c r="I258" s="28"/>
      <c r="J258" s="28"/>
      <c r="K258" s="52"/>
      <c r="L258" s="53"/>
      <c r="M258" s="54"/>
      <c r="N258" s="55"/>
      <c r="O258" s="56"/>
      <c r="P258" s="223"/>
      <c r="Q258" s="225"/>
      <c r="R258" s="377"/>
      <c r="S258" s="29"/>
      <c r="T258" s="30"/>
      <c r="U258">
        <f t="shared" si="42"/>
        <v>1</v>
      </c>
      <c r="V258" t="str">
        <f>IF(F258="","",IF(COUNTIF('Postes comptables'!$A:$C,F258)=0,"Anomalie",""))</f>
        <v/>
      </c>
      <c r="W258">
        <f t="shared" si="43"/>
        <v>1</v>
      </c>
      <c r="Z258" t="str">
        <f>IF(G258="","",IF(COUNTIF('Postes comptables'!$C$99:$C$148,G258)=0,"Anomalie",""))</f>
        <v/>
      </c>
      <c r="AA258" t="b">
        <f t="shared" si="44"/>
        <v>0</v>
      </c>
      <c r="AB258" t="str">
        <f t="shared" si="45"/>
        <v/>
      </c>
      <c r="AC258" t="str">
        <f t="shared" si="46"/>
        <v/>
      </c>
      <c r="AD258" t="str">
        <f t="shared" si="47"/>
        <v/>
      </c>
      <c r="AE258" t="str">
        <f t="shared" si="48"/>
        <v/>
      </c>
      <c r="AF258" t="str">
        <f t="shared" si="49"/>
        <v/>
      </c>
      <c r="AG258" t="str">
        <f t="shared" si="50"/>
        <v/>
      </c>
      <c r="AH258" t="str">
        <f t="shared" si="51"/>
        <v/>
      </c>
      <c r="AI258" t="str">
        <f t="shared" si="52"/>
        <v/>
      </c>
      <c r="AJ258" t="str">
        <f t="shared" si="53"/>
        <v/>
      </c>
      <c r="AK258" t="str">
        <f t="shared" si="54"/>
        <v/>
      </c>
    </row>
    <row r="259" spans="1:37" x14ac:dyDescent="0.25">
      <c r="A259" s="23"/>
      <c r="B259" s="24"/>
      <c r="C259" s="24"/>
      <c r="D259" s="620"/>
      <c r="E259" s="26"/>
      <c r="F259" s="27" t="s">
        <v>173</v>
      </c>
      <c r="G259" s="27"/>
      <c r="H259" s="24"/>
      <c r="I259" s="28"/>
      <c r="J259" s="28"/>
      <c r="K259" s="52"/>
      <c r="L259" s="53"/>
      <c r="M259" s="54"/>
      <c r="N259" s="55"/>
      <c r="O259" s="56"/>
      <c r="P259" s="223"/>
      <c r="Q259" s="225"/>
      <c r="R259" s="377"/>
      <c r="S259" s="29"/>
      <c r="T259" s="30"/>
      <c r="U259">
        <f t="shared" ref="U259:U322" si="55">IF(ISBLANK(F259),0,1)</f>
        <v>1</v>
      </c>
      <c r="V259" t="str">
        <f>IF(F259="","",IF(COUNTIF('Postes comptables'!$A:$C,F259)=0,"Anomalie",""))</f>
        <v/>
      </c>
      <c r="W259">
        <f t="shared" ref="W259:W322" si="56">MONTH(A259)</f>
        <v>1</v>
      </c>
      <c r="Z259" t="str">
        <f>IF(G259="","",IF(COUNTIF('Postes comptables'!$C$99:$C$148,G259)=0,"Anomalie",""))</f>
        <v/>
      </c>
      <c r="AA259" t="b">
        <f t="shared" ref="AA259:AA322" si="57">IF(AND(F259="",A259&lt;&gt;"",COUNTIF(AB259:AK259,"D")=0),TRUE,FALSE)</f>
        <v>0</v>
      </c>
      <c r="AB259" t="str">
        <f t="shared" ref="AB259:AB322" si="58">IF(AND(K259="X",AB$1&lt;&gt;"Trésorerie"),"D","")</f>
        <v/>
      </c>
      <c r="AC259" t="str">
        <f t="shared" ref="AC259:AC322" si="59">IF(AND(L259="X",AC$1&lt;&gt;"Trésorerie"),"D","")</f>
        <v/>
      </c>
      <c r="AD259" t="str">
        <f t="shared" ref="AD259:AD322" si="60">IF(AND(M259="X",AD$1&lt;&gt;"Trésorerie"),"D","")</f>
        <v/>
      </c>
      <c r="AE259" t="str">
        <f t="shared" ref="AE259:AE322" si="61">IF(AND(N259="X",AE$1&lt;&gt;"Trésorerie"),"D","")</f>
        <v/>
      </c>
      <c r="AF259" t="str">
        <f t="shared" ref="AF259:AF322" si="62">IF(AND(O259="X",AF$1&lt;&gt;"Trésorerie"),"D","")</f>
        <v/>
      </c>
      <c r="AG259" t="str">
        <f t="shared" ref="AG259:AG322" si="63">IF(AND(P259="X",AG$1&lt;&gt;"Trésorerie"),"D","")</f>
        <v/>
      </c>
      <c r="AH259" t="str">
        <f t="shared" ref="AH259:AH322" si="64">IF(AND(Q259="X",AH$1&lt;&gt;"Trésorerie"),"D","")</f>
        <v/>
      </c>
      <c r="AI259" t="str">
        <f t="shared" ref="AI259:AI322" si="65">IF(AND(R259="X",AI$1&lt;&gt;"Trésorerie"),"D","")</f>
        <v/>
      </c>
      <c r="AJ259" t="str">
        <f t="shared" ref="AJ259:AJ322" si="66">IF(AND(S259="X",AJ$1&lt;&gt;"Trésorerie"),"D","")</f>
        <v/>
      </c>
      <c r="AK259" t="str">
        <f t="shared" ref="AK259:AK322" si="67">IF(AND(T259="X",AK$1&lt;&gt;"Trésorerie"),"D","")</f>
        <v/>
      </c>
    </row>
    <row r="260" spans="1:37" x14ac:dyDescent="0.25">
      <c r="A260" s="23"/>
      <c r="B260" s="24"/>
      <c r="C260" s="24"/>
      <c r="D260" s="620"/>
      <c r="E260" s="26"/>
      <c r="F260" s="27" t="s">
        <v>173</v>
      </c>
      <c r="G260" s="27"/>
      <c r="H260" s="24"/>
      <c r="I260" s="28"/>
      <c r="J260" s="28"/>
      <c r="K260" s="52"/>
      <c r="L260" s="53"/>
      <c r="M260" s="54"/>
      <c r="N260" s="55"/>
      <c r="O260" s="56"/>
      <c r="P260" s="223"/>
      <c r="Q260" s="225"/>
      <c r="R260" s="377"/>
      <c r="S260" s="29"/>
      <c r="T260" s="30"/>
      <c r="U260">
        <f t="shared" si="55"/>
        <v>1</v>
      </c>
      <c r="V260" t="str">
        <f>IF(F260="","",IF(COUNTIF('Postes comptables'!$A:$C,F260)=0,"Anomalie",""))</f>
        <v/>
      </c>
      <c r="W260">
        <f t="shared" si="56"/>
        <v>1</v>
      </c>
      <c r="Z260" t="str">
        <f>IF(G260="","",IF(COUNTIF('Postes comptables'!$C$99:$C$148,G260)=0,"Anomalie",""))</f>
        <v/>
      </c>
      <c r="AA260" t="b">
        <f t="shared" si="57"/>
        <v>0</v>
      </c>
      <c r="AB260" t="str">
        <f t="shared" si="58"/>
        <v/>
      </c>
      <c r="AC260" t="str">
        <f t="shared" si="59"/>
        <v/>
      </c>
      <c r="AD260" t="str">
        <f t="shared" si="60"/>
        <v/>
      </c>
      <c r="AE260" t="str">
        <f t="shared" si="61"/>
        <v/>
      </c>
      <c r="AF260" t="str">
        <f t="shared" si="62"/>
        <v/>
      </c>
      <c r="AG260" t="str">
        <f t="shared" si="63"/>
        <v/>
      </c>
      <c r="AH260" t="str">
        <f t="shared" si="64"/>
        <v/>
      </c>
      <c r="AI260" t="str">
        <f t="shared" si="65"/>
        <v/>
      </c>
      <c r="AJ260" t="str">
        <f t="shared" si="66"/>
        <v/>
      </c>
      <c r="AK260" t="str">
        <f t="shared" si="67"/>
        <v/>
      </c>
    </row>
    <row r="261" spans="1:37" x14ac:dyDescent="0.25">
      <c r="A261" s="23"/>
      <c r="B261" s="24"/>
      <c r="C261" s="24"/>
      <c r="D261" s="620"/>
      <c r="E261" s="26"/>
      <c r="F261" s="27" t="s">
        <v>173</v>
      </c>
      <c r="G261" s="27"/>
      <c r="H261" s="24"/>
      <c r="I261" s="28"/>
      <c r="J261" s="28"/>
      <c r="K261" s="52"/>
      <c r="L261" s="53"/>
      <c r="M261" s="54"/>
      <c r="N261" s="55"/>
      <c r="O261" s="56"/>
      <c r="P261" s="223"/>
      <c r="Q261" s="225"/>
      <c r="R261" s="377"/>
      <c r="S261" s="29"/>
      <c r="T261" s="30"/>
      <c r="U261">
        <f t="shared" si="55"/>
        <v>1</v>
      </c>
      <c r="V261" t="str">
        <f>IF(F261="","",IF(COUNTIF('Postes comptables'!$A:$C,F261)=0,"Anomalie",""))</f>
        <v/>
      </c>
      <c r="W261">
        <f t="shared" si="56"/>
        <v>1</v>
      </c>
      <c r="Z261" t="str">
        <f>IF(G261="","",IF(COUNTIF('Postes comptables'!$C$99:$C$148,G261)=0,"Anomalie",""))</f>
        <v/>
      </c>
      <c r="AA261" t="b">
        <f t="shared" si="57"/>
        <v>0</v>
      </c>
      <c r="AB261" t="str">
        <f t="shared" si="58"/>
        <v/>
      </c>
      <c r="AC261" t="str">
        <f t="shared" si="59"/>
        <v/>
      </c>
      <c r="AD261" t="str">
        <f t="shared" si="60"/>
        <v/>
      </c>
      <c r="AE261" t="str">
        <f t="shared" si="61"/>
        <v/>
      </c>
      <c r="AF261" t="str">
        <f t="shared" si="62"/>
        <v/>
      </c>
      <c r="AG261" t="str">
        <f t="shared" si="63"/>
        <v/>
      </c>
      <c r="AH261" t="str">
        <f t="shared" si="64"/>
        <v/>
      </c>
      <c r="AI261" t="str">
        <f t="shared" si="65"/>
        <v/>
      </c>
      <c r="AJ261" t="str">
        <f t="shared" si="66"/>
        <v/>
      </c>
      <c r="AK261" t="str">
        <f t="shared" si="67"/>
        <v/>
      </c>
    </row>
    <row r="262" spans="1:37" x14ac:dyDescent="0.25">
      <c r="A262" s="23"/>
      <c r="B262" s="24"/>
      <c r="C262" s="24"/>
      <c r="D262" s="620"/>
      <c r="E262" s="26"/>
      <c r="F262" s="27" t="s">
        <v>173</v>
      </c>
      <c r="G262" s="27"/>
      <c r="H262" s="24"/>
      <c r="I262" s="28"/>
      <c r="J262" s="28"/>
      <c r="K262" s="52"/>
      <c r="L262" s="53"/>
      <c r="M262" s="54"/>
      <c r="N262" s="55"/>
      <c r="O262" s="56"/>
      <c r="P262" s="223"/>
      <c r="Q262" s="225"/>
      <c r="R262" s="377"/>
      <c r="S262" s="29"/>
      <c r="T262" s="30"/>
      <c r="U262">
        <f t="shared" si="55"/>
        <v>1</v>
      </c>
      <c r="V262" t="str">
        <f>IF(F262="","",IF(COUNTIF('Postes comptables'!$A:$C,F262)=0,"Anomalie",""))</f>
        <v/>
      </c>
      <c r="W262">
        <f t="shared" si="56"/>
        <v>1</v>
      </c>
      <c r="Z262" t="str">
        <f>IF(G262="","",IF(COUNTIF('Postes comptables'!$C$99:$C$148,G262)=0,"Anomalie",""))</f>
        <v/>
      </c>
      <c r="AA262" t="b">
        <f t="shared" si="57"/>
        <v>0</v>
      </c>
      <c r="AB262" t="str">
        <f t="shared" si="58"/>
        <v/>
      </c>
      <c r="AC262" t="str">
        <f t="shared" si="59"/>
        <v/>
      </c>
      <c r="AD262" t="str">
        <f t="shared" si="60"/>
        <v/>
      </c>
      <c r="AE262" t="str">
        <f t="shared" si="61"/>
        <v/>
      </c>
      <c r="AF262" t="str">
        <f t="shared" si="62"/>
        <v/>
      </c>
      <c r="AG262" t="str">
        <f t="shared" si="63"/>
        <v/>
      </c>
      <c r="AH262" t="str">
        <f t="shared" si="64"/>
        <v/>
      </c>
      <c r="AI262" t="str">
        <f t="shared" si="65"/>
        <v/>
      </c>
      <c r="AJ262" t="str">
        <f t="shared" si="66"/>
        <v/>
      </c>
      <c r="AK262" t="str">
        <f t="shared" si="67"/>
        <v/>
      </c>
    </row>
    <row r="263" spans="1:37" x14ac:dyDescent="0.25">
      <c r="A263" s="23"/>
      <c r="B263" s="24"/>
      <c r="C263" s="24"/>
      <c r="D263" s="620"/>
      <c r="E263" s="26"/>
      <c r="F263" s="27" t="s">
        <v>173</v>
      </c>
      <c r="G263" s="27"/>
      <c r="H263" s="24"/>
      <c r="I263" s="28"/>
      <c r="J263" s="28"/>
      <c r="K263" s="52"/>
      <c r="L263" s="53"/>
      <c r="M263" s="54"/>
      <c r="N263" s="55"/>
      <c r="O263" s="56"/>
      <c r="P263" s="223"/>
      <c r="Q263" s="225"/>
      <c r="R263" s="377"/>
      <c r="S263" s="29"/>
      <c r="T263" s="30"/>
      <c r="U263">
        <f t="shared" si="55"/>
        <v>1</v>
      </c>
      <c r="V263" t="str">
        <f>IF(F263="","",IF(COUNTIF('Postes comptables'!$A:$C,F263)=0,"Anomalie",""))</f>
        <v/>
      </c>
      <c r="W263">
        <f t="shared" si="56"/>
        <v>1</v>
      </c>
      <c r="Z263" t="str">
        <f>IF(G263="","",IF(COUNTIF('Postes comptables'!$C$99:$C$148,G263)=0,"Anomalie",""))</f>
        <v/>
      </c>
      <c r="AA263" t="b">
        <f t="shared" si="57"/>
        <v>0</v>
      </c>
      <c r="AB263" t="str">
        <f t="shared" si="58"/>
        <v/>
      </c>
      <c r="AC263" t="str">
        <f t="shared" si="59"/>
        <v/>
      </c>
      <c r="AD263" t="str">
        <f t="shared" si="60"/>
        <v/>
      </c>
      <c r="AE263" t="str">
        <f t="shared" si="61"/>
        <v/>
      </c>
      <c r="AF263" t="str">
        <f t="shared" si="62"/>
        <v/>
      </c>
      <c r="AG263" t="str">
        <f t="shared" si="63"/>
        <v/>
      </c>
      <c r="AH263" t="str">
        <f t="shared" si="64"/>
        <v/>
      </c>
      <c r="AI263" t="str">
        <f t="shared" si="65"/>
        <v/>
      </c>
      <c r="AJ263" t="str">
        <f t="shared" si="66"/>
        <v/>
      </c>
      <c r="AK263" t="str">
        <f t="shared" si="67"/>
        <v/>
      </c>
    </row>
    <row r="264" spans="1:37" x14ac:dyDescent="0.25">
      <c r="A264" s="23"/>
      <c r="B264" s="24"/>
      <c r="C264" s="24"/>
      <c r="D264" s="620"/>
      <c r="E264" s="26"/>
      <c r="F264" s="27" t="s">
        <v>173</v>
      </c>
      <c r="G264" s="27"/>
      <c r="H264" s="24"/>
      <c r="I264" s="28"/>
      <c r="J264" s="28"/>
      <c r="K264" s="52"/>
      <c r="L264" s="53"/>
      <c r="M264" s="54"/>
      <c r="N264" s="55"/>
      <c r="O264" s="56"/>
      <c r="P264" s="223"/>
      <c r="Q264" s="225"/>
      <c r="R264" s="377"/>
      <c r="S264" s="29"/>
      <c r="T264" s="30"/>
      <c r="U264">
        <f t="shared" si="55"/>
        <v>1</v>
      </c>
      <c r="V264" t="str">
        <f>IF(F264="","",IF(COUNTIF('Postes comptables'!$A:$C,F264)=0,"Anomalie",""))</f>
        <v/>
      </c>
      <c r="W264">
        <f t="shared" si="56"/>
        <v>1</v>
      </c>
      <c r="Z264" t="str">
        <f>IF(G264="","",IF(COUNTIF('Postes comptables'!$C$99:$C$148,G264)=0,"Anomalie",""))</f>
        <v/>
      </c>
      <c r="AA264" t="b">
        <f t="shared" si="57"/>
        <v>0</v>
      </c>
      <c r="AB264" t="str">
        <f t="shared" si="58"/>
        <v/>
      </c>
      <c r="AC264" t="str">
        <f t="shared" si="59"/>
        <v/>
      </c>
      <c r="AD264" t="str">
        <f t="shared" si="60"/>
        <v/>
      </c>
      <c r="AE264" t="str">
        <f t="shared" si="61"/>
        <v/>
      </c>
      <c r="AF264" t="str">
        <f t="shared" si="62"/>
        <v/>
      </c>
      <c r="AG264" t="str">
        <f t="shared" si="63"/>
        <v/>
      </c>
      <c r="AH264" t="str">
        <f t="shared" si="64"/>
        <v/>
      </c>
      <c r="AI264" t="str">
        <f t="shared" si="65"/>
        <v/>
      </c>
      <c r="AJ264" t="str">
        <f t="shared" si="66"/>
        <v/>
      </c>
      <c r="AK264" t="str">
        <f t="shared" si="67"/>
        <v/>
      </c>
    </row>
    <row r="265" spans="1:37" x14ac:dyDescent="0.25">
      <c r="A265" s="23"/>
      <c r="B265" s="24"/>
      <c r="C265" s="24"/>
      <c r="D265" s="620"/>
      <c r="E265" s="26"/>
      <c r="F265" s="27" t="s">
        <v>173</v>
      </c>
      <c r="G265" s="27"/>
      <c r="H265" s="24"/>
      <c r="I265" s="28"/>
      <c r="J265" s="28"/>
      <c r="K265" s="52"/>
      <c r="L265" s="53"/>
      <c r="M265" s="54"/>
      <c r="N265" s="55"/>
      <c r="O265" s="56"/>
      <c r="P265" s="223"/>
      <c r="Q265" s="225"/>
      <c r="R265" s="377"/>
      <c r="S265" s="29"/>
      <c r="T265" s="30"/>
      <c r="U265">
        <f t="shared" si="55"/>
        <v>1</v>
      </c>
      <c r="V265" t="str">
        <f>IF(F265="","",IF(COUNTIF('Postes comptables'!$A:$C,F265)=0,"Anomalie",""))</f>
        <v/>
      </c>
      <c r="W265">
        <f t="shared" si="56"/>
        <v>1</v>
      </c>
      <c r="Z265" t="str">
        <f>IF(G265="","",IF(COUNTIF('Postes comptables'!$C$99:$C$148,G265)=0,"Anomalie",""))</f>
        <v/>
      </c>
      <c r="AA265" t="b">
        <f t="shared" si="57"/>
        <v>0</v>
      </c>
      <c r="AB265" t="str">
        <f t="shared" si="58"/>
        <v/>
      </c>
      <c r="AC265" t="str">
        <f t="shared" si="59"/>
        <v/>
      </c>
      <c r="AD265" t="str">
        <f t="shared" si="60"/>
        <v/>
      </c>
      <c r="AE265" t="str">
        <f t="shared" si="61"/>
        <v/>
      </c>
      <c r="AF265" t="str">
        <f t="shared" si="62"/>
        <v/>
      </c>
      <c r="AG265" t="str">
        <f t="shared" si="63"/>
        <v/>
      </c>
      <c r="AH265" t="str">
        <f t="shared" si="64"/>
        <v/>
      </c>
      <c r="AI265" t="str">
        <f t="shared" si="65"/>
        <v/>
      </c>
      <c r="AJ265" t="str">
        <f t="shared" si="66"/>
        <v/>
      </c>
      <c r="AK265" t="str">
        <f t="shared" si="67"/>
        <v/>
      </c>
    </row>
    <row r="266" spans="1:37" x14ac:dyDescent="0.25">
      <c r="A266" s="23"/>
      <c r="B266" s="24"/>
      <c r="C266" s="24"/>
      <c r="D266" s="620"/>
      <c r="E266" s="26"/>
      <c r="F266" s="27" t="s">
        <v>173</v>
      </c>
      <c r="G266" s="27"/>
      <c r="H266" s="24"/>
      <c r="I266" s="28"/>
      <c r="J266" s="28"/>
      <c r="K266" s="52"/>
      <c r="L266" s="53"/>
      <c r="M266" s="54"/>
      <c r="N266" s="55"/>
      <c r="O266" s="56"/>
      <c r="P266" s="223"/>
      <c r="Q266" s="225"/>
      <c r="R266" s="377"/>
      <c r="S266" s="29"/>
      <c r="T266" s="30"/>
      <c r="U266">
        <f t="shared" si="55"/>
        <v>1</v>
      </c>
      <c r="V266" t="str">
        <f>IF(F266="","",IF(COUNTIF('Postes comptables'!$A:$C,F266)=0,"Anomalie",""))</f>
        <v/>
      </c>
      <c r="W266">
        <f t="shared" si="56"/>
        <v>1</v>
      </c>
      <c r="Z266" t="str">
        <f>IF(G266="","",IF(COUNTIF('Postes comptables'!$C$99:$C$148,G266)=0,"Anomalie",""))</f>
        <v/>
      </c>
      <c r="AA266" t="b">
        <f t="shared" si="57"/>
        <v>0</v>
      </c>
      <c r="AB266" t="str">
        <f t="shared" si="58"/>
        <v/>
      </c>
      <c r="AC266" t="str">
        <f t="shared" si="59"/>
        <v/>
      </c>
      <c r="AD266" t="str">
        <f t="shared" si="60"/>
        <v/>
      </c>
      <c r="AE266" t="str">
        <f t="shared" si="61"/>
        <v/>
      </c>
      <c r="AF266" t="str">
        <f t="shared" si="62"/>
        <v/>
      </c>
      <c r="AG266" t="str">
        <f t="shared" si="63"/>
        <v/>
      </c>
      <c r="AH266" t="str">
        <f t="shared" si="64"/>
        <v/>
      </c>
      <c r="AI266" t="str">
        <f t="shared" si="65"/>
        <v/>
      </c>
      <c r="AJ266" t="str">
        <f t="shared" si="66"/>
        <v/>
      </c>
      <c r="AK266" t="str">
        <f t="shared" si="67"/>
        <v/>
      </c>
    </row>
    <row r="267" spans="1:37" x14ac:dyDescent="0.25">
      <c r="A267" s="23"/>
      <c r="B267" s="24"/>
      <c r="C267" s="24"/>
      <c r="D267" s="620"/>
      <c r="E267" s="26"/>
      <c r="F267" s="27" t="s">
        <v>173</v>
      </c>
      <c r="G267" s="27"/>
      <c r="H267" s="24"/>
      <c r="I267" s="28"/>
      <c r="J267" s="28"/>
      <c r="K267" s="52"/>
      <c r="L267" s="53"/>
      <c r="M267" s="54"/>
      <c r="N267" s="55"/>
      <c r="O267" s="56"/>
      <c r="P267" s="223"/>
      <c r="Q267" s="225"/>
      <c r="R267" s="377"/>
      <c r="S267" s="29"/>
      <c r="T267" s="30"/>
      <c r="U267">
        <f t="shared" si="55"/>
        <v>1</v>
      </c>
      <c r="V267" t="str">
        <f>IF(F267="","",IF(COUNTIF('Postes comptables'!$A:$C,F267)=0,"Anomalie",""))</f>
        <v/>
      </c>
      <c r="W267">
        <f t="shared" si="56"/>
        <v>1</v>
      </c>
      <c r="Z267" t="str">
        <f>IF(G267="","",IF(COUNTIF('Postes comptables'!$C$99:$C$148,G267)=0,"Anomalie",""))</f>
        <v/>
      </c>
      <c r="AA267" t="b">
        <f t="shared" si="57"/>
        <v>0</v>
      </c>
      <c r="AB267" t="str">
        <f t="shared" si="58"/>
        <v/>
      </c>
      <c r="AC267" t="str">
        <f t="shared" si="59"/>
        <v/>
      </c>
      <c r="AD267" t="str">
        <f t="shared" si="60"/>
        <v/>
      </c>
      <c r="AE267" t="str">
        <f t="shared" si="61"/>
        <v/>
      </c>
      <c r="AF267" t="str">
        <f t="shared" si="62"/>
        <v/>
      </c>
      <c r="AG267" t="str">
        <f t="shared" si="63"/>
        <v/>
      </c>
      <c r="AH267" t="str">
        <f t="shared" si="64"/>
        <v/>
      </c>
      <c r="AI267" t="str">
        <f t="shared" si="65"/>
        <v/>
      </c>
      <c r="AJ267" t="str">
        <f t="shared" si="66"/>
        <v/>
      </c>
      <c r="AK267" t="str">
        <f t="shared" si="67"/>
        <v/>
      </c>
    </row>
    <row r="268" spans="1:37" x14ac:dyDescent="0.25">
      <c r="A268" s="23"/>
      <c r="B268" s="24"/>
      <c r="C268" s="24"/>
      <c r="D268" s="620"/>
      <c r="E268" s="26"/>
      <c r="F268" s="27" t="s">
        <v>173</v>
      </c>
      <c r="G268" s="27"/>
      <c r="H268" s="24"/>
      <c r="I268" s="28"/>
      <c r="J268" s="28"/>
      <c r="K268" s="52"/>
      <c r="L268" s="53"/>
      <c r="M268" s="54"/>
      <c r="N268" s="55"/>
      <c r="O268" s="56"/>
      <c r="P268" s="223"/>
      <c r="Q268" s="225"/>
      <c r="R268" s="377"/>
      <c r="S268" s="29"/>
      <c r="T268" s="30"/>
      <c r="U268">
        <f t="shared" si="55"/>
        <v>1</v>
      </c>
      <c r="V268" t="str">
        <f>IF(F268="","",IF(COUNTIF('Postes comptables'!$A:$C,F268)=0,"Anomalie",""))</f>
        <v/>
      </c>
      <c r="W268">
        <f t="shared" si="56"/>
        <v>1</v>
      </c>
      <c r="Z268" t="str">
        <f>IF(G268="","",IF(COUNTIF('Postes comptables'!$C$99:$C$148,G268)=0,"Anomalie",""))</f>
        <v/>
      </c>
      <c r="AA268" t="b">
        <f t="shared" si="57"/>
        <v>0</v>
      </c>
      <c r="AB268" t="str">
        <f t="shared" si="58"/>
        <v/>
      </c>
      <c r="AC268" t="str">
        <f t="shared" si="59"/>
        <v/>
      </c>
      <c r="AD268" t="str">
        <f t="shared" si="60"/>
        <v/>
      </c>
      <c r="AE268" t="str">
        <f t="shared" si="61"/>
        <v/>
      </c>
      <c r="AF268" t="str">
        <f t="shared" si="62"/>
        <v/>
      </c>
      <c r="AG268" t="str">
        <f t="shared" si="63"/>
        <v/>
      </c>
      <c r="AH268" t="str">
        <f t="shared" si="64"/>
        <v/>
      </c>
      <c r="AI268" t="str">
        <f t="shared" si="65"/>
        <v/>
      </c>
      <c r="AJ268" t="str">
        <f t="shared" si="66"/>
        <v/>
      </c>
      <c r="AK268" t="str">
        <f t="shared" si="67"/>
        <v/>
      </c>
    </row>
    <row r="269" spans="1:37" x14ac:dyDescent="0.25">
      <c r="A269" s="23"/>
      <c r="B269" s="24"/>
      <c r="C269" s="24"/>
      <c r="D269" s="620"/>
      <c r="E269" s="26"/>
      <c r="F269" s="27" t="s">
        <v>173</v>
      </c>
      <c r="G269" s="27"/>
      <c r="H269" s="24"/>
      <c r="I269" s="28"/>
      <c r="J269" s="28"/>
      <c r="K269" s="52"/>
      <c r="L269" s="53"/>
      <c r="M269" s="54"/>
      <c r="N269" s="55"/>
      <c r="O269" s="56"/>
      <c r="P269" s="223"/>
      <c r="Q269" s="225"/>
      <c r="R269" s="377"/>
      <c r="S269" s="29"/>
      <c r="T269" s="30"/>
      <c r="U269">
        <f t="shared" si="55"/>
        <v>1</v>
      </c>
      <c r="V269" t="str">
        <f>IF(F269="","",IF(COUNTIF('Postes comptables'!$A:$C,F269)=0,"Anomalie",""))</f>
        <v/>
      </c>
      <c r="W269">
        <f t="shared" si="56"/>
        <v>1</v>
      </c>
      <c r="Z269" t="str">
        <f>IF(G269="","",IF(COUNTIF('Postes comptables'!$C$99:$C$148,G269)=0,"Anomalie",""))</f>
        <v/>
      </c>
      <c r="AA269" t="b">
        <f t="shared" si="57"/>
        <v>0</v>
      </c>
      <c r="AB269" t="str">
        <f t="shared" si="58"/>
        <v/>
      </c>
      <c r="AC269" t="str">
        <f t="shared" si="59"/>
        <v/>
      </c>
      <c r="AD269" t="str">
        <f t="shared" si="60"/>
        <v/>
      </c>
      <c r="AE269" t="str">
        <f t="shared" si="61"/>
        <v/>
      </c>
      <c r="AF269" t="str">
        <f t="shared" si="62"/>
        <v/>
      </c>
      <c r="AG269" t="str">
        <f t="shared" si="63"/>
        <v/>
      </c>
      <c r="AH269" t="str">
        <f t="shared" si="64"/>
        <v/>
      </c>
      <c r="AI269" t="str">
        <f t="shared" si="65"/>
        <v/>
      </c>
      <c r="AJ269" t="str">
        <f t="shared" si="66"/>
        <v/>
      </c>
      <c r="AK269" t="str">
        <f t="shared" si="67"/>
        <v/>
      </c>
    </row>
    <row r="270" spans="1:37" x14ac:dyDescent="0.25">
      <c r="A270" s="23"/>
      <c r="B270" s="24"/>
      <c r="C270" s="24"/>
      <c r="D270" s="620"/>
      <c r="E270" s="26"/>
      <c r="F270" s="27" t="s">
        <v>173</v>
      </c>
      <c r="G270" s="27"/>
      <c r="H270" s="24"/>
      <c r="I270" s="28"/>
      <c r="J270" s="28"/>
      <c r="K270" s="52"/>
      <c r="L270" s="53"/>
      <c r="M270" s="54"/>
      <c r="N270" s="55"/>
      <c r="O270" s="56"/>
      <c r="P270" s="223"/>
      <c r="Q270" s="225"/>
      <c r="R270" s="377"/>
      <c r="S270" s="29"/>
      <c r="T270" s="30"/>
      <c r="U270">
        <f t="shared" si="55"/>
        <v>1</v>
      </c>
      <c r="V270" t="str">
        <f>IF(F270="","",IF(COUNTIF('Postes comptables'!$A:$C,F270)=0,"Anomalie",""))</f>
        <v/>
      </c>
      <c r="W270">
        <f t="shared" si="56"/>
        <v>1</v>
      </c>
      <c r="Z270" t="str">
        <f>IF(G270="","",IF(COUNTIF('Postes comptables'!$C$99:$C$148,G270)=0,"Anomalie",""))</f>
        <v/>
      </c>
      <c r="AA270" t="b">
        <f t="shared" si="57"/>
        <v>0</v>
      </c>
      <c r="AB270" t="str">
        <f t="shared" si="58"/>
        <v/>
      </c>
      <c r="AC270" t="str">
        <f t="shared" si="59"/>
        <v/>
      </c>
      <c r="AD270" t="str">
        <f t="shared" si="60"/>
        <v/>
      </c>
      <c r="AE270" t="str">
        <f t="shared" si="61"/>
        <v/>
      </c>
      <c r="AF270" t="str">
        <f t="shared" si="62"/>
        <v/>
      </c>
      <c r="AG270" t="str">
        <f t="shared" si="63"/>
        <v/>
      </c>
      <c r="AH270" t="str">
        <f t="shared" si="64"/>
        <v/>
      </c>
      <c r="AI270" t="str">
        <f t="shared" si="65"/>
        <v/>
      </c>
      <c r="AJ270" t="str">
        <f t="shared" si="66"/>
        <v/>
      </c>
      <c r="AK270" t="str">
        <f t="shared" si="67"/>
        <v/>
      </c>
    </row>
    <row r="271" spans="1:37" x14ac:dyDescent="0.25">
      <c r="A271" s="23"/>
      <c r="B271" s="24"/>
      <c r="C271" s="24"/>
      <c r="D271" s="620"/>
      <c r="E271" s="26"/>
      <c r="F271" s="27" t="s">
        <v>173</v>
      </c>
      <c r="G271" s="27"/>
      <c r="H271" s="24"/>
      <c r="I271" s="28"/>
      <c r="J271" s="28"/>
      <c r="K271" s="52"/>
      <c r="L271" s="53"/>
      <c r="M271" s="54"/>
      <c r="N271" s="55"/>
      <c r="O271" s="56"/>
      <c r="P271" s="223"/>
      <c r="Q271" s="225"/>
      <c r="R271" s="377"/>
      <c r="S271" s="29"/>
      <c r="T271" s="30"/>
      <c r="U271">
        <f t="shared" si="55"/>
        <v>1</v>
      </c>
      <c r="V271" t="str">
        <f>IF(F271="","",IF(COUNTIF('Postes comptables'!$A:$C,F271)=0,"Anomalie",""))</f>
        <v/>
      </c>
      <c r="W271">
        <f t="shared" si="56"/>
        <v>1</v>
      </c>
      <c r="Z271" t="str">
        <f>IF(G271="","",IF(COUNTIF('Postes comptables'!$C$99:$C$148,G271)=0,"Anomalie",""))</f>
        <v/>
      </c>
      <c r="AA271" t="b">
        <f t="shared" si="57"/>
        <v>0</v>
      </c>
      <c r="AB271" t="str">
        <f t="shared" si="58"/>
        <v/>
      </c>
      <c r="AC271" t="str">
        <f t="shared" si="59"/>
        <v/>
      </c>
      <c r="AD271" t="str">
        <f t="shared" si="60"/>
        <v/>
      </c>
      <c r="AE271" t="str">
        <f t="shared" si="61"/>
        <v/>
      </c>
      <c r="AF271" t="str">
        <f t="shared" si="62"/>
        <v/>
      </c>
      <c r="AG271" t="str">
        <f t="shared" si="63"/>
        <v/>
      </c>
      <c r="AH271" t="str">
        <f t="shared" si="64"/>
        <v/>
      </c>
      <c r="AI271" t="str">
        <f t="shared" si="65"/>
        <v/>
      </c>
      <c r="AJ271" t="str">
        <f t="shared" si="66"/>
        <v/>
      </c>
      <c r="AK271" t="str">
        <f t="shared" si="67"/>
        <v/>
      </c>
    </row>
    <row r="272" spans="1:37" x14ac:dyDescent="0.25">
      <c r="A272" s="23"/>
      <c r="B272" s="24"/>
      <c r="C272" s="24"/>
      <c r="D272" s="620"/>
      <c r="E272" s="26"/>
      <c r="F272" s="27" t="s">
        <v>173</v>
      </c>
      <c r="G272" s="27"/>
      <c r="H272" s="24"/>
      <c r="I272" s="28"/>
      <c r="J272" s="28"/>
      <c r="K272" s="52"/>
      <c r="L272" s="53"/>
      <c r="M272" s="54"/>
      <c r="N272" s="55"/>
      <c r="O272" s="56"/>
      <c r="P272" s="223"/>
      <c r="Q272" s="225"/>
      <c r="R272" s="377"/>
      <c r="S272" s="29"/>
      <c r="T272" s="30"/>
      <c r="U272">
        <f t="shared" si="55"/>
        <v>1</v>
      </c>
      <c r="V272" t="str">
        <f>IF(F272="","",IF(COUNTIF('Postes comptables'!$A:$C,F272)=0,"Anomalie",""))</f>
        <v/>
      </c>
      <c r="W272">
        <f t="shared" si="56"/>
        <v>1</v>
      </c>
      <c r="Z272" t="str">
        <f>IF(G272="","",IF(COUNTIF('Postes comptables'!$C$99:$C$148,G272)=0,"Anomalie",""))</f>
        <v/>
      </c>
      <c r="AA272" t="b">
        <f t="shared" si="57"/>
        <v>0</v>
      </c>
      <c r="AB272" t="str">
        <f t="shared" si="58"/>
        <v/>
      </c>
      <c r="AC272" t="str">
        <f t="shared" si="59"/>
        <v/>
      </c>
      <c r="AD272" t="str">
        <f t="shared" si="60"/>
        <v/>
      </c>
      <c r="AE272" t="str">
        <f t="shared" si="61"/>
        <v/>
      </c>
      <c r="AF272" t="str">
        <f t="shared" si="62"/>
        <v/>
      </c>
      <c r="AG272" t="str">
        <f t="shared" si="63"/>
        <v/>
      </c>
      <c r="AH272" t="str">
        <f t="shared" si="64"/>
        <v/>
      </c>
      <c r="AI272" t="str">
        <f t="shared" si="65"/>
        <v/>
      </c>
      <c r="AJ272" t="str">
        <f t="shared" si="66"/>
        <v/>
      </c>
      <c r="AK272" t="str">
        <f t="shared" si="67"/>
        <v/>
      </c>
    </row>
    <row r="273" spans="1:37" x14ac:dyDescent="0.25">
      <c r="A273" s="23"/>
      <c r="B273" s="24"/>
      <c r="C273" s="24"/>
      <c r="D273" s="620"/>
      <c r="E273" s="26"/>
      <c r="F273" s="27" t="s">
        <v>173</v>
      </c>
      <c r="G273" s="27"/>
      <c r="H273" s="24"/>
      <c r="I273" s="28"/>
      <c r="J273" s="28"/>
      <c r="K273" s="52"/>
      <c r="L273" s="53"/>
      <c r="M273" s="54"/>
      <c r="N273" s="55"/>
      <c r="O273" s="56"/>
      <c r="P273" s="223"/>
      <c r="Q273" s="225"/>
      <c r="R273" s="377"/>
      <c r="S273" s="29"/>
      <c r="T273" s="30"/>
      <c r="U273">
        <f t="shared" si="55"/>
        <v>1</v>
      </c>
      <c r="V273" t="str">
        <f>IF(F273="","",IF(COUNTIF('Postes comptables'!$A:$C,F273)=0,"Anomalie",""))</f>
        <v/>
      </c>
      <c r="W273">
        <f t="shared" si="56"/>
        <v>1</v>
      </c>
      <c r="Z273" t="str">
        <f>IF(G273="","",IF(COUNTIF('Postes comptables'!$C$99:$C$148,G273)=0,"Anomalie",""))</f>
        <v/>
      </c>
      <c r="AA273" t="b">
        <f t="shared" si="57"/>
        <v>0</v>
      </c>
      <c r="AB273" t="str">
        <f t="shared" si="58"/>
        <v/>
      </c>
      <c r="AC273" t="str">
        <f t="shared" si="59"/>
        <v/>
      </c>
      <c r="AD273" t="str">
        <f t="shared" si="60"/>
        <v/>
      </c>
      <c r="AE273" t="str">
        <f t="shared" si="61"/>
        <v/>
      </c>
      <c r="AF273" t="str">
        <f t="shared" si="62"/>
        <v/>
      </c>
      <c r="AG273" t="str">
        <f t="shared" si="63"/>
        <v/>
      </c>
      <c r="AH273" t="str">
        <f t="shared" si="64"/>
        <v/>
      </c>
      <c r="AI273" t="str">
        <f t="shared" si="65"/>
        <v/>
      </c>
      <c r="AJ273" t="str">
        <f t="shared" si="66"/>
        <v/>
      </c>
      <c r="AK273" t="str">
        <f t="shared" si="67"/>
        <v/>
      </c>
    </row>
    <row r="274" spans="1:37" x14ac:dyDescent="0.25">
      <c r="A274" s="23"/>
      <c r="B274" s="24"/>
      <c r="C274" s="24"/>
      <c r="D274" s="620"/>
      <c r="E274" s="26"/>
      <c r="F274" s="27" t="s">
        <v>173</v>
      </c>
      <c r="G274" s="27"/>
      <c r="H274" s="24"/>
      <c r="I274" s="28"/>
      <c r="J274" s="28"/>
      <c r="K274" s="52"/>
      <c r="L274" s="53"/>
      <c r="M274" s="54"/>
      <c r="N274" s="55"/>
      <c r="O274" s="56"/>
      <c r="P274" s="223"/>
      <c r="Q274" s="225"/>
      <c r="R274" s="377"/>
      <c r="S274" s="29"/>
      <c r="T274" s="30"/>
      <c r="U274">
        <f t="shared" si="55"/>
        <v>1</v>
      </c>
      <c r="V274" t="str">
        <f>IF(F274="","",IF(COUNTIF('Postes comptables'!$A:$C,F274)=0,"Anomalie",""))</f>
        <v/>
      </c>
      <c r="W274">
        <f t="shared" si="56"/>
        <v>1</v>
      </c>
      <c r="Z274" t="str">
        <f>IF(G274="","",IF(COUNTIF('Postes comptables'!$C$99:$C$148,G274)=0,"Anomalie",""))</f>
        <v/>
      </c>
      <c r="AA274" t="b">
        <f t="shared" si="57"/>
        <v>0</v>
      </c>
      <c r="AB274" t="str">
        <f t="shared" si="58"/>
        <v/>
      </c>
      <c r="AC274" t="str">
        <f t="shared" si="59"/>
        <v/>
      </c>
      <c r="AD274" t="str">
        <f t="shared" si="60"/>
        <v/>
      </c>
      <c r="AE274" t="str">
        <f t="shared" si="61"/>
        <v/>
      </c>
      <c r="AF274" t="str">
        <f t="shared" si="62"/>
        <v/>
      </c>
      <c r="AG274" t="str">
        <f t="shared" si="63"/>
        <v/>
      </c>
      <c r="AH274" t="str">
        <f t="shared" si="64"/>
        <v/>
      </c>
      <c r="AI274" t="str">
        <f t="shared" si="65"/>
        <v/>
      </c>
      <c r="AJ274" t="str">
        <f t="shared" si="66"/>
        <v/>
      </c>
      <c r="AK274" t="str">
        <f t="shared" si="67"/>
        <v/>
      </c>
    </row>
    <row r="275" spans="1:37" x14ac:dyDescent="0.25">
      <c r="A275" s="23"/>
      <c r="B275" s="24"/>
      <c r="C275" s="24"/>
      <c r="D275" s="620"/>
      <c r="E275" s="26"/>
      <c r="F275" s="27" t="s">
        <v>173</v>
      </c>
      <c r="G275" s="27"/>
      <c r="H275" s="24"/>
      <c r="I275" s="28"/>
      <c r="J275" s="28"/>
      <c r="K275" s="52"/>
      <c r="L275" s="53"/>
      <c r="M275" s="54"/>
      <c r="N275" s="55"/>
      <c r="O275" s="56"/>
      <c r="P275" s="223"/>
      <c r="Q275" s="225"/>
      <c r="R275" s="377"/>
      <c r="S275" s="29"/>
      <c r="T275" s="30"/>
      <c r="U275">
        <f t="shared" si="55"/>
        <v>1</v>
      </c>
      <c r="V275" t="str">
        <f>IF(F275="","",IF(COUNTIF('Postes comptables'!$A:$C,F275)=0,"Anomalie",""))</f>
        <v/>
      </c>
      <c r="W275">
        <f t="shared" si="56"/>
        <v>1</v>
      </c>
      <c r="Z275" t="str">
        <f>IF(G275="","",IF(COUNTIF('Postes comptables'!$C$99:$C$148,G275)=0,"Anomalie",""))</f>
        <v/>
      </c>
      <c r="AA275" t="b">
        <f t="shared" si="57"/>
        <v>0</v>
      </c>
      <c r="AB275" t="str">
        <f t="shared" si="58"/>
        <v/>
      </c>
      <c r="AC275" t="str">
        <f t="shared" si="59"/>
        <v/>
      </c>
      <c r="AD275" t="str">
        <f t="shared" si="60"/>
        <v/>
      </c>
      <c r="AE275" t="str">
        <f t="shared" si="61"/>
        <v/>
      </c>
      <c r="AF275" t="str">
        <f t="shared" si="62"/>
        <v/>
      </c>
      <c r="AG275" t="str">
        <f t="shared" si="63"/>
        <v/>
      </c>
      <c r="AH275" t="str">
        <f t="shared" si="64"/>
        <v/>
      </c>
      <c r="AI275" t="str">
        <f t="shared" si="65"/>
        <v/>
      </c>
      <c r="AJ275" t="str">
        <f t="shared" si="66"/>
        <v/>
      </c>
      <c r="AK275" t="str">
        <f t="shared" si="67"/>
        <v/>
      </c>
    </row>
    <row r="276" spans="1:37" x14ac:dyDescent="0.25">
      <c r="A276" s="23"/>
      <c r="B276" s="24"/>
      <c r="C276" s="24"/>
      <c r="D276" s="620"/>
      <c r="E276" s="26"/>
      <c r="F276" s="27" t="s">
        <v>173</v>
      </c>
      <c r="G276" s="27"/>
      <c r="H276" s="24"/>
      <c r="I276" s="28"/>
      <c r="J276" s="28"/>
      <c r="K276" s="52"/>
      <c r="L276" s="53"/>
      <c r="M276" s="54"/>
      <c r="N276" s="55"/>
      <c r="O276" s="56"/>
      <c r="P276" s="223"/>
      <c r="Q276" s="225"/>
      <c r="R276" s="377"/>
      <c r="S276" s="29"/>
      <c r="T276" s="30"/>
      <c r="U276">
        <f t="shared" si="55"/>
        <v>1</v>
      </c>
      <c r="V276" t="str">
        <f>IF(F276="","",IF(COUNTIF('Postes comptables'!$A:$C,F276)=0,"Anomalie",""))</f>
        <v/>
      </c>
      <c r="W276">
        <f t="shared" si="56"/>
        <v>1</v>
      </c>
      <c r="Z276" t="str">
        <f>IF(G276="","",IF(COUNTIF('Postes comptables'!$C$99:$C$148,G276)=0,"Anomalie",""))</f>
        <v/>
      </c>
      <c r="AA276" t="b">
        <f t="shared" si="57"/>
        <v>0</v>
      </c>
      <c r="AB276" t="str">
        <f t="shared" si="58"/>
        <v/>
      </c>
      <c r="AC276" t="str">
        <f t="shared" si="59"/>
        <v/>
      </c>
      <c r="AD276" t="str">
        <f t="shared" si="60"/>
        <v/>
      </c>
      <c r="AE276" t="str">
        <f t="shared" si="61"/>
        <v/>
      </c>
      <c r="AF276" t="str">
        <f t="shared" si="62"/>
        <v/>
      </c>
      <c r="AG276" t="str">
        <f t="shared" si="63"/>
        <v/>
      </c>
      <c r="AH276" t="str">
        <f t="shared" si="64"/>
        <v/>
      </c>
      <c r="AI276" t="str">
        <f t="shared" si="65"/>
        <v/>
      </c>
      <c r="AJ276" t="str">
        <f t="shared" si="66"/>
        <v/>
      </c>
      <c r="AK276" t="str">
        <f t="shared" si="67"/>
        <v/>
      </c>
    </row>
    <row r="277" spans="1:37" x14ac:dyDescent="0.25">
      <c r="A277" s="23"/>
      <c r="B277" s="24"/>
      <c r="C277" s="24"/>
      <c r="D277" s="620"/>
      <c r="E277" s="26"/>
      <c r="F277" s="27" t="s">
        <v>173</v>
      </c>
      <c r="G277" s="27"/>
      <c r="H277" s="24"/>
      <c r="I277" s="28"/>
      <c r="J277" s="28"/>
      <c r="K277" s="52"/>
      <c r="L277" s="53"/>
      <c r="M277" s="54"/>
      <c r="N277" s="55"/>
      <c r="O277" s="56"/>
      <c r="P277" s="223"/>
      <c r="Q277" s="225"/>
      <c r="R277" s="377"/>
      <c r="S277" s="29"/>
      <c r="T277" s="30"/>
      <c r="U277">
        <f t="shared" si="55"/>
        <v>1</v>
      </c>
      <c r="V277" t="str">
        <f>IF(F277="","",IF(COUNTIF('Postes comptables'!$A:$C,F277)=0,"Anomalie",""))</f>
        <v/>
      </c>
      <c r="W277">
        <f t="shared" si="56"/>
        <v>1</v>
      </c>
      <c r="Z277" t="str">
        <f>IF(G277="","",IF(COUNTIF('Postes comptables'!$C$99:$C$148,G277)=0,"Anomalie",""))</f>
        <v/>
      </c>
      <c r="AA277" t="b">
        <f t="shared" si="57"/>
        <v>0</v>
      </c>
      <c r="AB277" t="str">
        <f t="shared" si="58"/>
        <v/>
      </c>
      <c r="AC277" t="str">
        <f t="shared" si="59"/>
        <v/>
      </c>
      <c r="AD277" t="str">
        <f t="shared" si="60"/>
        <v/>
      </c>
      <c r="AE277" t="str">
        <f t="shared" si="61"/>
        <v/>
      </c>
      <c r="AF277" t="str">
        <f t="shared" si="62"/>
        <v/>
      </c>
      <c r="AG277" t="str">
        <f t="shared" si="63"/>
        <v/>
      </c>
      <c r="AH277" t="str">
        <f t="shared" si="64"/>
        <v/>
      </c>
      <c r="AI277" t="str">
        <f t="shared" si="65"/>
        <v/>
      </c>
      <c r="AJ277" t="str">
        <f t="shared" si="66"/>
        <v/>
      </c>
      <c r="AK277" t="str">
        <f t="shared" si="67"/>
        <v/>
      </c>
    </row>
    <row r="278" spans="1:37" x14ac:dyDescent="0.25">
      <c r="A278" s="23"/>
      <c r="B278" s="24"/>
      <c r="C278" s="24"/>
      <c r="D278" s="620"/>
      <c r="E278" s="26"/>
      <c r="F278" s="27" t="s">
        <v>173</v>
      </c>
      <c r="G278" s="27"/>
      <c r="H278" s="24"/>
      <c r="I278" s="28"/>
      <c r="J278" s="28"/>
      <c r="K278" s="52"/>
      <c r="L278" s="53"/>
      <c r="M278" s="54"/>
      <c r="N278" s="55"/>
      <c r="O278" s="56"/>
      <c r="P278" s="223"/>
      <c r="Q278" s="225"/>
      <c r="R278" s="377"/>
      <c r="S278" s="29"/>
      <c r="T278" s="30"/>
      <c r="U278">
        <f t="shared" si="55"/>
        <v>1</v>
      </c>
      <c r="V278" t="str">
        <f>IF(F278="","",IF(COUNTIF('Postes comptables'!$A:$C,F278)=0,"Anomalie",""))</f>
        <v/>
      </c>
      <c r="W278">
        <f t="shared" si="56"/>
        <v>1</v>
      </c>
      <c r="Z278" t="str">
        <f>IF(G278="","",IF(COUNTIF('Postes comptables'!$C$99:$C$148,G278)=0,"Anomalie",""))</f>
        <v/>
      </c>
      <c r="AA278" t="b">
        <f t="shared" si="57"/>
        <v>0</v>
      </c>
      <c r="AB278" t="str">
        <f t="shared" si="58"/>
        <v/>
      </c>
      <c r="AC278" t="str">
        <f t="shared" si="59"/>
        <v/>
      </c>
      <c r="AD278" t="str">
        <f t="shared" si="60"/>
        <v/>
      </c>
      <c r="AE278" t="str">
        <f t="shared" si="61"/>
        <v/>
      </c>
      <c r="AF278" t="str">
        <f t="shared" si="62"/>
        <v/>
      </c>
      <c r="AG278" t="str">
        <f t="shared" si="63"/>
        <v/>
      </c>
      <c r="AH278" t="str">
        <f t="shared" si="64"/>
        <v/>
      </c>
      <c r="AI278" t="str">
        <f t="shared" si="65"/>
        <v/>
      </c>
      <c r="AJ278" t="str">
        <f t="shared" si="66"/>
        <v/>
      </c>
      <c r="AK278" t="str">
        <f t="shared" si="67"/>
        <v/>
      </c>
    </row>
    <row r="279" spans="1:37" x14ac:dyDescent="0.25">
      <c r="A279" s="23"/>
      <c r="B279" s="24"/>
      <c r="C279" s="24"/>
      <c r="D279" s="620"/>
      <c r="E279" s="26"/>
      <c r="F279" s="27" t="s">
        <v>173</v>
      </c>
      <c r="G279" s="27"/>
      <c r="H279" s="24"/>
      <c r="I279" s="28"/>
      <c r="J279" s="28"/>
      <c r="K279" s="52"/>
      <c r="L279" s="53"/>
      <c r="M279" s="54"/>
      <c r="N279" s="55"/>
      <c r="O279" s="56"/>
      <c r="P279" s="223"/>
      <c r="Q279" s="225"/>
      <c r="R279" s="377"/>
      <c r="S279" s="29"/>
      <c r="T279" s="30"/>
      <c r="U279">
        <f t="shared" si="55"/>
        <v>1</v>
      </c>
      <c r="V279" t="str">
        <f>IF(F279="","",IF(COUNTIF('Postes comptables'!$A:$C,F279)=0,"Anomalie",""))</f>
        <v/>
      </c>
      <c r="W279">
        <f t="shared" si="56"/>
        <v>1</v>
      </c>
      <c r="Z279" t="str">
        <f>IF(G279="","",IF(COUNTIF('Postes comptables'!$C$99:$C$148,G279)=0,"Anomalie",""))</f>
        <v/>
      </c>
      <c r="AA279" t="b">
        <f t="shared" si="57"/>
        <v>0</v>
      </c>
      <c r="AB279" t="str">
        <f t="shared" si="58"/>
        <v/>
      </c>
      <c r="AC279" t="str">
        <f t="shared" si="59"/>
        <v/>
      </c>
      <c r="AD279" t="str">
        <f t="shared" si="60"/>
        <v/>
      </c>
      <c r="AE279" t="str">
        <f t="shared" si="61"/>
        <v/>
      </c>
      <c r="AF279" t="str">
        <f t="shared" si="62"/>
        <v/>
      </c>
      <c r="AG279" t="str">
        <f t="shared" si="63"/>
        <v/>
      </c>
      <c r="AH279" t="str">
        <f t="shared" si="64"/>
        <v/>
      </c>
      <c r="AI279" t="str">
        <f t="shared" si="65"/>
        <v/>
      </c>
      <c r="AJ279" t="str">
        <f t="shared" si="66"/>
        <v/>
      </c>
      <c r="AK279" t="str">
        <f t="shared" si="67"/>
        <v/>
      </c>
    </row>
    <row r="280" spans="1:37" x14ac:dyDescent="0.25">
      <c r="A280" s="23"/>
      <c r="B280" s="24"/>
      <c r="C280" s="24"/>
      <c r="D280" s="620"/>
      <c r="E280" s="26"/>
      <c r="F280" s="27" t="s">
        <v>173</v>
      </c>
      <c r="G280" s="27"/>
      <c r="H280" s="24"/>
      <c r="I280" s="28"/>
      <c r="J280" s="28"/>
      <c r="K280" s="52"/>
      <c r="L280" s="53"/>
      <c r="M280" s="54"/>
      <c r="N280" s="55"/>
      <c r="O280" s="56"/>
      <c r="P280" s="223"/>
      <c r="Q280" s="225"/>
      <c r="R280" s="377"/>
      <c r="S280" s="29"/>
      <c r="T280" s="30"/>
      <c r="U280">
        <f t="shared" si="55"/>
        <v>1</v>
      </c>
      <c r="V280" t="str">
        <f>IF(F280="","",IF(COUNTIF('Postes comptables'!$A:$C,F280)=0,"Anomalie",""))</f>
        <v/>
      </c>
      <c r="W280">
        <f t="shared" si="56"/>
        <v>1</v>
      </c>
      <c r="Z280" t="str">
        <f>IF(G280="","",IF(COUNTIF('Postes comptables'!$C$99:$C$148,G280)=0,"Anomalie",""))</f>
        <v/>
      </c>
      <c r="AA280" t="b">
        <f t="shared" si="57"/>
        <v>0</v>
      </c>
      <c r="AB280" t="str">
        <f t="shared" si="58"/>
        <v/>
      </c>
      <c r="AC280" t="str">
        <f t="shared" si="59"/>
        <v/>
      </c>
      <c r="AD280" t="str">
        <f t="shared" si="60"/>
        <v/>
      </c>
      <c r="AE280" t="str">
        <f t="shared" si="61"/>
        <v/>
      </c>
      <c r="AF280" t="str">
        <f t="shared" si="62"/>
        <v/>
      </c>
      <c r="AG280" t="str">
        <f t="shared" si="63"/>
        <v/>
      </c>
      <c r="AH280" t="str">
        <f t="shared" si="64"/>
        <v/>
      </c>
      <c r="AI280" t="str">
        <f t="shared" si="65"/>
        <v/>
      </c>
      <c r="AJ280" t="str">
        <f t="shared" si="66"/>
        <v/>
      </c>
      <c r="AK280" t="str">
        <f t="shared" si="67"/>
        <v/>
      </c>
    </row>
    <row r="281" spans="1:37" x14ac:dyDescent="0.25">
      <c r="A281" s="23"/>
      <c r="B281" s="24"/>
      <c r="C281" s="24"/>
      <c r="D281" s="620"/>
      <c r="E281" s="26"/>
      <c r="F281" s="27" t="s">
        <v>173</v>
      </c>
      <c r="G281" s="27"/>
      <c r="H281" s="24"/>
      <c r="I281" s="28"/>
      <c r="J281" s="28"/>
      <c r="K281" s="52"/>
      <c r="L281" s="53"/>
      <c r="M281" s="54"/>
      <c r="N281" s="55"/>
      <c r="O281" s="56"/>
      <c r="P281" s="223"/>
      <c r="Q281" s="225"/>
      <c r="R281" s="377"/>
      <c r="S281" s="29"/>
      <c r="T281" s="30"/>
      <c r="U281">
        <f t="shared" si="55"/>
        <v>1</v>
      </c>
      <c r="V281" t="str">
        <f>IF(F281="","",IF(COUNTIF('Postes comptables'!$A:$C,F281)=0,"Anomalie",""))</f>
        <v/>
      </c>
      <c r="W281">
        <f t="shared" si="56"/>
        <v>1</v>
      </c>
      <c r="Z281" t="str">
        <f>IF(G281="","",IF(COUNTIF('Postes comptables'!$C$99:$C$148,G281)=0,"Anomalie",""))</f>
        <v/>
      </c>
      <c r="AA281" t="b">
        <f t="shared" si="57"/>
        <v>0</v>
      </c>
      <c r="AB281" t="str">
        <f t="shared" si="58"/>
        <v/>
      </c>
      <c r="AC281" t="str">
        <f t="shared" si="59"/>
        <v/>
      </c>
      <c r="AD281" t="str">
        <f t="shared" si="60"/>
        <v/>
      </c>
      <c r="AE281" t="str">
        <f t="shared" si="61"/>
        <v/>
      </c>
      <c r="AF281" t="str">
        <f t="shared" si="62"/>
        <v/>
      </c>
      <c r="AG281" t="str">
        <f t="shared" si="63"/>
        <v/>
      </c>
      <c r="AH281" t="str">
        <f t="shared" si="64"/>
        <v/>
      </c>
      <c r="AI281" t="str">
        <f t="shared" si="65"/>
        <v/>
      </c>
      <c r="AJ281" t="str">
        <f t="shared" si="66"/>
        <v/>
      </c>
      <c r="AK281" t="str">
        <f t="shared" si="67"/>
        <v/>
      </c>
    </row>
    <row r="282" spans="1:37" x14ac:dyDescent="0.25">
      <c r="A282" s="23"/>
      <c r="B282" s="24"/>
      <c r="C282" s="24"/>
      <c r="D282" s="620"/>
      <c r="E282" s="26"/>
      <c r="F282" s="27" t="s">
        <v>173</v>
      </c>
      <c r="G282" s="27"/>
      <c r="H282" s="24"/>
      <c r="I282" s="28"/>
      <c r="J282" s="28"/>
      <c r="K282" s="52"/>
      <c r="L282" s="53"/>
      <c r="M282" s="54"/>
      <c r="N282" s="55"/>
      <c r="O282" s="56"/>
      <c r="P282" s="223"/>
      <c r="Q282" s="225"/>
      <c r="R282" s="377"/>
      <c r="S282" s="29"/>
      <c r="T282" s="30"/>
      <c r="U282">
        <f t="shared" si="55"/>
        <v>1</v>
      </c>
      <c r="V282" t="str">
        <f>IF(F282="","",IF(COUNTIF('Postes comptables'!$A:$C,F282)=0,"Anomalie",""))</f>
        <v/>
      </c>
      <c r="W282">
        <f t="shared" si="56"/>
        <v>1</v>
      </c>
      <c r="Z282" t="str">
        <f>IF(G282="","",IF(COUNTIF('Postes comptables'!$C$99:$C$148,G282)=0,"Anomalie",""))</f>
        <v/>
      </c>
      <c r="AA282" t="b">
        <f t="shared" si="57"/>
        <v>0</v>
      </c>
      <c r="AB282" t="str">
        <f t="shared" si="58"/>
        <v/>
      </c>
      <c r="AC282" t="str">
        <f t="shared" si="59"/>
        <v/>
      </c>
      <c r="AD282" t="str">
        <f t="shared" si="60"/>
        <v/>
      </c>
      <c r="AE282" t="str">
        <f t="shared" si="61"/>
        <v/>
      </c>
      <c r="AF282" t="str">
        <f t="shared" si="62"/>
        <v/>
      </c>
      <c r="AG282" t="str">
        <f t="shared" si="63"/>
        <v/>
      </c>
      <c r="AH282" t="str">
        <f t="shared" si="64"/>
        <v/>
      </c>
      <c r="AI282" t="str">
        <f t="shared" si="65"/>
        <v/>
      </c>
      <c r="AJ282" t="str">
        <f t="shared" si="66"/>
        <v/>
      </c>
      <c r="AK282" t="str">
        <f t="shared" si="67"/>
        <v/>
      </c>
    </row>
    <row r="283" spans="1:37" x14ac:dyDescent="0.25">
      <c r="A283" s="23"/>
      <c r="B283" s="24"/>
      <c r="C283" s="24"/>
      <c r="D283" s="620"/>
      <c r="E283" s="26"/>
      <c r="F283" s="27" t="s">
        <v>173</v>
      </c>
      <c r="G283" s="27"/>
      <c r="H283" s="24"/>
      <c r="I283" s="28"/>
      <c r="J283" s="28"/>
      <c r="K283" s="52"/>
      <c r="L283" s="53"/>
      <c r="M283" s="54"/>
      <c r="N283" s="55"/>
      <c r="O283" s="56"/>
      <c r="P283" s="223"/>
      <c r="Q283" s="225"/>
      <c r="R283" s="377"/>
      <c r="S283" s="29"/>
      <c r="T283" s="30"/>
      <c r="U283">
        <f t="shared" si="55"/>
        <v>1</v>
      </c>
      <c r="V283" t="str">
        <f>IF(F283="","",IF(COUNTIF('Postes comptables'!$A:$C,F283)=0,"Anomalie",""))</f>
        <v/>
      </c>
      <c r="W283">
        <f t="shared" si="56"/>
        <v>1</v>
      </c>
      <c r="Z283" t="str">
        <f>IF(G283="","",IF(COUNTIF('Postes comptables'!$C$99:$C$148,G283)=0,"Anomalie",""))</f>
        <v/>
      </c>
      <c r="AA283" t="b">
        <f t="shared" si="57"/>
        <v>0</v>
      </c>
      <c r="AB283" t="str">
        <f t="shared" si="58"/>
        <v/>
      </c>
      <c r="AC283" t="str">
        <f t="shared" si="59"/>
        <v/>
      </c>
      <c r="AD283" t="str">
        <f t="shared" si="60"/>
        <v/>
      </c>
      <c r="AE283" t="str">
        <f t="shared" si="61"/>
        <v/>
      </c>
      <c r="AF283" t="str">
        <f t="shared" si="62"/>
        <v/>
      </c>
      <c r="AG283" t="str">
        <f t="shared" si="63"/>
        <v/>
      </c>
      <c r="AH283" t="str">
        <f t="shared" si="64"/>
        <v/>
      </c>
      <c r="AI283" t="str">
        <f t="shared" si="65"/>
        <v/>
      </c>
      <c r="AJ283" t="str">
        <f t="shared" si="66"/>
        <v/>
      </c>
      <c r="AK283" t="str">
        <f t="shared" si="67"/>
        <v/>
      </c>
    </row>
    <row r="284" spans="1:37" x14ac:dyDescent="0.25">
      <c r="A284" s="23"/>
      <c r="B284" s="24"/>
      <c r="C284" s="24"/>
      <c r="D284" s="620"/>
      <c r="E284" s="26"/>
      <c r="F284" s="27" t="s">
        <v>173</v>
      </c>
      <c r="G284" s="27"/>
      <c r="H284" s="24"/>
      <c r="I284" s="28"/>
      <c r="J284" s="28"/>
      <c r="K284" s="52"/>
      <c r="L284" s="53"/>
      <c r="M284" s="54"/>
      <c r="N284" s="55"/>
      <c r="O284" s="56"/>
      <c r="P284" s="223"/>
      <c r="Q284" s="225"/>
      <c r="R284" s="377"/>
      <c r="S284" s="29"/>
      <c r="T284" s="30"/>
      <c r="U284">
        <f t="shared" si="55"/>
        <v>1</v>
      </c>
      <c r="V284" t="str">
        <f>IF(F284="","",IF(COUNTIF('Postes comptables'!$A:$C,F284)=0,"Anomalie",""))</f>
        <v/>
      </c>
      <c r="W284">
        <f t="shared" si="56"/>
        <v>1</v>
      </c>
      <c r="Z284" t="str">
        <f>IF(G284="","",IF(COUNTIF('Postes comptables'!$C$99:$C$148,G284)=0,"Anomalie",""))</f>
        <v/>
      </c>
      <c r="AA284" t="b">
        <f t="shared" si="57"/>
        <v>0</v>
      </c>
      <c r="AB284" t="str">
        <f t="shared" si="58"/>
        <v/>
      </c>
      <c r="AC284" t="str">
        <f t="shared" si="59"/>
        <v/>
      </c>
      <c r="AD284" t="str">
        <f t="shared" si="60"/>
        <v/>
      </c>
      <c r="AE284" t="str">
        <f t="shared" si="61"/>
        <v/>
      </c>
      <c r="AF284" t="str">
        <f t="shared" si="62"/>
        <v/>
      </c>
      <c r="AG284" t="str">
        <f t="shared" si="63"/>
        <v/>
      </c>
      <c r="AH284" t="str">
        <f t="shared" si="64"/>
        <v/>
      </c>
      <c r="AI284" t="str">
        <f t="shared" si="65"/>
        <v/>
      </c>
      <c r="AJ284" t="str">
        <f t="shared" si="66"/>
        <v/>
      </c>
      <c r="AK284" t="str">
        <f t="shared" si="67"/>
        <v/>
      </c>
    </row>
    <row r="285" spans="1:37" x14ac:dyDescent="0.25">
      <c r="A285" s="23"/>
      <c r="B285" s="24"/>
      <c r="C285" s="24"/>
      <c r="D285" s="620"/>
      <c r="E285" s="26"/>
      <c r="F285" s="27" t="s">
        <v>173</v>
      </c>
      <c r="G285" s="27"/>
      <c r="H285" s="24"/>
      <c r="I285" s="28"/>
      <c r="J285" s="28"/>
      <c r="K285" s="52"/>
      <c r="L285" s="53"/>
      <c r="M285" s="54"/>
      <c r="N285" s="55"/>
      <c r="O285" s="56"/>
      <c r="P285" s="223"/>
      <c r="Q285" s="225"/>
      <c r="R285" s="377"/>
      <c r="S285" s="29"/>
      <c r="T285" s="30"/>
      <c r="U285">
        <f t="shared" si="55"/>
        <v>1</v>
      </c>
      <c r="V285" t="str">
        <f>IF(F285="","",IF(COUNTIF('Postes comptables'!$A:$C,F285)=0,"Anomalie",""))</f>
        <v/>
      </c>
      <c r="W285">
        <f t="shared" si="56"/>
        <v>1</v>
      </c>
      <c r="Z285" t="str">
        <f>IF(G285="","",IF(COUNTIF('Postes comptables'!$C$99:$C$148,G285)=0,"Anomalie",""))</f>
        <v/>
      </c>
      <c r="AA285" t="b">
        <f t="shared" si="57"/>
        <v>0</v>
      </c>
      <c r="AB285" t="str">
        <f t="shared" si="58"/>
        <v/>
      </c>
      <c r="AC285" t="str">
        <f t="shared" si="59"/>
        <v/>
      </c>
      <c r="AD285" t="str">
        <f t="shared" si="60"/>
        <v/>
      </c>
      <c r="AE285" t="str">
        <f t="shared" si="61"/>
        <v/>
      </c>
      <c r="AF285" t="str">
        <f t="shared" si="62"/>
        <v/>
      </c>
      <c r="AG285" t="str">
        <f t="shared" si="63"/>
        <v/>
      </c>
      <c r="AH285" t="str">
        <f t="shared" si="64"/>
        <v/>
      </c>
      <c r="AI285" t="str">
        <f t="shared" si="65"/>
        <v/>
      </c>
      <c r="AJ285" t="str">
        <f t="shared" si="66"/>
        <v/>
      </c>
      <c r="AK285" t="str">
        <f t="shared" si="67"/>
        <v/>
      </c>
    </row>
    <row r="286" spans="1:37" x14ac:dyDescent="0.25">
      <c r="A286" s="23"/>
      <c r="B286" s="24"/>
      <c r="C286" s="24"/>
      <c r="D286" s="620"/>
      <c r="E286" s="26"/>
      <c r="F286" s="27" t="s">
        <v>173</v>
      </c>
      <c r="G286" s="27"/>
      <c r="H286" s="24"/>
      <c r="I286" s="28"/>
      <c r="J286" s="28"/>
      <c r="K286" s="52"/>
      <c r="L286" s="53"/>
      <c r="M286" s="54"/>
      <c r="N286" s="55"/>
      <c r="O286" s="56"/>
      <c r="P286" s="223"/>
      <c r="Q286" s="225"/>
      <c r="R286" s="377"/>
      <c r="S286" s="29"/>
      <c r="T286" s="30"/>
      <c r="U286">
        <f t="shared" si="55"/>
        <v>1</v>
      </c>
      <c r="V286" t="str">
        <f>IF(F286="","",IF(COUNTIF('Postes comptables'!$A:$C,F286)=0,"Anomalie",""))</f>
        <v/>
      </c>
      <c r="W286">
        <f t="shared" si="56"/>
        <v>1</v>
      </c>
      <c r="Z286" t="str">
        <f>IF(G286="","",IF(COUNTIF('Postes comptables'!$C$99:$C$148,G286)=0,"Anomalie",""))</f>
        <v/>
      </c>
      <c r="AA286" t="b">
        <f t="shared" si="57"/>
        <v>0</v>
      </c>
      <c r="AB286" t="str">
        <f t="shared" si="58"/>
        <v/>
      </c>
      <c r="AC286" t="str">
        <f t="shared" si="59"/>
        <v/>
      </c>
      <c r="AD286" t="str">
        <f t="shared" si="60"/>
        <v/>
      </c>
      <c r="AE286" t="str">
        <f t="shared" si="61"/>
        <v/>
      </c>
      <c r="AF286" t="str">
        <f t="shared" si="62"/>
        <v/>
      </c>
      <c r="AG286" t="str">
        <f t="shared" si="63"/>
        <v/>
      </c>
      <c r="AH286" t="str">
        <f t="shared" si="64"/>
        <v/>
      </c>
      <c r="AI286" t="str">
        <f t="shared" si="65"/>
        <v/>
      </c>
      <c r="AJ286" t="str">
        <f t="shared" si="66"/>
        <v/>
      </c>
      <c r="AK286" t="str">
        <f t="shared" si="67"/>
        <v/>
      </c>
    </row>
    <row r="287" spans="1:37" x14ac:dyDescent="0.25">
      <c r="A287" s="23"/>
      <c r="B287" s="24"/>
      <c r="C287" s="24"/>
      <c r="D287" s="620"/>
      <c r="E287" s="26"/>
      <c r="F287" s="27" t="s">
        <v>173</v>
      </c>
      <c r="G287" s="27"/>
      <c r="H287" s="24"/>
      <c r="I287" s="28"/>
      <c r="J287" s="28"/>
      <c r="K287" s="52"/>
      <c r="L287" s="53"/>
      <c r="M287" s="54"/>
      <c r="N287" s="55"/>
      <c r="O287" s="56"/>
      <c r="P287" s="223"/>
      <c r="Q287" s="225"/>
      <c r="R287" s="377"/>
      <c r="S287" s="29"/>
      <c r="T287" s="30"/>
      <c r="U287">
        <f t="shared" si="55"/>
        <v>1</v>
      </c>
      <c r="V287" t="str">
        <f>IF(F287="","",IF(COUNTIF('Postes comptables'!$A:$C,F287)=0,"Anomalie",""))</f>
        <v/>
      </c>
      <c r="W287">
        <f t="shared" si="56"/>
        <v>1</v>
      </c>
      <c r="Z287" t="str">
        <f>IF(G287="","",IF(COUNTIF('Postes comptables'!$C$99:$C$148,G287)=0,"Anomalie",""))</f>
        <v/>
      </c>
      <c r="AA287" t="b">
        <f t="shared" si="57"/>
        <v>0</v>
      </c>
      <c r="AB287" t="str">
        <f t="shared" si="58"/>
        <v/>
      </c>
      <c r="AC287" t="str">
        <f t="shared" si="59"/>
        <v/>
      </c>
      <c r="AD287" t="str">
        <f t="shared" si="60"/>
        <v/>
      </c>
      <c r="AE287" t="str">
        <f t="shared" si="61"/>
        <v/>
      </c>
      <c r="AF287" t="str">
        <f t="shared" si="62"/>
        <v/>
      </c>
      <c r="AG287" t="str">
        <f t="shared" si="63"/>
        <v/>
      </c>
      <c r="AH287" t="str">
        <f t="shared" si="64"/>
        <v/>
      </c>
      <c r="AI287" t="str">
        <f t="shared" si="65"/>
        <v/>
      </c>
      <c r="AJ287" t="str">
        <f t="shared" si="66"/>
        <v/>
      </c>
      <c r="AK287" t="str">
        <f t="shared" si="67"/>
        <v/>
      </c>
    </row>
    <row r="288" spans="1:37" x14ac:dyDescent="0.25">
      <c r="A288" s="23"/>
      <c r="B288" s="24"/>
      <c r="C288" s="24"/>
      <c r="D288" s="620"/>
      <c r="E288" s="26"/>
      <c r="F288" s="27" t="s">
        <v>173</v>
      </c>
      <c r="G288" s="27"/>
      <c r="H288" s="24"/>
      <c r="I288" s="28"/>
      <c r="J288" s="28"/>
      <c r="K288" s="52"/>
      <c r="L288" s="53"/>
      <c r="M288" s="54"/>
      <c r="N288" s="55"/>
      <c r="O288" s="56"/>
      <c r="P288" s="223"/>
      <c r="Q288" s="225"/>
      <c r="R288" s="377"/>
      <c r="S288" s="29"/>
      <c r="T288" s="30"/>
      <c r="U288">
        <f t="shared" si="55"/>
        <v>1</v>
      </c>
      <c r="V288" t="str">
        <f>IF(F288="","",IF(COUNTIF('Postes comptables'!$A:$C,F288)=0,"Anomalie",""))</f>
        <v/>
      </c>
      <c r="W288">
        <f t="shared" si="56"/>
        <v>1</v>
      </c>
      <c r="Z288" t="str">
        <f>IF(G288="","",IF(COUNTIF('Postes comptables'!$C$99:$C$148,G288)=0,"Anomalie",""))</f>
        <v/>
      </c>
      <c r="AA288" t="b">
        <f t="shared" si="57"/>
        <v>0</v>
      </c>
      <c r="AB288" t="str">
        <f t="shared" si="58"/>
        <v/>
      </c>
      <c r="AC288" t="str">
        <f t="shared" si="59"/>
        <v/>
      </c>
      <c r="AD288" t="str">
        <f t="shared" si="60"/>
        <v/>
      </c>
      <c r="AE288" t="str">
        <f t="shared" si="61"/>
        <v/>
      </c>
      <c r="AF288" t="str">
        <f t="shared" si="62"/>
        <v/>
      </c>
      <c r="AG288" t="str">
        <f t="shared" si="63"/>
        <v/>
      </c>
      <c r="AH288" t="str">
        <f t="shared" si="64"/>
        <v/>
      </c>
      <c r="AI288" t="str">
        <f t="shared" si="65"/>
        <v/>
      </c>
      <c r="AJ288" t="str">
        <f t="shared" si="66"/>
        <v/>
      </c>
      <c r="AK288" t="str">
        <f t="shared" si="67"/>
        <v/>
      </c>
    </row>
    <row r="289" spans="1:37" x14ac:dyDescent="0.25">
      <c r="A289" s="23"/>
      <c r="B289" s="24"/>
      <c r="C289" s="24"/>
      <c r="D289" s="620"/>
      <c r="E289" s="26"/>
      <c r="F289" s="27" t="s">
        <v>173</v>
      </c>
      <c r="G289" s="27"/>
      <c r="H289" s="24"/>
      <c r="I289" s="28"/>
      <c r="J289" s="28"/>
      <c r="K289" s="52"/>
      <c r="L289" s="53"/>
      <c r="M289" s="54"/>
      <c r="N289" s="55"/>
      <c r="O289" s="56"/>
      <c r="P289" s="223"/>
      <c r="Q289" s="225"/>
      <c r="R289" s="377"/>
      <c r="S289" s="29"/>
      <c r="T289" s="30"/>
      <c r="U289">
        <f t="shared" si="55"/>
        <v>1</v>
      </c>
      <c r="V289" t="str">
        <f>IF(F289="","",IF(COUNTIF('Postes comptables'!$A:$C,F289)=0,"Anomalie",""))</f>
        <v/>
      </c>
      <c r="W289">
        <f t="shared" si="56"/>
        <v>1</v>
      </c>
      <c r="Z289" t="str">
        <f>IF(G289="","",IF(COUNTIF('Postes comptables'!$C$99:$C$148,G289)=0,"Anomalie",""))</f>
        <v/>
      </c>
      <c r="AA289" t="b">
        <f t="shared" si="57"/>
        <v>0</v>
      </c>
      <c r="AB289" t="str">
        <f t="shared" si="58"/>
        <v/>
      </c>
      <c r="AC289" t="str">
        <f t="shared" si="59"/>
        <v/>
      </c>
      <c r="AD289" t="str">
        <f t="shared" si="60"/>
        <v/>
      </c>
      <c r="AE289" t="str">
        <f t="shared" si="61"/>
        <v/>
      </c>
      <c r="AF289" t="str">
        <f t="shared" si="62"/>
        <v/>
      </c>
      <c r="AG289" t="str">
        <f t="shared" si="63"/>
        <v/>
      </c>
      <c r="AH289" t="str">
        <f t="shared" si="64"/>
        <v/>
      </c>
      <c r="AI289" t="str">
        <f t="shared" si="65"/>
        <v/>
      </c>
      <c r="AJ289" t="str">
        <f t="shared" si="66"/>
        <v/>
      </c>
      <c r="AK289" t="str">
        <f t="shared" si="67"/>
        <v/>
      </c>
    </row>
    <row r="290" spans="1:37" x14ac:dyDescent="0.25">
      <c r="A290" s="23"/>
      <c r="B290" s="24"/>
      <c r="C290" s="24"/>
      <c r="D290" s="620"/>
      <c r="E290" s="26"/>
      <c r="F290" s="27" t="s">
        <v>173</v>
      </c>
      <c r="G290" s="27"/>
      <c r="H290" s="24"/>
      <c r="I290" s="28"/>
      <c r="J290" s="28"/>
      <c r="K290" s="52"/>
      <c r="L290" s="53"/>
      <c r="M290" s="54"/>
      <c r="N290" s="55"/>
      <c r="O290" s="56"/>
      <c r="P290" s="223"/>
      <c r="Q290" s="225"/>
      <c r="R290" s="377"/>
      <c r="S290" s="29"/>
      <c r="T290" s="30"/>
      <c r="U290">
        <f t="shared" si="55"/>
        <v>1</v>
      </c>
      <c r="V290" t="str">
        <f>IF(F290="","",IF(COUNTIF('Postes comptables'!$A:$C,F290)=0,"Anomalie",""))</f>
        <v/>
      </c>
      <c r="W290">
        <f t="shared" si="56"/>
        <v>1</v>
      </c>
      <c r="Z290" t="str">
        <f>IF(G290="","",IF(COUNTIF('Postes comptables'!$C$99:$C$148,G290)=0,"Anomalie",""))</f>
        <v/>
      </c>
      <c r="AA290" t="b">
        <f t="shared" si="57"/>
        <v>0</v>
      </c>
      <c r="AB290" t="str">
        <f t="shared" si="58"/>
        <v/>
      </c>
      <c r="AC290" t="str">
        <f t="shared" si="59"/>
        <v/>
      </c>
      <c r="AD290" t="str">
        <f t="shared" si="60"/>
        <v/>
      </c>
      <c r="AE290" t="str">
        <f t="shared" si="61"/>
        <v/>
      </c>
      <c r="AF290" t="str">
        <f t="shared" si="62"/>
        <v/>
      </c>
      <c r="AG290" t="str">
        <f t="shared" si="63"/>
        <v/>
      </c>
      <c r="AH290" t="str">
        <f t="shared" si="64"/>
        <v/>
      </c>
      <c r="AI290" t="str">
        <f t="shared" si="65"/>
        <v/>
      </c>
      <c r="AJ290" t="str">
        <f t="shared" si="66"/>
        <v/>
      </c>
      <c r="AK290" t="str">
        <f t="shared" si="67"/>
        <v/>
      </c>
    </row>
    <row r="291" spans="1:37" x14ac:dyDescent="0.25">
      <c r="A291" s="23"/>
      <c r="B291" s="24"/>
      <c r="C291" s="24"/>
      <c r="D291" s="620"/>
      <c r="E291" s="26"/>
      <c r="F291" s="27" t="s">
        <v>173</v>
      </c>
      <c r="G291" s="27"/>
      <c r="H291" s="24"/>
      <c r="I291" s="28"/>
      <c r="J291" s="28"/>
      <c r="K291" s="52"/>
      <c r="L291" s="53"/>
      <c r="M291" s="54"/>
      <c r="N291" s="55"/>
      <c r="O291" s="56"/>
      <c r="P291" s="223"/>
      <c r="Q291" s="225"/>
      <c r="R291" s="377"/>
      <c r="S291" s="29"/>
      <c r="T291" s="30"/>
      <c r="U291">
        <f t="shared" si="55"/>
        <v>1</v>
      </c>
      <c r="V291" t="str">
        <f>IF(F291="","",IF(COUNTIF('Postes comptables'!$A:$C,F291)=0,"Anomalie",""))</f>
        <v/>
      </c>
      <c r="W291">
        <f t="shared" si="56"/>
        <v>1</v>
      </c>
      <c r="Z291" t="str">
        <f>IF(G291="","",IF(COUNTIF('Postes comptables'!$C$99:$C$148,G291)=0,"Anomalie",""))</f>
        <v/>
      </c>
      <c r="AA291" t="b">
        <f t="shared" si="57"/>
        <v>0</v>
      </c>
      <c r="AB291" t="str">
        <f t="shared" si="58"/>
        <v/>
      </c>
      <c r="AC291" t="str">
        <f t="shared" si="59"/>
        <v/>
      </c>
      <c r="AD291" t="str">
        <f t="shared" si="60"/>
        <v/>
      </c>
      <c r="AE291" t="str">
        <f t="shared" si="61"/>
        <v/>
      </c>
      <c r="AF291" t="str">
        <f t="shared" si="62"/>
        <v/>
      </c>
      <c r="AG291" t="str">
        <f t="shared" si="63"/>
        <v/>
      </c>
      <c r="AH291" t="str">
        <f t="shared" si="64"/>
        <v/>
      </c>
      <c r="AI291" t="str">
        <f t="shared" si="65"/>
        <v/>
      </c>
      <c r="AJ291" t="str">
        <f t="shared" si="66"/>
        <v/>
      </c>
      <c r="AK291" t="str">
        <f t="shared" si="67"/>
        <v/>
      </c>
    </row>
    <row r="292" spans="1:37" x14ac:dyDescent="0.25">
      <c r="A292" s="23"/>
      <c r="B292" s="24"/>
      <c r="C292" s="24"/>
      <c r="D292" s="620"/>
      <c r="E292" s="26"/>
      <c r="F292" s="27" t="s">
        <v>173</v>
      </c>
      <c r="G292" s="27"/>
      <c r="H292" s="24"/>
      <c r="I292" s="28"/>
      <c r="J292" s="28"/>
      <c r="K292" s="52"/>
      <c r="L292" s="53"/>
      <c r="M292" s="54"/>
      <c r="N292" s="55"/>
      <c r="O292" s="56"/>
      <c r="P292" s="223"/>
      <c r="Q292" s="225"/>
      <c r="R292" s="377"/>
      <c r="S292" s="29"/>
      <c r="T292" s="30"/>
      <c r="U292">
        <f t="shared" si="55"/>
        <v>1</v>
      </c>
      <c r="V292" t="str">
        <f>IF(F292="","",IF(COUNTIF('Postes comptables'!$A:$C,F292)=0,"Anomalie",""))</f>
        <v/>
      </c>
      <c r="W292">
        <f t="shared" si="56"/>
        <v>1</v>
      </c>
      <c r="Z292" t="str">
        <f>IF(G292="","",IF(COUNTIF('Postes comptables'!$C$99:$C$148,G292)=0,"Anomalie",""))</f>
        <v/>
      </c>
      <c r="AA292" t="b">
        <f t="shared" si="57"/>
        <v>0</v>
      </c>
      <c r="AB292" t="str">
        <f t="shared" si="58"/>
        <v/>
      </c>
      <c r="AC292" t="str">
        <f t="shared" si="59"/>
        <v/>
      </c>
      <c r="AD292" t="str">
        <f t="shared" si="60"/>
        <v/>
      </c>
      <c r="AE292" t="str">
        <f t="shared" si="61"/>
        <v/>
      </c>
      <c r="AF292" t="str">
        <f t="shared" si="62"/>
        <v/>
      </c>
      <c r="AG292" t="str">
        <f t="shared" si="63"/>
        <v/>
      </c>
      <c r="AH292" t="str">
        <f t="shared" si="64"/>
        <v/>
      </c>
      <c r="AI292" t="str">
        <f t="shared" si="65"/>
        <v/>
      </c>
      <c r="AJ292" t="str">
        <f t="shared" si="66"/>
        <v/>
      </c>
      <c r="AK292" t="str">
        <f t="shared" si="67"/>
        <v/>
      </c>
    </row>
    <row r="293" spans="1:37" x14ac:dyDescent="0.25">
      <c r="A293" s="23"/>
      <c r="B293" s="24"/>
      <c r="C293" s="24"/>
      <c r="D293" s="620"/>
      <c r="E293" s="26"/>
      <c r="F293" s="27" t="s">
        <v>173</v>
      </c>
      <c r="G293" s="27"/>
      <c r="H293" s="24"/>
      <c r="I293" s="28"/>
      <c r="J293" s="28"/>
      <c r="K293" s="52"/>
      <c r="L293" s="53"/>
      <c r="M293" s="54"/>
      <c r="N293" s="55"/>
      <c r="O293" s="56"/>
      <c r="P293" s="223"/>
      <c r="Q293" s="225"/>
      <c r="R293" s="377"/>
      <c r="S293" s="29"/>
      <c r="T293" s="30"/>
      <c r="U293">
        <f t="shared" si="55"/>
        <v>1</v>
      </c>
      <c r="V293" t="str">
        <f>IF(F293="","",IF(COUNTIF('Postes comptables'!$A:$C,F293)=0,"Anomalie",""))</f>
        <v/>
      </c>
      <c r="W293">
        <f t="shared" si="56"/>
        <v>1</v>
      </c>
      <c r="Z293" t="str">
        <f>IF(G293="","",IF(COUNTIF('Postes comptables'!$C$99:$C$148,G293)=0,"Anomalie",""))</f>
        <v/>
      </c>
      <c r="AA293" t="b">
        <f t="shared" si="57"/>
        <v>0</v>
      </c>
      <c r="AB293" t="str">
        <f t="shared" si="58"/>
        <v/>
      </c>
      <c r="AC293" t="str">
        <f t="shared" si="59"/>
        <v/>
      </c>
      <c r="AD293" t="str">
        <f t="shared" si="60"/>
        <v/>
      </c>
      <c r="AE293" t="str">
        <f t="shared" si="61"/>
        <v/>
      </c>
      <c r="AF293" t="str">
        <f t="shared" si="62"/>
        <v/>
      </c>
      <c r="AG293" t="str">
        <f t="shared" si="63"/>
        <v/>
      </c>
      <c r="AH293" t="str">
        <f t="shared" si="64"/>
        <v/>
      </c>
      <c r="AI293" t="str">
        <f t="shared" si="65"/>
        <v/>
      </c>
      <c r="AJ293" t="str">
        <f t="shared" si="66"/>
        <v/>
      </c>
      <c r="AK293" t="str">
        <f t="shared" si="67"/>
        <v/>
      </c>
    </row>
    <row r="294" spans="1:37" x14ac:dyDescent="0.25">
      <c r="A294" s="23"/>
      <c r="B294" s="24"/>
      <c r="C294" s="24"/>
      <c r="D294" s="620"/>
      <c r="E294" s="26"/>
      <c r="F294" s="27" t="s">
        <v>173</v>
      </c>
      <c r="G294" s="27"/>
      <c r="H294" s="24"/>
      <c r="I294" s="28"/>
      <c r="J294" s="28"/>
      <c r="K294" s="52"/>
      <c r="L294" s="53"/>
      <c r="M294" s="54"/>
      <c r="N294" s="55"/>
      <c r="O294" s="56"/>
      <c r="P294" s="223"/>
      <c r="Q294" s="225"/>
      <c r="R294" s="377"/>
      <c r="S294" s="29"/>
      <c r="T294" s="30"/>
      <c r="U294">
        <f t="shared" si="55"/>
        <v>1</v>
      </c>
      <c r="V294" t="str">
        <f>IF(F294="","",IF(COUNTIF('Postes comptables'!$A:$C,F294)=0,"Anomalie",""))</f>
        <v/>
      </c>
      <c r="W294">
        <f t="shared" si="56"/>
        <v>1</v>
      </c>
      <c r="Z294" t="str">
        <f>IF(G294="","",IF(COUNTIF('Postes comptables'!$C$99:$C$148,G294)=0,"Anomalie",""))</f>
        <v/>
      </c>
      <c r="AA294" t="b">
        <f t="shared" si="57"/>
        <v>0</v>
      </c>
      <c r="AB294" t="str">
        <f t="shared" si="58"/>
        <v/>
      </c>
      <c r="AC294" t="str">
        <f t="shared" si="59"/>
        <v/>
      </c>
      <c r="AD294" t="str">
        <f t="shared" si="60"/>
        <v/>
      </c>
      <c r="AE294" t="str">
        <f t="shared" si="61"/>
        <v/>
      </c>
      <c r="AF294" t="str">
        <f t="shared" si="62"/>
        <v/>
      </c>
      <c r="AG294" t="str">
        <f t="shared" si="63"/>
        <v/>
      </c>
      <c r="AH294" t="str">
        <f t="shared" si="64"/>
        <v/>
      </c>
      <c r="AI294" t="str">
        <f t="shared" si="65"/>
        <v/>
      </c>
      <c r="AJ294" t="str">
        <f t="shared" si="66"/>
        <v/>
      </c>
      <c r="AK294" t="str">
        <f t="shared" si="67"/>
        <v/>
      </c>
    </row>
    <row r="295" spans="1:37" x14ac:dyDescent="0.25">
      <c r="A295" s="23"/>
      <c r="B295" s="24"/>
      <c r="C295" s="24"/>
      <c r="D295" s="620"/>
      <c r="E295" s="26"/>
      <c r="F295" s="27" t="s">
        <v>173</v>
      </c>
      <c r="G295" s="27"/>
      <c r="H295" s="24"/>
      <c r="I295" s="28"/>
      <c r="J295" s="28"/>
      <c r="K295" s="52"/>
      <c r="L295" s="53"/>
      <c r="M295" s="54"/>
      <c r="N295" s="55"/>
      <c r="O295" s="56"/>
      <c r="P295" s="223"/>
      <c r="Q295" s="225"/>
      <c r="R295" s="377"/>
      <c r="S295" s="29"/>
      <c r="T295" s="30"/>
      <c r="U295">
        <f t="shared" si="55"/>
        <v>1</v>
      </c>
      <c r="V295" t="str">
        <f>IF(F295="","",IF(COUNTIF('Postes comptables'!$A:$C,F295)=0,"Anomalie",""))</f>
        <v/>
      </c>
      <c r="W295">
        <f t="shared" si="56"/>
        <v>1</v>
      </c>
      <c r="Z295" t="str">
        <f>IF(G295="","",IF(COUNTIF('Postes comptables'!$C$99:$C$148,G295)=0,"Anomalie",""))</f>
        <v/>
      </c>
      <c r="AA295" t="b">
        <f t="shared" si="57"/>
        <v>0</v>
      </c>
      <c r="AB295" t="str">
        <f t="shared" si="58"/>
        <v/>
      </c>
      <c r="AC295" t="str">
        <f t="shared" si="59"/>
        <v/>
      </c>
      <c r="AD295" t="str">
        <f t="shared" si="60"/>
        <v/>
      </c>
      <c r="AE295" t="str">
        <f t="shared" si="61"/>
        <v/>
      </c>
      <c r="AF295" t="str">
        <f t="shared" si="62"/>
        <v/>
      </c>
      <c r="AG295" t="str">
        <f t="shared" si="63"/>
        <v/>
      </c>
      <c r="AH295" t="str">
        <f t="shared" si="64"/>
        <v/>
      </c>
      <c r="AI295" t="str">
        <f t="shared" si="65"/>
        <v/>
      </c>
      <c r="AJ295" t="str">
        <f t="shared" si="66"/>
        <v/>
      </c>
      <c r="AK295" t="str">
        <f t="shared" si="67"/>
        <v/>
      </c>
    </row>
    <row r="296" spans="1:37" x14ac:dyDescent="0.25">
      <c r="A296" s="23"/>
      <c r="B296" s="24"/>
      <c r="C296" s="24"/>
      <c r="D296" s="620"/>
      <c r="E296" s="26"/>
      <c r="F296" s="27" t="s">
        <v>173</v>
      </c>
      <c r="G296" s="27"/>
      <c r="H296" s="24"/>
      <c r="I296" s="28"/>
      <c r="J296" s="28"/>
      <c r="K296" s="52"/>
      <c r="L296" s="53"/>
      <c r="M296" s="54"/>
      <c r="N296" s="55"/>
      <c r="O296" s="56"/>
      <c r="P296" s="223"/>
      <c r="Q296" s="225"/>
      <c r="R296" s="377"/>
      <c r="S296" s="29"/>
      <c r="T296" s="30"/>
      <c r="U296">
        <f t="shared" si="55"/>
        <v>1</v>
      </c>
      <c r="V296" t="str">
        <f>IF(F296="","",IF(COUNTIF('Postes comptables'!$A:$C,F296)=0,"Anomalie",""))</f>
        <v/>
      </c>
      <c r="W296">
        <f t="shared" si="56"/>
        <v>1</v>
      </c>
      <c r="Z296" t="str">
        <f>IF(G296="","",IF(COUNTIF('Postes comptables'!$C$99:$C$148,G296)=0,"Anomalie",""))</f>
        <v/>
      </c>
      <c r="AA296" t="b">
        <f t="shared" si="57"/>
        <v>0</v>
      </c>
      <c r="AB296" t="str">
        <f t="shared" si="58"/>
        <v/>
      </c>
      <c r="AC296" t="str">
        <f t="shared" si="59"/>
        <v/>
      </c>
      <c r="AD296" t="str">
        <f t="shared" si="60"/>
        <v/>
      </c>
      <c r="AE296" t="str">
        <f t="shared" si="61"/>
        <v/>
      </c>
      <c r="AF296" t="str">
        <f t="shared" si="62"/>
        <v/>
      </c>
      <c r="AG296" t="str">
        <f t="shared" si="63"/>
        <v/>
      </c>
      <c r="AH296" t="str">
        <f t="shared" si="64"/>
        <v/>
      </c>
      <c r="AI296" t="str">
        <f t="shared" si="65"/>
        <v/>
      </c>
      <c r="AJ296" t="str">
        <f t="shared" si="66"/>
        <v/>
      </c>
      <c r="AK296" t="str">
        <f t="shared" si="67"/>
        <v/>
      </c>
    </row>
    <row r="297" spans="1:37" x14ac:dyDescent="0.25">
      <c r="A297" s="23"/>
      <c r="B297" s="24"/>
      <c r="C297" s="24"/>
      <c r="D297" s="620"/>
      <c r="E297" s="26"/>
      <c r="F297" s="27" t="s">
        <v>173</v>
      </c>
      <c r="G297" s="27"/>
      <c r="H297" s="24"/>
      <c r="I297" s="28"/>
      <c r="J297" s="28"/>
      <c r="K297" s="52"/>
      <c r="L297" s="53"/>
      <c r="M297" s="54"/>
      <c r="N297" s="55"/>
      <c r="O297" s="56"/>
      <c r="P297" s="223"/>
      <c r="Q297" s="225"/>
      <c r="R297" s="377"/>
      <c r="S297" s="29"/>
      <c r="T297" s="30"/>
      <c r="U297">
        <f t="shared" si="55"/>
        <v>1</v>
      </c>
      <c r="V297" t="str">
        <f>IF(F297="","",IF(COUNTIF('Postes comptables'!$A:$C,F297)=0,"Anomalie",""))</f>
        <v/>
      </c>
      <c r="W297">
        <f t="shared" si="56"/>
        <v>1</v>
      </c>
      <c r="Z297" t="str">
        <f>IF(G297="","",IF(COUNTIF('Postes comptables'!$C$99:$C$148,G297)=0,"Anomalie",""))</f>
        <v/>
      </c>
      <c r="AA297" t="b">
        <f t="shared" si="57"/>
        <v>0</v>
      </c>
      <c r="AB297" t="str">
        <f t="shared" si="58"/>
        <v/>
      </c>
      <c r="AC297" t="str">
        <f t="shared" si="59"/>
        <v/>
      </c>
      <c r="AD297" t="str">
        <f t="shared" si="60"/>
        <v/>
      </c>
      <c r="AE297" t="str">
        <f t="shared" si="61"/>
        <v/>
      </c>
      <c r="AF297" t="str">
        <f t="shared" si="62"/>
        <v/>
      </c>
      <c r="AG297" t="str">
        <f t="shared" si="63"/>
        <v/>
      </c>
      <c r="AH297" t="str">
        <f t="shared" si="64"/>
        <v/>
      </c>
      <c r="AI297" t="str">
        <f t="shared" si="65"/>
        <v/>
      </c>
      <c r="AJ297" t="str">
        <f t="shared" si="66"/>
        <v/>
      </c>
      <c r="AK297" t="str">
        <f t="shared" si="67"/>
        <v/>
      </c>
    </row>
    <row r="298" spans="1:37" x14ac:dyDescent="0.25">
      <c r="A298" s="23"/>
      <c r="B298" s="24"/>
      <c r="C298" s="24"/>
      <c r="D298" s="620"/>
      <c r="E298" s="26"/>
      <c r="F298" s="27" t="s">
        <v>173</v>
      </c>
      <c r="G298" s="27"/>
      <c r="H298" s="24"/>
      <c r="I298" s="28"/>
      <c r="J298" s="28"/>
      <c r="K298" s="52"/>
      <c r="L298" s="53"/>
      <c r="M298" s="54"/>
      <c r="N298" s="55"/>
      <c r="O298" s="56"/>
      <c r="P298" s="223"/>
      <c r="Q298" s="225"/>
      <c r="R298" s="377"/>
      <c r="S298" s="29"/>
      <c r="T298" s="30"/>
      <c r="U298">
        <f t="shared" si="55"/>
        <v>1</v>
      </c>
      <c r="V298" t="str">
        <f>IF(F298="","",IF(COUNTIF('Postes comptables'!$A:$C,F298)=0,"Anomalie",""))</f>
        <v/>
      </c>
      <c r="W298">
        <f t="shared" si="56"/>
        <v>1</v>
      </c>
      <c r="Z298" t="str">
        <f>IF(G298="","",IF(COUNTIF('Postes comptables'!$C$99:$C$148,G298)=0,"Anomalie",""))</f>
        <v/>
      </c>
      <c r="AA298" t="b">
        <f t="shared" si="57"/>
        <v>0</v>
      </c>
      <c r="AB298" t="str">
        <f t="shared" si="58"/>
        <v/>
      </c>
      <c r="AC298" t="str">
        <f t="shared" si="59"/>
        <v/>
      </c>
      <c r="AD298" t="str">
        <f t="shared" si="60"/>
        <v/>
      </c>
      <c r="AE298" t="str">
        <f t="shared" si="61"/>
        <v/>
      </c>
      <c r="AF298" t="str">
        <f t="shared" si="62"/>
        <v/>
      </c>
      <c r="AG298" t="str">
        <f t="shared" si="63"/>
        <v/>
      </c>
      <c r="AH298" t="str">
        <f t="shared" si="64"/>
        <v/>
      </c>
      <c r="AI298" t="str">
        <f t="shared" si="65"/>
        <v/>
      </c>
      <c r="AJ298" t="str">
        <f t="shared" si="66"/>
        <v/>
      </c>
      <c r="AK298" t="str">
        <f t="shared" si="67"/>
        <v/>
      </c>
    </row>
    <row r="299" spans="1:37" x14ac:dyDescent="0.25">
      <c r="A299" s="23"/>
      <c r="B299" s="24"/>
      <c r="C299" s="24"/>
      <c r="D299" s="620"/>
      <c r="E299" s="26"/>
      <c r="F299" s="27" t="s">
        <v>173</v>
      </c>
      <c r="G299" s="27"/>
      <c r="H299" s="24"/>
      <c r="I299" s="28"/>
      <c r="J299" s="28"/>
      <c r="K299" s="52"/>
      <c r="L299" s="53"/>
      <c r="M299" s="54"/>
      <c r="N299" s="55"/>
      <c r="O299" s="56"/>
      <c r="P299" s="223"/>
      <c r="Q299" s="225"/>
      <c r="R299" s="377"/>
      <c r="S299" s="29"/>
      <c r="T299" s="30"/>
      <c r="U299">
        <f t="shared" si="55"/>
        <v>1</v>
      </c>
      <c r="V299" t="str">
        <f>IF(F299="","",IF(COUNTIF('Postes comptables'!$A:$C,F299)=0,"Anomalie",""))</f>
        <v/>
      </c>
      <c r="W299">
        <f t="shared" si="56"/>
        <v>1</v>
      </c>
      <c r="Z299" t="str">
        <f>IF(G299="","",IF(COUNTIF('Postes comptables'!$C$99:$C$148,G299)=0,"Anomalie",""))</f>
        <v/>
      </c>
      <c r="AA299" t="b">
        <f t="shared" si="57"/>
        <v>0</v>
      </c>
      <c r="AB299" t="str">
        <f t="shared" si="58"/>
        <v/>
      </c>
      <c r="AC299" t="str">
        <f t="shared" si="59"/>
        <v/>
      </c>
      <c r="AD299" t="str">
        <f t="shared" si="60"/>
        <v/>
      </c>
      <c r="AE299" t="str">
        <f t="shared" si="61"/>
        <v/>
      </c>
      <c r="AF299" t="str">
        <f t="shared" si="62"/>
        <v/>
      </c>
      <c r="AG299" t="str">
        <f t="shared" si="63"/>
        <v/>
      </c>
      <c r="AH299" t="str">
        <f t="shared" si="64"/>
        <v/>
      </c>
      <c r="AI299" t="str">
        <f t="shared" si="65"/>
        <v/>
      </c>
      <c r="AJ299" t="str">
        <f t="shared" si="66"/>
        <v/>
      </c>
      <c r="AK299" t="str">
        <f t="shared" si="67"/>
        <v/>
      </c>
    </row>
    <row r="300" spans="1:37" x14ac:dyDescent="0.25">
      <c r="A300" s="23"/>
      <c r="B300" s="24"/>
      <c r="C300" s="24"/>
      <c r="D300" s="620"/>
      <c r="E300" s="26"/>
      <c r="F300" s="27" t="s">
        <v>173</v>
      </c>
      <c r="G300" s="27"/>
      <c r="H300" s="24"/>
      <c r="I300" s="28"/>
      <c r="J300" s="28"/>
      <c r="K300" s="52"/>
      <c r="L300" s="53"/>
      <c r="M300" s="54"/>
      <c r="N300" s="55"/>
      <c r="O300" s="56"/>
      <c r="P300" s="223"/>
      <c r="Q300" s="225"/>
      <c r="R300" s="377"/>
      <c r="S300" s="29"/>
      <c r="T300" s="30"/>
      <c r="U300">
        <f t="shared" si="55"/>
        <v>1</v>
      </c>
      <c r="V300" t="str">
        <f>IF(F300="","",IF(COUNTIF('Postes comptables'!$A:$C,F300)=0,"Anomalie",""))</f>
        <v/>
      </c>
      <c r="W300">
        <f t="shared" si="56"/>
        <v>1</v>
      </c>
      <c r="Z300" t="str">
        <f>IF(G300="","",IF(COUNTIF('Postes comptables'!$C$99:$C$148,G300)=0,"Anomalie",""))</f>
        <v/>
      </c>
      <c r="AA300" t="b">
        <f t="shared" si="57"/>
        <v>0</v>
      </c>
      <c r="AB300" t="str">
        <f t="shared" si="58"/>
        <v/>
      </c>
      <c r="AC300" t="str">
        <f t="shared" si="59"/>
        <v/>
      </c>
      <c r="AD300" t="str">
        <f t="shared" si="60"/>
        <v/>
      </c>
      <c r="AE300" t="str">
        <f t="shared" si="61"/>
        <v/>
      </c>
      <c r="AF300" t="str">
        <f t="shared" si="62"/>
        <v/>
      </c>
      <c r="AG300" t="str">
        <f t="shared" si="63"/>
        <v/>
      </c>
      <c r="AH300" t="str">
        <f t="shared" si="64"/>
        <v/>
      </c>
      <c r="AI300" t="str">
        <f t="shared" si="65"/>
        <v/>
      </c>
      <c r="AJ300" t="str">
        <f t="shared" si="66"/>
        <v/>
      </c>
      <c r="AK300" t="str">
        <f t="shared" si="67"/>
        <v/>
      </c>
    </row>
    <row r="301" spans="1:37" x14ac:dyDescent="0.25">
      <c r="A301" s="23"/>
      <c r="B301" s="24"/>
      <c r="C301" s="24"/>
      <c r="D301" s="620"/>
      <c r="E301" s="26"/>
      <c r="F301" s="27" t="s">
        <v>173</v>
      </c>
      <c r="G301" s="27"/>
      <c r="H301" s="24"/>
      <c r="I301" s="28"/>
      <c r="J301" s="28"/>
      <c r="K301" s="52"/>
      <c r="L301" s="53"/>
      <c r="M301" s="54"/>
      <c r="N301" s="55"/>
      <c r="O301" s="56"/>
      <c r="P301" s="223"/>
      <c r="Q301" s="225"/>
      <c r="R301" s="377"/>
      <c r="S301" s="29"/>
      <c r="T301" s="30"/>
      <c r="U301">
        <f t="shared" si="55"/>
        <v>1</v>
      </c>
      <c r="V301" t="str">
        <f>IF(F301="","",IF(COUNTIF('Postes comptables'!$A:$C,F301)=0,"Anomalie",""))</f>
        <v/>
      </c>
      <c r="W301">
        <f t="shared" si="56"/>
        <v>1</v>
      </c>
      <c r="Z301" t="str">
        <f>IF(G301="","",IF(COUNTIF('Postes comptables'!$C$99:$C$148,G301)=0,"Anomalie",""))</f>
        <v/>
      </c>
      <c r="AA301" t="b">
        <f t="shared" si="57"/>
        <v>0</v>
      </c>
      <c r="AB301" t="str">
        <f t="shared" si="58"/>
        <v/>
      </c>
      <c r="AC301" t="str">
        <f t="shared" si="59"/>
        <v/>
      </c>
      <c r="AD301" t="str">
        <f t="shared" si="60"/>
        <v/>
      </c>
      <c r="AE301" t="str">
        <f t="shared" si="61"/>
        <v/>
      </c>
      <c r="AF301" t="str">
        <f t="shared" si="62"/>
        <v/>
      </c>
      <c r="AG301" t="str">
        <f t="shared" si="63"/>
        <v/>
      </c>
      <c r="AH301" t="str">
        <f t="shared" si="64"/>
        <v/>
      </c>
      <c r="AI301" t="str">
        <f t="shared" si="65"/>
        <v/>
      </c>
      <c r="AJ301" t="str">
        <f t="shared" si="66"/>
        <v/>
      </c>
      <c r="AK301" t="str">
        <f t="shared" si="67"/>
        <v/>
      </c>
    </row>
    <row r="302" spans="1:37" x14ac:dyDescent="0.25">
      <c r="A302" s="23"/>
      <c r="B302" s="24"/>
      <c r="C302" s="24"/>
      <c r="D302" s="620"/>
      <c r="E302" s="26"/>
      <c r="F302" s="27" t="s">
        <v>173</v>
      </c>
      <c r="G302" s="27"/>
      <c r="H302" s="24"/>
      <c r="I302" s="28"/>
      <c r="J302" s="28"/>
      <c r="K302" s="52"/>
      <c r="L302" s="53"/>
      <c r="M302" s="54"/>
      <c r="N302" s="55"/>
      <c r="O302" s="56"/>
      <c r="P302" s="223"/>
      <c r="Q302" s="225"/>
      <c r="R302" s="377"/>
      <c r="S302" s="29"/>
      <c r="T302" s="30"/>
      <c r="U302">
        <f t="shared" si="55"/>
        <v>1</v>
      </c>
      <c r="V302" t="str">
        <f>IF(F302="","",IF(COUNTIF('Postes comptables'!$A:$C,F302)=0,"Anomalie",""))</f>
        <v/>
      </c>
      <c r="W302">
        <f t="shared" si="56"/>
        <v>1</v>
      </c>
      <c r="Z302" t="str">
        <f>IF(G302="","",IF(COUNTIF('Postes comptables'!$C$99:$C$148,G302)=0,"Anomalie",""))</f>
        <v/>
      </c>
      <c r="AA302" t="b">
        <f t="shared" si="57"/>
        <v>0</v>
      </c>
      <c r="AB302" t="str">
        <f t="shared" si="58"/>
        <v/>
      </c>
      <c r="AC302" t="str">
        <f t="shared" si="59"/>
        <v/>
      </c>
      <c r="AD302" t="str">
        <f t="shared" si="60"/>
        <v/>
      </c>
      <c r="AE302" t="str">
        <f t="shared" si="61"/>
        <v/>
      </c>
      <c r="AF302" t="str">
        <f t="shared" si="62"/>
        <v/>
      </c>
      <c r="AG302" t="str">
        <f t="shared" si="63"/>
        <v/>
      </c>
      <c r="AH302" t="str">
        <f t="shared" si="64"/>
        <v/>
      </c>
      <c r="AI302" t="str">
        <f t="shared" si="65"/>
        <v/>
      </c>
      <c r="AJ302" t="str">
        <f t="shared" si="66"/>
        <v/>
      </c>
      <c r="AK302" t="str">
        <f t="shared" si="67"/>
        <v/>
      </c>
    </row>
    <row r="303" spans="1:37" x14ac:dyDescent="0.25">
      <c r="A303" s="23"/>
      <c r="B303" s="24"/>
      <c r="C303" s="24"/>
      <c r="D303" s="620"/>
      <c r="E303" s="26"/>
      <c r="F303" s="27" t="s">
        <v>173</v>
      </c>
      <c r="G303" s="27"/>
      <c r="H303" s="24"/>
      <c r="I303" s="28"/>
      <c r="J303" s="28"/>
      <c r="K303" s="52"/>
      <c r="L303" s="53"/>
      <c r="M303" s="54"/>
      <c r="N303" s="55"/>
      <c r="O303" s="56"/>
      <c r="P303" s="223"/>
      <c r="Q303" s="225"/>
      <c r="R303" s="377"/>
      <c r="S303" s="29"/>
      <c r="T303" s="30"/>
      <c r="U303">
        <f t="shared" si="55"/>
        <v>1</v>
      </c>
      <c r="V303" t="str">
        <f>IF(F303="","",IF(COUNTIF('Postes comptables'!$A:$C,F303)=0,"Anomalie",""))</f>
        <v/>
      </c>
      <c r="W303">
        <f t="shared" si="56"/>
        <v>1</v>
      </c>
      <c r="Z303" t="str">
        <f>IF(G303="","",IF(COUNTIF('Postes comptables'!$C$99:$C$148,G303)=0,"Anomalie",""))</f>
        <v/>
      </c>
      <c r="AA303" t="b">
        <f t="shared" si="57"/>
        <v>0</v>
      </c>
      <c r="AB303" t="str">
        <f t="shared" si="58"/>
        <v/>
      </c>
      <c r="AC303" t="str">
        <f t="shared" si="59"/>
        <v/>
      </c>
      <c r="AD303" t="str">
        <f t="shared" si="60"/>
        <v/>
      </c>
      <c r="AE303" t="str">
        <f t="shared" si="61"/>
        <v/>
      </c>
      <c r="AF303" t="str">
        <f t="shared" si="62"/>
        <v/>
      </c>
      <c r="AG303" t="str">
        <f t="shared" si="63"/>
        <v/>
      </c>
      <c r="AH303" t="str">
        <f t="shared" si="64"/>
        <v/>
      </c>
      <c r="AI303" t="str">
        <f t="shared" si="65"/>
        <v/>
      </c>
      <c r="AJ303" t="str">
        <f t="shared" si="66"/>
        <v/>
      </c>
      <c r="AK303" t="str">
        <f t="shared" si="67"/>
        <v/>
      </c>
    </row>
    <row r="304" spans="1:37" x14ac:dyDescent="0.25">
      <c r="A304" s="23"/>
      <c r="B304" s="24"/>
      <c r="C304" s="24"/>
      <c r="D304" s="620"/>
      <c r="E304" s="26"/>
      <c r="F304" s="27" t="s">
        <v>173</v>
      </c>
      <c r="G304" s="27"/>
      <c r="H304" s="24"/>
      <c r="I304" s="28"/>
      <c r="J304" s="28"/>
      <c r="K304" s="52"/>
      <c r="L304" s="53"/>
      <c r="M304" s="54"/>
      <c r="N304" s="55"/>
      <c r="O304" s="56"/>
      <c r="P304" s="223"/>
      <c r="Q304" s="225"/>
      <c r="R304" s="377"/>
      <c r="S304" s="29"/>
      <c r="T304" s="30"/>
      <c r="U304">
        <f t="shared" si="55"/>
        <v>1</v>
      </c>
      <c r="V304" t="str">
        <f>IF(F304="","",IF(COUNTIF('Postes comptables'!$A:$C,F304)=0,"Anomalie",""))</f>
        <v/>
      </c>
      <c r="W304">
        <f t="shared" si="56"/>
        <v>1</v>
      </c>
      <c r="Z304" t="str">
        <f>IF(G304="","",IF(COUNTIF('Postes comptables'!$C$99:$C$148,G304)=0,"Anomalie",""))</f>
        <v/>
      </c>
      <c r="AA304" t="b">
        <f t="shared" si="57"/>
        <v>0</v>
      </c>
      <c r="AB304" t="str">
        <f t="shared" si="58"/>
        <v/>
      </c>
      <c r="AC304" t="str">
        <f t="shared" si="59"/>
        <v/>
      </c>
      <c r="AD304" t="str">
        <f t="shared" si="60"/>
        <v/>
      </c>
      <c r="AE304" t="str">
        <f t="shared" si="61"/>
        <v/>
      </c>
      <c r="AF304" t="str">
        <f t="shared" si="62"/>
        <v/>
      </c>
      <c r="AG304" t="str">
        <f t="shared" si="63"/>
        <v/>
      </c>
      <c r="AH304" t="str">
        <f t="shared" si="64"/>
        <v/>
      </c>
      <c r="AI304" t="str">
        <f t="shared" si="65"/>
        <v/>
      </c>
      <c r="AJ304" t="str">
        <f t="shared" si="66"/>
        <v/>
      </c>
      <c r="AK304" t="str">
        <f t="shared" si="67"/>
        <v/>
      </c>
    </row>
    <row r="305" spans="1:37" x14ac:dyDescent="0.25">
      <c r="A305" s="23"/>
      <c r="B305" s="24"/>
      <c r="C305" s="24"/>
      <c r="D305" s="620"/>
      <c r="E305" s="26"/>
      <c r="F305" s="27" t="s">
        <v>173</v>
      </c>
      <c r="G305" s="27"/>
      <c r="H305" s="24"/>
      <c r="I305" s="28"/>
      <c r="J305" s="28"/>
      <c r="K305" s="52"/>
      <c r="L305" s="53"/>
      <c r="M305" s="54"/>
      <c r="N305" s="55"/>
      <c r="O305" s="56"/>
      <c r="P305" s="223"/>
      <c r="Q305" s="225"/>
      <c r="R305" s="377"/>
      <c r="S305" s="29"/>
      <c r="T305" s="30"/>
      <c r="U305">
        <f t="shared" si="55"/>
        <v>1</v>
      </c>
      <c r="V305" t="str">
        <f>IF(F305="","",IF(COUNTIF('Postes comptables'!$A:$C,F305)=0,"Anomalie",""))</f>
        <v/>
      </c>
      <c r="W305">
        <f t="shared" si="56"/>
        <v>1</v>
      </c>
      <c r="Z305" t="str">
        <f>IF(G305="","",IF(COUNTIF('Postes comptables'!$C$99:$C$148,G305)=0,"Anomalie",""))</f>
        <v/>
      </c>
      <c r="AA305" t="b">
        <f t="shared" si="57"/>
        <v>0</v>
      </c>
      <c r="AB305" t="str">
        <f t="shared" si="58"/>
        <v/>
      </c>
      <c r="AC305" t="str">
        <f t="shared" si="59"/>
        <v/>
      </c>
      <c r="AD305" t="str">
        <f t="shared" si="60"/>
        <v/>
      </c>
      <c r="AE305" t="str">
        <f t="shared" si="61"/>
        <v/>
      </c>
      <c r="AF305" t="str">
        <f t="shared" si="62"/>
        <v/>
      </c>
      <c r="AG305" t="str">
        <f t="shared" si="63"/>
        <v/>
      </c>
      <c r="AH305" t="str">
        <f t="shared" si="64"/>
        <v/>
      </c>
      <c r="AI305" t="str">
        <f t="shared" si="65"/>
        <v/>
      </c>
      <c r="AJ305" t="str">
        <f t="shared" si="66"/>
        <v/>
      </c>
      <c r="AK305" t="str">
        <f t="shared" si="67"/>
        <v/>
      </c>
    </row>
    <row r="306" spans="1:37" x14ac:dyDescent="0.25">
      <c r="A306" s="23"/>
      <c r="B306" s="24"/>
      <c r="C306" s="24"/>
      <c r="D306" s="620"/>
      <c r="E306" s="26"/>
      <c r="F306" s="27" t="s">
        <v>173</v>
      </c>
      <c r="G306" s="27"/>
      <c r="H306" s="24"/>
      <c r="I306" s="28"/>
      <c r="J306" s="28"/>
      <c r="K306" s="52"/>
      <c r="L306" s="53"/>
      <c r="M306" s="54"/>
      <c r="N306" s="55"/>
      <c r="O306" s="56"/>
      <c r="P306" s="223"/>
      <c r="Q306" s="225"/>
      <c r="R306" s="377"/>
      <c r="S306" s="29"/>
      <c r="T306" s="30"/>
      <c r="U306">
        <f t="shared" si="55"/>
        <v>1</v>
      </c>
      <c r="V306" t="str">
        <f>IF(F306="","",IF(COUNTIF('Postes comptables'!$A:$C,F306)=0,"Anomalie",""))</f>
        <v/>
      </c>
      <c r="W306">
        <f t="shared" si="56"/>
        <v>1</v>
      </c>
      <c r="Z306" t="str">
        <f>IF(G306="","",IF(COUNTIF('Postes comptables'!$C$99:$C$148,G306)=0,"Anomalie",""))</f>
        <v/>
      </c>
      <c r="AA306" t="b">
        <f t="shared" si="57"/>
        <v>0</v>
      </c>
      <c r="AB306" t="str">
        <f t="shared" si="58"/>
        <v/>
      </c>
      <c r="AC306" t="str">
        <f t="shared" si="59"/>
        <v/>
      </c>
      <c r="AD306" t="str">
        <f t="shared" si="60"/>
        <v/>
      </c>
      <c r="AE306" t="str">
        <f t="shared" si="61"/>
        <v/>
      </c>
      <c r="AF306" t="str">
        <f t="shared" si="62"/>
        <v/>
      </c>
      <c r="AG306" t="str">
        <f t="shared" si="63"/>
        <v/>
      </c>
      <c r="AH306" t="str">
        <f t="shared" si="64"/>
        <v/>
      </c>
      <c r="AI306" t="str">
        <f t="shared" si="65"/>
        <v/>
      </c>
      <c r="AJ306" t="str">
        <f t="shared" si="66"/>
        <v/>
      </c>
      <c r="AK306" t="str">
        <f t="shared" si="67"/>
        <v/>
      </c>
    </row>
    <row r="307" spans="1:37" x14ac:dyDescent="0.25">
      <c r="A307" s="23"/>
      <c r="B307" s="24"/>
      <c r="C307" s="24"/>
      <c r="D307" s="620"/>
      <c r="E307" s="26"/>
      <c r="F307" s="27" t="s">
        <v>173</v>
      </c>
      <c r="G307" s="27"/>
      <c r="H307" s="24"/>
      <c r="I307" s="28"/>
      <c r="J307" s="28"/>
      <c r="K307" s="52"/>
      <c r="L307" s="53"/>
      <c r="M307" s="54"/>
      <c r="N307" s="55"/>
      <c r="O307" s="56"/>
      <c r="P307" s="223"/>
      <c r="Q307" s="225"/>
      <c r="R307" s="377"/>
      <c r="S307" s="29"/>
      <c r="T307" s="30"/>
      <c r="U307">
        <f t="shared" si="55"/>
        <v>1</v>
      </c>
      <c r="V307" t="str">
        <f>IF(F307="","",IF(COUNTIF('Postes comptables'!$A:$C,F307)=0,"Anomalie",""))</f>
        <v/>
      </c>
      <c r="W307">
        <f t="shared" si="56"/>
        <v>1</v>
      </c>
      <c r="Z307" t="str">
        <f>IF(G307="","",IF(COUNTIF('Postes comptables'!$C$99:$C$148,G307)=0,"Anomalie",""))</f>
        <v/>
      </c>
      <c r="AA307" t="b">
        <f t="shared" si="57"/>
        <v>0</v>
      </c>
      <c r="AB307" t="str">
        <f t="shared" si="58"/>
        <v/>
      </c>
      <c r="AC307" t="str">
        <f t="shared" si="59"/>
        <v/>
      </c>
      <c r="AD307" t="str">
        <f t="shared" si="60"/>
        <v/>
      </c>
      <c r="AE307" t="str">
        <f t="shared" si="61"/>
        <v/>
      </c>
      <c r="AF307" t="str">
        <f t="shared" si="62"/>
        <v/>
      </c>
      <c r="AG307" t="str">
        <f t="shared" si="63"/>
        <v/>
      </c>
      <c r="AH307" t="str">
        <f t="shared" si="64"/>
        <v/>
      </c>
      <c r="AI307" t="str">
        <f t="shared" si="65"/>
        <v/>
      </c>
      <c r="AJ307" t="str">
        <f t="shared" si="66"/>
        <v/>
      </c>
      <c r="AK307" t="str">
        <f t="shared" si="67"/>
        <v/>
      </c>
    </row>
    <row r="308" spans="1:37" x14ac:dyDescent="0.25">
      <c r="A308" s="23"/>
      <c r="B308" s="24"/>
      <c r="C308" s="24"/>
      <c r="D308" s="620"/>
      <c r="E308" s="26"/>
      <c r="F308" s="27" t="s">
        <v>173</v>
      </c>
      <c r="G308" s="27"/>
      <c r="H308" s="24"/>
      <c r="I308" s="28"/>
      <c r="J308" s="28"/>
      <c r="K308" s="52"/>
      <c r="L308" s="53"/>
      <c r="M308" s="54"/>
      <c r="N308" s="55"/>
      <c r="O308" s="56"/>
      <c r="P308" s="223"/>
      <c r="Q308" s="225"/>
      <c r="R308" s="377"/>
      <c r="S308" s="29"/>
      <c r="T308" s="30"/>
      <c r="U308">
        <f t="shared" si="55"/>
        <v>1</v>
      </c>
      <c r="V308" t="str">
        <f>IF(F308="","",IF(COUNTIF('Postes comptables'!$A:$C,F308)=0,"Anomalie",""))</f>
        <v/>
      </c>
      <c r="W308">
        <f t="shared" si="56"/>
        <v>1</v>
      </c>
      <c r="Z308" t="str">
        <f>IF(G308="","",IF(COUNTIF('Postes comptables'!$C$99:$C$148,G308)=0,"Anomalie",""))</f>
        <v/>
      </c>
      <c r="AA308" t="b">
        <f t="shared" si="57"/>
        <v>0</v>
      </c>
      <c r="AB308" t="str">
        <f t="shared" si="58"/>
        <v/>
      </c>
      <c r="AC308" t="str">
        <f t="shared" si="59"/>
        <v/>
      </c>
      <c r="AD308" t="str">
        <f t="shared" si="60"/>
        <v/>
      </c>
      <c r="AE308" t="str">
        <f t="shared" si="61"/>
        <v/>
      </c>
      <c r="AF308" t="str">
        <f t="shared" si="62"/>
        <v/>
      </c>
      <c r="AG308" t="str">
        <f t="shared" si="63"/>
        <v/>
      </c>
      <c r="AH308" t="str">
        <f t="shared" si="64"/>
        <v/>
      </c>
      <c r="AI308" t="str">
        <f t="shared" si="65"/>
        <v/>
      </c>
      <c r="AJ308" t="str">
        <f t="shared" si="66"/>
        <v/>
      </c>
      <c r="AK308" t="str">
        <f t="shared" si="67"/>
        <v/>
      </c>
    </row>
    <row r="309" spans="1:37" x14ac:dyDescent="0.25">
      <c r="A309" s="23"/>
      <c r="B309" s="24"/>
      <c r="C309" s="24"/>
      <c r="D309" s="620"/>
      <c r="E309" s="26"/>
      <c r="F309" s="27" t="s">
        <v>173</v>
      </c>
      <c r="G309" s="27"/>
      <c r="H309" s="24"/>
      <c r="I309" s="28"/>
      <c r="J309" s="28"/>
      <c r="K309" s="52"/>
      <c r="L309" s="53"/>
      <c r="M309" s="54"/>
      <c r="N309" s="55"/>
      <c r="O309" s="56"/>
      <c r="P309" s="223"/>
      <c r="Q309" s="225"/>
      <c r="R309" s="377"/>
      <c r="S309" s="29"/>
      <c r="T309" s="30"/>
      <c r="U309">
        <f t="shared" si="55"/>
        <v>1</v>
      </c>
      <c r="V309" t="str">
        <f>IF(F309="","",IF(COUNTIF('Postes comptables'!$A:$C,F309)=0,"Anomalie",""))</f>
        <v/>
      </c>
      <c r="W309">
        <f t="shared" si="56"/>
        <v>1</v>
      </c>
      <c r="Z309" t="str">
        <f>IF(G309="","",IF(COUNTIF('Postes comptables'!$C$99:$C$148,G309)=0,"Anomalie",""))</f>
        <v/>
      </c>
      <c r="AA309" t="b">
        <f t="shared" si="57"/>
        <v>0</v>
      </c>
      <c r="AB309" t="str">
        <f t="shared" si="58"/>
        <v/>
      </c>
      <c r="AC309" t="str">
        <f t="shared" si="59"/>
        <v/>
      </c>
      <c r="AD309" t="str">
        <f t="shared" si="60"/>
        <v/>
      </c>
      <c r="AE309" t="str">
        <f t="shared" si="61"/>
        <v/>
      </c>
      <c r="AF309" t="str">
        <f t="shared" si="62"/>
        <v/>
      </c>
      <c r="AG309" t="str">
        <f t="shared" si="63"/>
        <v/>
      </c>
      <c r="AH309" t="str">
        <f t="shared" si="64"/>
        <v/>
      </c>
      <c r="AI309" t="str">
        <f t="shared" si="65"/>
        <v/>
      </c>
      <c r="AJ309" t="str">
        <f t="shared" si="66"/>
        <v/>
      </c>
      <c r="AK309" t="str">
        <f t="shared" si="67"/>
        <v/>
      </c>
    </row>
    <row r="310" spans="1:37" x14ac:dyDescent="0.25">
      <c r="A310" s="23"/>
      <c r="B310" s="24"/>
      <c r="C310" s="24"/>
      <c r="D310" s="620"/>
      <c r="E310" s="26"/>
      <c r="F310" s="27" t="s">
        <v>173</v>
      </c>
      <c r="G310" s="27"/>
      <c r="H310" s="24"/>
      <c r="I310" s="28"/>
      <c r="J310" s="28"/>
      <c r="K310" s="52"/>
      <c r="L310" s="53"/>
      <c r="M310" s="54"/>
      <c r="N310" s="55"/>
      <c r="O310" s="56"/>
      <c r="P310" s="223"/>
      <c r="Q310" s="225"/>
      <c r="R310" s="377"/>
      <c r="S310" s="29"/>
      <c r="T310" s="30"/>
      <c r="U310">
        <f t="shared" si="55"/>
        <v>1</v>
      </c>
      <c r="V310" t="str">
        <f>IF(F310="","",IF(COUNTIF('Postes comptables'!$A:$C,F310)=0,"Anomalie",""))</f>
        <v/>
      </c>
      <c r="W310">
        <f t="shared" si="56"/>
        <v>1</v>
      </c>
      <c r="Z310" t="str">
        <f>IF(G310="","",IF(COUNTIF('Postes comptables'!$C$99:$C$148,G310)=0,"Anomalie",""))</f>
        <v/>
      </c>
      <c r="AA310" t="b">
        <f t="shared" si="57"/>
        <v>0</v>
      </c>
      <c r="AB310" t="str">
        <f t="shared" si="58"/>
        <v/>
      </c>
      <c r="AC310" t="str">
        <f t="shared" si="59"/>
        <v/>
      </c>
      <c r="AD310" t="str">
        <f t="shared" si="60"/>
        <v/>
      </c>
      <c r="AE310" t="str">
        <f t="shared" si="61"/>
        <v/>
      </c>
      <c r="AF310" t="str">
        <f t="shared" si="62"/>
        <v/>
      </c>
      <c r="AG310" t="str">
        <f t="shared" si="63"/>
        <v/>
      </c>
      <c r="AH310" t="str">
        <f t="shared" si="64"/>
        <v/>
      </c>
      <c r="AI310" t="str">
        <f t="shared" si="65"/>
        <v/>
      </c>
      <c r="AJ310" t="str">
        <f t="shared" si="66"/>
        <v/>
      </c>
      <c r="AK310" t="str">
        <f t="shared" si="67"/>
        <v/>
      </c>
    </row>
    <row r="311" spans="1:37" x14ac:dyDescent="0.25">
      <c r="A311" s="23"/>
      <c r="B311" s="24"/>
      <c r="C311" s="24"/>
      <c r="D311" s="620"/>
      <c r="E311" s="26"/>
      <c r="F311" s="27" t="s">
        <v>173</v>
      </c>
      <c r="G311" s="27"/>
      <c r="H311" s="24"/>
      <c r="I311" s="28"/>
      <c r="J311" s="28"/>
      <c r="K311" s="52"/>
      <c r="L311" s="53"/>
      <c r="M311" s="54"/>
      <c r="N311" s="55"/>
      <c r="O311" s="56"/>
      <c r="P311" s="223"/>
      <c r="Q311" s="225"/>
      <c r="R311" s="377"/>
      <c r="S311" s="29"/>
      <c r="T311" s="30"/>
      <c r="U311">
        <f t="shared" si="55"/>
        <v>1</v>
      </c>
      <c r="V311" t="str">
        <f>IF(F311="","",IF(COUNTIF('Postes comptables'!$A:$C,F311)=0,"Anomalie",""))</f>
        <v/>
      </c>
      <c r="W311">
        <f t="shared" si="56"/>
        <v>1</v>
      </c>
      <c r="Z311" t="str">
        <f>IF(G311="","",IF(COUNTIF('Postes comptables'!$C$99:$C$148,G311)=0,"Anomalie",""))</f>
        <v/>
      </c>
      <c r="AA311" t="b">
        <f t="shared" si="57"/>
        <v>0</v>
      </c>
      <c r="AB311" t="str">
        <f t="shared" si="58"/>
        <v/>
      </c>
      <c r="AC311" t="str">
        <f t="shared" si="59"/>
        <v/>
      </c>
      <c r="AD311" t="str">
        <f t="shared" si="60"/>
        <v/>
      </c>
      <c r="AE311" t="str">
        <f t="shared" si="61"/>
        <v/>
      </c>
      <c r="AF311" t="str">
        <f t="shared" si="62"/>
        <v/>
      </c>
      <c r="AG311" t="str">
        <f t="shared" si="63"/>
        <v/>
      </c>
      <c r="AH311" t="str">
        <f t="shared" si="64"/>
        <v/>
      </c>
      <c r="AI311" t="str">
        <f t="shared" si="65"/>
        <v/>
      </c>
      <c r="AJ311" t="str">
        <f t="shared" si="66"/>
        <v/>
      </c>
      <c r="AK311" t="str">
        <f t="shared" si="67"/>
        <v/>
      </c>
    </row>
    <row r="312" spans="1:37" x14ac:dyDescent="0.25">
      <c r="A312" s="23"/>
      <c r="B312" s="24"/>
      <c r="C312" s="24"/>
      <c r="D312" s="620"/>
      <c r="E312" s="26"/>
      <c r="F312" s="27" t="s">
        <v>173</v>
      </c>
      <c r="G312" s="27"/>
      <c r="H312" s="24"/>
      <c r="I312" s="28"/>
      <c r="J312" s="28"/>
      <c r="K312" s="52"/>
      <c r="L312" s="53"/>
      <c r="M312" s="54"/>
      <c r="N312" s="55"/>
      <c r="O312" s="56"/>
      <c r="P312" s="223"/>
      <c r="Q312" s="225"/>
      <c r="R312" s="377"/>
      <c r="S312" s="29"/>
      <c r="T312" s="30"/>
      <c r="U312">
        <f t="shared" si="55"/>
        <v>1</v>
      </c>
      <c r="V312" t="str">
        <f>IF(F312="","",IF(COUNTIF('Postes comptables'!$A:$C,F312)=0,"Anomalie",""))</f>
        <v/>
      </c>
      <c r="W312">
        <f t="shared" si="56"/>
        <v>1</v>
      </c>
      <c r="Z312" t="str">
        <f>IF(G312="","",IF(COUNTIF('Postes comptables'!$C$99:$C$148,G312)=0,"Anomalie",""))</f>
        <v/>
      </c>
      <c r="AA312" t="b">
        <f t="shared" si="57"/>
        <v>0</v>
      </c>
      <c r="AB312" t="str">
        <f t="shared" si="58"/>
        <v/>
      </c>
      <c r="AC312" t="str">
        <f t="shared" si="59"/>
        <v/>
      </c>
      <c r="AD312" t="str">
        <f t="shared" si="60"/>
        <v/>
      </c>
      <c r="AE312" t="str">
        <f t="shared" si="61"/>
        <v/>
      </c>
      <c r="AF312" t="str">
        <f t="shared" si="62"/>
        <v/>
      </c>
      <c r="AG312" t="str">
        <f t="shared" si="63"/>
        <v/>
      </c>
      <c r="AH312" t="str">
        <f t="shared" si="64"/>
        <v/>
      </c>
      <c r="AI312" t="str">
        <f t="shared" si="65"/>
        <v/>
      </c>
      <c r="AJ312" t="str">
        <f t="shared" si="66"/>
        <v/>
      </c>
      <c r="AK312" t="str">
        <f t="shared" si="67"/>
        <v/>
      </c>
    </row>
    <row r="313" spans="1:37" x14ac:dyDescent="0.25">
      <c r="A313" s="23"/>
      <c r="B313" s="24"/>
      <c r="C313" s="24"/>
      <c r="D313" s="620"/>
      <c r="E313" s="26"/>
      <c r="F313" s="27" t="s">
        <v>173</v>
      </c>
      <c r="G313" s="27"/>
      <c r="H313" s="24"/>
      <c r="I313" s="28"/>
      <c r="J313" s="28"/>
      <c r="K313" s="52"/>
      <c r="L313" s="53"/>
      <c r="M313" s="54"/>
      <c r="N313" s="55"/>
      <c r="O313" s="56"/>
      <c r="P313" s="223"/>
      <c r="Q313" s="225"/>
      <c r="R313" s="377"/>
      <c r="S313" s="29"/>
      <c r="T313" s="30"/>
      <c r="U313">
        <f t="shared" si="55"/>
        <v>1</v>
      </c>
      <c r="V313" t="str">
        <f>IF(F313="","",IF(COUNTIF('Postes comptables'!$A:$C,F313)=0,"Anomalie",""))</f>
        <v/>
      </c>
      <c r="W313">
        <f t="shared" si="56"/>
        <v>1</v>
      </c>
      <c r="Z313" t="str">
        <f>IF(G313="","",IF(COUNTIF('Postes comptables'!$C$99:$C$148,G313)=0,"Anomalie",""))</f>
        <v/>
      </c>
      <c r="AA313" t="b">
        <f t="shared" si="57"/>
        <v>0</v>
      </c>
      <c r="AB313" t="str">
        <f t="shared" si="58"/>
        <v/>
      </c>
      <c r="AC313" t="str">
        <f t="shared" si="59"/>
        <v/>
      </c>
      <c r="AD313" t="str">
        <f t="shared" si="60"/>
        <v/>
      </c>
      <c r="AE313" t="str">
        <f t="shared" si="61"/>
        <v/>
      </c>
      <c r="AF313" t="str">
        <f t="shared" si="62"/>
        <v/>
      </c>
      <c r="AG313" t="str">
        <f t="shared" si="63"/>
        <v/>
      </c>
      <c r="AH313" t="str">
        <f t="shared" si="64"/>
        <v/>
      </c>
      <c r="AI313" t="str">
        <f t="shared" si="65"/>
        <v/>
      </c>
      <c r="AJ313" t="str">
        <f t="shared" si="66"/>
        <v/>
      </c>
      <c r="AK313" t="str">
        <f t="shared" si="67"/>
        <v/>
      </c>
    </row>
    <row r="314" spans="1:37" x14ac:dyDescent="0.25">
      <c r="A314" s="23"/>
      <c r="B314" s="24"/>
      <c r="C314" s="24"/>
      <c r="D314" s="620"/>
      <c r="E314" s="26"/>
      <c r="F314" s="27" t="s">
        <v>173</v>
      </c>
      <c r="G314" s="27"/>
      <c r="H314" s="24"/>
      <c r="I314" s="28"/>
      <c r="J314" s="28"/>
      <c r="K314" s="52"/>
      <c r="L314" s="53"/>
      <c r="M314" s="54"/>
      <c r="N314" s="55"/>
      <c r="O314" s="56"/>
      <c r="P314" s="223"/>
      <c r="Q314" s="225"/>
      <c r="R314" s="377"/>
      <c r="S314" s="29"/>
      <c r="T314" s="30"/>
      <c r="U314">
        <f t="shared" si="55"/>
        <v>1</v>
      </c>
      <c r="V314" t="str">
        <f>IF(F314="","",IF(COUNTIF('Postes comptables'!$A:$C,F314)=0,"Anomalie",""))</f>
        <v/>
      </c>
      <c r="W314">
        <f t="shared" si="56"/>
        <v>1</v>
      </c>
      <c r="Z314" t="str">
        <f>IF(G314="","",IF(COUNTIF('Postes comptables'!$C$99:$C$148,G314)=0,"Anomalie",""))</f>
        <v/>
      </c>
      <c r="AA314" t="b">
        <f t="shared" si="57"/>
        <v>0</v>
      </c>
      <c r="AB314" t="str">
        <f t="shared" si="58"/>
        <v/>
      </c>
      <c r="AC314" t="str">
        <f t="shared" si="59"/>
        <v/>
      </c>
      <c r="AD314" t="str">
        <f t="shared" si="60"/>
        <v/>
      </c>
      <c r="AE314" t="str">
        <f t="shared" si="61"/>
        <v/>
      </c>
      <c r="AF314" t="str">
        <f t="shared" si="62"/>
        <v/>
      </c>
      <c r="AG314" t="str">
        <f t="shared" si="63"/>
        <v/>
      </c>
      <c r="AH314" t="str">
        <f t="shared" si="64"/>
        <v/>
      </c>
      <c r="AI314" t="str">
        <f t="shared" si="65"/>
        <v/>
      </c>
      <c r="AJ314" t="str">
        <f t="shared" si="66"/>
        <v/>
      </c>
      <c r="AK314" t="str">
        <f t="shared" si="67"/>
        <v/>
      </c>
    </row>
    <row r="315" spans="1:37" x14ac:dyDescent="0.25">
      <c r="A315" s="23"/>
      <c r="B315" s="24"/>
      <c r="C315" s="24"/>
      <c r="D315" s="620"/>
      <c r="E315" s="26"/>
      <c r="F315" s="27" t="s">
        <v>173</v>
      </c>
      <c r="G315" s="27"/>
      <c r="H315" s="24"/>
      <c r="I315" s="28"/>
      <c r="J315" s="28"/>
      <c r="K315" s="52"/>
      <c r="L315" s="53"/>
      <c r="M315" s="54"/>
      <c r="N315" s="55"/>
      <c r="O315" s="56"/>
      <c r="P315" s="223"/>
      <c r="Q315" s="225"/>
      <c r="R315" s="377"/>
      <c r="S315" s="29"/>
      <c r="T315" s="30"/>
      <c r="U315">
        <f t="shared" si="55"/>
        <v>1</v>
      </c>
      <c r="V315" t="str">
        <f>IF(F315="","",IF(COUNTIF('Postes comptables'!$A:$C,F315)=0,"Anomalie",""))</f>
        <v/>
      </c>
      <c r="W315">
        <f t="shared" si="56"/>
        <v>1</v>
      </c>
      <c r="Z315" t="str">
        <f>IF(G315="","",IF(COUNTIF('Postes comptables'!$C$99:$C$148,G315)=0,"Anomalie",""))</f>
        <v/>
      </c>
      <c r="AA315" t="b">
        <f t="shared" si="57"/>
        <v>0</v>
      </c>
      <c r="AB315" t="str">
        <f t="shared" si="58"/>
        <v/>
      </c>
      <c r="AC315" t="str">
        <f t="shared" si="59"/>
        <v/>
      </c>
      <c r="AD315" t="str">
        <f t="shared" si="60"/>
        <v/>
      </c>
      <c r="AE315" t="str">
        <f t="shared" si="61"/>
        <v/>
      </c>
      <c r="AF315" t="str">
        <f t="shared" si="62"/>
        <v/>
      </c>
      <c r="AG315" t="str">
        <f t="shared" si="63"/>
        <v/>
      </c>
      <c r="AH315" t="str">
        <f t="shared" si="64"/>
        <v/>
      </c>
      <c r="AI315" t="str">
        <f t="shared" si="65"/>
        <v/>
      </c>
      <c r="AJ315" t="str">
        <f t="shared" si="66"/>
        <v/>
      </c>
      <c r="AK315" t="str">
        <f t="shared" si="67"/>
        <v/>
      </c>
    </row>
    <row r="316" spans="1:37" x14ac:dyDescent="0.25">
      <c r="A316" s="23"/>
      <c r="B316" s="24"/>
      <c r="C316" s="24"/>
      <c r="D316" s="620"/>
      <c r="E316" s="26"/>
      <c r="F316" s="27" t="s">
        <v>173</v>
      </c>
      <c r="G316" s="27"/>
      <c r="H316" s="24"/>
      <c r="I316" s="28"/>
      <c r="J316" s="28"/>
      <c r="K316" s="52"/>
      <c r="L316" s="53"/>
      <c r="M316" s="54"/>
      <c r="N316" s="55"/>
      <c r="O316" s="56"/>
      <c r="P316" s="223"/>
      <c r="Q316" s="225"/>
      <c r="R316" s="377"/>
      <c r="S316" s="29"/>
      <c r="T316" s="30"/>
      <c r="U316">
        <f t="shared" si="55"/>
        <v>1</v>
      </c>
      <c r="V316" t="str">
        <f>IF(F316="","",IF(COUNTIF('Postes comptables'!$A:$C,F316)=0,"Anomalie",""))</f>
        <v/>
      </c>
      <c r="W316">
        <f t="shared" si="56"/>
        <v>1</v>
      </c>
      <c r="Z316" t="str">
        <f>IF(G316="","",IF(COUNTIF('Postes comptables'!$C$99:$C$148,G316)=0,"Anomalie",""))</f>
        <v/>
      </c>
      <c r="AA316" t="b">
        <f t="shared" si="57"/>
        <v>0</v>
      </c>
      <c r="AB316" t="str">
        <f t="shared" si="58"/>
        <v/>
      </c>
      <c r="AC316" t="str">
        <f t="shared" si="59"/>
        <v/>
      </c>
      <c r="AD316" t="str">
        <f t="shared" si="60"/>
        <v/>
      </c>
      <c r="AE316" t="str">
        <f t="shared" si="61"/>
        <v/>
      </c>
      <c r="AF316" t="str">
        <f t="shared" si="62"/>
        <v/>
      </c>
      <c r="AG316" t="str">
        <f t="shared" si="63"/>
        <v/>
      </c>
      <c r="AH316" t="str">
        <f t="shared" si="64"/>
        <v/>
      </c>
      <c r="AI316" t="str">
        <f t="shared" si="65"/>
        <v/>
      </c>
      <c r="AJ316" t="str">
        <f t="shared" si="66"/>
        <v/>
      </c>
      <c r="AK316" t="str">
        <f t="shared" si="67"/>
        <v/>
      </c>
    </row>
    <row r="317" spans="1:37" x14ac:dyDescent="0.25">
      <c r="A317" s="23"/>
      <c r="B317" s="24"/>
      <c r="C317" s="24"/>
      <c r="D317" s="620"/>
      <c r="E317" s="26"/>
      <c r="F317" s="27" t="s">
        <v>173</v>
      </c>
      <c r="G317" s="27"/>
      <c r="H317" s="24"/>
      <c r="I317" s="28"/>
      <c r="J317" s="28"/>
      <c r="K317" s="52"/>
      <c r="L317" s="53"/>
      <c r="M317" s="54"/>
      <c r="N317" s="55"/>
      <c r="O317" s="56"/>
      <c r="P317" s="223"/>
      <c r="Q317" s="225"/>
      <c r="R317" s="377"/>
      <c r="S317" s="29"/>
      <c r="T317" s="30"/>
      <c r="U317">
        <f t="shared" si="55"/>
        <v>1</v>
      </c>
      <c r="V317" t="str">
        <f>IF(F317="","",IF(COUNTIF('Postes comptables'!$A:$C,F317)=0,"Anomalie",""))</f>
        <v/>
      </c>
      <c r="W317">
        <f t="shared" si="56"/>
        <v>1</v>
      </c>
      <c r="Z317" t="str">
        <f>IF(G317="","",IF(COUNTIF('Postes comptables'!$C$99:$C$148,G317)=0,"Anomalie",""))</f>
        <v/>
      </c>
      <c r="AA317" t="b">
        <f t="shared" si="57"/>
        <v>0</v>
      </c>
      <c r="AB317" t="str">
        <f t="shared" si="58"/>
        <v/>
      </c>
      <c r="AC317" t="str">
        <f t="shared" si="59"/>
        <v/>
      </c>
      <c r="AD317" t="str">
        <f t="shared" si="60"/>
        <v/>
      </c>
      <c r="AE317" t="str">
        <f t="shared" si="61"/>
        <v/>
      </c>
      <c r="AF317" t="str">
        <f t="shared" si="62"/>
        <v/>
      </c>
      <c r="AG317" t="str">
        <f t="shared" si="63"/>
        <v/>
      </c>
      <c r="AH317" t="str">
        <f t="shared" si="64"/>
        <v/>
      </c>
      <c r="AI317" t="str">
        <f t="shared" si="65"/>
        <v/>
      </c>
      <c r="AJ317" t="str">
        <f t="shared" si="66"/>
        <v/>
      </c>
      <c r="AK317" t="str">
        <f t="shared" si="67"/>
        <v/>
      </c>
    </row>
    <row r="318" spans="1:37" x14ac:dyDescent="0.25">
      <c r="A318" s="23"/>
      <c r="B318" s="24"/>
      <c r="C318" s="24"/>
      <c r="D318" s="620"/>
      <c r="E318" s="26"/>
      <c r="F318" s="27" t="s">
        <v>173</v>
      </c>
      <c r="G318" s="27"/>
      <c r="H318" s="24"/>
      <c r="I318" s="28"/>
      <c r="J318" s="28"/>
      <c r="K318" s="52"/>
      <c r="L318" s="53"/>
      <c r="M318" s="54"/>
      <c r="N318" s="55"/>
      <c r="O318" s="56"/>
      <c r="P318" s="223"/>
      <c r="Q318" s="225"/>
      <c r="R318" s="377"/>
      <c r="S318" s="29"/>
      <c r="T318" s="30"/>
      <c r="U318">
        <f t="shared" si="55"/>
        <v>1</v>
      </c>
      <c r="V318" t="str">
        <f>IF(F318="","",IF(COUNTIF('Postes comptables'!$A:$C,F318)=0,"Anomalie",""))</f>
        <v/>
      </c>
      <c r="W318">
        <f t="shared" si="56"/>
        <v>1</v>
      </c>
      <c r="Z318" t="str">
        <f>IF(G318="","",IF(COUNTIF('Postes comptables'!$C$99:$C$148,G318)=0,"Anomalie",""))</f>
        <v/>
      </c>
      <c r="AA318" t="b">
        <f t="shared" si="57"/>
        <v>0</v>
      </c>
      <c r="AB318" t="str">
        <f t="shared" si="58"/>
        <v/>
      </c>
      <c r="AC318" t="str">
        <f t="shared" si="59"/>
        <v/>
      </c>
      <c r="AD318" t="str">
        <f t="shared" si="60"/>
        <v/>
      </c>
      <c r="AE318" t="str">
        <f t="shared" si="61"/>
        <v/>
      </c>
      <c r="AF318" t="str">
        <f t="shared" si="62"/>
        <v/>
      </c>
      <c r="AG318" t="str">
        <f t="shared" si="63"/>
        <v/>
      </c>
      <c r="AH318" t="str">
        <f t="shared" si="64"/>
        <v/>
      </c>
      <c r="AI318" t="str">
        <f t="shared" si="65"/>
        <v/>
      </c>
      <c r="AJ318" t="str">
        <f t="shared" si="66"/>
        <v/>
      </c>
      <c r="AK318" t="str">
        <f t="shared" si="67"/>
        <v/>
      </c>
    </row>
    <row r="319" spans="1:37" x14ac:dyDescent="0.25">
      <c r="A319" s="23"/>
      <c r="B319" s="24"/>
      <c r="C319" s="24"/>
      <c r="D319" s="620"/>
      <c r="E319" s="26"/>
      <c r="F319" s="27" t="s">
        <v>173</v>
      </c>
      <c r="G319" s="27"/>
      <c r="H319" s="24"/>
      <c r="I319" s="28"/>
      <c r="J319" s="28"/>
      <c r="K319" s="52"/>
      <c r="L319" s="53"/>
      <c r="M319" s="54"/>
      <c r="N319" s="55"/>
      <c r="O319" s="56"/>
      <c r="P319" s="223"/>
      <c r="Q319" s="225"/>
      <c r="R319" s="377"/>
      <c r="S319" s="29"/>
      <c r="T319" s="30"/>
      <c r="U319">
        <f t="shared" si="55"/>
        <v>1</v>
      </c>
      <c r="V319" t="str">
        <f>IF(F319="","",IF(COUNTIF('Postes comptables'!$A:$C,F319)=0,"Anomalie",""))</f>
        <v/>
      </c>
      <c r="W319">
        <f t="shared" si="56"/>
        <v>1</v>
      </c>
      <c r="Z319" t="str">
        <f>IF(G319="","",IF(COUNTIF('Postes comptables'!$C$99:$C$148,G319)=0,"Anomalie",""))</f>
        <v/>
      </c>
      <c r="AA319" t="b">
        <f t="shared" si="57"/>
        <v>0</v>
      </c>
      <c r="AB319" t="str">
        <f t="shared" si="58"/>
        <v/>
      </c>
      <c r="AC319" t="str">
        <f t="shared" si="59"/>
        <v/>
      </c>
      <c r="AD319" t="str">
        <f t="shared" si="60"/>
        <v/>
      </c>
      <c r="AE319" t="str">
        <f t="shared" si="61"/>
        <v/>
      </c>
      <c r="AF319" t="str">
        <f t="shared" si="62"/>
        <v/>
      </c>
      <c r="AG319" t="str">
        <f t="shared" si="63"/>
        <v/>
      </c>
      <c r="AH319" t="str">
        <f t="shared" si="64"/>
        <v/>
      </c>
      <c r="AI319" t="str">
        <f t="shared" si="65"/>
        <v/>
      </c>
      <c r="AJ319" t="str">
        <f t="shared" si="66"/>
        <v/>
      </c>
      <c r="AK319" t="str">
        <f t="shared" si="67"/>
        <v/>
      </c>
    </row>
    <row r="320" spans="1:37" x14ac:dyDescent="0.25">
      <c r="A320" s="23"/>
      <c r="B320" s="24"/>
      <c r="C320" s="24"/>
      <c r="D320" s="620"/>
      <c r="E320" s="26"/>
      <c r="F320" s="27" t="s">
        <v>173</v>
      </c>
      <c r="G320" s="27"/>
      <c r="H320" s="24"/>
      <c r="I320" s="28"/>
      <c r="J320" s="28"/>
      <c r="K320" s="52"/>
      <c r="L320" s="53"/>
      <c r="M320" s="54"/>
      <c r="N320" s="55"/>
      <c r="O320" s="56"/>
      <c r="P320" s="223"/>
      <c r="Q320" s="225"/>
      <c r="R320" s="377"/>
      <c r="S320" s="29"/>
      <c r="T320" s="30"/>
      <c r="U320">
        <f t="shared" si="55"/>
        <v>1</v>
      </c>
      <c r="V320" t="str">
        <f>IF(F320="","",IF(COUNTIF('Postes comptables'!$A:$C,F320)=0,"Anomalie",""))</f>
        <v/>
      </c>
      <c r="W320">
        <f t="shared" si="56"/>
        <v>1</v>
      </c>
      <c r="Z320" t="str">
        <f>IF(G320="","",IF(COUNTIF('Postes comptables'!$C$99:$C$148,G320)=0,"Anomalie",""))</f>
        <v/>
      </c>
      <c r="AA320" t="b">
        <f t="shared" si="57"/>
        <v>0</v>
      </c>
      <c r="AB320" t="str">
        <f t="shared" si="58"/>
        <v/>
      </c>
      <c r="AC320" t="str">
        <f t="shared" si="59"/>
        <v/>
      </c>
      <c r="AD320" t="str">
        <f t="shared" si="60"/>
        <v/>
      </c>
      <c r="AE320" t="str">
        <f t="shared" si="61"/>
        <v/>
      </c>
      <c r="AF320" t="str">
        <f t="shared" si="62"/>
        <v/>
      </c>
      <c r="AG320" t="str">
        <f t="shared" si="63"/>
        <v/>
      </c>
      <c r="AH320" t="str">
        <f t="shared" si="64"/>
        <v/>
      </c>
      <c r="AI320" t="str">
        <f t="shared" si="65"/>
        <v/>
      </c>
      <c r="AJ320" t="str">
        <f t="shared" si="66"/>
        <v/>
      </c>
      <c r="AK320" t="str">
        <f t="shared" si="67"/>
        <v/>
      </c>
    </row>
    <row r="321" spans="1:37" x14ac:dyDescent="0.25">
      <c r="A321" s="23"/>
      <c r="B321" s="24"/>
      <c r="C321" s="24"/>
      <c r="D321" s="620"/>
      <c r="E321" s="26"/>
      <c r="F321" s="27" t="s">
        <v>173</v>
      </c>
      <c r="G321" s="27"/>
      <c r="H321" s="24"/>
      <c r="I321" s="28"/>
      <c r="J321" s="28"/>
      <c r="K321" s="52"/>
      <c r="L321" s="53"/>
      <c r="M321" s="54"/>
      <c r="N321" s="55"/>
      <c r="O321" s="56"/>
      <c r="P321" s="223"/>
      <c r="Q321" s="225"/>
      <c r="R321" s="377"/>
      <c r="S321" s="29"/>
      <c r="T321" s="30"/>
      <c r="U321">
        <f t="shared" si="55"/>
        <v>1</v>
      </c>
      <c r="V321" t="str">
        <f>IF(F321="","",IF(COUNTIF('Postes comptables'!$A:$C,F321)=0,"Anomalie",""))</f>
        <v/>
      </c>
      <c r="W321">
        <f t="shared" si="56"/>
        <v>1</v>
      </c>
      <c r="Z321" t="str">
        <f>IF(G321="","",IF(COUNTIF('Postes comptables'!$C$99:$C$148,G321)=0,"Anomalie",""))</f>
        <v/>
      </c>
      <c r="AA321" t="b">
        <f t="shared" si="57"/>
        <v>0</v>
      </c>
      <c r="AB321" t="str">
        <f t="shared" si="58"/>
        <v/>
      </c>
      <c r="AC321" t="str">
        <f t="shared" si="59"/>
        <v/>
      </c>
      <c r="AD321" t="str">
        <f t="shared" si="60"/>
        <v/>
      </c>
      <c r="AE321" t="str">
        <f t="shared" si="61"/>
        <v/>
      </c>
      <c r="AF321" t="str">
        <f t="shared" si="62"/>
        <v/>
      </c>
      <c r="AG321" t="str">
        <f t="shared" si="63"/>
        <v/>
      </c>
      <c r="AH321" t="str">
        <f t="shared" si="64"/>
        <v/>
      </c>
      <c r="AI321" t="str">
        <f t="shared" si="65"/>
        <v/>
      </c>
      <c r="AJ321" t="str">
        <f t="shared" si="66"/>
        <v/>
      </c>
      <c r="AK321" t="str">
        <f t="shared" si="67"/>
        <v/>
      </c>
    </row>
    <row r="322" spans="1:37" x14ac:dyDescent="0.25">
      <c r="A322" s="23"/>
      <c r="B322" s="24"/>
      <c r="C322" s="24"/>
      <c r="D322" s="620"/>
      <c r="E322" s="26"/>
      <c r="F322" s="27" t="s">
        <v>173</v>
      </c>
      <c r="G322" s="27"/>
      <c r="H322" s="24"/>
      <c r="I322" s="28"/>
      <c r="J322" s="28"/>
      <c r="K322" s="52"/>
      <c r="L322" s="53"/>
      <c r="M322" s="54"/>
      <c r="N322" s="55"/>
      <c r="O322" s="56"/>
      <c r="P322" s="223"/>
      <c r="Q322" s="225"/>
      <c r="R322" s="377"/>
      <c r="S322" s="29"/>
      <c r="T322" s="30"/>
      <c r="U322">
        <f t="shared" si="55"/>
        <v>1</v>
      </c>
      <c r="V322" t="str">
        <f>IF(F322="","",IF(COUNTIF('Postes comptables'!$A:$C,F322)=0,"Anomalie",""))</f>
        <v/>
      </c>
      <c r="W322">
        <f t="shared" si="56"/>
        <v>1</v>
      </c>
      <c r="Z322" t="str">
        <f>IF(G322="","",IF(COUNTIF('Postes comptables'!$C$99:$C$148,G322)=0,"Anomalie",""))</f>
        <v/>
      </c>
      <c r="AA322" t="b">
        <f t="shared" si="57"/>
        <v>0</v>
      </c>
      <c r="AB322" t="str">
        <f t="shared" si="58"/>
        <v/>
      </c>
      <c r="AC322" t="str">
        <f t="shared" si="59"/>
        <v/>
      </c>
      <c r="AD322" t="str">
        <f t="shared" si="60"/>
        <v/>
      </c>
      <c r="AE322" t="str">
        <f t="shared" si="61"/>
        <v/>
      </c>
      <c r="AF322" t="str">
        <f t="shared" si="62"/>
        <v/>
      </c>
      <c r="AG322" t="str">
        <f t="shared" si="63"/>
        <v/>
      </c>
      <c r="AH322" t="str">
        <f t="shared" si="64"/>
        <v/>
      </c>
      <c r="AI322" t="str">
        <f t="shared" si="65"/>
        <v/>
      </c>
      <c r="AJ322" t="str">
        <f t="shared" si="66"/>
        <v/>
      </c>
      <c r="AK322" t="str">
        <f t="shared" si="67"/>
        <v/>
      </c>
    </row>
    <row r="323" spans="1:37" x14ac:dyDescent="0.25">
      <c r="A323" s="23"/>
      <c r="B323" s="24"/>
      <c r="C323" s="24"/>
      <c r="D323" s="620"/>
      <c r="E323" s="26"/>
      <c r="F323" s="27" t="s">
        <v>173</v>
      </c>
      <c r="G323" s="27"/>
      <c r="H323" s="24"/>
      <c r="I323" s="28"/>
      <c r="J323" s="28"/>
      <c r="K323" s="52"/>
      <c r="L323" s="53"/>
      <c r="M323" s="54"/>
      <c r="N323" s="55"/>
      <c r="O323" s="56"/>
      <c r="P323" s="223"/>
      <c r="Q323" s="225"/>
      <c r="R323" s="377"/>
      <c r="S323" s="29"/>
      <c r="T323" s="30"/>
      <c r="U323">
        <f t="shared" ref="U323:U386" si="68">IF(ISBLANK(F323),0,1)</f>
        <v>1</v>
      </c>
      <c r="V323" t="str">
        <f>IF(F323="","",IF(COUNTIF('Postes comptables'!$A:$C,F323)=0,"Anomalie",""))</f>
        <v/>
      </c>
      <c r="W323">
        <f t="shared" ref="W323:W386" si="69">MONTH(A323)</f>
        <v>1</v>
      </c>
      <c r="Z323" t="str">
        <f>IF(G323="","",IF(COUNTIF('Postes comptables'!$C$99:$C$148,G323)=0,"Anomalie",""))</f>
        <v/>
      </c>
      <c r="AA323" t="b">
        <f t="shared" ref="AA323:AA386" si="70">IF(AND(F323="",A323&lt;&gt;"",COUNTIF(AB323:AK323,"D")=0),TRUE,FALSE)</f>
        <v>0</v>
      </c>
      <c r="AB323" t="str">
        <f t="shared" ref="AB323:AB386" si="71">IF(AND(K323="X",AB$1&lt;&gt;"Trésorerie"),"D","")</f>
        <v/>
      </c>
      <c r="AC323" t="str">
        <f t="shared" ref="AC323:AC386" si="72">IF(AND(L323="X",AC$1&lt;&gt;"Trésorerie"),"D","")</f>
        <v/>
      </c>
      <c r="AD323" t="str">
        <f t="shared" ref="AD323:AD386" si="73">IF(AND(M323="X",AD$1&lt;&gt;"Trésorerie"),"D","")</f>
        <v/>
      </c>
      <c r="AE323" t="str">
        <f t="shared" ref="AE323:AE386" si="74">IF(AND(N323="X",AE$1&lt;&gt;"Trésorerie"),"D","")</f>
        <v/>
      </c>
      <c r="AF323" t="str">
        <f t="shared" ref="AF323:AF386" si="75">IF(AND(O323="X",AF$1&lt;&gt;"Trésorerie"),"D","")</f>
        <v/>
      </c>
      <c r="AG323" t="str">
        <f t="shared" ref="AG323:AG386" si="76">IF(AND(P323="X",AG$1&lt;&gt;"Trésorerie"),"D","")</f>
        <v/>
      </c>
      <c r="AH323" t="str">
        <f t="shared" ref="AH323:AH386" si="77">IF(AND(Q323="X",AH$1&lt;&gt;"Trésorerie"),"D","")</f>
        <v/>
      </c>
      <c r="AI323" t="str">
        <f t="shared" ref="AI323:AI386" si="78">IF(AND(R323="X",AI$1&lt;&gt;"Trésorerie"),"D","")</f>
        <v/>
      </c>
      <c r="AJ323" t="str">
        <f t="shared" ref="AJ323:AJ386" si="79">IF(AND(S323="X",AJ$1&lt;&gt;"Trésorerie"),"D","")</f>
        <v/>
      </c>
      <c r="AK323" t="str">
        <f t="shared" ref="AK323:AK386" si="80">IF(AND(T323="X",AK$1&lt;&gt;"Trésorerie"),"D","")</f>
        <v/>
      </c>
    </row>
    <row r="324" spans="1:37" x14ac:dyDescent="0.25">
      <c r="A324" s="23"/>
      <c r="B324" s="24"/>
      <c r="C324" s="24"/>
      <c r="D324" s="620"/>
      <c r="E324" s="26"/>
      <c r="F324" s="27" t="s">
        <v>173</v>
      </c>
      <c r="G324" s="27"/>
      <c r="H324" s="24"/>
      <c r="I324" s="28"/>
      <c r="J324" s="28"/>
      <c r="K324" s="52"/>
      <c r="L324" s="53"/>
      <c r="M324" s="54"/>
      <c r="N324" s="55"/>
      <c r="O324" s="56"/>
      <c r="P324" s="223"/>
      <c r="Q324" s="225"/>
      <c r="R324" s="377"/>
      <c r="S324" s="29"/>
      <c r="T324" s="30"/>
      <c r="U324">
        <f t="shared" si="68"/>
        <v>1</v>
      </c>
      <c r="V324" t="str">
        <f>IF(F324="","",IF(COUNTIF('Postes comptables'!$A:$C,F324)=0,"Anomalie",""))</f>
        <v/>
      </c>
      <c r="W324">
        <f t="shared" si="69"/>
        <v>1</v>
      </c>
      <c r="Z324" t="str">
        <f>IF(G324="","",IF(COUNTIF('Postes comptables'!$C$99:$C$148,G324)=0,"Anomalie",""))</f>
        <v/>
      </c>
      <c r="AA324" t="b">
        <f t="shared" si="70"/>
        <v>0</v>
      </c>
      <c r="AB324" t="str">
        <f t="shared" si="71"/>
        <v/>
      </c>
      <c r="AC324" t="str">
        <f t="shared" si="72"/>
        <v/>
      </c>
      <c r="AD324" t="str">
        <f t="shared" si="73"/>
        <v/>
      </c>
      <c r="AE324" t="str">
        <f t="shared" si="74"/>
        <v/>
      </c>
      <c r="AF324" t="str">
        <f t="shared" si="75"/>
        <v/>
      </c>
      <c r="AG324" t="str">
        <f t="shared" si="76"/>
        <v/>
      </c>
      <c r="AH324" t="str">
        <f t="shared" si="77"/>
        <v/>
      </c>
      <c r="AI324" t="str">
        <f t="shared" si="78"/>
        <v/>
      </c>
      <c r="AJ324" t="str">
        <f t="shared" si="79"/>
        <v/>
      </c>
      <c r="AK324" t="str">
        <f t="shared" si="80"/>
        <v/>
      </c>
    </row>
    <row r="325" spans="1:37" x14ac:dyDescent="0.25">
      <c r="A325" s="23"/>
      <c r="B325" s="24"/>
      <c r="C325" s="24"/>
      <c r="D325" s="620"/>
      <c r="E325" s="26"/>
      <c r="F325" s="27" t="s">
        <v>173</v>
      </c>
      <c r="G325" s="27"/>
      <c r="H325" s="24"/>
      <c r="I325" s="28"/>
      <c r="J325" s="28"/>
      <c r="K325" s="52"/>
      <c r="L325" s="53"/>
      <c r="M325" s="54"/>
      <c r="N325" s="55"/>
      <c r="O325" s="56"/>
      <c r="P325" s="223"/>
      <c r="Q325" s="225"/>
      <c r="R325" s="377"/>
      <c r="S325" s="29"/>
      <c r="T325" s="30"/>
      <c r="U325">
        <f t="shared" si="68"/>
        <v>1</v>
      </c>
      <c r="V325" t="str">
        <f>IF(F325="","",IF(COUNTIF('Postes comptables'!$A:$C,F325)=0,"Anomalie",""))</f>
        <v/>
      </c>
      <c r="W325">
        <f t="shared" si="69"/>
        <v>1</v>
      </c>
      <c r="Z325" t="str">
        <f>IF(G325="","",IF(COUNTIF('Postes comptables'!$C$99:$C$148,G325)=0,"Anomalie",""))</f>
        <v/>
      </c>
      <c r="AA325" t="b">
        <f t="shared" si="70"/>
        <v>0</v>
      </c>
      <c r="AB325" t="str">
        <f t="shared" si="71"/>
        <v/>
      </c>
      <c r="AC325" t="str">
        <f t="shared" si="72"/>
        <v/>
      </c>
      <c r="AD325" t="str">
        <f t="shared" si="73"/>
        <v/>
      </c>
      <c r="AE325" t="str">
        <f t="shared" si="74"/>
        <v/>
      </c>
      <c r="AF325" t="str">
        <f t="shared" si="75"/>
        <v/>
      </c>
      <c r="AG325" t="str">
        <f t="shared" si="76"/>
        <v/>
      </c>
      <c r="AH325" t="str">
        <f t="shared" si="77"/>
        <v/>
      </c>
      <c r="AI325" t="str">
        <f t="shared" si="78"/>
        <v/>
      </c>
      <c r="AJ325" t="str">
        <f t="shared" si="79"/>
        <v/>
      </c>
      <c r="AK325" t="str">
        <f t="shared" si="80"/>
        <v/>
      </c>
    </row>
    <row r="326" spans="1:37" x14ac:dyDescent="0.25">
      <c r="A326" s="23"/>
      <c r="B326" s="24"/>
      <c r="C326" s="24"/>
      <c r="D326" s="620"/>
      <c r="E326" s="26"/>
      <c r="F326" s="27" t="s">
        <v>173</v>
      </c>
      <c r="G326" s="27"/>
      <c r="H326" s="24"/>
      <c r="I326" s="28"/>
      <c r="J326" s="28"/>
      <c r="K326" s="52"/>
      <c r="L326" s="53"/>
      <c r="M326" s="54"/>
      <c r="N326" s="55"/>
      <c r="O326" s="56"/>
      <c r="P326" s="223"/>
      <c r="Q326" s="225"/>
      <c r="R326" s="377"/>
      <c r="S326" s="29"/>
      <c r="T326" s="30"/>
      <c r="U326">
        <f t="shared" si="68"/>
        <v>1</v>
      </c>
      <c r="V326" t="str">
        <f>IF(F326="","",IF(COUNTIF('Postes comptables'!$A:$C,F326)=0,"Anomalie",""))</f>
        <v/>
      </c>
      <c r="W326">
        <f t="shared" si="69"/>
        <v>1</v>
      </c>
      <c r="Z326" t="str">
        <f>IF(G326="","",IF(COUNTIF('Postes comptables'!$C$99:$C$148,G326)=0,"Anomalie",""))</f>
        <v/>
      </c>
      <c r="AA326" t="b">
        <f t="shared" si="70"/>
        <v>0</v>
      </c>
      <c r="AB326" t="str">
        <f t="shared" si="71"/>
        <v/>
      </c>
      <c r="AC326" t="str">
        <f t="shared" si="72"/>
        <v/>
      </c>
      <c r="AD326" t="str">
        <f t="shared" si="73"/>
        <v/>
      </c>
      <c r="AE326" t="str">
        <f t="shared" si="74"/>
        <v/>
      </c>
      <c r="AF326" t="str">
        <f t="shared" si="75"/>
        <v/>
      </c>
      <c r="AG326" t="str">
        <f t="shared" si="76"/>
        <v/>
      </c>
      <c r="AH326" t="str">
        <f t="shared" si="77"/>
        <v/>
      </c>
      <c r="AI326" t="str">
        <f t="shared" si="78"/>
        <v/>
      </c>
      <c r="AJ326" t="str">
        <f t="shared" si="79"/>
        <v/>
      </c>
      <c r="AK326" t="str">
        <f t="shared" si="80"/>
        <v/>
      </c>
    </row>
    <row r="327" spans="1:37" x14ac:dyDescent="0.25">
      <c r="A327" s="23"/>
      <c r="B327" s="24"/>
      <c r="C327" s="24"/>
      <c r="D327" s="620"/>
      <c r="E327" s="26"/>
      <c r="F327" s="27" t="s">
        <v>173</v>
      </c>
      <c r="G327" s="27"/>
      <c r="H327" s="24"/>
      <c r="I327" s="28"/>
      <c r="J327" s="28"/>
      <c r="K327" s="52"/>
      <c r="L327" s="53"/>
      <c r="M327" s="54"/>
      <c r="N327" s="55"/>
      <c r="O327" s="56"/>
      <c r="P327" s="223"/>
      <c r="Q327" s="225"/>
      <c r="R327" s="377"/>
      <c r="S327" s="29"/>
      <c r="T327" s="30"/>
      <c r="U327">
        <f t="shared" si="68"/>
        <v>1</v>
      </c>
      <c r="V327" t="str">
        <f>IF(F327="","",IF(COUNTIF('Postes comptables'!$A:$C,F327)=0,"Anomalie",""))</f>
        <v/>
      </c>
      <c r="W327">
        <f t="shared" si="69"/>
        <v>1</v>
      </c>
      <c r="Z327" t="str">
        <f>IF(G327="","",IF(COUNTIF('Postes comptables'!$C$99:$C$148,G327)=0,"Anomalie",""))</f>
        <v/>
      </c>
      <c r="AA327" t="b">
        <f t="shared" si="70"/>
        <v>0</v>
      </c>
      <c r="AB327" t="str">
        <f t="shared" si="71"/>
        <v/>
      </c>
      <c r="AC327" t="str">
        <f t="shared" si="72"/>
        <v/>
      </c>
      <c r="AD327" t="str">
        <f t="shared" si="73"/>
        <v/>
      </c>
      <c r="AE327" t="str">
        <f t="shared" si="74"/>
        <v/>
      </c>
      <c r="AF327" t="str">
        <f t="shared" si="75"/>
        <v/>
      </c>
      <c r="AG327" t="str">
        <f t="shared" si="76"/>
        <v/>
      </c>
      <c r="AH327" t="str">
        <f t="shared" si="77"/>
        <v/>
      </c>
      <c r="AI327" t="str">
        <f t="shared" si="78"/>
        <v/>
      </c>
      <c r="AJ327" t="str">
        <f t="shared" si="79"/>
        <v/>
      </c>
      <c r="AK327" t="str">
        <f t="shared" si="80"/>
        <v/>
      </c>
    </row>
    <row r="328" spans="1:37" x14ac:dyDescent="0.25">
      <c r="A328" s="23"/>
      <c r="B328" s="24"/>
      <c r="C328" s="24"/>
      <c r="D328" s="620"/>
      <c r="E328" s="26"/>
      <c r="F328" s="27" t="s">
        <v>173</v>
      </c>
      <c r="G328" s="27"/>
      <c r="H328" s="24"/>
      <c r="I328" s="28"/>
      <c r="J328" s="28"/>
      <c r="K328" s="52"/>
      <c r="L328" s="53"/>
      <c r="M328" s="54"/>
      <c r="N328" s="55"/>
      <c r="O328" s="56"/>
      <c r="P328" s="223"/>
      <c r="Q328" s="225"/>
      <c r="R328" s="377"/>
      <c r="S328" s="29"/>
      <c r="T328" s="30"/>
      <c r="U328">
        <f t="shared" si="68"/>
        <v>1</v>
      </c>
      <c r="V328" t="str">
        <f>IF(F328="","",IF(COUNTIF('Postes comptables'!$A:$C,F328)=0,"Anomalie",""))</f>
        <v/>
      </c>
      <c r="W328">
        <f t="shared" si="69"/>
        <v>1</v>
      </c>
      <c r="Z328" t="str">
        <f>IF(G328="","",IF(COUNTIF('Postes comptables'!$C$99:$C$148,G328)=0,"Anomalie",""))</f>
        <v/>
      </c>
      <c r="AA328" t="b">
        <f t="shared" si="70"/>
        <v>0</v>
      </c>
      <c r="AB328" t="str">
        <f t="shared" si="71"/>
        <v/>
      </c>
      <c r="AC328" t="str">
        <f t="shared" si="72"/>
        <v/>
      </c>
      <c r="AD328" t="str">
        <f t="shared" si="73"/>
        <v/>
      </c>
      <c r="AE328" t="str">
        <f t="shared" si="74"/>
        <v/>
      </c>
      <c r="AF328" t="str">
        <f t="shared" si="75"/>
        <v/>
      </c>
      <c r="AG328" t="str">
        <f t="shared" si="76"/>
        <v/>
      </c>
      <c r="AH328" t="str">
        <f t="shared" si="77"/>
        <v/>
      </c>
      <c r="AI328" t="str">
        <f t="shared" si="78"/>
        <v/>
      </c>
      <c r="AJ328" t="str">
        <f t="shared" si="79"/>
        <v/>
      </c>
      <c r="AK328" t="str">
        <f t="shared" si="80"/>
        <v/>
      </c>
    </row>
    <row r="329" spans="1:37" x14ac:dyDescent="0.25">
      <c r="A329" s="23"/>
      <c r="B329" s="24"/>
      <c r="C329" s="24"/>
      <c r="D329" s="620"/>
      <c r="E329" s="26"/>
      <c r="F329" s="27" t="s">
        <v>173</v>
      </c>
      <c r="G329" s="27"/>
      <c r="H329" s="24"/>
      <c r="I329" s="28"/>
      <c r="J329" s="28"/>
      <c r="K329" s="52"/>
      <c r="L329" s="53"/>
      <c r="M329" s="54"/>
      <c r="N329" s="55"/>
      <c r="O329" s="56"/>
      <c r="P329" s="223"/>
      <c r="Q329" s="225"/>
      <c r="R329" s="377"/>
      <c r="S329" s="29"/>
      <c r="T329" s="30"/>
      <c r="U329">
        <f t="shared" si="68"/>
        <v>1</v>
      </c>
      <c r="V329" t="str">
        <f>IF(F329="","",IF(COUNTIF('Postes comptables'!$A:$C,F329)=0,"Anomalie",""))</f>
        <v/>
      </c>
      <c r="W329">
        <f t="shared" si="69"/>
        <v>1</v>
      </c>
      <c r="Z329" t="str">
        <f>IF(G329="","",IF(COUNTIF('Postes comptables'!$C$99:$C$148,G329)=0,"Anomalie",""))</f>
        <v/>
      </c>
      <c r="AA329" t="b">
        <f t="shared" si="70"/>
        <v>0</v>
      </c>
      <c r="AB329" t="str">
        <f t="shared" si="71"/>
        <v/>
      </c>
      <c r="AC329" t="str">
        <f t="shared" si="72"/>
        <v/>
      </c>
      <c r="AD329" t="str">
        <f t="shared" si="73"/>
        <v/>
      </c>
      <c r="AE329" t="str">
        <f t="shared" si="74"/>
        <v/>
      </c>
      <c r="AF329" t="str">
        <f t="shared" si="75"/>
        <v/>
      </c>
      <c r="AG329" t="str">
        <f t="shared" si="76"/>
        <v/>
      </c>
      <c r="AH329" t="str">
        <f t="shared" si="77"/>
        <v/>
      </c>
      <c r="AI329" t="str">
        <f t="shared" si="78"/>
        <v/>
      </c>
      <c r="AJ329" t="str">
        <f t="shared" si="79"/>
        <v/>
      </c>
      <c r="AK329" t="str">
        <f t="shared" si="80"/>
        <v/>
      </c>
    </row>
    <row r="330" spans="1:37" x14ac:dyDescent="0.25">
      <c r="A330" s="23"/>
      <c r="B330" s="24"/>
      <c r="C330" s="24"/>
      <c r="D330" s="620"/>
      <c r="E330" s="26"/>
      <c r="F330" s="27" t="s">
        <v>173</v>
      </c>
      <c r="G330" s="27"/>
      <c r="H330" s="24"/>
      <c r="I330" s="28"/>
      <c r="J330" s="28"/>
      <c r="K330" s="52"/>
      <c r="L330" s="53"/>
      <c r="M330" s="54"/>
      <c r="N330" s="55"/>
      <c r="O330" s="56"/>
      <c r="P330" s="223"/>
      <c r="Q330" s="225"/>
      <c r="R330" s="377"/>
      <c r="S330" s="29"/>
      <c r="T330" s="30"/>
      <c r="U330">
        <f t="shared" si="68"/>
        <v>1</v>
      </c>
      <c r="V330" t="str">
        <f>IF(F330="","",IF(COUNTIF('Postes comptables'!$A:$C,F330)=0,"Anomalie",""))</f>
        <v/>
      </c>
      <c r="W330">
        <f t="shared" si="69"/>
        <v>1</v>
      </c>
      <c r="Z330" t="str">
        <f>IF(G330="","",IF(COUNTIF('Postes comptables'!$C$99:$C$148,G330)=0,"Anomalie",""))</f>
        <v/>
      </c>
      <c r="AA330" t="b">
        <f t="shared" si="70"/>
        <v>0</v>
      </c>
      <c r="AB330" t="str">
        <f t="shared" si="71"/>
        <v/>
      </c>
      <c r="AC330" t="str">
        <f t="shared" si="72"/>
        <v/>
      </c>
      <c r="AD330" t="str">
        <f t="shared" si="73"/>
        <v/>
      </c>
      <c r="AE330" t="str">
        <f t="shared" si="74"/>
        <v/>
      </c>
      <c r="AF330" t="str">
        <f t="shared" si="75"/>
        <v/>
      </c>
      <c r="AG330" t="str">
        <f t="shared" si="76"/>
        <v/>
      </c>
      <c r="AH330" t="str">
        <f t="shared" si="77"/>
        <v/>
      </c>
      <c r="AI330" t="str">
        <f t="shared" si="78"/>
        <v/>
      </c>
      <c r="AJ330" t="str">
        <f t="shared" si="79"/>
        <v/>
      </c>
      <c r="AK330" t="str">
        <f t="shared" si="80"/>
        <v/>
      </c>
    </row>
    <row r="331" spans="1:37" x14ac:dyDescent="0.25">
      <c r="A331" s="23"/>
      <c r="B331" s="24"/>
      <c r="C331" s="24"/>
      <c r="D331" s="620"/>
      <c r="E331" s="26"/>
      <c r="F331" s="27" t="s">
        <v>173</v>
      </c>
      <c r="G331" s="27"/>
      <c r="H331" s="24"/>
      <c r="I331" s="28"/>
      <c r="J331" s="28"/>
      <c r="K331" s="52"/>
      <c r="L331" s="53"/>
      <c r="M331" s="54"/>
      <c r="N331" s="55"/>
      <c r="O331" s="56"/>
      <c r="P331" s="223"/>
      <c r="Q331" s="225"/>
      <c r="R331" s="377"/>
      <c r="S331" s="29"/>
      <c r="T331" s="30"/>
      <c r="U331">
        <f t="shared" si="68"/>
        <v>1</v>
      </c>
      <c r="V331" t="str">
        <f>IF(F331="","",IF(COUNTIF('Postes comptables'!$A:$C,F331)=0,"Anomalie",""))</f>
        <v/>
      </c>
      <c r="W331">
        <f t="shared" si="69"/>
        <v>1</v>
      </c>
      <c r="Z331" t="str">
        <f>IF(G331="","",IF(COUNTIF('Postes comptables'!$C$99:$C$148,G331)=0,"Anomalie",""))</f>
        <v/>
      </c>
      <c r="AA331" t="b">
        <f t="shared" si="70"/>
        <v>0</v>
      </c>
      <c r="AB331" t="str">
        <f t="shared" si="71"/>
        <v/>
      </c>
      <c r="AC331" t="str">
        <f t="shared" si="72"/>
        <v/>
      </c>
      <c r="AD331" t="str">
        <f t="shared" si="73"/>
        <v/>
      </c>
      <c r="AE331" t="str">
        <f t="shared" si="74"/>
        <v/>
      </c>
      <c r="AF331" t="str">
        <f t="shared" si="75"/>
        <v/>
      </c>
      <c r="AG331" t="str">
        <f t="shared" si="76"/>
        <v/>
      </c>
      <c r="AH331" t="str">
        <f t="shared" si="77"/>
        <v/>
      </c>
      <c r="AI331" t="str">
        <f t="shared" si="78"/>
        <v/>
      </c>
      <c r="AJ331" t="str">
        <f t="shared" si="79"/>
        <v/>
      </c>
      <c r="AK331" t="str">
        <f t="shared" si="80"/>
        <v/>
      </c>
    </row>
    <row r="332" spans="1:37" x14ac:dyDescent="0.25">
      <c r="A332" s="23"/>
      <c r="B332" s="24"/>
      <c r="C332" s="24"/>
      <c r="D332" s="620"/>
      <c r="E332" s="26"/>
      <c r="F332" s="27" t="s">
        <v>173</v>
      </c>
      <c r="G332" s="27"/>
      <c r="H332" s="24"/>
      <c r="I332" s="28"/>
      <c r="J332" s="28"/>
      <c r="K332" s="52"/>
      <c r="L332" s="53"/>
      <c r="M332" s="54"/>
      <c r="N332" s="55"/>
      <c r="O332" s="56"/>
      <c r="P332" s="223"/>
      <c r="Q332" s="225"/>
      <c r="R332" s="377"/>
      <c r="S332" s="29"/>
      <c r="T332" s="30"/>
      <c r="U332">
        <f t="shared" si="68"/>
        <v>1</v>
      </c>
      <c r="V332" t="str">
        <f>IF(F332="","",IF(COUNTIF('Postes comptables'!$A:$C,F332)=0,"Anomalie",""))</f>
        <v/>
      </c>
      <c r="W332">
        <f t="shared" si="69"/>
        <v>1</v>
      </c>
      <c r="Z332" t="str">
        <f>IF(G332="","",IF(COUNTIF('Postes comptables'!$C$99:$C$148,G332)=0,"Anomalie",""))</f>
        <v/>
      </c>
      <c r="AA332" t="b">
        <f t="shared" si="70"/>
        <v>0</v>
      </c>
      <c r="AB332" t="str">
        <f t="shared" si="71"/>
        <v/>
      </c>
      <c r="AC332" t="str">
        <f t="shared" si="72"/>
        <v/>
      </c>
      <c r="AD332" t="str">
        <f t="shared" si="73"/>
        <v/>
      </c>
      <c r="AE332" t="str">
        <f t="shared" si="74"/>
        <v/>
      </c>
      <c r="AF332" t="str">
        <f t="shared" si="75"/>
        <v/>
      </c>
      <c r="AG332" t="str">
        <f t="shared" si="76"/>
        <v/>
      </c>
      <c r="AH332" t="str">
        <f t="shared" si="77"/>
        <v/>
      </c>
      <c r="AI332" t="str">
        <f t="shared" si="78"/>
        <v/>
      </c>
      <c r="AJ332" t="str">
        <f t="shared" si="79"/>
        <v/>
      </c>
      <c r="AK332" t="str">
        <f t="shared" si="80"/>
        <v/>
      </c>
    </row>
    <row r="333" spans="1:37" x14ac:dyDescent="0.25">
      <c r="A333" s="23"/>
      <c r="B333" s="24"/>
      <c r="C333" s="24"/>
      <c r="D333" s="620"/>
      <c r="E333" s="26"/>
      <c r="F333" s="27" t="s">
        <v>173</v>
      </c>
      <c r="G333" s="27"/>
      <c r="H333" s="24"/>
      <c r="I333" s="28"/>
      <c r="J333" s="28"/>
      <c r="K333" s="52"/>
      <c r="L333" s="53"/>
      <c r="M333" s="54"/>
      <c r="N333" s="55"/>
      <c r="O333" s="56"/>
      <c r="P333" s="223"/>
      <c r="Q333" s="225"/>
      <c r="R333" s="377"/>
      <c r="S333" s="29"/>
      <c r="T333" s="30"/>
      <c r="U333">
        <f t="shared" si="68"/>
        <v>1</v>
      </c>
      <c r="V333" t="str">
        <f>IF(F333="","",IF(COUNTIF('Postes comptables'!$A:$C,F333)=0,"Anomalie",""))</f>
        <v/>
      </c>
      <c r="W333">
        <f t="shared" si="69"/>
        <v>1</v>
      </c>
      <c r="Z333" t="str">
        <f>IF(G333="","",IF(COUNTIF('Postes comptables'!$C$99:$C$148,G333)=0,"Anomalie",""))</f>
        <v/>
      </c>
      <c r="AA333" t="b">
        <f t="shared" si="70"/>
        <v>0</v>
      </c>
      <c r="AB333" t="str">
        <f t="shared" si="71"/>
        <v/>
      </c>
      <c r="AC333" t="str">
        <f t="shared" si="72"/>
        <v/>
      </c>
      <c r="AD333" t="str">
        <f t="shared" si="73"/>
        <v/>
      </c>
      <c r="AE333" t="str">
        <f t="shared" si="74"/>
        <v/>
      </c>
      <c r="AF333" t="str">
        <f t="shared" si="75"/>
        <v/>
      </c>
      <c r="AG333" t="str">
        <f t="shared" si="76"/>
        <v/>
      </c>
      <c r="AH333" t="str">
        <f t="shared" si="77"/>
        <v/>
      </c>
      <c r="AI333" t="str">
        <f t="shared" si="78"/>
        <v/>
      </c>
      <c r="AJ333" t="str">
        <f t="shared" si="79"/>
        <v/>
      </c>
      <c r="AK333" t="str">
        <f t="shared" si="80"/>
        <v/>
      </c>
    </row>
    <row r="334" spans="1:37" x14ac:dyDescent="0.25">
      <c r="A334" s="23"/>
      <c r="B334" s="24"/>
      <c r="C334" s="24"/>
      <c r="D334" s="620"/>
      <c r="E334" s="26"/>
      <c r="F334" s="27" t="s">
        <v>173</v>
      </c>
      <c r="G334" s="27"/>
      <c r="H334" s="24"/>
      <c r="I334" s="28"/>
      <c r="J334" s="28"/>
      <c r="K334" s="52"/>
      <c r="L334" s="53"/>
      <c r="M334" s="54"/>
      <c r="N334" s="55"/>
      <c r="O334" s="56"/>
      <c r="P334" s="223"/>
      <c r="Q334" s="225"/>
      <c r="R334" s="377"/>
      <c r="S334" s="29"/>
      <c r="T334" s="30"/>
      <c r="U334">
        <f t="shared" si="68"/>
        <v>1</v>
      </c>
      <c r="V334" t="str">
        <f>IF(F334="","",IF(COUNTIF('Postes comptables'!$A:$C,F334)=0,"Anomalie",""))</f>
        <v/>
      </c>
      <c r="W334">
        <f t="shared" si="69"/>
        <v>1</v>
      </c>
      <c r="Z334" t="str">
        <f>IF(G334="","",IF(COUNTIF('Postes comptables'!$C$99:$C$148,G334)=0,"Anomalie",""))</f>
        <v/>
      </c>
      <c r="AA334" t="b">
        <f t="shared" si="70"/>
        <v>0</v>
      </c>
      <c r="AB334" t="str">
        <f t="shared" si="71"/>
        <v/>
      </c>
      <c r="AC334" t="str">
        <f t="shared" si="72"/>
        <v/>
      </c>
      <c r="AD334" t="str">
        <f t="shared" si="73"/>
        <v/>
      </c>
      <c r="AE334" t="str">
        <f t="shared" si="74"/>
        <v/>
      </c>
      <c r="AF334" t="str">
        <f t="shared" si="75"/>
        <v/>
      </c>
      <c r="AG334" t="str">
        <f t="shared" si="76"/>
        <v/>
      </c>
      <c r="AH334" t="str">
        <f t="shared" si="77"/>
        <v/>
      </c>
      <c r="AI334" t="str">
        <f t="shared" si="78"/>
        <v/>
      </c>
      <c r="AJ334" t="str">
        <f t="shared" si="79"/>
        <v/>
      </c>
      <c r="AK334" t="str">
        <f t="shared" si="80"/>
        <v/>
      </c>
    </row>
    <row r="335" spans="1:37" x14ac:dyDescent="0.25">
      <c r="A335" s="23"/>
      <c r="B335" s="24"/>
      <c r="C335" s="24"/>
      <c r="D335" s="620"/>
      <c r="E335" s="26"/>
      <c r="F335" s="27" t="s">
        <v>173</v>
      </c>
      <c r="G335" s="27"/>
      <c r="H335" s="24"/>
      <c r="I335" s="28"/>
      <c r="J335" s="28"/>
      <c r="K335" s="52"/>
      <c r="L335" s="53"/>
      <c r="M335" s="54"/>
      <c r="N335" s="55"/>
      <c r="O335" s="56"/>
      <c r="P335" s="223"/>
      <c r="Q335" s="225"/>
      <c r="R335" s="377"/>
      <c r="S335" s="29"/>
      <c r="T335" s="30"/>
      <c r="U335">
        <f t="shared" si="68"/>
        <v>1</v>
      </c>
      <c r="V335" t="str">
        <f>IF(F335="","",IF(COUNTIF('Postes comptables'!$A:$C,F335)=0,"Anomalie",""))</f>
        <v/>
      </c>
      <c r="W335">
        <f t="shared" si="69"/>
        <v>1</v>
      </c>
      <c r="Z335" t="str">
        <f>IF(G335="","",IF(COUNTIF('Postes comptables'!$C$99:$C$148,G335)=0,"Anomalie",""))</f>
        <v/>
      </c>
      <c r="AA335" t="b">
        <f t="shared" si="70"/>
        <v>0</v>
      </c>
      <c r="AB335" t="str">
        <f t="shared" si="71"/>
        <v/>
      </c>
      <c r="AC335" t="str">
        <f t="shared" si="72"/>
        <v/>
      </c>
      <c r="AD335" t="str">
        <f t="shared" si="73"/>
        <v/>
      </c>
      <c r="AE335" t="str">
        <f t="shared" si="74"/>
        <v/>
      </c>
      <c r="AF335" t="str">
        <f t="shared" si="75"/>
        <v/>
      </c>
      <c r="AG335" t="str">
        <f t="shared" si="76"/>
        <v/>
      </c>
      <c r="AH335" t="str">
        <f t="shared" si="77"/>
        <v/>
      </c>
      <c r="AI335" t="str">
        <f t="shared" si="78"/>
        <v/>
      </c>
      <c r="AJ335" t="str">
        <f t="shared" si="79"/>
        <v/>
      </c>
      <c r="AK335" t="str">
        <f t="shared" si="80"/>
        <v/>
      </c>
    </row>
    <row r="336" spans="1:37" x14ac:dyDescent="0.25">
      <c r="A336" s="23"/>
      <c r="B336" s="24"/>
      <c r="C336" s="24"/>
      <c r="D336" s="620"/>
      <c r="E336" s="26"/>
      <c r="F336" s="27" t="s">
        <v>173</v>
      </c>
      <c r="G336" s="27"/>
      <c r="H336" s="24"/>
      <c r="I336" s="28"/>
      <c r="J336" s="28"/>
      <c r="K336" s="52"/>
      <c r="L336" s="53"/>
      <c r="M336" s="54"/>
      <c r="N336" s="55"/>
      <c r="O336" s="56"/>
      <c r="P336" s="223"/>
      <c r="Q336" s="225"/>
      <c r="R336" s="377"/>
      <c r="S336" s="29"/>
      <c r="T336" s="30"/>
      <c r="U336">
        <f t="shared" si="68"/>
        <v>1</v>
      </c>
      <c r="V336" t="str">
        <f>IF(F336="","",IF(COUNTIF('Postes comptables'!$A:$C,F336)=0,"Anomalie",""))</f>
        <v/>
      </c>
      <c r="W336">
        <f t="shared" si="69"/>
        <v>1</v>
      </c>
      <c r="Z336" t="str">
        <f>IF(G336="","",IF(COUNTIF('Postes comptables'!$C$99:$C$148,G336)=0,"Anomalie",""))</f>
        <v/>
      </c>
      <c r="AA336" t="b">
        <f t="shared" si="70"/>
        <v>0</v>
      </c>
      <c r="AB336" t="str">
        <f t="shared" si="71"/>
        <v/>
      </c>
      <c r="AC336" t="str">
        <f t="shared" si="72"/>
        <v/>
      </c>
      <c r="AD336" t="str">
        <f t="shared" si="73"/>
        <v/>
      </c>
      <c r="AE336" t="str">
        <f t="shared" si="74"/>
        <v/>
      </c>
      <c r="AF336" t="str">
        <f t="shared" si="75"/>
        <v/>
      </c>
      <c r="AG336" t="str">
        <f t="shared" si="76"/>
        <v/>
      </c>
      <c r="AH336" t="str">
        <f t="shared" si="77"/>
        <v/>
      </c>
      <c r="AI336" t="str">
        <f t="shared" si="78"/>
        <v/>
      </c>
      <c r="AJ336" t="str">
        <f t="shared" si="79"/>
        <v/>
      </c>
      <c r="AK336" t="str">
        <f t="shared" si="80"/>
        <v/>
      </c>
    </row>
    <row r="337" spans="1:37" x14ac:dyDescent="0.25">
      <c r="A337" s="23"/>
      <c r="B337" s="24"/>
      <c r="C337" s="24"/>
      <c r="D337" s="620"/>
      <c r="E337" s="26"/>
      <c r="F337" s="27" t="s">
        <v>173</v>
      </c>
      <c r="G337" s="27"/>
      <c r="H337" s="24"/>
      <c r="I337" s="28"/>
      <c r="J337" s="28"/>
      <c r="K337" s="52"/>
      <c r="L337" s="53"/>
      <c r="M337" s="54"/>
      <c r="N337" s="55"/>
      <c r="O337" s="56"/>
      <c r="P337" s="223"/>
      <c r="Q337" s="225"/>
      <c r="R337" s="377"/>
      <c r="S337" s="29"/>
      <c r="T337" s="30"/>
      <c r="U337">
        <f t="shared" si="68"/>
        <v>1</v>
      </c>
      <c r="V337" t="str">
        <f>IF(F337="","",IF(COUNTIF('Postes comptables'!$A:$C,F337)=0,"Anomalie",""))</f>
        <v/>
      </c>
      <c r="W337">
        <f t="shared" si="69"/>
        <v>1</v>
      </c>
      <c r="Z337" t="str">
        <f>IF(G337="","",IF(COUNTIF('Postes comptables'!$C$99:$C$148,G337)=0,"Anomalie",""))</f>
        <v/>
      </c>
      <c r="AA337" t="b">
        <f t="shared" si="70"/>
        <v>0</v>
      </c>
      <c r="AB337" t="str">
        <f t="shared" si="71"/>
        <v/>
      </c>
      <c r="AC337" t="str">
        <f t="shared" si="72"/>
        <v/>
      </c>
      <c r="AD337" t="str">
        <f t="shared" si="73"/>
        <v/>
      </c>
      <c r="AE337" t="str">
        <f t="shared" si="74"/>
        <v/>
      </c>
      <c r="AF337" t="str">
        <f t="shared" si="75"/>
        <v/>
      </c>
      <c r="AG337" t="str">
        <f t="shared" si="76"/>
        <v/>
      </c>
      <c r="AH337" t="str">
        <f t="shared" si="77"/>
        <v/>
      </c>
      <c r="AI337" t="str">
        <f t="shared" si="78"/>
        <v/>
      </c>
      <c r="AJ337" t="str">
        <f t="shared" si="79"/>
        <v/>
      </c>
      <c r="AK337" t="str">
        <f t="shared" si="80"/>
        <v/>
      </c>
    </row>
    <row r="338" spans="1:37" x14ac:dyDescent="0.25">
      <c r="A338" s="23"/>
      <c r="B338" s="24"/>
      <c r="C338" s="24"/>
      <c r="D338" s="620"/>
      <c r="E338" s="26"/>
      <c r="F338" s="27" t="s">
        <v>173</v>
      </c>
      <c r="G338" s="27"/>
      <c r="H338" s="24"/>
      <c r="I338" s="28"/>
      <c r="J338" s="28"/>
      <c r="K338" s="52"/>
      <c r="L338" s="53"/>
      <c r="M338" s="54"/>
      <c r="N338" s="55"/>
      <c r="O338" s="56"/>
      <c r="P338" s="223"/>
      <c r="Q338" s="225"/>
      <c r="R338" s="377"/>
      <c r="S338" s="29"/>
      <c r="T338" s="30"/>
      <c r="U338">
        <f t="shared" si="68"/>
        <v>1</v>
      </c>
      <c r="V338" t="str">
        <f>IF(F338="","",IF(COUNTIF('Postes comptables'!$A:$C,F338)=0,"Anomalie",""))</f>
        <v/>
      </c>
      <c r="W338">
        <f t="shared" si="69"/>
        <v>1</v>
      </c>
      <c r="Z338" t="str">
        <f>IF(G338="","",IF(COUNTIF('Postes comptables'!$C$99:$C$148,G338)=0,"Anomalie",""))</f>
        <v/>
      </c>
      <c r="AA338" t="b">
        <f t="shared" si="70"/>
        <v>0</v>
      </c>
      <c r="AB338" t="str">
        <f t="shared" si="71"/>
        <v/>
      </c>
      <c r="AC338" t="str">
        <f t="shared" si="72"/>
        <v/>
      </c>
      <c r="AD338" t="str">
        <f t="shared" si="73"/>
        <v/>
      </c>
      <c r="AE338" t="str">
        <f t="shared" si="74"/>
        <v/>
      </c>
      <c r="AF338" t="str">
        <f t="shared" si="75"/>
        <v/>
      </c>
      <c r="AG338" t="str">
        <f t="shared" si="76"/>
        <v/>
      </c>
      <c r="AH338" t="str">
        <f t="shared" si="77"/>
        <v/>
      </c>
      <c r="AI338" t="str">
        <f t="shared" si="78"/>
        <v/>
      </c>
      <c r="AJ338" t="str">
        <f t="shared" si="79"/>
        <v/>
      </c>
      <c r="AK338" t="str">
        <f t="shared" si="80"/>
        <v/>
      </c>
    </row>
    <row r="339" spans="1:37" x14ac:dyDescent="0.25">
      <c r="A339" s="23"/>
      <c r="B339" s="24"/>
      <c r="C339" s="24"/>
      <c r="D339" s="620"/>
      <c r="E339" s="26"/>
      <c r="F339" s="27" t="s">
        <v>173</v>
      </c>
      <c r="G339" s="27"/>
      <c r="H339" s="24"/>
      <c r="I339" s="28"/>
      <c r="J339" s="28"/>
      <c r="K339" s="52"/>
      <c r="L339" s="53"/>
      <c r="M339" s="54"/>
      <c r="N339" s="55"/>
      <c r="O339" s="56"/>
      <c r="P339" s="223"/>
      <c r="Q339" s="225"/>
      <c r="R339" s="377"/>
      <c r="S339" s="29"/>
      <c r="T339" s="30"/>
      <c r="U339">
        <f t="shared" si="68"/>
        <v>1</v>
      </c>
      <c r="V339" t="str">
        <f>IF(F339="","",IF(COUNTIF('Postes comptables'!$A:$C,F339)=0,"Anomalie",""))</f>
        <v/>
      </c>
      <c r="W339">
        <f t="shared" si="69"/>
        <v>1</v>
      </c>
      <c r="Z339" t="str">
        <f>IF(G339="","",IF(COUNTIF('Postes comptables'!$C$99:$C$148,G339)=0,"Anomalie",""))</f>
        <v/>
      </c>
      <c r="AA339" t="b">
        <f t="shared" si="70"/>
        <v>0</v>
      </c>
      <c r="AB339" t="str">
        <f t="shared" si="71"/>
        <v/>
      </c>
      <c r="AC339" t="str">
        <f t="shared" si="72"/>
        <v/>
      </c>
      <c r="AD339" t="str">
        <f t="shared" si="73"/>
        <v/>
      </c>
      <c r="AE339" t="str">
        <f t="shared" si="74"/>
        <v/>
      </c>
      <c r="AF339" t="str">
        <f t="shared" si="75"/>
        <v/>
      </c>
      <c r="AG339" t="str">
        <f t="shared" si="76"/>
        <v/>
      </c>
      <c r="AH339" t="str">
        <f t="shared" si="77"/>
        <v/>
      </c>
      <c r="AI339" t="str">
        <f t="shared" si="78"/>
        <v/>
      </c>
      <c r="AJ339" t="str">
        <f t="shared" si="79"/>
        <v/>
      </c>
      <c r="AK339" t="str">
        <f t="shared" si="80"/>
        <v/>
      </c>
    </row>
    <row r="340" spans="1:37" x14ac:dyDescent="0.25">
      <c r="A340" s="23"/>
      <c r="B340" s="24"/>
      <c r="C340" s="24"/>
      <c r="D340" s="620"/>
      <c r="E340" s="26"/>
      <c r="F340" s="27" t="s">
        <v>173</v>
      </c>
      <c r="G340" s="27"/>
      <c r="H340" s="24"/>
      <c r="I340" s="28"/>
      <c r="J340" s="28"/>
      <c r="K340" s="52"/>
      <c r="L340" s="53"/>
      <c r="M340" s="54"/>
      <c r="N340" s="55"/>
      <c r="O340" s="56"/>
      <c r="P340" s="223"/>
      <c r="Q340" s="225"/>
      <c r="R340" s="377"/>
      <c r="S340" s="29"/>
      <c r="T340" s="30"/>
      <c r="U340">
        <f t="shared" si="68"/>
        <v>1</v>
      </c>
      <c r="V340" t="str">
        <f>IF(F340="","",IF(COUNTIF('Postes comptables'!$A:$C,F340)=0,"Anomalie",""))</f>
        <v/>
      </c>
      <c r="W340">
        <f t="shared" si="69"/>
        <v>1</v>
      </c>
      <c r="Z340" t="str">
        <f>IF(G340="","",IF(COUNTIF('Postes comptables'!$C$99:$C$148,G340)=0,"Anomalie",""))</f>
        <v/>
      </c>
      <c r="AA340" t="b">
        <f t="shared" si="70"/>
        <v>0</v>
      </c>
      <c r="AB340" t="str">
        <f t="shared" si="71"/>
        <v/>
      </c>
      <c r="AC340" t="str">
        <f t="shared" si="72"/>
        <v/>
      </c>
      <c r="AD340" t="str">
        <f t="shared" si="73"/>
        <v/>
      </c>
      <c r="AE340" t="str">
        <f t="shared" si="74"/>
        <v/>
      </c>
      <c r="AF340" t="str">
        <f t="shared" si="75"/>
        <v/>
      </c>
      <c r="AG340" t="str">
        <f t="shared" si="76"/>
        <v/>
      </c>
      <c r="AH340" t="str">
        <f t="shared" si="77"/>
        <v/>
      </c>
      <c r="AI340" t="str">
        <f t="shared" si="78"/>
        <v/>
      </c>
      <c r="AJ340" t="str">
        <f t="shared" si="79"/>
        <v/>
      </c>
      <c r="AK340" t="str">
        <f t="shared" si="80"/>
        <v/>
      </c>
    </row>
    <row r="341" spans="1:37" x14ac:dyDescent="0.25">
      <c r="A341" s="23"/>
      <c r="B341" s="24"/>
      <c r="C341" s="24"/>
      <c r="D341" s="620"/>
      <c r="E341" s="26"/>
      <c r="F341" s="27" t="s">
        <v>173</v>
      </c>
      <c r="G341" s="27"/>
      <c r="H341" s="24"/>
      <c r="I341" s="28"/>
      <c r="J341" s="28"/>
      <c r="K341" s="52"/>
      <c r="L341" s="53"/>
      <c r="M341" s="54"/>
      <c r="N341" s="55"/>
      <c r="O341" s="56"/>
      <c r="P341" s="223"/>
      <c r="Q341" s="225"/>
      <c r="R341" s="377"/>
      <c r="S341" s="29"/>
      <c r="T341" s="30"/>
      <c r="U341">
        <f t="shared" si="68"/>
        <v>1</v>
      </c>
      <c r="V341" t="str">
        <f>IF(F341="","",IF(COUNTIF('Postes comptables'!$A:$C,F341)=0,"Anomalie",""))</f>
        <v/>
      </c>
      <c r="W341">
        <f t="shared" si="69"/>
        <v>1</v>
      </c>
      <c r="Z341" t="str">
        <f>IF(G341="","",IF(COUNTIF('Postes comptables'!$C$99:$C$148,G341)=0,"Anomalie",""))</f>
        <v/>
      </c>
      <c r="AA341" t="b">
        <f t="shared" si="70"/>
        <v>0</v>
      </c>
      <c r="AB341" t="str">
        <f t="shared" si="71"/>
        <v/>
      </c>
      <c r="AC341" t="str">
        <f t="shared" si="72"/>
        <v/>
      </c>
      <c r="AD341" t="str">
        <f t="shared" si="73"/>
        <v/>
      </c>
      <c r="AE341" t="str">
        <f t="shared" si="74"/>
        <v/>
      </c>
      <c r="AF341" t="str">
        <f t="shared" si="75"/>
        <v/>
      </c>
      <c r="AG341" t="str">
        <f t="shared" si="76"/>
        <v/>
      </c>
      <c r="AH341" t="str">
        <f t="shared" si="77"/>
        <v/>
      </c>
      <c r="AI341" t="str">
        <f t="shared" si="78"/>
        <v/>
      </c>
      <c r="AJ341" t="str">
        <f t="shared" si="79"/>
        <v/>
      </c>
      <c r="AK341" t="str">
        <f t="shared" si="80"/>
        <v/>
      </c>
    </row>
    <row r="342" spans="1:37" x14ac:dyDescent="0.25">
      <c r="A342" s="23"/>
      <c r="B342" s="24"/>
      <c r="C342" s="24"/>
      <c r="D342" s="620"/>
      <c r="E342" s="26"/>
      <c r="F342" s="27" t="s">
        <v>173</v>
      </c>
      <c r="G342" s="27"/>
      <c r="H342" s="24"/>
      <c r="I342" s="28"/>
      <c r="J342" s="28"/>
      <c r="K342" s="52"/>
      <c r="L342" s="53"/>
      <c r="M342" s="54"/>
      <c r="N342" s="55"/>
      <c r="O342" s="56"/>
      <c r="P342" s="223"/>
      <c r="Q342" s="225"/>
      <c r="R342" s="377"/>
      <c r="S342" s="29"/>
      <c r="T342" s="30"/>
      <c r="U342">
        <f t="shared" si="68"/>
        <v>1</v>
      </c>
      <c r="V342" t="str">
        <f>IF(F342="","",IF(COUNTIF('Postes comptables'!$A:$C,F342)=0,"Anomalie",""))</f>
        <v/>
      </c>
      <c r="W342">
        <f t="shared" si="69"/>
        <v>1</v>
      </c>
      <c r="Z342" t="str">
        <f>IF(G342="","",IF(COUNTIF('Postes comptables'!$C$99:$C$148,G342)=0,"Anomalie",""))</f>
        <v/>
      </c>
      <c r="AA342" t="b">
        <f t="shared" si="70"/>
        <v>0</v>
      </c>
      <c r="AB342" t="str">
        <f t="shared" si="71"/>
        <v/>
      </c>
      <c r="AC342" t="str">
        <f t="shared" si="72"/>
        <v/>
      </c>
      <c r="AD342" t="str">
        <f t="shared" si="73"/>
        <v/>
      </c>
      <c r="AE342" t="str">
        <f t="shared" si="74"/>
        <v/>
      </c>
      <c r="AF342" t="str">
        <f t="shared" si="75"/>
        <v/>
      </c>
      <c r="AG342" t="str">
        <f t="shared" si="76"/>
        <v/>
      </c>
      <c r="AH342" t="str">
        <f t="shared" si="77"/>
        <v/>
      </c>
      <c r="AI342" t="str">
        <f t="shared" si="78"/>
        <v/>
      </c>
      <c r="AJ342" t="str">
        <f t="shared" si="79"/>
        <v/>
      </c>
      <c r="AK342" t="str">
        <f t="shared" si="80"/>
        <v/>
      </c>
    </row>
    <row r="343" spans="1:37" x14ac:dyDescent="0.25">
      <c r="A343" s="23"/>
      <c r="B343" s="24"/>
      <c r="C343" s="24"/>
      <c r="D343" s="620"/>
      <c r="E343" s="26"/>
      <c r="F343" s="27" t="s">
        <v>173</v>
      </c>
      <c r="G343" s="27"/>
      <c r="H343" s="24"/>
      <c r="I343" s="28"/>
      <c r="J343" s="28"/>
      <c r="K343" s="52"/>
      <c r="L343" s="53"/>
      <c r="M343" s="54"/>
      <c r="N343" s="55"/>
      <c r="O343" s="56"/>
      <c r="P343" s="223"/>
      <c r="Q343" s="225"/>
      <c r="R343" s="377"/>
      <c r="S343" s="29"/>
      <c r="T343" s="30"/>
      <c r="U343">
        <f t="shared" si="68"/>
        <v>1</v>
      </c>
      <c r="V343" t="str">
        <f>IF(F343="","",IF(COUNTIF('Postes comptables'!$A:$C,F343)=0,"Anomalie",""))</f>
        <v/>
      </c>
      <c r="W343">
        <f t="shared" si="69"/>
        <v>1</v>
      </c>
      <c r="Z343" t="str">
        <f>IF(G343="","",IF(COUNTIF('Postes comptables'!$C$99:$C$148,G343)=0,"Anomalie",""))</f>
        <v/>
      </c>
      <c r="AA343" t="b">
        <f t="shared" si="70"/>
        <v>0</v>
      </c>
      <c r="AB343" t="str">
        <f t="shared" si="71"/>
        <v/>
      </c>
      <c r="AC343" t="str">
        <f t="shared" si="72"/>
        <v/>
      </c>
      <c r="AD343" t="str">
        <f t="shared" si="73"/>
        <v/>
      </c>
      <c r="AE343" t="str">
        <f t="shared" si="74"/>
        <v/>
      </c>
      <c r="AF343" t="str">
        <f t="shared" si="75"/>
        <v/>
      </c>
      <c r="AG343" t="str">
        <f t="shared" si="76"/>
        <v/>
      </c>
      <c r="AH343" t="str">
        <f t="shared" si="77"/>
        <v/>
      </c>
      <c r="AI343" t="str">
        <f t="shared" si="78"/>
        <v/>
      </c>
      <c r="AJ343" t="str">
        <f t="shared" si="79"/>
        <v/>
      </c>
      <c r="AK343" t="str">
        <f t="shared" si="80"/>
        <v/>
      </c>
    </row>
    <row r="344" spans="1:37" x14ac:dyDescent="0.25">
      <c r="A344" s="23"/>
      <c r="B344" s="24"/>
      <c r="C344" s="24"/>
      <c r="D344" s="620"/>
      <c r="E344" s="26"/>
      <c r="F344" s="27" t="s">
        <v>173</v>
      </c>
      <c r="G344" s="27"/>
      <c r="H344" s="24"/>
      <c r="I344" s="28"/>
      <c r="J344" s="28"/>
      <c r="K344" s="52"/>
      <c r="L344" s="53"/>
      <c r="M344" s="54"/>
      <c r="N344" s="55"/>
      <c r="O344" s="56"/>
      <c r="P344" s="223"/>
      <c r="Q344" s="225"/>
      <c r="R344" s="377"/>
      <c r="S344" s="29"/>
      <c r="T344" s="30"/>
      <c r="U344">
        <f t="shared" si="68"/>
        <v>1</v>
      </c>
      <c r="V344" t="str">
        <f>IF(F344="","",IF(COUNTIF('Postes comptables'!$A:$C,F344)=0,"Anomalie",""))</f>
        <v/>
      </c>
      <c r="W344">
        <f t="shared" si="69"/>
        <v>1</v>
      </c>
      <c r="Z344" t="str">
        <f>IF(G344="","",IF(COUNTIF('Postes comptables'!$C$99:$C$148,G344)=0,"Anomalie",""))</f>
        <v/>
      </c>
      <c r="AA344" t="b">
        <f t="shared" si="70"/>
        <v>0</v>
      </c>
      <c r="AB344" t="str">
        <f t="shared" si="71"/>
        <v/>
      </c>
      <c r="AC344" t="str">
        <f t="shared" si="72"/>
        <v/>
      </c>
      <c r="AD344" t="str">
        <f t="shared" si="73"/>
        <v/>
      </c>
      <c r="AE344" t="str">
        <f t="shared" si="74"/>
        <v/>
      </c>
      <c r="AF344" t="str">
        <f t="shared" si="75"/>
        <v/>
      </c>
      <c r="AG344" t="str">
        <f t="shared" si="76"/>
        <v/>
      </c>
      <c r="AH344" t="str">
        <f t="shared" si="77"/>
        <v/>
      </c>
      <c r="AI344" t="str">
        <f t="shared" si="78"/>
        <v/>
      </c>
      <c r="AJ344" t="str">
        <f t="shared" si="79"/>
        <v/>
      </c>
      <c r="AK344" t="str">
        <f t="shared" si="80"/>
        <v/>
      </c>
    </row>
    <row r="345" spans="1:37" x14ac:dyDescent="0.25">
      <c r="A345" s="23"/>
      <c r="B345" s="24"/>
      <c r="C345" s="24"/>
      <c r="D345" s="620"/>
      <c r="E345" s="26"/>
      <c r="F345" s="27" t="s">
        <v>173</v>
      </c>
      <c r="G345" s="27"/>
      <c r="H345" s="24"/>
      <c r="I345" s="28"/>
      <c r="J345" s="28"/>
      <c r="K345" s="52"/>
      <c r="L345" s="53"/>
      <c r="M345" s="54"/>
      <c r="N345" s="55"/>
      <c r="O345" s="56"/>
      <c r="P345" s="223"/>
      <c r="Q345" s="225"/>
      <c r="R345" s="377"/>
      <c r="S345" s="29"/>
      <c r="T345" s="30"/>
      <c r="U345">
        <f t="shared" si="68"/>
        <v>1</v>
      </c>
      <c r="V345" t="str">
        <f>IF(F345="","",IF(COUNTIF('Postes comptables'!$A:$C,F345)=0,"Anomalie",""))</f>
        <v/>
      </c>
      <c r="W345">
        <f t="shared" si="69"/>
        <v>1</v>
      </c>
      <c r="Z345" t="str">
        <f>IF(G345="","",IF(COUNTIF('Postes comptables'!$C$99:$C$148,G345)=0,"Anomalie",""))</f>
        <v/>
      </c>
      <c r="AA345" t="b">
        <f t="shared" si="70"/>
        <v>0</v>
      </c>
      <c r="AB345" t="str">
        <f t="shared" si="71"/>
        <v/>
      </c>
      <c r="AC345" t="str">
        <f t="shared" si="72"/>
        <v/>
      </c>
      <c r="AD345" t="str">
        <f t="shared" si="73"/>
        <v/>
      </c>
      <c r="AE345" t="str">
        <f t="shared" si="74"/>
        <v/>
      </c>
      <c r="AF345" t="str">
        <f t="shared" si="75"/>
        <v/>
      </c>
      <c r="AG345" t="str">
        <f t="shared" si="76"/>
        <v/>
      </c>
      <c r="AH345" t="str">
        <f t="shared" si="77"/>
        <v/>
      </c>
      <c r="AI345" t="str">
        <f t="shared" si="78"/>
        <v/>
      </c>
      <c r="AJ345" t="str">
        <f t="shared" si="79"/>
        <v/>
      </c>
      <c r="AK345" t="str">
        <f t="shared" si="80"/>
        <v/>
      </c>
    </row>
    <row r="346" spans="1:37" x14ac:dyDescent="0.25">
      <c r="A346" s="23"/>
      <c r="B346" s="24"/>
      <c r="C346" s="24"/>
      <c r="D346" s="620"/>
      <c r="E346" s="26"/>
      <c r="F346" s="27" t="s">
        <v>173</v>
      </c>
      <c r="G346" s="27"/>
      <c r="H346" s="24"/>
      <c r="I346" s="28"/>
      <c r="J346" s="28"/>
      <c r="K346" s="52"/>
      <c r="L346" s="53"/>
      <c r="M346" s="54"/>
      <c r="N346" s="55"/>
      <c r="O346" s="56"/>
      <c r="P346" s="223"/>
      <c r="Q346" s="225"/>
      <c r="R346" s="377"/>
      <c r="S346" s="29"/>
      <c r="T346" s="30"/>
      <c r="U346">
        <f t="shared" si="68"/>
        <v>1</v>
      </c>
      <c r="V346" t="str">
        <f>IF(F346="","",IF(COUNTIF('Postes comptables'!$A:$C,F346)=0,"Anomalie",""))</f>
        <v/>
      </c>
      <c r="W346">
        <f t="shared" si="69"/>
        <v>1</v>
      </c>
      <c r="Z346" t="str">
        <f>IF(G346="","",IF(COUNTIF('Postes comptables'!$C$99:$C$148,G346)=0,"Anomalie",""))</f>
        <v/>
      </c>
      <c r="AA346" t="b">
        <f t="shared" si="70"/>
        <v>0</v>
      </c>
      <c r="AB346" t="str">
        <f t="shared" si="71"/>
        <v/>
      </c>
      <c r="AC346" t="str">
        <f t="shared" si="72"/>
        <v/>
      </c>
      <c r="AD346" t="str">
        <f t="shared" si="73"/>
        <v/>
      </c>
      <c r="AE346" t="str">
        <f t="shared" si="74"/>
        <v/>
      </c>
      <c r="AF346" t="str">
        <f t="shared" si="75"/>
        <v/>
      </c>
      <c r="AG346" t="str">
        <f t="shared" si="76"/>
        <v/>
      </c>
      <c r="AH346" t="str">
        <f t="shared" si="77"/>
        <v/>
      </c>
      <c r="AI346" t="str">
        <f t="shared" si="78"/>
        <v/>
      </c>
      <c r="AJ346" t="str">
        <f t="shared" si="79"/>
        <v/>
      </c>
      <c r="AK346" t="str">
        <f t="shared" si="80"/>
        <v/>
      </c>
    </row>
    <row r="347" spans="1:37" x14ac:dyDescent="0.25">
      <c r="A347" s="23"/>
      <c r="B347" s="24"/>
      <c r="C347" s="24"/>
      <c r="D347" s="620"/>
      <c r="E347" s="26"/>
      <c r="F347" s="27" t="s">
        <v>173</v>
      </c>
      <c r="G347" s="27"/>
      <c r="H347" s="24"/>
      <c r="I347" s="28"/>
      <c r="J347" s="28"/>
      <c r="K347" s="52"/>
      <c r="L347" s="53"/>
      <c r="M347" s="54"/>
      <c r="N347" s="55"/>
      <c r="O347" s="56"/>
      <c r="P347" s="223"/>
      <c r="Q347" s="225"/>
      <c r="R347" s="377"/>
      <c r="S347" s="29"/>
      <c r="T347" s="30"/>
      <c r="U347">
        <f t="shared" si="68"/>
        <v>1</v>
      </c>
      <c r="V347" t="str">
        <f>IF(F347="","",IF(COUNTIF('Postes comptables'!$A:$C,F347)=0,"Anomalie",""))</f>
        <v/>
      </c>
      <c r="W347">
        <f t="shared" si="69"/>
        <v>1</v>
      </c>
      <c r="Z347" t="str">
        <f>IF(G347="","",IF(COUNTIF('Postes comptables'!$C$99:$C$148,G347)=0,"Anomalie",""))</f>
        <v/>
      </c>
      <c r="AA347" t="b">
        <f t="shared" si="70"/>
        <v>0</v>
      </c>
      <c r="AB347" t="str">
        <f t="shared" si="71"/>
        <v/>
      </c>
      <c r="AC347" t="str">
        <f t="shared" si="72"/>
        <v/>
      </c>
      <c r="AD347" t="str">
        <f t="shared" si="73"/>
        <v/>
      </c>
      <c r="AE347" t="str">
        <f t="shared" si="74"/>
        <v/>
      </c>
      <c r="AF347" t="str">
        <f t="shared" si="75"/>
        <v/>
      </c>
      <c r="AG347" t="str">
        <f t="shared" si="76"/>
        <v/>
      </c>
      <c r="AH347" t="str">
        <f t="shared" si="77"/>
        <v/>
      </c>
      <c r="AI347" t="str">
        <f t="shared" si="78"/>
        <v/>
      </c>
      <c r="AJ347" t="str">
        <f t="shared" si="79"/>
        <v/>
      </c>
      <c r="AK347" t="str">
        <f t="shared" si="80"/>
        <v/>
      </c>
    </row>
    <row r="348" spans="1:37" x14ac:dyDescent="0.25">
      <c r="A348" s="23"/>
      <c r="B348" s="24"/>
      <c r="C348" s="24"/>
      <c r="D348" s="620"/>
      <c r="E348" s="26"/>
      <c r="F348" s="27" t="s">
        <v>173</v>
      </c>
      <c r="G348" s="27"/>
      <c r="H348" s="24"/>
      <c r="I348" s="28"/>
      <c r="J348" s="28"/>
      <c r="K348" s="52"/>
      <c r="L348" s="53"/>
      <c r="M348" s="54"/>
      <c r="N348" s="55"/>
      <c r="O348" s="56"/>
      <c r="P348" s="223"/>
      <c r="Q348" s="225"/>
      <c r="R348" s="377"/>
      <c r="S348" s="29"/>
      <c r="T348" s="30"/>
      <c r="U348">
        <f t="shared" si="68"/>
        <v>1</v>
      </c>
      <c r="V348" t="str">
        <f>IF(F348="","",IF(COUNTIF('Postes comptables'!$A:$C,F348)=0,"Anomalie",""))</f>
        <v/>
      </c>
      <c r="W348">
        <f t="shared" si="69"/>
        <v>1</v>
      </c>
      <c r="Z348" t="str">
        <f>IF(G348="","",IF(COUNTIF('Postes comptables'!$C$99:$C$148,G348)=0,"Anomalie",""))</f>
        <v/>
      </c>
      <c r="AA348" t="b">
        <f t="shared" si="70"/>
        <v>0</v>
      </c>
      <c r="AB348" t="str">
        <f t="shared" si="71"/>
        <v/>
      </c>
      <c r="AC348" t="str">
        <f t="shared" si="72"/>
        <v/>
      </c>
      <c r="AD348" t="str">
        <f t="shared" si="73"/>
        <v/>
      </c>
      <c r="AE348" t="str">
        <f t="shared" si="74"/>
        <v/>
      </c>
      <c r="AF348" t="str">
        <f t="shared" si="75"/>
        <v/>
      </c>
      <c r="AG348" t="str">
        <f t="shared" si="76"/>
        <v/>
      </c>
      <c r="AH348" t="str">
        <f t="shared" si="77"/>
        <v/>
      </c>
      <c r="AI348" t="str">
        <f t="shared" si="78"/>
        <v/>
      </c>
      <c r="AJ348" t="str">
        <f t="shared" si="79"/>
        <v/>
      </c>
      <c r="AK348" t="str">
        <f t="shared" si="80"/>
        <v/>
      </c>
    </row>
    <row r="349" spans="1:37" x14ac:dyDescent="0.25">
      <c r="A349" s="23"/>
      <c r="B349" s="24"/>
      <c r="C349" s="24"/>
      <c r="D349" s="620"/>
      <c r="E349" s="26"/>
      <c r="F349" s="27" t="s">
        <v>173</v>
      </c>
      <c r="G349" s="27"/>
      <c r="H349" s="24"/>
      <c r="I349" s="28"/>
      <c r="J349" s="28"/>
      <c r="K349" s="52"/>
      <c r="L349" s="53"/>
      <c r="M349" s="54"/>
      <c r="N349" s="55"/>
      <c r="O349" s="56"/>
      <c r="P349" s="223"/>
      <c r="Q349" s="225"/>
      <c r="R349" s="377"/>
      <c r="S349" s="29"/>
      <c r="T349" s="30"/>
      <c r="U349">
        <f t="shared" si="68"/>
        <v>1</v>
      </c>
      <c r="V349" t="str">
        <f>IF(F349="","",IF(COUNTIF('Postes comptables'!$A:$C,F349)=0,"Anomalie",""))</f>
        <v/>
      </c>
      <c r="W349">
        <f t="shared" si="69"/>
        <v>1</v>
      </c>
      <c r="Z349" t="str">
        <f>IF(G349="","",IF(COUNTIF('Postes comptables'!$C$99:$C$148,G349)=0,"Anomalie",""))</f>
        <v/>
      </c>
      <c r="AA349" t="b">
        <f t="shared" si="70"/>
        <v>0</v>
      </c>
      <c r="AB349" t="str">
        <f t="shared" si="71"/>
        <v/>
      </c>
      <c r="AC349" t="str">
        <f t="shared" si="72"/>
        <v/>
      </c>
      <c r="AD349" t="str">
        <f t="shared" si="73"/>
        <v/>
      </c>
      <c r="AE349" t="str">
        <f t="shared" si="74"/>
        <v/>
      </c>
      <c r="AF349" t="str">
        <f t="shared" si="75"/>
        <v/>
      </c>
      <c r="AG349" t="str">
        <f t="shared" si="76"/>
        <v/>
      </c>
      <c r="AH349" t="str">
        <f t="shared" si="77"/>
        <v/>
      </c>
      <c r="AI349" t="str">
        <f t="shared" si="78"/>
        <v/>
      </c>
      <c r="AJ349" t="str">
        <f t="shared" si="79"/>
        <v/>
      </c>
      <c r="AK349" t="str">
        <f t="shared" si="80"/>
        <v/>
      </c>
    </row>
    <row r="350" spans="1:37" x14ac:dyDescent="0.25">
      <c r="A350" s="23"/>
      <c r="B350" s="24"/>
      <c r="C350" s="24"/>
      <c r="D350" s="620"/>
      <c r="E350" s="26"/>
      <c r="F350" s="27" t="s">
        <v>173</v>
      </c>
      <c r="G350" s="27"/>
      <c r="H350" s="24"/>
      <c r="I350" s="28"/>
      <c r="J350" s="28"/>
      <c r="K350" s="52"/>
      <c r="L350" s="53"/>
      <c r="M350" s="54"/>
      <c r="N350" s="55"/>
      <c r="O350" s="56"/>
      <c r="P350" s="223"/>
      <c r="Q350" s="225"/>
      <c r="R350" s="377"/>
      <c r="S350" s="29"/>
      <c r="T350" s="30"/>
      <c r="U350">
        <f t="shared" si="68"/>
        <v>1</v>
      </c>
      <c r="V350" t="str">
        <f>IF(F350="","",IF(COUNTIF('Postes comptables'!$A:$C,F350)=0,"Anomalie",""))</f>
        <v/>
      </c>
      <c r="W350">
        <f t="shared" si="69"/>
        <v>1</v>
      </c>
      <c r="Z350" t="str">
        <f>IF(G350="","",IF(COUNTIF('Postes comptables'!$C$99:$C$148,G350)=0,"Anomalie",""))</f>
        <v/>
      </c>
      <c r="AA350" t="b">
        <f t="shared" si="70"/>
        <v>0</v>
      </c>
      <c r="AB350" t="str">
        <f t="shared" si="71"/>
        <v/>
      </c>
      <c r="AC350" t="str">
        <f t="shared" si="72"/>
        <v/>
      </c>
      <c r="AD350" t="str">
        <f t="shared" si="73"/>
        <v/>
      </c>
      <c r="AE350" t="str">
        <f t="shared" si="74"/>
        <v/>
      </c>
      <c r="AF350" t="str">
        <f t="shared" si="75"/>
        <v/>
      </c>
      <c r="AG350" t="str">
        <f t="shared" si="76"/>
        <v/>
      </c>
      <c r="AH350" t="str">
        <f t="shared" si="77"/>
        <v/>
      </c>
      <c r="AI350" t="str">
        <f t="shared" si="78"/>
        <v/>
      </c>
      <c r="AJ350" t="str">
        <f t="shared" si="79"/>
        <v/>
      </c>
      <c r="AK350" t="str">
        <f t="shared" si="80"/>
        <v/>
      </c>
    </row>
    <row r="351" spans="1:37" x14ac:dyDescent="0.25">
      <c r="A351" s="23"/>
      <c r="B351" s="24"/>
      <c r="C351" s="24"/>
      <c r="D351" s="620"/>
      <c r="E351" s="26"/>
      <c r="F351" s="27" t="s">
        <v>173</v>
      </c>
      <c r="G351" s="27"/>
      <c r="H351" s="24"/>
      <c r="I351" s="28"/>
      <c r="J351" s="28"/>
      <c r="K351" s="52"/>
      <c r="L351" s="53"/>
      <c r="M351" s="54"/>
      <c r="N351" s="55"/>
      <c r="O351" s="56"/>
      <c r="P351" s="223"/>
      <c r="Q351" s="225"/>
      <c r="R351" s="377"/>
      <c r="S351" s="29"/>
      <c r="T351" s="30"/>
      <c r="U351">
        <f t="shared" si="68"/>
        <v>1</v>
      </c>
      <c r="V351" t="str">
        <f>IF(F351="","",IF(COUNTIF('Postes comptables'!$A:$C,F351)=0,"Anomalie",""))</f>
        <v/>
      </c>
      <c r="W351">
        <f t="shared" si="69"/>
        <v>1</v>
      </c>
      <c r="Z351" t="str">
        <f>IF(G351="","",IF(COUNTIF('Postes comptables'!$C$99:$C$148,G351)=0,"Anomalie",""))</f>
        <v/>
      </c>
      <c r="AA351" t="b">
        <f t="shared" si="70"/>
        <v>0</v>
      </c>
      <c r="AB351" t="str">
        <f t="shared" si="71"/>
        <v/>
      </c>
      <c r="AC351" t="str">
        <f t="shared" si="72"/>
        <v/>
      </c>
      <c r="AD351" t="str">
        <f t="shared" si="73"/>
        <v/>
      </c>
      <c r="AE351" t="str">
        <f t="shared" si="74"/>
        <v/>
      </c>
      <c r="AF351" t="str">
        <f t="shared" si="75"/>
        <v/>
      </c>
      <c r="AG351" t="str">
        <f t="shared" si="76"/>
        <v/>
      </c>
      <c r="AH351" t="str">
        <f t="shared" si="77"/>
        <v/>
      </c>
      <c r="AI351" t="str">
        <f t="shared" si="78"/>
        <v/>
      </c>
      <c r="AJ351" t="str">
        <f t="shared" si="79"/>
        <v/>
      </c>
      <c r="AK351" t="str">
        <f t="shared" si="80"/>
        <v/>
      </c>
    </row>
    <row r="352" spans="1:37" x14ac:dyDescent="0.25">
      <c r="A352" s="23"/>
      <c r="B352" s="24"/>
      <c r="C352" s="24"/>
      <c r="D352" s="620"/>
      <c r="E352" s="26"/>
      <c r="F352" s="27" t="s">
        <v>173</v>
      </c>
      <c r="G352" s="27"/>
      <c r="H352" s="24"/>
      <c r="I352" s="28"/>
      <c r="J352" s="28"/>
      <c r="K352" s="52"/>
      <c r="L352" s="53"/>
      <c r="M352" s="54"/>
      <c r="N352" s="55"/>
      <c r="O352" s="56"/>
      <c r="P352" s="223"/>
      <c r="Q352" s="225"/>
      <c r="R352" s="377"/>
      <c r="S352" s="29"/>
      <c r="T352" s="30"/>
      <c r="U352">
        <f t="shared" si="68"/>
        <v>1</v>
      </c>
      <c r="V352" t="str">
        <f>IF(F352="","",IF(COUNTIF('Postes comptables'!$A:$C,F352)=0,"Anomalie",""))</f>
        <v/>
      </c>
      <c r="W352">
        <f t="shared" si="69"/>
        <v>1</v>
      </c>
      <c r="Z352" t="str">
        <f>IF(G352="","",IF(COUNTIF('Postes comptables'!$C$99:$C$148,G352)=0,"Anomalie",""))</f>
        <v/>
      </c>
      <c r="AA352" t="b">
        <f t="shared" si="70"/>
        <v>0</v>
      </c>
      <c r="AB352" t="str">
        <f t="shared" si="71"/>
        <v/>
      </c>
      <c r="AC352" t="str">
        <f t="shared" si="72"/>
        <v/>
      </c>
      <c r="AD352" t="str">
        <f t="shared" si="73"/>
        <v/>
      </c>
      <c r="AE352" t="str">
        <f t="shared" si="74"/>
        <v/>
      </c>
      <c r="AF352" t="str">
        <f t="shared" si="75"/>
        <v/>
      </c>
      <c r="AG352" t="str">
        <f t="shared" si="76"/>
        <v/>
      </c>
      <c r="AH352" t="str">
        <f t="shared" si="77"/>
        <v/>
      </c>
      <c r="AI352" t="str">
        <f t="shared" si="78"/>
        <v/>
      </c>
      <c r="AJ352" t="str">
        <f t="shared" si="79"/>
        <v/>
      </c>
      <c r="AK352" t="str">
        <f t="shared" si="80"/>
        <v/>
      </c>
    </row>
    <row r="353" spans="1:37" x14ac:dyDescent="0.25">
      <c r="A353" s="23"/>
      <c r="B353" s="24"/>
      <c r="C353" s="24"/>
      <c r="D353" s="620"/>
      <c r="E353" s="26"/>
      <c r="F353" s="27" t="s">
        <v>173</v>
      </c>
      <c r="G353" s="27"/>
      <c r="H353" s="24"/>
      <c r="I353" s="28"/>
      <c r="J353" s="28"/>
      <c r="K353" s="52"/>
      <c r="L353" s="53"/>
      <c r="M353" s="54"/>
      <c r="N353" s="55"/>
      <c r="O353" s="56"/>
      <c r="P353" s="223"/>
      <c r="Q353" s="225"/>
      <c r="R353" s="377"/>
      <c r="S353" s="29"/>
      <c r="T353" s="30"/>
      <c r="U353">
        <f t="shared" si="68"/>
        <v>1</v>
      </c>
      <c r="V353" t="str">
        <f>IF(F353="","",IF(COUNTIF('Postes comptables'!$A:$C,F353)=0,"Anomalie",""))</f>
        <v/>
      </c>
      <c r="W353">
        <f t="shared" si="69"/>
        <v>1</v>
      </c>
      <c r="Z353" t="str">
        <f>IF(G353="","",IF(COUNTIF('Postes comptables'!$C$99:$C$148,G353)=0,"Anomalie",""))</f>
        <v/>
      </c>
      <c r="AA353" t="b">
        <f t="shared" si="70"/>
        <v>0</v>
      </c>
      <c r="AB353" t="str">
        <f t="shared" si="71"/>
        <v/>
      </c>
      <c r="AC353" t="str">
        <f t="shared" si="72"/>
        <v/>
      </c>
      <c r="AD353" t="str">
        <f t="shared" si="73"/>
        <v/>
      </c>
      <c r="AE353" t="str">
        <f t="shared" si="74"/>
        <v/>
      </c>
      <c r="AF353" t="str">
        <f t="shared" si="75"/>
        <v/>
      </c>
      <c r="AG353" t="str">
        <f t="shared" si="76"/>
        <v/>
      </c>
      <c r="AH353" t="str">
        <f t="shared" si="77"/>
        <v/>
      </c>
      <c r="AI353" t="str">
        <f t="shared" si="78"/>
        <v/>
      </c>
      <c r="AJ353" t="str">
        <f t="shared" si="79"/>
        <v/>
      </c>
      <c r="AK353" t="str">
        <f t="shared" si="80"/>
        <v/>
      </c>
    </row>
    <row r="354" spans="1:37" x14ac:dyDescent="0.25">
      <c r="A354" s="23"/>
      <c r="B354" s="24"/>
      <c r="C354" s="24"/>
      <c r="D354" s="620"/>
      <c r="E354" s="26"/>
      <c r="F354" s="27" t="s">
        <v>173</v>
      </c>
      <c r="G354" s="27"/>
      <c r="H354" s="24"/>
      <c r="I354" s="28"/>
      <c r="J354" s="28"/>
      <c r="K354" s="52"/>
      <c r="L354" s="53"/>
      <c r="M354" s="54"/>
      <c r="N354" s="55"/>
      <c r="O354" s="56"/>
      <c r="P354" s="223"/>
      <c r="Q354" s="225"/>
      <c r="R354" s="377"/>
      <c r="S354" s="29"/>
      <c r="T354" s="30"/>
      <c r="U354">
        <f t="shared" si="68"/>
        <v>1</v>
      </c>
      <c r="V354" t="str">
        <f>IF(F354="","",IF(COUNTIF('Postes comptables'!$A:$C,F354)=0,"Anomalie",""))</f>
        <v/>
      </c>
      <c r="W354">
        <f t="shared" si="69"/>
        <v>1</v>
      </c>
      <c r="Z354" t="str">
        <f>IF(G354="","",IF(COUNTIF('Postes comptables'!$C$99:$C$148,G354)=0,"Anomalie",""))</f>
        <v/>
      </c>
      <c r="AA354" t="b">
        <f t="shared" si="70"/>
        <v>0</v>
      </c>
      <c r="AB354" t="str">
        <f t="shared" si="71"/>
        <v/>
      </c>
      <c r="AC354" t="str">
        <f t="shared" si="72"/>
        <v/>
      </c>
      <c r="AD354" t="str">
        <f t="shared" si="73"/>
        <v/>
      </c>
      <c r="AE354" t="str">
        <f t="shared" si="74"/>
        <v/>
      </c>
      <c r="AF354" t="str">
        <f t="shared" si="75"/>
        <v/>
      </c>
      <c r="AG354" t="str">
        <f t="shared" si="76"/>
        <v/>
      </c>
      <c r="AH354" t="str">
        <f t="shared" si="77"/>
        <v/>
      </c>
      <c r="AI354" t="str">
        <f t="shared" si="78"/>
        <v/>
      </c>
      <c r="AJ354" t="str">
        <f t="shared" si="79"/>
        <v/>
      </c>
      <c r="AK354" t="str">
        <f t="shared" si="80"/>
        <v/>
      </c>
    </row>
    <row r="355" spans="1:37" x14ac:dyDescent="0.25">
      <c r="A355" s="23"/>
      <c r="B355" s="24"/>
      <c r="C355" s="24"/>
      <c r="D355" s="620"/>
      <c r="E355" s="26"/>
      <c r="F355" s="27" t="s">
        <v>173</v>
      </c>
      <c r="G355" s="27"/>
      <c r="H355" s="24"/>
      <c r="I355" s="28"/>
      <c r="J355" s="28"/>
      <c r="K355" s="52"/>
      <c r="L355" s="53"/>
      <c r="M355" s="54"/>
      <c r="N355" s="55"/>
      <c r="O355" s="56"/>
      <c r="P355" s="223"/>
      <c r="Q355" s="225"/>
      <c r="R355" s="377"/>
      <c r="S355" s="29"/>
      <c r="T355" s="30"/>
      <c r="U355">
        <f t="shared" si="68"/>
        <v>1</v>
      </c>
      <c r="V355" t="str">
        <f>IF(F355="","",IF(COUNTIF('Postes comptables'!$A:$C,F355)=0,"Anomalie",""))</f>
        <v/>
      </c>
      <c r="W355">
        <f t="shared" si="69"/>
        <v>1</v>
      </c>
      <c r="Z355" t="str">
        <f>IF(G355="","",IF(COUNTIF('Postes comptables'!$C$99:$C$148,G355)=0,"Anomalie",""))</f>
        <v/>
      </c>
      <c r="AA355" t="b">
        <f t="shared" si="70"/>
        <v>0</v>
      </c>
      <c r="AB355" t="str">
        <f t="shared" si="71"/>
        <v/>
      </c>
      <c r="AC355" t="str">
        <f t="shared" si="72"/>
        <v/>
      </c>
      <c r="AD355" t="str">
        <f t="shared" si="73"/>
        <v/>
      </c>
      <c r="AE355" t="str">
        <f t="shared" si="74"/>
        <v/>
      </c>
      <c r="AF355" t="str">
        <f t="shared" si="75"/>
        <v/>
      </c>
      <c r="AG355" t="str">
        <f t="shared" si="76"/>
        <v/>
      </c>
      <c r="AH355" t="str">
        <f t="shared" si="77"/>
        <v/>
      </c>
      <c r="AI355" t="str">
        <f t="shared" si="78"/>
        <v/>
      </c>
      <c r="AJ355" t="str">
        <f t="shared" si="79"/>
        <v/>
      </c>
      <c r="AK355" t="str">
        <f t="shared" si="80"/>
        <v/>
      </c>
    </row>
    <row r="356" spans="1:37" x14ac:dyDescent="0.25">
      <c r="A356" s="23"/>
      <c r="B356" s="24"/>
      <c r="C356" s="24"/>
      <c r="D356" s="620"/>
      <c r="E356" s="26"/>
      <c r="F356" s="27" t="s">
        <v>173</v>
      </c>
      <c r="G356" s="27"/>
      <c r="H356" s="24"/>
      <c r="I356" s="28"/>
      <c r="J356" s="28"/>
      <c r="K356" s="52"/>
      <c r="L356" s="53"/>
      <c r="M356" s="54"/>
      <c r="N356" s="55"/>
      <c r="O356" s="56"/>
      <c r="P356" s="223"/>
      <c r="Q356" s="225"/>
      <c r="R356" s="377"/>
      <c r="S356" s="29"/>
      <c r="T356" s="30"/>
      <c r="U356">
        <f t="shared" si="68"/>
        <v>1</v>
      </c>
      <c r="V356" t="str">
        <f>IF(F356="","",IF(COUNTIF('Postes comptables'!$A:$C,F356)=0,"Anomalie",""))</f>
        <v/>
      </c>
      <c r="W356">
        <f t="shared" si="69"/>
        <v>1</v>
      </c>
      <c r="Z356" t="str">
        <f>IF(G356="","",IF(COUNTIF('Postes comptables'!$C$99:$C$148,G356)=0,"Anomalie",""))</f>
        <v/>
      </c>
      <c r="AA356" t="b">
        <f t="shared" si="70"/>
        <v>0</v>
      </c>
      <c r="AB356" t="str">
        <f t="shared" si="71"/>
        <v/>
      </c>
      <c r="AC356" t="str">
        <f t="shared" si="72"/>
        <v/>
      </c>
      <c r="AD356" t="str">
        <f t="shared" si="73"/>
        <v/>
      </c>
      <c r="AE356" t="str">
        <f t="shared" si="74"/>
        <v/>
      </c>
      <c r="AF356" t="str">
        <f t="shared" si="75"/>
        <v/>
      </c>
      <c r="AG356" t="str">
        <f t="shared" si="76"/>
        <v/>
      </c>
      <c r="AH356" t="str">
        <f t="shared" si="77"/>
        <v/>
      </c>
      <c r="AI356" t="str">
        <f t="shared" si="78"/>
        <v/>
      </c>
      <c r="AJ356" t="str">
        <f t="shared" si="79"/>
        <v/>
      </c>
      <c r="AK356" t="str">
        <f t="shared" si="80"/>
        <v/>
      </c>
    </row>
    <row r="357" spans="1:37" x14ac:dyDescent="0.25">
      <c r="A357" s="23"/>
      <c r="B357" s="24"/>
      <c r="C357" s="24"/>
      <c r="D357" s="620"/>
      <c r="E357" s="26"/>
      <c r="F357" s="27" t="s">
        <v>173</v>
      </c>
      <c r="G357" s="27"/>
      <c r="H357" s="24"/>
      <c r="I357" s="28"/>
      <c r="J357" s="28"/>
      <c r="K357" s="52"/>
      <c r="L357" s="53"/>
      <c r="M357" s="54"/>
      <c r="N357" s="55"/>
      <c r="O357" s="56"/>
      <c r="P357" s="223"/>
      <c r="Q357" s="225"/>
      <c r="R357" s="377"/>
      <c r="S357" s="29"/>
      <c r="T357" s="30"/>
      <c r="U357">
        <f t="shared" si="68"/>
        <v>1</v>
      </c>
      <c r="V357" t="str">
        <f>IF(F357="","",IF(COUNTIF('Postes comptables'!$A:$C,F357)=0,"Anomalie",""))</f>
        <v/>
      </c>
      <c r="W357">
        <f t="shared" si="69"/>
        <v>1</v>
      </c>
      <c r="Z357" t="str">
        <f>IF(G357="","",IF(COUNTIF('Postes comptables'!$C$99:$C$148,G357)=0,"Anomalie",""))</f>
        <v/>
      </c>
      <c r="AA357" t="b">
        <f t="shared" si="70"/>
        <v>0</v>
      </c>
      <c r="AB357" t="str">
        <f t="shared" si="71"/>
        <v/>
      </c>
      <c r="AC357" t="str">
        <f t="shared" si="72"/>
        <v/>
      </c>
      <c r="AD357" t="str">
        <f t="shared" si="73"/>
        <v/>
      </c>
      <c r="AE357" t="str">
        <f t="shared" si="74"/>
        <v/>
      </c>
      <c r="AF357" t="str">
        <f t="shared" si="75"/>
        <v/>
      </c>
      <c r="AG357" t="str">
        <f t="shared" si="76"/>
        <v/>
      </c>
      <c r="AH357" t="str">
        <f t="shared" si="77"/>
        <v/>
      </c>
      <c r="AI357" t="str">
        <f t="shared" si="78"/>
        <v/>
      </c>
      <c r="AJ357" t="str">
        <f t="shared" si="79"/>
        <v/>
      </c>
      <c r="AK357" t="str">
        <f t="shared" si="80"/>
        <v/>
      </c>
    </row>
    <row r="358" spans="1:37" x14ac:dyDescent="0.25">
      <c r="A358" s="23"/>
      <c r="B358" s="24"/>
      <c r="C358" s="24"/>
      <c r="D358" s="620"/>
      <c r="E358" s="26"/>
      <c r="F358" s="27" t="s">
        <v>173</v>
      </c>
      <c r="G358" s="27"/>
      <c r="H358" s="24"/>
      <c r="I358" s="28"/>
      <c r="J358" s="28"/>
      <c r="K358" s="52"/>
      <c r="L358" s="53"/>
      <c r="M358" s="54"/>
      <c r="N358" s="55"/>
      <c r="O358" s="56"/>
      <c r="P358" s="223"/>
      <c r="Q358" s="225"/>
      <c r="R358" s="377"/>
      <c r="S358" s="29"/>
      <c r="T358" s="30"/>
      <c r="U358">
        <f t="shared" si="68"/>
        <v>1</v>
      </c>
      <c r="V358" t="str">
        <f>IF(F358="","",IF(COUNTIF('Postes comptables'!$A:$C,F358)=0,"Anomalie",""))</f>
        <v/>
      </c>
      <c r="W358">
        <f t="shared" si="69"/>
        <v>1</v>
      </c>
      <c r="Z358" t="str">
        <f>IF(G358="","",IF(COUNTIF('Postes comptables'!$C$99:$C$148,G358)=0,"Anomalie",""))</f>
        <v/>
      </c>
      <c r="AA358" t="b">
        <f t="shared" si="70"/>
        <v>0</v>
      </c>
      <c r="AB358" t="str">
        <f t="shared" si="71"/>
        <v/>
      </c>
      <c r="AC358" t="str">
        <f t="shared" si="72"/>
        <v/>
      </c>
      <c r="AD358" t="str">
        <f t="shared" si="73"/>
        <v/>
      </c>
      <c r="AE358" t="str">
        <f t="shared" si="74"/>
        <v/>
      </c>
      <c r="AF358" t="str">
        <f t="shared" si="75"/>
        <v/>
      </c>
      <c r="AG358" t="str">
        <f t="shared" si="76"/>
        <v/>
      </c>
      <c r="AH358" t="str">
        <f t="shared" si="77"/>
        <v/>
      </c>
      <c r="AI358" t="str">
        <f t="shared" si="78"/>
        <v/>
      </c>
      <c r="AJ358" t="str">
        <f t="shared" si="79"/>
        <v/>
      </c>
      <c r="AK358" t="str">
        <f t="shared" si="80"/>
        <v/>
      </c>
    </row>
    <row r="359" spans="1:37" x14ac:dyDescent="0.25">
      <c r="A359" s="23"/>
      <c r="B359" s="24"/>
      <c r="C359" s="24"/>
      <c r="D359" s="620"/>
      <c r="E359" s="26"/>
      <c r="F359" s="27" t="s">
        <v>173</v>
      </c>
      <c r="G359" s="27"/>
      <c r="H359" s="24"/>
      <c r="I359" s="28"/>
      <c r="J359" s="28"/>
      <c r="K359" s="52"/>
      <c r="L359" s="53"/>
      <c r="M359" s="54"/>
      <c r="N359" s="55"/>
      <c r="O359" s="56"/>
      <c r="P359" s="223"/>
      <c r="Q359" s="225"/>
      <c r="R359" s="377"/>
      <c r="S359" s="29"/>
      <c r="T359" s="30"/>
      <c r="U359">
        <f t="shared" si="68"/>
        <v>1</v>
      </c>
      <c r="V359" t="str">
        <f>IF(F359="","",IF(COUNTIF('Postes comptables'!$A:$C,F359)=0,"Anomalie",""))</f>
        <v/>
      </c>
      <c r="W359">
        <f t="shared" si="69"/>
        <v>1</v>
      </c>
      <c r="Z359" t="str">
        <f>IF(G359="","",IF(COUNTIF('Postes comptables'!$C$99:$C$148,G359)=0,"Anomalie",""))</f>
        <v/>
      </c>
      <c r="AA359" t="b">
        <f t="shared" si="70"/>
        <v>0</v>
      </c>
      <c r="AB359" t="str">
        <f t="shared" si="71"/>
        <v/>
      </c>
      <c r="AC359" t="str">
        <f t="shared" si="72"/>
        <v/>
      </c>
      <c r="AD359" t="str">
        <f t="shared" si="73"/>
        <v/>
      </c>
      <c r="AE359" t="str">
        <f t="shared" si="74"/>
        <v/>
      </c>
      <c r="AF359" t="str">
        <f t="shared" si="75"/>
        <v/>
      </c>
      <c r="AG359" t="str">
        <f t="shared" si="76"/>
        <v/>
      </c>
      <c r="AH359" t="str">
        <f t="shared" si="77"/>
        <v/>
      </c>
      <c r="AI359" t="str">
        <f t="shared" si="78"/>
        <v/>
      </c>
      <c r="AJ359" t="str">
        <f t="shared" si="79"/>
        <v/>
      </c>
      <c r="AK359" t="str">
        <f t="shared" si="80"/>
        <v/>
      </c>
    </row>
    <row r="360" spans="1:37" x14ac:dyDescent="0.25">
      <c r="A360" s="23"/>
      <c r="B360" s="24"/>
      <c r="C360" s="24"/>
      <c r="D360" s="620"/>
      <c r="E360" s="26"/>
      <c r="F360" s="27" t="s">
        <v>173</v>
      </c>
      <c r="G360" s="27"/>
      <c r="H360" s="24"/>
      <c r="I360" s="28"/>
      <c r="J360" s="28"/>
      <c r="K360" s="52"/>
      <c r="L360" s="53"/>
      <c r="M360" s="54"/>
      <c r="N360" s="55"/>
      <c r="O360" s="56"/>
      <c r="P360" s="223"/>
      <c r="Q360" s="225"/>
      <c r="R360" s="377"/>
      <c r="S360" s="29"/>
      <c r="T360" s="30"/>
      <c r="U360">
        <f t="shared" si="68"/>
        <v>1</v>
      </c>
      <c r="V360" t="str">
        <f>IF(F360="","",IF(COUNTIF('Postes comptables'!$A:$C,F360)=0,"Anomalie",""))</f>
        <v/>
      </c>
      <c r="W360">
        <f t="shared" si="69"/>
        <v>1</v>
      </c>
      <c r="Z360" t="str">
        <f>IF(G360="","",IF(COUNTIF('Postes comptables'!$C$99:$C$148,G360)=0,"Anomalie",""))</f>
        <v/>
      </c>
      <c r="AA360" t="b">
        <f t="shared" si="70"/>
        <v>0</v>
      </c>
      <c r="AB360" t="str">
        <f t="shared" si="71"/>
        <v/>
      </c>
      <c r="AC360" t="str">
        <f t="shared" si="72"/>
        <v/>
      </c>
      <c r="AD360" t="str">
        <f t="shared" si="73"/>
        <v/>
      </c>
      <c r="AE360" t="str">
        <f t="shared" si="74"/>
        <v/>
      </c>
      <c r="AF360" t="str">
        <f t="shared" si="75"/>
        <v/>
      </c>
      <c r="AG360" t="str">
        <f t="shared" si="76"/>
        <v/>
      </c>
      <c r="AH360" t="str">
        <f t="shared" si="77"/>
        <v/>
      </c>
      <c r="AI360" t="str">
        <f t="shared" si="78"/>
        <v/>
      </c>
      <c r="AJ360" t="str">
        <f t="shared" si="79"/>
        <v/>
      </c>
      <c r="AK360" t="str">
        <f t="shared" si="80"/>
        <v/>
      </c>
    </row>
    <row r="361" spans="1:37" x14ac:dyDescent="0.25">
      <c r="A361" s="23"/>
      <c r="B361" s="24"/>
      <c r="C361" s="24"/>
      <c r="D361" s="620"/>
      <c r="E361" s="26"/>
      <c r="F361" s="27" t="s">
        <v>173</v>
      </c>
      <c r="G361" s="27"/>
      <c r="H361" s="24"/>
      <c r="I361" s="28"/>
      <c r="J361" s="28"/>
      <c r="K361" s="52"/>
      <c r="L361" s="53"/>
      <c r="M361" s="54"/>
      <c r="N361" s="55"/>
      <c r="O361" s="56"/>
      <c r="P361" s="223"/>
      <c r="Q361" s="225"/>
      <c r="R361" s="377"/>
      <c r="S361" s="29"/>
      <c r="T361" s="30"/>
      <c r="U361">
        <f t="shared" si="68"/>
        <v>1</v>
      </c>
      <c r="V361" t="str">
        <f>IF(F361="","",IF(COUNTIF('Postes comptables'!$A:$C,F361)=0,"Anomalie",""))</f>
        <v/>
      </c>
      <c r="W361">
        <f t="shared" si="69"/>
        <v>1</v>
      </c>
      <c r="Z361" t="str">
        <f>IF(G361="","",IF(COUNTIF('Postes comptables'!$C$99:$C$148,G361)=0,"Anomalie",""))</f>
        <v/>
      </c>
      <c r="AA361" t="b">
        <f t="shared" si="70"/>
        <v>0</v>
      </c>
      <c r="AB361" t="str">
        <f t="shared" si="71"/>
        <v/>
      </c>
      <c r="AC361" t="str">
        <f t="shared" si="72"/>
        <v/>
      </c>
      <c r="AD361" t="str">
        <f t="shared" si="73"/>
        <v/>
      </c>
      <c r="AE361" t="str">
        <f t="shared" si="74"/>
        <v/>
      </c>
      <c r="AF361" t="str">
        <f t="shared" si="75"/>
        <v/>
      </c>
      <c r="AG361" t="str">
        <f t="shared" si="76"/>
        <v/>
      </c>
      <c r="AH361" t="str">
        <f t="shared" si="77"/>
        <v/>
      </c>
      <c r="AI361" t="str">
        <f t="shared" si="78"/>
        <v/>
      </c>
      <c r="AJ361" t="str">
        <f t="shared" si="79"/>
        <v/>
      </c>
      <c r="AK361" t="str">
        <f t="shared" si="80"/>
        <v/>
      </c>
    </row>
    <row r="362" spans="1:37" x14ac:dyDescent="0.25">
      <c r="A362" s="23"/>
      <c r="B362" s="24"/>
      <c r="C362" s="24"/>
      <c r="D362" s="620"/>
      <c r="E362" s="26"/>
      <c r="F362" s="27" t="s">
        <v>173</v>
      </c>
      <c r="G362" s="27"/>
      <c r="H362" s="24"/>
      <c r="I362" s="28"/>
      <c r="J362" s="28"/>
      <c r="K362" s="52"/>
      <c r="L362" s="53"/>
      <c r="M362" s="54"/>
      <c r="N362" s="55"/>
      <c r="O362" s="56"/>
      <c r="P362" s="223"/>
      <c r="Q362" s="225"/>
      <c r="R362" s="377"/>
      <c r="S362" s="29"/>
      <c r="T362" s="30"/>
      <c r="U362">
        <f t="shared" si="68"/>
        <v>1</v>
      </c>
      <c r="V362" t="str">
        <f>IF(F362="","",IF(COUNTIF('Postes comptables'!$A:$C,F362)=0,"Anomalie",""))</f>
        <v/>
      </c>
      <c r="W362">
        <f t="shared" si="69"/>
        <v>1</v>
      </c>
      <c r="Z362" t="str">
        <f>IF(G362="","",IF(COUNTIF('Postes comptables'!$C$99:$C$148,G362)=0,"Anomalie",""))</f>
        <v/>
      </c>
      <c r="AA362" t="b">
        <f t="shared" si="70"/>
        <v>0</v>
      </c>
      <c r="AB362" t="str">
        <f t="shared" si="71"/>
        <v/>
      </c>
      <c r="AC362" t="str">
        <f t="shared" si="72"/>
        <v/>
      </c>
      <c r="AD362" t="str">
        <f t="shared" si="73"/>
        <v/>
      </c>
      <c r="AE362" t="str">
        <f t="shared" si="74"/>
        <v/>
      </c>
      <c r="AF362" t="str">
        <f t="shared" si="75"/>
        <v/>
      </c>
      <c r="AG362" t="str">
        <f t="shared" si="76"/>
        <v/>
      </c>
      <c r="AH362" t="str">
        <f t="shared" si="77"/>
        <v/>
      </c>
      <c r="AI362" t="str">
        <f t="shared" si="78"/>
        <v/>
      </c>
      <c r="AJ362" t="str">
        <f t="shared" si="79"/>
        <v/>
      </c>
      <c r="AK362" t="str">
        <f t="shared" si="80"/>
        <v/>
      </c>
    </row>
    <row r="363" spans="1:37" x14ac:dyDescent="0.25">
      <c r="A363" s="23"/>
      <c r="B363" s="24"/>
      <c r="C363" s="24"/>
      <c r="D363" s="620"/>
      <c r="E363" s="26"/>
      <c r="F363" s="27" t="s">
        <v>173</v>
      </c>
      <c r="G363" s="27"/>
      <c r="H363" s="24"/>
      <c r="I363" s="28"/>
      <c r="J363" s="28"/>
      <c r="K363" s="52"/>
      <c r="L363" s="53"/>
      <c r="M363" s="54"/>
      <c r="N363" s="55"/>
      <c r="O363" s="56"/>
      <c r="P363" s="223"/>
      <c r="Q363" s="225"/>
      <c r="R363" s="377"/>
      <c r="S363" s="29"/>
      <c r="T363" s="30"/>
      <c r="U363">
        <f t="shared" si="68"/>
        <v>1</v>
      </c>
      <c r="V363" t="str">
        <f>IF(F363="","",IF(COUNTIF('Postes comptables'!$A:$C,F363)=0,"Anomalie",""))</f>
        <v/>
      </c>
      <c r="W363">
        <f t="shared" si="69"/>
        <v>1</v>
      </c>
      <c r="Z363" t="str">
        <f>IF(G363="","",IF(COUNTIF('Postes comptables'!$C$99:$C$148,G363)=0,"Anomalie",""))</f>
        <v/>
      </c>
      <c r="AA363" t="b">
        <f t="shared" si="70"/>
        <v>0</v>
      </c>
      <c r="AB363" t="str">
        <f t="shared" si="71"/>
        <v/>
      </c>
      <c r="AC363" t="str">
        <f t="shared" si="72"/>
        <v/>
      </c>
      <c r="AD363" t="str">
        <f t="shared" si="73"/>
        <v/>
      </c>
      <c r="AE363" t="str">
        <f t="shared" si="74"/>
        <v/>
      </c>
      <c r="AF363" t="str">
        <f t="shared" si="75"/>
        <v/>
      </c>
      <c r="AG363" t="str">
        <f t="shared" si="76"/>
        <v/>
      </c>
      <c r="AH363" t="str">
        <f t="shared" si="77"/>
        <v/>
      </c>
      <c r="AI363" t="str">
        <f t="shared" si="78"/>
        <v/>
      </c>
      <c r="AJ363" t="str">
        <f t="shared" si="79"/>
        <v/>
      </c>
      <c r="AK363" t="str">
        <f t="shared" si="80"/>
        <v/>
      </c>
    </row>
    <row r="364" spans="1:37" x14ac:dyDescent="0.25">
      <c r="A364" s="23"/>
      <c r="B364" s="24"/>
      <c r="C364" s="24"/>
      <c r="D364" s="620"/>
      <c r="E364" s="26"/>
      <c r="F364" s="27" t="s">
        <v>173</v>
      </c>
      <c r="G364" s="27"/>
      <c r="H364" s="24"/>
      <c r="I364" s="28"/>
      <c r="J364" s="28"/>
      <c r="K364" s="52"/>
      <c r="L364" s="53"/>
      <c r="M364" s="54"/>
      <c r="N364" s="55"/>
      <c r="O364" s="56"/>
      <c r="P364" s="223"/>
      <c r="Q364" s="225"/>
      <c r="R364" s="377"/>
      <c r="S364" s="29"/>
      <c r="T364" s="30"/>
      <c r="U364">
        <f t="shared" si="68"/>
        <v>1</v>
      </c>
      <c r="V364" t="str">
        <f>IF(F364="","",IF(COUNTIF('Postes comptables'!$A:$C,F364)=0,"Anomalie",""))</f>
        <v/>
      </c>
      <c r="W364">
        <f t="shared" si="69"/>
        <v>1</v>
      </c>
      <c r="Z364" t="str">
        <f>IF(G364="","",IF(COUNTIF('Postes comptables'!$C$99:$C$148,G364)=0,"Anomalie",""))</f>
        <v/>
      </c>
      <c r="AA364" t="b">
        <f t="shared" si="70"/>
        <v>0</v>
      </c>
      <c r="AB364" t="str">
        <f t="shared" si="71"/>
        <v/>
      </c>
      <c r="AC364" t="str">
        <f t="shared" si="72"/>
        <v/>
      </c>
      <c r="AD364" t="str">
        <f t="shared" si="73"/>
        <v/>
      </c>
      <c r="AE364" t="str">
        <f t="shared" si="74"/>
        <v/>
      </c>
      <c r="AF364" t="str">
        <f t="shared" si="75"/>
        <v/>
      </c>
      <c r="AG364" t="str">
        <f t="shared" si="76"/>
        <v/>
      </c>
      <c r="AH364" t="str">
        <f t="shared" si="77"/>
        <v/>
      </c>
      <c r="AI364" t="str">
        <f t="shared" si="78"/>
        <v/>
      </c>
      <c r="AJ364" t="str">
        <f t="shared" si="79"/>
        <v/>
      </c>
      <c r="AK364" t="str">
        <f t="shared" si="80"/>
        <v/>
      </c>
    </row>
    <row r="365" spans="1:37" x14ac:dyDescent="0.25">
      <c r="A365" s="23"/>
      <c r="B365" s="24"/>
      <c r="C365" s="24"/>
      <c r="D365" s="620"/>
      <c r="E365" s="26"/>
      <c r="F365" s="27" t="s">
        <v>173</v>
      </c>
      <c r="G365" s="27"/>
      <c r="H365" s="24"/>
      <c r="I365" s="28"/>
      <c r="J365" s="28"/>
      <c r="K365" s="52"/>
      <c r="L365" s="53"/>
      <c r="M365" s="54"/>
      <c r="N365" s="55"/>
      <c r="O365" s="56"/>
      <c r="P365" s="223"/>
      <c r="Q365" s="225"/>
      <c r="R365" s="377"/>
      <c r="S365" s="29"/>
      <c r="T365" s="30"/>
      <c r="U365">
        <f t="shared" si="68"/>
        <v>1</v>
      </c>
      <c r="V365" t="str">
        <f>IF(F365="","",IF(COUNTIF('Postes comptables'!$A:$C,F365)=0,"Anomalie",""))</f>
        <v/>
      </c>
      <c r="W365">
        <f t="shared" si="69"/>
        <v>1</v>
      </c>
      <c r="Z365" t="str">
        <f>IF(G365="","",IF(COUNTIF('Postes comptables'!$C$99:$C$148,G365)=0,"Anomalie",""))</f>
        <v/>
      </c>
      <c r="AA365" t="b">
        <f t="shared" si="70"/>
        <v>0</v>
      </c>
      <c r="AB365" t="str">
        <f t="shared" si="71"/>
        <v/>
      </c>
      <c r="AC365" t="str">
        <f t="shared" si="72"/>
        <v/>
      </c>
      <c r="AD365" t="str">
        <f t="shared" si="73"/>
        <v/>
      </c>
      <c r="AE365" t="str">
        <f t="shared" si="74"/>
        <v/>
      </c>
      <c r="AF365" t="str">
        <f t="shared" si="75"/>
        <v/>
      </c>
      <c r="AG365" t="str">
        <f t="shared" si="76"/>
        <v/>
      </c>
      <c r="AH365" t="str">
        <f t="shared" si="77"/>
        <v/>
      </c>
      <c r="AI365" t="str">
        <f t="shared" si="78"/>
        <v/>
      </c>
      <c r="AJ365" t="str">
        <f t="shared" si="79"/>
        <v/>
      </c>
      <c r="AK365" t="str">
        <f t="shared" si="80"/>
        <v/>
      </c>
    </row>
    <row r="366" spans="1:37" x14ac:dyDescent="0.25">
      <c r="A366" s="23"/>
      <c r="B366" s="24"/>
      <c r="C366" s="24"/>
      <c r="D366" s="620"/>
      <c r="E366" s="26"/>
      <c r="F366" s="27" t="s">
        <v>173</v>
      </c>
      <c r="G366" s="27"/>
      <c r="H366" s="24"/>
      <c r="I366" s="28"/>
      <c r="J366" s="28"/>
      <c r="K366" s="52"/>
      <c r="L366" s="53"/>
      <c r="M366" s="54"/>
      <c r="N366" s="55"/>
      <c r="O366" s="56"/>
      <c r="P366" s="223"/>
      <c r="Q366" s="225"/>
      <c r="R366" s="377"/>
      <c r="S366" s="29"/>
      <c r="T366" s="30"/>
      <c r="U366">
        <f t="shared" si="68"/>
        <v>1</v>
      </c>
      <c r="V366" t="str">
        <f>IF(F366="","",IF(COUNTIF('Postes comptables'!$A:$C,F366)=0,"Anomalie",""))</f>
        <v/>
      </c>
      <c r="W366">
        <f t="shared" si="69"/>
        <v>1</v>
      </c>
      <c r="Z366" t="str">
        <f>IF(G366="","",IF(COUNTIF('Postes comptables'!$C$99:$C$148,G366)=0,"Anomalie",""))</f>
        <v/>
      </c>
      <c r="AA366" t="b">
        <f t="shared" si="70"/>
        <v>0</v>
      </c>
      <c r="AB366" t="str">
        <f t="shared" si="71"/>
        <v/>
      </c>
      <c r="AC366" t="str">
        <f t="shared" si="72"/>
        <v/>
      </c>
      <c r="AD366" t="str">
        <f t="shared" si="73"/>
        <v/>
      </c>
      <c r="AE366" t="str">
        <f t="shared" si="74"/>
        <v/>
      </c>
      <c r="AF366" t="str">
        <f t="shared" si="75"/>
        <v/>
      </c>
      <c r="AG366" t="str">
        <f t="shared" si="76"/>
        <v/>
      </c>
      <c r="AH366" t="str">
        <f t="shared" si="77"/>
        <v/>
      </c>
      <c r="AI366" t="str">
        <f t="shared" si="78"/>
        <v/>
      </c>
      <c r="AJ366" t="str">
        <f t="shared" si="79"/>
        <v/>
      </c>
      <c r="AK366" t="str">
        <f t="shared" si="80"/>
        <v/>
      </c>
    </row>
    <row r="367" spans="1:37" x14ac:dyDescent="0.25">
      <c r="A367" s="23"/>
      <c r="B367" s="24"/>
      <c r="C367" s="24"/>
      <c r="D367" s="620"/>
      <c r="E367" s="26"/>
      <c r="F367" s="27" t="s">
        <v>173</v>
      </c>
      <c r="G367" s="27"/>
      <c r="H367" s="24"/>
      <c r="I367" s="28"/>
      <c r="J367" s="28"/>
      <c r="K367" s="52"/>
      <c r="L367" s="53"/>
      <c r="M367" s="54"/>
      <c r="N367" s="55"/>
      <c r="O367" s="56"/>
      <c r="P367" s="223"/>
      <c r="Q367" s="225"/>
      <c r="R367" s="377"/>
      <c r="S367" s="29"/>
      <c r="T367" s="30"/>
      <c r="U367">
        <f t="shared" si="68"/>
        <v>1</v>
      </c>
      <c r="V367" t="str">
        <f>IF(F367="","",IF(COUNTIF('Postes comptables'!$A:$C,F367)=0,"Anomalie",""))</f>
        <v/>
      </c>
      <c r="W367">
        <f t="shared" si="69"/>
        <v>1</v>
      </c>
      <c r="Z367" t="str">
        <f>IF(G367="","",IF(COUNTIF('Postes comptables'!$C$99:$C$148,G367)=0,"Anomalie",""))</f>
        <v/>
      </c>
      <c r="AA367" t="b">
        <f t="shared" si="70"/>
        <v>0</v>
      </c>
      <c r="AB367" t="str">
        <f t="shared" si="71"/>
        <v/>
      </c>
      <c r="AC367" t="str">
        <f t="shared" si="72"/>
        <v/>
      </c>
      <c r="AD367" t="str">
        <f t="shared" si="73"/>
        <v/>
      </c>
      <c r="AE367" t="str">
        <f t="shared" si="74"/>
        <v/>
      </c>
      <c r="AF367" t="str">
        <f t="shared" si="75"/>
        <v/>
      </c>
      <c r="AG367" t="str">
        <f t="shared" si="76"/>
        <v/>
      </c>
      <c r="AH367" t="str">
        <f t="shared" si="77"/>
        <v/>
      </c>
      <c r="AI367" t="str">
        <f t="shared" si="78"/>
        <v/>
      </c>
      <c r="AJ367" t="str">
        <f t="shared" si="79"/>
        <v/>
      </c>
      <c r="AK367" t="str">
        <f t="shared" si="80"/>
        <v/>
      </c>
    </row>
    <row r="368" spans="1:37" x14ac:dyDescent="0.25">
      <c r="A368" s="23"/>
      <c r="B368" s="24"/>
      <c r="C368" s="24"/>
      <c r="D368" s="620"/>
      <c r="E368" s="26"/>
      <c r="F368" s="27" t="s">
        <v>173</v>
      </c>
      <c r="G368" s="27"/>
      <c r="H368" s="24"/>
      <c r="I368" s="28"/>
      <c r="J368" s="28"/>
      <c r="K368" s="52"/>
      <c r="L368" s="53"/>
      <c r="M368" s="54"/>
      <c r="N368" s="55"/>
      <c r="O368" s="56"/>
      <c r="P368" s="223"/>
      <c r="Q368" s="225"/>
      <c r="R368" s="377"/>
      <c r="S368" s="29"/>
      <c r="T368" s="30"/>
      <c r="U368">
        <f t="shared" si="68"/>
        <v>1</v>
      </c>
      <c r="V368" t="str">
        <f>IF(F368="","",IF(COUNTIF('Postes comptables'!$A:$C,F368)=0,"Anomalie",""))</f>
        <v/>
      </c>
      <c r="W368">
        <f t="shared" si="69"/>
        <v>1</v>
      </c>
      <c r="Z368" t="str">
        <f>IF(G368="","",IF(COUNTIF('Postes comptables'!$C$99:$C$148,G368)=0,"Anomalie",""))</f>
        <v/>
      </c>
      <c r="AA368" t="b">
        <f t="shared" si="70"/>
        <v>0</v>
      </c>
      <c r="AB368" t="str">
        <f t="shared" si="71"/>
        <v/>
      </c>
      <c r="AC368" t="str">
        <f t="shared" si="72"/>
        <v/>
      </c>
      <c r="AD368" t="str">
        <f t="shared" si="73"/>
        <v/>
      </c>
      <c r="AE368" t="str">
        <f t="shared" si="74"/>
        <v/>
      </c>
      <c r="AF368" t="str">
        <f t="shared" si="75"/>
        <v/>
      </c>
      <c r="AG368" t="str">
        <f t="shared" si="76"/>
        <v/>
      </c>
      <c r="AH368" t="str">
        <f t="shared" si="77"/>
        <v/>
      </c>
      <c r="AI368" t="str">
        <f t="shared" si="78"/>
        <v/>
      </c>
      <c r="AJ368" t="str">
        <f t="shared" si="79"/>
        <v/>
      </c>
      <c r="AK368" t="str">
        <f t="shared" si="80"/>
        <v/>
      </c>
    </row>
    <row r="369" spans="1:37" x14ac:dyDescent="0.25">
      <c r="A369" s="23"/>
      <c r="B369" s="24"/>
      <c r="C369" s="24"/>
      <c r="D369" s="620"/>
      <c r="E369" s="26"/>
      <c r="F369" s="27" t="s">
        <v>173</v>
      </c>
      <c r="G369" s="27"/>
      <c r="H369" s="24"/>
      <c r="I369" s="28"/>
      <c r="J369" s="28"/>
      <c r="K369" s="52"/>
      <c r="L369" s="53"/>
      <c r="M369" s="54"/>
      <c r="N369" s="55"/>
      <c r="O369" s="56"/>
      <c r="P369" s="223"/>
      <c r="Q369" s="225"/>
      <c r="R369" s="377"/>
      <c r="S369" s="29"/>
      <c r="T369" s="30"/>
      <c r="U369">
        <f t="shared" si="68"/>
        <v>1</v>
      </c>
      <c r="V369" t="str">
        <f>IF(F369="","",IF(COUNTIF('Postes comptables'!$A:$C,F369)=0,"Anomalie",""))</f>
        <v/>
      </c>
      <c r="W369">
        <f t="shared" si="69"/>
        <v>1</v>
      </c>
      <c r="Z369" t="str">
        <f>IF(G369="","",IF(COUNTIF('Postes comptables'!$C$99:$C$148,G369)=0,"Anomalie",""))</f>
        <v/>
      </c>
      <c r="AA369" t="b">
        <f t="shared" si="70"/>
        <v>0</v>
      </c>
      <c r="AB369" t="str">
        <f t="shared" si="71"/>
        <v/>
      </c>
      <c r="AC369" t="str">
        <f t="shared" si="72"/>
        <v/>
      </c>
      <c r="AD369" t="str">
        <f t="shared" si="73"/>
        <v/>
      </c>
      <c r="AE369" t="str">
        <f t="shared" si="74"/>
        <v/>
      </c>
      <c r="AF369" t="str">
        <f t="shared" si="75"/>
        <v/>
      </c>
      <c r="AG369" t="str">
        <f t="shared" si="76"/>
        <v/>
      </c>
      <c r="AH369" t="str">
        <f t="shared" si="77"/>
        <v/>
      </c>
      <c r="AI369" t="str">
        <f t="shared" si="78"/>
        <v/>
      </c>
      <c r="AJ369" t="str">
        <f t="shared" si="79"/>
        <v/>
      </c>
      <c r="AK369" t="str">
        <f t="shared" si="80"/>
        <v/>
      </c>
    </row>
    <row r="370" spans="1:37" x14ac:dyDescent="0.25">
      <c r="A370" s="23"/>
      <c r="B370" s="24"/>
      <c r="C370" s="24"/>
      <c r="D370" s="620"/>
      <c r="E370" s="26"/>
      <c r="F370" s="27" t="s">
        <v>173</v>
      </c>
      <c r="G370" s="27"/>
      <c r="H370" s="24"/>
      <c r="I370" s="28"/>
      <c r="J370" s="28"/>
      <c r="K370" s="52"/>
      <c r="L370" s="53"/>
      <c r="M370" s="54"/>
      <c r="N370" s="55"/>
      <c r="O370" s="56"/>
      <c r="P370" s="223"/>
      <c r="Q370" s="225"/>
      <c r="R370" s="377"/>
      <c r="S370" s="29"/>
      <c r="T370" s="30"/>
      <c r="U370">
        <f t="shared" si="68"/>
        <v>1</v>
      </c>
      <c r="V370" t="str">
        <f>IF(F370="","",IF(COUNTIF('Postes comptables'!$A:$C,F370)=0,"Anomalie",""))</f>
        <v/>
      </c>
      <c r="W370">
        <f t="shared" si="69"/>
        <v>1</v>
      </c>
      <c r="Z370" t="str">
        <f>IF(G370="","",IF(COUNTIF('Postes comptables'!$C$99:$C$148,G370)=0,"Anomalie",""))</f>
        <v/>
      </c>
      <c r="AA370" t="b">
        <f t="shared" si="70"/>
        <v>0</v>
      </c>
      <c r="AB370" t="str">
        <f t="shared" si="71"/>
        <v/>
      </c>
      <c r="AC370" t="str">
        <f t="shared" si="72"/>
        <v/>
      </c>
      <c r="AD370" t="str">
        <f t="shared" si="73"/>
        <v/>
      </c>
      <c r="AE370" t="str">
        <f t="shared" si="74"/>
        <v/>
      </c>
      <c r="AF370" t="str">
        <f t="shared" si="75"/>
        <v/>
      </c>
      <c r="AG370" t="str">
        <f t="shared" si="76"/>
        <v/>
      </c>
      <c r="AH370" t="str">
        <f t="shared" si="77"/>
        <v/>
      </c>
      <c r="AI370" t="str">
        <f t="shared" si="78"/>
        <v/>
      </c>
      <c r="AJ370" t="str">
        <f t="shared" si="79"/>
        <v/>
      </c>
      <c r="AK370" t="str">
        <f t="shared" si="80"/>
        <v/>
      </c>
    </row>
    <row r="371" spans="1:37" x14ac:dyDescent="0.25">
      <c r="A371" s="23"/>
      <c r="B371" s="24"/>
      <c r="C371" s="24"/>
      <c r="D371" s="620"/>
      <c r="E371" s="26"/>
      <c r="F371" s="27" t="s">
        <v>173</v>
      </c>
      <c r="G371" s="27"/>
      <c r="H371" s="24"/>
      <c r="I371" s="28"/>
      <c r="J371" s="28"/>
      <c r="K371" s="52"/>
      <c r="L371" s="53"/>
      <c r="M371" s="54"/>
      <c r="N371" s="55"/>
      <c r="O371" s="56"/>
      <c r="P371" s="223"/>
      <c r="Q371" s="225"/>
      <c r="R371" s="377"/>
      <c r="S371" s="29"/>
      <c r="T371" s="30"/>
      <c r="U371">
        <f t="shared" si="68"/>
        <v>1</v>
      </c>
      <c r="V371" t="str">
        <f>IF(F371="","",IF(COUNTIF('Postes comptables'!$A:$C,F371)=0,"Anomalie",""))</f>
        <v/>
      </c>
      <c r="W371">
        <f t="shared" si="69"/>
        <v>1</v>
      </c>
      <c r="Z371" t="str">
        <f>IF(G371="","",IF(COUNTIF('Postes comptables'!$C$99:$C$148,G371)=0,"Anomalie",""))</f>
        <v/>
      </c>
      <c r="AA371" t="b">
        <f t="shared" si="70"/>
        <v>0</v>
      </c>
      <c r="AB371" t="str">
        <f t="shared" si="71"/>
        <v/>
      </c>
      <c r="AC371" t="str">
        <f t="shared" si="72"/>
        <v/>
      </c>
      <c r="AD371" t="str">
        <f t="shared" si="73"/>
        <v/>
      </c>
      <c r="AE371" t="str">
        <f t="shared" si="74"/>
        <v/>
      </c>
      <c r="AF371" t="str">
        <f t="shared" si="75"/>
        <v/>
      </c>
      <c r="AG371" t="str">
        <f t="shared" si="76"/>
        <v/>
      </c>
      <c r="AH371" t="str">
        <f t="shared" si="77"/>
        <v/>
      </c>
      <c r="AI371" t="str">
        <f t="shared" si="78"/>
        <v/>
      </c>
      <c r="AJ371" t="str">
        <f t="shared" si="79"/>
        <v/>
      </c>
      <c r="AK371" t="str">
        <f t="shared" si="80"/>
        <v/>
      </c>
    </row>
    <row r="372" spans="1:37" x14ac:dyDescent="0.25">
      <c r="A372" s="23"/>
      <c r="B372" s="24"/>
      <c r="C372" s="24"/>
      <c r="D372" s="620"/>
      <c r="E372" s="26"/>
      <c r="F372" s="27" t="s">
        <v>173</v>
      </c>
      <c r="G372" s="27"/>
      <c r="H372" s="24"/>
      <c r="I372" s="28"/>
      <c r="J372" s="28"/>
      <c r="K372" s="52"/>
      <c r="L372" s="53"/>
      <c r="M372" s="54"/>
      <c r="N372" s="55"/>
      <c r="O372" s="56"/>
      <c r="P372" s="223"/>
      <c r="Q372" s="225"/>
      <c r="R372" s="377"/>
      <c r="S372" s="29"/>
      <c r="T372" s="30"/>
      <c r="U372">
        <f t="shared" si="68"/>
        <v>1</v>
      </c>
      <c r="V372" t="str">
        <f>IF(F372="","",IF(COUNTIF('Postes comptables'!$A:$C,F372)=0,"Anomalie",""))</f>
        <v/>
      </c>
      <c r="W372">
        <f t="shared" si="69"/>
        <v>1</v>
      </c>
      <c r="Z372" t="str">
        <f>IF(G372="","",IF(COUNTIF('Postes comptables'!$C$99:$C$148,G372)=0,"Anomalie",""))</f>
        <v/>
      </c>
      <c r="AA372" t="b">
        <f t="shared" si="70"/>
        <v>0</v>
      </c>
      <c r="AB372" t="str">
        <f t="shared" si="71"/>
        <v/>
      </c>
      <c r="AC372" t="str">
        <f t="shared" si="72"/>
        <v/>
      </c>
      <c r="AD372" t="str">
        <f t="shared" si="73"/>
        <v/>
      </c>
      <c r="AE372" t="str">
        <f t="shared" si="74"/>
        <v/>
      </c>
      <c r="AF372" t="str">
        <f t="shared" si="75"/>
        <v/>
      </c>
      <c r="AG372" t="str">
        <f t="shared" si="76"/>
        <v/>
      </c>
      <c r="AH372" t="str">
        <f t="shared" si="77"/>
        <v/>
      </c>
      <c r="AI372" t="str">
        <f t="shared" si="78"/>
        <v/>
      </c>
      <c r="AJ372" t="str">
        <f t="shared" si="79"/>
        <v/>
      </c>
      <c r="AK372" t="str">
        <f t="shared" si="80"/>
        <v/>
      </c>
    </row>
    <row r="373" spans="1:37" x14ac:dyDescent="0.25">
      <c r="A373" s="23"/>
      <c r="B373" s="24"/>
      <c r="C373" s="24"/>
      <c r="D373" s="620"/>
      <c r="E373" s="26"/>
      <c r="F373" s="27" t="s">
        <v>173</v>
      </c>
      <c r="G373" s="27"/>
      <c r="H373" s="24"/>
      <c r="I373" s="28"/>
      <c r="J373" s="28"/>
      <c r="K373" s="52"/>
      <c r="L373" s="53"/>
      <c r="M373" s="54"/>
      <c r="N373" s="55"/>
      <c r="O373" s="56"/>
      <c r="P373" s="223"/>
      <c r="Q373" s="225"/>
      <c r="R373" s="377"/>
      <c r="S373" s="29"/>
      <c r="T373" s="30"/>
      <c r="U373">
        <f t="shared" si="68"/>
        <v>1</v>
      </c>
      <c r="V373" t="str">
        <f>IF(F373="","",IF(COUNTIF('Postes comptables'!$A:$C,F373)=0,"Anomalie",""))</f>
        <v/>
      </c>
      <c r="W373">
        <f t="shared" si="69"/>
        <v>1</v>
      </c>
      <c r="Z373" t="str">
        <f>IF(G373="","",IF(COUNTIF('Postes comptables'!$C$99:$C$148,G373)=0,"Anomalie",""))</f>
        <v/>
      </c>
      <c r="AA373" t="b">
        <f t="shared" si="70"/>
        <v>0</v>
      </c>
      <c r="AB373" t="str">
        <f t="shared" si="71"/>
        <v/>
      </c>
      <c r="AC373" t="str">
        <f t="shared" si="72"/>
        <v/>
      </c>
      <c r="AD373" t="str">
        <f t="shared" si="73"/>
        <v/>
      </c>
      <c r="AE373" t="str">
        <f t="shared" si="74"/>
        <v/>
      </c>
      <c r="AF373" t="str">
        <f t="shared" si="75"/>
        <v/>
      </c>
      <c r="AG373" t="str">
        <f t="shared" si="76"/>
        <v/>
      </c>
      <c r="AH373" t="str">
        <f t="shared" si="77"/>
        <v/>
      </c>
      <c r="AI373" t="str">
        <f t="shared" si="78"/>
        <v/>
      </c>
      <c r="AJ373" t="str">
        <f t="shared" si="79"/>
        <v/>
      </c>
      <c r="AK373" t="str">
        <f t="shared" si="80"/>
        <v/>
      </c>
    </row>
    <row r="374" spans="1:37" x14ac:dyDescent="0.25">
      <c r="A374" s="23"/>
      <c r="B374" s="24"/>
      <c r="C374" s="24"/>
      <c r="D374" s="620"/>
      <c r="E374" s="26"/>
      <c r="F374" s="27" t="s">
        <v>173</v>
      </c>
      <c r="G374" s="27"/>
      <c r="H374" s="24"/>
      <c r="I374" s="28"/>
      <c r="J374" s="28"/>
      <c r="K374" s="52"/>
      <c r="L374" s="53"/>
      <c r="M374" s="54"/>
      <c r="N374" s="55"/>
      <c r="O374" s="56"/>
      <c r="P374" s="223"/>
      <c r="Q374" s="225"/>
      <c r="R374" s="377"/>
      <c r="S374" s="29"/>
      <c r="T374" s="30"/>
      <c r="U374">
        <f t="shared" si="68"/>
        <v>1</v>
      </c>
      <c r="V374" t="str">
        <f>IF(F374="","",IF(COUNTIF('Postes comptables'!$A:$C,F374)=0,"Anomalie",""))</f>
        <v/>
      </c>
      <c r="W374">
        <f t="shared" si="69"/>
        <v>1</v>
      </c>
      <c r="Z374" t="str">
        <f>IF(G374="","",IF(COUNTIF('Postes comptables'!$C$99:$C$148,G374)=0,"Anomalie",""))</f>
        <v/>
      </c>
      <c r="AA374" t="b">
        <f t="shared" si="70"/>
        <v>0</v>
      </c>
      <c r="AB374" t="str">
        <f t="shared" si="71"/>
        <v/>
      </c>
      <c r="AC374" t="str">
        <f t="shared" si="72"/>
        <v/>
      </c>
      <c r="AD374" t="str">
        <f t="shared" si="73"/>
        <v/>
      </c>
      <c r="AE374" t="str">
        <f t="shared" si="74"/>
        <v/>
      </c>
      <c r="AF374" t="str">
        <f t="shared" si="75"/>
        <v/>
      </c>
      <c r="AG374" t="str">
        <f t="shared" si="76"/>
        <v/>
      </c>
      <c r="AH374" t="str">
        <f t="shared" si="77"/>
        <v/>
      </c>
      <c r="AI374" t="str">
        <f t="shared" si="78"/>
        <v/>
      </c>
      <c r="AJ374" t="str">
        <f t="shared" si="79"/>
        <v/>
      </c>
      <c r="AK374" t="str">
        <f t="shared" si="80"/>
        <v/>
      </c>
    </row>
    <row r="375" spans="1:37" x14ac:dyDescent="0.25">
      <c r="A375" s="23"/>
      <c r="B375" s="24"/>
      <c r="C375" s="24"/>
      <c r="D375" s="620"/>
      <c r="E375" s="26"/>
      <c r="F375" s="27" t="s">
        <v>173</v>
      </c>
      <c r="G375" s="27"/>
      <c r="H375" s="24"/>
      <c r="I375" s="28"/>
      <c r="J375" s="28"/>
      <c r="K375" s="52"/>
      <c r="L375" s="53"/>
      <c r="M375" s="54"/>
      <c r="N375" s="55"/>
      <c r="O375" s="56"/>
      <c r="P375" s="223"/>
      <c r="Q375" s="225"/>
      <c r="R375" s="377"/>
      <c r="S375" s="29"/>
      <c r="T375" s="30"/>
      <c r="U375">
        <f t="shared" si="68"/>
        <v>1</v>
      </c>
      <c r="V375" t="str">
        <f>IF(F375="","",IF(COUNTIF('Postes comptables'!$A:$C,F375)=0,"Anomalie",""))</f>
        <v/>
      </c>
      <c r="W375">
        <f t="shared" si="69"/>
        <v>1</v>
      </c>
      <c r="Z375" t="str">
        <f>IF(G375="","",IF(COUNTIF('Postes comptables'!$C$99:$C$148,G375)=0,"Anomalie",""))</f>
        <v/>
      </c>
      <c r="AA375" t="b">
        <f t="shared" si="70"/>
        <v>0</v>
      </c>
      <c r="AB375" t="str">
        <f t="shared" si="71"/>
        <v/>
      </c>
      <c r="AC375" t="str">
        <f t="shared" si="72"/>
        <v/>
      </c>
      <c r="AD375" t="str">
        <f t="shared" si="73"/>
        <v/>
      </c>
      <c r="AE375" t="str">
        <f t="shared" si="74"/>
        <v/>
      </c>
      <c r="AF375" t="str">
        <f t="shared" si="75"/>
        <v/>
      </c>
      <c r="AG375" t="str">
        <f t="shared" si="76"/>
        <v/>
      </c>
      <c r="AH375" t="str">
        <f t="shared" si="77"/>
        <v/>
      </c>
      <c r="AI375" t="str">
        <f t="shared" si="78"/>
        <v/>
      </c>
      <c r="AJ375" t="str">
        <f t="shared" si="79"/>
        <v/>
      </c>
      <c r="AK375" t="str">
        <f t="shared" si="80"/>
        <v/>
      </c>
    </row>
    <row r="376" spans="1:37" x14ac:dyDescent="0.25">
      <c r="A376" s="23"/>
      <c r="B376" s="24"/>
      <c r="C376" s="24"/>
      <c r="D376" s="620"/>
      <c r="E376" s="26"/>
      <c r="F376" s="27" t="s">
        <v>173</v>
      </c>
      <c r="G376" s="27"/>
      <c r="H376" s="24"/>
      <c r="I376" s="28"/>
      <c r="J376" s="28"/>
      <c r="K376" s="52"/>
      <c r="L376" s="53"/>
      <c r="M376" s="54"/>
      <c r="N376" s="55"/>
      <c r="O376" s="56"/>
      <c r="P376" s="223"/>
      <c r="Q376" s="225"/>
      <c r="R376" s="377"/>
      <c r="S376" s="29"/>
      <c r="T376" s="30"/>
      <c r="U376">
        <f t="shared" si="68"/>
        <v>1</v>
      </c>
      <c r="V376" t="str">
        <f>IF(F376="","",IF(COUNTIF('Postes comptables'!$A:$C,F376)=0,"Anomalie",""))</f>
        <v/>
      </c>
      <c r="W376">
        <f t="shared" si="69"/>
        <v>1</v>
      </c>
      <c r="Z376" t="str">
        <f>IF(G376="","",IF(COUNTIF('Postes comptables'!$C$99:$C$148,G376)=0,"Anomalie",""))</f>
        <v/>
      </c>
      <c r="AA376" t="b">
        <f t="shared" si="70"/>
        <v>0</v>
      </c>
      <c r="AB376" t="str">
        <f t="shared" si="71"/>
        <v/>
      </c>
      <c r="AC376" t="str">
        <f t="shared" si="72"/>
        <v/>
      </c>
      <c r="AD376" t="str">
        <f t="shared" si="73"/>
        <v/>
      </c>
      <c r="AE376" t="str">
        <f t="shared" si="74"/>
        <v/>
      </c>
      <c r="AF376" t="str">
        <f t="shared" si="75"/>
        <v/>
      </c>
      <c r="AG376" t="str">
        <f t="shared" si="76"/>
        <v/>
      </c>
      <c r="AH376" t="str">
        <f t="shared" si="77"/>
        <v/>
      </c>
      <c r="AI376" t="str">
        <f t="shared" si="78"/>
        <v/>
      </c>
      <c r="AJ376" t="str">
        <f t="shared" si="79"/>
        <v/>
      </c>
      <c r="AK376" t="str">
        <f t="shared" si="80"/>
        <v/>
      </c>
    </row>
    <row r="377" spans="1:37" x14ac:dyDescent="0.25">
      <c r="A377" s="23"/>
      <c r="B377" s="24"/>
      <c r="C377" s="24"/>
      <c r="D377" s="620"/>
      <c r="E377" s="26"/>
      <c r="F377" s="27" t="s">
        <v>173</v>
      </c>
      <c r="G377" s="27"/>
      <c r="H377" s="24"/>
      <c r="I377" s="28"/>
      <c r="J377" s="28"/>
      <c r="K377" s="52"/>
      <c r="L377" s="53"/>
      <c r="M377" s="54"/>
      <c r="N377" s="55"/>
      <c r="O377" s="56"/>
      <c r="P377" s="223"/>
      <c r="Q377" s="225"/>
      <c r="R377" s="377"/>
      <c r="S377" s="29"/>
      <c r="T377" s="30"/>
      <c r="U377">
        <f t="shared" si="68"/>
        <v>1</v>
      </c>
      <c r="V377" t="str">
        <f>IF(F377="","",IF(COUNTIF('Postes comptables'!$A:$C,F377)=0,"Anomalie",""))</f>
        <v/>
      </c>
      <c r="W377">
        <f t="shared" si="69"/>
        <v>1</v>
      </c>
      <c r="Z377" t="str">
        <f>IF(G377="","",IF(COUNTIF('Postes comptables'!$C$99:$C$148,G377)=0,"Anomalie",""))</f>
        <v/>
      </c>
      <c r="AA377" t="b">
        <f t="shared" si="70"/>
        <v>0</v>
      </c>
      <c r="AB377" t="str">
        <f t="shared" si="71"/>
        <v/>
      </c>
      <c r="AC377" t="str">
        <f t="shared" si="72"/>
        <v/>
      </c>
      <c r="AD377" t="str">
        <f t="shared" si="73"/>
        <v/>
      </c>
      <c r="AE377" t="str">
        <f t="shared" si="74"/>
        <v/>
      </c>
      <c r="AF377" t="str">
        <f t="shared" si="75"/>
        <v/>
      </c>
      <c r="AG377" t="str">
        <f t="shared" si="76"/>
        <v/>
      </c>
      <c r="AH377" t="str">
        <f t="shared" si="77"/>
        <v/>
      </c>
      <c r="AI377" t="str">
        <f t="shared" si="78"/>
        <v/>
      </c>
      <c r="AJ377" t="str">
        <f t="shared" si="79"/>
        <v/>
      </c>
      <c r="AK377" t="str">
        <f t="shared" si="80"/>
        <v/>
      </c>
    </row>
    <row r="378" spans="1:37" x14ac:dyDescent="0.25">
      <c r="A378" s="23"/>
      <c r="B378" s="24"/>
      <c r="C378" s="24"/>
      <c r="D378" s="620"/>
      <c r="E378" s="26"/>
      <c r="F378" s="27" t="s">
        <v>173</v>
      </c>
      <c r="G378" s="27"/>
      <c r="H378" s="24"/>
      <c r="I378" s="28"/>
      <c r="J378" s="28"/>
      <c r="K378" s="52"/>
      <c r="L378" s="53"/>
      <c r="M378" s="54"/>
      <c r="N378" s="55"/>
      <c r="O378" s="56"/>
      <c r="P378" s="223"/>
      <c r="Q378" s="225"/>
      <c r="R378" s="377"/>
      <c r="S378" s="29"/>
      <c r="T378" s="30"/>
      <c r="U378">
        <f t="shared" si="68"/>
        <v>1</v>
      </c>
      <c r="V378" t="str">
        <f>IF(F378="","",IF(COUNTIF('Postes comptables'!$A:$C,F378)=0,"Anomalie",""))</f>
        <v/>
      </c>
      <c r="W378">
        <f t="shared" si="69"/>
        <v>1</v>
      </c>
      <c r="Z378" t="str">
        <f>IF(G378="","",IF(COUNTIF('Postes comptables'!$C$99:$C$148,G378)=0,"Anomalie",""))</f>
        <v/>
      </c>
      <c r="AA378" t="b">
        <f t="shared" si="70"/>
        <v>0</v>
      </c>
      <c r="AB378" t="str">
        <f t="shared" si="71"/>
        <v/>
      </c>
      <c r="AC378" t="str">
        <f t="shared" si="72"/>
        <v/>
      </c>
      <c r="AD378" t="str">
        <f t="shared" si="73"/>
        <v/>
      </c>
      <c r="AE378" t="str">
        <f t="shared" si="74"/>
        <v/>
      </c>
      <c r="AF378" t="str">
        <f t="shared" si="75"/>
        <v/>
      </c>
      <c r="AG378" t="str">
        <f t="shared" si="76"/>
        <v/>
      </c>
      <c r="AH378" t="str">
        <f t="shared" si="77"/>
        <v/>
      </c>
      <c r="AI378" t="str">
        <f t="shared" si="78"/>
        <v/>
      </c>
      <c r="AJ378" t="str">
        <f t="shared" si="79"/>
        <v/>
      </c>
      <c r="AK378" t="str">
        <f t="shared" si="80"/>
        <v/>
      </c>
    </row>
    <row r="379" spans="1:37" x14ac:dyDescent="0.25">
      <c r="A379" s="23"/>
      <c r="B379" s="24"/>
      <c r="C379" s="24"/>
      <c r="D379" s="620"/>
      <c r="E379" s="26"/>
      <c r="F379" s="27" t="s">
        <v>173</v>
      </c>
      <c r="G379" s="27"/>
      <c r="H379" s="24"/>
      <c r="I379" s="28"/>
      <c r="J379" s="28"/>
      <c r="K379" s="52"/>
      <c r="L379" s="53"/>
      <c r="M379" s="54"/>
      <c r="N379" s="55"/>
      <c r="O379" s="56"/>
      <c r="P379" s="223"/>
      <c r="Q379" s="225"/>
      <c r="R379" s="377"/>
      <c r="S379" s="29"/>
      <c r="T379" s="30"/>
      <c r="U379">
        <f t="shared" si="68"/>
        <v>1</v>
      </c>
      <c r="V379" t="str">
        <f>IF(F379="","",IF(COUNTIF('Postes comptables'!$A:$C,F379)=0,"Anomalie",""))</f>
        <v/>
      </c>
      <c r="W379">
        <f t="shared" si="69"/>
        <v>1</v>
      </c>
      <c r="Z379" t="str">
        <f>IF(G379="","",IF(COUNTIF('Postes comptables'!$C$99:$C$148,G379)=0,"Anomalie",""))</f>
        <v/>
      </c>
      <c r="AA379" t="b">
        <f t="shared" si="70"/>
        <v>0</v>
      </c>
      <c r="AB379" t="str">
        <f t="shared" si="71"/>
        <v/>
      </c>
      <c r="AC379" t="str">
        <f t="shared" si="72"/>
        <v/>
      </c>
      <c r="AD379" t="str">
        <f t="shared" si="73"/>
        <v/>
      </c>
      <c r="AE379" t="str">
        <f t="shared" si="74"/>
        <v/>
      </c>
      <c r="AF379" t="str">
        <f t="shared" si="75"/>
        <v/>
      </c>
      <c r="AG379" t="str">
        <f t="shared" si="76"/>
        <v/>
      </c>
      <c r="AH379" t="str">
        <f t="shared" si="77"/>
        <v/>
      </c>
      <c r="AI379" t="str">
        <f t="shared" si="78"/>
        <v/>
      </c>
      <c r="AJ379" t="str">
        <f t="shared" si="79"/>
        <v/>
      </c>
      <c r="AK379" t="str">
        <f t="shared" si="80"/>
        <v/>
      </c>
    </row>
    <row r="380" spans="1:37" x14ac:dyDescent="0.25">
      <c r="A380" s="23"/>
      <c r="B380" s="24"/>
      <c r="C380" s="24"/>
      <c r="D380" s="620"/>
      <c r="E380" s="26"/>
      <c r="F380" s="27" t="s">
        <v>173</v>
      </c>
      <c r="G380" s="27"/>
      <c r="H380" s="24"/>
      <c r="I380" s="28"/>
      <c r="J380" s="28"/>
      <c r="K380" s="52"/>
      <c r="L380" s="53"/>
      <c r="M380" s="54"/>
      <c r="N380" s="55"/>
      <c r="O380" s="56"/>
      <c r="P380" s="223"/>
      <c r="Q380" s="225"/>
      <c r="R380" s="377"/>
      <c r="S380" s="29"/>
      <c r="T380" s="30"/>
      <c r="U380">
        <f t="shared" si="68"/>
        <v>1</v>
      </c>
      <c r="V380" t="str">
        <f>IF(F380="","",IF(COUNTIF('Postes comptables'!$A:$C,F380)=0,"Anomalie",""))</f>
        <v/>
      </c>
      <c r="W380">
        <f t="shared" si="69"/>
        <v>1</v>
      </c>
      <c r="Z380" t="str">
        <f>IF(G380="","",IF(COUNTIF('Postes comptables'!$C$99:$C$148,G380)=0,"Anomalie",""))</f>
        <v/>
      </c>
      <c r="AA380" t="b">
        <f t="shared" si="70"/>
        <v>0</v>
      </c>
      <c r="AB380" t="str">
        <f t="shared" si="71"/>
        <v/>
      </c>
      <c r="AC380" t="str">
        <f t="shared" si="72"/>
        <v/>
      </c>
      <c r="AD380" t="str">
        <f t="shared" si="73"/>
        <v/>
      </c>
      <c r="AE380" t="str">
        <f t="shared" si="74"/>
        <v/>
      </c>
      <c r="AF380" t="str">
        <f t="shared" si="75"/>
        <v/>
      </c>
      <c r="AG380" t="str">
        <f t="shared" si="76"/>
        <v/>
      </c>
      <c r="AH380" t="str">
        <f t="shared" si="77"/>
        <v/>
      </c>
      <c r="AI380" t="str">
        <f t="shared" si="78"/>
        <v/>
      </c>
      <c r="AJ380" t="str">
        <f t="shared" si="79"/>
        <v/>
      </c>
      <c r="AK380" t="str">
        <f t="shared" si="80"/>
        <v/>
      </c>
    </row>
    <row r="381" spans="1:37" x14ac:dyDescent="0.25">
      <c r="A381" s="23"/>
      <c r="B381" s="24"/>
      <c r="C381" s="24"/>
      <c r="D381" s="620"/>
      <c r="E381" s="26"/>
      <c r="F381" s="27" t="s">
        <v>173</v>
      </c>
      <c r="G381" s="27"/>
      <c r="H381" s="24"/>
      <c r="I381" s="28"/>
      <c r="J381" s="28"/>
      <c r="K381" s="52"/>
      <c r="L381" s="53"/>
      <c r="M381" s="54"/>
      <c r="N381" s="55"/>
      <c r="O381" s="56"/>
      <c r="P381" s="223"/>
      <c r="Q381" s="225"/>
      <c r="R381" s="377"/>
      <c r="S381" s="29"/>
      <c r="T381" s="30"/>
      <c r="U381">
        <f t="shared" si="68"/>
        <v>1</v>
      </c>
      <c r="V381" t="str">
        <f>IF(F381="","",IF(COUNTIF('Postes comptables'!$A:$C,F381)=0,"Anomalie",""))</f>
        <v/>
      </c>
      <c r="W381">
        <f t="shared" si="69"/>
        <v>1</v>
      </c>
      <c r="Z381" t="str">
        <f>IF(G381="","",IF(COUNTIF('Postes comptables'!$C$99:$C$148,G381)=0,"Anomalie",""))</f>
        <v/>
      </c>
      <c r="AA381" t="b">
        <f t="shared" si="70"/>
        <v>0</v>
      </c>
      <c r="AB381" t="str">
        <f t="shared" si="71"/>
        <v/>
      </c>
      <c r="AC381" t="str">
        <f t="shared" si="72"/>
        <v/>
      </c>
      <c r="AD381" t="str">
        <f t="shared" si="73"/>
        <v/>
      </c>
      <c r="AE381" t="str">
        <f t="shared" si="74"/>
        <v/>
      </c>
      <c r="AF381" t="str">
        <f t="shared" si="75"/>
        <v/>
      </c>
      <c r="AG381" t="str">
        <f t="shared" si="76"/>
        <v/>
      </c>
      <c r="AH381" t="str">
        <f t="shared" si="77"/>
        <v/>
      </c>
      <c r="AI381" t="str">
        <f t="shared" si="78"/>
        <v/>
      </c>
      <c r="AJ381" t="str">
        <f t="shared" si="79"/>
        <v/>
      </c>
      <c r="AK381" t="str">
        <f t="shared" si="80"/>
        <v/>
      </c>
    </row>
    <row r="382" spans="1:37" x14ac:dyDescent="0.25">
      <c r="A382" s="23"/>
      <c r="B382" s="24"/>
      <c r="C382" s="24"/>
      <c r="D382" s="620"/>
      <c r="E382" s="26"/>
      <c r="F382" s="27" t="s">
        <v>173</v>
      </c>
      <c r="G382" s="27"/>
      <c r="H382" s="24"/>
      <c r="I382" s="28"/>
      <c r="J382" s="28"/>
      <c r="K382" s="52"/>
      <c r="L382" s="53"/>
      <c r="M382" s="54"/>
      <c r="N382" s="55"/>
      <c r="O382" s="56"/>
      <c r="P382" s="223"/>
      <c r="Q382" s="225"/>
      <c r="R382" s="377"/>
      <c r="S382" s="29"/>
      <c r="T382" s="30"/>
      <c r="U382">
        <f t="shared" si="68"/>
        <v>1</v>
      </c>
      <c r="V382" t="str">
        <f>IF(F382="","",IF(COUNTIF('Postes comptables'!$A:$C,F382)=0,"Anomalie",""))</f>
        <v/>
      </c>
      <c r="W382">
        <f t="shared" si="69"/>
        <v>1</v>
      </c>
      <c r="Z382" t="str">
        <f>IF(G382="","",IF(COUNTIF('Postes comptables'!$C$99:$C$148,G382)=0,"Anomalie",""))</f>
        <v/>
      </c>
      <c r="AA382" t="b">
        <f t="shared" si="70"/>
        <v>0</v>
      </c>
      <c r="AB382" t="str">
        <f t="shared" si="71"/>
        <v/>
      </c>
      <c r="AC382" t="str">
        <f t="shared" si="72"/>
        <v/>
      </c>
      <c r="AD382" t="str">
        <f t="shared" si="73"/>
        <v/>
      </c>
      <c r="AE382" t="str">
        <f t="shared" si="74"/>
        <v/>
      </c>
      <c r="AF382" t="str">
        <f t="shared" si="75"/>
        <v/>
      </c>
      <c r="AG382" t="str">
        <f t="shared" si="76"/>
        <v/>
      </c>
      <c r="AH382" t="str">
        <f t="shared" si="77"/>
        <v/>
      </c>
      <c r="AI382" t="str">
        <f t="shared" si="78"/>
        <v/>
      </c>
      <c r="AJ382" t="str">
        <f t="shared" si="79"/>
        <v/>
      </c>
      <c r="AK382" t="str">
        <f t="shared" si="80"/>
        <v/>
      </c>
    </row>
    <row r="383" spans="1:37" x14ac:dyDescent="0.25">
      <c r="A383" s="23"/>
      <c r="B383" s="24"/>
      <c r="C383" s="24"/>
      <c r="D383" s="620"/>
      <c r="E383" s="26"/>
      <c r="F383" s="27" t="s">
        <v>173</v>
      </c>
      <c r="G383" s="27"/>
      <c r="H383" s="24"/>
      <c r="I383" s="28"/>
      <c r="J383" s="28"/>
      <c r="K383" s="52"/>
      <c r="L383" s="53"/>
      <c r="M383" s="54"/>
      <c r="N383" s="55"/>
      <c r="O383" s="56"/>
      <c r="P383" s="223"/>
      <c r="Q383" s="225"/>
      <c r="R383" s="377"/>
      <c r="S383" s="29"/>
      <c r="T383" s="30"/>
      <c r="U383">
        <f t="shared" si="68"/>
        <v>1</v>
      </c>
      <c r="V383" t="str">
        <f>IF(F383="","",IF(COUNTIF('Postes comptables'!$A:$C,F383)=0,"Anomalie",""))</f>
        <v/>
      </c>
      <c r="W383">
        <f t="shared" si="69"/>
        <v>1</v>
      </c>
      <c r="Z383" t="str">
        <f>IF(G383="","",IF(COUNTIF('Postes comptables'!$C$99:$C$148,G383)=0,"Anomalie",""))</f>
        <v/>
      </c>
      <c r="AA383" t="b">
        <f t="shared" si="70"/>
        <v>0</v>
      </c>
      <c r="AB383" t="str">
        <f t="shared" si="71"/>
        <v/>
      </c>
      <c r="AC383" t="str">
        <f t="shared" si="72"/>
        <v/>
      </c>
      <c r="AD383" t="str">
        <f t="shared" si="73"/>
        <v/>
      </c>
      <c r="AE383" t="str">
        <f t="shared" si="74"/>
        <v/>
      </c>
      <c r="AF383" t="str">
        <f t="shared" si="75"/>
        <v/>
      </c>
      <c r="AG383" t="str">
        <f t="shared" si="76"/>
        <v/>
      </c>
      <c r="AH383" t="str">
        <f t="shared" si="77"/>
        <v/>
      </c>
      <c r="AI383" t="str">
        <f t="shared" si="78"/>
        <v/>
      </c>
      <c r="AJ383" t="str">
        <f t="shared" si="79"/>
        <v/>
      </c>
      <c r="AK383" t="str">
        <f t="shared" si="80"/>
        <v/>
      </c>
    </row>
    <row r="384" spans="1:37" x14ac:dyDescent="0.25">
      <c r="A384" s="23"/>
      <c r="B384" s="24"/>
      <c r="C384" s="24"/>
      <c r="D384" s="620"/>
      <c r="E384" s="26"/>
      <c r="F384" s="27" t="s">
        <v>173</v>
      </c>
      <c r="G384" s="27"/>
      <c r="H384" s="24"/>
      <c r="I384" s="28"/>
      <c r="J384" s="28"/>
      <c r="K384" s="52"/>
      <c r="L384" s="53"/>
      <c r="M384" s="54"/>
      <c r="N384" s="55"/>
      <c r="O384" s="56"/>
      <c r="P384" s="223"/>
      <c r="Q384" s="225"/>
      <c r="R384" s="377"/>
      <c r="S384" s="29"/>
      <c r="T384" s="30"/>
      <c r="U384">
        <f t="shared" si="68"/>
        <v>1</v>
      </c>
      <c r="V384" t="str">
        <f>IF(F384="","",IF(COUNTIF('Postes comptables'!$A:$C,F384)=0,"Anomalie",""))</f>
        <v/>
      </c>
      <c r="W384">
        <f t="shared" si="69"/>
        <v>1</v>
      </c>
      <c r="Z384" t="str">
        <f>IF(G384="","",IF(COUNTIF('Postes comptables'!$C$99:$C$148,G384)=0,"Anomalie",""))</f>
        <v/>
      </c>
      <c r="AA384" t="b">
        <f t="shared" si="70"/>
        <v>0</v>
      </c>
      <c r="AB384" t="str">
        <f t="shared" si="71"/>
        <v/>
      </c>
      <c r="AC384" t="str">
        <f t="shared" si="72"/>
        <v/>
      </c>
      <c r="AD384" t="str">
        <f t="shared" si="73"/>
        <v/>
      </c>
      <c r="AE384" t="str">
        <f t="shared" si="74"/>
        <v/>
      </c>
      <c r="AF384" t="str">
        <f t="shared" si="75"/>
        <v/>
      </c>
      <c r="AG384" t="str">
        <f t="shared" si="76"/>
        <v/>
      </c>
      <c r="AH384" t="str">
        <f t="shared" si="77"/>
        <v/>
      </c>
      <c r="AI384" t="str">
        <f t="shared" si="78"/>
        <v/>
      </c>
      <c r="AJ384" t="str">
        <f t="shared" si="79"/>
        <v/>
      </c>
      <c r="AK384" t="str">
        <f t="shared" si="80"/>
        <v/>
      </c>
    </row>
    <row r="385" spans="1:37" x14ac:dyDescent="0.25">
      <c r="A385" s="23"/>
      <c r="B385" s="24"/>
      <c r="C385" s="24"/>
      <c r="D385" s="620"/>
      <c r="E385" s="26"/>
      <c r="F385" s="27" t="s">
        <v>173</v>
      </c>
      <c r="G385" s="27"/>
      <c r="H385" s="24"/>
      <c r="I385" s="28"/>
      <c r="J385" s="28"/>
      <c r="K385" s="52"/>
      <c r="L385" s="53"/>
      <c r="M385" s="54"/>
      <c r="N385" s="55"/>
      <c r="O385" s="56"/>
      <c r="P385" s="223"/>
      <c r="Q385" s="225"/>
      <c r="R385" s="377"/>
      <c r="S385" s="29"/>
      <c r="T385" s="30"/>
      <c r="U385">
        <f t="shared" si="68"/>
        <v>1</v>
      </c>
      <c r="V385" t="str">
        <f>IF(F385="","",IF(COUNTIF('Postes comptables'!$A:$C,F385)=0,"Anomalie",""))</f>
        <v/>
      </c>
      <c r="W385">
        <f t="shared" si="69"/>
        <v>1</v>
      </c>
      <c r="Z385" t="str">
        <f>IF(G385="","",IF(COUNTIF('Postes comptables'!$C$99:$C$148,G385)=0,"Anomalie",""))</f>
        <v/>
      </c>
      <c r="AA385" t="b">
        <f t="shared" si="70"/>
        <v>0</v>
      </c>
      <c r="AB385" t="str">
        <f t="shared" si="71"/>
        <v/>
      </c>
      <c r="AC385" t="str">
        <f t="shared" si="72"/>
        <v/>
      </c>
      <c r="AD385" t="str">
        <f t="shared" si="73"/>
        <v/>
      </c>
      <c r="AE385" t="str">
        <f t="shared" si="74"/>
        <v/>
      </c>
      <c r="AF385" t="str">
        <f t="shared" si="75"/>
        <v/>
      </c>
      <c r="AG385" t="str">
        <f t="shared" si="76"/>
        <v/>
      </c>
      <c r="AH385" t="str">
        <f t="shared" si="77"/>
        <v/>
      </c>
      <c r="AI385" t="str">
        <f t="shared" si="78"/>
        <v/>
      </c>
      <c r="AJ385" t="str">
        <f t="shared" si="79"/>
        <v/>
      </c>
      <c r="AK385" t="str">
        <f t="shared" si="80"/>
        <v/>
      </c>
    </row>
    <row r="386" spans="1:37" x14ac:dyDescent="0.25">
      <c r="A386" s="23"/>
      <c r="B386" s="24"/>
      <c r="C386" s="24"/>
      <c r="D386" s="620"/>
      <c r="E386" s="26"/>
      <c r="F386" s="27" t="s">
        <v>173</v>
      </c>
      <c r="G386" s="27"/>
      <c r="H386" s="24"/>
      <c r="I386" s="28"/>
      <c r="J386" s="28"/>
      <c r="K386" s="52"/>
      <c r="L386" s="53"/>
      <c r="M386" s="54"/>
      <c r="N386" s="55"/>
      <c r="O386" s="56"/>
      <c r="P386" s="223"/>
      <c r="Q386" s="225"/>
      <c r="R386" s="377"/>
      <c r="S386" s="29"/>
      <c r="T386" s="30"/>
      <c r="U386">
        <f t="shared" si="68"/>
        <v>1</v>
      </c>
      <c r="V386" t="str">
        <f>IF(F386="","",IF(COUNTIF('Postes comptables'!$A:$C,F386)=0,"Anomalie",""))</f>
        <v/>
      </c>
      <c r="W386">
        <f t="shared" si="69"/>
        <v>1</v>
      </c>
      <c r="Z386" t="str">
        <f>IF(G386="","",IF(COUNTIF('Postes comptables'!$C$99:$C$148,G386)=0,"Anomalie",""))</f>
        <v/>
      </c>
      <c r="AA386" t="b">
        <f t="shared" si="70"/>
        <v>0</v>
      </c>
      <c r="AB386" t="str">
        <f t="shared" si="71"/>
        <v/>
      </c>
      <c r="AC386" t="str">
        <f t="shared" si="72"/>
        <v/>
      </c>
      <c r="AD386" t="str">
        <f t="shared" si="73"/>
        <v/>
      </c>
      <c r="AE386" t="str">
        <f t="shared" si="74"/>
        <v/>
      </c>
      <c r="AF386" t="str">
        <f t="shared" si="75"/>
        <v/>
      </c>
      <c r="AG386" t="str">
        <f t="shared" si="76"/>
        <v/>
      </c>
      <c r="AH386" t="str">
        <f t="shared" si="77"/>
        <v/>
      </c>
      <c r="AI386" t="str">
        <f t="shared" si="78"/>
        <v/>
      </c>
      <c r="AJ386" t="str">
        <f t="shared" si="79"/>
        <v/>
      </c>
      <c r="AK386" t="str">
        <f t="shared" si="80"/>
        <v/>
      </c>
    </row>
    <row r="387" spans="1:37" x14ac:dyDescent="0.25">
      <c r="A387" s="23"/>
      <c r="B387" s="24"/>
      <c r="C387" s="24"/>
      <c r="D387" s="620"/>
      <c r="E387" s="26"/>
      <c r="F387" s="27" t="s">
        <v>173</v>
      </c>
      <c r="G387" s="27"/>
      <c r="H387" s="24"/>
      <c r="I387" s="28"/>
      <c r="J387" s="28"/>
      <c r="K387" s="52"/>
      <c r="L387" s="53"/>
      <c r="M387" s="54"/>
      <c r="N387" s="55"/>
      <c r="O387" s="56"/>
      <c r="P387" s="223"/>
      <c r="Q387" s="225"/>
      <c r="R387" s="377"/>
      <c r="S387" s="29"/>
      <c r="T387" s="30"/>
      <c r="U387">
        <f t="shared" ref="U387:U450" si="81">IF(ISBLANK(F387),0,1)</f>
        <v>1</v>
      </c>
      <c r="V387" t="str">
        <f>IF(F387="","",IF(COUNTIF('Postes comptables'!$A:$C,F387)=0,"Anomalie",""))</f>
        <v/>
      </c>
      <c r="W387">
        <f t="shared" ref="W387:W450" si="82">MONTH(A387)</f>
        <v>1</v>
      </c>
      <c r="Z387" t="str">
        <f>IF(G387="","",IF(COUNTIF('Postes comptables'!$C$99:$C$148,G387)=0,"Anomalie",""))</f>
        <v/>
      </c>
      <c r="AA387" t="b">
        <f t="shared" ref="AA387:AA450" si="83">IF(AND(F387="",A387&lt;&gt;"",COUNTIF(AB387:AK387,"D")=0),TRUE,FALSE)</f>
        <v>0</v>
      </c>
      <c r="AB387" t="str">
        <f t="shared" ref="AB387:AB450" si="84">IF(AND(K387="X",AB$1&lt;&gt;"Trésorerie"),"D","")</f>
        <v/>
      </c>
      <c r="AC387" t="str">
        <f t="shared" ref="AC387:AC450" si="85">IF(AND(L387="X",AC$1&lt;&gt;"Trésorerie"),"D","")</f>
        <v/>
      </c>
      <c r="AD387" t="str">
        <f t="shared" ref="AD387:AD450" si="86">IF(AND(M387="X",AD$1&lt;&gt;"Trésorerie"),"D","")</f>
        <v/>
      </c>
      <c r="AE387" t="str">
        <f t="shared" ref="AE387:AE450" si="87">IF(AND(N387="X",AE$1&lt;&gt;"Trésorerie"),"D","")</f>
        <v/>
      </c>
      <c r="AF387" t="str">
        <f t="shared" ref="AF387:AF450" si="88">IF(AND(O387="X",AF$1&lt;&gt;"Trésorerie"),"D","")</f>
        <v/>
      </c>
      <c r="AG387" t="str">
        <f t="shared" ref="AG387:AG450" si="89">IF(AND(P387="X",AG$1&lt;&gt;"Trésorerie"),"D","")</f>
        <v/>
      </c>
      <c r="AH387" t="str">
        <f t="shared" ref="AH387:AH450" si="90">IF(AND(Q387="X",AH$1&lt;&gt;"Trésorerie"),"D","")</f>
        <v/>
      </c>
      <c r="AI387" t="str">
        <f t="shared" ref="AI387:AI450" si="91">IF(AND(R387="X",AI$1&lt;&gt;"Trésorerie"),"D","")</f>
        <v/>
      </c>
      <c r="AJ387" t="str">
        <f t="shared" ref="AJ387:AJ450" si="92">IF(AND(S387="X",AJ$1&lt;&gt;"Trésorerie"),"D","")</f>
        <v/>
      </c>
      <c r="AK387" t="str">
        <f t="shared" ref="AK387:AK450" si="93">IF(AND(T387="X",AK$1&lt;&gt;"Trésorerie"),"D","")</f>
        <v/>
      </c>
    </row>
    <row r="388" spans="1:37" x14ac:dyDescent="0.25">
      <c r="A388" s="23"/>
      <c r="B388" s="24"/>
      <c r="C388" s="24"/>
      <c r="D388" s="620"/>
      <c r="E388" s="26"/>
      <c r="F388" s="27" t="s">
        <v>173</v>
      </c>
      <c r="G388" s="27"/>
      <c r="H388" s="24"/>
      <c r="I388" s="28"/>
      <c r="J388" s="28"/>
      <c r="K388" s="52"/>
      <c r="L388" s="53"/>
      <c r="M388" s="54"/>
      <c r="N388" s="55"/>
      <c r="O388" s="56"/>
      <c r="P388" s="223"/>
      <c r="Q388" s="225"/>
      <c r="R388" s="377"/>
      <c r="S388" s="29"/>
      <c r="T388" s="30"/>
      <c r="U388">
        <f t="shared" si="81"/>
        <v>1</v>
      </c>
      <c r="V388" t="str">
        <f>IF(F388="","",IF(COUNTIF('Postes comptables'!$A:$C,F388)=0,"Anomalie",""))</f>
        <v/>
      </c>
      <c r="W388">
        <f t="shared" si="82"/>
        <v>1</v>
      </c>
      <c r="Z388" t="str">
        <f>IF(G388="","",IF(COUNTIF('Postes comptables'!$C$99:$C$148,G388)=0,"Anomalie",""))</f>
        <v/>
      </c>
      <c r="AA388" t="b">
        <f t="shared" si="83"/>
        <v>0</v>
      </c>
      <c r="AB388" t="str">
        <f t="shared" si="84"/>
        <v/>
      </c>
      <c r="AC388" t="str">
        <f t="shared" si="85"/>
        <v/>
      </c>
      <c r="AD388" t="str">
        <f t="shared" si="86"/>
        <v/>
      </c>
      <c r="AE388" t="str">
        <f t="shared" si="87"/>
        <v/>
      </c>
      <c r="AF388" t="str">
        <f t="shared" si="88"/>
        <v/>
      </c>
      <c r="AG388" t="str">
        <f t="shared" si="89"/>
        <v/>
      </c>
      <c r="AH388" t="str">
        <f t="shared" si="90"/>
        <v/>
      </c>
      <c r="AI388" t="str">
        <f t="shared" si="91"/>
        <v/>
      </c>
      <c r="AJ388" t="str">
        <f t="shared" si="92"/>
        <v/>
      </c>
      <c r="AK388" t="str">
        <f t="shared" si="93"/>
        <v/>
      </c>
    </row>
    <row r="389" spans="1:37" x14ac:dyDescent="0.25">
      <c r="A389" s="23"/>
      <c r="B389" s="24"/>
      <c r="C389" s="24"/>
      <c r="D389" s="620"/>
      <c r="E389" s="26"/>
      <c r="F389" s="27" t="s">
        <v>173</v>
      </c>
      <c r="G389" s="27"/>
      <c r="H389" s="24"/>
      <c r="I389" s="28"/>
      <c r="J389" s="28"/>
      <c r="K389" s="52"/>
      <c r="L389" s="53"/>
      <c r="M389" s="54"/>
      <c r="N389" s="55"/>
      <c r="O389" s="56"/>
      <c r="P389" s="223"/>
      <c r="Q389" s="225"/>
      <c r="R389" s="377"/>
      <c r="S389" s="29"/>
      <c r="T389" s="30"/>
      <c r="U389">
        <f t="shared" si="81"/>
        <v>1</v>
      </c>
      <c r="V389" t="str">
        <f>IF(F389="","",IF(COUNTIF('Postes comptables'!$A:$C,F389)=0,"Anomalie",""))</f>
        <v/>
      </c>
      <c r="W389">
        <f t="shared" si="82"/>
        <v>1</v>
      </c>
      <c r="Z389" t="str">
        <f>IF(G389="","",IF(COUNTIF('Postes comptables'!$C$99:$C$148,G389)=0,"Anomalie",""))</f>
        <v/>
      </c>
      <c r="AA389" t="b">
        <f t="shared" si="83"/>
        <v>0</v>
      </c>
      <c r="AB389" t="str">
        <f t="shared" si="84"/>
        <v/>
      </c>
      <c r="AC389" t="str">
        <f t="shared" si="85"/>
        <v/>
      </c>
      <c r="AD389" t="str">
        <f t="shared" si="86"/>
        <v/>
      </c>
      <c r="AE389" t="str">
        <f t="shared" si="87"/>
        <v/>
      </c>
      <c r="AF389" t="str">
        <f t="shared" si="88"/>
        <v/>
      </c>
      <c r="AG389" t="str">
        <f t="shared" si="89"/>
        <v/>
      </c>
      <c r="AH389" t="str">
        <f t="shared" si="90"/>
        <v/>
      </c>
      <c r="AI389" t="str">
        <f t="shared" si="91"/>
        <v/>
      </c>
      <c r="AJ389" t="str">
        <f t="shared" si="92"/>
        <v/>
      </c>
      <c r="AK389" t="str">
        <f t="shared" si="93"/>
        <v/>
      </c>
    </row>
    <row r="390" spans="1:37" x14ac:dyDescent="0.25">
      <c r="A390" s="23"/>
      <c r="B390" s="24"/>
      <c r="C390" s="24"/>
      <c r="D390" s="620"/>
      <c r="E390" s="26"/>
      <c r="F390" s="27" t="s">
        <v>173</v>
      </c>
      <c r="G390" s="27"/>
      <c r="H390" s="24"/>
      <c r="I390" s="28"/>
      <c r="J390" s="28"/>
      <c r="K390" s="52"/>
      <c r="L390" s="53"/>
      <c r="M390" s="54"/>
      <c r="N390" s="55"/>
      <c r="O390" s="56"/>
      <c r="P390" s="223"/>
      <c r="Q390" s="225"/>
      <c r="R390" s="377"/>
      <c r="S390" s="29"/>
      <c r="T390" s="30"/>
      <c r="U390">
        <f t="shared" si="81"/>
        <v>1</v>
      </c>
      <c r="V390" t="str">
        <f>IF(F390="","",IF(COUNTIF('Postes comptables'!$A:$C,F390)=0,"Anomalie",""))</f>
        <v/>
      </c>
      <c r="W390">
        <f t="shared" si="82"/>
        <v>1</v>
      </c>
      <c r="Z390" t="str">
        <f>IF(G390="","",IF(COUNTIF('Postes comptables'!$C$99:$C$148,G390)=0,"Anomalie",""))</f>
        <v/>
      </c>
      <c r="AA390" t="b">
        <f t="shared" si="83"/>
        <v>0</v>
      </c>
      <c r="AB390" t="str">
        <f t="shared" si="84"/>
        <v/>
      </c>
      <c r="AC390" t="str">
        <f t="shared" si="85"/>
        <v/>
      </c>
      <c r="AD390" t="str">
        <f t="shared" si="86"/>
        <v/>
      </c>
      <c r="AE390" t="str">
        <f t="shared" si="87"/>
        <v/>
      </c>
      <c r="AF390" t="str">
        <f t="shared" si="88"/>
        <v/>
      </c>
      <c r="AG390" t="str">
        <f t="shared" si="89"/>
        <v/>
      </c>
      <c r="AH390" t="str">
        <f t="shared" si="90"/>
        <v/>
      </c>
      <c r="AI390" t="str">
        <f t="shared" si="91"/>
        <v/>
      </c>
      <c r="AJ390" t="str">
        <f t="shared" si="92"/>
        <v/>
      </c>
      <c r="AK390" t="str">
        <f t="shared" si="93"/>
        <v/>
      </c>
    </row>
    <row r="391" spans="1:37" x14ac:dyDescent="0.25">
      <c r="A391" s="23"/>
      <c r="B391" s="24"/>
      <c r="C391" s="24"/>
      <c r="D391" s="620"/>
      <c r="E391" s="26"/>
      <c r="F391" s="27" t="s">
        <v>173</v>
      </c>
      <c r="G391" s="27"/>
      <c r="H391" s="24"/>
      <c r="I391" s="28"/>
      <c r="J391" s="28"/>
      <c r="K391" s="52"/>
      <c r="L391" s="53"/>
      <c r="M391" s="54"/>
      <c r="N391" s="55"/>
      <c r="O391" s="56"/>
      <c r="P391" s="223"/>
      <c r="Q391" s="225"/>
      <c r="R391" s="377"/>
      <c r="S391" s="29"/>
      <c r="T391" s="30"/>
      <c r="U391">
        <f t="shared" si="81"/>
        <v>1</v>
      </c>
      <c r="V391" t="str">
        <f>IF(F391="","",IF(COUNTIF('Postes comptables'!$A:$C,F391)=0,"Anomalie",""))</f>
        <v/>
      </c>
      <c r="W391">
        <f t="shared" si="82"/>
        <v>1</v>
      </c>
      <c r="Z391" t="str">
        <f>IF(G391="","",IF(COUNTIF('Postes comptables'!$C$99:$C$148,G391)=0,"Anomalie",""))</f>
        <v/>
      </c>
      <c r="AA391" t="b">
        <f t="shared" si="83"/>
        <v>0</v>
      </c>
      <c r="AB391" t="str">
        <f t="shared" si="84"/>
        <v/>
      </c>
      <c r="AC391" t="str">
        <f t="shared" si="85"/>
        <v/>
      </c>
      <c r="AD391" t="str">
        <f t="shared" si="86"/>
        <v/>
      </c>
      <c r="AE391" t="str">
        <f t="shared" si="87"/>
        <v/>
      </c>
      <c r="AF391" t="str">
        <f t="shared" si="88"/>
        <v/>
      </c>
      <c r="AG391" t="str">
        <f t="shared" si="89"/>
        <v/>
      </c>
      <c r="AH391" t="str">
        <f t="shared" si="90"/>
        <v/>
      </c>
      <c r="AI391" t="str">
        <f t="shared" si="91"/>
        <v/>
      </c>
      <c r="AJ391" t="str">
        <f t="shared" si="92"/>
        <v/>
      </c>
      <c r="AK391" t="str">
        <f t="shared" si="93"/>
        <v/>
      </c>
    </row>
    <row r="392" spans="1:37" x14ac:dyDescent="0.25">
      <c r="A392" s="23"/>
      <c r="B392" s="24"/>
      <c r="C392" s="24"/>
      <c r="D392" s="620"/>
      <c r="E392" s="26"/>
      <c r="F392" s="27" t="s">
        <v>173</v>
      </c>
      <c r="G392" s="27"/>
      <c r="H392" s="24"/>
      <c r="I392" s="28"/>
      <c r="J392" s="28"/>
      <c r="K392" s="52"/>
      <c r="L392" s="53"/>
      <c r="M392" s="54"/>
      <c r="N392" s="55"/>
      <c r="O392" s="56"/>
      <c r="P392" s="223"/>
      <c r="Q392" s="225"/>
      <c r="R392" s="377"/>
      <c r="S392" s="29"/>
      <c r="T392" s="30"/>
      <c r="U392">
        <f t="shared" si="81"/>
        <v>1</v>
      </c>
      <c r="V392" t="str">
        <f>IF(F392="","",IF(COUNTIF('Postes comptables'!$A:$C,F392)=0,"Anomalie",""))</f>
        <v/>
      </c>
      <c r="W392">
        <f t="shared" si="82"/>
        <v>1</v>
      </c>
      <c r="Z392" t="str">
        <f>IF(G392="","",IF(COUNTIF('Postes comptables'!$C$99:$C$148,G392)=0,"Anomalie",""))</f>
        <v/>
      </c>
      <c r="AA392" t="b">
        <f t="shared" si="83"/>
        <v>0</v>
      </c>
      <c r="AB392" t="str">
        <f t="shared" si="84"/>
        <v/>
      </c>
      <c r="AC392" t="str">
        <f t="shared" si="85"/>
        <v/>
      </c>
      <c r="AD392" t="str">
        <f t="shared" si="86"/>
        <v/>
      </c>
      <c r="AE392" t="str">
        <f t="shared" si="87"/>
        <v/>
      </c>
      <c r="AF392" t="str">
        <f t="shared" si="88"/>
        <v/>
      </c>
      <c r="AG392" t="str">
        <f t="shared" si="89"/>
        <v/>
      </c>
      <c r="AH392" t="str">
        <f t="shared" si="90"/>
        <v/>
      </c>
      <c r="AI392" t="str">
        <f t="shared" si="91"/>
        <v/>
      </c>
      <c r="AJ392" t="str">
        <f t="shared" si="92"/>
        <v/>
      </c>
      <c r="AK392" t="str">
        <f t="shared" si="93"/>
        <v/>
      </c>
    </row>
    <row r="393" spans="1:37" x14ac:dyDescent="0.25">
      <c r="A393" s="23"/>
      <c r="B393" s="24"/>
      <c r="C393" s="24"/>
      <c r="D393" s="620"/>
      <c r="E393" s="26"/>
      <c r="F393" s="27" t="s">
        <v>173</v>
      </c>
      <c r="G393" s="27"/>
      <c r="H393" s="24"/>
      <c r="I393" s="28"/>
      <c r="J393" s="28"/>
      <c r="K393" s="52"/>
      <c r="L393" s="53"/>
      <c r="M393" s="54"/>
      <c r="N393" s="55"/>
      <c r="O393" s="56"/>
      <c r="P393" s="223"/>
      <c r="Q393" s="225"/>
      <c r="R393" s="377"/>
      <c r="S393" s="29"/>
      <c r="T393" s="30"/>
      <c r="U393">
        <f t="shared" si="81"/>
        <v>1</v>
      </c>
      <c r="V393" t="str">
        <f>IF(F393="","",IF(COUNTIF('Postes comptables'!$A:$C,F393)=0,"Anomalie",""))</f>
        <v/>
      </c>
      <c r="W393">
        <f t="shared" si="82"/>
        <v>1</v>
      </c>
      <c r="Z393" t="str">
        <f>IF(G393="","",IF(COUNTIF('Postes comptables'!$C$99:$C$148,G393)=0,"Anomalie",""))</f>
        <v/>
      </c>
      <c r="AA393" t="b">
        <f t="shared" si="83"/>
        <v>0</v>
      </c>
      <c r="AB393" t="str">
        <f t="shared" si="84"/>
        <v/>
      </c>
      <c r="AC393" t="str">
        <f t="shared" si="85"/>
        <v/>
      </c>
      <c r="AD393" t="str">
        <f t="shared" si="86"/>
        <v/>
      </c>
      <c r="AE393" t="str">
        <f t="shared" si="87"/>
        <v/>
      </c>
      <c r="AF393" t="str">
        <f t="shared" si="88"/>
        <v/>
      </c>
      <c r="AG393" t="str">
        <f t="shared" si="89"/>
        <v/>
      </c>
      <c r="AH393" t="str">
        <f t="shared" si="90"/>
        <v/>
      </c>
      <c r="AI393" t="str">
        <f t="shared" si="91"/>
        <v/>
      </c>
      <c r="AJ393" t="str">
        <f t="shared" si="92"/>
        <v/>
      </c>
      <c r="AK393" t="str">
        <f t="shared" si="93"/>
        <v/>
      </c>
    </row>
    <row r="394" spans="1:37" x14ac:dyDescent="0.25">
      <c r="A394" s="23"/>
      <c r="B394" s="24"/>
      <c r="C394" s="24"/>
      <c r="D394" s="620"/>
      <c r="E394" s="26"/>
      <c r="F394" s="27" t="s">
        <v>173</v>
      </c>
      <c r="G394" s="27"/>
      <c r="H394" s="24"/>
      <c r="I394" s="28"/>
      <c r="J394" s="28"/>
      <c r="K394" s="52"/>
      <c r="L394" s="53"/>
      <c r="M394" s="54"/>
      <c r="N394" s="55"/>
      <c r="O394" s="56"/>
      <c r="P394" s="223"/>
      <c r="Q394" s="225"/>
      <c r="R394" s="377"/>
      <c r="S394" s="29"/>
      <c r="T394" s="30"/>
      <c r="U394">
        <f t="shared" si="81"/>
        <v>1</v>
      </c>
      <c r="V394" t="str">
        <f>IF(F394="","",IF(COUNTIF('Postes comptables'!$A:$C,F394)=0,"Anomalie",""))</f>
        <v/>
      </c>
      <c r="W394">
        <f t="shared" si="82"/>
        <v>1</v>
      </c>
      <c r="Z394" t="str">
        <f>IF(G394="","",IF(COUNTIF('Postes comptables'!$C$99:$C$148,G394)=0,"Anomalie",""))</f>
        <v/>
      </c>
      <c r="AA394" t="b">
        <f t="shared" si="83"/>
        <v>0</v>
      </c>
      <c r="AB394" t="str">
        <f t="shared" si="84"/>
        <v/>
      </c>
      <c r="AC394" t="str">
        <f t="shared" si="85"/>
        <v/>
      </c>
      <c r="AD394" t="str">
        <f t="shared" si="86"/>
        <v/>
      </c>
      <c r="AE394" t="str">
        <f t="shared" si="87"/>
        <v/>
      </c>
      <c r="AF394" t="str">
        <f t="shared" si="88"/>
        <v/>
      </c>
      <c r="AG394" t="str">
        <f t="shared" si="89"/>
        <v/>
      </c>
      <c r="AH394" t="str">
        <f t="shared" si="90"/>
        <v/>
      </c>
      <c r="AI394" t="str">
        <f t="shared" si="91"/>
        <v/>
      </c>
      <c r="AJ394" t="str">
        <f t="shared" si="92"/>
        <v/>
      </c>
      <c r="AK394" t="str">
        <f t="shared" si="93"/>
        <v/>
      </c>
    </row>
    <row r="395" spans="1:37" x14ac:dyDescent="0.25">
      <c r="A395" s="23"/>
      <c r="B395" s="24"/>
      <c r="C395" s="24"/>
      <c r="D395" s="620"/>
      <c r="E395" s="26"/>
      <c r="F395" s="27" t="s">
        <v>173</v>
      </c>
      <c r="G395" s="27"/>
      <c r="H395" s="24"/>
      <c r="I395" s="28"/>
      <c r="J395" s="28"/>
      <c r="K395" s="52"/>
      <c r="L395" s="53"/>
      <c r="M395" s="54"/>
      <c r="N395" s="55"/>
      <c r="O395" s="56"/>
      <c r="P395" s="223"/>
      <c r="Q395" s="225"/>
      <c r="R395" s="377"/>
      <c r="S395" s="29"/>
      <c r="T395" s="30"/>
      <c r="U395">
        <f t="shared" si="81"/>
        <v>1</v>
      </c>
      <c r="V395" t="str">
        <f>IF(F395="","",IF(COUNTIF('Postes comptables'!$A:$C,F395)=0,"Anomalie",""))</f>
        <v/>
      </c>
      <c r="W395">
        <f t="shared" si="82"/>
        <v>1</v>
      </c>
      <c r="Z395" t="str">
        <f>IF(G395="","",IF(COUNTIF('Postes comptables'!$C$99:$C$148,G395)=0,"Anomalie",""))</f>
        <v/>
      </c>
      <c r="AA395" t="b">
        <f t="shared" si="83"/>
        <v>0</v>
      </c>
      <c r="AB395" t="str">
        <f t="shared" si="84"/>
        <v/>
      </c>
      <c r="AC395" t="str">
        <f t="shared" si="85"/>
        <v/>
      </c>
      <c r="AD395" t="str">
        <f t="shared" si="86"/>
        <v/>
      </c>
      <c r="AE395" t="str">
        <f t="shared" si="87"/>
        <v/>
      </c>
      <c r="AF395" t="str">
        <f t="shared" si="88"/>
        <v/>
      </c>
      <c r="AG395" t="str">
        <f t="shared" si="89"/>
        <v/>
      </c>
      <c r="AH395" t="str">
        <f t="shared" si="90"/>
        <v/>
      </c>
      <c r="AI395" t="str">
        <f t="shared" si="91"/>
        <v/>
      </c>
      <c r="AJ395" t="str">
        <f t="shared" si="92"/>
        <v/>
      </c>
      <c r="AK395" t="str">
        <f t="shared" si="93"/>
        <v/>
      </c>
    </row>
    <row r="396" spans="1:37" x14ac:dyDescent="0.25">
      <c r="A396" s="23"/>
      <c r="B396" s="24"/>
      <c r="C396" s="24"/>
      <c r="D396" s="620"/>
      <c r="E396" s="26"/>
      <c r="F396" s="27" t="s">
        <v>173</v>
      </c>
      <c r="G396" s="27"/>
      <c r="H396" s="24"/>
      <c r="I396" s="28"/>
      <c r="J396" s="28"/>
      <c r="K396" s="52"/>
      <c r="L396" s="53"/>
      <c r="M396" s="54"/>
      <c r="N396" s="55"/>
      <c r="O396" s="56"/>
      <c r="P396" s="223"/>
      <c r="Q396" s="225"/>
      <c r="R396" s="377"/>
      <c r="S396" s="29"/>
      <c r="T396" s="30"/>
      <c r="U396">
        <f t="shared" si="81"/>
        <v>1</v>
      </c>
      <c r="V396" t="str">
        <f>IF(F396="","",IF(COUNTIF('Postes comptables'!$A:$C,F396)=0,"Anomalie",""))</f>
        <v/>
      </c>
      <c r="W396">
        <f t="shared" si="82"/>
        <v>1</v>
      </c>
      <c r="Z396" t="str">
        <f>IF(G396="","",IF(COUNTIF('Postes comptables'!$C$99:$C$148,G396)=0,"Anomalie",""))</f>
        <v/>
      </c>
      <c r="AA396" t="b">
        <f t="shared" si="83"/>
        <v>0</v>
      </c>
      <c r="AB396" t="str">
        <f t="shared" si="84"/>
        <v/>
      </c>
      <c r="AC396" t="str">
        <f t="shared" si="85"/>
        <v/>
      </c>
      <c r="AD396" t="str">
        <f t="shared" si="86"/>
        <v/>
      </c>
      <c r="AE396" t="str">
        <f t="shared" si="87"/>
        <v/>
      </c>
      <c r="AF396" t="str">
        <f t="shared" si="88"/>
        <v/>
      </c>
      <c r="AG396" t="str">
        <f t="shared" si="89"/>
        <v/>
      </c>
      <c r="AH396" t="str">
        <f t="shared" si="90"/>
        <v/>
      </c>
      <c r="AI396" t="str">
        <f t="shared" si="91"/>
        <v/>
      </c>
      <c r="AJ396" t="str">
        <f t="shared" si="92"/>
        <v/>
      </c>
      <c r="AK396" t="str">
        <f t="shared" si="93"/>
        <v/>
      </c>
    </row>
    <row r="397" spans="1:37" x14ac:dyDescent="0.25">
      <c r="A397" s="23"/>
      <c r="B397" s="24"/>
      <c r="C397" s="24"/>
      <c r="D397" s="620"/>
      <c r="E397" s="26"/>
      <c r="F397" s="27" t="s">
        <v>173</v>
      </c>
      <c r="G397" s="27"/>
      <c r="H397" s="24"/>
      <c r="I397" s="28"/>
      <c r="J397" s="28"/>
      <c r="K397" s="52"/>
      <c r="L397" s="53"/>
      <c r="M397" s="54"/>
      <c r="N397" s="55"/>
      <c r="O397" s="56"/>
      <c r="P397" s="223"/>
      <c r="Q397" s="225"/>
      <c r="R397" s="377"/>
      <c r="S397" s="29"/>
      <c r="T397" s="30"/>
      <c r="U397">
        <f t="shared" si="81"/>
        <v>1</v>
      </c>
      <c r="V397" t="str">
        <f>IF(F397="","",IF(COUNTIF('Postes comptables'!$A:$C,F397)=0,"Anomalie",""))</f>
        <v/>
      </c>
      <c r="W397">
        <f t="shared" si="82"/>
        <v>1</v>
      </c>
      <c r="Z397" t="str">
        <f>IF(G397="","",IF(COUNTIF('Postes comptables'!$C$99:$C$148,G397)=0,"Anomalie",""))</f>
        <v/>
      </c>
      <c r="AA397" t="b">
        <f t="shared" si="83"/>
        <v>0</v>
      </c>
      <c r="AB397" t="str">
        <f t="shared" si="84"/>
        <v/>
      </c>
      <c r="AC397" t="str">
        <f t="shared" si="85"/>
        <v/>
      </c>
      <c r="AD397" t="str">
        <f t="shared" si="86"/>
        <v/>
      </c>
      <c r="AE397" t="str">
        <f t="shared" si="87"/>
        <v/>
      </c>
      <c r="AF397" t="str">
        <f t="shared" si="88"/>
        <v/>
      </c>
      <c r="AG397" t="str">
        <f t="shared" si="89"/>
        <v/>
      </c>
      <c r="AH397" t="str">
        <f t="shared" si="90"/>
        <v/>
      </c>
      <c r="AI397" t="str">
        <f t="shared" si="91"/>
        <v/>
      </c>
      <c r="AJ397" t="str">
        <f t="shared" si="92"/>
        <v/>
      </c>
      <c r="AK397" t="str">
        <f t="shared" si="93"/>
        <v/>
      </c>
    </row>
    <row r="398" spans="1:37" x14ac:dyDescent="0.25">
      <c r="A398" s="23"/>
      <c r="B398" s="24"/>
      <c r="C398" s="24"/>
      <c r="D398" s="620"/>
      <c r="E398" s="26"/>
      <c r="F398" s="27" t="s">
        <v>173</v>
      </c>
      <c r="G398" s="27"/>
      <c r="H398" s="24"/>
      <c r="I398" s="28"/>
      <c r="J398" s="28"/>
      <c r="K398" s="52"/>
      <c r="L398" s="53"/>
      <c r="M398" s="54"/>
      <c r="N398" s="55"/>
      <c r="O398" s="56"/>
      <c r="P398" s="223"/>
      <c r="Q398" s="225"/>
      <c r="R398" s="377"/>
      <c r="S398" s="29"/>
      <c r="T398" s="30"/>
      <c r="U398">
        <f t="shared" si="81"/>
        <v>1</v>
      </c>
      <c r="V398" t="str">
        <f>IF(F398="","",IF(COUNTIF('Postes comptables'!$A:$C,F398)=0,"Anomalie",""))</f>
        <v/>
      </c>
      <c r="W398">
        <f t="shared" si="82"/>
        <v>1</v>
      </c>
      <c r="Z398" t="str">
        <f>IF(G398="","",IF(COUNTIF('Postes comptables'!$C$99:$C$148,G398)=0,"Anomalie",""))</f>
        <v/>
      </c>
      <c r="AA398" t="b">
        <f t="shared" si="83"/>
        <v>0</v>
      </c>
      <c r="AB398" t="str">
        <f t="shared" si="84"/>
        <v/>
      </c>
      <c r="AC398" t="str">
        <f t="shared" si="85"/>
        <v/>
      </c>
      <c r="AD398" t="str">
        <f t="shared" si="86"/>
        <v/>
      </c>
      <c r="AE398" t="str">
        <f t="shared" si="87"/>
        <v/>
      </c>
      <c r="AF398" t="str">
        <f t="shared" si="88"/>
        <v/>
      </c>
      <c r="AG398" t="str">
        <f t="shared" si="89"/>
        <v/>
      </c>
      <c r="AH398" t="str">
        <f t="shared" si="90"/>
        <v/>
      </c>
      <c r="AI398" t="str">
        <f t="shared" si="91"/>
        <v/>
      </c>
      <c r="AJ398" t="str">
        <f t="shared" si="92"/>
        <v/>
      </c>
      <c r="AK398" t="str">
        <f t="shared" si="93"/>
        <v/>
      </c>
    </row>
    <row r="399" spans="1:37" x14ac:dyDescent="0.25">
      <c r="A399" s="23"/>
      <c r="B399" s="24"/>
      <c r="C399" s="24"/>
      <c r="D399" s="620"/>
      <c r="E399" s="26"/>
      <c r="F399" s="27" t="s">
        <v>173</v>
      </c>
      <c r="G399" s="27"/>
      <c r="H399" s="24"/>
      <c r="I399" s="28"/>
      <c r="J399" s="28"/>
      <c r="K399" s="52"/>
      <c r="L399" s="53"/>
      <c r="M399" s="54"/>
      <c r="N399" s="55"/>
      <c r="O399" s="56"/>
      <c r="P399" s="223"/>
      <c r="Q399" s="225"/>
      <c r="R399" s="377"/>
      <c r="S399" s="29"/>
      <c r="T399" s="30"/>
      <c r="U399">
        <f t="shared" si="81"/>
        <v>1</v>
      </c>
      <c r="V399" t="str">
        <f>IF(F399="","",IF(COUNTIF('Postes comptables'!$A:$C,F399)=0,"Anomalie",""))</f>
        <v/>
      </c>
      <c r="W399">
        <f t="shared" si="82"/>
        <v>1</v>
      </c>
      <c r="Z399" t="str">
        <f>IF(G399="","",IF(COUNTIF('Postes comptables'!$C$99:$C$148,G399)=0,"Anomalie",""))</f>
        <v/>
      </c>
      <c r="AA399" t="b">
        <f t="shared" si="83"/>
        <v>0</v>
      </c>
      <c r="AB399" t="str">
        <f t="shared" si="84"/>
        <v/>
      </c>
      <c r="AC399" t="str">
        <f t="shared" si="85"/>
        <v/>
      </c>
      <c r="AD399" t="str">
        <f t="shared" si="86"/>
        <v/>
      </c>
      <c r="AE399" t="str">
        <f t="shared" si="87"/>
        <v/>
      </c>
      <c r="AF399" t="str">
        <f t="shared" si="88"/>
        <v/>
      </c>
      <c r="AG399" t="str">
        <f t="shared" si="89"/>
        <v/>
      </c>
      <c r="AH399" t="str">
        <f t="shared" si="90"/>
        <v/>
      </c>
      <c r="AI399" t="str">
        <f t="shared" si="91"/>
        <v/>
      </c>
      <c r="AJ399" t="str">
        <f t="shared" si="92"/>
        <v/>
      </c>
      <c r="AK399" t="str">
        <f t="shared" si="93"/>
        <v/>
      </c>
    </row>
    <row r="400" spans="1:37" x14ac:dyDescent="0.25">
      <c r="A400" s="23"/>
      <c r="B400" s="24"/>
      <c r="C400" s="24"/>
      <c r="D400" s="620"/>
      <c r="E400" s="26"/>
      <c r="F400" s="27" t="s">
        <v>173</v>
      </c>
      <c r="G400" s="27"/>
      <c r="H400" s="24"/>
      <c r="I400" s="28"/>
      <c r="J400" s="28"/>
      <c r="K400" s="52"/>
      <c r="L400" s="53"/>
      <c r="M400" s="54"/>
      <c r="N400" s="55"/>
      <c r="O400" s="56"/>
      <c r="P400" s="223"/>
      <c r="Q400" s="225"/>
      <c r="R400" s="377"/>
      <c r="S400" s="29"/>
      <c r="T400" s="30"/>
      <c r="U400">
        <f t="shared" si="81"/>
        <v>1</v>
      </c>
      <c r="V400" t="str">
        <f>IF(F400="","",IF(COUNTIF('Postes comptables'!$A:$C,F400)=0,"Anomalie",""))</f>
        <v/>
      </c>
      <c r="W400">
        <f t="shared" si="82"/>
        <v>1</v>
      </c>
      <c r="Z400" t="str">
        <f>IF(G400="","",IF(COUNTIF('Postes comptables'!$C$99:$C$148,G400)=0,"Anomalie",""))</f>
        <v/>
      </c>
      <c r="AA400" t="b">
        <f t="shared" si="83"/>
        <v>0</v>
      </c>
      <c r="AB400" t="str">
        <f t="shared" si="84"/>
        <v/>
      </c>
      <c r="AC400" t="str">
        <f t="shared" si="85"/>
        <v/>
      </c>
      <c r="AD400" t="str">
        <f t="shared" si="86"/>
        <v/>
      </c>
      <c r="AE400" t="str">
        <f t="shared" si="87"/>
        <v/>
      </c>
      <c r="AF400" t="str">
        <f t="shared" si="88"/>
        <v/>
      </c>
      <c r="AG400" t="str">
        <f t="shared" si="89"/>
        <v/>
      </c>
      <c r="AH400" t="str">
        <f t="shared" si="90"/>
        <v/>
      </c>
      <c r="AI400" t="str">
        <f t="shared" si="91"/>
        <v/>
      </c>
      <c r="AJ400" t="str">
        <f t="shared" si="92"/>
        <v/>
      </c>
      <c r="AK400" t="str">
        <f t="shared" si="93"/>
        <v/>
      </c>
    </row>
    <row r="401" spans="1:37" x14ac:dyDescent="0.25">
      <c r="A401" s="23"/>
      <c r="B401" s="24"/>
      <c r="C401" s="24"/>
      <c r="D401" s="620"/>
      <c r="E401" s="26"/>
      <c r="F401" s="27" t="s">
        <v>173</v>
      </c>
      <c r="G401" s="27"/>
      <c r="H401" s="24"/>
      <c r="I401" s="28"/>
      <c r="J401" s="28"/>
      <c r="K401" s="52"/>
      <c r="L401" s="53"/>
      <c r="M401" s="54"/>
      <c r="N401" s="55"/>
      <c r="O401" s="56"/>
      <c r="P401" s="223"/>
      <c r="Q401" s="225"/>
      <c r="R401" s="377"/>
      <c r="S401" s="29"/>
      <c r="T401" s="30"/>
      <c r="U401">
        <f t="shared" si="81"/>
        <v>1</v>
      </c>
      <c r="V401" t="str">
        <f>IF(F401="","",IF(COUNTIF('Postes comptables'!$A:$C,F401)=0,"Anomalie",""))</f>
        <v/>
      </c>
      <c r="W401">
        <f t="shared" si="82"/>
        <v>1</v>
      </c>
      <c r="Z401" t="str">
        <f>IF(G401="","",IF(COUNTIF('Postes comptables'!$C$99:$C$148,G401)=0,"Anomalie",""))</f>
        <v/>
      </c>
      <c r="AA401" t="b">
        <f t="shared" si="83"/>
        <v>0</v>
      </c>
      <c r="AB401" t="str">
        <f t="shared" si="84"/>
        <v/>
      </c>
      <c r="AC401" t="str">
        <f t="shared" si="85"/>
        <v/>
      </c>
      <c r="AD401" t="str">
        <f t="shared" si="86"/>
        <v/>
      </c>
      <c r="AE401" t="str">
        <f t="shared" si="87"/>
        <v/>
      </c>
      <c r="AF401" t="str">
        <f t="shared" si="88"/>
        <v/>
      </c>
      <c r="AG401" t="str">
        <f t="shared" si="89"/>
        <v/>
      </c>
      <c r="AH401" t="str">
        <f t="shared" si="90"/>
        <v/>
      </c>
      <c r="AI401" t="str">
        <f t="shared" si="91"/>
        <v/>
      </c>
      <c r="AJ401" t="str">
        <f t="shared" si="92"/>
        <v/>
      </c>
      <c r="AK401" t="str">
        <f t="shared" si="93"/>
        <v/>
      </c>
    </row>
    <row r="402" spans="1:37" x14ac:dyDescent="0.25">
      <c r="A402" s="23"/>
      <c r="B402" s="24"/>
      <c r="C402" s="24"/>
      <c r="D402" s="620"/>
      <c r="E402" s="26"/>
      <c r="F402" s="27" t="s">
        <v>173</v>
      </c>
      <c r="G402" s="27"/>
      <c r="H402" s="24"/>
      <c r="I402" s="28"/>
      <c r="J402" s="28"/>
      <c r="K402" s="52"/>
      <c r="L402" s="53"/>
      <c r="M402" s="54"/>
      <c r="N402" s="55"/>
      <c r="O402" s="56"/>
      <c r="P402" s="223"/>
      <c r="Q402" s="225"/>
      <c r="R402" s="377"/>
      <c r="S402" s="29"/>
      <c r="T402" s="30"/>
      <c r="U402">
        <f t="shared" si="81"/>
        <v>1</v>
      </c>
      <c r="V402" t="str">
        <f>IF(F402="","",IF(COUNTIF('Postes comptables'!$A:$C,F402)=0,"Anomalie",""))</f>
        <v/>
      </c>
      <c r="W402">
        <f t="shared" si="82"/>
        <v>1</v>
      </c>
      <c r="Z402" t="str">
        <f>IF(G402="","",IF(COUNTIF('Postes comptables'!$C$99:$C$148,G402)=0,"Anomalie",""))</f>
        <v/>
      </c>
      <c r="AA402" t="b">
        <f t="shared" si="83"/>
        <v>0</v>
      </c>
      <c r="AB402" t="str">
        <f t="shared" si="84"/>
        <v/>
      </c>
      <c r="AC402" t="str">
        <f t="shared" si="85"/>
        <v/>
      </c>
      <c r="AD402" t="str">
        <f t="shared" si="86"/>
        <v/>
      </c>
      <c r="AE402" t="str">
        <f t="shared" si="87"/>
        <v/>
      </c>
      <c r="AF402" t="str">
        <f t="shared" si="88"/>
        <v/>
      </c>
      <c r="AG402" t="str">
        <f t="shared" si="89"/>
        <v/>
      </c>
      <c r="AH402" t="str">
        <f t="shared" si="90"/>
        <v/>
      </c>
      <c r="AI402" t="str">
        <f t="shared" si="91"/>
        <v/>
      </c>
      <c r="AJ402" t="str">
        <f t="shared" si="92"/>
        <v/>
      </c>
      <c r="AK402" t="str">
        <f t="shared" si="93"/>
        <v/>
      </c>
    </row>
    <row r="403" spans="1:37" x14ac:dyDescent="0.25">
      <c r="A403" s="23"/>
      <c r="B403" s="24"/>
      <c r="C403" s="24"/>
      <c r="D403" s="620"/>
      <c r="E403" s="26"/>
      <c r="F403" s="27" t="s">
        <v>173</v>
      </c>
      <c r="G403" s="27"/>
      <c r="H403" s="24"/>
      <c r="I403" s="28"/>
      <c r="J403" s="28"/>
      <c r="K403" s="52"/>
      <c r="L403" s="53"/>
      <c r="M403" s="54"/>
      <c r="N403" s="55"/>
      <c r="O403" s="56"/>
      <c r="P403" s="223"/>
      <c r="Q403" s="225"/>
      <c r="R403" s="377"/>
      <c r="S403" s="29"/>
      <c r="T403" s="30"/>
      <c r="U403">
        <f t="shared" si="81"/>
        <v>1</v>
      </c>
      <c r="V403" t="str">
        <f>IF(F403="","",IF(COUNTIF('Postes comptables'!$A:$C,F403)=0,"Anomalie",""))</f>
        <v/>
      </c>
      <c r="W403">
        <f t="shared" si="82"/>
        <v>1</v>
      </c>
      <c r="Z403" t="str">
        <f>IF(G403="","",IF(COUNTIF('Postes comptables'!$C$99:$C$148,G403)=0,"Anomalie",""))</f>
        <v/>
      </c>
      <c r="AA403" t="b">
        <f t="shared" si="83"/>
        <v>0</v>
      </c>
      <c r="AB403" t="str">
        <f t="shared" si="84"/>
        <v/>
      </c>
      <c r="AC403" t="str">
        <f t="shared" si="85"/>
        <v/>
      </c>
      <c r="AD403" t="str">
        <f t="shared" si="86"/>
        <v/>
      </c>
      <c r="AE403" t="str">
        <f t="shared" si="87"/>
        <v/>
      </c>
      <c r="AF403" t="str">
        <f t="shared" si="88"/>
        <v/>
      </c>
      <c r="AG403" t="str">
        <f t="shared" si="89"/>
        <v/>
      </c>
      <c r="AH403" t="str">
        <f t="shared" si="90"/>
        <v/>
      </c>
      <c r="AI403" t="str">
        <f t="shared" si="91"/>
        <v/>
      </c>
      <c r="AJ403" t="str">
        <f t="shared" si="92"/>
        <v/>
      </c>
      <c r="AK403" t="str">
        <f t="shared" si="93"/>
        <v/>
      </c>
    </row>
    <row r="404" spans="1:37" x14ac:dyDescent="0.25">
      <c r="A404" s="23"/>
      <c r="B404" s="24"/>
      <c r="C404" s="24"/>
      <c r="D404" s="620"/>
      <c r="E404" s="26"/>
      <c r="F404" s="27" t="s">
        <v>173</v>
      </c>
      <c r="G404" s="27"/>
      <c r="H404" s="24"/>
      <c r="I404" s="28"/>
      <c r="J404" s="28"/>
      <c r="K404" s="52"/>
      <c r="L404" s="53"/>
      <c r="M404" s="54"/>
      <c r="N404" s="55"/>
      <c r="O404" s="56"/>
      <c r="P404" s="223"/>
      <c r="Q404" s="225"/>
      <c r="R404" s="377"/>
      <c r="S404" s="29"/>
      <c r="T404" s="30"/>
      <c r="U404">
        <f t="shared" si="81"/>
        <v>1</v>
      </c>
      <c r="V404" t="str">
        <f>IF(F404="","",IF(COUNTIF('Postes comptables'!$A:$C,F404)=0,"Anomalie",""))</f>
        <v/>
      </c>
      <c r="W404">
        <f t="shared" si="82"/>
        <v>1</v>
      </c>
      <c r="Z404" t="str">
        <f>IF(G404="","",IF(COUNTIF('Postes comptables'!$C$99:$C$148,G404)=0,"Anomalie",""))</f>
        <v/>
      </c>
      <c r="AA404" t="b">
        <f t="shared" si="83"/>
        <v>0</v>
      </c>
      <c r="AB404" t="str">
        <f t="shared" si="84"/>
        <v/>
      </c>
      <c r="AC404" t="str">
        <f t="shared" si="85"/>
        <v/>
      </c>
      <c r="AD404" t="str">
        <f t="shared" si="86"/>
        <v/>
      </c>
      <c r="AE404" t="str">
        <f t="shared" si="87"/>
        <v/>
      </c>
      <c r="AF404" t="str">
        <f t="shared" si="88"/>
        <v/>
      </c>
      <c r="AG404" t="str">
        <f t="shared" si="89"/>
        <v/>
      </c>
      <c r="AH404" t="str">
        <f t="shared" si="90"/>
        <v/>
      </c>
      <c r="AI404" t="str">
        <f t="shared" si="91"/>
        <v/>
      </c>
      <c r="AJ404" t="str">
        <f t="shared" si="92"/>
        <v/>
      </c>
      <c r="AK404" t="str">
        <f t="shared" si="93"/>
        <v/>
      </c>
    </row>
    <row r="405" spans="1:37" x14ac:dyDescent="0.25">
      <c r="A405" s="23"/>
      <c r="B405" s="24"/>
      <c r="C405" s="24"/>
      <c r="D405" s="620"/>
      <c r="E405" s="26"/>
      <c r="F405" s="27" t="s">
        <v>173</v>
      </c>
      <c r="G405" s="27"/>
      <c r="H405" s="24"/>
      <c r="I405" s="28"/>
      <c r="J405" s="28"/>
      <c r="K405" s="52"/>
      <c r="L405" s="53"/>
      <c r="M405" s="54"/>
      <c r="N405" s="55"/>
      <c r="O405" s="56"/>
      <c r="P405" s="223"/>
      <c r="Q405" s="225"/>
      <c r="R405" s="377"/>
      <c r="S405" s="29"/>
      <c r="T405" s="30"/>
      <c r="U405">
        <f t="shared" si="81"/>
        <v>1</v>
      </c>
      <c r="V405" t="str">
        <f>IF(F405="","",IF(COUNTIF('Postes comptables'!$A:$C,F405)=0,"Anomalie",""))</f>
        <v/>
      </c>
      <c r="W405">
        <f t="shared" si="82"/>
        <v>1</v>
      </c>
      <c r="Z405" t="str">
        <f>IF(G405="","",IF(COUNTIF('Postes comptables'!$C$99:$C$148,G405)=0,"Anomalie",""))</f>
        <v/>
      </c>
      <c r="AA405" t="b">
        <f t="shared" si="83"/>
        <v>0</v>
      </c>
      <c r="AB405" t="str">
        <f t="shared" si="84"/>
        <v/>
      </c>
      <c r="AC405" t="str">
        <f t="shared" si="85"/>
        <v/>
      </c>
      <c r="AD405" t="str">
        <f t="shared" si="86"/>
        <v/>
      </c>
      <c r="AE405" t="str">
        <f t="shared" si="87"/>
        <v/>
      </c>
      <c r="AF405" t="str">
        <f t="shared" si="88"/>
        <v/>
      </c>
      <c r="AG405" t="str">
        <f t="shared" si="89"/>
        <v/>
      </c>
      <c r="AH405" t="str">
        <f t="shared" si="90"/>
        <v/>
      </c>
      <c r="AI405" t="str">
        <f t="shared" si="91"/>
        <v/>
      </c>
      <c r="AJ405" t="str">
        <f t="shared" si="92"/>
        <v/>
      </c>
      <c r="AK405" t="str">
        <f t="shared" si="93"/>
        <v/>
      </c>
    </row>
    <row r="406" spans="1:37" x14ac:dyDescent="0.25">
      <c r="A406" s="23"/>
      <c r="B406" s="24"/>
      <c r="C406" s="24"/>
      <c r="D406" s="620"/>
      <c r="E406" s="26"/>
      <c r="F406" s="27" t="s">
        <v>173</v>
      </c>
      <c r="G406" s="27"/>
      <c r="H406" s="24"/>
      <c r="I406" s="28"/>
      <c r="J406" s="28"/>
      <c r="K406" s="52"/>
      <c r="L406" s="53"/>
      <c r="M406" s="54"/>
      <c r="N406" s="55"/>
      <c r="O406" s="56"/>
      <c r="P406" s="223"/>
      <c r="Q406" s="225"/>
      <c r="R406" s="377"/>
      <c r="S406" s="29"/>
      <c r="T406" s="30"/>
      <c r="U406">
        <f t="shared" si="81"/>
        <v>1</v>
      </c>
      <c r="V406" t="str">
        <f>IF(F406="","",IF(COUNTIF('Postes comptables'!$A:$C,F406)=0,"Anomalie",""))</f>
        <v/>
      </c>
      <c r="W406">
        <f t="shared" si="82"/>
        <v>1</v>
      </c>
      <c r="Z406" t="str">
        <f>IF(G406="","",IF(COUNTIF('Postes comptables'!$C$99:$C$148,G406)=0,"Anomalie",""))</f>
        <v/>
      </c>
      <c r="AA406" t="b">
        <f t="shared" si="83"/>
        <v>0</v>
      </c>
      <c r="AB406" t="str">
        <f t="shared" si="84"/>
        <v/>
      </c>
      <c r="AC406" t="str">
        <f t="shared" si="85"/>
        <v/>
      </c>
      <c r="AD406" t="str">
        <f t="shared" si="86"/>
        <v/>
      </c>
      <c r="AE406" t="str">
        <f t="shared" si="87"/>
        <v/>
      </c>
      <c r="AF406" t="str">
        <f t="shared" si="88"/>
        <v/>
      </c>
      <c r="AG406" t="str">
        <f t="shared" si="89"/>
        <v/>
      </c>
      <c r="AH406" t="str">
        <f t="shared" si="90"/>
        <v/>
      </c>
      <c r="AI406" t="str">
        <f t="shared" si="91"/>
        <v/>
      </c>
      <c r="AJ406" t="str">
        <f t="shared" si="92"/>
        <v/>
      </c>
      <c r="AK406" t="str">
        <f t="shared" si="93"/>
        <v/>
      </c>
    </row>
    <row r="407" spans="1:37" x14ac:dyDescent="0.25">
      <c r="A407" s="23"/>
      <c r="B407" s="24"/>
      <c r="C407" s="24"/>
      <c r="D407" s="620"/>
      <c r="E407" s="26"/>
      <c r="F407" s="27" t="s">
        <v>173</v>
      </c>
      <c r="G407" s="27"/>
      <c r="H407" s="24"/>
      <c r="I407" s="28"/>
      <c r="J407" s="28"/>
      <c r="K407" s="52"/>
      <c r="L407" s="53"/>
      <c r="M407" s="54"/>
      <c r="N407" s="55"/>
      <c r="O407" s="56"/>
      <c r="P407" s="223"/>
      <c r="Q407" s="225"/>
      <c r="R407" s="377"/>
      <c r="S407" s="29"/>
      <c r="T407" s="30"/>
      <c r="U407">
        <f t="shared" si="81"/>
        <v>1</v>
      </c>
      <c r="V407" t="str">
        <f>IF(F407="","",IF(COUNTIF('Postes comptables'!$A:$C,F407)=0,"Anomalie",""))</f>
        <v/>
      </c>
      <c r="W407">
        <f t="shared" si="82"/>
        <v>1</v>
      </c>
      <c r="Z407" t="str">
        <f>IF(G407="","",IF(COUNTIF('Postes comptables'!$C$99:$C$148,G407)=0,"Anomalie",""))</f>
        <v/>
      </c>
      <c r="AA407" t="b">
        <f t="shared" si="83"/>
        <v>0</v>
      </c>
      <c r="AB407" t="str">
        <f t="shared" si="84"/>
        <v/>
      </c>
      <c r="AC407" t="str">
        <f t="shared" si="85"/>
        <v/>
      </c>
      <c r="AD407" t="str">
        <f t="shared" si="86"/>
        <v/>
      </c>
      <c r="AE407" t="str">
        <f t="shared" si="87"/>
        <v/>
      </c>
      <c r="AF407" t="str">
        <f t="shared" si="88"/>
        <v/>
      </c>
      <c r="AG407" t="str">
        <f t="shared" si="89"/>
        <v/>
      </c>
      <c r="AH407" t="str">
        <f t="shared" si="90"/>
        <v/>
      </c>
      <c r="AI407" t="str">
        <f t="shared" si="91"/>
        <v/>
      </c>
      <c r="AJ407" t="str">
        <f t="shared" si="92"/>
        <v/>
      </c>
      <c r="AK407" t="str">
        <f t="shared" si="93"/>
        <v/>
      </c>
    </row>
    <row r="408" spans="1:37" x14ac:dyDescent="0.25">
      <c r="A408" s="23"/>
      <c r="B408" s="24"/>
      <c r="C408" s="24"/>
      <c r="D408" s="620"/>
      <c r="E408" s="26"/>
      <c r="F408" s="27" t="s">
        <v>173</v>
      </c>
      <c r="G408" s="27"/>
      <c r="H408" s="24"/>
      <c r="I408" s="28"/>
      <c r="J408" s="28"/>
      <c r="K408" s="52"/>
      <c r="L408" s="53"/>
      <c r="M408" s="54"/>
      <c r="N408" s="55"/>
      <c r="O408" s="56"/>
      <c r="P408" s="223"/>
      <c r="Q408" s="225"/>
      <c r="R408" s="377"/>
      <c r="S408" s="29"/>
      <c r="T408" s="30"/>
      <c r="U408">
        <f t="shared" si="81"/>
        <v>1</v>
      </c>
      <c r="V408" t="str">
        <f>IF(F408="","",IF(COUNTIF('Postes comptables'!$A:$C,F408)=0,"Anomalie",""))</f>
        <v/>
      </c>
      <c r="W408">
        <f t="shared" si="82"/>
        <v>1</v>
      </c>
      <c r="Z408" t="str">
        <f>IF(G408="","",IF(COUNTIF('Postes comptables'!$C$99:$C$148,G408)=0,"Anomalie",""))</f>
        <v/>
      </c>
      <c r="AA408" t="b">
        <f t="shared" si="83"/>
        <v>0</v>
      </c>
      <c r="AB408" t="str">
        <f t="shared" si="84"/>
        <v/>
      </c>
      <c r="AC408" t="str">
        <f t="shared" si="85"/>
        <v/>
      </c>
      <c r="AD408" t="str">
        <f t="shared" si="86"/>
        <v/>
      </c>
      <c r="AE408" t="str">
        <f t="shared" si="87"/>
        <v/>
      </c>
      <c r="AF408" t="str">
        <f t="shared" si="88"/>
        <v/>
      </c>
      <c r="AG408" t="str">
        <f t="shared" si="89"/>
        <v/>
      </c>
      <c r="AH408" t="str">
        <f t="shared" si="90"/>
        <v/>
      </c>
      <c r="AI408" t="str">
        <f t="shared" si="91"/>
        <v/>
      </c>
      <c r="AJ408" t="str">
        <f t="shared" si="92"/>
        <v/>
      </c>
      <c r="AK408" t="str">
        <f t="shared" si="93"/>
        <v/>
      </c>
    </row>
    <row r="409" spans="1:37" x14ac:dyDescent="0.25">
      <c r="A409" s="23"/>
      <c r="B409" s="24"/>
      <c r="C409" s="24"/>
      <c r="D409" s="620"/>
      <c r="E409" s="26"/>
      <c r="F409" s="27" t="s">
        <v>173</v>
      </c>
      <c r="G409" s="27"/>
      <c r="H409" s="24"/>
      <c r="I409" s="28"/>
      <c r="J409" s="28"/>
      <c r="K409" s="52"/>
      <c r="L409" s="53"/>
      <c r="M409" s="54"/>
      <c r="N409" s="55"/>
      <c r="O409" s="56"/>
      <c r="P409" s="223"/>
      <c r="Q409" s="225"/>
      <c r="R409" s="377"/>
      <c r="S409" s="29"/>
      <c r="T409" s="30"/>
      <c r="U409">
        <f t="shared" si="81"/>
        <v>1</v>
      </c>
      <c r="V409" t="str">
        <f>IF(F409="","",IF(COUNTIF('Postes comptables'!$A:$C,F409)=0,"Anomalie",""))</f>
        <v/>
      </c>
      <c r="W409">
        <f t="shared" si="82"/>
        <v>1</v>
      </c>
      <c r="Z409" t="str">
        <f>IF(G409="","",IF(COUNTIF('Postes comptables'!$C$99:$C$148,G409)=0,"Anomalie",""))</f>
        <v/>
      </c>
      <c r="AA409" t="b">
        <f t="shared" si="83"/>
        <v>0</v>
      </c>
      <c r="AB409" t="str">
        <f t="shared" si="84"/>
        <v/>
      </c>
      <c r="AC409" t="str">
        <f t="shared" si="85"/>
        <v/>
      </c>
      <c r="AD409" t="str">
        <f t="shared" si="86"/>
        <v/>
      </c>
      <c r="AE409" t="str">
        <f t="shared" si="87"/>
        <v/>
      </c>
      <c r="AF409" t="str">
        <f t="shared" si="88"/>
        <v/>
      </c>
      <c r="AG409" t="str">
        <f t="shared" si="89"/>
        <v/>
      </c>
      <c r="AH409" t="str">
        <f t="shared" si="90"/>
        <v/>
      </c>
      <c r="AI409" t="str">
        <f t="shared" si="91"/>
        <v/>
      </c>
      <c r="AJ409" t="str">
        <f t="shared" si="92"/>
        <v/>
      </c>
      <c r="AK409" t="str">
        <f t="shared" si="93"/>
        <v/>
      </c>
    </row>
    <row r="410" spans="1:37" x14ac:dyDescent="0.25">
      <c r="A410" s="23"/>
      <c r="B410" s="24"/>
      <c r="C410" s="24"/>
      <c r="D410" s="620"/>
      <c r="E410" s="26"/>
      <c r="F410" s="27" t="s">
        <v>173</v>
      </c>
      <c r="G410" s="27"/>
      <c r="H410" s="24"/>
      <c r="I410" s="28"/>
      <c r="J410" s="28"/>
      <c r="K410" s="52"/>
      <c r="L410" s="53"/>
      <c r="M410" s="54"/>
      <c r="N410" s="55"/>
      <c r="O410" s="56"/>
      <c r="P410" s="223"/>
      <c r="Q410" s="225"/>
      <c r="R410" s="377"/>
      <c r="S410" s="29"/>
      <c r="T410" s="30"/>
      <c r="U410">
        <f t="shared" si="81"/>
        <v>1</v>
      </c>
      <c r="V410" t="str">
        <f>IF(F410="","",IF(COUNTIF('Postes comptables'!$A:$C,F410)=0,"Anomalie",""))</f>
        <v/>
      </c>
      <c r="W410">
        <f t="shared" si="82"/>
        <v>1</v>
      </c>
      <c r="Z410" t="str">
        <f>IF(G410="","",IF(COUNTIF('Postes comptables'!$C$99:$C$148,G410)=0,"Anomalie",""))</f>
        <v/>
      </c>
      <c r="AA410" t="b">
        <f t="shared" si="83"/>
        <v>0</v>
      </c>
      <c r="AB410" t="str">
        <f t="shared" si="84"/>
        <v/>
      </c>
      <c r="AC410" t="str">
        <f t="shared" si="85"/>
        <v/>
      </c>
      <c r="AD410" t="str">
        <f t="shared" si="86"/>
        <v/>
      </c>
      <c r="AE410" t="str">
        <f t="shared" si="87"/>
        <v/>
      </c>
      <c r="AF410" t="str">
        <f t="shared" si="88"/>
        <v/>
      </c>
      <c r="AG410" t="str">
        <f t="shared" si="89"/>
        <v/>
      </c>
      <c r="AH410" t="str">
        <f t="shared" si="90"/>
        <v/>
      </c>
      <c r="AI410" t="str">
        <f t="shared" si="91"/>
        <v/>
      </c>
      <c r="AJ410" t="str">
        <f t="shared" si="92"/>
        <v/>
      </c>
      <c r="AK410" t="str">
        <f t="shared" si="93"/>
        <v/>
      </c>
    </row>
    <row r="411" spans="1:37" x14ac:dyDescent="0.25">
      <c r="A411" s="23"/>
      <c r="B411" s="24"/>
      <c r="C411" s="24"/>
      <c r="D411" s="620"/>
      <c r="E411" s="26"/>
      <c r="F411" s="27" t="s">
        <v>173</v>
      </c>
      <c r="G411" s="27"/>
      <c r="H411" s="24"/>
      <c r="I411" s="28"/>
      <c r="J411" s="28"/>
      <c r="K411" s="52"/>
      <c r="L411" s="53"/>
      <c r="M411" s="54"/>
      <c r="N411" s="55"/>
      <c r="O411" s="56"/>
      <c r="P411" s="223"/>
      <c r="Q411" s="225"/>
      <c r="R411" s="377"/>
      <c r="S411" s="29"/>
      <c r="T411" s="30"/>
      <c r="U411">
        <f t="shared" si="81"/>
        <v>1</v>
      </c>
      <c r="V411" t="str">
        <f>IF(F411="","",IF(COUNTIF('Postes comptables'!$A:$C,F411)=0,"Anomalie",""))</f>
        <v/>
      </c>
      <c r="W411">
        <f t="shared" si="82"/>
        <v>1</v>
      </c>
      <c r="Z411" t="str">
        <f>IF(G411="","",IF(COUNTIF('Postes comptables'!$C$99:$C$148,G411)=0,"Anomalie",""))</f>
        <v/>
      </c>
      <c r="AA411" t="b">
        <f t="shared" si="83"/>
        <v>0</v>
      </c>
      <c r="AB411" t="str">
        <f t="shared" si="84"/>
        <v/>
      </c>
      <c r="AC411" t="str">
        <f t="shared" si="85"/>
        <v/>
      </c>
      <c r="AD411" t="str">
        <f t="shared" si="86"/>
        <v/>
      </c>
      <c r="AE411" t="str">
        <f t="shared" si="87"/>
        <v/>
      </c>
      <c r="AF411" t="str">
        <f t="shared" si="88"/>
        <v/>
      </c>
      <c r="AG411" t="str">
        <f t="shared" si="89"/>
        <v/>
      </c>
      <c r="AH411" t="str">
        <f t="shared" si="90"/>
        <v/>
      </c>
      <c r="AI411" t="str">
        <f t="shared" si="91"/>
        <v/>
      </c>
      <c r="AJ411" t="str">
        <f t="shared" si="92"/>
        <v/>
      </c>
      <c r="AK411" t="str">
        <f t="shared" si="93"/>
        <v/>
      </c>
    </row>
    <row r="412" spans="1:37" x14ac:dyDescent="0.25">
      <c r="A412" s="23"/>
      <c r="B412" s="24"/>
      <c r="C412" s="24"/>
      <c r="D412" s="620"/>
      <c r="E412" s="26"/>
      <c r="F412" s="27" t="s">
        <v>173</v>
      </c>
      <c r="G412" s="27"/>
      <c r="H412" s="24"/>
      <c r="I412" s="28"/>
      <c r="J412" s="28"/>
      <c r="K412" s="52"/>
      <c r="L412" s="53"/>
      <c r="M412" s="54"/>
      <c r="N412" s="55"/>
      <c r="O412" s="56"/>
      <c r="P412" s="223"/>
      <c r="Q412" s="225"/>
      <c r="R412" s="377"/>
      <c r="S412" s="29"/>
      <c r="T412" s="30"/>
      <c r="U412">
        <f t="shared" si="81"/>
        <v>1</v>
      </c>
      <c r="V412" t="str">
        <f>IF(F412="","",IF(COUNTIF('Postes comptables'!$A:$C,F412)=0,"Anomalie",""))</f>
        <v/>
      </c>
      <c r="W412">
        <f t="shared" si="82"/>
        <v>1</v>
      </c>
      <c r="Z412" t="str">
        <f>IF(G412="","",IF(COUNTIF('Postes comptables'!$C$99:$C$148,G412)=0,"Anomalie",""))</f>
        <v/>
      </c>
      <c r="AA412" t="b">
        <f t="shared" si="83"/>
        <v>0</v>
      </c>
      <c r="AB412" t="str">
        <f t="shared" si="84"/>
        <v/>
      </c>
      <c r="AC412" t="str">
        <f t="shared" si="85"/>
        <v/>
      </c>
      <c r="AD412" t="str">
        <f t="shared" si="86"/>
        <v/>
      </c>
      <c r="AE412" t="str">
        <f t="shared" si="87"/>
        <v/>
      </c>
      <c r="AF412" t="str">
        <f t="shared" si="88"/>
        <v/>
      </c>
      <c r="AG412" t="str">
        <f t="shared" si="89"/>
        <v/>
      </c>
      <c r="AH412" t="str">
        <f t="shared" si="90"/>
        <v/>
      </c>
      <c r="AI412" t="str">
        <f t="shared" si="91"/>
        <v/>
      </c>
      <c r="AJ412" t="str">
        <f t="shared" si="92"/>
        <v/>
      </c>
      <c r="AK412" t="str">
        <f t="shared" si="93"/>
        <v/>
      </c>
    </row>
    <row r="413" spans="1:37" x14ac:dyDescent="0.25">
      <c r="A413" s="23"/>
      <c r="B413" s="24"/>
      <c r="C413" s="24"/>
      <c r="D413" s="620"/>
      <c r="E413" s="26"/>
      <c r="F413" s="27" t="s">
        <v>173</v>
      </c>
      <c r="G413" s="27"/>
      <c r="H413" s="24"/>
      <c r="I413" s="28"/>
      <c r="J413" s="28"/>
      <c r="K413" s="52"/>
      <c r="L413" s="53"/>
      <c r="M413" s="54"/>
      <c r="N413" s="55"/>
      <c r="O413" s="56"/>
      <c r="P413" s="223"/>
      <c r="Q413" s="225"/>
      <c r="R413" s="377"/>
      <c r="S413" s="29"/>
      <c r="T413" s="30"/>
      <c r="U413">
        <f t="shared" si="81"/>
        <v>1</v>
      </c>
      <c r="V413" t="str">
        <f>IF(F413="","",IF(COUNTIF('Postes comptables'!$A:$C,F413)=0,"Anomalie",""))</f>
        <v/>
      </c>
      <c r="W413">
        <f t="shared" si="82"/>
        <v>1</v>
      </c>
      <c r="Z413" t="str">
        <f>IF(G413="","",IF(COUNTIF('Postes comptables'!$C$99:$C$148,G413)=0,"Anomalie",""))</f>
        <v/>
      </c>
      <c r="AA413" t="b">
        <f t="shared" si="83"/>
        <v>0</v>
      </c>
      <c r="AB413" t="str">
        <f t="shared" si="84"/>
        <v/>
      </c>
      <c r="AC413" t="str">
        <f t="shared" si="85"/>
        <v/>
      </c>
      <c r="AD413" t="str">
        <f t="shared" si="86"/>
        <v/>
      </c>
      <c r="AE413" t="str">
        <f t="shared" si="87"/>
        <v/>
      </c>
      <c r="AF413" t="str">
        <f t="shared" si="88"/>
        <v/>
      </c>
      <c r="AG413" t="str">
        <f t="shared" si="89"/>
        <v/>
      </c>
      <c r="AH413" t="str">
        <f t="shared" si="90"/>
        <v/>
      </c>
      <c r="AI413" t="str">
        <f t="shared" si="91"/>
        <v/>
      </c>
      <c r="AJ413" t="str">
        <f t="shared" si="92"/>
        <v/>
      </c>
      <c r="AK413" t="str">
        <f t="shared" si="93"/>
        <v/>
      </c>
    </row>
    <row r="414" spans="1:37" x14ac:dyDescent="0.25">
      <c r="A414" s="23"/>
      <c r="B414" s="24"/>
      <c r="C414" s="24"/>
      <c r="D414" s="620"/>
      <c r="E414" s="26"/>
      <c r="F414" s="27" t="s">
        <v>173</v>
      </c>
      <c r="G414" s="27"/>
      <c r="H414" s="24"/>
      <c r="I414" s="28"/>
      <c r="J414" s="28"/>
      <c r="K414" s="52"/>
      <c r="L414" s="53"/>
      <c r="M414" s="54"/>
      <c r="N414" s="55"/>
      <c r="O414" s="56"/>
      <c r="P414" s="223"/>
      <c r="Q414" s="225"/>
      <c r="R414" s="377"/>
      <c r="S414" s="29"/>
      <c r="T414" s="30"/>
      <c r="U414">
        <f t="shared" si="81"/>
        <v>1</v>
      </c>
      <c r="V414" t="str">
        <f>IF(F414="","",IF(COUNTIF('Postes comptables'!$A:$C,F414)=0,"Anomalie",""))</f>
        <v/>
      </c>
      <c r="W414">
        <f t="shared" si="82"/>
        <v>1</v>
      </c>
      <c r="Z414" t="str">
        <f>IF(G414="","",IF(COUNTIF('Postes comptables'!$C$99:$C$148,G414)=0,"Anomalie",""))</f>
        <v/>
      </c>
      <c r="AA414" t="b">
        <f t="shared" si="83"/>
        <v>0</v>
      </c>
      <c r="AB414" t="str">
        <f t="shared" si="84"/>
        <v/>
      </c>
      <c r="AC414" t="str">
        <f t="shared" si="85"/>
        <v/>
      </c>
      <c r="AD414" t="str">
        <f t="shared" si="86"/>
        <v/>
      </c>
      <c r="AE414" t="str">
        <f t="shared" si="87"/>
        <v/>
      </c>
      <c r="AF414" t="str">
        <f t="shared" si="88"/>
        <v/>
      </c>
      <c r="AG414" t="str">
        <f t="shared" si="89"/>
        <v/>
      </c>
      <c r="AH414" t="str">
        <f t="shared" si="90"/>
        <v/>
      </c>
      <c r="AI414" t="str">
        <f t="shared" si="91"/>
        <v/>
      </c>
      <c r="AJ414" t="str">
        <f t="shared" si="92"/>
        <v/>
      </c>
      <c r="AK414" t="str">
        <f t="shared" si="93"/>
        <v/>
      </c>
    </row>
    <row r="415" spans="1:37" x14ac:dyDescent="0.25">
      <c r="A415" s="23"/>
      <c r="B415" s="24"/>
      <c r="C415" s="24"/>
      <c r="D415" s="620"/>
      <c r="E415" s="26"/>
      <c r="F415" s="27" t="s">
        <v>173</v>
      </c>
      <c r="G415" s="27"/>
      <c r="H415" s="24"/>
      <c r="I415" s="28"/>
      <c r="J415" s="28"/>
      <c r="K415" s="52"/>
      <c r="L415" s="53"/>
      <c r="M415" s="54"/>
      <c r="N415" s="55"/>
      <c r="O415" s="56"/>
      <c r="P415" s="223"/>
      <c r="Q415" s="225"/>
      <c r="R415" s="377"/>
      <c r="S415" s="29"/>
      <c r="T415" s="30"/>
      <c r="U415">
        <f t="shared" si="81"/>
        <v>1</v>
      </c>
      <c r="V415" t="str">
        <f>IF(F415="","",IF(COUNTIF('Postes comptables'!$A:$C,F415)=0,"Anomalie",""))</f>
        <v/>
      </c>
      <c r="W415">
        <f t="shared" si="82"/>
        <v>1</v>
      </c>
      <c r="Z415" t="str">
        <f>IF(G415="","",IF(COUNTIF('Postes comptables'!$C$99:$C$148,G415)=0,"Anomalie",""))</f>
        <v/>
      </c>
      <c r="AA415" t="b">
        <f t="shared" si="83"/>
        <v>0</v>
      </c>
      <c r="AB415" t="str">
        <f t="shared" si="84"/>
        <v/>
      </c>
      <c r="AC415" t="str">
        <f t="shared" si="85"/>
        <v/>
      </c>
      <c r="AD415" t="str">
        <f t="shared" si="86"/>
        <v/>
      </c>
      <c r="AE415" t="str">
        <f t="shared" si="87"/>
        <v/>
      </c>
      <c r="AF415" t="str">
        <f t="shared" si="88"/>
        <v/>
      </c>
      <c r="AG415" t="str">
        <f t="shared" si="89"/>
        <v/>
      </c>
      <c r="AH415" t="str">
        <f t="shared" si="90"/>
        <v/>
      </c>
      <c r="AI415" t="str">
        <f t="shared" si="91"/>
        <v/>
      </c>
      <c r="AJ415" t="str">
        <f t="shared" si="92"/>
        <v/>
      </c>
      <c r="AK415" t="str">
        <f t="shared" si="93"/>
        <v/>
      </c>
    </row>
    <row r="416" spans="1:37" x14ac:dyDescent="0.25">
      <c r="A416" s="23"/>
      <c r="B416" s="24"/>
      <c r="C416" s="24"/>
      <c r="D416" s="620"/>
      <c r="E416" s="26"/>
      <c r="F416" s="27" t="s">
        <v>173</v>
      </c>
      <c r="G416" s="27"/>
      <c r="H416" s="24"/>
      <c r="I416" s="28"/>
      <c r="J416" s="28"/>
      <c r="K416" s="52"/>
      <c r="L416" s="53"/>
      <c r="M416" s="54"/>
      <c r="N416" s="55"/>
      <c r="O416" s="56"/>
      <c r="P416" s="223"/>
      <c r="Q416" s="225"/>
      <c r="R416" s="377"/>
      <c r="S416" s="29"/>
      <c r="T416" s="30"/>
      <c r="U416">
        <f t="shared" si="81"/>
        <v>1</v>
      </c>
      <c r="V416" t="str">
        <f>IF(F416="","",IF(COUNTIF('Postes comptables'!$A:$C,F416)=0,"Anomalie",""))</f>
        <v/>
      </c>
      <c r="W416">
        <f t="shared" si="82"/>
        <v>1</v>
      </c>
      <c r="Z416" t="str">
        <f>IF(G416="","",IF(COUNTIF('Postes comptables'!$C$99:$C$148,G416)=0,"Anomalie",""))</f>
        <v/>
      </c>
      <c r="AA416" t="b">
        <f t="shared" si="83"/>
        <v>0</v>
      </c>
      <c r="AB416" t="str">
        <f t="shared" si="84"/>
        <v/>
      </c>
      <c r="AC416" t="str">
        <f t="shared" si="85"/>
        <v/>
      </c>
      <c r="AD416" t="str">
        <f t="shared" si="86"/>
        <v/>
      </c>
      <c r="AE416" t="str">
        <f t="shared" si="87"/>
        <v/>
      </c>
      <c r="AF416" t="str">
        <f t="shared" si="88"/>
        <v/>
      </c>
      <c r="AG416" t="str">
        <f t="shared" si="89"/>
        <v/>
      </c>
      <c r="AH416" t="str">
        <f t="shared" si="90"/>
        <v/>
      </c>
      <c r="AI416" t="str">
        <f t="shared" si="91"/>
        <v/>
      </c>
      <c r="AJ416" t="str">
        <f t="shared" si="92"/>
        <v/>
      </c>
      <c r="AK416" t="str">
        <f t="shared" si="93"/>
        <v/>
      </c>
    </row>
    <row r="417" spans="1:37" x14ac:dyDescent="0.25">
      <c r="A417" s="23"/>
      <c r="B417" s="24"/>
      <c r="C417" s="24"/>
      <c r="D417" s="620"/>
      <c r="E417" s="26"/>
      <c r="F417" s="27" t="s">
        <v>173</v>
      </c>
      <c r="G417" s="27"/>
      <c r="H417" s="24"/>
      <c r="I417" s="28"/>
      <c r="J417" s="28"/>
      <c r="K417" s="52"/>
      <c r="L417" s="53"/>
      <c r="M417" s="54"/>
      <c r="N417" s="55"/>
      <c r="O417" s="56"/>
      <c r="P417" s="223"/>
      <c r="Q417" s="225"/>
      <c r="R417" s="377"/>
      <c r="S417" s="29"/>
      <c r="T417" s="30"/>
      <c r="U417">
        <f t="shared" si="81"/>
        <v>1</v>
      </c>
      <c r="V417" t="str">
        <f>IF(F417="","",IF(COUNTIF('Postes comptables'!$A:$C,F417)=0,"Anomalie",""))</f>
        <v/>
      </c>
      <c r="W417">
        <f t="shared" si="82"/>
        <v>1</v>
      </c>
      <c r="Z417" t="str">
        <f>IF(G417="","",IF(COUNTIF('Postes comptables'!$C$99:$C$148,G417)=0,"Anomalie",""))</f>
        <v/>
      </c>
      <c r="AA417" t="b">
        <f t="shared" si="83"/>
        <v>0</v>
      </c>
      <c r="AB417" t="str">
        <f t="shared" si="84"/>
        <v/>
      </c>
      <c r="AC417" t="str">
        <f t="shared" si="85"/>
        <v/>
      </c>
      <c r="AD417" t="str">
        <f t="shared" si="86"/>
        <v/>
      </c>
      <c r="AE417" t="str">
        <f t="shared" si="87"/>
        <v/>
      </c>
      <c r="AF417" t="str">
        <f t="shared" si="88"/>
        <v/>
      </c>
      <c r="AG417" t="str">
        <f t="shared" si="89"/>
        <v/>
      </c>
      <c r="AH417" t="str">
        <f t="shared" si="90"/>
        <v/>
      </c>
      <c r="AI417" t="str">
        <f t="shared" si="91"/>
        <v/>
      </c>
      <c r="AJ417" t="str">
        <f t="shared" si="92"/>
        <v/>
      </c>
      <c r="AK417" t="str">
        <f t="shared" si="93"/>
        <v/>
      </c>
    </row>
    <row r="418" spans="1:37" x14ac:dyDescent="0.25">
      <c r="A418" s="23"/>
      <c r="B418" s="24"/>
      <c r="C418" s="24"/>
      <c r="D418" s="620"/>
      <c r="E418" s="26"/>
      <c r="F418" s="27" t="s">
        <v>173</v>
      </c>
      <c r="G418" s="27"/>
      <c r="H418" s="24"/>
      <c r="I418" s="28"/>
      <c r="J418" s="28"/>
      <c r="K418" s="52"/>
      <c r="L418" s="53"/>
      <c r="M418" s="54"/>
      <c r="N418" s="55"/>
      <c r="O418" s="56"/>
      <c r="P418" s="223"/>
      <c r="Q418" s="225"/>
      <c r="R418" s="377"/>
      <c r="S418" s="29"/>
      <c r="T418" s="30"/>
      <c r="U418">
        <f t="shared" si="81"/>
        <v>1</v>
      </c>
      <c r="V418" t="str">
        <f>IF(F418="","",IF(COUNTIF('Postes comptables'!$A:$C,F418)=0,"Anomalie",""))</f>
        <v/>
      </c>
      <c r="W418">
        <f t="shared" si="82"/>
        <v>1</v>
      </c>
      <c r="Z418" t="str">
        <f>IF(G418="","",IF(COUNTIF('Postes comptables'!$C$99:$C$148,G418)=0,"Anomalie",""))</f>
        <v/>
      </c>
      <c r="AA418" t="b">
        <f t="shared" si="83"/>
        <v>0</v>
      </c>
      <c r="AB418" t="str">
        <f t="shared" si="84"/>
        <v/>
      </c>
      <c r="AC418" t="str">
        <f t="shared" si="85"/>
        <v/>
      </c>
      <c r="AD418" t="str">
        <f t="shared" si="86"/>
        <v/>
      </c>
      <c r="AE418" t="str">
        <f t="shared" si="87"/>
        <v/>
      </c>
      <c r="AF418" t="str">
        <f t="shared" si="88"/>
        <v/>
      </c>
      <c r="AG418" t="str">
        <f t="shared" si="89"/>
        <v/>
      </c>
      <c r="AH418" t="str">
        <f t="shared" si="90"/>
        <v/>
      </c>
      <c r="AI418" t="str">
        <f t="shared" si="91"/>
        <v/>
      </c>
      <c r="AJ418" t="str">
        <f t="shared" si="92"/>
        <v/>
      </c>
      <c r="AK418" t="str">
        <f t="shared" si="93"/>
        <v/>
      </c>
    </row>
    <row r="419" spans="1:37" x14ac:dyDescent="0.25">
      <c r="A419" s="23"/>
      <c r="B419" s="24"/>
      <c r="C419" s="24"/>
      <c r="D419" s="620"/>
      <c r="E419" s="26"/>
      <c r="F419" s="27" t="s">
        <v>173</v>
      </c>
      <c r="G419" s="27"/>
      <c r="H419" s="24"/>
      <c r="I419" s="28"/>
      <c r="J419" s="28"/>
      <c r="K419" s="52"/>
      <c r="L419" s="53"/>
      <c r="M419" s="54"/>
      <c r="N419" s="55"/>
      <c r="O419" s="56"/>
      <c r="P419" s="223"/>
      <c r="Q419" s="225"/>
      <c r="R419" s="377"/>
      <c r="S419" s="29"/>
      <c r="T419" s="30"/>
      <c r="U419">
        <f t="shared" si="81"/>
        <v>1</v>
      </c>
      <c r="V419" t="str">
        <f>IF(F419="","",IF(COUNTIF('Postes comptables'!$A:$C,F419)=0,"Anomalie",""))</f>
        <v/>
      </c>
      <c r="W419">
        <f t="shared" si="82"/>
        <v>1</v>
      </c>
      <c r="Z419" t="str">
        <f>IF(G419="","",IF(COUNTIF('Postes comptables'!$C$99:$C$148,G419)=0,"Anomalie",""))</f>
        <v/>
      </c>
      <c r="AA419" t="b">
        <f t="shared" si="83"/>
        <v>0</v>
      </c>
      <c r="AB419" t="str">
        <f t="shared" si="84"/>
        <v/>
      </c>
      <c r="AC419" t="str">
        <f t="shared" si="85"/>
        <v/>
      </c>
      <c r="AD419" t="str">
        <f t="shared" si="86"/>
        <v/>
      </c>
      <c r="AE419" t="str">
        <f t="shared" si="87"/>
        <v/>
      </c>
      <c r="AF419" t="str">
        <f t="shared" si="88"/>
        <v/>
      </c>
      <c r="AG419" t="str">
        <f t="shared" si="89"/>
        <v/>
      </c>
      <c r="AH419" t="str">
        <f t="shared" si="90"/>
        <v/>
      </c>
      <c r="AI419" t="str">
        <f t="shared" si="91"/>
        <v/>
      </c>
      <c r="AJ419" t="str">
        <f t="shared" si="92"/>
        <v/>
      </c>
      <c r="AK419" t="str">
        <f t="shared" si="93"/>
        <v/>
      </c>
    </row>
    <row r="420" spans="1:37" x14ac:dyDescent="0.25">
      <c r="A420" s="23"/>
      <c r="B420" s="24"/>
      <c r="C420" s="24"/>
      <c r="D420" s="620"/>
      <c r="E420" s="26"/>
      <c r="F420" s="27" t="s">
        <v>173</v>
      </c>
      <c r="G420" s="27"/>
      <c r="H420" s="24"/>
      <c r="I420" s="28"/>
      <c r="J420" s="28"/>
      <c r="K420" s="52"/>
      <c r="L420" s="53"/>
      <c r="M420" s="54"/>
      <c r="N420" s="55"/>
      <c r="O420" s="56"/>
      <c r="P420" s="223"/>
      <c r="Q420" s="225"/>
      <c r="R420" s="377"/>
      <c r="S420" s="29"/>
      <c r="T420" s="30"/>
      <c r="U420">
        <f t="shared" si="81"/>
        <v>1</v>
      </c>
      <c r="V420" t="str">
        <f>IF(F420="","",IF(COUNTIF('Postes comptables'!$A:$C,F420)=0,"Anomalie",""))</f>
        <v/>
      </c>
      <c r="W420">
        <f t="shared" si="82"/>
        <v>1</v>
      </c>
      <c r="Z420" t="str">
        <f>IF(G420="","",IF(COUNTIF('Postes comptables'!$C$99:$C$148,G420)=0,"Anomalie",""))</f>
        <v/>
      </c>
      <c r="AA420" t="b">
        <f t="shared" si="83"/>
        <v>0</v>
      </c>
      <c r="AB420" t="str">
        <f t="shared" si="84"/>
        <v/>
      </c>
      <c r="AC420" t="str">
        <f t="shared" si="85"/>
        <v/>
      </c>
      <c r="AD420" t="str">
        <f t="shared" si="86"/>
        <v/>
      </c>
      <c r="AE420" t="str">
        <f t="shared" si="87"/>
        <v/>
      </c>
      <c r="AF420" t="str">
        <f t="shared" si="88"/>
        <v/>
      </c>
      <c r="AG420" t="str">
        <f t="shared" si="89"/>
        <v/>
      </c>
      <c r="AH420" t="str">
        <f t="shared" si="90"/>
        <v/>
      </c>
      <c r="AI420" t="str">
        <f t="shared" si="91"/>
        <v/>
      </c>
      <c r="AJ420" t="str">
        <f t="shared" si="92"/>
        <v/>
      </c>
      <c r="AK420" t="str">
        <f t="shared" si="93"/>
        <v/>
      </c>
    </row>
    <row r="421" spans="1:37" x14ac:dyDescent="0.25">
      <c r="A421" s="23"/>
      <c r="B421" s="24"/>
      <c r="C421" s="24"/>
      <c r="D421" s="620"/>
      <c r="E421" s="26"/>
      <c r="F421" s="27" t="s">
        <v>173</v>
      </c>
      <c r="G421" s="27"/>
      <c r="H421" s="24"/>
      <c r="I421" s="28"/>
      <c r="J421" s="28"/>
      <c r="K421" s="52"/>
      <c r="L421" s="53"/>
      <c r="M421" s="54"/>
      <c r="N421" s="55"/>
      <c r="O421" s="56"/>
      <c r="P421" s="223"/>
      <c r="Q421" s="225"/>
      <c r="R421" s="377"/>
      <c r="S421" s="29"/>
      <c r="T421" s="30"/>
      <c r="U421">
        <f t="shared" si="81"/>
        <v>1</v>
      </c>
      <c r="V421" t="str">
        <f>IF(F421="","",IF(COUNTIF('Postes comptables'!$A:$C,F421)=0,"Anomalie",""))</f>
        <v/>
      </c>
      <c r="W421">
        <f t="shared" si="82"/>
        <v>1</v>
      </c>
      <c r="Z421" t="str">
        <f>IF(G421="","",IF(COUNTIF('Postes comptables'!$C$99:$C$148,G421)=0,"Anomalie",""))</f>
        <v/>
      </c>
      <c r="AA421" t="b">
        <f t="shared" si="83"/>
        <v>0</v>
      </c>
      <c r="AB421" t="str">
        <f t="shared" si="84"/>
        <v/>
      </c>
      <c r="AC421" t="str">
        <f t="shared" si="85"/>
        <v/>
      </c>
      <c r="AD421" t="str">
        <f t="shared" si="86"/>
        <v/>
      </c>
      <c r="AE421" t="str">
        <f t="shared" si="87"/>
        <v/>
      </c>
      <c r="AF421" t="str">
        <f t="shared" si="88"/>
        <v/>
      </c>
      <c r="AG421" t="str">
        <f t="shared" si="89"/>
        <v/>
      </c>
      <c r="AH421" t="str">
        <f t="shared" si="90"/>
        <v/>
      </c>
      <c r="AI421" t="str">
        <f t="shared" si="91"/>
        <v/>
      </c>
      <c r="AJ421" t="str">
        <f t="shared" si="92"/>
        <v/>
      </c>
      <c r="AK421" t="str">
        <f t="shared" si="93"/>
        <v/>
      </c>
    </row>
    <row r="422" spans="1:37" x14ac:dyDescent="0.25">
      <c r="A422" s="23"/>
      <c r="B422" s="24"/>
      <c r="C422" s="24"/>
      <c r="D422" s="620"/>
      <c r="E422" s="26"/>
      <c r="F422" s="27" t="s">
        <v>173</v>
      </c>
      <c r="G422" s="27"/>
      <c r="H422" s="24"/>
      <c r="I422" s="28"/>
      <c r="J422" s="28"/>
      <c r="K422" s="52"/>
      <c r="L422" s="53"/>
      <c r="M422" s="54"/>
      <c r="N422" s="55"/>
      <c r="O422" s="56"/>
      <c r="P422" s="223"/>
      <c r="Q422" s="225"/>
      <c r="R422" s="377"/>
      <c r="S422" s="29"/>
      <c r="T422" s="30"/>
      <c r="U422">
        <f t="shared" si="81"/>
        <v>1</v>
      </c>
      <c r="V422" t="str">
        <f>IF(F422="","",IF(COUNTIF('Postes comptables'!$A:$C,F422)=0,"Anomalie",""))</f>
        <v/>
      </c>
      <c r="W422">
        <f t="shared" si="82"/>
        <v>1</v>
      </c>
      <c r="Z422" t="str">
        <f>IF(G422="","",IF(COUNTIF('Postes comptables'!$C$99:$C$148,G422)=0,"Anomalie",""))</f>
        <v/>
      </c>
      <c r="AA422" t="b">
        <f t="shared" si="83"/>
        <v>0</v>
      </c>
      <c r="AB422" t="str">
        <f t="shared" si="84"/>
        <v/>
      </c>
      <c r="AC422" t="str">
        <f t="shared" si="85"/>
        <v/>
      </c>
      <c r="AD422" t="str">
        <f t="shared" si="86"/>
        <v/>
      </c>
      <c r="AE422" t="str">
        <f t="shared" si="87"/>
        <v/>
      </c>
      <c r="AF422" t="str">
        <f t="shared" si="88"/>
        <v/>
      </c>
      <c r="AG422" t="str">
        <f t="shared" si="89"/>
        <v/>
      </c>
      <c r="AH422" t="str">
        <f t="shared" si="90"/>
        <v/>
      </c>
      <c r="AI422" t="str">
        <f t="shared" si="91"/>
        <v/>
      </c>
      <c r="AJ422" t="str">
        <f t="shared" si="92"/>
        <v/>
      </c>
      <c r="AK422" t="str">
        <f t="shared" si="93"/>
        <v/>
      </c>
    </row>
    <row r="423" spans="1:37" x14ac:dyDescent="0.25">
      <c r="A423" s="23"/>
      <c r="B423" s="24"/>
      <c r="C423" s="24"/>
      <c r="D423" s="620"/>
      <c r="E423" s="26"/>
      <c r="F423" s="27" t="s">
        <v>173</v>
      </c>
      <c r="G423" s="27"/>
      <c r="H423" s="24"/>
      <c r="I423" s="28"/>
      <c r="J423" s="28"/>
      <c r="K423" s="52"/>
      <c r="L423" s="53"/>
      <c r="M423" s="54"/>
      <c r="N423" s="55"/>
      <c r="O423" s="56"/>
      <c r="P423" s="223"/>
      <c r="Q423" s="225"/>
      <c r="R423" s="377"/>
      <c r="S423" s="29"/>
      <c r="T423" s="30"/>
      <c r="U423">
        <f t="shared" si="81"/>
        <v>1</v>
      </c>
      <c r="V423" t="str">
        <f>IF(F423="","",IF(COUNTIF('Postes comptables'!$A:$C,F423)=0,"Anomalie",""))</f>
        <v/>
      </c>
      <c r="W423">
        <f t="shared" si="82"/>
        <v>1</v>
      </c>
      <c r="Z423" t="str">
        <f>IF(G423="","",IF(COUNTIF('Postes comptables'!$C$99:$C$148,G423)=0,"Anomalie",""))</f>
        <v/>
      </c>
      <c r="AA423" t="b">
        <f t="shared" si="83"/>
        <v>0</v>
      </c>
      <c r="AB423" t="str">
        <f t="shared" si="84"/>
        <v/>
      </c>
      <c r="AC423" t="str">
        <f t="shared" si="85"/>
        <v/>
      </c>
      <c r="AD423" t="str">
        <f t="shared" si="86"/>
        <v/>
      </c>
      <c r="AE423" t="str">
        <f t="shared" si="87"/>
        <v/>
      </c>
      <c r="AF423" t="str">
        <f t="shared" si="88"/>
        <v/>
      </c>
      <c r="AG423" t="str">
        <f t="shared" si="89"/>
        <v/>
      </c>
      <c r="AH423" t="str">
        <f t="shared" si="90"/>
        <v/>
      </c>
      <c r="AI423" t="str">
        <f t="shared" si="91"/>
        <v/>
      </c>
      <c r="AJ423" t="str">
        <f t="shared" si="92"/>
        <v/>
      </c>
      <c r="AK423" t="str">
        <f t="shared" si="93"/>
        <v/>
      </c>
    </row>
    <row r="424" spans="1:37" x14ac:dyDescent="0.25">
      <c r="A424" s="23"/>
      <c r="B424" s="24"/>
      <c r="C424" s="24"/>
      <c r="D424" s="620"/>
      <c r="E424" s="26"/>
      <c r="F424" s="27" t="s">
        <v>173</v>
      </c>
      <c r="G424" s="27"/>
      <c r="H424" s="24"/>
      <c r="I424" s="28"/>
      <c r="J424" s="28"/>
      <c r="K424" s="52"/>
      <c r="L424" s="53"/>
      <c r="M424" s="54"/>
      <c r="N424" s="55"/>
      <c r="O424" s="56"/>
      <c r="P424" s="223"/>
      <c r="Q424" s="225"/>
      <c r="R424" s="377"/>
      <c r="S424" s="29"/>
      <c r="T424" s="30"/>
      <c r="U424">
        <f t="shared" si="81"/>
        <v>1</v>
      </c>
      <c r="V424" t="str">
        <f>IF(F424="","",IF(COUNTIF('Postes comptables'!$A:$C,F424)=0,"Anomalie",""))</f>
        <v/>
      </c>
      <c r="W424">
        <f t="shared" si="82"/>
        <v>1</v>
      </c>
      <c r="Z424" t="str">
        <f>IF(G424="","",IF(COUNTIF('Postes comptables'!$C$99:$C$148,G424)=0,"Anomalie",""))</f>
        <v/>
      </c>
      <c r="AA424" t="b">
        <f t="shared" si="83"/>
        <v>0</v>
      </c>
      <c r="AB424" t="str">
        <f t="shared" si="84"/>
        <v/>
      </c>
      <c r="AC424" t="str">
        <f t="shared" si="85"/>
        <v/>
      </c>
      <c r="AD424" t="str">
        <f t="shared" si="86"/>
        <v/>
      </c>
      <c r="AE424" t="str">
        <f t="shared" si="87"/>
        <v/>
      </c>
      <c r="AF424" t="str">
        <f t="shared" si="88"/>
        <v/>
      </c>
      <c r="AG424" t="str">
        <f t="shared" si="89"/>
        <v/>
      </c>
      <c r="AH424" t="str">
        <f t="shared" si="90"/>
        <v/>
      </c>
      <c r="AI424" t="str">
        <f t="shared" si="91"/>
        <v/>
      </c>
      <c r="AJ424" t="str">
        <f t="shared" si="92"/>
        <v/>
      </c>
      <c r="AK424" t="str">
        <f t="shared" si="93"/>
        <v/>
      </c>
    </row>
    <row r="425" spans="1:37" x14ac:dyDescent="0.25">
      <c r="A425" s="23"/>
      <c r="B425" s="24"/>
      <c r="C425" s="24"/>
      <c r="D425" s="620"/>
      <c r="E425" s="26"/>
      <c r="F425" s="27" t="s">
        <v>173</v>
      </c>
      <c r="G425" s="27"/>
      <c r="H425" s="24"/>
      <c r="I425" s="28"/>
      <c r="J425" s="28"/>
      <c r="K425" s="52"/>
      <c r="L425" s="53"/>
      <c r="M425" s="54"/>
      <c r="N425" s="55"/>
      <c r="O425" s="56"/>
      <c r="P425" s="223"/>
      <c r="Q425" s="225"/>
      <c r="R425" s="377"/>
      <c r="S425" s="29"/>
      <c r="T425" s="30"/>
      <c r="U425">
        <f t="shared" si="81"/>
        <v>1</v>
      </c>
      <c r="V425" t="str">
        <f>IF(F425="","",IF(COUNTIF('Postes comptables'!$A:$C,F425)=0,"Anomalie",""))</f>
        <v/>
      </c>
      <c r="W425">
        <f t="shared" si="82"/>
        <v>1</v>
      </c>
      <c r="Z425" t="str">
        <f>IF(G425="","",IF(COUNTIF('Postes comptables'!$C$99:$C$148,G425)=0,"Anomalie",""))</f>
        <v/>
      </c>
      <c r="AA425" t="b">
        <f t="shared" si="83"/>
        <v>0</v>
      </c>
      <c r="AB425" t="str">
        <f t="shared" si="84"/>
        <v/>
      </c>
      <c r="AC425" t="str">
        <f t="shared" si="85"/>
        <v/>
      </c>
      <c r="AD425" t="str">
        <f t="shared" si="86"/>
        <v/>
      </c>
      <c r="AE425" t="str">
        <f t="shared" si="87"/>
        <v/>
      </c>
      <c r="AF425" t="str">
        <f t="shared" si="88"/>
        <v/>
      </c>
      <c r="AG425" t="str">
        <f t="shared" si="89"/>
        <v/>
      </c>
      <c r="AH425" t="str">
        <f t="shared" si="90"/>
        <v/>
      </c>
      <c r="AI425" t="str">
        <f t="shared" si="91"/>
        <v/>
      </c>
      <c r="AJ425" t="str">
        <f t="shared" si="92"/>
        <v/>
      </c>
      <c r="AK425" t="str">
        <f t="shared" si="93"/>
        <v/>
      </c>
    </row>
    <row r="426" spans="1:37" x14ac:dyDescent="0.25">
      <c r="A426" s="23"/>
      <c r="B426" s="24"/>
      <c r="C426" s="24"/>
      <c r="D426" s="620"/>
      <c r="E426" s="26"/>
      <c r="F426" s="27" t="s">
        <v>173</v>
      </c>
      <c r="G426" s="27"/>
      <c r="H426" s="24"/>
      <c r="I426" s="28"/>
      <c r="J426" s="28"/>
      <c r="K426" s="52"/>
      <c r="L426" s="53"/>
      <c r="M426" s="54"/>
      <c r="N426" s="55"/>
      <c r="O426" s="56"/>
      <c r="P426" s="223"/>
      <c r="Q426" s="225"/>
      <c r="R426" s="377"/>
      <c r="S426" s="29"/>
      <c r="T426" s="30"/>
      <c r="U426">
        <f t="shared" si="81"/>
        <v>1</v>
      </c>
      <c r="V426" t="str">
        <f>IF(F426="","",IF(COUNTIF('Postes comptables'!$A:$C,F426)=0,"Anomalie",""))</f>
        <v/>
      </c>
      <c r="W426">
        <f t="shared" si="82"/>
        <v>1</v>
      </c>
      <c r="Z426" t="str">
        <f>IF(G426="","",IF(COUNTIF('Postes comptables'!$C$99:$C$148,G426)=0,"Anomalie",""))</f>
        <v/>
      </c>
      <c r="AA426" t="b">
        <f t="shared" si="83"/>
        <v>0</v>
      </c>
      <c r="AB426" t="str">
        <f t="shared" si="84"/>
        <v/>
      </c>
      <c r="AC426" t="str">
        <f t="shared" si="85"/>
        <v/>
      </c>
      <c r="AD426" t="str">
        <f t="shared" si="86"/>
        <v/>
      </c>
      <c r="AE426" t="str">
        <f t="shared" si="87"/>
        <v/>
      </c>
      <c r="AF426" t="str">
        <f t="shared" si="88"/>
        <v/>
      </c>
      <c r="AG426" t="str">
        <f t="shared" si="89"/>
        <v/>
      </c>
      <c r="AH426" t="str">
        <f t="shared" si="90"/>
        <v/>
      </c>
      <c r="AI426" t="str">
        <f t="shared" si="91"/>
        <v/>
      </c>
      <c r="AJ426" t="str">
        <f t="shared" si="92"/>
        <v/>
      </c>
      <c r="AK426" t="str">
        <f t="shared" si="93"/>
        <v/>
      </c>
    </row>
    <row r="427" spans="1:37" x14ac:dyDescent="0.25">
      <c r="A427" s="23"/>
      <c r="B427" s="24"/>
      <c r="C427" s="24"/>
      <c r="D427" s="620"/>
      <c r="E427" s="26"/>
      <c r="F427" s="27" t="s">
        <v>173</v>
      </c>
      <c r="G427" s="27"/>
      <c r="H427" s="24"/>
      <c r="I427" s="28"/>
      <c r="J427" s="28"/>
      <c r="K427" s="52"/>
      <c r="L427" s="53"/>
      <c r="M427" s="54"/>
      <c r="N427" s="55"/>
      <c r="O427" s="56"/>
      <c r="P427" s="223"/>
      <c r="Q427" s="225"/>
      <c r="R427" s="377"/>
      <c r="S427" s="29"/>
      <c r="T427" s="30"/>
      <c r="U427">
        <f t="shared" si="81"/>
        <v>1</v>
      </c>
      <c r="V427" t="str">
        <f>IF(F427="","",IF(COUNTIF('Postes comptables'!$A:$C,F427)=0,"Anomalie",""))</f>
        <v/>
      </c>
      <c r="W427">
        <f t="shared" si="82"/>
        <v>1</v>
      </c>
      <c r="Z427" t="str">
        <f>IF(G427="","",IF(COUNTIF('Postes comptables'!$C$99:$C$148,G427)=0,"Anomalie",""))</f>
        <v/>
      </c>
      <c r="AA427" t="b">
        <f t="shared" si="83"/>
        <v>0</v>
      </c>
      <c r="AB427" t="str">
        <f t="shared" si="84"/>
        <v/>
      </c>
      <c r="AC427" t="str">
        <f t="shared" si="85"/>
        <v/>
      </c>
      <c r="AD427" t="str">
        <f t="shared" si="86"/>
        <v/>
      </c>
      <c r="AE427" t="str">
        <f t="shared" si="87"/>
        <v/>
      </c>
      <c r="AF427" t="str">
        <f t="shared" si="88"/>
        <v/>
      </c>
      <c r="AG427" t="str">
        <f t="shared" si="89"/>
        <v/>
      </c>
      <c r="AH427" t="str">
        <f t="shared" si="90"/>
        <v/>
      </c>
      <c r="AI427" t="str">
        <f t="shared" si="91"/>
        <v/>
      </c>
      <c r="AJ427" t="str">
        <f t="shared" si="92"/>
        <v/>
      </c>
      <c r="AK427" t="str">
        <f t="shared" si="93"/>
        <v/>
      </c>
    </row>
    <row r="428" spans="1:37" x14ac:dyDescent="0.25">
      <c r="A428" s="23"/>
      <c r="B428" s="24"/>
      <c r="C428" s="24"/>
      <c r="D428" s="620"/>
      <c r="E428" s="26"/>
      <c r="F428" s="27" t="s">
        <v>173</v>
      </c>
      <c r="G428" s="27"/>
      <c r="H428" s="24"/>
      <c r="I428" s="28"/>
      <c r="J428" s="28"/>
      <c r="K428" s="52"/>
      <c r="L428" s="53"/>
      <c r="M428" s="54"/>
      <c r="N428" s="55"/>
      <c r="O428" s="56"/>
      <c r="P428" s="223"/>
      <c r="Q428" s="225"/>
      <c r="R428" s="377"/>
      <c r="S428" s="29"/>
      <c r="T428" s="30"/>
      <c r="U428">
        <f t="shared" si="81"/>
        <v>1</v>
      </c>
      <c r="V428" t="str">
        <f>IF(F428="","",IF(COUNTIF('Postes comptables'!$A:$C,F428)=0,"Anomalie",""))</f>
        <v/>
      </c>
      <c r="W428">
        <f t="shared" si="82"/>
        <v>1</v>
      </c>
      <c r="Z428" t="str">
        <f>IF(G428="","",IF(COUNTIF('Postes comptables'!$C$99:$C$148,G428)=0,"Anomalie",""))</f>
        <v/>
      </c>
      <c r="AA428" t="b">
        <f t="shared" si="83"/>
        <v>0</v>
      </c>
      <c r="AB428" t="str">
        <f t="shared" si="84"/>
        <v/>
      </c>
      <c r="AC428" t="str">
        <f t="shared" si="85"/>
        <v/>
      </c>
      <c r="AD428" t="str">
        <f t="shared" si="86"/>
        <v/>
      </c>
      <c r="AE428" t="str">
        <f t="shared" si="87"/>
        <v/>
      </c>
      <c r="AF428" t="str">
        <f t="shared" si="88"/>
        <v/>
      </c>
      <c r="AG428" t="str">
        <f t="shared" si="89"/>
        <v/>
      </c>
      <c r="AH428" t="str">
        <f t="shared" si="90"/>
        <v/>
      </c>
      <c r="AI428" t="str">
        <f t="shared" si="91"/>
        <v/>
      </c>
      <c r="AJ428" t="str">
        <f t="shared" si="92"/>
        <v/>
      </c>
      <c r="AK428" t="str">
        <f t="shared" si="93"/>
        <v/>
      </c>
    </row>
    <row r="429" spans="1:37" x14ac:dyDescent="0.25">
      <c r="A429" s="23"/>
      <c r="B429" s="24"/>
      <c r="C429" s="24"/>
      <c r="D429" s="620"/>
      <c r="E429" s="26"/>
      <c r="F429" s="27" t="s">
        <v>173</v>
      </c>
      <c r="G429" s="27"/>
      <c r="H429" s="24"/>
      <c r="I429" s="28"/>
      <c r="J429" s="28"/>
      <c r="K429" s="52"/>
      <c r="L429" s="53"/>
      <c r="M429" s="54"/>
      <c r="N429" s="55"/>
      <c r="O429" s="56"/>
      <c r="P429" s="223"/>
      <c r="Q429" s="225"/>
      <c r="R429" s="377"/>
      <c r="S429" s="29"/>
      <c r="T429" s="30"/>
      <c r="U429">
        <f t="shared" si="81"/>
        <v>1</v>
      </c>
      <c r="V429" t="str">
        <f>IF(F429="","",IF(COUNTIF('Postes comptables'!$A:$C,F429)=0,"Anomalie",""))</f>
        <v/>
      </c>
      <c r="W429">
        <f t="shared" si="82"/>
        <v>1</v>
      </c>
      <c r="Z429" t="str">
        <f>IF(G429="","",IF(COUNTIF('Postes comptables'!$C$99:$C$148,G429)=0,"Anomalie",""))</f>
        <v/>
      </c>
      <c r="AA429" t="b">
        <f t="shared" si="83"/>
        <v>0</v>
      </c>
      <c r="AB429" t="str">
        <f t="shared" si="84"/>
        <v/>
      </c>
      <c r="AC429" t="str">
        <f t="shared" si="85"/>
        <v/>
      </c>
      <c r="AD429" t="str">
        <f t="shared" si="86"/>
        <v/>
      </c>
      <c r="AE429" t="str">
        <f t="shared" si="87"/>
        <v/>
      </c>
      <c r="AF429" t="str">
        <f t="shared" si="88"/>
        <v/>
      </c>
      <c r="AG429" t="str">
        <f t="shared" si="89"/>
        <v/>
      </c>
      <c r="AH429" t="str">
        <f t="shared" si="90"/>
        <v/>
      </c>
      <c r="AI429" t="str">
        <f t="shared" si="91"/>
        <v/>
      </c>
      <c r="AJ429" t="str">
        <f t="shared" si="92"/>
        <v/>
      </c>
      <c r="AK429" t="str">
        <f t="shared" si="93"/>
        <v/>
      </c>
    </row>
    <row r="430" spans="1:37" x14ac:dyDescent="0.25">
      <c r="A430" s="23"/>
      <c r="B430" s="24"/>
      <c r="C430" s="24"/>
      <c r="D430" s="620"/>
      <c r="E430" s="26"/>
      <c r="F430" s="27" t="s">
        <v>173</v>
      </c>
      <c r="G430" s="27"/>
      <c r="H430" s="24"/>
      <c r="I430" s="28"/>
      <c r="J430" s="28"/>
      <c r="K430" s="52"/>
      <c r="L430" s="53"/>
      <c r="M430" s="54"/>
      <c r="N430" s="55"/>
      <c r="O430" s="56"/>
      <c r="P430" s="223"/>
      <c r="Q430" s="225"/>
      <c r="R430" s="377"/>
      <c r="S430" s="29"/>
      <c r="T430" s="30"/>
      <c r="U430">
        <f t="shared" si="81"/>
        <v>1</v>
      </c>
      <c r="V430" t="str">
        <f>IF(F430="","",IF(COUNTIF('Postes comptables'!$A:$C,F430)=0,"Anomalie",""))</f>
        <v/>
      </c>
      <c r="W430">
        <f t="shared" si="82"/>
        <v>1</v>
      </c>
      <c r="Z430" t="str">
        <f>IF(G430="","",IF(COUNTIF('Postes comptables'!$C$99:$C$148,G430)=0,"Anomalie",""))</f>
        <v/>
      </c>
      <c r="AA430" t="b">
        <f t="shared" si="83"/>
        <v>0</v>
      </c>
      <c r="AB430" t="str">
        <f t="shared" si="84"/>
        <v/>
      </c>
      <c r="AC430" t="str">
        <f t="shared" si="85"/>
        <v/>
      </c>
      <c r="AD430" t="str">
        <f t="shared" si="86"/>
        <v/>
      </c>
      <c r="AE430" t="str">
        <f t="shared" si="87"/>
        <v/>
      </c>
      <c r="AF430" t="str">
        <f t="shared" si="88"/>
        <v/>
      </c>
      <c r="AG430" t="str">
        <f t="shared" si="89"/>
        <v/>
      </c>
      <c r="AH430" t="str">
        <f t="shared" si="90"/>
        <v/>
      </c>
      <c r="AI430" t="str">
        <f t="shared" si="91"/>
        <v/>
      </c>
      <c r="AJ430" t="str">
        <f t="shared" si="92"/>
        <v/>
      </c>
      <c r="AK430" t="str">
        <f t="shared" si="93"/>
        <v/>
      </c>
    </row>
    <row r="431" spans="1:37" x14ac:dyDescent="0.25">
      <c r="A431" s="23"/>
      <c r="B431" s="24"/>
      <c r="C431" s="24"/>
      <c r="D431" s="620"/>
      <c r="E431" s="26"/>
      <c r="F431" s="27" t="s">
        <v>173</v>
      </c>
      <c r="G431" s="27"/>
      <c r="H431" s="24"/>
      <c r="I431" s="28"/>
      <c r="J431" s="28"/>
      <c r="K431" s="52"/>
      <c r="L431" s="53"/>
      <c r="M431" s="54"/>
      <c r="N431" s="55"/>
      <c r="O431" s="56"/>
      <c r="P431" s="223"/>
      <c r="Q431" s="225"/>
      <c r="R431" s="377"/>
      <c r="S431" s="29"/>
      <c r="T431" s="30"/>
      <c r="U431">
        <f t="shared" si="81"/>
        <v>1</v>
      </c>
      <c r="V431" t="str">
        <f>IF(F431="","",IF(COUNTIF('Postes comptables'!$A:$C,F431)=0,"Anomalie",""))</f>
        <v/>
      </c>
      <c r="W431">
        <f t="shared" si="82"/>
        <v>1</v>
      </c>
      <c r="Z431" t="str">
        <f>IF(G431="","",IF(COUNTIF('Postes comptables'!$C$99:$C$148,G431)=0,"Anomalie",""))</f>
        <v/>
      </c>
      <c r="AA431" t="b">
        <f t="shared" si="83"/>
        <v>0</v>
      </c>
      <c r="AB431" t="str">
        <f t="shared" si="84"/>
        <v/>
      </c>
      <c r="AC431" t="str">
        <f t="shared" si="85"/>
        <v/>
      </c>
      <c r="AD431" t="str">
        <f t="shared" si="86"/>
        <v/>
      </c>
      <c r="AE431" t="str">
        <f t="shared" si="87"/>
        <v/>
      </c>
      <c r="AF431" t="str">
        <f t="shared" si="88"/>
        <v/>
      </c>
      <c r="AG431" t="str">
        <f t="shared" si="89"/>
        <v/>
      </c>
      <c r="AH431" t="str">
        <f t="shared" si="90"/>
        <v/>
      </c>
      <c r="AI431" t="str">
        <f t="shared" si="91"/>
        <v/>
      </c>
      <c r="AJ431" t="str">
        <f t="shared" si="92"/>
        <v/>
      </c>
      <c r="AK431" t="str">
        <f t="shared" si="93"/>
        <v/>
      </c>
    </row>
    <row r="432" spans="1:37" x14ac:dyDescent="0.25">
      <c r="A432" s="23"/>
      <c r="B432" s="24"/>
      <c r="C432" s="24"/>
      <c r="D432" s="620"/>
      <c r="E432" s="26"/>
      <c r="F432" s="27" t="s">
        <v>173</v>
      </c>
      <c r="G432" s="27"/>
      <c r="H432" s="24"/>
      <c r="I432" s="28"/>
      <c r="J432" s="28"/>
      <c r="K432" s="52"/>
      <c r="L432" s="53"/>
      <c r="M432" s="54"/>
      <c r="N432" s="55"/>
      <c r="O432" s="56"/>
      <c r="P432" s="223"/>
      <c r="Q432" s="225"/>
      <c r="R432" s="377"/>
      <c r="S432" s="29"/>
      <c r="T432" s="30"/>
      <c r="U432">
        <f t="shared" si="81"/>
        <v>1</v>
      </c>
      <c r="V432" t="str">
        <f>IF(F432="","",IF(COUNTIF('Postes comptables'!$A:$C,F432)=0,"Anomalie",""))</f>
        <v/>
      </c>
      <c r="W432">
        <f t="shared" si="82"/>
        <v>1</v>
      </c>
      <c r="Z432" t="str">
        <f>IF(G432="","",IF(COUNTIF('Postes comptables'!$C$99:$C$148,G432)=0,"Anomalie",""))</f>
        <v/>
      </c>
      <c r="AA432" t="b">
        <f t="shared" si="83"/>
        <v>0</v>
      </c>
      <c r="AB432" t="str">
        <f t="shared" si="84"/>
        <v/>
      </c>
      <c r="AC432" t="str">
        <f t="shared" si="85"/>
        <v/>
      </c>
      <c r="AD432" t="str">
        <f t="shared" si="86"/>
        <v/>
      </c>
      <c r="AE432" t="str">
        <f t="shared" si="87"/>
        <v/>
      </c>
      <c r="AF432" t="str">
        <f t="shared" si="88"/>
        <v/>
      </c>
      <c r="AG432" t="str">
        <f t="shared" si="89"/>
        <v/>
      </c>
      <c r="AH432" t="str">
        <f t="shared" si="90"/>
        <v/>
      </c>
      <c r="AI432" t="str">
        <f t="shared" si="91"/>
        <v/>
      </c>
      <c r="AJ432" t="str">
        <f t="shared" si="92"/>
        <v/>
      </c>
      <c r="AK432" t="str">
        <f t="shared" si="93"/>
        <v/>
      </c>
    </row>
    <row r="433" spans="1:37" x14ac:dyDescent="0.25">
      <c r="A433" s="23"/>
      <c r="B433" s="24"/>
      <c r="C433" s="24"/>
      <c r="D433" s="620"/>
      <c r="E433" s="26"/>
      <c r="F433" s="27" t="s">
        <v>173</v>
      </c>
      <c r="G433" s="27"/>
      <c r="H433" s="24"/>
      <c r="I433" s="28"/>
      <c r="J433" s="28"/>
      <c r="K433" s="52"/>
      <c r="L433" s="53"/>
      <c r="M433" s="54"/>
      <c r="N433" s="55"/>
      <c r="O433" s="56"/>
      <c r="P433" s="223"/>
      <c r="Q433" s="225"/>
      <c r="R433" s="377"/>
      <c r="S433" s="29"/>
      <c r="T433" s="30"/>
      <c r="U433">
        <f t="shared" si="81"/>
        <v>1</v>
      </c>
      <c r="V433" t="str">
        <f>IF(F433="","",IF(COUNTIF('Postes comptables'!$A:$C,F433)=0,"Anomalie",""))</f>
        <v/>
      </c>
      <c r="W433">
        <f t="shared" si="82"/>
        <v>1</v>
      </c>
      <c r="Z433" t="str">
        <f>IF(G433="","",IF(COUNTIF('Postes comptables'!$C$99:$C$148,G433)=0,"Anomalie",""))</f>
        <v/>
      </c>
      <c r="AA433" t="b">
        <f t="shared" si="83"/>
        <v>0</v>
      </c>
      <c r="AB433" t="str">
        <f t="shared" si="84"/>
        <v/>
      </c>
      <c r="AC433" t="str">
        <f t="shared" si="85"/>
        <v/>
      </c>
      <c r="AD433" t="str">
        <f t="shared" si="86"/>
        <v/>
      </c>
      <c r="AE433" t="str">
        <f t="shared" si="87"/>
        <v/>
      </c>
      <c r="AF433" t="str">
        <f t="shared" si="88"/>
        <v/>
      </c>
      <c r="AG433" t="str">
        <f t="shared" si="89"/>
        <v/>
      </c>
      <c r="AH433" t="str">
        <f t="shared" si="90"/>
        <v/>
      </c>
      <c r="AI433" t="str">
        <f t="shared" si="91"/>
        <v/>
      </c>
      <c r="AJ433" t="str">
        <f t="shared" si="92"/>
        <v/>
      </c>
      <c r="AK433" t="str">
        <f t="shared" si="93"/>
        <v/>
      </c>
    </row>
    <row r="434" spans="1:37" x14ac:dyDescent="0.25">
      <c r="A434" s="23"/>
      <c r="B434" s="24"/>
      <c r="C434" s="24"/>
      <c r="D434" s="620"/>
      <c r="E434" s="26"/>
      <c r="F434" s="27" t="s">
        <v>173</v>
      </c>
      <c r="G434" s="27"/>
      <c r="H434" s="24"/>
      <c r="I434" s="28"/>
      <c r="J434" s="28"/>
      <c r="K434" s="52"/>
      <c r="L434" s="53"/>
      <c r="M434" s="54"/>
      <c r="N434" s="55"/>
      <c r="O434" s="56"/>
      <c r="P434" s="223"/>
      <c r="Q434" s="225"/>
      <c r="R434" s="377"/>
      <c r="S434" s="29"/>
      <c r="T434" s="30"/>
      <c r="U434">
        <f t="shared" si="81"/>
        <v>1</v>
      </c>
      <c r="V434" t="str">
        <f>IF(F434="","",IF(COUNTIF('Postes comptables'!$A:$C,F434)=0,"Anomalie",""))</f>
        <v/>
      </c>
      <c r="W434">
        <f t="shared" si="82"/>
        <v>1</v>
      </c>
      <c r="Z434" t="str">
        <f>IF(G434="","",IF(COUNTIF('Postes comptables'!$C$99:$C$148,G434)=0,"Anomalie",""))</f>
        <v/>
      </c>
      <c r="AA434" t="b">
        <f t="shared" si="83"/>
        <v>0</v>
      </c>
      <c r="AB434" t="str">
        <f t="shared" si="84"/>
        <v/>
      </c>
      <c r="AC434" t="str">
        <f t="shared" si="85"/>
        <v/>
      </c>
      <c r="AD434" t="str">
        <f t="shared" si="86"/>
        <v/>
      </c>
      <c r="AE434" t="str">
        <f t="shared" si="87"/>
        <v/>
      </c>
      <c r="AF434" t="str">
        <f t="shared" si="88"/>
        <v/>
      </c>
      <c r="AG434" t="str">
        <f t="shared" si="89"/>
        <v/>
      </c>
      <c r="AH434" t="str">
        <f t="shared" si="90"/>
        <v/>
      </c>
      <c r="AI434" t="str">
        <f t="shared" si="91"/>
        <v/>
      </c>
      <c r="AJ434" t="str">
        <f t="shared" si="92"/>
        <v/>
      </c>
      <c r="AK434" t="str">
        <f t="shared" si="93"/>
        <v/>
      </c>
    </row>
    <row r="435" spans="1:37" x14ac:dyDescent="0.25">
      <c r="A435" s="23"/>
      <c r="B435" s="24"/>
      <c r="C435" s="24"/>
      <c r="D435" s="620"/>
      <c r="E435" s="26"/>
      <c r="F435" s="27" t="s">
        <v>173</v>
      </c>
      <c r="G435" s="27"/>
      <c r="H435" s="24"/>
      <c r="I435" s="28"/>
      <c r="J435" s="28"/>
      <c r="K435" s="52"/>
      <c r="L435" s="53"/>
      <c r="M435" s="54"/>
      <c r="N435" s="55"/>
      <c r="O435" s="56"/>
      <c r="P435" s="223"/>
      <c r="Q435" s="225"/>
      <c r="R435" s="377"/>
      <c r="S435" s="29"/>
      <c r="T435" s="30"/>
      <c r="U435">
        <f t="shared" si="81"/>
        <v>1</v>
      </c>
      <c r="V435" t="str">
        <f>IF(F435="","",IF(COUNTIF('Postes comptables'!$A:$C,F435)=0,"Anomalie",""))</f>
        <v/>
      </c>
      <c r="W435">
        <f t="shared" si="82"/>
        <v>1</v>
      </c>
      <c r="Z435" t="str">
        <f>IF(G435="","",IF(COUNTIF('Postes comptables'!$C$99:$C$148,G435)=0,"Anomalie",""))</f>
        <v/>
      </c>
      <c r="AA435" t="b">
        <f t="shared" si="83"/>
        <v>0</v>
      </c>
      <c r="AB435" t="str">
        <f t="shared" si="84"/>
        <v/>
      </c>
      <c r="AC435" t="str">
        <f t="shared" si="85"/>
        <v/>
      </c>
      <c r="AD435" t="str">
        <f t="shared" si="86"/>
        <v/>
      </c>
      <c r="AE435" t="str">
        <f t="shared" si="87"/>
        <v/>
      </c>
      <c r="AF435" t="str">
        <f t="shared" si="88"/>
        <v/>
      </c>
      <c r="AG435" t="str">
        <f t="shared" si="89"/>
        <v/>
      </c>
      <c r="AH435" t="str">
        <f t="shared" si="90"/>
        <v/>
      </c>
      <c r="AI435" t="str">
        <f t="shared" si="91"/>
        <v/>
      </c>
      <c r="AJ435" t="str">
        <f t="shared" si="92"/>
        <v/>
      </c>
      <c r="AK435" t="str">
        <f t="shared" si="93"/>
        <v/>
      </c>
    </row>
    <row r="436" spans="1:37" x14ac:dyDescent="0.25">
      <c r="A436" s="23"/>
      <c r="B436" s="24"/>
      <c r="C436" s="24"/>
      <c r="D436" s="620"/>
      <c r="E436" s="26"/>
      <c r="F436" s="27" t="s">
        <v>173</v>
      </c>
      <c r="G436" s="27"/>
      <c r="H436" s="24"/>
      <c r="I436" s="28"/>
      <c r="J436" s="28"/>
      <c r="K436" s="52"/>
      <c r="L436" s="53"/>
      <c r="M436" s="54"/>
      <c r="N436" s="55"/>
      <c r="O436" s="56"/>
      <c r="P436" s="223"/>
      <c r="Q436" s="225"/>
      <c r="R436" s="377"/>
      <c r="S436" s="29"/>
      <c r="T436" s="30"/>
      <c r="U436">
        <f t="shared" si="81"/>
        <v>1</v>
      </c>
      <c r="V436" t="str">
        <f>IF(F436="","",IF(COUNTIF('Postes comptables'!$A:$C,F436)=0,"Anomalie",""))</f>
        <v/>
      </c>
      <c r="W436">
        <f t="shared" si="82"/>
        <v>1</v>
      </c>
      <c r="Z436" t="str">
        <f>IF(G436="","",IF(COUNTIF('Postes comptables'!$C$99:$C$148,G436)=0,"Anomalie",""))</f>
        <v/>
      </c>
      <c r="AA436" t="b">
        <f t="shared" si="83"/>
        <v>0</v>
      </c>
      <c r="AB436" t="str">
        <f t="shared" si="84"/>
        <v/>
      </c>
      <c r="AC436" t="str">
        <f t="shared" si="85"/>
        <v/>
      </c>
      <c r="AD436" t="str">
        <f t="shared" si="86"/>
        <v/>
      </c>
      <c r="AE436" t="str">
        <f t="shared" si="87"/>
        <v/>
      </c>
      <c r="AF436" t="str">
        <f t="shared" si="88"/>
        <v/>
      </c>
      <c r="AG436" t="str">
        <f t="shared" si="89"/>
        <v/>
      </c>
      <c r="AH436" t="str">
        <f t="shared" si="90"/>
        <v/>
      </c>
      <c r="AI436" t="str">
        <f t="shared" si="91"/>
        <v/>
      </c>
      <c r="AJ436" t="str">
        <f t="shared" si="92"/>
        <v/>
      </c>
      <c r="AK436" t="str">
        <f t="shared" si="93"/>
        <v/>
      </c>
    </row>
    <row r="437" spans="1:37" x14ac:dyDescent="0.25">
      <c r="A437" s="23"/>
      <c r="B437" s="24"/>
      <c r="C437" s="24"/>
      <c r="D437" s="620"/>
      <c r="E437" s="26"/>
      <c r="F437" s="27" t="s">
        <v>173</v>
      </c>
      <c r="G437" s="27"/>
      <c r="H437" s="24"/>
      <c r="I437" s="28"/>
      <c r="J437" s="28"/>
      <c r="K437" s="52"/>
      <c r="L437" s="53"/>
      <c r="M437" s="54"/>
      <c r="N437" s="55"/>
      <c r="O437" s="56"/>
      <c r="P437" s="223"/>
      <c r="Q437" s="225"/>
      <c r="R437" s="377"/>
      <c r="S437" s="29"/>
      <c r="T437" s="30"/>
      <c r="U437">
        <f t="shared" si="81"/>
        <v>1</v>
      </c>
      <c r="V437" t="str">
        <f>IF(F437="","",IF(COUNTIF('Postes comptables'!$A:$C,F437)=0,"Anomalie",""))</f>
        <v/>
      </c>
      <c r="W437">
        <f t="shared" si="82"/>
        <v>1</v>
      </c>
      <c r="Z437" t="str">
        <f>IF(G437="","",IF(COUNTIF('Postes comptables'!$C$99:$C$148,G437)=0,"Anomalie",""))</f>
        <v/>
      </c>
      <c r="AA437" t="b">
        <f t="shared" si="83"/>
        <v>0</v>
      </c>
      <c r="AB437" t="str">
        <f t="shared" si="84"/>
        <v/>
      </c>
      <c r="AC437" t="str">
        <f t="shared" si="85"/>
        <v/>
      </c>
      <c r="AD437" t="str">
        <f t="shared" si="86"/>
        <v/>
      </c>
      <c r="AE437" t="str">
        <f t="shared" si="87"/>
        <v/>
      </c>
      <c r="AF437" t="str">
        <f t="shared" si="88"/>
        <v/>
      </c>
      <c r="AG437" t="str">
        <f t="shared" si="89"/>
        <v/>
      </c>
      <c r="AH437" t="str">
        <f t="shared" si="90"/>
        <v/>
      </c>
      <c r="AI437" t="str">
        <f t="shared" si="91"/>
        <v/>
      </c>
      <c r="AJ437" t="str">
        <f t="shared" si="92"/>
        <v/>
      </c>
      <c r="AK437" t="str">
        <f t="shared" si="93"/>
        <v/>
      </c>
    </row>
    <row r="438" spans="1:37" x14ac:dyDescent="0.25">
      <c r="A438" s="23"/>
      <c r="B438" s="24"/>
      <c r="C438" s="24"/>
      <c r="D438" s="620"/>
      <c r="E438" s="26"/>
      <c r="F438" s="27" t="s">
        <v>173</v>
      </c>
      <c r="G438" s="27"/>
      <c r="H438" s="24"/>
      <c r="I438" s="28"/>
      <c r="J438" s="28"/>
      <c r="K438" s="52"/>
      <c r="L438" s="53"/>
      <c r="M438" s="54"/>
      <c r="N438" s="55"/>
      <c r="O438" s="56"/>
      <c r="P438" s="223"/>
      <c r="Q438" s="225"/>
      <c r="R438" s="377"/>
      <c r="S438" s="29"/>
      <c r="T438" s="30"/>
      <c r="U438">
        <f t="shared" si="81"/>
        <v>1</v>
      </c>
      <c r="V438" t="str">
        <f>IF(F438="","",IF(COUNTIF('Postes comptables'!$A:$C,F438)=0,"Anomalie",""))</f>
        <v/>
      </c>
      <c r="W438">
        <f t="shared" si="82"/>
        <v>1</v>
      </c>
      <c r="Z438" t="str">
        <f>IF(G438="","",IF(COUNTIF('Postes comptables'!$C$99:$C$148,G438)=0,"Anomalie",""))</f>
        <v/>
      </c>
      <c r="AA438" t="b">
        <f t="shared" si="83"/>
        <v>0</v>
      </c>
      <c r="AB438" t="str">
        <f t="shared" si="84"/>
        <v/>
      </c>
      <c r="AC438" t="str">
        <f t="shared" si="85"/>
        <v/>
      </c>
      <c r="AD438" t="str">
        <f t="shared" si="86"/>
        <v/>
      </c>
      <c r="AE438" t="str">
        <f t="shared" si="87"/>
        <v/>
      </c>
      <c r="AF438" t="str">
        <f t="shared" si="88"/>
        <v/>
      </c>
      <c r="AG438" t="str">
        <f t="shared" si="89"/>
        <v/>
      </c>
      <c r="AH438" t="str">
        <f t="shared" si="90"/>
        <v/>
      </c>
      <c r="AI438" t="str">
        <f t="shared" si="91"/>
        <v/>
      </c>
      <c r="AJ438" t="str">
        <f t="shared" si="92"/>
        <v/>
      </c>
      <c r="AK438" t="str">
        <f t="shared" si="93"/>
        <v/>
      </c>
    </row>
    <row r="439" spans="1:37" x14ac:dyDescent="0.25">
      <c r="A439" s="23"/>
      <c r="B439" s="24"/>
      <c r="C439" s="24"/>
      <c r="D439" s="620"/>
      <c r="E439" s="26"/>
      <c r="F439" s="27" t="s">
        <v>173</v>
      </c>
      <c r="G439" s="27"/>
      <c r="H439" s="24"/>
      <c r="I439" s="28"/>
      <c r="J439" s="28"/>
      <c r="K439" s="52"/>
      <c r="L439" s="53"/>
      <c r="M439" s="54"/>
      <c r="N439" s="55"/>
      <c r="O439" s="56"/>
      <c r="P439" s="223"/>
      <c r="Q439" s="225"/>
      <c r="R439" s="377"/>
      <c r="S439" s="29"/>
      <c r="T439" s="30"/>
      <c r="U439">
        <f t="shared" si="81"/>
        <v>1</v>
      </c>
      <c r="V439" t="str">
        <f>IF(F439="","",IF(COUNTIF('Postes comptables'!$A:$C,F439)=0,"Anomalie",""))</f>
        <v/>
      </c>
      <c r="W439">
        <f t="shared" si="82"/>
        <v>1</v>
      </c>
      <c r="Z439" t="str">
        <f>IF(G439="","",IF(COUNTIF('Postes comptables'!$C$99:$C$148,G439)=0,"Anomalie",""))</f>
        <v/>
      </c>
      <c r="AA439" t="b">
        <f t="shared" si="83"/>
        <v>0</v>
      </c>
      <c r="AB439" t="str">
        <f t="shared" si="84"/>
        <v/>
      </c>
      <c r="AC439" t="str">
        <f t="shared" si="85"/>
        <v/>
      </c>
      <c r="AD439" t="str">
        <f t="shared" si="86"/>
        <v/>
      </c>
      <c r="AE439" t="str">
        <f t="shared" si="87"/>
        <v/>
      </c>
      <c r="AF439" t="str">
        <f t="shared" si="88"/>
        <v/>
      </c>
      <c r="AG439" t="str">
        <f t="shared" si="89"/>
        <v/>
      </c>
      <c r="AH439" t="str">
        <f t="shared" si="90"/>
        <v/>
      </c>
      <c r="AI439" t="str">
        <f t="shared" si="91"/>
        <v/>
      </c>
      <c r="AJ439" t="str">
        <f t="shared" si="92"/>
        <v/>
      </c>
      <c r="AK439" t="str">
        <f t="shared" si="93"/>
        <v/>
      </c>
    </row>
    <row r="440" spans="1:37" x14ac:dyDescent="0.25">
      <c r="A440" s="23"/>
      <c r="B440" s="24"/>
      <c r="C440" s="24"/>
      <c r="D440" s="620"/>
      <c r="E440" s="26"/>
      <c r="F440" s="27" t="s">
        <v>173</v>
      </c>
      <c r="G440" s="27"/>
      <c r="H440" s="24"/>
      <c r="I440" s="28"/>
      <c r="J440" s="28"/>
      <c r="K440" s="52"/>
      <c r="L440" s="53"/>
      <c r="M440" s="54"/>
      <c r="N440" s="55"/>
      <c r="O440" s="56"/>
      <c r="P440" s="223"/>
      <c r="Q440" s="225"/>
      <c r="R440" s="377"/>
      <c r="S440" s="29"/>
      <c r="T440" s="30"/>
      <c r="U440">
        <f t="shared" si="81"/>
        <v>1</v>
      </c>
      <c r="V440" t="str">
        <f>IF(F440="","",IF(COUNTIF('Postes comptables'!$A:$C,F440)=0,"Anomalie",""))</f>
        <v/>
      </c>
      <c r="W440">
        <f t="shared" si="82"/>
        <v>1</v>
      </c>
      <c r="Z440" t="str">
        <f>IF(G440="","",IF(COUNTIF('Postes comptables'!$C$99:$C$148,G440)=0,"Anomalie",""))</f>
        <v/>
      </c>
      <c r="AA440" t="b">
        <f t="shared" si="83"/>
        <v>0</v>
      </c>
      <c r="AB440" t="str">
        <f t="shared" si="84"/>
        <v/>
      </c>
      <c r="AC440" t="str">
        <f t="shared" si="85"/>
        <v/>
      </c>
      <c r="AD440" t="str">
        <f t="shared" si="86"/>
        <v/>
      </c>
      <c r="AE440" t="str">
        <f t="shared" si="87"/>
        <v/>
      </c>
      <c r="AF440" t="str">
        <f t="shared" si="88"/>
        <v/>
      </c>
      <c r="AG440" t="str">
        <f t="shared" si="89"/>
        <v/>
      </c>
      <c r="AH440" t="str">
        <f t="shared" si="90"/>
        <v/>
      </c>
      <c r="AI440" t="str">
        <f t="shared" si="91"/>
        <v/>
      </c>
      <c r="AJ440" t="str">
        <f t="shared" si="92"/>
        <v/>
      </c>
      <c r="AK440" t="str">
        <f t="shared" si="93"/>
        <v/>
      </c>
    </row>
    <row r="441" spans="1:37" x14ac:dyDescent="0.25">
      <c r="A441" s="23"/>
      <c r="B441" s="24"/>
      <c r="C441" s="24"/>
      <c r="D441" s="620"/>
      <c r="E441" s="26"/>
      <c r="F441" s="27" t="s">
        <v>173</v>
      </c>
      <c r="G441" s="27"/>
      <c r="H441" s="24"/>
      <c r="I441" s="28"/>
      <c r="J441" s="28"/>
      <c r="K441" s="52"/>
      <c r="L441" s="53"/>
      <c r="M441" s="54"/>
      <c r="N441" s="55"/>
      <c r="O441" s="56"/>
      <c r="P441" s="223"/>
      <c r="Q441" s="225"/>
      <c r="R441" s="377"/>
      <c r="S441" s="29"/>
      <c r="T441" s="30"/>
      <c r="U441">
        <f t="shared" si="81"/>
        <v>1</v>
      </c>
      <c r="V441" t="str">
        <f>IF(F441="","",IF(COUNTIF('Postes comptables'!$A:$C,F441)=0,"Anomalie",""))</f>
        <v/>
      </c>
      <c r="W441">
        <f t="shared" si="82"/>
        <v>1</v>
      </c>
      <c r="Z441" t="str">
        <f>IF(G441="","",IF(COUNTIF('Postes comptables'!$C$99:$C$148,G441)=0,"Anomalie",""))</f>
        <v/>
      </c>
      <c r="AA441" t="b">
        <f t="shared" si="83"/>
        <v>0</v>
      </c>
      <c r="AB441" t="str">
        <f t="shared" si="84"/>
        <v/>
      </c>
      <c r="AC441" t="str">
        <f t="shared" si="85"/>
        <v/>
      </c>
      <c r="AD441" t="str">
        <f t="shared" si="86"/>
        <v/>
      </c>
      <c r="AE441" t="str">
        <f t="shared" si="87"/>
        <v/>
      </c>
      <c r="AF441" t="str">
        <f t="shared" si="88"/>
        <v/>
      </c>
      <c r="AG441" t="str">
        <f t="shared" si="89"/>
        <v/>
      </c>
      <c r="AH441" t="str">
        <f t="shared" si="90"/>
        <v/>
      </c>
      <c r="AI441" t="str">
        <f t="shared" si="91"/>
        <v/>
      </c>
      <c r="AJ441" t="str">
        <f t="shared" si="92"/>
        <v/>
      </c>
      <c r="AK441" t="str">
        <f t="shared" si="93"/>
        <v/>
      </c>
    </row>
    <row r="442" spans="1:37" x14ac:dyDescent="0.25">
      <c r="A442" s="23"/>
      <c r="B442" s="24"/>
      <c r="C442" s="24"/>
      <c r="D442" s="620"/>
      <c r="E442" s="26"/>
      <c r="F442" s="27" t="s">
        <v>173</v>
      </c>
      <c r="G442" s="27"/>
      <c r="H442" s="24"/>
      <c r="I442" s="28"/>
      <c r="J442" s="28"/>
      <c r="K442" s="52"/>
      <c r="L442" s="53"/>
      <c r="M442" s="54"/>
      <c r="N442" s="55"/>
      <c r="O442" s="56"/>
      <c r="P442" s="223"/>
      <c r="Q442" s="225"/>
      <c r="R442" s="377"/>
      <c r="S442" s="29"/>
      <c r="T442" s="30"/>
      <c r="U442">
        <f t="shared" si="81"/>
        <v>1</v>
      </c>
      <c r="V442" t="str">
        <f>IF(F442="","",IF(COUNTIF('Postes comptables'!$A:$C,F442)=0,"Anomalie",""))</f>
        <v/>
      </c>
      <c r="W442">
        <f t="shared" si="82"/>
        <v>1</v>
      </c>
      <c r="Z442" t="str">
        <f>IF(G442="","",IF(COUNTIF('Postes comptables'!$C$99:$C$148,G442)=0,"Anomalie",""))</f>
        <v/>
      </c>
      <c r="AA442" t="b">
        <f t="shared" si="83"/>
        <v>0</v>
      </c>
      <c r="AB442" t="str">
        <f t="shared" si="84"/>
        <v/>
      </c>
      <c r="AC442" t="str">
        <f t="shared" si="85"/>
        <v/>
      </c>
      <c r="AD442" t="str">
        <f t="shared" si="86"/>
        <v/>
      </c>
      <c r="AE442" t="str">
        <f t="shared" si="87"/>
        <v/>
      </c>
      <c r="AF442" t="str">
        <f t="shared" si="88"/>
        <v/>
      </c>
      <c r="AG442" t="str">
        <f t="shared" si="89"/>
        <v/>
      </c>
      <c r="AH442" t="str">
        <f t="shared" si="90"/>
        <v/>
      </c>
      <c r="AI442" t="str">
        <f t="shared" si="91"/>
        <v/>
      </c>
      <c r="AJ442" t="str">
        <f t="shared" si="92"/>
        <v/>
      </c>
      <c r="AK442" t="str">
        <f t="shared" si="93"/>
        <v/>
      </c>
    </row>
    <row r="443" spans="1:37" x14ac:dyDescent="0.25">
      <c r="A443" s="23"/>
      <c r="B443" s="24"/>
      <c r="C443" s="24"/>
      <c r="D443" s="620"/>
      <c r="E443" s="26"/>
      <c r="F443" s="27" t="s">
        <v>173</v>
      </c>
      <c r="G443" s="27"/>
      <c r="H443" s="24"/>
      <c r="I443" s="28"/>
      <c r="J443" s="28"/>
      <c r="K443" s="52"/>
      <c r="L443" s="53"/>
      <c r="M443" s="54"/>
      <c r="N443" s="55"/>
      <c r="O443" s="56"/>
      <c r="P443" s="223"/>
      <c r="Q443" s="225"/>
      <c r="R443" s="377"/>
      <c r="S443" s="29"/>
      <c r="T443" s="30"/>
      <c r="U443">
        <f t="shared" si="81"/>
        <v>1</v>
      </c>
      <c r="V443" t="str">
        <f>IF(F443="","",IF(COUNTIF('Postes comptables'!$A:$C,F443)=0,"Anomalie",""))</f>
        <v/>
      </c>
      <c r="W443">
        <f t="shared" si="82"/>
        <v>1</v>
      </c>
      <c r="Z443" t="str">
        <f>IF(G443="","",IF(COUNTIF('Postes comptables'!$C$99:$C$148,G443)=0,"Anomalie",""))</f>
        <v/>
      </c>
      <c r="AA443" t="b">
        <f t="shared" si="83"/>
        <v>0</v>
      </c>
      <c r="AB443" t="str">
        <f t="shared" si="84"/>
        <v/>
      </c>
      <c r="AC443" t="str">
        <f t="shared" si="85"/>
        <v/>
      </c>
      <c r="AD443" t="str">
        <f t="shared" si="86"/>
        <v/>
      </c>
      <c r="AE443" t="str">
        <f t="shared" si="87"/>
        <v/>
      </c>
      <c r="AF443" t="str">
        <f t="shared" si="88"/>
        <v/>
      </c>
      <c r="AG443" t="str">
        <f t="shared" si="89"/>
        <v/>
      </c>
      <c r="AH443" t="str">
        <f t="shared" si="90"/>
        <v/>
      </c>
      <c r="AI443" t="str">
        <f t="shared" si="91"/>
        <v/>
      </c>
      <c r="AJ443" t="str">
        <f t="shared" si="92"/>
        <v/>
      </c>
      <c r="AK443" t="str">
        <f t="shared" si="93"/>
        <v/>
      </c>
    </row>
    <row r="444" spans="1:37" x14ac:dyDescent="0.25">
      <c r="A444" s="23"/>
      <c r="B444" s="24"/>
      <c r="C444" s="24"/>
      <c r="D444" s="620"/>
      <c r="E444" s="26"/>
      <c r="F444" s="27" t="s">
        <v>173</v>
      </c>
      <c r="G444" s="27"/>
      <c r="H444" s="24"/>
      <c r="I444" s="28"/>
      <c r="J444" s="28"/>
      <c r="K444" s="52"/>
      <c r="L444" s="53"/>
      <c r="M444" s="54"/>
      <c r="N444" s="55"/>
      <c r="O444" s="56"/>
      <c r="P444" s="223"/>
      <c r="Q444" s="225"/>
      <c r="R444" s="377"/>
      <c r="S444" s="29"/>
      <c r="T444" s="30"/>
      <c r="U444">
        <f t="shared" si="81"/>
        <v>1</v>
      </c>
      <c r="V444" t="str">
        <f>IF(F444="","",IF(COUNTIF('Postes comptables'!$A:$C,F444)=0,"Anomalie",""))</f>
        <v/>
      </c>
      <c r="W444">
        <f t="shared" si="82"/>
        <v>1</v>
      </c>
      <c r="Z444" t="str">
        <f>IF(G444="","",IF(COUNTIF('Postes comptables'!$C$99:$C$148,G444)=0,"Anomalie",""))</f>
        <v/>
      </c>
      <c r="AA444" t="b">
        <f t="shared" si="83"/>
        <v>0</v>
      </c>
      <c r="AB444" t="str">
        <f t="shared" si="84"/>
        <v/>
      </c>
      <c r="AC444" t="str">
        <f t="shared" si="85"/>
        <v/>
      </c>
      <c r="AD444" t="str">
        <f t="shared" si="86"/>
        <v/>
      </c>
      <c r="AE444" t="str">
        <f t="shared" si="87"/>
        <v/>
      </c>
      <c r="AF444" t="str">
        <f t="shared" si="88"/>
        <v/>
      </c>
      <c r="AG444" t="str">
        <f t="shared" si="89"/>
        <v/>
      </c>
      <c r="AH444" t="str">
        <f t="shared" si="90"/>
        <v/>
      </c>
      <c r="AI444" t="str">
        <f t="shared" si="91"/>
        <v/>
      </c>
      <c r="AJ444" t="str">
        <f t="shared" si="92"/>
        <v/>
      </c>
      <c r="AK444" t="str">
        <f t="shared" si="93"/>
        <v/>
      </c>
    </row>
    <row r="445" spans="1:37" x14ac:dyDescent="0.25">
      <c r="A445" s="23"/>
      <c r="B445" s="24"/>
      <c r="C445" s="24"/>
      <c r="D445" s="620"/>
      <c r="E445" s="26"/>
      <c r="F445" s="27" t="s">
        <v>173</v>
      </c>
      <c r="G445" s="27"/>
      <c r="H445" s="24"/>
      <c r="I445" s="28"/>
      <c r="J445" s="28"/>
      <c r="K445" s="52"/>
      <c r="L445" s="53"/>
      <c r="M445" s="54"/>
      <c r="N445" s="55"/>
      <c r="O445" s="56"/>
      <c r="P445" s="223"/>
      <c r="Q445" s="225"/>
      <c r="R445" s="377"/>
      <c r="S445" s="29"/>
      <c r="T445" s="30"/>
      <c r="U445">
        <f t="shared" si="81"/>
        <v>1</v>
      </c>
      <c r="V445" t="str">
        <f>IF(F445="","",IF(COUNTIF('Postes comptables'!$A:$C,F445)=0,"Anomalie",""))</f>
        <v/>
      </c>
      <c r="W445">
        <f t="shared" si="82"/>
        <v>1</v>
      </c>
      <c r="Z445" t="str">
        <f>IF(G445="","",IF(COUNTIF('Postes comptables'!$C$99:$C$148,G445)=0,"Anomalie",""))</f>
        <v/>
      </c>
      <c r="AA445" t="b">
        <f t="shared" si="83"/>
        <v>0</v>
      </c>
      <c r="AB445" t="str">
        <f t="shared" si="84"/>
        <v/>
      </c>
      <c r="AC445" t="str">
        <f t="shared" si="85"/>
        <v/>
      </c>
      <c r="AD445" t="str">
        <f t="shared" si="86"/>
        <v/>
      </c>
      <c r="AE445" t="str">
        <f t="shared" si="87"/>
        <v/>
      </c>
      <c r="AF445" t="str">
        <f t="shared" si="88"/>
        <v/>
      </c>
      <c r="AG445" t="str">
        <f t="shared" si="89"/>
        <v/>
      </c>
      <c r="AH445" t="str">
        <f t="shared" si="90"/>
        <v/>
      </c>
      <c r="AI445" t="str">
        <f t="shared" si="91"/>
        <v/>
      </c>
      <c r="AJ445" t="str">
        <f t="shared" si="92"/>
        <v/>
      </c>
      <c r="AK445" t="str">
        <f t="shared" si="93"/>
        <v/>
      </c>
    </row>
    <row r="446" spans="1:37" x14ac:dyDescent="0.25">
      <c r="A446" s="23"/>
      <c r="B446" s="24"/>
      <c r="C446" s="24"/>
      <c r="D446" s="620"/>
      <c r="E446" s="26"/>
      <c r="F446" s="27" t="s">
        <v>173</v>
      </c>
      <c r="G446" s="27"/>
      <c r="H446" s="24"/>
      <c r="I446" s="28"/>
      <c r="J446" s="28"/>
      <c r="K446" s="52"/>
      <c r="L446" s="53"/>
      <c r="M446" s="54"/>
      <c r="N446" s="55"/>
      <c r="O446" s="56"/>
      <c r="P446" s="223"/>
      <c r="Q446" s="225"/>
      <c r="R446" s="377"/>
      <c r="S446" s="29"/>
      <c r="T446" s="30"/>
      <c r="U446">
        <f t="shared" si="81"/>
        <v>1</v>
      </c>
      <c r="V446" t="str">
        <f>IF(F446="","",IF(COUNTIF('Postes comptables'!$A:$C,F446)=0,"Anomalie",""))</f>
        <v/>
      </c>
      <c r="W446">
        <f t="shared" si="82"/>
        <v>1</v>
      </c>
      <c r="Z446" t="str">
        <f>IF(G446="","",IF(COUNTIF('Postes comptables'!$C$99:$C$148,G446)=0,"Anomalie",""))</f>
        <v/>
      </c>
      <c r="AA446" t="b">
        <f t="shared" si="83"/>
        <v>0</v>
      </c>
      <c r="AB446" t="str">
        <f t="shared" si="84"/>
        <v/>
      </c>
      <c r="AC446" t="str">
        <f t="shared" si="85"/>
        <v/>
      </c>
      <c r="AD446" t="str">
        <f t="shared" si="86"/>
        <v/>
      </c>
      <c r="AE446" t="str">
        <f t="shared" si="87"/>
        <v/>
      </c>
      <c r="AF446" t="str">
        <f t="shared" si="88"/>
        <v/>
      </c>
      <c r="AG446" t="str">
        <f t="shared" si="89"/>
        <v/>
      </c>
      <c r="AH446" t="str">
        <f t="shared" si="90"/>
        <v/>
      </c>
      <c r="AI446" t="str">
        <f t="shared" si="91"/>
        <v/>
      </c>
      <c r="AJ446" t="str">
        <f t="shared" si="92"/>
        <v/>
      </c>
      <c r="AK446" t="str">
        <f t="shared" si="93"/>
        <v/>
      </c>
    </row>
    <row r="447" spans="1:37" x14ac:dyDescent="0.25">
      <c r="A447" s="23"/>
      <c r="B447" s="24"/>
      <c r="C447" s="24"/>
      <c r="D447" s="620"/>
      <c r="E447" s="26"/>
      <c r="F447" s="27" t="s">
        <v>173</v>
      </c>
      <c r="G447" s="27"/>
      <c r="H447" s="24"/>
      <c r="I447" s="28"/>
      <c r="J447" s="28"/>
      <c r="K447" s="52"/>
      <c r="L447" s="53"/>
      <c r="M447" s="54"/>
      <c r="N447" s="55"/>
      <c r="O447" s="56"/>
      <c r="P447" s="223"/>
      <c r="Q447" s="225"/>
      <c r="R447" s="377"/>
      <c r="S447" s="29"/>
      <c r="T447" s="30"/>
      <c r="U447">
        <f t="shared" si="81"/>
        <v>1</v>
      </c>
      <c r="V447" t="str">
        <f>IF(F447="","",IF(COUNTIF('Postes comptables'!$A:$C,F447)=0,"Anomalie",""))</f>
        <v/>
      </c>
      <c r="W447">
        <f t="shared" si="82"/>
        <v>1</v>
      </c>
      <c r="Z447" t="str">
        <f>IF(G447="","",IF(COUNTIF('Postes comptables'!$C$99:$C$148,G447)=0,"Anomalie",""))</f>
        <v/>
      </c>
      <c r="AA447" t="b">
        <f t="shared" si="83"/>
        <v>0</v>
      </c>
      <c r="AB447" t="str">
        <f t="shared" si="84"/>
        <v/>
      </c>
      <c r="AC447" t="str">
        <f t="shared" si="85"/>
        <v/>
      </c>
      <c r="AD447" t="str">
        <f t="shared" si="86"/>
        <v/>
      </c>
      <c r="AE447" t="str">
        <f t="shared" si="87"/>
        <v/>
      </c>
      <c r="AF447" t="str">
        <f t="shared" si="88"/>
        <v/>
      </c>
      <c r="AG447" t="str">
        <f t="shared" si="89"/>
        <v/>
      </c>
      <c r="AH447" t="str">
        <f t="shared" si="90"/>
        <v/>
      </c>
      <c r="AI447" t="str">
        <f t="shared" si="91"/>
        <v/>
      </c>
      <c r="AJ447" t="str">
        <f t="shared" si="92"/>
        <v/>
      </c>
      <c r="AK447" t="str">
        <f t="shared" si="93"/>
        <v/>
      </c>
    </row>
    <row r="448" spans="1:37" x14ac:dyDescent="0.25">
      <c r="A448" s="23"/>
      <c r="B448" s="24"/>
      <c r="C448" s="24"/>
      <c r="D448" s="620"/>
      <c r="E448" s="26"/>
      <c r="F448" s="27" t="s">
        <v>173</v>
      </c>
      <c r="G448" s="27"/>
      <c r="H448" s="24"/>
      <c r="I448" s="28"/>
      <c r="J448" s="28"/>
      <c r="K448" s="52"/>
      <c r="L448" s="53"/>
      <c r="M448" s="54"/>
      <c r="N448" s="55"/>
      <c r="O448" s="56"/>
      <c r="P448" s="223"/>
      <c r="Q448" s="225"/>
      <c r="R448" s="377"/>
      <c r="S448" s="29"/>
      <c r="T448" s="30"/>
      <c r="U448">
        <f t="shared" si="81"/>
        <v>1</v>
      </c>
      <c r="V448" t="str">
        <f>IF(F448="","",IF(COUNTIF('Postes comptables'!$A:$C,F448)=0,"Anomalie",""))</f>
        <v/>
      </c>
      <c r="W448">
        <f t="shared" si="82"/>
        <v>1</v>
      </c>
      <c r="Z448" t="str">
        <f>IF(G448="","",IF(COUNTIF('Postes comptables'!$C$99:$C$148,G448)=0,"Anomalie",""))</f>
        <v/>
      </c>
      <c r="AA448" t="b">
        <f t="shared" si="83"/>
        <v>0</v>
      </c>
      <c r="AB448" t="str">
        <f t="shared" si="84"/>
        <v/>
      </c>
      <c r="AC448" t="str">
        <f t="shared" si="85"/>
        <v/>
      </c>
      <c r="AD448" t="str">
        <f t="shared" si="86"/>
        <v/>
      </c>
      <c r="AE448" t="str">
        <f t="shared" si="87"/>
        <v/>
      </c>
      <c r="AF448" t="str">
        <f t="shared" si="88"/>
        <v/>
      </c>
      <c r="AG448" t="str">
        <f t="shared" si="89"/>
        <v/>
      </c>
      <c r="AH448" t="str">
        <f t="shared" si="90"/>
        <v/>
      </c>
      <c r="AI448" t="str">
        <f t="shared" si="91"/>
        <v/>
      </c>
      <c r="AJ448" t="str">
        <f t="shared" si="92"/>
        <v/>
      </c>
      <c r="AK448" t="str">
        <f t="shared" si="93"/>
        <v/>
      </c>
    </row>
    <row r="449" spans="1:37" x14ac:dyDescent="0.25">
      <c r="A449" s="23"/>
      <c r="B449" s="24"/>
      <c r="C449" s="24"/>
      <c r="D449" s="620"/>
      <c r="E449" s="26"/>
      <c r="F449" s="27" t="s">
        <v>173</v>
      </c>
      <c r="G449" s="27"/>
      <c r="H449" s="24"/>
      <c r="I449" s="28"/>
      <c r="J449" s="28"/>
      <c r="K449" s="52"/>
      <c r="L449" s="53"/>
      <c r="M449" s="54"/>
      <c r="N449" s="55"/>
      <c r="O449" s="56"/>
      <c r="P449" s="223"/>
      <c r="Q449" s="225"/>
      <c r="R449" s="377"/>
      <c r="S449" s="29"/>
      <c r="T449" s="30"/>
      <c r="U449">
        <f t="shared" si="81"/>
        <v>1</v>
      </c>
      <c r="V449" t="str">
        <f>IF(F449="","",IF(COUNTIF('Postes comptables'!$A:$C,F449)=0,"Anomalie",""))</f>
        <v/>
      </c>
      <c r="W449">
        <f t="shared" si="82"/>
        <v>1</v>
      </c>
      <c r="Z449" t="str">
        <f>IF(G449="","",IF(COUNTIF('Postes comptables'!$C$99:$C$148,G449)=0,"Anomalie",""))</f>
        <v/>
      </c>
      <c r="AA449" t="b">
        <f t="shared" si="83"/>
        <v>0</v>
      </c>
      <c r="AB449" t="str">
        <f t="shared" si="84"/>
        <v/>
      </c>
      <c r="AC449" t="str">
        <f t="shared" si="85"/>
        <v/>
      </c>
      <c r="AD449" t="str">
        <f t="shared" si="86"/>
        <v/>
      </c>
      <c r="AE449" t="str">
        <f t="shared" si="87"/>
        <v/>
      </c>
      <c r="AF449" t="str">
        <f t="shared" si="88"/>
        <v/>
      </c>
      <c r="AG449" t="str">
        <f t="shared" si="89"/>
        <v/>
      </c>
      <c r="AH449" t="str">
        <f t="shared" si="90"/>
        <v/>
      </c>
      <c r="AI449" t="str">
        <f t="shared" si="91"/>
        <v/>
      </c>
      <c r="AJ449" t="str">
        <f t="shared" si="92"/>
        <v/>
      </c>
      <c r="AK449" t="str">
        <f t="shared" si="93"/>
        <v/>
      </c>
    </row>
    <row r="450" spans="1:37" x14ac:dyDescent="0.25">
      <c r="A450" s="23"/>
      <c r="B450" s="24"/>
      <c r="C450" s="24"/>
      <c r="D450" s="620"/>
      <c r="E450" s="26"/>
      <c r="F450" s="27" t="s">
        <v>173</v>
      </c>
      <c r="G450" s="27"/>
      <c r="H450" s="24"/>
      <c r="I450" s="28"/>
      <c r="J450" s="28"/>
      <c r="K450" s="52"/>
      <c r="L450" s="53"/>
      <c r="M450" s="54"/>
      <c r="N450" s="55"/>
      <c r="O450" s="56"/>
      <c r="P450" s="223"/>
      <c r="Q450" s="225"/>
      <c r="R450" s="377"/>
      <c r="S450" s="29"/>
      <c r="T450" s="30"/>
      <c r="U450">
        <f t="shared" si="81"/>
        <v>1</v>
      </c>
      <c r="V450" t="str">
        <f>IF(F450="","",IF(COUNTIF('Postes comptables'!$A:$C,F450)=0,"Anomalie",""))</f>
        <v/>
      </c>
      <c r="W450">
        <f t="shared" si="82"/>
        <v>1</v>
      </c>
      <c r="Z450" t="str">
        <f>IF(G450="","",IF(COUNTIF('Postes comptables'!$C$99:$C$148,G450)=0,"Anomalie",""))</f>
        <v/>
      </c>
      <c r="AA450" t="b">
        <f t="shared" si="83"/>
        <v>0</v>
      </c>
      <c r="AB450" t="str">
        <f t="shared" si="84"/>
        <v/>
      </c>
      <c r="AC450" t="str">
        <f t="shared" si="85"/>
        <v/>
      </c>
      <c r="AD450" t="str">
        <f t="shared" si="86"/>
        <v/>
      </c>
      <c r="AE450" t="str">
        <f t="shared" si="87"/>
        <v/>
      </c>
      <c r="AF450" t="str">
        <f t="shared" si="88"/>
        <v/>
      </c>
      <c r="AG450" t="str">
        <f t="shared" si="89"/>
        <v/>
      </c>
      <c r="AH450" t="str">
        <f t="shared" si="90"/>
        <v/>
      </c>
      <c r="AI450" t="str">
        <f t="shared" si="91"/>
        <v/>
      </c>
      <c r="AJ450" t="str">
        <f t="shared" si="92"/>
        <v/>
      </c>
      <c r="AK450" t="str">
        <f t="shared" si="93"/>
        <v/>
      </c>
    </row>
    <row r="451" spans="1:37" x14ac:dyDescent="0.25">
      <c r="A451" s="23"/>
      <c r="B451" s="24"/>
      <c r="C451" s="24"/>
      <c r="D451" s="620"/>
      <c r="E451" s="26"/>
      <c r="F451" s="27" t="s">
        <v>173</v>
      </c>
      <c r="G451" s="27"/>
      <c r="H451" s="24"/>
      <c r="I451" s="28"/>
      <c r="J451" s="28"/>
      <c r="K451" s="52"/>
      <c r="L451" s="53"/>
      <c r="M451" s="54"/>
      <c r="N451" s="55"/>
      <c r="O451" s="56"/>
      <c r="P451" s="223"/>
      <c r="Q451" s="225"/>
      <c r="R451" s="377"/>
      <c r="S451" s="29"/>
      <c r="T451" s="30"/>
      <c r="U451">
        <f t="shared" ref="U451:U514" si="94">IF(ISBLANK(F451),0,1)</f>
        <v>1</v>
      </c>
      <c r="V451" t="str">
        <f>IF(F451="","",IF(COUNTIF('Postes comptables'!$A:$C,F451)=0,"Anomalie",""))</f>
        <v/>
      </c>
      <c r="W451">
        <f t="shared" ref="W451:W514" si="95">MONTH(A451)</f>
        <v>1</v>
      </c>
      <c r="Z451" t="str">
        <f>IF(G451="","",IF(COUNTIF('Postes comptables'!$C$99:$C$148,G451)=0,"Anomalie",""))</f>
        <v/>
      </c>
      <c r="AA451" t="b">
        <f t="shared" ref="AA451:AA514" si="96">IF(AND(F451="",A451&lt;&gt;"",COUNTIF(AB451:AK451,"D")=0),TRUE,FALSE)</f>
        <v>0</v>
      </c>
      <c r="AB451" t="str">
        <f t="shared" ref="AB451:AB514" si="97">IF(AND(K451="X",AB$1&lt;&gt;"Trésorerie"),"D","")</f>
        <v/>
      </c>
      <c r="AC451" t="str">
        <f t="shared" ref="AC451:AC514" si="98">IF(AND(L451="X",AC$1&lt;&gt;"Trésorerie"),"D","")</f>
        <v/>
      </c>
      <c r="AD451" t="str">
        <f t="shared" ref="AD451:AD514" si="99">IF(AND(M451="X",AD$1&lt;&gt;"Trésorerie"),"D","")</f>
        <v/>
      </c>
      <c r="AE451" t="str">
        <f t="shared" ref="AE451:AE514" si="100">IF(AND(N451="X",AE$1&lt;&gt;"Trésorerie"),"D","")</f>
        <v/>
      </c>
      <c r="AF451" t="str">
        <f t="shared" ref="AF451:AF514" si="101">IF(AND(O451="X",AF$1&lt;&gt;"Trésorerie"),"D","")</f>
        <v/>
      </c>
      <c r="AG451" t="str">
        <f t="shared" ref="AG451:AG514" si="102">IF(AND(P451="X",AG$1&lt;&gt;"Trésorerie"),"D","")</f>
        <v/>
      </c>
      <c r="AH451" t="str">
        <f t="shared" ref="AH451:AH514" si="103">IF(AND(Q451="X",AH$1&lt;&gt;"Trésorerie"),"D","")</f>
        <v/>
      </c>
      <c r="AI451" t="str">
        <f t="shared" ref="AI451:AI514" si="104">IF(AND(R451="X",AI$1&lt;&gt;"Trésorerie"),"D","")</f>
        <v/>
      </c>
      <c r="AJ451" t="str">
        <f t="shared" ref="AJ451:AJ514" si="105">IF(AND(S451="X",AJ$1&lt;&gt;"Trésorerie"),"D","")</f>
        <v/>
      </c>
      <c r="AK451" t="str">
        <f t="shared" ref="AK451:AK514" si="106">IF(AND(T451="X",AK$1&lt;&gt;"Trésorerie"),"D","")</f>
        <v/>
      </c>
    </row>
    <row r="452" spans="1:37" x14ac:dyDescent="0.25">
      <c r="A452" s="23"/>
      <c r="B452" s="24"/>
      <c r="C452" s="24"/>
      <c r="D452" s="620"/>
      <c r="E452" s="26"/>
      <c r="F452" s="27" t="s">
        <v>173</v>
      </c>
      <c r="G452" s="27"/>
      <c r="H452" s="24"/>
      <c r="I452" s="28"/>
      <c r="J452" s="28"/>
      <c r="K452" s="52"/>
      <c r="L452" s="53"/>
      <c r="M452" s="54"/>
      <c r="N452" s="55"/>
      <c r="O452" s="56"/>
      <c r="P452" s="223"/>
      <c r="Q452" s="225"/>
      <c r="R452" s="377"/>
      <c r="S452" s="29"/>
      <c r="T452" s="30"/>
      <c r="U452">
        <f t="shared" si="94"/>
        <v>1</v>
      </c>
      <c r="V452" t="str">
        <f>IF(F452="","",IF(COUNTIF('Postes comptables'!$A:$C,F452)=0,"Anomalie",""))</f>
        <v/>
      </c>
      <c r="W452">
        <f t="shared" si="95"/>
        <v>1</v>
      </c>
      <c r="Z452" t="str">
        <f>IF(G452="","",IF(COUNTIF('Postes comptables'!$C$99:$C$148,G452)=0,"Anomalie",""))</f>
        <v/>
      </c>
      <c r="AA452" t="b">
        <f t="shared" si="96"/>
        <v>0</v>
      </c>
      <c r="AB452" t="str">
        <f t="shared" si="97"/>
        <v/>
      </c>
      <c r="AC452" t="str">
        <f t="shared" si="98"/>
        <v/>
      </c>
      <c r="AD452" t="str">
        <f t="shared" si="99"/>
        <v/>
      </c>
      <c r="AE452" t="str">
        <f t="shared" si="100"/>
        <v/>
      </c>
      <c r="AF452" t="str">
        <f t="shared" si="101"/>
        <v/>
      </c>
      <c r="AG452" t="str">
        <f t="shared" si="102"/>
        <v/>
      </c>
      <c r="AH452" t="str">
        <f t="shared" si="103"/>
        <v/>
      </c>
      <c r="AI452" t="str">
        <f t="shared" si="104"/>
        <v/>
      </c>
      <c r="AJ452" t="str">
        <f t="shared" si="105"/>
        <v/>
      </c>
      <c r="AK452" t="str">
        <f t="shared" si="106"/>
        <v/>
      </c>
    </row>
    <row r="453" spans="1:37" x14ac:dyDescent="0.25">
      <c r="A453" s="23"/>
      <c r="B453" s="24"/>
      <c r="C453" s="24"/>
      <c r="D453" s="620"/>
      <c r="E453" s="26"/>
      <c r="F453" s="27" t="s">
        <v>173</v>
      </c>
      <c r="G453" s="27"/>
      <c r="H453" s="24"/>
      <c r="I453" s="28"/>
      <c r="J453" s="28"/>
      <c r="K453" s="52"/>
      <c r="L453" s="53"/>
      <c r="M453" s="54"/>
      <c r="N453" s="55"/>
      <c r="O453" s="56"/>
      <c r="P453" s="223"/>
      <c r="Q453" s="225"/>
      <c r="R453" s="377"/>
      <c r="S453" s="29"/>
      <c r="T453" s="30"/>
      <c r="U453">
        <f t="shared" si="94"/>
        <v>1</v>
      </c>
      <c r="V453" t="str">
        <f>IF(F453="","",IF(COUNTIF('Postes comptables'!$A:$C,F453)=0,"Anomalie",""))</f>
        <v/>
      </c>
      <c r="W453">
        <f t="shared" si="95"/>
        <v>1</v>
      </c>
      <c r="Z453" t="str">
        <f>IF(G453="","",IF(COUNTIF('Postes comptables'!$C$99:$C$148,G453)=0,"Anomalie",""))</f>
        <v/>
      </c>
      <c r="AA453" t="b">
        <f t="shared" si="96"/>
        <v>0</v>
      </c>
      <c r="AB453" t="str">
        <f t="shared" si="97"/>
        <v/>
      </c>
      <c r="AC453" t="str">
        <f t="shared" si="98"/>
        <v/>
      </c>
      <c r="AD453" t="str">
        <f t="shared" si="99"/>
        <v/>
      </c>
      <c r="AE453" t="str">
        <f t="shared" si="100"/>
        <v/>
      </c>
      <c r="AF453" t="str">
        <f t="shared" si="101"/>
        <v/>
      </c>
      <c r="AG453" t="str">
        <f t="shared" si="102"/>
        <v/>
      </c>
      <c r="AH453" t="str">
        <f t="shared" si="103"/>
        <v/>
      </c>
      <c r="AI453" t="str">
        <f t="shared" si="104"/>
        <v/>
      </c>
      <c r="AJ453" t="str">
        <f t="shared" si="105"/>
        <v/>
      </c>
      <c r="AK453" t="str">
        <f t="shared" si="106"/>
        <v/>
      </c>
    </row>
    <row r="454" spans="1:37" x14ac:dyDescent="0.25">
      <c r="A454" s="23"/>
      <c r="B454" s="24"/>
      <c r="C454" s="24"/>
      <c r="D454" s="620"/>
      <c r="E454" s="26"/>
      <c r="F454" s="27" t="s">
        <v>173</v>
      </c>
      <c r="G454" s="27"/>
      <c r="H454" s="24"/>
      <c r="I454" s="28"/>
      <c r="J454" s="28"/>
      <c r="K454" s="52"/>
      <c r="L454" s="53"/>
      <c r="M454" s="54"/>
      <c r="N454" s="55"/>
      <c r="O454" s="56"/>
      <c r="P454" s="223"/>
      <c r="Q454" s="225"/>
      <c r="R454" s="377"/>
      <c r="S454" s="29"/>
      <c r="T454" s="30"/>
      <c r="U454">
        <f t="shared" si="94"/>
        <v>1</v>
      </c>
      <c r="V454" t="str">
        <f>IF(F454="","",IF(COUNTIF('Postes comptables'!$A:$C,F454)=0,"Anomalie",""))</f>
        <v/>
      </c>
      <c r="W454">
        <f t="shared" si="95"/>
        <v>1</v>
      </c>
      <c r="Z454" t="str">
        <f>IF(G454="","",IF(COUNTIF('Postes comptables'!$C$99:$C$148,G454)=0,"Anomalie",""))</f>
        <v/>
      </c>
      <c r="AA454" t="b">
        <f t="shared" si="96"/>
        <v>0</v>
      </c>
      <c r="AB454" t="str">
        <f t="shared" si="97"/>
        <v/>
      </c>
      <c r="AC454" t="str">
        <f t="shared" si="98"/>
        <v/>
      </c>
      <c r="AD454" t="str">
        <f t="shared" si="99"/>
        <v/>
      </c>
      <c r="AE454" t="str">
        <f t="shared" si="100"/>
        <v/>
      </c>
      <c r="AF454" t="str">
        <f t="shared" si="101"/>
        <v/>
      </c>
      <c r="AG454" t="str">
        <f t="shared" si="102"/>
        <v/>
      </c>
      <c r="AH454" t="str">
        <f t="shared" si="103"/>
        <v/>
      </c>
      <c r="AI454" t="str">
        <f t="shared" si="104"/>
        <v/>
      </c>
      <c r="AJ454" t="str">
        <f t="shared" si="105"/>
        <v/>
      </c>
      <c r="AK454" t="str">
        <f t="shared" si="106"/>
        <v/>
      </c>
    </row>
    <row r="455" spans="1:37" x14ac:dyDescent="0.25">
      <c r="A455" s="23"/>
      <c r="B455" s="24"/>
      <c r="C455" s="24"/>
      <c r="D455" s="620"/>
      <c r="E455" s="26"/>
      <c r="F455" s="27" t="s">
        <v>173</v>
      </c>
      <c r="G455" s="27"/>
      <c r="H455" s="24"/>
      <c r="I455" s="28"/>
      <c r="J455" s="28"/>
      <c r="K455" s="52"/>
      <c r="L455" s="53"/>
      <c r="M455" s="54"/>
      <c r="N455" s="55"/>
      <c r="O455" s="56"/>
      <c r="P455" s="223"/>
      <c r="Q455" s="225"/>
      <c r="R455" s="377"/>
      <c r="S455" s="29"/>
      <c r="T455" s="30"/>
      <c r="U455">
        <f t="shared" si="94"/>
        <v>1</v>
      </c>
      <c r="V455" t="str">
        <f>IF(F455="","",IF(COUNTIF('Postes comptables'!$A:$C,F455)=0,"Anomalie",""))</f>
        <v/>
      </c>
      <c r="W455">
        <f t="shared" si="95"/>
        <v>1</v>
      </c>
      <c r="Z455" t="str">
        <f>IF(G455="","",IF(COUNTIF('Postes comptables'!$C$99:$C$148,G455)=0,"Anomalie",""))</f>
        <v/>
      </c>
      <c r="AA455" t="b">
        <f t="shared" si="96"/>
        <v>0</v>
      </c>
      <c r="AB455" t="str">
        <f t="shared" si="97"/>
        <v/>
      </c>
      <c r="AC455" t="str">
        <f t="shared" si="98"/>
        <v/>
      </c>
      <c r="AD455" t="str">
        <f t="shared" si="99"/>
        <v/>
      </c>
      <c r="AE455" t="str">
        <f t="shared" si="100"/>
        <v/>
      </c>
      <c r="AF455" t="str">
        <f t="shared" si="101"/>
        <v/>
      </c>
      <c r="AG455" t="str">
        <f t="shared" si="102"/>
        <v/>
      </c>
      <c r="AH455" t="str">
        <f t="shared" si="103"/>
        <v/>
      </c>
      <c r="AI455" t="str">
        <f t="shared" si="104"/>
        <v/>
      </c>
      <c r="AJ455" t="str">
        <f t="shared" si="105"/>
        <v/>
      </c>
      <c r="AK455" t="str">
        <f t="shared" si="106"/>
        <v/>
      </c>
    </row>
    <row r="456" spans="1:37" x14ac:dyDescent="0.25">
      <c r="A456" s="23"/>
      <c r="B456" s="24"/>
      <c r="C456" s="24"/>
      <c r="D456" s="620"/>
      <c r="E456" s="26"/>
      <c r="F456" s="27" t="s">
        <v>173</v>
      </c>
      <c r="G456" s="27"/>
      <c r="H456" s="24"/>
      <c r="I456" s="28"/>
      <c r="J456" s="28"/>
      <c r="K456" s="52"/>
      <c r="L456" s="53"/>
      <c r="M456" s="54"/>
      <c r="N456" s="55"/>
      <c r="O456" s="56"/>
      <c r="P456" s="223"/>
      <c r="Q456" s="225"/>
      <c r="R456" s="377"/>
      <c r="S456" s="29"/>
      <c r="T456" s="30"/>
      <c r="U456">
        <f t="shared" si="94"/>
        <v>1</v>
      </c>
      <c r="V456" t="str">
        <f>IF(F456="","",IF(COUNTIF('Postes comptables'!$A:$C,F456)=0,"Anomalie",""))</f>
        <v/>
      </c>
      <c r="W456">
        <f t="shared" si="95"/>
        <v>1</v>
      </c>
      <c r="Z456" t="str">
        <f>IF(G456="","",IF(COUNTIF('Postes comptables'!$C$99:$C$148,G456)=0,"Anomalie",""))</f>
        <v/>
      </c>
      <c r="AA456" t="b">
        <f t="shared" si="96"/>
        <v>0</v>
      </c>
      <c r="AB456" t="str">
        <f t="shared" si="97"/>
        <v/>
      </c>
      <c r="AC456" t="str">
        <f t="shared" si="98"/>
        <v/>
      </c>
      <c r="AD456" t="str">
        <f t="shared" si="99"/>
        <v/>
      </c>
      <c r="AE456" t="str">
        <f t="shared" si="100"/>
        <v/>
      </c>
      <c r="AF456" t="str">
        <f t="shared" si="101"/>
        <v/>
      </c>
      <c r="AG456" t="str">
        <f t="shared" si="102"/>
        <v/>
      </c>
      <c r="AH456" t="str">
        <f t="shared" si="103"/>
        <v/>
      </c>
      <c r="AI456" t="str">
        <f t="shared" si="104"/>
        <v/>
      </c>
      <c r="AJ456" t="str">
        <f t="shared" si="105"/>
        <v/>
      </c>
      <c r="AK456" t="str">
        <f t="shared" si="106"/>
        <v/>
      </c>
    </row>
    <row r="457" spans="1:37" x14ac:dyDescent="0.25">
      <c r="A457" s="23"/>
      <c r="B457" s="24"/>
      <c r="C457" s="24"/>
      <c r="D457" s="620"/>
      <c r="E457" s="26"/>
      <c r="F457" s="27" t="s">
        <v>173</v>
      </c>
      <c r="G457" s="27"/>
      <c r="H457" s="24"/>
      <c r="I457" s="28"/>
      <c r="J457" s="28"/>
      <c r="K457" s="52"/>
      <c r="L457" s="53"/>
      <c r="M457" s="54"/>
      <c r="N457" s="55"/>
      <c r="O457" s="56"/>
      <c r="P457" s="223"/>
      <c r="Q457" s="225"/>
      <c r="R457" s="377"/>
      <c r="S457" s="29"/>
      <c r="T457" s="30"/>
      <c r="U457">
        <f t="shared" si="94"/>
        <v>1</v>
      </c>
      <c r="V457" t="str">
        <f>IF(F457="","",IF(COUNTIF('Postes comptables'!$A:$C,F457)=0,"Anomalie",""))</f>
        <v/>
      </c>
      <c r="W457">
        <f t="shared" si="95"/>
        <v>1</v>
      </c>
      <c r="Z457" t="str">
        <f>IF(G457="","",IF(COUNTIF('Postes comptables'!$C$99:$C$148,G457)=0,"Anomalie",""))</f>
        <v/>
      </c>
      <c r="AA457" t="b">
        <f t="shared" si="96"/>
        <v>0</v>
      </c>
      <c r="AB457" t="str">
        <f t="shared" si="97"/>
        <v/>
      </c>
      <c r="AC457" t="str">
        <f t="shared" si="98"/>
        <v/>
      </c>
      <c r="AD457" t="str">
        <f t="shared" si="99"/>
        <v/>
      </c>
      <c r="AE457" t="str">
        <f t="shared" si="100"/>
        <v/>
      </c>
      <c r="AF457" t="str">
        <f t="shared" si="101"/>
        <v/>
      </c>
      <c r="AG457" t="str">
        <f t="shared" si="102"/>
        <v/>
      </c>
      <c r="AH457" t="str">
        <f t="shared" si="103"/>
        <v/>
      </c>
      <c r="AI457" t="str">
        <f t="shared" si="104"/>
        <v/>
      </c>
      <c r="AJ457" t="str">
        <f t="shared" si="105"/>
        <v/>
      </c>
      <c r="AK457" t="str">
        <f t="shared" si="106"/>
        <v/>
      </c>
    </row>
    <row r="458" spans="1:37" x14ac:dyDescent="0.25">
      <c r="A458" s="23"/>
      <c r="B458" s="24"/>
      <c r="C458" s="24"/>
      <c r="D458" s="620"/>
      <c r="E458" s="26"/>
      <c r="F458" s="27" t="s">
        <v>173</v>
      </c>
      <c r="G458" s="27"/>
      <c r="H458" s="24"/>
      <c r="I458" s="28"/>
      <c r="J458" s="28"/>
      <c r="K458" s="52"/>
      <c r="L458" s="53"/>
      <c r="M458" s="54"/>
      <c r="N458" s="55"/>
      <c r="O458" s="56"/>
      <c r="P458" s="223"/>
      <c r="Q458" s="225"/>
      <c r="R458" s="377"/>
      <c r="S458" s="29"/>
      <c r="T458" s="30"/>
      <c r="U458">
        <f t="shared" si="94"/>
        <v>1</v>
      </c>
      <c r="V458" t="str">
        <f>IF(F458="","",IF(COUNTIF('Postes comptables'!$A:$C,F458)=0,"Anomalie",""))</f>
        <v/>
      </c>
      <c r="W458">
        <f t="shared" si="95"/>
        <v>1</v>
      </c>
      <c r="Z458" t="str">
        <f>IF(G458="","",IF(COUNTIF('Postes comptables'!$C$99:$C$148,G458)=0,"Anomalie",""))</f>
        <v/>
      </c>
      <c r="AA458" t="b">
        <f t="shared" si="96"/>
        <v>0</v>
      </c>
      <c r="AB458" t="str">
        <f t="shared" si="97"/>
        <v/>
      </c>
      <c r="AC458" t="str">
        <f t="shared" si="98"/>
        <v/>
      </c>
      <c r="AD458" t="str">
        <f t="shared" si="99"/>
        <v/>
      </c>
      <c r="AE458" t="str">
        <f t="shared" si="100"/>
        <v/>
      </c>
      <c r="AF458" t="str">
        <f t="shared" si="101"/>
        <v/>
      </c>
      <c r="AG458" t="str">
        <f t="shared" si="102"/>
        <v/>
      </c>
      <c r="AH458" t="str">
        <f t="shared" si="103"/>
        <v/>
      </c>
      <c r="AI458" t="str">
        <f t="shared" si="104"/>
        <v/>
      </c>
      <c r="AJ458" t="str">
        <f t="shared" si="105"/>
        <v/>
      </c>
      <c r="AK458" t="str">
        <f t="shared" si="106"/>
        <v/>
      </c>
    </row>
    <row r="459" spans="1:37" x14ac:dyDescent="0.25">
      <c r="A459" s="23"/>
      <c r="B459" s="24"/>
      <c r="C459" s="24"/>
      <c r="D459" s="620"/>
      <c r="E459" s="26"/>
      <c r="F459" s="27" t="s">
        <v>173</v>
      </c>
      <c r="G459" s="27"/>
      <c r="H459" s="24"/>
      <c r="I459" s="28"/>
      <c r="J459" s="28"/>
      <c r="K459" s="52"/>
      <c r="L459" s="53"/>
      <c r="M459" s="54"/>
      <c r="N459" s="55"/>
      <c r="O459" s="56"/>
      <c r="P459" s="223"/>
      <c r="Q459" s="225"/>
      <c r="R459" s="377"/>
      <c r="S459" s="29"/>
      <c r="T459" s="30"/>
      <c r="U459">
        <f t="shared" si="94"/>
        <v>1</v>
      </c>
      <c r="V459" t="str">
        <f>IF(F459="","",IF(COUNTIF('Postes comptables'!$A:$C,F459)=0,"Anomalie",""))</f>
        <v/>
      </c>
      <c r="W459">
        <f t="shared" si="95"/>
        <v>1</v>
      </c>
      <c r="Z459" t="str">
        <f>IF(G459="","",IF(COUNTIF('Postes comptables'!$C$99:$C$148,G459)=0,"Anomalie",""))</f>
        <v/>
      </c>
      <c r="AA459" t="b">
        <f t="shared" si="96"/>
        <v>0</v>
      </c>
      <c r="AB459" t="str">
        <f t="shared" si="97"/>
        <v/>
      </c>
      <c r="AC459" t="str">
        <f t="shared" si="98"/>
        <v/>
      </c>
      <c r="AD459" t="str">
        <f t="shared" si="99"/>
        <v/>
      </c>
      <c r="AE459" t="str">
        <f t="shared" si="100"/>
        <v/>
      </c>
      <c r="AF459" t="str">
        <f t="shared" si="101"/>
        <v/>
      </c>
      <c r="AG459" t="str">
        <f t="shared" si="102"/>
        <v/>
      </c>
      <c r="AH459" t="str">
        <f t="shared" si="103"/>
        <v/>
      </c>
      <c r="AI459" t="str">
        <f t="shared" si="104"/>
        <v/>
      </c>
      <c r="AJ459" t="str">
        <f t="shared" si="105"/>
        <v/>
      </c>
      <c r="AK459" t="str">
        <f t="shared" si="106"/>
        <v/>
      </c>
    </row>
    <row r="460" spans="1:37" x14ac:dyDescent="0.25">
      <c r="A460" s="23"/>
      <c r="B460" s="24"/>
      <c r="C460" s="24"/>
      <c r="D460" s="620"/>
      <c r="E460" s="26"/>
      <c r="F460" s="27" t="s">
        <v>173</v>
      </c>
      <c r="G460" s="27"/>
      <c r="H460" s="24"/>
      <c r="I460" s="28"/>
      <c r="J460" s="28"/>
      <c r="K460" s="52"/>
      <c r="L460" s="53"/>
      <c r="M460" s="54"/>
      <c r="N460" s="55"/>
      <c r="O460" s="56"/>
      <c r="P460" s="223"/>
      <c r="Q460" s="225"/>
      <c r="R460" s="377"/>
      <c r="S460" s="29"/>
      <c r="T460" s="30"/>
      <c r="U460">
        <f t="shared" si="94"/>
        <v>1</v>
      </c>
      <c r="V460" t="str">
        <f>IF(F460="","",IF(COUNTIF('Postes comptables'!$A:$C,F460)=0,"Anomalie",""))</f>
        <v/>
      </c>
      <c r="W460">
        <f t="shared" si="95"/>
        <v>1</v>
      </c>
      <c r="Z460" t="str">
        <f>IF(G460="","",IF(COUNTIF('Postes comptables'!$C$99:$C$148,G460)=0,"Anomalie",""))</f>
        <v/>
      </c>
      <c r="AA460" t="b">
        <f t="shared" si="96"/>
        <v>0</v>
      </c>
      <c r="AB460" t="str">
        <f t="shared" si="97"/>
        <v/>
      </c>
      <c r="AC460" t="str">
        <f t="shared" si="98"/>
        <v/>
      </c>
      <c r="AD460" t="str">
        <f t="shared" si="99"/>
        <v/>
      </c>
      <c r="AE460" t="str">
        <f t="shared" si="100"/>
        <v/>
      </c>
      <c r="AF460" t="str">
        <f t="shared" si="101"/>
        <v/>
      </c>
      <c r="AG460" t="str">
        <f t="shared" si="102"/>
        <v/>
      </c>
      <c r="AH460" t="str">
        <f t="shared" si="103"/>
        <v/>
      </c>
      <c r="AI460" t="str">
        <f t="shared" si="104"/>
        <v/>
      </c>
      <c r="AJ460" t="str">
        <f t="shared" si="105"/>
        <v/>
      </c>
      <c r="AK460" t="str">
        <f t="shared" si="106"/>
        <v/>
      </c>
    </row>
    <row r="461" spans="1:37" x14ac:dyDescent="0.25">
      <c r="A461" s="23"/>
      <c r="B461" s="24"/>
      <c r="C461" s="24"/>
      <c r="D461" s="620"/>
      <c r="E461" s="26"/>
      <c r="F461" s="27" t="s">
        <v>173</v>
      </c>
      <c r="G461" s="27"/>
      <c r="H461" s="24"/>
      <c r="I461" s="28"/>
      <c r="J461" s="28"/>
      <c r="K461" s="52"/>
      <c r="L461" s="53"/>
      <c r="M461" s="54"/>
      <c r="N461" s="55"/>
      <c r="O461" s="56"/>
      <c r="P461" s="223"/>
      <c r="Q461" s="225"/>
      <c r="R461" s="377"/>
      <c r="S461" s="29"/>
      <c r="T461" s="30"/>
      <c r="U461">
        <f t="shared" si="94"/>
        <v>1</v>
      </c>
      <c r="V461" t="str">
        <f>IF(F461="","",IF(COUNTIF('Postes comptables'!$A:$C,F461)=0,"Anomalie",""))</f>
        <v/>
      </c>
      <c r="W461">
        <f t="shared" si="95"/>
        <v>1</v>
      </c>
      <c r="Z461" t="str">
        <f>IF(G461="","",IF(COUNTIF('Postes comptables'!$C$99:$C$148,G461)=0,"Anomalie",""))</f>
        <v/>
      </c>
      <c r="AA461" t="b">
        <f t="shared" si="96"/>
        <v>0</v>
      </c>
      <c r="AB461" t="str">
        <f t="shared" si="97"/>
        <v/>
      </c>
      <c r="AC461" t="str">
        <f t="shared" si="98"/>
        <v/>
      </c>
      <c r="AD461" t="str">
        <f t="shared" si="99"/>
        <v/>
      </c>
      <c r="AE461" t="str">
        <f t="shared" si="100"/>
        <v/>
      </c>
      <c r="AF461" t="str">
        <f t="shared" si="101"/>
        <v/>
      </c>
      <c r="AG461" t="str">
        <f t="shared" si="102"/>
        <v/>
      </c>
      <c r="AH461" t="str">
        <f t="shared" si="103"/>
        <v/>
      </c>
      <c r="AI461" t="str">
        <f t="shared" si="104"/>
        <v/>
      </c>
      <c r="AJ461" t="str">
        <f t="shared" si="105"/>
        <v/>
      </c>
      <c r="AK461" t="str">
        <f t="shared" si="106"/>
        <v/>
      </c>
    </row>
    <row r="462" spans="1:37" x14ac:dyDescent="0.25">
      <c r="A462" s="23"/>
      <c r="B462" s="24"/>
      <c r="C462" s="24"/>
      <c r="D462" s="620"/>
      <c r="E462" s="26"/>
      <c r="F462" s="27" t="s">
        <v>173</v>
      </c>
      <c r="G462" s="27"/>
      <c r="H462" s="24"/>
      <c r="I462" s="28"/>
      <c r="J462" s="28"/>
      <c r="K462" s="52"/>
      <c r="L462" s="53"/>
      <c r="M462" s="54"/>
      <c r="N462" s="55"/>
      <c r="O462" s="56"/>
      <c r="P462" s="223"/>
      <c r="Q462" s="225"/>
      <c r="R462" s="377"/>
      <c r="S462" s="29"/>
      <c r="T462" s="30"/>
      <c r="U462">
        <f t="shared" si="94"/>
        <v>1</v>
      </c>
      <c r="V462" t="str">
        <f>IF(F462="","",IF(COUNTIF('Postes comptables'!$A:$C,F462)=0,"Anomalie",""))</f>
        <v/>
      </c>
      <c r="W462">
        <f t="shared" si="95"/>
        <v>1</v>
      </c>
      <c r="Z462" t="str">
        <f>IF(G462="","",IF(COUNTIF('Postes comptables'!$C$99:$C$148,G462)=0,"Anomalie",""))</f>
        <v/>
      </c>
      <c r="AA462" t="b">
        <f t="shared" si="96"/>
        <v>0</v>
      </c>
      <c r="AB462" t="str">
        <f t="shared" si="97"/>
        <v/>
      </c>
      <c r="AC462" t="str">
        <f t="shared" si="98"/>
        <v/>
      </c>
      <c r="AD462" t="str">
        <f t="shared" si="99"/>
        <v/>
      </c>
      <c r="AE462" t="str">
        <f t="shared" si="100"/>
        <v/>
      </c>
      <c r="AF462" t="str">
        <f t="shared" si="101"/>
        <v/>
      </c>
      <c r="AG462" t="str">
        <f t="shared" si="102"/>
        <v/>
      </c>
      <c r="AH462" t="str">
        <f t="shared" si="103"/>
        <v/>
      </c>
      <c r="AI462" t="str">
        <f t="shared" si="104"/>
        <v/>
      </c>
      <c r="AJ462" t="str">
        <f t="shared" si="105"/>
        <v/>
      </c>
      <c r="AK462" t="str">
        <f t="shared" si="106"/>
        <v/>
      </c>
    </row>
    <row r="463" spans="1:37" x14ac:dyDescent="0.25">
      <c r="A463" s="23"/>
      <c r="B463" s="24"/>
      <c r="C463" s="24"/>
      <c r="D463" s="620"/>
      <c r="E463" s="26"/>
      <c r="F463" s="27" t="s">
        <v>173</v>
      </c>
      <c r="G463" s="27"/>
      <c r="H463" s="24"/>
      <c r="I463" s="28"/>
      <c r="J463" s="28"/>
      <c r="K463" s="52"/>
      <c r="L463" s="53"/>
      <c r="M463" s="54"/>
      <c r="N463" s="55"/>
      <c r="O463" s="56"/>
      <c r="P463" s="223"/>
      <c r="Q463" s="225"/>
      <c r="R463" s="377"/>
      <c r="S463" s="29"/>
      <c r="T463" s="30"/>
      <c r="U463">
        <f t="shared" si="94"/>
        <v>1</v>
      </c>
      <c r="V463" t="str">
        <f>IF(F463="","",IF(COUNTIF('Postes comptables'!$A:$C,F463)=0,"Anomalie",""))</f>
        <v/>
      </c>
      <c r="W463">
        <f t="shared" si="95"/>
        <v>1</v>
      </c>
      <c r="Z463" t="str">
        <f>IF(G463="","",IF(COUNTIF('Postes comptables'!$C$99:$C$148,G463)=0,"Anomalie",""))</f>
        <v/>
      </c>
      <c r="AA463" t="b">
        <f t="shared" si="96"/>
        <v>0</v>
      </c>
      <c r="AB463" t="str">
        <f t="shared" si="97"/>
        <v/>
      </c>
      <c r="AC463" t="str">
        <f t="shared" si="98"/>
        <v/>
      </c>
      <c r="AD463" t="str">
        <f t="shared" si="99"/>
        <v/>
      </c>
      <c r="AE463" t="str">
        <f t="shared" si="100"/>
        <v/>
      </c>
      <c r="AF463" t="str">
        <f t="shared" si="101"/>
        <v/>
      </c>
      <c r="AG463" t="str">
        <f t="shared" si="102"/>
        <v/>
      </c>
      <c r="AH463" t="str">
        <f t="shared" si="103"/>
        <v/>
      </c>
      <c r="AI463" t="str">
        <f t="shared" si="104"/>
        <v/>
      </c>
      <c r="AJ463" t="str">
        <f t="shared" si="105"/>
        <v/>
      </c>
      <c r="AK463" t="str">
        <f t="shared" si="106"/>
        <v/>
      </c>
    </row>
    <row r="464" spans="1:37" x14ac:dyDescent="0.25">
      <c r="A464" s="23"/>
      <c r="B464" s="24"/>
      <c r="C464" s="24"/>
      <c r="D464" s="620"/>
      <c r="E464" s="26"/>
      <c r="F464" s="27" t="s">
        <v>173</v>
      </c>
      <c r="G464" s="27"/>
      <c r="H464" s="24"/>
      <c r="I464" s="28"/>
      <c r="J464" s="28"/>
      <c r="K464" s="52"/>
      <c r="L464" s="53"/>
      <c r="M464" s="54"/>
      <c r="N464" s="55"/>
      <c r="O464" s="56"/>
      <c r="P464" s="223"/>
      <c r="Q464" s="225"/>
      <c r="R464" s="377"/>
      <c r="S464" s="29"/>
      <c r="T464" s="30"/>
      <c r="U464">
        <f t="shared" si="94"/>
        <v>1</v>
      </c>
      <c r="V464" t="str">
        <f>IF(F464="","",IF(COUNTIF('Postes comptables'!$A:$C,F464)=0,"Anomalie",""))</f>
        <v/>
      </c>
      <c r="W464">
        <f t="shared" si="95"/>
        <v>1</v>
      </c>
      <c r="Z464" t="str">
        <f>IF(G464="","",IF(COUNTIF('Postes comptables'!$C$99:$C$148,G464)=0,"Anomalie",""))</f>
        <v/>
      </c>
      <c r="AA464" t="b">
        <f t="shared" si="96"/>
        <v>0</v>
      </c>
      <c r="AB464" t="str">
        <f t="shared" si="97"/>
        <v/>
      </c>
      <c r="AC464" t="str">
        <f t="shared" si="98"/>
        <v/>
      </c>
      <c r="AD464" t="str">
        <f t="shared" si="99"/>
        <v/>
      </c>
      <c r="AE464" t="str">
        <f t="shared" si="100"/>
        <v/>
      </c>
      <c r="AF464" t="str">
        <f t="shared" si="101"/>
        <v/>
      </c>
      <c r="AG464" t="str">
        <f t="shared" si="102"/>
        <v/>
      </c>
      <c r="AH464" t="str">
        <f t="shared" si="103"/>
        <v/>
      </c>
      <c r="AI464" t="str">
        <f t="shared" si="104"/>
        <v/>
      </c>
      <c r="AJ464" t="str">
        <f t="shared" si="105"/>
        <v/>
      </c>
      <c r="AK464" t="str">
        <f t="shared" si="106"/>
        <v/>
      </c>
    </row>
    <row r="465" spans="1:37" x14ac:dyDescent="0.25">
      <c r="A465" s="23"/>
      <c r="B465" s="24"/>
      <c r="C465" s="24"/>
      <c r="D465" s="620"/>
      <c r="E465" s="26"/>
      <c r="F465" s="27" t="s">
        <v>173</v>
      </c>
      <c r="G465" s="27"/>
      <c r="H465" s="24"/>
      <c r="I465" s="28"/>
      <c r="J465" s="28"/>
      <c r="K465" s="52"/>
      <c r="L465" s="53"/>
      <c r="M465" s="54"/>
      <c r="N465" s="55"/>
      <c r="O465" s="56"/>
      <c r="P465" s="223"/>
      <c r="Q465" s="225"/>
      <c r="R465" s="377"/>
      <c r="S465" s="29"/>
      <c r="T465" s="30"/>
      <c r="U465">
        <f t="shared" si="94"/>
        <v>1</v>
      </c>
      <c r="V465" t="str">
        <f>IF(F465="","",IF(COUNTIF('Postes comptables'!$A:$C,F465)=0,"Anomalie",""))</f>
        <v/>
      </c>
      <c r="W465">
        <f t="shared" si="95"/>
        <v>1</v>
      </c>
      <c r="Z465" t="str">
        <f>IF(G465="","",IF(COUNTIF('Postes comptables'!$C$99:$C$148,G465)=0,"Anomalie",""))</f>
        <v/>
      </c>
      <c r="AA465" t="b">
        <f t="shared" si="96"/>
        <v>0</v>
      </c>
      <c r="AB465" t="str">
        <f t="shared" si="97"/>
        <v/>
      </c>
      <c r="AC465" t="str">
        <f t="shared" si="98"/>
        <v/>
      </c>
      <c r="AD465" t="str">
        <f t="shared" si="99"/>
        <v/>
      </c>
      <c r="AE465" t="str">
        <f t="shared" si="100"/>
        <v/>
      </c>
      <c r="AF465" t="str">
        <f t="shared" si="101"/>
        <v/>
      </c>
      <c r="AG465" t="str">
        <f t="shared" si="102"/>
        <v/>
      </c>
      <c r="AH465" t="str">
        <f t="shared" si="103"/>
        <v/>
      </c>
      <c r="AI465" t="str">
        <f t="shared" si="104"/>
        <v/>
      </c>
      <c r="AJ465" t="str">
        <f t="shared" si="105"/>
        <v/>
      </c>
      <c r="AK465" t="str">
        <f t="shared" si="106"/>
        <v/>
      </c>
    </row>
    <row r="466" spans="1:37" x14ac:dyDescent="0.25">
      <c r="A466" s="23"/>
      <c r="B466" s="24"/>
      <c r="C466" s="24"/>
      <c r="D466" s="620"/>
      <c r="E466" s="26"/>
      <c r="F466" s="27" t="s">
        <v>173</v>
      </c>
      <c r="G466" s="27"/>
      <c r="H466" s="24"/>
      <c r="I466" s="28"/>
      <c r="J466" s="28"/>
      <c r="K466" s="52"/>
      <c r="L466" s="53"/>
      <c r="M466" s="54"/>
      <c r="N466" s="55"/>
      <c r="O466" s="56"/>
      <c r="P466" s="223"/>
      <c r="Q466" s="225"/>
      <c r="R466" s="377"/>
      <c r="S466" s="29"/>
      <c r="T466" s="30"/>
      <c r="U466">
        <f t="shared" si="94"/>
        <v>1</v>
      </c>
      <c r="V466" t="str">
        <f>IF(F466="","",IF(COUNTIF('Postes comptables'!$A:$C,F466)=0,"Anomalie",""))</f>
        <v/>
      </c>
      <c r="W466">
        <f t="shared" si="95"/>
        <v>1</v>
      </c>
      <c r="Z466" t="str">
        <f>IF(G466="","",IF(COUNTIF('Postes comptables'!$C$99:$C$148,G466)=0,"Anomalie",""))</f>
        <v/>
      </c>
      <c r="AA466" t="b">
        <f t="shared" si="96"/>
        <v>0</v>
      </c>
      <c r="AB466" t="str">
        <f t="shared" si="97"/>
        <v/>
      </c>
      <c r="AC466" t="str">
        <f t="shared" si="98"/>
        <v/>
      </c>
      <c r="AD466" t="str">
        <f t="shared" si="99"/>
        <v/>
      </c>
      <c r="AE466" t="str">
        <f t="shared" si="100"/>
        <v/>
      </c>
      <c r="AF466" t="str">
        <f t="shared" si="101"/>
        <v/>
      </c>
      <c r="AG466" t="str">
        <f t="shared" si="102"/>
        <v/>
      </c>
      <c r="AH466" t="str">
        <f t="shared" si="103"/>
        <v/>
      </c>
      <c r="AI466" t="str">
        <f t="shared" si="104"/>
        <v/>
      </c>
      <c r="AJ466" t="str">
        <f t="shared" si="105"/>
        <v/>
      </c>
      <c r="AK466" t="str">
        <f t="shared" si="106"/>
        <v/>
      </c>
    </row>
    <row r="467" spans="1:37" x14ac:dyDescent="0.25">
      <c r="A467" s="23"/>
      <c r="B467" s="24"/>
      <c r="C467" s="24"/>
      <c r="D467" s="620"/>
      <c r="E467" s="26"/>
      <c r="F467" s="27" t="s">
        <v>173</v>
      </c>
      <c r="G467" s="27"/>
      <c r="H467" s="24"/>
      <c r="I467" s="28"/>
      <c r="J467" s="28"/>
      <c r="K467" s="52"/>
      <c r="L467" s="53"/>
      <c r="M467" s="54"/>
      <c r="N467" s="55"/>
      <c r="O467" s="56"/>
      <c r="P467" s="223"/>
      <c r="Q467" s="225"/>
      <c r="R467" s="377"/>
      <c r="S467" s="29"/>
      <c r="T467" s="30"/>
      <c r="U467">
        <f t="shared" si="94"/>
        <v>1</v>
      </c>
      <c r="V467" t="str">
        <f>IF(F467="","",IF(COUNTIF('Postes comptables'!$A:$C,F467)=0,"Anomalie",""))</f>
        <v/>
      </c>
      <c r="W467">
        <f t="shared" si="95"/>
        <v>1</v>
      </c>
      <c r="Z467" t="str">
        <f>IF(G467="","",IF(COUNTIF('Postes comptables'!$C$99:$C$148,G467)=0,"Anomalie",""))</f>
        <v/>
      </c>
      <c r="AA467" t="b">
        <f t="shared" si="96"/>
        <v>0</v>
      </c>
      <c r="AB467" t="str">
        <f t="shared" si="97"/>
        <v/>
      </c>
      <c r="AC467" t="str">
        <f t="shared" si="98"/>
        <v/>
      </c>
      <c r="AD467" t="str">
        <f t="shared" si="99"/>
        <v/>
      </c>
      <c r="AE467" t="str">
        <f t="shared" si="100"/>
        <v/>
      </c>
      <c r="AF467" t="str">
        <f t="shared" si="101"/>
        <v/>
      </c>
      <c r="AG467" t="str">
        <f t="shared" si="102"/>
        <v/>
      </c>
      <c r="AH467" t="str">
        <f t="shared" si="103"/>
        <v/>
      </c>
      <c r="AI467" t="str">
        <f t="shared" si="104"/>
        <v/>
      </c>
      <c r="AJ467" t="str">
        <f t="shared" si="105"/>
        <v/>
      </c>
      <c r="AK467" t="str">
        <f t="shared" si="106"/>
        <v/>
      </c>
    </row>
    <row r="468" spans="1:37" x14ac:dyDescent="0.25">
      <c r="A468" s="23"/>
      <c r="B468" s="24"/>
      <c r="C468" s="24"/>
      <c r="D468" s="620"/>
      <c r="E468" s="26"/>
      <c r="F468" s="27" t="s">
        <v>173</v>
      </c>
      <c r="G468" s="27"/>
      <c r="H468" s="24"/>
      <c r="I468" s="28"/>
      <c r="J468" s="28"/>
      <c r="K468" s="52"/>
      <c r="L468" s="53"/>
      <c r="M468" s="54"/>
      <c r="N468" s="55"/>
      <c r="O468" s="56"/>
      <c r="P468" s="223"/>
      <c r="Q468" s="225"/>
      <c r="R468" s="377"/>
      <c r="S468" s="29"/>
      <c r="T468" s="30"/>
      <c r="U468">
        <f t="shared" si="94"/>
        <v>1</v>
      </c>
      <c r="V468" t="str">
        <f>IF(F468="","",IF(COUNTIF('Postes comptables'!$A:$C,F468)=0,"Anomalie",""))</f>
        <v/>
      </c>
      <c r="W468">
        <f t="shared" si="95"/>
        <v>1</v>
      </c>
      <c r="Z468" t="str">
        <f>IF(G468="","",IF(COUNTIF('Postes comptables'!$C$99:$C$148,G468)=0,"Anomalie",""))</f>
        <v/>
      </c>
      <c r="AA468" t="b">
        <f t="shared" si="96"/>
        <v>0</v>
      </c>
      <c r="AB468" t="str">
        <f t="shared" si="97"/>
        <v/>
      </c>
      <c r="AC468" t="str">
        <f t="shared" si="98"/>
        <v/>
      </c>
      <c r="AD468" t="str">
        <f t="shared" si="99"/>
        <v/>
      </c>
      <c r="AE468" t="str">
        <f t="shared" si="100"/>
        <v/>
      </c>
      <c r="AF468" t="str">
        <f t="shared" si="101"/>
        <v/>
      </c>
      <c r="AG468" t="str">
        <f t="shared" si="102"/>
        <v/>
      </c>
      <c r="AH468" t="str">
        <f t="shared" si="103"/>
        <v/>
      </c>
      <c r="AI468" t="str">
        <f t="shared" si="104"/>
        <v/>
      </c>
      <c r="AJ468" t="str">
        <f t="shared" si="105"/>
        <v/>
      </c>
      <c r="AK468" t="str">
        <f t="shared" si="106"/>
        <v/>
      </c>
    </row>
    <row r="469" spans="1:37" x14ac:dyDescent="0.25">
      <c r="A469" s="23"/>
      <c r="B469" s="24"/>
      <c r="C469" s="24"/>
      <c r="D469" s="620"/>
      <c r="E469" s="26"/>
      <c r="F469" s="27" t="s">
        <v>173</v>
      </c>
      <c r="G469" s="27"/>
      <c r="H469" s="24"/>
      <c r="I469" s="28"/>
      <c r="J469" s="28"/>
      <c r="K469" s="52"/>
      <c r="L469" s="53"/>
      <c r="M469" s="54"/>
      <c r="N469" s="55"/>
      <c r="O469" s="56"/>
      <c r="P469" s="223"/>
      <c r="Q469" s="225"/>
      <c r="R469" s="377"/>
      <c r="S469" s="29"/>
      <c r="T469" s="30"/>
      <c r="U469">
        <f t="shared" si="94"/>
        <v>1</v>
      </c>
      <c r="V469" t="str">
        <f>IF(F469="","",IF(COUNTIF('Postes comptables'!$A:$C,F469)=0,"Anomalie",""))</f>
        <v/>
      </c>
      <c r="W469">
        <f t="shared" si="95"/>
        <v>1</v>
      </c>
      <c r="Z469" t="str">
        <f>IF(G469="","",IF(COUNTIF('Postes comptables'!$C$99:$C$148,G469)=0,"Anomalie",""))</f>
        <v/>
      </c>
      <c r="AA469" t="b">
        <f t="shared" si="96"/>
        <v>0</v>
      </c>
      <c r="AB469" t="str">
        <f t="shared" si="97"/>
        <v/>
      </c>
      <c r="AC469" t="str">
        <f t="shared" si="98"/>
        <v/>
      </c>
      <c r="AD469" t="str">
        <f t="shared" si="99"/>
        <v/>
      </c>
      <c r="AE469" t="str">
        <f t="shared" si="100"/>
        <v/>
      </c>
      <c r="AF469" t="str">
        <f t="shared" si="101"/>
        <v/>
      </c>
      <c r="AG469" t="str">
        <f t="shared" si="102"/>
        <v/>
      </c>
      <c r="AH469" t="str">
        <f t="shared" si="103"/>
        <v/>
      </c>
      <c r="AI469" t="str">
        <f t="shared" si="104"/>
        <v/>
      </c>
      <c r="AJ469" t="str">
        <f t="shared" si="105"/>
        <v/>
      </c>
      <c r="AK469" t="str">
        <f t="shared" si="106"/>
        <v/>
      </c>
    </row>
    <row r="470" spans="1:37" x14ac:dyDescent="0.25">
      <c r="A470" s="23"/>
      <c r="B470" s="24"/>
      <c r="C470" s="24"/>
      <c r="D470" s="620"/>
      <c r="E470" s="26"/>
      <c r="F470" s="27" t="s">
        <v>173</v>
      </c>
      <c r="G470" s="27"/>
      <c r="H470" s="24"/>
      <c r="I470" s="28"/>
      <c r="J470" s="28"/>
      <c r="K470" s="52"/>
      <c r="L470" s="53"/>
      <c r="M470" s="54"/>
      <c r="N470" s="55"/>
      <c r="O470" s="56"/>
      <c r="P470" s="223"/>
      <c r="Q470" s="225"/>
      <c r="R470" s="377"/>
      <c r="S470" s="29"/>
      <c r="T470" s="30"/>
      <c r="U470">
        <f t="shared" si="94"/>
        <v>1</v>
      </c>
      <c r="V470" t="str">
        <f>IF(F470="","",IF(COUNTIF('Postes comptables'!$A:$C,F470)=0,"Anomalie",""))</f>
        <v/>
      </c>
      <c r="W470">
        <f t="shared" si="95"/>
        <v>1</v>
      </c>
      <c r="Z470" t="str">
        <f>IF(G470="","",IF(COUNTIF('Postes comptables'!$C$99:$C$148,G470)=0,"Anomalie",""))</f>
        <v/>
      </c>
      <c r="AA470" t="b">
        <f t="shared" si="96"/>
        <v>0</v>
      </c>
      <c r="AB470" t="str">
        <f t="shared" si="97"/>
        <v/>
      </c>
      <c r="AC470" t="str">
        <f t="shared" si="98"/>
        <v/>
      </c>
      <c r="AD470" t="str">
        <f t="shared" si="99"/>
        <v/>
      </c>
      <c r="AE470" t="str">
        <f t="shared" si="100"/>
        <v/>
      </c>
      <c r="AF470" t="str">
        <f t="shared" si="101"/>
        <v/>
      </c>
      <c r="AG470" t="str">
        <f t="shared" si="102"/>
        <v/>
      </c>
      <c r="AH470" t="str">
        <f t="shared" si="103"/>
        <v/>
      </c>
      <c r="AI470" t="str">
        <f t="shared" si="104"/>
        <v/>
      </c>
      <c r="AJ470" t="str">
        <f t="shared" si="105"/>
        <v/>
      </c>
      <c r="AK470" t="str">
        <f t="shared" si="106"/>
        <v/>
      </c>
    </row>
    <row r="471" spans="1:37" x14ac:dyDescent="0.25">
      <c r="A471" s="23"/>
      <c r="B471" s="24"/>
      <c r="C471" s="24"/>
      <c r="D471" s="620"/>
      <c r="E471" s="26"/>
      <c r="F471" s="27" t="s">
        <v>173</v>
      </c>
      <c r="G471" s="27"/>
      <c r="H471" s="24"/>
      <c r="I471" s="28"/>
      <c r="J471" s="28"/>
      <c r="K471" s="52"/>
      <c r="L471" s="53"/>
      <c r="M471" s="54"/>
      <c r="N471" s="55"/>
      <c r="O471" s="56"/>
      <c r="P471" s="223"/>
      <c r="Q471" s="225"/>
      <c r="R471" s="377"/>
      <c r="S471" s="29"/>
      <c r="T471" s="30"/>
      <c r="U471">
        <f t="shared" si="94"/>
        <v>1</v>
      </c>
      <c r="V471" t="str">
        <f>IF(F471="","",IF(COUNTIF('Postes comptables'!$A:$C,F471)=0,"Anomalie",""))</f>
        <v/>
      </c>
      <c r="W471">
        <f t="shared" si="95"/>
        <v>1</v>
      </c>
      <c r="Z471" t="str">
        <f>IF(G471="","",IF(COUNTIF('Postes comptables'!$C$99:$C$148,G471)=0,"Anomalie",""))</f>
        <v/>
      </c>
      <c r="AA471" t="b">
        <f t="shared" si="96"/>
        <v>0</v>
      </c>
      <c r="AB471" t="str">
        <f t="shared" si="97"/>
        <v/>
      </c>
      <c r="AC471" t="str">
        <f t="shared" si="98"/>
        <v/>
      </c>
      <c r="AD471" t="str">
        <f t="shared" si="99"/>
        <v/>
      </c>
      <c r="AE471" t="str">
        <f t="shared" si="100"/>
        <v/>
      </c>
      <c r="AF471" t="str">
        <f t="shared" si="101"/>
        <v/>
      </c>
      <c r="AG471" t="str">
        <f t="shared" si="102"/>
        <v/>
      </c>
      <c r="AH471" t="str">
        <f t="shared" si="103"/>
        <v/>
      </c>
      <c r="AI471" t="str">
        <f t="shared" si="104"/>
        <v/>
      </c>
      <c r="AJ471" t="str">
        <f t="shared" si="105"/>
        <v/>
      </c>
      <c r="AK471" t="str">
        <f t="shared" si="106"/>
        <v/>
      </c>
    </row>
    <row r="472" spans="1:37" x14ac:dyDescent="0.25">
      <c r="A472" s="23"/>
      <c r="B472" s="24"/>
      <c r="C472" s="24"/>
      <c r="D472" s="620"/>
      <c r="E472" s="26"/>
      <c r="F472" s="27" t="s">
        <v>173</v>
      </c>
      <c r="G472" s="27"/>
      <c r="H472" s="24"/>
      <c r="I472" s="28"/>
      <c r="J472" s="28"/>
      <c r="K472" s="52"/>
      <c r="L472" s="53"/>
      <c r="M472" s="54"/>
      <c r="N472" s="55"/>
      <c r="O472" s="56"/>
      <c r="P472" s="223"/>
      <c r="Q472" s="225"/>
      <c r="R472" s="377"/>
      <c r="S472" s="29"/>
      <c r="T472" s="30"/>
      <c r="U472">
        <f t="shared" si="94"/>
        <v>1</v>
      </c>
      <c r="V472" t="str">
        <f>IF(F472="","",IF(COUNTIF('Postes comptables'!$A:$C,F472)=0,"Anomalie",""))</f>
        <v/>
      </c>
      <c r="W472">
        <f t="shared" si="95"/>
        <v>1</v>
      </c>
      <c r="Z472" t="str">
        <f>IF(G472="","",IF(COUNTIF('Postes comptables'!$C$99:$C$148,G472)=0,"Anomalie",""))</f>
        <v/>
      </c>
      <c r="AA472" t="b">
        <f t="shared" si="96"/>
        <v>0</v>
      </c>
      <c r="AB472" t="str">
        <f t="shared" si="97"/>
        <v/>
      </c>
      <c r="AC472" t="str">
        <f t="shared" si="98"/>
        <v/>
      </c>
      <c r="AD472" t="str">
        <f t="shared" si="99"/>
        <v/>
      </c>
      <c r="AE472" t="str">
        <f t="shared" si="100"/>
        <v/>
      </c>
      <c r="AF472" t="str">
        <f t="shared" si="101"/>
        <v/>
      </c>
      <c r="AG472" t="str">
        <f t="shared" si="102"/>
        <v/>
      </c>
      <c r="AH472" t="str">
        <f t="shared" si="103"/>
        <v/>
      </c>
      <c r="AI472" t="str">
        <f t="shared" si="104"/>
        <v/>
      </c>
      <c r="AJ472" t="str">
        <f t="shared" si="105"/>
        <v/>
      </c>
      <c r="AK472" t="str">
        <f t="shared" si="106"/>
        <v/>
      </c>
    </row>
    <row r="473" spans="1:37" x14ac:dyDescent="0.25">
      <c r="A473" s="23"/>
      <c r="B473" s="24"/>
      <c r="C473" s="24"/>
      <c r="D473" s="620"/>
      <c r="E473" s="26"/>
      <c r="F473" s="27" t="s">
        <v>173</v>
      </c>
      <c r="G473" s="27"/>
      <c r="H473" s="24"/>
      <c r="I473" s="28"/>
      <c r="J473" s="28"/>
      <c r="K473" s="52"/>
      <c r="L473" s="53"/>
      <c r="M473" s="54"/>
      <c r="N473" s="55"/>
      <c r="O473" s="56"/>
      <c r="P473" s="223"/>
      <c r="Q473" s="225"/>
      <c r="R473" s="377"/>
      <c r="S473" s="29"/>
      <c r="T473" s="30"/>
      <c r="U473">
        <f t="shared" si="94"/>
        <v>1</v>
      </c>
      <c r="V473" t="str">
        <f>IF(F473="","",IF(COUNTIF('Postes comptables'!$A:$C,F473)=0,"Anomalie",""))</f>
        <v/>
      </c>
      <c r="W473">
        <f t="shared" si="95"/>
        <v>1</v>
      </c>
      <c r="Z473" t="str">
        <f>IF(G473="","",IF(COUNTIF('Postes comptables'!$C$99:$C$148,G473)=0,"Anomalie",""))</f>
        <v/>
      </c>
      <c r="AA473" t="b">
        <f t="shared" si="96"/>
        <v>0</v>
      </c>
      <c r="AB473" t="str">
        <f t="shared" si="97"/>
        <v/>
      </c>
      <c r="AC473" t="str">
        <f t="shared" si="98"/>
        <v/>
      </c>
      <c r="AD473" t="str">
        <f t="shared" si="99"/>
        <v/>
      </c>
      <c r="AE473" t="str">
        <f t="shared" si="100"/>
        <v/>
      </c>
      <c r="AF473" t="str">
        <f t="shared" si="101"/>
        <v/>
      </c>
      <c r="AG473" t="str">
        <f t="shared" si="102"/>
        <v/>
      </c>
      <c r="AH473" t="str">
        <f t="shared" si="103"/>
        <v/>
      </c>
      <c r="AI473" t="str">
        <f t="shared" si="104"/>
        <v/>
      </c>
      <c r="AJ473" t="str">
        <f t="shared" si="105"/>
        <v/>
      </c>
      <c r="AK473" t="str">
        <f t="shared" si="106"/>
        <v/>
      </c>
    </row>
    <row r="474" spans="1:37" x14ac:dyDescent="0.25">
      <c r="A474" s="23"/>
      <c r="B474" s="24"/>
      <c r="C474" s="24"/>
      <c r="D474" s="620"/>
      <c r="E474" s="26"/>
      <c r="F474" s="27" t="s">
        <v>173</v>
      </c>
      <c r="G474" s="27"/>
      <c r="H474" s="24"/>
      <c r="I474" s="28"/>
      <c r="J474" s="28"/>
      <c r="K474" s="52"/>
      <c r="L474" s="53"/>
      <c r="M474" s="54"/>
      <c r="N474" s="55"/>
      <c r="O474" s="56"/>
      <c r="P474" s="223"/>
      <c r="Q474" s="225"/>
      <c r="R474" s="377"/>
      <c r="S474" s="29"/>
      <c r="T474" s="30"/>
      <c r="U474">
        <f t="shared" si="94"/>
        <v>1</v>
      </c>
      <c r="V474" t="str">
        <f>IF(F474="","",IF(COUNTIF('Postes comptables'!$A:$C,F474)=0,"Anomalie",""))</f>
        <v/>
      </c>
      <c r="W474">
        <f t="shared" si="95"/>
        <v>1</v>
      </c>
      <c r="Z474" t="str">
        <f>IF(G474="","",IF(COUNTIF('Postes comptables'!$C$99:$C$148,G474)=0,"Anomalie",""))</f>
        <v/>
      </c>
      <c r="AA474" t="b">
        <f t="shared" si="96"/>
        <v>0</v>
      </c>
      <c r="AB474" t="str">
        <f t="shared" si="97"/>
        <v/>
      </c>
      <c r="AC474" t="str">
        <f t="shared" si="98"/>
        <v/>
      </c>
      <c r="AD474" t="str">
        <f t="shared" si="99"/>
        <v/>
      </c>
      <c r="AE474" t="str">
        <f t="shared" si="100"/>
        <v/>
      </c>
      <c r="AF474" t="str">
        <f t="shared" si="101"/>
        <v/>
      </c>
      <c r="AG474" t="str">
        <f t="shared" si="102"/>
        <v/>
      </c>
      <c r="AH474" t="str">
        <f t="shared" si="103"/>
        <v/>
      </c>
      <c r="AI474" t="str">
        <f t="shared" si="104"/>
        <v/>
      </c>
      <c r="AJ474" t="str">
        <f t="shared" si="105"/>
        <v/>
      </c>
      <c r="AK474" t="str">
        <f t="shared" si="106"/>
        <v/>
      </c>
    </row>
    <row r="475" spans="1:37" x14ac:dyDescent="0.25">
      <c r="A475" s="23"/>
      <c r="B475" s="24"/>
      <c r="C475" s="24"/>
      <c r="D475" s="620"/>
      <c r="E475" s="26"/>
      <c r="F475" s="27" t="s">
        <v>173</v>
      </c>
      <c r="G475" s="27"/>
      <c r="H475" s="24"/>
      <c r="I475" s="28"/>
      <c r="J475" s="28"/>
      <c r="K475" s="52"/>
      <c r="L475" s="53"/>
      <c r="M475" s="54"/>
      <c r="N475" s="55"/>
      <c r="O475" s="56"/>
      <c r="P475" s="223"/>
      <c r="Q475" s="225"/>
      <c r="R475" s="377"/>
      <c r="S475" s="29"/>
      <c r="T475" s="30"/>
      <c r="U475">
        <f t="shared" si="94"/>
        <v>1</v>
      </c>
      <c r="V475" t="str">
        <f>IF(F475="","",IF(COUNTIF('Postes comptables'!$A:$C,F475)=0,"Anomalie",""))</f>
        <v/>
      </c>
      <c r="W475">
        <f t="shared" si="95"/>
        <v>1</v>
      </c>
      <c r="Z475" t="str">
        <f>IF(G475="","",IF(COUNTIF('Postes comptables'!$C$99:$C$148,G475)=0,"Anomalie",""))</f>
        <v/>
      </c>
      <c r="AA475" t="b">
        <f t="shared" si="96"/>
        <v>0</v>
      </c>
      <c r="AB475" t="str">
        <f t="shared" si="97"/>
        <v/>
      </c>
      <c r="AC475" t="str">
        <f t="shared" si="98"/>
        <v/>
      </c>
      <c r="AD475" t="str">
        <f t="shared" si="99"/>
        <v/>
      </c>
      <c r="AE475" t="str">
        <f t="shared" si="100"/>
        <v/>
      </c>
      <c r="AF475" t="str">
        <f t="shared" si="101"/>
        <v/>
      </c>
      <c r="AG475" t="str">
        <f t="shared" si="102"/>
        <v/>
      </c>
      <c r="AH475" t="str">
        <f t="shared" si="103"/>
        <v/>
      </c>
      <c r="AI475" t="str">
        <f t="shared" si="104"/>
        <v/>
      </c>
      <c r="AJ475" t="str">
        <f t="shared" si="105"/>
        <v/>
      </c>
      <c r="AK475" t="str">
        <f t="shared" si="106"/>
        <v/>
      </c>
    </row>
    <row r="476" spans="1:37" x14ac:dyDescent="0.25">
      <c r="A476" s="23"/>
      <c r="B476" s="24"/>
      <c r="C476" s="24"/>
      <c r="D476" s="620"/>
      <c r="E476" s="26"/>
      <c r="F476" s="27" t="s">
        <v>173</v>
      </c>
      <c r="G476" s="27"/>
      <c r="H476" s="24"/>
      <c r="I476" s="28"/>
      <c r="J476" s="28"/>
      <c r="K476" s="52"/>
      <c r="L476" s="53"/>
      <c r="M476" s="54"/>
      <c r="N476" s="55"/>
      <c r="O476" s="56"/>
      <c r="P476" s="223"/>
      <c r="Q476" s="225"/>
      <c r="R476" s="377"/>
      <c r="S476" s="29"/>
      <c r="T476" s="30"/>
      <c r="U476">
        <f t="shared" si="94"/>
        <v>1</v>
      </c>
      <c r="V476" t="str">
        <f>IF(F476="","",IF(COUNTIF('Postes comptables'!$A:$C,F476)=0,"Anomalie",""))</f>
        <v/>
      </c>
      <c r="W476">
        <f t="shared" si="95"/>
        <v>1</v>
      </c>
      <c r="Z476" t="str">
        <f>IF(G476="","",IF(COUNTIF('Postes comptables'!$C$99:$C$148,G476)=0,"Anomalie",""))</f>
        <v/>
      </c>
      <c r="AA476" t="b">
        <f t="shared" si="96"/>
        <v>0</v>
      </c>
      <c r="AB476" t="str">
        <f t="shared" si="97"/>
        <v/>
      </c>
      <c r="AC476" t="str">
        <f t="shared" si="98"/>
        <v/>
      </c>
      <c r="AD476" t="str">
        <f t="shared" si="99"/>
        <v/>
      </c>
      <c r="AE476" t="str">
        <f t="shared" si="100"/>
        <v/>
      </c>
      <c r="AF476" t="str">
        <f t="shared" si="101"/>
        <v/>
      </c>
      <c r="AG476" t="str">
        <f t="shared" si="102"/>
        <v/>
      </c>
      <c r="AH476" t="str">
        <f t="shared" si="103"/>
        <v/>
      </c>
      <c r="AI476" t="str">
        <f t="shared" si="104"/>
        <v/>
      </c>
      <c r="AJ476" t="str">
        <f t="shared" si="105"/>
        <v/>
      </c>
      <c r="AK476" t="str">
        <f t="shared" si="106"/>
        <v/>
      </c>
    </row>
    <row r="477" spans="1:37" x14ac:dyDescent="0.25">
      <c r="A477" s="23"/>
      <c r="B477" s="24"/>
      <c r="C477" s="24"/>
      <c r="D477" s="620"/>
      <c r="E477" s="26"/>
      <c r="F477" s="27" t="s">
        <v>173</v>
      </c>
      <c r="G477" s="27"/>
      <c r="H477" s="24"/>
      <c r="I477" s="28"/>
      <c r="J477" s="28"/>
      <c r="K477" s="52"/>
      <c r="L477" s="53"/>
      <c r="M477" s="54"/>
      <c r="N477" s="55"/>
      <c r="O477" s="56"/>
      <c r="P477" s="223"/>
      <c r="Q477" s="225"/>
      <c r="R477" s="377"/>
      <c r="S477" s="29"/>
      <c r="T477" s="30"/>
      <c r="U477">
        <f t="shared" si="94"/>
        <v>1</v>
      </c>
      <c r="V477" t="str">
        <f>IF(F477="","",IF(COUNTIF('Postes comptables'!$A:$C,F477)=0,"Anomalie",""))</f>
        <v/>
      </c>
      <c r="W477">
        <f t="shared" si="95"/>
        <v>1</v>
      </c>
      <c r="Z477" t="str">
        <f>IF(G477="","",IF(COUNTIF('Postes comptables'!$C$99:$C$148,G477)=0,"Anomalie",""))</f>
        <v/>
      </c>
      <c r="AA477" t="b">
        <f t="shared" si="96"/>
        <v>0</v>
      </c>
      <c r="AB477" t="str">
        <f t="shared" si="97"/>
        <v/>
      </c>
      <c r="AC477" t="str">
        <f t="shared" si="98"/>
        <v/>
      </c>
      <c r="AD477" t="str">
        <f t="shared" si="99"/>
        <v/>
      </c>
      <c r="AE477" t="str">
        <f t="shared" si="100"/>
        <v/>
      </c>
      <c r="AF477" t="str">
        <f t="shared" si="101"/>
        <v/>
      </c>
      <c r="AG477" t="str">
        <f t="shared" si="102"/>
        <v/>
      </c>
      <c r="AH477" t="str">
        <f t="shared" si="103"/>
        <v/>
      </c>
      <c r="AI477" t="str">
        <f t="shared" si="104"/>
        <v/>
      </c>
      <c r="AJ477" t="str">
        <f t="shared" si="105"/>
        <v/>
      </c>
      <c r="AK477" t="str">
        <f t="shared" si="106"/>
        <v/>
      </c>
    </row>
    <row r="478" spans="1:37" x14ac:dyDescent="0.25">
      <c r="A478" s="23"/>
      <c r="B478" s="24"/>
      <c r="C478" s="24"/>
      <c r="D478" s="620"/>
      <c r="E478" s="26"/>
      <c r="F478" s="27" t="s">
        <v>173</v>
      </c>
      <c r="G478" s="27"/>
      <c r="H478" s="24"/>
      <c r="I478" s="28"/>
      <c r="J478" s="28"/>
      <c r="K478" s="52"/>
      <c r="L478" s="53"/>
      <c r="M478" s="54"/>
      <c r="N478" s="55"/>
      <c r="O478" s="56"/>
      <c r="P478" s="223"/>
      <c r="Q478" s="225"/>
      <c r="R478" s="377"/>
      <c r="S478" s="29"/>
      <c r="T478" s="30"/>
      <c r="U478">
        <f t="shared" si="94"/>
        <v>1</v>
      </c>
      <c r="V478" t="str">
        <f>IF(F478="","",IF(COUNTIF('Postes comptables'!$A:$C,F478)=0,"Anomalie",""))</f>
        <v/>
      </c>
      <c r="W478">
        <f t="shared" si="95"/>
        <v>1</v>
      </c>
      <c r="Z478" t="str">
        <f>IF(G478="","",IF(COUNTIF('Postes comptables'!$C$99:$C$148,G478)=0,"Anomalie",""))</f>
        <v/>
      </c>
      <c r="AA478" t="b">
        <f t="shared" si="96"/>
        <v>0</v>
      </c>
      <c r="AB478" t="str">
        <f t="shared" si="97"/>
        <v/>
      </c>
      <c r="AC478" t="str">
        <f t="shared" si="98"/>
        <v/>
      </c>
      <c r="AD478" t="str">
        <f t="shared" si="99"/>
        <v/>
      </c>
      <c r="AE478" t="str">
        <f t="shared" si="100"/>
        <v/>
      </c>
      <c r="AF478" t="str">
        <f t="shared" si="101"/>
        <v/>
      </c>
      <c r="AG478" t="str">
        <f t="shared" si="102"/>
        <v/>
      </c>
      <c r="AH478" t="str">
        <f t="shared" si="103"/>
        <v/>
      </c>
      <c r="AI478" t="str">
        <f t="shared" si="104"/>
        <v/>
      </c>
      <c r="AJ478" t="str">
        <f t="shared" si="105"/>
        <v/>
      </c>
      <c r="AK478" t="str">
        <f t="shared" si="106"/>
        <v/>
      </c>
    </row>
    <row r="479" spans="1:37" x14ac:dyDescent="0.25">
      <c r="A479" s="23"/>
      <c r="B479" s="24"/>
      <c r="C479" s="24"/>
      <c r="D479" s="620"/>
      <c r="E479" s="26"/>
      <c r="F479" s="27" t="s">
        <v>173</v>
      </c>
      <c r="G479" s="27"/>
      <c r="H479" s="24"/>
      <c r="I479" s="28"/>
      <c r="J479" s="28"/>
      <c r="K479" s="52"/>
      <c r="L479" s="53"/>
      <c r="M479" s="54"/>
      <c r="N479" s="55"/>
      <c r="O479" s="56"/>
      <c r="P479" s="223"/>
      <c r="Q479" s="225"/>
      <c r="R479" s="377"/>
      <c r="S479" s="29"/>
      <c r="T479" s="30"/>
      <c r="U479">
        <f t="shared" si="94"/>
        <v>1</v>
      </c>
      <c r="V479" t="str">
        <f>IF(F479="","",IF(COUNTIF('Postes comptables'!$A:$C,F479)=0,"Anomalie",""))</f>
        <v/>
      </c>
      <c r="W479">
        <f t="shared" si="95"/>
        <v>1</v>
      </c>
      <c r="Z479" t="str">
        <f>IF(G479="","",IF(COUNTIF('Postes comptables'!$C$99:$C$148,G479)=0,"Anomalie",""))</f>
        <v/>
      </c>
      <c r="AA479" t="b">
        <f t="shared" si="96"/>
        <v>0</v>
      </c>
      <c r="AB479" t="str">
        <f t="shared" si="97"/>
        <v/>
      </c>
      <c r="AC479" t="str">
        <f t="shared" si="98"/>
        <v/>
      </c>
      <c r="AD479" t="str">
        <f t="shared" si="99"/>
        <v/>
      </c>
      <c r="AE479" t="str">
        <f t="shared" si="100"/>
        <v/>
      </c>
      <c r="AF479" t="str">
        <f t="shared" si="101"/>
        <v/>
      </c>
      <c r="AG479" t="str">
        <f t="shared" si="102"/>
        <v/>
      </c>
      <c r="AH479" t="str">
        <f t="shared" si="103"/>
        <v/>
      </c>
      <c r="AI479" t="str">
        <f t="shared" si="104"/>
        <v/>
      </c>
      <c r="AJ479" t="str">
        <f t="shared" si="105"/>
        <v/>
      </c>
      <c r="AK479" t="str">
        <f t="shared" si="106"/>
        <v/>
      </c>
    </row>
    <row r="480" spans="1:37" x14ac:dyDescent="0.25">
      <c r="A480" s="23"/>
      <c r="B480" s="24"/>
      <c r="C480" s="24"/>
      <c r="D480" s="620"/>
      <c r="E480" s="26"/>
      <c r="F480" s="27" t="s">
        <v>173</v>
      </c>
      <c r="G480" s="27"/>
      <c r="H480" s="24"/>
      <c r="I480" s="28"/>
      <c r="J480" s="28"/>
      <c r="K480" s="52"/>
      <c r="L480" s="53"/>
      <c r="M480" s="54"/>
      <c r="N480" s="55"/>
      <c r="O480" s="56"/>
      <c r="P480" s="223"/>
      <c r="Q480" s="225"/>
      <c r="R480" s="377"/>
      <c r="S480" s="29"/>
      <c r="T480" s="30"/>
      <c r="U480">
        <f t="shared" si="94"/>
        <v>1</v>
      </c>
      <c r="V480" t="str">
        <f>IF(F480="","",IF(COUNTIF('Postes comptables'!$A:$C,F480)=0,"Anomalie",""))</f>
        <v/>
      </c>
      <c r="W480">
        <f t="shared" si="95"/>
        <v>1</v>
      </c>
      <c r="Z480" t="str">
        <f>IF(G480="","",IF(COUNTIF('Postes comptables'!$C$99:$C$148,G480)=0,"Anomalie",""))</f>
        <v/>
      </c>
      <c r="AA480" t="b">
        <f t="shared" si="96"/>
        <v>0</v>
      </c>
      <c r="AB480" t="str">
        <f t="shared" si="97"/>
        <v/>
      </c>
      <c r="AC480" t="str">
        <f t="shared" si="98"/>
        <v/>
      </c>
      <c r="AD480" t="str">
        <f t="shared" si="99"/>
        <v/>
      </c>
      <c r="AE480" t="str">
        <f t="shared" si="100"/>
        <v/>
      </c>
      <c r="AF480" t="str">
        <f t="shared" si="101"/>
        <v/>
      </c>
      <c r="AG480" t="str">
        <f t="shared" si="102"/>
        <v/>
      </c>
      <c r="AH480" t="str">
        <f t="shared" si="103"/>
        <v/>
      </c>
      <c r="AI480" t="str">
        <f t="shared" si="104"/>
        <v/>
      </c>
      <c r="AJ480" t="str">
        <f t="shared" si="105"/>
        <v/>
      </c>
      <c r="AK480" t="str">
        <f t="shared" si="106"/>
        <v/>
      </c>
    </row>
    <row r="481" spans="1:37" x14ac:dyDescent="0.25">
      <c r="A481" s="23"/>
      <c r="B481" s="24"/>
      <c r="C481" s="24"/>
      <c r="D481" s="620"/>
      <c r="E481" s="26"/>
      <c r="F481" s="27" t="s">
        <v>173</v>
      </c>
      <c r="G481" s="27"/>
      <c r="H481" s="24"/>
      <c r="I481" s="28"/>
      <c r="J481" s="28"/>
      <c r="K481" s="52"/>
      <c r="L481" s="53"/>
      <c r="M481" s="54"/>
      <c r="N481" s="55"/>
      <c r="O481" s="56"/>
      <c r="P481" s="223"/>
      <c r="Q481" s="225"/>
      <c r="R481" s="377"/>
      <c r="S481" s="29"/>
      <c r="T481" s="30"/>
      <c r="U481">
        <f t="shared" si="94"/>
        <v>1</v>
      </c>
      <c r="V481" t="str">
        <f>IF(F481="","",IF(COUNTIF('Postes comptables'!$A:$C,F481)=0,"Anomalie",""))</f>
        <v/>
      </c>
      <c r="W481">
        <f t="shared" si="95"/>
        <v>1</v>
      </c>
      <c r="Z481" t="str">
        <f>IF(G481="","",IF(COUNTIF('Postes comptables'!$C$99:$C$148,G481)=0,"Anomalie",""))</f>
        <v/>
      </c>
      <c r="AA481" t="b">
        <f t="shared" si="96"/>
        <v>0</v>
      </c>
      <c r="AB481" t="str">
        <f t="shared" si="97"/>
        <v/>
      </c>
      <c r="AC481" t="str">
        <f t="shared" si="98"/>
        <v/>
      </c>
      <c r="AD481" t="str">
        <f t="shared" si="99"/>
        <v/>
      </c>
      <c r="AE481" t="str">
        <f t="shared" si="100"/>
        <v/>
      </c>
      <c r="AF481" t="str">
        <f t="shared" si="101"/>
        <v/>
      </c>
      <c r="AG481" t="str">
        <f t="shared" si="102"/>
        <v/>
      </c>
      <c r="AH481" t="str">
        <f t="shared" si="103"/>
        <v/>
      </c>
      <c r="AI481" t="str">
        <f t="shared" si="104"/>
        <v/>
      </c>
      <c r="AJ481" t="str">
        <f t="shared" si="105"/>
        <v/>
      </c>
      <c r="AK481" t="str">
        <f t="shared" si="106"/>
        <v/>
      </c>
    </row>
    <row r="482" spans="1:37" x14ac:dyDescent="0.25">
      <c r="A482" s="23"/>
      <c r="B482" s="24"/>
      <c r="C482" s="24"/>
      <c r="D482" s="620"/>
      <c r="E482" s="26"/>
      <c r="F482" s="27" t="s">
        <v>173</v>
      </c>
      <c r="G482" s="27"/>
      <c r="H482" s="24"/>
      <c r="I482" s="28"/>
      <c r="J482" s="28"/>
      <c r="K482" s="52"/>
      <c r="L482" s="53"/>
      <c r="M482" s="54"/>
      <c r="N482" s="55"/>
      <c r="O482" s="56"/>
      <c r="P482" s="223"/>
      <c r="Q482" s="225"/>
      <c r="R482" s="377"/>
      <c r="S482" s="29"/>
      <c r="T482" s="30"/>
      <c r="U482">
        <f t="shared" si="94"/>
        <v>1</v>
      </c>
      <c r="V482" t="str">
        <f>IF(F482="","",IF(COUNTIF('Postes comptables'!$A:$C,F482)=0,"Anomalie",""))</f>
        <v/>
      </c>
      <c r="W482">
        <f t="shared" si="95"/>
        <v>1</v>
      </c>
      <c r="Z482" t="str">
        <f>IF(G482="","",IF(COUNTIF('Postes comptables'!$C$99:$C$148,G482)=0,"Anomalie",""))</f>
        <v/>
      </c>
      <c r="AA482" t="b">
        <f t="shared" si="96"/>
        <v>0</v>
      </c>
      <c r="AB482" t="str">
        <f t="shared" si="97"/>
        <v/>
      </c>
      <c r="AC482" t="str">
        <f t="shared" si="98"/>
        <v/>
      </c>
      <c r="AD482" t="str">
        <f t="shared" si="99"/>
        <v/>
      </c>
      <c r="AE482" t="str">
        <f t="shared" si="100"/>
        <v/>
      </c>
      <c r="AF482" t="str">
        <f t="shared" si="101"/>
        <v/>
      </c>
      <c r="AG482" t="str">
        <f t="shared" si="102"/>
        <v/>
      </c>
      <c r="AH482" t="str">
        <f t="shared" si="103"/>
        <v/>
      </c>
      <c r="AI482" t="str">
        <f t="shared" si="104"/>
        <v/>
      </c>
      <c r="AJ482" t="str">
        <f t="shared" si="105"/>
        <v/>
      </c>
      <c r="AK482" t="str">
        <f t="shared" si="106"/>
        <v/>
      </c>
    </row>
    <row r="483" spans="1:37" x14ac:dyDescent="0.25">
      <c r="A483" s="23"/>
      <c r="B483" s="24"/>
      <c r="C483" s="24"/>
      <c r="D483" s="620"/>
      <c r="E483" s="26"/>
      <c r="F483" s="27" t="s">
        <v>173</v>
      </c>
      <c r="G483" s="27"/>
      <c r="H483" s="24"/>
      <c r="I483" s="28"/>
      <c r="J483" s="28"/>
      <c r="K483" s="52"/>
      <c r="L483" s="53"/>
      <c r="M483" s="54"/>
      <c r="N483" s="55"/>
      <c r="O483" s="56"/>
      <c r="P483" s="223"/>
      <c r="Q483" s="225"/>
      <c r="R483" s="377"/>
      <c r="S483" s="29"/>
      <c r="T483" s="30"/>
      <c r="U483">
        <f t="shared" si="94"/>
        <v>1</v>
      </c>
      <c r="V483" t="str">
        <f>IF(F483="","",IF(COUNTIF('Postes comptables'!$A:$C,F483)=0,"Anomalie",""))</f>
        <v/>
      </c>
      <c r="W483">
        <f t="shared" si="95"/>
        <v>1</v>
      </c>
      <c r="Z483" t="str">
        <f>IF(G483="","",IF(COUNTIF('Postes comptables'!$C$99:$C$148,G483)=0,"Anomalie",""))</f>
        <v/>
      </c>
      <c r="AA483" t="b">
        <f t="shared" si="96"/>
        <v>0</v>
      </c>
      <c r="AB483" t="str">
        <f t="shared" si="97"/>
        <v/>
      </c>
      <c r="AC483" t="str">
        <f t="shared" si="98"/>
        <v/>
      </c>
      <c r="AD483" t="str">
        <f t="shared" si="99"/>
        <v/>
      </c>
      <c r="AE483" t="str">
        <f t="shared" si="100"/>
        <v/>
      </c>
      <c r="AF483" t="str">
        <f t="shared" si="101"/>
        <v/>
      </c>
      <c r="AG483" t="str">
        <f t="shared" si="102"/>
        <v/>
      </c>
      <c r="AH483" t="str">
        <f t="shared" si="103"/>
        <v/>
      </c>
      <c r="AI483" t="str">
        <f t="shared" si="104"/>
        <v/>
      </c>
      <c r="AJ483" t="str">
        <f t="shared" si="105"/>
        <v/>
      </c>
      <c r="AK483" t="str">
        <f t="shared" si="106"/>
        <v/>
      </c>
    </row>
    <row r="484" spans="1:37" x14ac:dyDescent="0.25">
      <c r="A484" s="23"/>
      <c r="B484" s="24"/>
      <c r="C484" s="24"/>
      <c r="D484" s="620"/>
      <c r="E484" s="26"/>
      <c r="F484" s="27" t="s">
        <v>173</v>
      </c>
      <c r="G484" s="27"/>
      <c r="H484" s="24"/>
      <c r="I484" s="28"/>
      <c r="J484" s="28"/>
      <c r="K484" s="52"/>
      <c r="L484" s="53"/>
      <c r="M484" s="54"/>
      <c r="N484" s="55"/>
      <c r="O484" s="56"/>
      <c r="P484" s="223"/>
      <c r="Q484" s="225"/>
      <c r="R484" s="377"/>
      <c r="S484" s="29"/>
      <c r="T484" s="30"/>
      <c r="U484">
        <f t="shared" si="94"/>
        <v>1</v>
      </c>
      <c r="V484" t="str">
        <f>IF(F484="","",IF(COUNTIF('Postes comptables'!$A:$C,F484)=0,"Anomalie",""))</f>
        <v/>
      </c>
      <c r="W484">
        <f t="shared" si="95"/>
        <v>1</v>
      </c>
      <c r="Z484" t="str">
        <f>IF(G484="","",IF(COUNTIF('Postes comptables'!$C$99:$C$148,G484)=0,"Anomalie",""))</f>
        <v/>
      </c>
      <c r="AA484" t="b">
        <f t="shared" si="96"/>
        <v>0</v>
      </c>
      <c r="AB484" t="str">
        <f t="shared" si="97"/>
        <v/>
      </c>
      <c r="AC484" t="str">
        <f t="shared" si="98"/>
        <v/>
      </c>
      <c r="AD484" t="str">
        <f t="shared" si="99"/>
        <v/>
      </c>
      <c r="AE484" t="str">
        <f t="shared" si="100"/>
        <v/>
      </c>
      <c r="AF484" t="str">
        <f t="shared" si="101"/>
        <v/>
      </c>
      <c r="AG484" t="str">
        <f t="shared" si="102"/>
        <v/>
      </c>
      <c r="AH484" t="str">
        <f t="shared" si="103"/>
        <v/>
      </c>
      <c r="AI484" t="str">
        <f t="shared" si="104"/>
        <v/>
      </c>
      <c r="AJ484" t="str">
        <f t="shared" si="105"/>
        <v/>
      </c>
      <c r="AK484" t="str">
        <f t="shared" si="106"/>
        <v/>
      </c>
    </row>
    <row r="485" spans="1:37" x14ac:dyDescent="0.25">
      <c r="A485" s="23"/>
      <c r="B485" s="24"/>
      <c r="C485" s="24"/>
      <c r="D485" s="620"/>
      <c r="E485" s="26"/>
      <c r="F485" s="27" t="s">
        <v>173</v>
      </c>
      <c r="G485" s="27"/>
      <c r="H485" s="24"/>
      <c r="I485" s="28"/>
      <c r="J485" s="28"/>
      <c r="K485" s="52"/>
      <c r="L485" s="53"/>
      <c r="M485" s="54"/>
      <c r="N485" s="55"/>
      <c r="O485" s="56"/>
      <c r="P485" s="223"/>
      <c r="Q485" s="225"/>
      <c r="R485" s="377"/>
      <c r="S485" s="29"/>
      <c r="T485" s="30"/>
      <c r="U485">
        <f t="shared" si="94"/>
        <v>1</v>
      </c>
      <c r="V485" t="str">
        <f>IF(F485="","",IF(COUNTIF('Postes comptables'!$A:$C,F485)=0,"Anomalie",""))</f>
        <v/>
      </c>
      <c r="W485">
        <f t="shared" si="95"/>
        <v>1</v>
      </c>
      <c r="Z485" t="str">
        <f>IF(G485="","",IF(COUNTIF('Postes comptables'!$C$99:$C$148,G485)=0,"Anomalie",""))</f>
        <v/>
      </c>
      <c r="AA485" t="b">
        <f t="shared" si="96"/>
        <v>0</v>
      </c>
      <c r="AB485" t="str">
        <f t="shared" si="97"/>
        <v/>
      </c>
      <c r="AC485" t="str">
        <f t="shared" si="98"/>
        <v/>
      </c>
      <c r="AD485" t="str">
        <f t="shared" si="99"/>
        <v/>
      </c>
      <c r="AE485" t="str">
        <f t="shared" si="100"/>
        <v/>
      </c>
      <c r="AF485" t="str">
        <f t="shared" si="101"/>
        <v/>
      </c>
      <c r="AG485" t="str">
        <f t="shared" si="102"/>
        <v/>
      </c>
      <c r="AH485" t="str">
        <f t="shared" si="103"/>
        <v/>
      </c>
      <c r="AI485" t="str">
        <f t="shared" si="104"/>
        <v/>
      </c>
      <c r="AJ485" t="str">
        <f t="shared" si="105"/>
        <v/>
      </c>
      <c r="AK485" t="str">
        <f t="shared" si="106"/>
        <v/>
      </c>
    </row>
    <row r="486" spans="1:37" x14ac:dyDescent="0.25">
      <c r="A486" s="23"/>
      <c r="B486" s="24"/>
      <c r="C486" s="24"/>
      <c r="D486" s="620"/>
      <c r="E486" s="26"/>
      <c r="F486" s="27" t="s">
        <v>173</v>
      </c>
      <c r="G486" s="27"/>
      <c r="H486" s="24"/>
      <c r="I486" s="28"/>
      <c r="J486" s="28"/>
      <c r="K486" s="52"/>
      <c r="L486" s="53"/>
      <c r="M486" s="54"/>
      <c r="N486" s="55"/>
      <c r="O486" s="56"/>
      <c r="P486" s="223"/>
      <c r="Q486" s="225"/>
      <c r="R486" s="377"/>
      <c r="S486" s="29"/>
      <c r="T486" s="30"/>
      <c r="U486">
        <f t="shared" si="94"/>
        <v>1</v>
      </c>
      <c r="V486" t="str">
        <f>IF(F486="","",IF(COUNTIF('Postes comptables'!$A:$C,F486)=0,"Anomalie",""))</f>
        <v/>
      </c>
      <c r="W486">
        <f t="shared" si="95"/>
        <v>1</v>
      </c>
      <c r="Z486" t="str">
        <f>IF(G486="","",IF(COUNTIF('Postes comptables'!$C$99:$C$148,G486)=0,"Anomalie",""))</f>
        <v/>
      </c>
      <c r="AA486" t="b">
        <f t="shared" si="96"/>
        <v>0</v>
      </c>
      <c r="AB486" t="str">
        <f t="shared" si="97"/>
        <v/>
      </c>
      <c r="AC486" t="str">
        <f t="shared" si="98"/>
        <v/>
      </c>
      <c r="AD486" t="str">
        <f t="shared" si="99"/>
        <v/>
      </c>
      <c r="AE486" t="str">
        <f t="shared" si="100"/>
        <v/>
      </c>
      <c r="AF486" t="str">
        <f t="shared" si="101"/>
        <v/>
      </c>
      <c r="AG486" t="str">
        <f t="shared" si="102"/>
        <v/>
      </c>
      <c r="AH486" t="str">
        <f t="shared" si="103"/>
        <v/>
      </c>
      <c r="AI486" t="str">
        <f t="shared" si="104"/>
        <v/>
      </c>
      <c r="AJ486" t="str">
        <f t="shared" si="105"/>
        <v/>
      </c>
      <c r="AK486" t="str">
        <f t="shared" si="106"/>
        <v/>
      </c>
    </row>
    <row r="487" spans="1:37" x14ac:dyDescent="0.25">
      <c r="A487" s="23"/>
      <c r="B487" s="24"/>
      <c r="C487" s="24"/>
      <c r="D487" s="620"/>
      <c r="E487" s="26"/>
      <c r="F487" s="27" t="s">
        <v>173</v>
      </c>
      <c r="G487" s="27"/>
      <c r="H487" s="24"/>
      <c r="I487" s="28"/>
      <c r="J487" s="28"/>
      <c r="K487" s="52"/>
      <c r="L487" s="53"/>
      <c r="M487" s="54"/>
      <c r="N487" s="55"/>
      <c r="O487" s="56"/>
      <c r="P487" s="223"/>
      <c r="Q487" s="225"/>
      <c r="R487" s="377"/>
      <c r="S487" s="29"/>
      <c r="T487" s="30"/>
      <c r="U487">
        <f t="shared" si="94"/>
        <v>1</v>
      </c>
      <c r="V487" t="str">
        <f>IF(F487="","",IF(COUNTIF('Postes comptables'!$A:$C,F487)=0,"Anomalie",""))</f>
        <v/>
      </c>
      <c r="W487">
        <f t="shared" si="95"/>
        <v>1</v>
      </c>
      <c r="Z487" t="str">
        <f>IF(G487="","",IF(COUNTIF('Postes comptables'!$C$99:$C$148,G487)=0,"Anomalie",""))</f>
        <v/>
      </c>
      <c r="AA487" t="b">
        <f t="shared" si="96"/>
        <v>0</v>
      </c>
      <c r="AB487" t="str">
        <f t="shared" si="97"/>
        <v/>
      </c>
      <c r="AC487" t="str">
        <f t="shared" si="98"/>
        <v/>
      </c>
      <c r="AD487" t="str">
        <f t="shared" si="99"/>
        <v/>
      </c>
      <c r="AE487" t="str">
        <f t="shared" si="100"/>
        <v/>
      </c>
      <c r="AF487" t="str">
        <f t="shared" si="101"/>
        <v/>
      </c>
      <c r="AG487" t="str">
        <f t="shared" si="102"/>
        <v/>
      </c>
      <c r="AH487" t="str">
        <f t="shared" si="103"/>
        <v/>
      </c>
      <c r="AI487" t="str">
        <f t="shared" si="104"/>
        <v/>
      </c>
      <c r="AJ487" t="str">
        <f t="shared" si="105"/>
        <v/>
      </c>
      <c r="AK487" t="str">
        <f t="shared" si="106"/>
        <v/>
      </c>
    </row>
    <row r="488" spans="1:37" x14ac:dyDescent="0.25">
      <c r="A488" s="23"/>
      <c r="B488" s="24"/>
      <c r="C488" s="24"/>
      <c r="D488" s="620"/>
      <c r="E488" s="26"/>
      <c r="F488" s="27" t="s">
        <v>173</v>
      </c>
      <c r="G488" s="27"/>
      <c r="H488" s="24"/>
      <c r="I488" s="28"/>
      <c r="J488" s="28"/>
      <c r="K488" s="52"/>
      <c r="L488" s="53"/>
      <c r="M488" s="54"/>
      <c r="N488" s="55"/>
      <c r="O488" s="56"/>
      <c r="P488" s="223"/>
      <c r="Q488" s="225"/>
      <c r="R488" s="377"/>
      <c r="S488" s="29"/>
      <c r="T488" s="30"/>
      <c r="U488">
        <f t="shared" si="94"/>
        <v>1</v>
      </c>
      <c r="V488" t="str">
        <f>IF(F488="","",IF(COUNTIF('Postes comptables'!$A:$C,F488)=0,"Anomalie",""))</f>
        <v/>
      </c>
      <c r="W488">
        <f t="shared" si="95"/>
        <v>1</v>
      </c>
      <c r="Z488" t="str">
        <f>IF(G488="","",IF(COUNTIF('Postes comptables'!$C$99:$C$148,G488)=0,"Anomalie",""))</f>
        <v/>
      </c>
      <c r="AA488" t="b">
        <f t="shared" si="96"/>
        <v>0</v>
      </c>
      <c r="AB488" t="str">
        <f t="shared" si="97"/>
        <v/>
      </c>
      <c r="AC488" t="str">
        <f t="shared" si="98"/>
        <v/>
      </c>
      <c r="AD488" t="str">
        <f t="shared" si="99"/>
        <v/>
      </c>
      <c r="AE488" t="str">
        <f t="shared" si="100"/>
        <v/>
      </c>
      <c r="AF488" t="str">
        <f t="shared" si="101"/>
        <v/>
      </c>
      <c r="AG488" t="str">
        <f t="shared" si="102"/>
        <v/>
      </c>
      <c r="AH488" t="str">
        <f t="shared" si="103"/>
        <v/>
      </c>
      <c r="AI488" t="str">
        <f t="shared" si="104"/>
        <v/>
      </c>
      <c r="AJ488" t="str">
        <f t="shared" si="105"/>
        <v/>
      </c>
      <c r="AK488" t="str">
        <f t="shared" si="106"/>
        <v/>
      </c>
    </row>
    <row r="489" spans="1:37" x14ac:dyDescent="0.25">
      <c r="A489" s="23"/>
      <c r="B489" s="24"/>
      <c r="C489" s="24"/>
      <c r="D489" s="620"/>
      <c r="E489" s="26"/>
      <c r="F489" s="27" t="s">
        <v>173</v>
      </c>
      <c r="G489" s="27"/>
      <c r="H489" s="24"/>
      <c r="I489" s="28"/>
      <c r="J489" s="28"/>
      <c r="K489" s="52"/>
      <c r="L489" s="53"/>
      <c r="M489" s="54"/>
      <c r="N489" s="55"/>
      <c r="O489" s="56"/>
      <c r="P489" s="223"/>
      <c r="Q489" s="225"/>
      <c r="R489" s="377"/>
      <c r="S489" s="29"/>
      <c r="T489" s="30"/>
      <c r="U489">
        <f t="shared" si="94"/>
        <v>1</v>
      </c>
      <c r="V489" t="str">
        <f>IF(F489="","",IF(COUNTIF('Postes comptables'!$A:$C,F489)=0,"Anomalie",""))</f>
        <v/>
      </c>
      <c r="W489">
        <f t="shared" si="95"/>
        <v>1</v>
      </c>
      <c r="Z489" t="str">
        <f>IF(G489="","",IF(COUNTIF('Postes comptables'!$C$99:$C$148,G489)=0,"Anomalie",""))</f>
        <v/>
      </c>
      <c r="AA489" t="b">
        <f t="shared" si="96"/>
        <v>0</v>
      </c>
      <c r="AB489" t="str">
        <f t="shared" si="97"/>
        <v/>
      </c>
      <c r="AC489" t="str">
        <f t="shared" si="98"/>
        <v/>
      </c>
      <c r="AD489" t="str">
        <f t="shared" si="99"/>
        <v/>
      </c>
      <c r="AE489" t="str">
        <f t="shared" si="100"/>
        <v/>
      </c>
      <c r="AF489" t="str">
        <f t="shared" si="101"/>
        <v/>
      </c>
      <c r="AG489" t="str">
        <f t="shared" si="102"/>
        <v/>
      </c>
      <c r="AH489" t="str">
        <f t="shared" si="103"/>
        <v/>
      </c>
      <c r="AI489" t="str">
        <f t="shared" si="104"/>
        <v/>
      </c>
      <c r="AJ489" t="str">
        <f t="shared" si="105"/>
        <v/>
      </c>
      <c r="AK489" t="str">
        <f t="shared" si="106"/>
        <v/>
      </c>
    </row>
    <row r="490" spans="1:37" x14ac:dyDescent="0.25">
      <c r="A490" s="23"/>
      <c r="B490" s="24"/>
      <c r="C490" s="24"/>
      <c r="D490" s="620"/>
      <c r="E490" s="26"/>
      <c r="F490" s="27" t="s">
        <v>173</v>
      </c>
      <c r="G490" s="27"/>
      <c r="H490" s="24"/>
      <c r="I490" s="28"/>
      <c r="J490" s="28"/>
      <c r="K490" s="52"/>
      <c r="L490" s="53"/>
      <c r="M490" s="54"/>
      <c r="N490" s="55"/>
      <c r="O490" s="56"/>
      <c r="P490" s="223"/>
      <c r="Q490" s="225"/>
      <c r="R490" s="377"/>
      <c r="S490" s="29"/>
      <c r="T490" s="30"/>
      <c r="U490">
        <f t="shared" si="94"/>
        <v>1</v>
      </c>
      <c r="V490" t="str">
        <f>IF(F490="","",IF(COUNTIF('Postes comptables'!$A:$C,F490)=0,"Anomalie",""))</f>
        <v/>
      </c>
      <c r="W490">
        <f t="shared" si="95"/>
        <v>1</v>
      </c>
      <c r="Z490" t="str">
        <f>IF(G490="","",IF(COUNTIF('Postes comptables'!$C$99:$C$148,G490)=0,"Anomalie",""))</f>
        <v/>
      </c>
      <c r="AA490" t="b">
        <f t="shared" si="96"/>
        <v>0</v>
      </c>
      <c r="AB490" t="str">
        <f t="shared" si="97"/>
        <v/>
      </c>
      <c r="AC490" t="str">
        <f t="shared" si="98"/>
        <v/>
      </c>
      <c r="AD490" t="str">
        <f t="shared" si="99"/>
        <v/>
      </c>
      <c r="AE490" t="str">
        <f t="shared" si="100"/>
        <v/>
      </c>
      <c r="AF490" t="str">
        <f t="shared" si="101"/>
        <v/>
      </c>
      <c r="AG490" t="str">
        <f t="shared" si="102"/>
        <v/>
      </c>
      <c r="AH490" t="str">
        <f t="shared" si="103"/>
        <v/>
      </c>
      <c r="AI490" t="str">
        <f t="shared" si="104"/>
        <v/>
      </c>
      <c r="AJ490" t="str">
        <f t="shared" si="105"/>
        <v/>
      </c>
      <c r="AK490" t="str">
        <f t="shared" si="106"/>
        <v/>
      </c>
    </row>
    <row r="491" spans="1:37" x14ac:dyDescent="0.25">
      <c r="A491" s="23"/>
      <c r="B491" s="24"/>
      <c r="C491" s="24"/>
      <c r="D491" s="620"/>
      <c r="E491" s="26"/>
      <c r="F491" s="27" t="s">
        <v>173</v>
      </c>
      <c r="G491" s="27"/>
      <c r="H491" s="24"/>
      <c r="I491" s="28"/>
      <c r="J491" s="28"/>
      <c r="K491" s="52"/>
      <c r="L491" s="53"/>
      <c r="M491" s="54"/>
      <c r="N491" s="55"/>
      <c r="O491" s="56"/>
      <c r="P491" s="223"/>
      <c r="Q491" s="225"/>
      <c r="R491" s="377"/>
      <c r="S491" s="29"/>
      <c r="T491" s="30"/>
      <c r="U491">
        <f t="shared" si="94"/>
        <v>1</v>
      </c>
      <c r="V491" t="str">
        <f>IF(F491="","",IF(COUNTIF('Postes comptables'!$A:$C,F491)=0,"Anomalie",""))</f>
        <v/>
      </c>
      <c r="W491">
        <f t="shared" si="95"/>
        <v>1</v>
      </c>
      <c r="Z491" t="str">
        <f>IF(G491="","",IF(COUNTIF('Postes comptables'!$C$99:$C$148,G491)=0,"Anomalie",""))</f>
        <v/>
      </c>
      <c r="AA491" t="b">
        <f t="shared" si="96"/>
        <v>0</v>
      </c>
      <c r="AB491" t="str">
        <f t="shared" si="97"/>
        <v/>
      </c>
      <c r="AC491" t="str">
        <f t="shared" si="98"/>
        <v/>
      </c>
      <c r="AD491" t="str">
        <f t="shared" si="99"/>
        <v/>
      </c>
      <c r="AE491" t="str">
        <f t="shared" si="100"/>
        <v/>
      </c>
      <c r="AF491" t="str">
        <f t="shared" si="101"/>
        <v/>
      </c>
      <c r="AG491" t="str">
        <f t="shared" si="102"/>
        <v/>
      </c>
      <c r="AH491" t="str">
        <f t="shared" si="103"/>
        <v/>
      </c>
      <c r="AI491" t="str">
        <f t="shared" si="104"/>
        <v/>
      </c>
      <c r="AJ491" t="str">
        <f t="shared" si="105"/>
        <v/>
      </c>
      <c r="AK491" t="str">
        <f t="shared" si="106"/>
        <v/>
      </c>
    </row>
    <row r="492" spans="1:37" x14ac:dyDescent="0.25">
      <c r="A492" s="23"/>
      <c r="B492" s="24"/>
      <c r="C492" s="24"/>
      <c r="D492" s="620"/>
      <c r="E492" s="26"/>
      <c r="F492" s="27" t="s">
        <v>173</v>
      </c>
      <c r="G492" s="27"/>
      <c r="H492" s="24"/>
      <c r="I492" s="28"/>
      <c r="J492" s="28"/>
      <c r="K492" s="52"/>
      <c r="L492" s="53"/>
      <c r="M492" s="54"/>
      <c r="N492" s="55"/>
      <c r="O492" s="56"/>
      <c r="P492" s="223"/>
      <c r="Q492" s="225"/>
      <c r="R492" s="377"/>
      <c r="S492" s="29"/>
      <c r="T492" s="30"/>
      <c r="U492">
        <f t="shared" si="94"/>
        <v>1</v>
      </c>
      <c r="V492" t="str">
        <f>IF(F492="","",IF(COUNTIF('Postes comptables'!$A:$C,F492)=0,"Anomalie",""))</f>
        <v/>
      </c>
      <c r="W492">
        <f t="shared" si="95"/>
        <v>1</v>
      </c>
      <c r="Z492" t="str">
        <f>IF(G492="","",IF(COUNTIF('Postes comptables'!$C$99:$C$148,G492)=0,"Anomalie",""))</f>
        <v/>
      </c>
      <c r="AA492" t="b">
        <f t="shared" si="96"/>
        <v>0</v>
      </c>
      <c r="AB492" t="str">
        <f t="shared" si="97"/>
        <v/>
      </c>
      <c r="AC492" t="str">
        <f t="shared" si="98"/>
        <v/>
      </c>
      <c r="AD492" t="str">
        <f t="shared" si="99"/>
        <v/>
      </c>
      <c r="AE492" t="str">
        <f t="shared" si="100"/>
        <v/>
      </c>
      <c r="AF492" t="str">
        <f t="shared" si="101"/>
        <v/>
      </c>
      <c r="AG492" t="str">
        <f t="shared" si="102"/>
        <v/>
      </c>
      <c r="AH492" t="str">
        <f t="shared" si="103"/>
        <v/>
      </c>
      <c r="AI492" t="str">
        <f t="shared" si="104"/>
        <v/>
      </c>
      <c r="AJ492" t="str">
        <f t="shared" si="105"/>
        <v/>
      </c>
      <c r="AK492" t="str">
        <f t="shared" si="106"/>
        <v/>
      </c>
    </row>
    <row r="493" spans="1:37" x14ac:dyDescent="0.25">
      <c r="A493" s="23"/>
      <c r="B493" s="24"/>
      <c r="C493" s="24"/>
      <c r="D493" s="620"/>
      <c r="E493" s="26"/>
      <c r="F493" s="27" t="s">
        <v>173</v>
      </c>
      <c r="G493" s="27"/>
      <c r="H493" s="24"/>
      <c r="I493" s="28"/>
      <c r="J493" s="28"/>
      <c r="K493" s="52"/>
      <c r="L493" s="53"/>
      <c r="M493" s="54"/>
      <c r="N493" s="55"/>
      <c r="O493" s="56"/>
      <c r="P493" s="223"/>
      <c r="Q493" s="225"/>
      <c r="R493" s="377"/>
      <c r="S493" s="29"/>
      <c r="T493" s="30"/>
      <c r="U493">
        <f t="shared" si="94"/>
        <v>1</v>
      </c>
      <c r="V493" t="str">
        <f>IF(F493="","",IF(COUNTIF('Postes comptables'!$A:$C,F493)=0,"Anomalie",""))</f>
        <v/>
      </c>
      <c r="W493">
        <f t="shared" si="95"/>
        <v>1</v>
      </c>
      <c r="Z493" t="str">
        <f>IF(G493="","",IF(COUNTIF('Postes comptables'!$C$99:$C$148,G493)=0,"Anomalie",""))</f>
        <v/>
      </c>
      <c r="AA493" t="b">
        <f t="shared" si="96"/>
        <v>0</v>
      </c>
      <c r="AB493" t="str">
        <f t="shared" si="97"/>
        <v/>
      </c>
      <c r="AC493" t="str">
        <f t="shared" si="98"/>
        <v/>
      </c>
      <c r="AD493" t="str">
        <f t="shared" si="99"/>
        <v/>
      </c>
      <c r="AE493" t="str">
        <f t="shared" si="100"/>
        <v/>
      </c>
      <c r="AF493" t="str">
        <f t="shared" si="101"/>
        <v/>
      </c>
      <c r="AG493" t="str">
        <f t="shared" si="102"/>
        <v/>
      </c>
      <c r="AH493" t="str">
        <f t="shared" si="103"/>
        <v/>
      </c>
      <c r="AI493" t="str">
        <f t="shared" si="104"/>
        <v/>
      </c>
      <c r="AJ493" t="str">
        <f t="shared" si="105"/>
        <v/>
      </c>
      <c r="AK493" t="str">
        <f t="shared" si="106"/>
        <v/>
      </c>
    </row>
    <row r="494" spans="1:37" x14ac:dyDescent="0.25">
      <c r="A494" s="23"/>
      <c r="B494" s="24"/>
      <c r="C494" s="24"/>
      <c r="D494" s="620"/>
      <c r="E494" s="26"/>
      <c r="F494" s="27" t="s">
        <v>173</v>
      </c>
      <c r="G494" s="27"/>
      <c r="H494" s="24"/>
      <c r="I494" s="28"/>
      <c r="J494" s="28"/>
      <c r="K494" s="52"/>
      <c r="L494" s="53"/>
      <c r="M494" s="54"/>
      <c r="N494" s="55"/>
      <c r="O494" s="56"/>
      <c r="P494" s="223"/>
      <c r="Q494" s="225"/>
      <c r="R494" s="377"/>
      <c r="S494" s="29"/>
      <c r="T494" s="30"/>
      <c r="U494">
        <f t="shared" si="94"/>
        <v>1</v>
      </c>
      <c r="V494" t="str">
        <f>IF(F494="","",IF(COUNTIF('Postes comptables'!$A:$C,F494)=0,"Anomalie",""))</f>
        <v/>
      </c>
      <c r="W494">
        <f t="shared" si="95"/>
        <v>1</v>
      </c>
      <c r="Z494" t="str">
        <f>IF(G494="","",IF(COUNTIF('Postes comptables'!$C$99:$C$148,G494)=0,"Anomalie",""))</f>
        <v/>
      </c>
      <c r="AA494" t="b">
        <f t="shared" si="96"/>
        <v>0</v>
      </c>
      <c r="AB494" t="str">
        <f t="shared" si="97"/>
        <v/>
      </c>
      <c r="AC494" t="str">
        <f t="shared" si="98"/>
        <v/>
      </c>
      <c r="AD494" t="str">
        <f t="shared" si="99"/>
        <v/>
      </c>
      <c r="AE494" t="str">
        <f t="shared" si="100"/>
        <v/>
      </c>
      <c r="AF494" t="str">
        <f t="shared" si="101"/>
        <v/>
      </c>
      <c r="AG494" t="str">
        <f t="shared" si="102"/>
        <v/>
      </c>
      <c r="AH494" t="str">
        <f t="shared" si="103"/>
        <v/>
      </c>
      <c r="AI494" t="str">
        <f t="shared" si="104"/>
        <v/>
      </c>
      <c r="AJ494" t="str">
        <f t="shared" si="105"/>
        <v/>
      </c>
      <c r="AK494" t="str">
        <f t="shared" si="106"/>
        <v/>
      </c>
    </row>
    <row r="495" spans="1:37" x14ac:dyDescent="0.25">
      <c r="A495" s="23"/>
      <c r="B495" s="24"/>
      <c r="C495" s="24"/>
      <c r="D495" s="620"/>
      <c r="E495" s="26"/>
      <c r="F495" s="27" t="s">
        <v>173</v>
      </c>
      <c r="G495" s="27"/>
      <c r="H495" s="24"/>
      <c r="I495" s="28"/>
      <c r="J495" s="28"/>
      <c r="K495" s="52"/>
      <c r="L495" s="53"/>
      <c r="M495" s="54"/>
      <c r="N495" s="55"/>
      <c r="O495" s="56"/>
      <c r="P495" s="223"/>
      <c r="Q495" s="225"/>
      <c r="R495" s="377"/>
      <c r="S495" s="29"/>
      <c r="T495" s="30"/>
      <c r="U495">
        <f t="shared" si="94"/>
        <v>1</v>
      </c>
      <c r="V495" t="str">
        <f>IF(F495="","",IF(COUNTIF('Postes comptables'!$A:$C,F495)=0,"Anomalie",""))</f>
        <v/>
      </c>
      <c r="W495">
        <f t="shared" si="95"/>
        <v>1</v>
      </c>
      <c r="Z495" t="str">
        <f>IF(G495="","",IF(COUNTIF('Postes comptables'!$C$99:$C$148,G495)=0,"Anomalie",""))</f>
        <v/>
      </c>
      <c r="AA495" t="b">
        <f t="shared" si="96"/>
        <v>0</v>
      </c>
      <c r="AB495" t="str">
        <f t="shared" si="97"/>
        <v/>
      </c>
      <c r="AC495" t="str">
        <f t="shared" si="98"/>
        <v/>
      </c>
      <c r="AD495" t="str">
        <f t="shared" si="99"/>
        <v/>
      </c>
      <c r="AE495" t="str">
        <f t="shared" si="100"/>
        <v/>
      </c>
      <c r="AF495" t="str">
        <f t="shared" si="101"/>
        <v/>
      </c>
      <c r="AG495" t="str">
        <f t="shared" si="102"/>
        <v/>
      </c>
      <c r="AH495" t="str">
        <f t="shared" si="103"/>
        <v/>
      </c>
      <c r="AI495" t="str">
        <f t="shared" si="104"/>
        <v/>
      </c>
      <c r="AJ495" t="str">
        <f t="shared" si="105"/>
        <v/>
      </c>
      <c r="AK495" t="str">
        <f t="shared" si="106"/>
        <v/>
      </c>
    </row>
    <row r="496" spans="1:37" x14ac:dyDescent="0.25">
      <c r="A496" s="23"/>
      <c r="B496" s="24"/>
      <c r="C496" s="24"/>
      <c r="D496" s="620"/>
      <c r="E496" s="26"/>
      <c r="F496" s="27" t="s">
        <v>173</v>
      </c>
      <c r="G496" s="27"/>
      <c r="H496" s="24"/>
      <c r="I496" s="28"/>
      <c r="J496" s="28"/>
      <c r="K496" s="52"/>
      <c r="L496" s="53"/>
      <c r="M496" s="54"/>
      <c r="N496" s="55"/>
      <c r="O496" s="56"/>
      <c r="P496" s="223"/>
      <c r="Q496" s="225"/>
      <c r="R496" s="377"/>
      <c r="S496" s="29"/>
      <c r="T496" s="30"/>
      <c r="U496">
        <f t="shared" si="94"/>
        <v>1</v>
      </c>
      <c r="V496" t="str">
        <f>IF(F496="","",IF(COUNTIF('Postes comptables'!$A:$C,F496)=0,"Anomalie",""))</f>
        <v/>
      </c>
      <c r="W496">
        <f t="shared" si="95"/>
        <v>1</v>
      </c>
      <c r="Z496" t="str">
        <f>IF(G496="","",IF(COUNTIF('Postes comptables'!$C$99:$C$148,G496)=0,"Anomalie",""))</f>
        <v/>
      </c>
      <c r="AA496" t="b">
        <f t="shared" si="96"/>
        <v>0</v>
      </c>
      <c r="AB496" t="str">
        <f t="shared" si="97"/>
        <v/>
      </c>
      <c r="AC496" t="str">
        <f t="shared" si="98"/>
        <v/>
      </c>
      <c r="AD496" t="str">
        <f t="shared" si="99"/>
        <v/>
      </c>
      <c r="AE496" t="str">
        <f t="shared" si="100"/>
        <v/>
      </c>
      <c r="AF496" t="str">
        <f t="shared" si="101"/>
        <v/>
      </c>
      <c r="AG496" t="str">
        <f t="shared" si="102"/>
        <v/>
      </c>
      <c r="AH496" t="str">
        <f t="shared" si="103"/>
        <v/>
      </c>
      <c r="AI496" t="str">
        <f t="shared" si="104"/>
        <v/>
      </c>
      <c r="AJ496" t="str">
        <f t="shared" si="105"/>
        <v/>
      </c>
      <c r="AK496" t="str">
        <f t="shared" si="106"/>
        <v/>
      </c>
    </row>
    <row r="497" spans="1:37" x14ac:dyDescent="0.25">
      <c r="A497" s="23"/>
      <c r="B497" s="24"/>
      <c r="C497" s="24"/>
      <c r="D497" s="620"/>
      <c r="E497" s="26"/>
      <c r="F497" s="27" t="s">
        <v>173</v>
      </c>
      <c r="G497" s="27"/>
      <c r="H497" s="24"/>
      <c r="I497" s="28"/>
      <c r="J497" s="28"/>
      <c r="K497" s="52"/>
      <c r="L497" s="53"/>
      <c r="M497" s="54"/>
      <c r="N497" s="55"/>
      <c r="O497" s="56"/>
      <c r="P497" s="223"/>
      <c r="Q497" s="225"/>
      <c r="R497" s="377"/>
      <c r="S497" s="29"/>
      <c r="T497" s="30"/>
      <c r="U497">
        <f t="shared" si="94"/>
        <v>1</v>
      </c>
      <c r="V497" t="str">
        <f>IF(F497="","",IF(COUNTIF('Postes comptables'!$A:$C,F497)=0,"Anomalie",""))</f>
        <v/>
      </c>
      <c r="W497">
        <f t="shared" si="95"/>
        <v>1</v>
      </c>
      <c r="Z497" t="str">
        <f>IF(G497="","",IF(COUNTIF('Postes comptables'!$C$99:$C$148,G497)=0,"Anomalie",""))</f>
        <v/>
      </c>
      <c r="AA497" t="b">
        <f t="shared" si="96"/>
        <v>0</v>
      </c>
      <c r="AB497" t="str">
        <f t="shared" si="97"/>
        <v/>
      </c>
      <c r="AC497" t="str">
        <f t="shared" si="98"/>
        <v/>
      </c>
      <c r="AD497" t="str">
        <f t="shared" si="99"/>
        <v/>
      </c>
      <c r="AE497" t="str">
        <f t="shared" si="100"/>
        <v/>
      </c>
      <c r="AF497" t="str">
        <f t="shared" si="101"/>
        <v/>
      </c>
      <c r="AG497" t="str">
        <f t="shared" si="102"/>
        <v/>
      </c>
      <c r="AH497" t="str">
        <f t="shared" si="103"/>
        <v/>
      </c>
      <c r="AI497" t="str">
        <f t="shared" si="104"/>
        <v/>
      </c>
      <c r="AJ497" t="str">
        <f t="shared" si="105"/>
        <v/>
      </c>
      <c r="AK497" t="str">
        <f t="shared" si="106"/>
        <v/>
      </c>
    </row>
    <row r="498" spans="1:37" x14ac:dyDescent="0.25">
      <c r="A498" s="23"/>
      <c r="B498" s="24"/>
      <c r="C498" s="24"/>
      <c r="D498" s="620"/>
      <c r="E498" s="26"/>
      <c r="F498" s="27" t="s">
        <v>173</v>
      </c>
      <c r="G498" s="27"/>
      <c r="H498" s="24"/>
      <c r="I498" s="28"/>
      <c r="J498" s="28"/>
      <c r="K498" s="52"/>
      <c r="L498" s="53"/>
      <c r="M498" s="54"/>
      <c r="N498" s="55"/>
      <c r="O498" s="56"/>
      <c r="P498" s="223"/>
      <c r="Q498" s="225"/>
      <c r="R498" s="377"/>
      <c r="S498" s="29"/>
      <c r="T498" s="30"/>
      <c r="U498">
        <f t="shared" si="94"/>
        <v>1</v>
      </c>
      <c r="V498" t="str">
        <f>IF(F498="","",IF(COUNTIF('Postes comptables'!$A:$C,F498)=0,"Anomalie",""))</f>
        <v/>
      </c>
      <c r="W498">
        <f t="shared" si="95"/>
        <v>1</v>
      </c>
      <c r="Z498" t="str">
        <f>IF(G498="","",IF(COUNTIF('Postes comptables'!$C$99:$C$148,G498)=0,"Anomalie",""))</f>
        <v/>
      </c>
      <c r="AA498" t="b">
        <f t="shared" si="96"/>
        <v>0</v>
      </c>
      <c r="AB498" t="str">
        <f t="shared" si="97"/>
        <v/>
      </c>
      <c r="AC498" t="str">
        <f t="shared" si="98"/>
        <v/>
      </c>
      <c r="AD498" t="str">
        <f t="shared" si="99"/>
        <v/>
      </c>
      <c r="AE498" t="str">
        <f t="shared" si="100"/>
        <v/>
      </c>
      <c r="AF498" t="str">
        <f t="shared" si="101"/>
        <v/>
      </c>
      <c r="AG498" t="str">
        <f t="shared" si="102"/>
        <v/>
      </c>
      <c r="AH498" t="str">
        <f t="shared" si="103"/>
        <v/>
      </c>
      <c r="AI498" t="str">
        <f t="shared" si="104"/>
        <v/>
      </c>
      <c r="AJ498" t="str">
        <f t="shared" si="105"/>
        <v/>
      </c>
      <c r="AK498" t="str">
        <f t="shared" si="106"/>
        <v/>
      </c>
    </row>
    <row r="499" spans="1:37" x14ac:dyDescent="0.25">
      <c r="A499" s="23"/>
      <c r="B499" s="24"/>
      <c r="C499" s="24"/>
      <c r="D499" s="620"/>
      <c r="E499" s="26"/>
      <c r="F499" s="27" t="s">
        <v>173</v>
      </c>
      <c r="G499" s="27"/>
      <c r="H499" s="24"/>
      <c r="I499" s="28"/>
      <c r="J499" s="28"/>
      <c r="K499" s="52"/>
      <c r="L499" s="53"/>
      <c r="M499" s="54"/>
      <c r="N499" s="55"/>
      <c r="O499" s="56"/>
      <c r="P499" s="223"/>
      <c r="Q499" s="225"/>
      <c r="R499" s="377"/>
      <c r="S499" s="29"/>
      <c r="T499" s="30"/>
      <c r="U499">
        <f t="shared" si="94"/>
        <v>1</v>
      </c>
      <c r="V499" t="str">
        <f>IF(F499="","",IF(COUNTIF('Postes comptables'!$A:$C,F499)=0,"Anomalie",""))</f>
        <v/>
      </c>
      <c r="W499">
        <f t="shared" si="95"/>
        <v>1</v>
      </c>
      <c r="Z499" t="str">
        <f>IF(G499="","",IF(COUNTIF('Postes comptables'!$C$99:$C$148,G499)=0,"Anomalie",""))</f>
        <v/>
      </c>
      <c r="AA499" t="b">
        <f t="shared" si="96"/>
        <v>0</v>
      </c>
      <c r="AB499" t="str">
        <f t="shared" si="97"/>
        <v/>
      </c>
      <c r="AC499" t="str">
        <f t="shared" si="98"/>
        <v/>
      </c>
      <c r="AD499" t="str">
        <f t="shared" si="99"/>
        <v/>
      </c>
      <c r="AE499" t="str">
        <f t="shared" si="100"/>
        <v/>
      </c>
      <c r="AF499" t="str">
        <f t="shared" si="101"/>
        <v/>
      </c>
      <c r="AG499" t="str">
        <f t="shared" si="102"/>
        <v/>
      </c>
      <c r="AH499" t="str">
        <f t="shared" si="103"/>
        <v/>
      </c>
      <c r="AI499" t="str">
        <f t="shared" si="104"/>
        <v/>
      </c>
      <c r="AJ499" t="str">
        <f t="shared" si="105"/>
        <v/>
      </c>
      <c r="AK499" t="str">
        <f t="shared" si="106"/>
        <v/>
      </c>
    </row>
    <row r="500" spans="1:37" x14ac:dyDescent="0.25">
      <c r="A500" s="23"/>
      <c r="B500" s="24"/>
      <c r="C500" s="24"/>
      <c r="D500" s="620"/>
      <c r="E500" s="26"/>
      <c r="F500" s="27" t="s">
        <v>173</v>
      </c>
      <c r="G500" s="27"/>
      <c r="H500" s="24"/>
      <c r="I500" s="28"/>
      <c r="J500" s="28"/>
      <c r="K500" s="52"/>
      <c r="L500" s="53"/>
      <c r="M500" s="54"/>
      <c r="N500" s="55"/>
      <c r="O500" s="56"/>
      <c r="P500" s="223"/>
      <c r="Q500" s="225"/>
      <c r="R500" s="377"/>
      <c r="S500" s="29"/>
      <c r="T500" s="30"/>
      <c r="U500">
        <f t="shared" si="94"/>
        <v>1</v>
      </c>
      <c r="V500" t="str">
        <f>IF(F500="","",IF(COUNTIF('Postes comptables'!$A:$C,F500)=0,"Anomalie",""))</f>
        <v/>
      </c>
      <c r="W500">
        <f t="shared" si="95"/>
        <v>1</v>
      </c>
      <c r="Z500" t="str">
        <f>IF(G500="","",IF(COUNTIF('Postes comptables'!$C$99:$C$148,G500)=0,"Anomalie",""))</f>
        <v/>
      </c>
      <c r="AA500" t="b">
        <f t="shared" si="96"/>
        <v>0</v>
      </c>
      <c r="AB500" t="str">
        <f t="shared" si="97"/>
        <v/>
      </c>
      <c r="AC500" t="str">
        <f t="shared" si="98"/>
        <v/>
      </c>
      <c r="AD500" t="str">
        <f t="shared" si="99"/>
        <v/>
      </c>
      <c r="AE500" t="str">
        <f t="shared" si="100"/>
        <v/>
      </c>
      <c r="AF500" t="str">
        <f t="shared" si="101"/>
        <v/>
      </c>
      <c r="AG500" t="str">
        <f t="shared" si="102"/>
        <v/>
      </c>
      <c r="AH500" t="str">
        <f t="shared" si="103"/>
        <v/>
      </c>
      <c r="AI500" t="str">
        <f t="shared" si="104"/>
        <v/>
      </c>
      <c r="AJ500" t="str">
        <f t="shared" si="105"/>
        <v/>
      </c>
      <c r="AK500" t="str">
        <f t="shared" si="106"/>
        <v/>
      </c>
    </row>
    <row r="501" spans="1:37" x14ac:dyDescent="0.25">
      <c r="A501" s="23"/>
      <c r="B501" s="24"/>
      <c r="C501" s="24"/>
      <c r="D501" s="620"/>
      <c r="E501" s="26"/>
      <c r="F501" s="27" t="s">
        <v>173</v>
      </c>
      <c r="G501" s="27"/>
      <c r="H501" s="24"/>
      <c r="I501" s="28"/>
      <c r="J501" s="28"/>
      <c r="K501" s="52"/>
      <c r="L501" s="53"/>
      <c r="M501" s="54"/>
      <c r="N501" s="55"/>
      <c r="O501" s="56"/>
      <c r="P501" s="223"/>
      <c r="Q501" s="225"/>
      <c r="R501" s="377"/>
      <c r="S501" s="29"/>
      <c r="T501" s="30"/>
      <c r="U501">
        <f t="shared" si="94"/>
        <v>1</v>
      </c>
      <c r="V501" t="str">
        <f>IF(F501="","",IF(COUNTIF('Postes comptables'!$A:$C,F501)=0,"Anomalie",""))</f>
        <v/>
      </c>
      <c r="W501">
        <f t="shared" si="95"/>
        <v>1</v>
      </c>
      <c r="Z501" t="str">
        <f>IF(G501="","",IF(COUNTIF('Postes comptables'!$C$99:$C$148,G501)=0,"Anomalie",""))</f>
        <v/>
      </c>
      <c r="AA501" t="b">
        <f t="shared" si="96"/>
        <v>0</v>
      </c>
      <c r="AB501" t="str">
        <f t="shared" si="97"/>
        <v/>
      </c>
      <c r="AC501" t="str">
        <f t="shared" si="98"/>
        <v/>
      </c>
      <c r="AD501" t="str">
        <f t="shared" si="99"/>
        <v/>
      </c>
      <c r="AE501" t="str">
        <f t="shared" si="100"/>
        <v/>
      </c>
      <c r="AF501" t="str">
        <f t="shared" si="101"/>
        <v/>
      </c>
      <c r="AG501" t="str">
        <f t="shared" si="102"/>
        <v/>
      </c>
      <c r="AH501" t="str">
        <f t="shared" si="103"/>
        <v/>
      </c>
      <c r="AI501" t="str">
        <f t="shared" si="104"/>
        <v/>
      </c>
      <c r="AJ501" t="str">
        <f t="shared" si="105"/>
        <v/>
      </c>
      <c r="AK501" t="str">
        <f t="shared" si="106"/>
        <v/>
      </c>
    </row>
    <row r="502" spans="1:37" x14ac:dyDescent="0.25">
      <c r="A502" s="23"/>
      <c r="B502" s="24"/>
      <c r="C502" s="24"/>
      <c r="D502" s="620"/>
      <c r="E502" s="26"/>
      <c r="F502" s="27" t="s">
        <v>173</v>
      </c>
      <c r="G502" s="27"/>
      <c r="H502" s="24"/>
      <c r="I502" s="28"/>
      <c r="J502" s="28"/>
      <c r="K502" s="52"/>
      <c r="L502" s="53"/>
      <c r="M502" s="54"/>
      <c r="N502" s="55"/>
      <c r="O502" s="56"/>
      <c r="P502" s="223"/>
      <c r="Q502" s="225"/>
      <c r="R502" s="377"/>
      <c r="S502" s="29"/>
      <c r="T502" s="30"/>
      <c r="U502">
        <f t="shared" si="94"/>
        <v>1</v>
      </c>
      <c r="V502" t="str">
        <f>IF(F502="","",IF(COUNTIF('Postes comptables'!$A:$C,F502)=0,"Anomalie",""))</f>
        <v/>
      </c>
      <c r="W502">
        <f t="shared" si="95"/>
        <v>1</v>
      </c>
      <c r="Z502" t="str">
        <f>IF(G502="","",IF(COUNTIF('Postes comptables'!$C$99:$C$148,G502)=0,"Anomalie",""))</f>
        <v/>
      </c>
      <c r="AA502" t="b">
        <f t="shared" si="96"/>
        <v>0</v>
      </c>
      <c r="AB502" t="str">
        <f t="shared" si="97"/>
        <v/>
      </c>
      <c r="AC502" t="str">
        <f t="shared" si="98"/>
        <v/>
      </c>
      <c r="AD502" t="str">
        <f t="shared" si="99"/>
        <v/>
      </c>
      <c r="AE502" t="str">
        <f t="shared" si="100"/>
        <v/>
      </c>
      <c r="AF502" t="str">
        <f t="shared" si="101"/>
        <v/>
      </c>
      <c r="AG502" t="str">
        <f t="shared" si="102"/>
        <v/>
      </c>
      <c r="AH502" t="str">
        <f t="shared" si="103"/>
        <v/>
      </c>
      <c r="AI502" t="str">
        <f t="shared" si="104"/>
        <v/>
      </c>
      <c r="AJ502" t="str">
        <f t="shared" si="105"/>
        <v/>
      </c>
      <c r="AK502" t="str">
        <f t="shared" si="106"/>
        <v/>
      </c>
    </row>
    <row r="503" spans="1:37" x14ac:dyDescent="0.25">
      <c r="A503" s="23"/>
      <c r="B503" s="24"/>
      <c r="C503" s="24"/>
      <c r="D503" s="620"/>
      <c r="E503" s="26"/>
      <c r="F503" s="27" t="s">
        <v>173</v>
      </c>
      <c r="G503" s="27"/>
      <c r="H503" s="24"/>
      <c r="I503" s="28"/>
      <c r="J503" s="28"/>
      <c r="K503" s="52"/>
      <c r="L503" s="53"/>
      <c r="M503" s="54"/>
      <c r="N503" s="55"/>
      <c r="O503" s="56"/>
      <c r="P503" s="223"/>
      <c r="Q503" s="225"/>
      <c r="R503" s="377"/>
      <c r="S503" s="29"/>
      <c r="T503" s="30"/>
      <c r="U503">
        <f t="shared" si="94"/>
        <v>1</v>
      </c>
      <c r="V503" t="str">
        <f>IF(F503="","",IF(COUNTIF('Postes comptables'!$A:$C,F503)=0,"Anomalie",""))</f>
        <v/>
      </c>
      <c r="W503">
        <f t="shared" si="95"/>
        <v>1</v>
      </c>
      <c r="Z503" t="str">
        <f>IF(G503="","",IF(COUNTIF('Postes comptables'!$C$99:$C$148,G503)=0,"Anomalie",""))</f>
        <v/>
      </c>
      <c r="AA503" t="b">
        <f t="shared" si="96"/>
        <v>0</v>
      </c>
      <c r="AB503" t="str">
        <f t="shared" si="97"/>
        <v/>
      </c>
      <c r="AC503" t="str">
        <f t="shared" si="98"/>
        <v/>
      </c>
      <c r="AD503" t="str">
        <f t="shared" si="99"/>
        <v/>
      </c>
      <c r="AE503" t="str">
        <f t="shared" si="100"/>
        <v/>
      </c>
      <c r="AF503" t="str">
        <f t="shared" si="101"/>
        <v/>
      </c>
      <c r="AG503" t="str">
        <f t="shared" si="102"/>
        <v/>
      </c>
      <c r="AH503" t="str">
        <f t="shared" si="103"/>
        <v/>
      </c>
      <c r="AI503" t="str">
        <f t="shared" si="104"/>
        <v/>
      </c>
      <c r="AJ503" t="str">
        <f t="shared" si="105"/>
        <v/>
      </c>
      <c r="AK503" t="str">
        <f t="shared" si="106"/>
        <v/>
      </c>
    </row>
    <row r="504" spans="1:37" x14ac:dyDescent="0.25">
      <c r="A504" s="23"/>
      <c r="B504" s="24"/>
      <c r="C504" s="24"/>
      <c r="D504" s="620"/>
      <c r="E504" s="26"/>
      <c r="F504" s="27" t="s">
        <v>173</v>
      </c>
      <c r="G504" s="27"/>
      <c r="H504" s="24"/>
      <c r="I504" s="28"/>
      <c r="J504" s="28"/>
      <c r="K504" s="52"/>
      <c r="L504" s="53"/>
      <c r="M504" s="54"/>
      <c r="N504" s="55"/>
      <c r="O504" s="56"/>
      <c r="P504" s="223"/>
      <c r="Q504" s="225"/>
      <c r="R504" s="377"/>
      <c r="S504" s="29"/>
      <c r="T504" s="30"/>
      <c r="U504">
        <f t="shared" si="94"/>
        <v>1</v>
      </c>
      <c r="V504" t="str">
        <f>IF(F504="","",IF(COUNTIF('Postes comptables'!$A:$C,F504)=0,"Anomalie",""))</f>
        <v/>
      </c>
      <c r="W504">
        <f t="shared" si="95"/>
        <v>1</v>
      </c>
      <c r="Z504" t="str">
        <f>IF(G504="","",IF(COUNTIF('Postes comptables'!$C$99:$C$148,G504)=0,"Anomalie",""))</f>
        <v/>
      </c>
      <c r="AA504" t="b">
        <f t="shared" si="96"/>
        <v>0</v>
      </c>
      <c r="AB504" t="str">
        <f t="shared" si="97"/>
        <v/>
      </c>
      <c r="AC504" t="str">
        <f t="shared" si="98"/>
        <v/>
      </c>
      <c r="AD504" t="str">
        <f t="shared" si="99"/>
        <v/>
      </c>
      <c r="AE504" t="str">
        <f t="shared" si="100"/>
        <v/>
      </c>
      <c r="AF504" t="str">
        <f t="shared" si="101"/>
        <v/>
      </c>
      <c r="AG504" t="str">
        <f t="shared" si="102"/>
        <v/>
      </c>
      <c r="AH504" t="str">
        <f t="shared" si="103"/>
        <v/>
      </c>
      <c r="AI504" t="str">
        <f t="shared" si="104"/>
        <v/>
      </c>
      <c r="AJ504" t="str">
        <f t="shared" si="105"/>
        <v/>
      </c>
      <c r="AK504" t="str">
        <f t="shared" si="106"/>
        <v/>
      </c>
    </row>
    <row r="505" spans="1:37" x14ac:dyDescent="0.25">
      <c r="A505" s="23"/>
      <c r="B505" s="24"/>
      <c r="C505" s="24"/>
      <c r="D505" s="620"/>
      <c r="E505" s="26"/>
      <c r="F505" s="27" t="s">
        <v>173</v>
      </c>
      <c r="G505" s="27"/>
      <c r="H505" s="24"/>
      <c r="I505" s="28"/>
      <c r="J505" s="28"/>
      <c r="K505" s="52"/>
      <c r="L505" s="53"/>
      <c r="M505" s="54"/>
      <c r="N505" s="55"/>
      <c r="O505" s="56"/>
      <c r="P505" s="223"/>
      <c r="Q505" s="225"/>
      <c r="R505" s="377"/>
      <c r="S505" s="29"/>
      <c r="T505" s="30"/>
      <c r="U505">
        <f t="shared" si="94"/>
        <v>1</v>
      </c>
      <c r="V505" t="str">
        <f>IF(F505="","",IF(COUNTIF('Postes comptables'!$A:$C,F505)=0,"Anomalie",""))</f>
        <v/>
      </c>
      <c r="W505">
        <f t="shared" si="95"/>
        <v>1</v>
      </c>
      <c r="Z505" t="str">
        <f>IF(G505="","",IF(COUNTIF('Postes comptables'!$C$99:$C$148,G505)=0,"Anomalie",""))</f>
        <v/>
      </c>
      <c r="AA505" t="b">
        <f t="shared" si="96"/>
        <v>0</v>
      </c>
      <c r="AB505" t="str">
        <f t="shared" si="97"/>
        <v/>
      </c>
      <c r="AC505" t="str">
        <f t="shared" si="98"/>
        <v/>
      </c>
      <c r="AD505" t="str">
        <f t="shared" si="99"/>
        <v/>
      </c>
      <c r="AE505" t="str">
        <f t="shared" si="100"/>
        <v/>
      </c>
      <c r="AF505" t="str">
        <f t="shared" si="101"/>
        <v/>
      </c>
      <c r="AG505" t="str">
        <f t="shared" si="102"/>
        <v/>
      </c>
      <c r="AH505" t="str">
        <f t="shared" si="103"/>
        <v/>
      </c>
      <c r="AI505" t="str">
        <f t="shared" si="104"/>
        <v/>
      </c>
      <c r="AJ505" t="str">
        <f t="shared" si="105"/>
        <v/>
      </c>
      <c r="AK505" t="str">
        <f t="shared" si="106"/>
        <v/>
      </c>
    </row>
    <row r="506" spans="1:37" x14ac:dyDescent="0.25">
      <c r="A506" s="23"/>
      <c r="B506" s="24"/>
      <c r="C506" s="24"/>
      <c r="D506" s="620"/>
      <c r="E506" s="26"/>
      <c r="F506" s="27" t="s">
        <v>173</v>
      </c>
      <c r="G506" s="27"/>
      <c r="H506" s="24"/>
      <c r="I506" s="28"/>
      <c r="J506" s="28"/>
      <c r="K506" s="52"/>
      <c r="L506" s="53"/>
      <c r="M506" s="54"/>
      <c r="N506" s="55"/>
      <c r="O506" s="56"/>
      <c r="P506" s="223"/>
      <c r="Q506" s="225"/>
      <c r="R506" s="377"/>
      <c r="S506" s="29"/>
      <c r="T506" s="30"/>
      <c r="U506">
        <f t="shared" si="94"/>
        <v>1</v>
      </c>
      <c r="V506" t="str">
        <f>IF(F506="","",IF(COUNTIF('Postes comptables'!$A:$C,F506)=0,"Anomalie",""))</f>
        <v/>
      </c>
      <c r="W506">
        <f t="shared" si="95"/>
        <v>1</v>
      </c>
      <c r="Z506" t="str">
        <f>IF(G506="","",IF(COUNTIF('Postes comptables'!$C$99:$C$148,G506)=0,"Anomalie",""))</f>
        <v/>
      </c>
      <c r="AA506" t="b">
        <f t="shared" si="96"/>
        <v>0</v>
      </c>
      <c r="AB506" t="str">
        <f t="shared" si="97"/>
        <v/>
      </c>
      <c r="AC506" t="str">
        <f t="shared" si="98"/>
        <v/>
      </c>
      <c r="AD506" t="str">
        <f t="shared" si="99"/>
        <v/>
      </c>
      <c r="AE506" t="str">
        <f t="shared" si="100"/>
        <v/>
      </c>
      <c r="AF506" t="str">
        <f t="shared" si="101"/>
        <v/>
      </c>
      <c r="AG506" t="str">
        <f t="shared" si="102"/>
        <v/>
      </c>
      <c r="AH506" t="str">
        <f t="shared" si="103"/>
        <v/>
      </c>
      <c r="AI506" t="str">
        <f t="shared" si="104"/>
        <v/>
      </c>
      <c r="AJ506" t="str">
        <f t="shared" si="105"/>
        <v/>
      </c>
      <c r="AK506" t="str">
        <f t="shared" si="106"/>
        <v/>
      </c>
    </row>
    <row r="507" spans="1:37" x14ac:dyDescent="0.25">
      <c r="A507" s="23"/>
      <c r="B507" s="24"/>
      <c r="C507" s="24"/>
      <c r="D507" s="620"/>
      <c r="E507" s="26"/>
      <c r="F507" s="27" t="s">
        <v>173</v>
      </c>
      <c r="G507" s="27"/>
      <c r="H507" s="24"/>
      <c r="I507" s="28"/>
      <c r="J507" s="28"/>
      <c r="K507" s="52"/>
      <c r="L507" s="53"/>
      <c r="M507" s="54"/>
      <c r="N507" s="55"/>
      <c r="O507" s="56"/>
      <c r="P507" s="223"/>
      <c r="Q507" s="225"/>
      <c r="R507" s="377"/>
      <c r="S507" s="29"/>
      <c r="T507" s="30"/>
      <c r="U507">
        <f t="shared" si="94"/>
        <v>1</v>
      </c>
      <c r="V507" t="str">
        <f>IF(F507="","",IF(COUNTIF('Postes comptables'!$A:$C,F507)=0,"Anomalie",""))</f>
        <v/>
      </c>
      <c r="W507">
        <f t="shared" si="95"/>
        <v>1</v>
      </c>
      <c r="Z507" t="str">
        <f>IF(G507="","",IF(COUNTIF('Postes comptables'!$C$99:$C$148,G507)=0,"Anomalie",""))</f>
        <v/>
      </c>
      <c r="AA507" t="b">
        <f t="shared" si="96"/>
        <v>0</v>
      </c>
      <c r="AB507" t="str">
        <f t="shared" si="97"/>
        <v/>
      </c>
      <c r="AC507" t="str">
        <f t="shared" si="98"/>
        <v/>
      </c>
      <c r="AD507" t="str">
        <f t="shared" si="99"/>
        <v/>
      </c>
      <c r="AE507" t="str">
        <f t="shared" si="100"/>
        <v/>
      </c>
      <c r="AF507" t="str">
        <f t="shared" si="101"/>
        <v/>
      </c>
      <c r="AG507" t="str">
        <f t="shared" si="102"/>
        <v/>
      </c>
      <c r="AH507" t="str">
        <f t="shared" si="103"/>
        <v/>
      </c>
      <c r="AI507" t="str">
        <f t="shared" si="104"/>
        <v/>
      </c>
      <c r="AJ507" t="str">
        <f t="shared" si="105"/>
        <v/>
      </c>
      <c r="AK507" t="str">
        <f t="shared" si="106"/>
        <v/>
      </c>
    </row>
    <row r="508" spans="1:37" x14ac:dyDescent="0.25">
      <c r="A508" s="23"/>
      <c r="B508" s="24"/>
      <c r="C508" s="24"/>
      <c r="D508" s="620"/>
      <c r="E508" s="26"/>
      <c r="F508" s="27" t="s">
        <v>173</v>
      </c>
      <c r="G508" s="27"/>
      <c r="H508" s="24"/>
      <c r="I508" s="28"/>
      <c r="J508" s="28"/>
      <c r="K508" s="52"/>
      <c r="L508" s="53"/>
      <c r="M508" s="54"/>
      <c r="N508" s="55"/>
      <c r="O508" s="56"/>
      <c r="P508" s="223"/>
      <c r="Q508" s="225"/>
      <c r="R508" s="377"/>
      <c r="S508" s="29"/>
      <c r="T508" s="30"/>
      <c r="U508">
        <f t="shared" si="94"/>
        <v>1</v>
      </c>
      <c r="V508" t="str">
        <f>IF(F508="","",IF(COUNTIF('Postes comptables'!$A:$C,F508)=0,"Anomalie",""))</f>
        <v/>
      </c>
      <c r="W508">
        <f t="shared" si="95"/>
        <v>1</v>
      </c>
      <c r="Z508" t="str">
        <f>IF(G508="","",IF(COUNTIF('Postes comptables'!$C$99:$C$148,G508)=0,"Anomalie",""))</f>
        <v/>
      </c>
      <c r="AA508" t="b">
        <f t="shared" si="96"/>
        <v>0</v>
      </c>
      <c r="AB508" t="str">
        <f t="shared" si="97"/>
        <v/>
      </c>
      <c r="AC508" t="str">
        <f t="shared" si="98"/>
        <v/>
      </c>
      <c r="AD508" t="str">
        <f t="shared" si="99"/>
        <v/>
      </c>
      <c r="AE508" t="str">
        <f t="shared" si="100"/>
        <v/>
      </c>
      <c r="AF508" t="str">
        <f t="shared" si="101"/>
        <v/>
      </c>
      <c r="AG508" t="str">
        <f t="shared" si="102"/>
        <v/>
      </c>
      <c r="AH508" t="str">
        <f t="shared" si="103"/>
        <v/>
      </c>
      <c r="AI508" t="str">
        <f t="shared" si="104"/>
        <v/>
      </c>
      <c r="AJ508" t="str">
        <f t="shared" si="105"/>
        <v/>
      </c>
      <c r="AK508" t="str">
        <f t="shared" si="106"/>
        <v/>
      </c>
    </row>
    <row r="509" spans="1:37" x14ac:dyDescent="0.25">
      <c r="A509" s="23"/>
      <c r="B509" s="24"/>
      <c r="C509" s="24"/>
      <c r="D509" s="620"/>
      <c r="E509" s="26"/>
      <c r="F509" s="27" t="s">
        <v>173</v>
      </c>
      <c r="G509" s="27"/>
      <c r="H509" s="24"/>
      <c r="I509" s="28"/>
      <c r="J509" s="28"/>
      <c r="K509" s="52"/>
      <c r="L509" s="53"/>
      <c r="M509" s="54"/>
      <c r="N509" s="55"/>
      <c r="O509" s="56"/>
      <c r="P509" s="223"/>
      <c r="Q509" s="225"/>
      <c r="R509" s="377"/>
      <c r="S509" s="29"/>
      <c r="T509" s="30"/>
      <c r="U509">
        <f t="shared" si="94"/>
        <v>1</v>
      </c>
      <c r="V509" t="str">
        <f>IF(F509="","",IF(COUNTIF('Postes comptables'!$A:$C,F509)=0,"Anomalie",""))</f>
        <v/>
      </c>
      <c r="W509">
        <f t="shared" si="95"/>
        <v>1</v>
      </c>
      <c r="Z509" t="str">
        <f>IF(G509="","",IF(COUNTIF('Postes comptables'!$C$99:$C$148,G509)=0,"Anomalie",""))</f>
        <v/>
      </c>
      <c r="AA509" t="b">
        <f t="shared" si="96"/>
        <v>0</v>
      </c>
      <c r="AB509" t="str">
        <f t="shared" si="97"/>
        <v/>
      </c>
      <c r="AC509" t="str">
        <f t="shared" si="98"/>
        <v/>
      </c>
      <c r="AD509" t="str">
        <f t="shared" si="99"/>
        <v/>
      </c>
      <c r="AE509" t="str">
        <f t="shared" si="100"/>
        <v/>
      </c>
      <c r="AF509" t="str">
        <f t="shared" si="101"/>
        <v/>
      </c>
      <c r="AG509" t="str">
        <f t="shared" si="102"/>
        <v/>
      </c>
      <c r="AH509" t="str">
        <f t="shared" si="103"/>
        <v/>
      </c>
      <c r="AI509" t="str">
        <f t="shared" si="104"/>
        <v/>
      </c>
      <c r="AJ509" t="str">
        <f t="shared" si="105"/>
        <v/>
      </c>
      <c r="AK509" t="str">
        <f t="shared" si="106"/>
        <v/>
      </c>
    </row>
    <row r="510" spans="1:37" x14ac:dyDescent="0.25">
      <c r="A510" s="23"/>
      <c r="B510" s="24"/>
      <c r="C510" s="24"/>
      <c r="D510" s="620"/>
      <c r="E510" s="26"/>
      <c r="F510" s="27" t="s">
        <v>173</v>
      </c>
      <c r="G510" s="27"/>
      <c r="H510" s="24"/>
      <c r="I510" s="28"/>
      <c r="J510" s="28"/>
      <c r="K510" s="52"/>
      <c r="L510" s="53"/>
      <c r="M510" s="54"/>
      <c r="N510" s="55"/>
      <c r="O510" s="56"/>
      <c r="P510" s="223"/>
      <c r="Q510" s="225"/>
      <c r="R510" s="377"/>
      <c r="S510" s="29"/>
      <c r="T510" s="30"/>
      <c r="U510">
        <f t="shared" si="94"/>
        <v>1</v>
      </c>
      <c r="V510" t="str">
        <f>IF(F510="","",IF(COUNTIF('Postes comptables'!$A:$C,F510)=0,"Anomalie",""))</f>
        <v/>
      </c>
      <c r="W510">
        <f t="shared" si="95"/>
        <v>1</v>
      </c>
      <c r="Z510" t="str">
        <f>IF(G510="","",IF(COUNTIF('Postes comptables'!$C$99:$C$148,G510)=0,"Anomalie",""))</f>
        <v/>
      </c>
      <c r="AA510" t="b">
        <f t="shared" si="96"/>
        <v>0</v>
      </c>
      <c r="AB510" t="str">
        <f t="shared" si="97"/>
        <v/>
      </c>
      <c r="AC510" t="str">
        <f t="shared" si="98"/>
        <v/>
      </c>
      <c r="AD510" t="str">
        <f t="shared" si="99"/>
        <v/>
      </c>
      <c r="AE510" t="str">
        <f t="shared" si="100"/>
        <v/>
      </c>
      <c r="AF510" t="str">
        <f t="shared" si="101"/>
        <v/>
      </c>
      <c r="AG510" t="str">
        <f t="shared" si="102"/>
        <v/>
      </c>
      <c r="AH510" t="str">
        <f t="shared" si="103"/>
        <v/>
      </c>
      <c r="AI510" t="str">
        <f t="shared" si="104"/>
        <v/>
      </c>
      <c r="AJ510" t="str">
        <f t="shared" si="105"/>
        <v/>
      </c>
      <c r="AK510" t="str">
        <f t="shared" si="106"/>
        <v/>
      </c>
    </row>
    <row r="511" spans="1:37" x14ac:dyDescent="0.25">
      <c r="A511" s="23"/>
      <c r="B511" s="24"/>
      <c r="C511" s="24"/>
      <c r="D511" s="620"/>
      <c r="E511" s="26"/>
      <c r="F511" s="27" t="s">
        <v>173</v>
      </c>
      <c r="G511" s="27"/>
      <c r="H511" s="24"/>
      <c r="I511" s="28"/>
      <c r="J511" s="28"/>
      <c r="K511" s="52"/>
      <c r="L511" s="53"/>
      <c r="M511" s="54"/>
      <c r="N511" s="55"/>
      <c r="O511" s="56"/>
      <c r="P511" s="223"/>
      <c r="Q511" s="225"/>
      <c r="R511" s="377"/>
      <c r="S511" s="29"/>
      <c r="T511" s="30"/>
      <c r="U511">
        <f t="shared" si="94"/>
        <v>1</v>
      </c>
      <c r="V511" t="str">
        <f>IF(F511="","",IF(COUNTIF('Postes comptables'!$A:$C,F511)=0,"Anomalie",""))</f>
        <v/>
      </c>
      <c r="W511">
        <f t="shared" si="95"/>
        <v>1</v>
      </c>
      <c r="Z511" t="str">
        <f>IF(G511="","",IF(COUNTIF('Postes comptables'!$C$99:$C$148,G511)=0,"Anomalie",""))</f>
        <v/>
      </c>
      <c r="AA511" t="b">
        <f t="shared" si="96"/>
        <v>0</v>
      </c>
      <c r="AB511" t="str">
        <f t="shared" si="97"/>
        <v/>
      </c>
      <c r="AC511" t="str">
        <f t="shared" si="98"/>
        <v/>
      </c>
      <c r="AD511" t="str">
        <f t="shared" si="99"/>
        <v/>
      </c>
      <c r="AE511" t="str">
        <f t="shared" si="100"/>
        <v/>
      </c>
      <c r="AF511" t="str">
        <f t="shared" si="101"/>
        <v/>
      </c>
      <c r="AG511" t="str">
        <f t="shared" si="102"/>
        <v/>
      </c>
      <c r="AH511" t="str">
        <f t="shared" si="103"/>
        <v/>
      </c>
      <c r="AI511" t="str">
        <f t="shared" si="104"/>
        <v/>
      </c>
      <c r="AJ511" t="str">
        <f t="shared" si="105"/>
        <v/>
      </c>
      <c r="AK511" t="str">
        <f t="shared" si="106"/>
        <v/>
      </c>
    </row>
    <row r="512" spans="1:37" x14ac:dyDescent="0.25">
      <c r="A512" s="23"/>
      <c r="B512" s="24"/>
      <c r="C512" s="24"/>
      <c r="D512" s="620"/>
      <c r="E512" s="26"/>
      <c r="F512" s="27" t="s">
        <v>173</v>
      </c>
      <c r="G512" s="27"/>
      <c r="H512" s="24"/>
      <c r="I512" s="28"/>
      <c r="J512" s="28"/>
      <c r="K512" s="52"/>
      <c r="L512" s="53"/>
      <c r="M512" s="54"/>
      <c r="N512" s="55"/>
      <c r="O512" s="56"/>
      <c r="P512" s="223"/>
      <c r="Q512" s="225"/>
      <c r="R512" s="377"/>
      <c r="S512" s="29"/>
      <c r="T512" s="30"/>
      <c r="U512">
        <f t="shared" si="94"/>
        <v>1</v>
      </c>
      <c r="V512" t="str">
        <f>IF(F512="","",IF(COUNTIF('Postes comptables'!$A:$C,F512)=0,"Anomalie",""))</f>
        <v/>
      </c>
      <c r="W512">
        <f t="shared" si="95"/>
        <v>1</v>
      </c>
      <c r="Z512" t="str">
        <f>IF(G512="","",IF(COUNTIF('Postes comptables'!$C$99:$C$148,G512)=0,"Anomalie",""))</f>
        <v/>
      </c>
      <c r="AA512" t="b">
        <f t="shared" si="96"/>
        <v>0</v>
      </c>
      <c r="AB512" t="str">
        <f t="shared" si="97"/>
        <v/>
      </c>
      <c r="AC512" t="str">
        <f t="shared" si="98"/>
        <v/>
      </c>
      <c r="AD512" t="str">
        <f t="shared" si="99"/>
        <v/>
      </c>
      <c r="AE512" t="str">
        <f t="shared" si="100"/>
        <v/>
      </c>
      <c r="AF512" t="str">
        <f t="shared" si="101"/>
        <v/>
      </c>
      <c r="AG512" t="str">
        <f t="shared" si="102"/>
        <v/>
      </c>
      <c r="AH512" t="str">
        <f t="shared" si="103"/>
        <v/>
      </c>
      <c r="AI512" t="str">
        <f t="shared" si="104"/>
        <v/>
      </c>
      <c r="AJ512" t="str">
        <f t="shared" si="105"/>
        <v/>
      </c>
      <c r="AK512" t="str">
        <f t="shared" si="106"/>
        <v/>
      </c>
    </row>
    <row r="513" spans="1:37" x14ac:dyDescent="0.25">
      <c r="A513" s="23"/>
      <c r="B513" s="24"/>
      <c r="C513" s="24"/>
      <c r="D513" s="620"/>
      <c r="E513" s="26"/>
      <c r="F513" s="27" t="s">
        <v>173</v>
      </c>
      <c r="G513" s="27"/>
      <c r="H513" s="24"/>
      <c r="I513" s="28"/>
      <c r="J513" s="28"/>
      <c r="K513" s="52"/>
      <c r="L513" s="53"/>
      <c r="M513" s="54"/>
      <c r="N513" s="55"/>
      <c r="O513" s="56"/>
      <c r="P513" s="223"/>
      <c r="Q513" s="225"/>
      <c r="R513" s="377"/>
      <c r="S513" s="29"/>
      <c r="T513" s="30"/>
      <c r="U513">
        <f t="shared" si="94"/>
        <v>1</v>
      </c>
      <c r="V513" t="str">
        <f>IF(F513="","",IF(COUNTIF('Postes comptables'!$A:$C,F513)=0,"Anomalie",""))</f>
        <v/>
      </c>
      <c r="W513">
        <f t="shared" si="95"/>
        <v>1</v>
      </c>
      <c r="Z513" t="str">
        <f>IF(G513="","",IF(COUNTIF('Postes comptables'!$C$99:$C$148,G513)=0,"Anomalie",""))</f>
        <v/>
      </c>
      <c r="AA513" t="b">
        <f t="shared" si="96"/>
        <v>0</v>
      </c>
      <c r="AB513" t="str">
        <f t="shared" si="97"/>
        <v/>
      </c>
      <c r="AC513" t="str">
        <f t="shared" si="98"/>
        <v/>
      </c>
      <c r="AD513" t="str">
        <f t="shared" si="99"/>
        <v/>
      </c>
      <c r="AE513" t="str">
        <f t="shared" si="100"/>
        <v/>
      </c>
      <c r="AF513" t="str">
        <f t="shared" si="101"/>
        <v/>
      </c>
      <c r="AG513" t="str">
        <f t="shared" si="102"/>
        <v/>
      </c>
      <c r="AH513" t="str">
        <f t="shared" si="103"/>
        <v/>
      </c>
      <c r="AI513" t="str">
        <f t="shared" si="104"/>
        <v/>
      </c>
      <c r="AJ513" t="str">
        <f t="shared" si="105"/>
        <v/>
      </c>
      <c r="AK513" t="str">
        <f t="shared" si="106"/>
        <v/>
      </c>
    </row>
    <row r="514" spans="1:37" x14ac:dyDescent="0.25">
      <c r="A514" s="23"/>
      <c r="B514" s="24"/>
      <c r="C514" s="24"/>
      <c r="D514" s="620"/>
      <c r="E514" s="26"/>
      <c r="F514" s="27" t="s">
        <v>173</v>
      </c>
      <c r="G514" s="27"/>
      <c r="H514" s="24"/>
      <c r="I514" s="28"/>
      <c r="J514" s="28"/>
      <c r="K514" s="52"/>
      <c r="L514" s="53"/>
      <c r="M514" s="54"/>
      <c r="N514" s="55"/>
      <c r="O514" s="56"/>
      <c r="P514" s="223"/>
      <c r="Q514" s="225"/>
      <c r="R514" s="377"/>
      <c r="S514" s="29"/>
      <c r="T514" s="30"/>
      <c r="U514">
        <f t="shared" si="94"/>
        <v>1</v>
      </c>
      <c r="V514" t="str">
        <f>IF(F514="","",IF(COUNTIF('Postes comptables'!$A:$C,F514)=0,"Anomalie",""))</f>
        <v/>
      </c>
      <c r="W514">
        <f t="shared" si="95"/>
        <v>1</v>
      </c>
      <c r="Z514" t="str">
        <f>IF(G514="","",IF(COUNTIF('Postes comptables'!$C$99:$C$148,G514)=0,"Anomalie",""))</f>
        <v/>
      </c>
      <c r="AA514" t="b">
        <f t="shared" si="96"/>
        <v>0</v>
      </c>
      <c r="AB514" t="str">
        <f t="shared" si="97"/>
        <v/>
      </c>
      <c r="AC514" t="str">
        <f t="shared" si="98"/>
        <v/>
      </c>
      <c r="AD514" t="str">
        <f t="shared" si="99"/>
        <v/>
      </c>
      <c r="AE514" t="str">
        <f t="shared" si="100"/>
        <v/>
      </c>
      <c r="AF514" t="str">
        <f t="shared" si="101"/>
        <v/>
      </c>
      <c r="AG514" t="str">
        <f t="shared" si="102"/>
        <v/>
      </c>
      <c r="AH514" t="str">
        <f t="shared" si="103"/>
        <v/>
      </c>
      <c r="AI514" t="str">
        <f t="shared" si="104"/>
        <v/>
      </c>
      <c r="AJ514" t="str">
        <f t="shared" si="105"/>
        <v/>
      </c>
      <c r="AK514" t="str">
        <f t="shared" si="106"/>
        <v/>
      </c>
    </row>
    <row r="515" spans="1:37" x14ac:dyDescent="0.25">
      <c r="A515" s="23"/>
      <c r="B515" s="24"/>
      <c r="C515" s="24"/>
      <c r="D515" s="620"/>
      <c r="E515" s="26"/>
      <c r="F515" s="27" t="s">
        <v>173</v>
      </c>
      <c r="G515" s="27"/>
      <c r="H515" s="24"/>
      <c r="I515" s="28"/>
      <c r="J515" s="28"/>
      <c r="K515" s="52"/>
      <c r="L515" s="53"/>
      <c r="M515" s="54"/>
      <c r="N515" s="55"/>
      <c r="O515" s="56"/>
      <c r="P515" s="223"/>
      <c r="Q515" s="225"/>
      <c r="R515" s="377"/>
      <c r="S515" s="29"/>
      <c r="T515" s="30"/>
      <c r="U515">
        <f t="shared" ref="U515:U574" si="107">IF(ISBLANK(F515),0,1)</f>
        <v>1</v>
      </c>
      <c r="V515" t="str">
        <f>IF(F515="","",IF(COUNTIF('Postes comptables'!$A:$C,F515)=0,"Anomalie",""))</f>
        <v/>
      </c>
      <c r="W515">
        <f t="shared" ref="W515:W574" si="108">MONTH(A515)</f>
        <v>1</v>
      </c>
      <c r="Z515" t="str">
        <f>IF(G515="","",IF(COUNTIF('Postes comptables'!$C$99:$C$148,G515)=0,"Anomalie",""))</f>
        <v/>
      </c>
      <c r="AA515" t="b">
        <f t="shared" ref="AA515:AA574" si="109">IF(AND(F515="",A515&lt;&gt;"",COUNTIF(AB515:AK515,"D")=0),TRUE,FALSE)</f>
        <v>0</v>
      </c>
      <c r="AB515" t="str">
        <f t="shared" ref="AB515:AB574" si="110">IF(AND(K515="X",AB$1&lt;&gt;"Trésorerie"),"D","")</f>
        <v/>
      </c>
      <c r="AC515" t="str">
        <f t="shared" ref="AC515:AC574" si="111">IF(AND(L515="X",AC$1&lt;&gt;"Trésorerie"),"D","")</f>
        <v/>
      </c>
      <c r="AD515" t="str">
        <f t="shared" ref="AD515:AD574" si="112">IF(AND(M515="X",AD$1&lt;&gt;"Trésorerie"),"D","")</f>
        <v/>
      </c>
      <c r="AE515" t="str">
        <f t="shared" ref="AE515:AE574" si="113">IF(AND(N515="X",AE$1&lt;&gt;"Trésorerie"),"D","")</f>
        <v/>
      </c>
      <c r="AF515" t="str">
        <f t="shared" ref="AF515:AF574" si="114">IF(AND(O515="X",AF$1&lt;&gt;"Trésorerie"),"D","")</f>
        <v/>
      </c>
      <c r="AG515" t="str">
        <f t="shared" ref="AG515:AG574" si="115">IF(AND(P515="X",AG$1&lt;&gt;"Trésorerie"),"D","")</f>
        <v/>
      </c>
      <c r="AH515" t="str">
        <f t="shared" ref="AH515:AH574" si="116">IF(AND(Q515="X",AH$1&lt;&gt;"Trésorerie"),"D","")</f>
        <v/>
      </c>
      <c r="AI515" t="str">
        <f t="shared" ref="AI515:AI574" si="117">IF(AND(R515="X",AI$1&lt;&gt;"Trésorerie"),"D","")</f>
        <v/>
      </c>
      <c r="AJ515" t="str">
        <f t="shared" ref="AJ515:AJ574" si="118">IF(AND(S515="X",AJ$1&lt;&gt;"Trésorerie"),"D","")</f>
        <v/>
      </c>
      <c r="AK515" t="str">
        <f t="shared" ref="AK515:AK574" si="119">IF(AND(T515="X",AK$1&lt;&gt;"Trésorerie"),"D","")</f>
        <v/>
      </c>
    </row>
    <row r="516" spans="1:37" x14ac:dyDescent="0.25">
      <c r="A516" s="23"/>
      <c r="B516" s="24"/>
      <c r="C516" s="24"/>
      <c r="D516" s="620"/>
      <c r="E516" s="26"/>
      <c r="F516" s="27" t="s">
        <v>173</v>
      </c>
      <c r="G516" s="27"/>
      <c r="H516" s="24"/>
      <c r="I516" s="28"/>
      <c r="J516" s="28"/>
      <c r="K516" s="52"/>
      <c r="L516" s="53"/>
      <c r="M516" s="54"/>
      <c r="N516" s="55"/>
      <c r="O516" s="56"/>
      <c r="P516" s="223"/>
      <c r="Q516" s="225"/>
      <c r="R516" s="377"/>
      <c r="S516" s="29"/>
      <c r="T516" s="30"/>
      <c r="U516">
        <f t="shared" si="107"/>
        <v>1</v>
      </c>
      <c r="V516" t="str">
        <f>IF(F516="","",IF(COUNTIF('Postes comptables'!$A:$C,F516)=0,"Anomalie",""))</f>
        <v/>
      </c>
      <c r="W516">
        <f t="shared" si="108"/>
        <v>1</v>
      </c>
      <c r="Z516" t="str">
        <f>IF(G516="","",IF(COUNTIF('Postes comptables'!$C$99:$C$148,G516)=0,"Anomalie",""))</f>
        <v/>
      </c>
      <c r="AA516" t="b">
        <f t="shared" si="109"/>
        <v>0</v>
      </c>
      <c r="AB516" t="str">
        <f t="shared" si="110"/>
        <v/>
      </c>
      <c r="AC516" t="str">
        <f t="shared" si="111"/>
        <v/>
      </c>
      <c r="AD516" t="str">
        <f t="shared" si="112"/>
        <v/>
      </c>
      <c r="AE516" t="str">
        <f t="shared" si="113"/>
        <v/>
      </c>
      <c r="AF516" t="str">
        <f t="shared" si="114"/>
        <v/>
      </c>
      <c r="AG516" t="str">
        <f t="shared" si="115"/>
        <v/>
      </c>
      <c r="AH516" t="str">
        <f t="shared" si="116"/>
        <v/>
      </c>
      <c r="AI516" t="str">
        <f t="shared" si="117"/>
        <v/>
      </c>
      <c r="AJ516" t="str">
        <f t="shared" si="118"/>
        <v/>
      </c>
      <c r="AK516" t="str">
        <f t="shared" si="119"/>
        <v/>
      </c>
    </row>
    <row r="517" spans="1:37" x14ac:dyDescent="0.25">
      <c r="A517" s="23"/>
      <c r="B517" s="24"/>
      <c r="C517" s="24"/>
      <c r="D517" s="620"/>
      <c r="E517" s="26"/>
      <c r="F517" s="27" t="s">
        <v>173</v>
      </c>
      <c r="G517" s="27"/>
      <c r="H517" s="24"/>
      <c r="I517" s="28"/>
      <c r="J517" s="28"/>
      <c r="K517" s="52"/>
      <c r="L517" s="53"/>
      <c r="M517" s="54"/>
      <c r="N517" s="55"/>
      <c r="O517" s="56"/>
      <c r="P517" s="223"/>
      <c r="Q517" s="225"/>
      <c r="R517" s="377"/>
      <c r="S517" s="29"/>
      <c r="T517" s="30"/>
      <c r="U517">
        <f t="shared" si="107"/>
        <v>1</v>
      </c>
      <c r="V517" t="str">
        <f>IF(F517="","",IF(COUNTIF('Postes comptables'!$A:$C,F517)=0,"Anomalie",""))</f>
        <v/>
      </c>
      <c r="W517">
        <f t="shared" si="108"/>
        <v>1</v>
      </c>
      <c r="Z517" t="str">
        <f>IF(G517="","",IF(COUNTIF('Postes comptables'!$C$99:$C$148,G517)=0,"Anomalie",""))</f>
        <v/>
      </c>
      <c r="AA517" t="b">
        <f t="shared" si="109"/>
        <v>0</v>
      </c>
      <c r="AB517" t="str">
        <f t="shared" si="110"/>
        <v/>
      </c>
      <c r="AC517" t="str">
        <f t="shared" si="111"/>
        <v/>
      </c>
      <c r="AD517" t="str">
        <f t="shared" si="112"/>
        <v/>
      </c>
      <c r="AE517" t="str">
        <f t="shared" si="113"/>
        <v/>
      </c>
      <c r="AF517" t="str">
        <f t="shared" si="114"/>
        <v/>
      </c>
      <c r="AG517" t="str">
        <f t="shared" si="115"/>
        <v/>
      </c>
      <c r="AH517" t="str">
        <f t="shared" si="116"/>
        <v/>
      </c>
      <c r="AI517" t="str">
        <f t="shared" si="117"/>
        <v/>
      </c>
      <c r="AJ517" t="str">
        <f t="shared" si="118"/>
        <v/>
      </c>
      <c r="AK517" t="str">
        <f t="shared" si="119"/>
        <v/>
      </c>
    </row>
    <row r="518" spans="1:37" x14ac:dyDescent="0.25">
      <c r="A518" s="23"/>
      <c r="B518" s="24"/>
      <c r="C518" s="24"/>
      <c r="D518" s="620"/>
      <c r="E518" s="26"/>
      <c r="F518" s="27" t="s">
        <v>173</v>
      </c>
      <c r="G518" s="27"/>
      <c r="H518" s="24"/>
      <c r="I518" s="28"/>
      <c r="J518" s="28"/>
      <c r="K518" s="52"/>
      <c r="L518" s="53"/>
      <c r="M518" s="54"/>
      <c r="N518" s="55"/>
      <c r="O518" s="56"/>
      <c r="P518" s="223"/>
      <c r="Q518" s="225"/>
      <c r="R518" s="377"/>
      <c r="S518" s="29"/>
      <c r="T518" s="30"/>
      <c r="U518">
        <f t="shared" si="107"/>
        <v>1</v>
      </c>
      <c r="V518" t="str">
        <f>IF(F518="","",IF(COUNTIF('Postes comptables'!$A:$C,F518)=0,"Anomalie",""))</f>
        <v/>
      </c>
      <c r="W518">
        <f t="shared" si="108"/>
        <v>1</v>
      </c>
      <c r="Z518" t="str">
        <f>IF(G518="","",IF(COUNTIF('Postes comptables'!$C$99:$C$148,G518)=0,"Anomalie",""))</f>
        <v/>
      </c>
      <c r="AA518" t="b">
        <f t="shared" si="109"/>
        <v>0</v>
      </c>
      <c r="AB518" t="str">
        <f t="shared" si="110"/>
        <v/>
      </c>
      <c r="AC518" t="str">
        <f t="shared" si="111"/>
        <v/>
      </c>
      <c r="AD518" t="str">
        <f t="shared" si="112"/>
        <v/>
      </c>
      <c r="AE518" t="str">
        <f t="shared" si="113"/>
        <v/>
      </c>
      <c r="AF518" t="str">
        <f t="shared" si="114"/>
        <v/>
      </c>
      <c r="AG518" t="str">
        <f t="shared" si="115"/>
        <v/>
      </c>
      <c r="AH518" t="str">
        <f t="shared" si="116"/>
        <v/>
      </c>
      <c r="AI518" t="str">
        <f t="shared" si="117"/>
        <v/>
      </c>
      <c r="AJ518" t="str">
        <f t="shared" si="118"/>
        <v/>
      </c>
      <c r="AK518" t="str">
        <f t="shared" si="119"/>
        <v/>
      </c>
    </row>
    <row r="519" spans="1:37" x14ac:dyDescent="0.25">
      <c r="A519" s="23"/>
      <c r="B519" s="24"/>
      <c r="C519" s="24"/>
      <c r="D519" s="620"/>
      <c r="E519" s="26"/>
      <c r="F519" s="27" t="s">
        <v>173</v>
      </c>
      <c r="G519" s="27"/>
      <c r="H519" s="24"/>
      <c r="I519" s="28"/>
      <c r="J519" s="28"/>
      <c r="K519" s="52"/>
      <c r="L519" s="53"/>
      <c r="M519" s="54"/>
      <c r="N519" s="55"/>
      <c r="O519" s="56"/>
      <c r="P519" s="223"/>
      <c r="Q519" s="225"/>
      <c r="R519" s="377"/>
      <c r="S519" s="29"/>
      <c r="T519" s="30"/>
      <c r="U519">
        <f t="shared" si="107"/>
        <v>1</v>
      </c>
      <c r="V519" t="str">
        <f>IF(F519="","",IF(COUNTIF('Postes comptables'!$A:$C,F519)=0,"Anomalie",""))</f>
        <v/>
      </c>
      <c r="W519">
        <f t="shared" si="108"/>
        <v>1</v>
      </c>
      <c r="Z519" t="str">
        <f>IF(G519="","",IF(COUNTIF('Postes comptables'!$C$99:$C$148,G519)=0,"Anomalie",""))</f>
        <v/>
      </c>
      <c r="AA519" t="b">
        <f t="shared" si="109"/>
        <v>0</v>
      </c>
      <c r="AB519" t="str">
        <f t="shared" si="110"/>
        <v/>
      </c>
      <c r="AC519" t="str">
        <f t="shared" si="111"/>
        <v/>
      </c>
      <c r="AD519" t="str">
        <f t="shared" si="112"/>
        <v/>
      </c>
      <c r="AE519" t="str">
        <f t="shared" si="113"/>
        <v/>
      </c>
      <c r="AF519" t="str">
        <f t="shared" si="114"/>
        <v/>
      </c>
      <c r="AG519" t="str">
        <f t="shared" si="115"/>
        <v/>
      </c>
      <c r="AH519" t="str">
        <f t="shared" si="116"/>
        <v/>
      </c>
      <c r="AI519" t="str">
        <f t="shared" si="117"/>
        <v/>
      </c>
      <c r="AJ519" t="str">
        <f t="shared" si="118"/>
        <v/>
      </c>
      <c r="AK519" t="str">
        <f t="shared" si="119"/>
        <v/>
      </c>
    </row>
    <row r="520" spans="1:37" x14ac:dyDescent="0.25">
      <c r="A520" s="23"/>
      <c r="B520" s="24"/>
      <c r="C520" s="24"/>
      <c r="D520" s="620"/>
      <c r="E520" s="26"/>
      <c r="F520" s="27" t="s">
        <v>173</v>
      </c>
      <c r="G520" s="27"/>
      <c r="H520" s="24"/>
      <c r="I520" s="28"/>
      <c r="J520" s="28"/>
      <c r="K520" s="52"/>
      <c r="L520" s="53"/>
      <c r="M520" s="54"/>
      <c r="N520" s="55"/>
      <c r="O520" s="56"/>
      <c r="P520" s="223"/>
      <c r="Q520" s="225"/>
      <c r="R520" s="377"/>
      <c r="S520" s="29"/>
      <c r="T520" s="30"/>
      <c r="U520">
        <f t="shared" si="107"/>
        <v>1</v>
      </c>
      <c r="V520" t="str">
        <f>IF(F520="","",IF(COUNTIF('Postes comptables'!$A:$C,F520)=0,"Anomalie",""))</f>
        <v/>
      </c>
      <c r="W520">
        <f t="shared" si="108"/>
        <v>1</v>
      </c>
      <c r="Z520" t="str">
        <f>IF(G520="","",IF(COUNTIF('Postes comptables'!$C$99:$C$148,G520)=0,"Anomalie",""))</f>
        <v/>
      </c>
      <c r="AA520" t="b">
        <f t="shared" si="109"/>
        <v>0</v>
      </c>
      <c r="AB520" t="str">
        <f t="shared" si="110"/>
        <v/>
      </c>
      <c r="AC520" t="str">
        <f t="shared" si="111"/>
        <v/>
      </c>
      <c r="AD520" t="str">
        <f t="shared" si="112"/>
        <v/>
      </c>
      <c r="AE520" t="str">
        <f t="shared" si="113"/>
        <v/>
      </c>
      <c r="AF520" t="str">
        <f t="shared" si="114"/>
        <v/>
      </c>
      <c r="AG520" t="str">
        <f t="shared" si="115"/>
        <v/>
      </c>
      <c r="AH520" t="str">
        <f t="shared" si="116"/>
        <v/>
      </c>
      <c r="AI520" t="str">
        <f t="shared" si="117"/>
        <v/>
      </c>
      <c r="AJ520" t="str">
        <f t="shared" si="118"/>
        <v/>
      </c>
      <c r="AK520" t="str">
        <f t="shared" si="119"/>
        <v/>
      </c>
    </row>
    <row r="521" spans="1:37" x14ac:dyDescent="0.25">
      <c r="A521" s="23"/>
      <c r="B521" s="24"/>
      <c r="C521" s="24"/>
      <c r="D521" s="620"/>
      <c r="E521" s="26"/>
      <c r="F521" s="27" t="s">
        <v>173</v>
      </c>
      <c r="G521" s="27"/>
      <c r="H521" s="24"/>
      <c r="I521" s="28"/>
      <c r="J521" s="28"/>
      <c r="K521" s="52"/>
      <c r="L521" s="53"/>
      <c r="M521" s="54"/>
      <c r="N521" s="55"/>
      <c r="O521" s="56"/>
      <c r="P521" s="223"/>
      <c r="Q521" s="225"/>
      <c r="R521" s="377"/>
      <c r="S521" s="29"/>
      <c r="T521" s="30"/>
      <c r="U521">
        <f t="shared" si="107"/>
        <v>1</v>
      </c>
      <c r="V521" t="str">
        <f>IF(F521="","",IF(COUNTIF('Postes comptables'!$A:$C,F521)=0,"Anomalie",""))</f>
        <v/>
      </c>
      <c r="W521">
        <f t="shared" si="108"/>
        <v>1</v>
      </c>
      <c r="Z521" t="str">
        <f>IF(G521="","",IF(COUNTIF('Postes comptables'!$C$99:$C$148,G521)=0,"Anomalie",""))</f>
        <v/>
      </c>
      <c r="AA521" t="b">
        <f t="shared" si="109"/>
        <v>0</v>
      </c>
      <c r="AB521" t="str">
        <f t="shared" si="110"/>
        <v/>
      </c>
      <c r="AC521" t="str">
        <f t="shared" si="111"/>
        <v/>
      </c>
      <c r="AD521" t="str">
        <f t="shared" si="112"/>
        <v/>
      </c>
      <c r="AE521" t="str">
        <f t="shared" si="113"/>
        <v/>
      </c>
      <c r="AF521" t="str">
        <f t="shared" si="114"/>
        <v/>
      </c>
      <c r="AG521" t="str">
        <f t="shared" si="115"/>
        <v/>
      </c>
      <c r="AH521" t="str">
        <f t="shared" si="116"/>
        <v/>
      </c>
      <c r="AI521" t="str">
        <f t="shared" si="117"/>
        <v/>
      </c>
      <c r="AJ521" t="str">
        <f t="shared" si="118"/>
        <v/>
      </c>
      <c r="AK521" t="str">
        <f t="shared" si="119"/>
        <v/>
      </c>
    </row>
    <row r="522" spans="1:37" x14ac:dyDescent="0.25">
      <c r="A522" s="23"/>
      <c r="B522" s="24"/>
      <c r="C522" s="24"/>
      <c r="D522" s="620"/>
      <c r="E522" s="26"/>
      <c r="F522" s="27" t="s">
        <v>173</v>
      </c>
      <c r="G522" s="27"/>
      <c r="H522" s="24"/>
      <c r="I522" s="28"/>
      <c r="J522" s="28"/>
      <c r="K522" s="52"/>
      <c r="L522" s="53"/>
      <c r="M522" s="54"/>
      <c r="N522" s="55"/>
      <c r="O522" s="56"/>
      <c r="P522" s="223"/>
      <c r="Q522" s="225"/>
      <c r="R522" s="377"/>
      <c r="S522" s="29"/>
      <c r="T522" s="30"/>
      <c r="U522">
        <f t="shared" si="107"/>
        <v>1</v>
      </c>
      <c r="V522" t="str">
        <f>IF(F522="","",IF(COUNTIF('Postes comptables'!$A:$C,F522)=0,"Anomalie",""))</f>
        <v/>
      </c>
      <c r="W522">
        <f t="shared" si="108"/>
        <v>1</v>
      </c>
      <c r="Z522" t="str">
        <f>IF(G522="","",IF(COUNTIF('Postes comptables'!$C$99:$C$148,G522)=0,"Anomalie",""))</f>
        <v/>
      </c>
      <c r="AA522" t="b">
        <f t="shared" si="109"/>
        <v>0</v>
      </c>
      <c r="AB522" t="str">
        <f t="shared" si="110"/>
        <v/>
      </c>
      <c r="AC522" t="str">
        <f t="shared" si="111"/>
        <v/>
      </c>
      <c r="AD522" t="str">
        <f t="shared" si="112"/>
        <v/>
      </c>
      <c r="AE522" t="str">
        <f t="shared" si="113"/>
        <v/>
      </c>
      <c r="AF522" t="str">
        <f t="shared" si="114"/>
        <v/>
      </c>
      <c r="AG522" t="str">
        <f t="shared" si="115"/>
        <v/>
      </c>
      <c r="AH522" t="str">
        <f t="shared" si="116"/>
        <v/>
      </c>
      <c r="AI522" t="str">
        <f t="shared" si="117"/>
        <v/>
      </c>
      <c r="AJ522" t="str">
        <f t="shared" si="118"/>
        <v/>
      </c>
      <c r="AK522" t="str">
        <f t="shared" si="119"/>
        <v/>
      </c>
    </row>
    <row r="523" spans="1:37" x14ac:dyDescent="0.25">
      <c r="A523" s="23"/>
      <c r="B523" s="24"/>
      <c r="C523" s="24"/>
      <c r="D523" s="620"/>
      <c r="E523" s="26"/>
      <c r="F523" s="27" t="s">
        <v>173</v>
      </c>
      <c r="G523" s="27"/>
      <c r="H523" s="24"/>
      <c r="I523" s="28"/>
      <c r="J523" s="28"/>
      <c r="K523" s="52"/>
      <c r="L523" s="53"/>
      <c r="M523" s="54"/>
      <c r="N523" s="55"/>
      <c r="O523" s="56"/>
      <c r="P523" s="223"/>
      <c r="Q523" s="225"/>
      <c r="R523" s="377"/>
      <c r="S523" s="29"/>
      <c r="T523" s="30"/>
      <c r="U523">
        <f t="shared" si="107"/>
        <v>1</v>
      </c>
      <c r="V523" t="str">
        <f>IF(F523="","",IF(COUNTIF('Postes comptables'!$A:$C,F523)=0,"Anomalie",""))</f>
        <v/>
      </c>
      <c r="W523">
        <f t="shared" si="108"/>
        <v>1</v>
      </c>
      <c r="Z523" t="str">
        <f>IF(G523="","",IF(COUNTIF('Postes comptables'!$C$99:$C$148,G523)=0,"Anomalie",""))</f>
        <v/>
      </c>
      <c r="AA523" t="b">
        <f t="shared" si="109"/>
        <v>0</v>
      </c>
      <c r="AB523" t="str">
        <f t="shared" si="110"/>
        <v/>
      </c>
      <c r="AC523" t="str">
        <f t="shared" si="111"/>
        <v/>
      </c>
      <c r="AD523" t="str">
        <f t="shared" si="112"/>
        <v/>
      </c>
      <c r="AE523" t="str">
        <f t="shared" si="113"/>
        <v/>
      </c>
      <c r="AF523" t="str">
        <f t="shared" si="114"/>
        <v/>
      </c>
      <c r="AG523" t="str">
        <f t="shared" si="115"/>
        <v/>
      </c>
      <c r="AH523" t="str">
        <f t="shared" si="116"/>
        <v/>
      </c>
      <c r="AI523" t="str">
        <f t="shared" si="117"/>
        <v/>
      </c>
      <c r="AJ523" t="str">
        <f t="shared" si="118"/>
        <v/>
      </c>
      <c r="AK523" t="str">
        <f t="shared" si="119"/>
        <v/>
      </c>
    </row>
    <row r="524" spans="1:37" x14ac:dyDescent="0.25">
      <c r="A524" s="23"/>
      <c r="B524" s="24"/>
      <c r="C524" s="24"/>
      <c r="D524" s="620"/>
      <c r="E524" s="26"/>
      <c r="F524" s="27" t="s">
        <v>173</v>
      </c>
      <c r="G524" s="27"/>
      <c r="H524" s="24"/>
      <c r="I524" s="28"/>
      <c r="J524" s="28"/>
      <c r="K524" s="52"/>
      <c r="L524" s="53"/>
      <c r="M524" s="54"/>
      <c r="N524" s="55"/>
      <c r="O524" s="56"/>
      <c r="P524" s="223"/>
      <c r="Q524" s="225"/>
      <c r="R524" s="377"/>
      <c r="S524" s="29"/>
      <c r="T524" s="30"/>
      <c r="U524">
        <f t="shared" si="107"/>
        <v>1</v>
      </c>
      <c r="V524" t="str">
        <f>IF(F524="","",IF(COUNTIF('Postes comptables'!$A:$C,F524)=0,"Anomalie",""))</f>
        <v/>
      </c>
      <c r="W524">
        <f t="shared" si="108"/>
        <v>1</v>
      </c>
      <c r="Z524" t="str">
        <f>IF(G524="","",IF(COUNTIF('Postes comptables'!$C$99:$C$148,G524)=0,"Anomalie",""))</f>
        <v/>
      </c>
      <c r="AA524" t="b">
        <f t="shared" si="109"/>
        <v>0</v>
      </c>
      <c r="AB524" t="str">
        <f t="shared" si="110"/>
        <v/>
      </c>
      <c r="AC524" t="str">
        <f t="shared" si="111"/>
        <v/>
      </c>
      <c r="AD524" t="str">
        <f t="shared" si="112"/>
        <v/>
      </c>
      <c r="AE524" t="str">
        <f t="shared" si="113"/>
        <v/>
      </c>
      <c r="AF524" t="str">
        <f t="shared" si="114"/>
        <v/>
      </c>
      <c r="AG524" t="str">
        <f t="shared" si="115"/>
        <v/>
      </c>
      <c r="AH524" t="str">
        <f t="shared" si="116"/>
        <v/>
      </c>
      <c r="AI524" t="str">
        <f t="shared" si="117"/>
        <v/>
      </c>
      <c r="AJ524" t="str">
        <f t="shared" si="118"/>
        <v/>
      </c>
      <c r="AK524" t="str">
        <f t="shared" si="119"/>
        <v/>
      </c>
    </row>
    <row r="525" spans="1:37" x14ac:dyDescent="0.25">
      <c r="A525" s="23"/>
      <c r="B525" s="24"/>
      <c r="C525" s="24"/>
      <c r="D525" s="620"/>
      <c r="E525" s="26"/>
      <c r="F525" s="27" t="s">
        <v>173</v>
      </c>
      <c r="G525" s="27"/>
      <c r="H525" s="24"/>
      <c r="I525" s="28"/>
      <c r="J525" s="28"/>
      <c r="K525" s="52"/>
      <c r="L525" s="53"/>
      <c r="M525" s="54"/>
      <c r="N525" s="55"/>
      <c r="O525" s="56"/>
      <c r="P525" s="223"/>
      <c r="Q525" s="225"/>
      <c r="R525" s="377"/>
      <c r="S525" s="29"/>
      <c r="T525" s="30"/>
      <c r="U525">
        <f t="shared" si="107"/>
        <v>1</v>
      </c>
      <c r="V525" t="str">
        <f>IF(F525="","",IF(COUNTIF('Postes comptables'!$A:$C,F525)=0,"Anomalie",""))</f>
        <v/>
      </c>
      <c r="W525">
        <f t="shared" si="108"/>
        <v>1</v>
      </c>
      <c r="Z525" t="str">
        <f>IF(G525="","",IF(COUNTIF('Postes comptables'!$C$99:$C$148,G525)=0,"Anomalie",""))</f>
        <v/>
      </c>
      <c r="AA525" t="b">
        <f t="shared" si="109"/>
        <v>0</v>
      </c>
      <c r="AB525" t="str">
        <f t="shared" si="110"/>
        <v/>
      </c>
      <c r="AC525" t="str">
        <f t="shared" si="111"/>
        <v/>
      </c>
      <c r="AD525" t="str">
        <f t="shared" si="112"/>
        <v/>
      </c>
      <c r="AE525" t="str">
        <f t="shared" si="113"/>
        <v/>
      </c>
      <c r="AF525" t="str">
        <f t="shared" si="114"/>
        <v/>
      </c>
      <c r="AG525" t="str">
        <f t="shared" si="115"/>
        <v/>
      </c>
      <c r="AH525" t="str">
        <f t="shared" si="116"/>
        <v/>
      </c>
      <c r="AI525" t="str">
        <f t="shared" si="117"/>
        <v/>
      </c>
      <c r="AJ525" t="str">
        <f t="shared" si="118"/>
        <v/>
      </c>
      <c r="AK525" t="str">
        <f t="shared" si="119"/>
        <v/>
      </c>
    </row>
    <row r="526" spans="1:37" x14ac:dyDescent="0.25">
      <c r="A526" s="23"/>
      <c r="B526" s="24"/>
      <c r="C526" s="24"/>
      <c r="D526" s="620"/>
      <c r="E526" s="26"/>
      <c r="F526" s="27" t="s">
        <v>173</v>
      </c>
      <c r="G526" s="27"/>
      <c r="H526" s="24"/>
      <c r="I526" s="28"/>
      <c r="J526" s="28"/>
      <c r="K526" s="52"/>
      <c r="L526" s="53"/>
      <c r="M526" s="54"/>
      <c r="N526" s="55"/>
      <c r="O526" s="56"/>
      <c r="P526" s="223"/>
      <c r="Q526" s="225"/>
      <c r="R526" s="377"/>
      <c r="S526" s="29"/>
      <c r="T526" s="30"/>
      <c r="U526">
        <f t="shared" si="107"/>
        <v>1</v>
      </c>
      <c r="V526" t="str">
        <f>IF(F526="","",IF(COUNTIF('Postes comptables'!$A:$C,F526)=0,"Anomalie",""))</f>
        <v/>
      </c>
      <c r="W526">
        <f t="shared" si="108"/>
        <v>1</v>
      </c>
      <c r="Z526" t="str">
        <f>IF(G526="","",IF(COUNTIF('Postes comptables'!$C$99:$C$148,G526)=0,"Anomalie",""))</f>
        <v/>
      </c>
      <c r="AA526" t="b">
        <f t="shared" si="109"/>
        <v>0</v>
      </c>
      <c r="AB526" t="str">
        <f t="shared" si="110"/>
        <v/>
      </c>
      <c r="AC526" t="str">
        <f t="shared" si="111"/>
        <v/>
      </c>
      <c r="AD526" t="str">
        <f t="shared" si="112"/>
        <v/>
      </c>
      <c r="AE526" t="str">
        <f t="shared" si="113"/>
        <v/>
      </c>
      <c r="AF526" t="str">
        <f t="shared" si="114"/>
        <v/>
      </c>
      <c r="AG526" t="str">
        <f t="shared" si="115"/>
        <v/>
      </c>
      <c r="AH526" t="str">
        <f t="shared" si="116"/>
        <v/>
      </c>
      <c r="AI526" t="str">
        <f t="shared" si="117"/>
        <v/>
      </c>
      <c r="AJ526" t="str">
        <f t="shared" si="118"/>
        <v/>
      </c>
      <c r="AK526" t="str">
        <f t="shared" si="119"/>
        <v/>
      </c>
    </row>
    <row r="527" spans="1:37" x14ac:dyDescent="0.25">
      <c r="A527" s="23"/>
      <c r="B527" s="24"/>
      <c r="C527" s="24"/>
      <c r="D527" s="620"/>
      <c r="E527" s="26"/>
      <c r="F527" s="27" t="s">
        <v>173</v>
      </c>
      <c r="G527" s="27"/>
      <c r="H527" s="24"/>
      <c r="I527" s="28"/>
      <c r="J527" s="28"/>
      <c r="K527" s="52"/>
      <c r="L527" s="53"/>
      <c r="M527" s="54"/>
      <c r="N527" s="55"/>
      <c r="O527" s="56"/>
      <c r="P527" s="223"/>
      <c r="Q527" s="225"/>
      <c r="R527" s="377"/>
      <c r="S527" s="29"/>
      <c r="T527" s="30"/>
      <c r="U527">
        <f t="shared" si="107"/>
        <v>1</v>
      </c>
      <c r="V527" t="str">
        <f>IF(F527="","",IF(COUNTIF('Postes comptables'!$A:$C,F527)=0,"Anomalie",""))</f>
        <v/>
      </c>
      <c r="W527">
        <f t="shared" si="108"/>
        <v>1</v>
      </c>
      <c r="Z527" t="str">
        <f>IF(G527="","",IF(COUNTIF('Postes comptables'!$C$99:$C$148,G527)=0,"Anomalie",""))</f>
        <v/>
      </c>
      <c r="AA527" t="b">
        <f t="shared" si="109"/>
        <v>0</v>
      </c>
      <c r="AB527" t="str">
        <f t="shared" si="110"/>
        <v/>
      </c>
      <c r="AC527" t="str">
        <f t="shared" si="111"/>
        <v/>
      </c>
      <c r="AD527" t="str">
        <f t="shared" si="112"/>
        <v/>
      </c>
      <c r="AE527" t="str">
        <f t="shared" si="113"/>
        <v/>
      </c>
      <c r="AF527" t="str">
        <f t="shared" si="114"/>
        <v/>
      </c>
      <c r="AG527" t="str">
        <f t="shared" si="115"/>
        <v/>
      </c>
      <c r="AH527" t="str">
        <f t="shared" si="116"/>
        <v/>
      </c>
      <c r="AI527" t="str">
        <f t="shared" si="117"/>
        <v/>
      </c>
      <c r="AJ527" t="str">
        <f t="shared" si="118"/>
        <v/>
      </c>
      <c r="AK527" t="str">
        <f t="shared" si="119"/>
        <v/>
      </c>
    </row>
    <row r="528" spans="1:37" x14ac:dyDescent="0.25">
      <c r="A528" s="23"/>
      <c r="B528" s="24"/>
      <c r="C528" s="24"/>
      <c r="D528" s="620"/>
      <c r="E528" s="26"/>
      <c r="F528" s="27" t="s">
        <v>173</v>
      </c>
      <c r="G528" s="27"/>
      <c r="H528" s="24"/>
      <c r="I528" s="28"/>
      <c r="J528" s="28"/>
      <c r="K528" s="52"/>
      <c r="L528" s="53"/>
      <c r="M528" s="54"/>
      <c r="N528" s="55"/>
      <c r="O528" s="56"/>
      <c r="P528" s="223"/>
      <c r="Q528" s="225"/>
      <c r="R528" s="377"/>
      <c r="S528" s="29"/>
      <c r="T528" s="30"/>
      <c r="U528">
        <f t="shared" si="107"/>
        <v>1</v>
      </c>
      <c r="V528" t="str">
        <f>IF(F528="","",IF(COUNTIF('Postes comptables'!$A:$C,F528)=0,"Anomalie",""))</f>
        <v/>
      </c>
      <c r="W528">
        <f t="shared" si="108"/>
        <v>1</v>
      </c>
      <c r="Z528" t="str">
        <f>IF(G528="","",IF(COUNTIF('Postes comptables'!$C$99:$C$148,G528)=0,"Anomalie",""))</f>
        <v/>
      </c>
      <c r="AA528" t="b">
        <f t="shared" si="109"/>
        <v>0</v>
      </c>
      <c r="AB528" t="str">
        <f t="shared" si="110"/>
        <v/>
      </c>
      <c r="AC528" t="str">
        <f t="shared" si="111"/>
        <v/>
      </c>
      <c r="AD528" t="str">
        <f t="shared" si="112"/>
        <v/>
      </c>
      <c r="AE528" t="str">
        <f t="shared" si="113"/>
        <v/>
      </c>
      <c r="AF528" t="str">
        <f t="shared" si="114"/>
        <v/>
      </c>
      <c r="AG528" t="str">
        <f t="shared" si="115"/>
        <v/>
      </c>
      <c r="AH528" t="str">
        <f t="shared" si="116"/>
        <v/>
      </c>
      <c r="AI528" t="str">
        <f t="shared" si="117"/>
        <v/>
      </c>
      <c r="AJ528" t="str">
        <f t="shared" si="118"/>
        <v/>
      </c>
      <c r="AK528" t="str">
        <f t="shared" si="119"/>
        <v/>
      </c>
    </row>
    <row r="529" spans="1:37" x14ac:dyDescent="0.25">
      <c r="A529" s="23"/>
      <c r="B529" s="24"/>
      <c r="C529" s="24"/>
      <c r="D529" s="620"/>
      <c r="E529" s="26"/>
      <c r="F529" s="27" t="s">
        <v>173</v>
      </c>
      <c r="G529" s="27"/>
      <c r="H529" s="24"/>
      <c r="I529" s="28"/>
      <c r="J529" s="28"/>
      <c r="K529" s="52"/>
      <c r="L529" s="53"/>
      <c r="M529" s="54"/>
      <c r="N529" s="55"/>
      <c r="O529" s="56"/>
      <c r="P529" s="223"/>
      <c r="Q529" s="225"/>
      <c r="R529" s="377"/>
      <c r="S529" s="29"/>
      <c r="T529" s="30"/>
      <c r="U529">
        <f t="shared" si="107"/>
        <v>1</v>
      </c>
      <c r="V529" t="str">
        <f>IF(F529="","",IF(COUNTIF('Postes comptables'!$A:$C,F529)=0,"Anomalie",""))</f>
        <v/>
      </c>
      <c r="W529">
        <f t="shared" si="108"/>
        <v>1</v>
      </c>
      <c r="Z529" t="str">
        <f>IF(G529="","",IF(COUNTIF('Postes comptables'!$C$99:$C$148,G529)=0,"Anomalie",""))</f>
        <v/>
      </c>
      <c r="AA529" t="b">
        <f t="shared" si="109"/>
        <v>0</v>
      </c>
      <c r="AB529" t="str">
        <f t="shared" si="110"/>
        <v/>
      </c>
      <c r="AC529" t="str">
        <f t="shared" si="111"/>
        <v/>
      </c>
      <c r="AD529" t="str">
        <f t="shared" si="112"/>
        <v/>
      </c>
      <c r="AE529" t="str">
        <f t="shared" si="113"/>
        <v/>
      </c>
      <c r="AF529" t="str">
        <f t="shared" si="114"/>
        <v/>
      </c>
      <c r="AG529" t="str">
        <f t="shared" si="115"/>
        <v/>
      </c>
      <c r="AH529" t="str">
        <f t="shared" si="116"/>
        <v/>
      </c>
      <c r="AI529" t="str">
        <f t="shared" si="117"/>
        <v/>
      </c>
      <c r="AJ529" t="str">
        <f t="shared" si="118"/>
        <v/>
      </c>
      <c r="AK529" t="str">
        <f t="shared" si="119"/>
        <v/>
      </c>
    </row>
    <row r="530" spans="1:37" x14ac:dyDescent="0.25">
      <c r="A530" s="23"/>
      <c r="B530" s="24"/>
      <c r="C530" s="24"/>
      <c r="D530" s="620"/>
      <c r="E530" s="26"/>
      <c r="F530" s="27" t="s">
        <v>173</v>
      </c>
      <c r="G530" s="27"/>
      <c r="H530" s="24"/>
      <c r="I530" s="28"/>
      <c r="J530" s="28"/>
      <c r="K530" s="52"/>
      <c r="L530" s="53"/>
      <c r="M530" s="54"/>
      <c r="N530" s="55"/>
      <c r="O530" s="56"/>
      <c r="P530" s="223"/>
      <c r="Q530" s="225"/>
      <c r="R530" s="377"/>
      <c r="S530" s="29"/>
      <c r="T530" s="30"/>
      <c r="U530">
        <f t="shared" si="107"/>
        <v>1</v>
      </c>
      <c r="V530" t="str">
        <f>IF(F530="","",IF(COUNTIF('Postes comptables'!$A:$C,F530)=0,"Anomalie",""))</f>
        <v/>
      </c>
      <c r="W530">
        <f t="shared" si="108"/>
        <v>1</v>
      </c>
      <c r="Z530" t="str">
        <f>IF(G530="","",IF(COUNTIF('Postes comptables'!$C$99:$C$148,G530)=0,"Anomalie",""))</f>
        <v/>
      </c>
      <c r="AA530" t="b">
        <f t="shared" si="109"/>
        <v>0</v>
      </c>
      <c r="AB530" t="str">
        <f t="shared" si="110"/>
        <v/>
      </c>
      <c r="AC530" t="str">
        <f t="shared" si="111"/>
        <v/>
      </c>
      <c r="AD530" t="str">
        <f t="shared" si="112"/>
        <v/>
      </c>
      <c r="AE530" t="str">
        <f t="shared" si="113"/>
        <v/>
      </c>
      <c r="AF530" t="str">
        <f t="shared" si="114"/>
        <v/>
      </c>
      <c r="AG530" t="str">
        <f t="shared" si="115"/>
        <v/>
      </c>
      <c r="AH530" t="str">
        <f t="shared" si="116"/>
        <v/>
      </c>
      <c r="AI530" t="str">
        <f t="shared" si="117"/>
        <v/>
      </c>
      <c r="AJ530" t="str">
        <f t="shared" si="118"/>
        <v/>
      </c>
      <c r="AK530" t="str">
        <f t="shared" si="119"/>
        <v/>
      </c>
    </row>
    <row r="531" spans="1:37" x14ac:dyDescent="0.25">
      <c r="A531" s="23"/>
      <c r="B531" s="24"/>
      <c r="C531" s="24"/>
      <c r="D531" s="620"/>
      <c r="E531" s="26"/>
      <c r="F531" s="27" t="s">
        <v>173</v>
      </c>
      <c r="G531" s="27"/>
      <c r="H531" s="24"/>
      <c r="I531" s="28"/>
      <c r="J531" s="28"/>
      <c r="K531" s="52"/>
      <c r="L531" s="53"/>
      <c r="M531" s="54"/>
      <c r="N531" s="55"/>
      <c r="O531" s="56"/>
      <c r="P531" s="223"/>
      <c r="Q531" s="225"/>
      <c r="R531" s="377"/>
      <c r="S531" s="29"/>
      <c r="T531" s="30"/>
      <c r="U531">
        <f t="shared" si="107"/>
        <v>1</v>
      </c>
      <c r="V531" t="str">
        <f>IF(F531="","",IF(COUNTIF('Postes comptables'!$A:$C,F531)=0,"Anomalie",""))</f>
        <v/>
      </c>
      <c r="W531">
        <f t="shared" si="108"/>
        <v>1</v>
      </c>
      <c r="Z531" t="str">
        <f>IF(G531="","",IF(COUNTIF('Postes comptables'!$C$99:$C$148,G531)=0,"Anomalie",""))</f>
        <v/>
      </c>
      <c r="AA531" t="b">
        <f t="shared" si="109"/>
        <v>0</v>
      </c>
      <c r="AB531" t="str">
        <f t="shared" si="110"/>
        <v/>
      </c>
      <c r="AC531" t="str">
        <f t="shared" si="111"/>
        <v/>
      </c>
      <c r="AD531" t="str">
        <f t="shared" si="112"/>
        <v/>
      </c>
      <c r="AE531" t="str">
        <f t="shared" si="113"/>
        <v/>
      </c>
      <c r="AF531" t="str">
        <f t="shared" si="114"/>
        <v/>
      </c>
      <c r="AG531" t="str">
        <f t="shared" si="115"/>
        <v/>
      </c>
      <c r="AH531" t="str">
        <f t="shared" si="116"/>
        <v/>
      </c>
      <c r="AI531" t="str">
        <f t="shared" si="117"/>
        <v/>
      </c>
      <c r="AJ531" t="str">
        <f t="shared" si="118"/>
        <v/>
      </c>
      <c r="AK531" t="str">
        <f t="shared" si="119"/>
        <v/>
      </c>
    </row>
    <row r="532" spans="1:37" x14ac:dyDescent="0.25">
      <c r="A532" s="23"/>
      <c r="B532" s="24"/>
      <c r="C532" s="24"/>
      <c r="D532" s="620"/>
      <c r="E532" s="26"/>
      <c r="F532" s="27" t="s">
        <v>173</v>
      </c>
      <c r="G532" s="27"/>
      <c r="H532" s="24"/>
      <c r="I532" s="28"/>
      <c r="J532" s="28"/>
      <c r="K532" s="52"/>
      <c r="L532" s="53"/>
      <c r="M532" s="54"/>
      <c r="N532" s="55"/>
      <c r="O532" s="56"/>
      <c r="P532" s="223"/>
      <c r="Q532" s="225"/>
      <c r="R532" s="377"/>
      <c r="S532" s="29"/>
      <c r="T532" s="30"/>
      <c r="U532">
        <f t="shared" si="107"/>
        <v>1</v>
      </c>
      <c r="V532" t="str">
        <f>IF(F532="","",IF(COUNTIF('Postes comptables'!$A:$C,F532)=0,"Anomalie",""))</f>
        <v/>
      </c>
      <c r="W532">
        <f t="shared" si="108"/>
        <v>1</v>
      </c>
      <c r="Z532" t="str">
        <f>IF(G532="","",IF(COUNTIF('Postes comptables'!$C$99:$C$148,G532)=0,"Anomalie",""))</f>
        <v/>
      </c>
      <c r="AA532" t="b">
        <f t="shared" si="109"/>
        <v>0</v>
      </c>
      <c r="AB532" t="str">
        <f t="shared" si="110"/>
        <v/>
      </c>
      <c r="AC532" t="str">
        <f t="shared" si="111"/>
        <v/>
      </c>
      <c r="AD532" t="str">
        <f t="shared" si="112"/>
        <v/>
      </c>
      <c r="AE532" t="str">
        <f t="shared" si="113"/>
        <v/>
      </c>
      <c r="AF532" t="str">
        <f t="shared" si="114"/>
        <v/>
      </c>
      <c r="AG532" t="str">
        <f t="shared" si="115"/>
        <v/>
      </c>
      <c r="AH532" t="str">
        <f t="shared" si="116"/>
        <v/>
      </c>
      <c r="AI532" t="str">
        <f t="shared" si="117"/>
        <v/>
      </c>
      <c r="AJ532" t="str">
        <f t="shared" si="118"/>
        <v/>
      </c>
      <c r="AK532" t="str">
        <f t="shared" si="119"/>
        <v/>
      </c>
    </row>
    <row r="533" spans="1:37" x14ac:dyDescent="0.25">
      <c r="A533" s="23"/>
      <c r="B533" s="24"/>
      <c r="C533" s="24"/>
      <c r="D533" s="620"/>
      <c r="E533" s="26"/>
      <c r="F533" s="27" t="s">
        <v>173</v>
      </c>
      <c r="G533" s="27"/>
      <c r="H533" s="24"/>
      <c r="I533" s="28"/>
      <c r="J533" s="28"/>
      <c r="K533" s="52"/>
      <c r="L533" s="53"/>
      <c r="M533" s="54"/>
      <c r="N533" s="55"/>
      <c r="O533" s="56"/>
      <c r="P533" s="223"/>
      <c r="Q533" s="225"/>
      <c r="R533" s="377"/>
      <c r="S533" s="29"/>
      <c r="T533" s="30"/>
      <c r="U533">
        <f t="shared" si="107"/>
        <v>1</v>
      </c>
      <c r="V533" t="str">
        <f>IF(F533="","",IF(COUNTIF('Postes comptables'!$A:$C,F533)=0,"Anomalie",""))</f>
        <v/>
      </c>
      <c r="W533">
        <f t="shared" si="108"/>
        <v>1</v>
      </c>
      <c r="Z533" t="str">
        <f>IF(G533="","",IF(COUNTIF('Postes comptables'!$C$99:$C$148,G533)=0,"Anomalie",""))</f>
        <v/>
      </c>
      <c r="AA533" t="b">
        <f t="shared" si="109"/>
        <v>0</v>
      </c>
      <c r="AB533" t="str">
        <f t="shared" si="110"/>
        <v/>
      </c>
      <c r="AC533" t="str">
        <f t="shared" si="111"/>
        <v/>
      </c>
      <c r="AD533" t="str">
        <f t="shared" si="112"/>
        <v/>
      </c>
      <c r="AE533" t="str">
        <f t="shared" si="113"/>
        <v/>
      </c>
      <c r="AF533" t="str">
        <f t="shared" si="114"/>
        <v/>
      </c>
      <c r="AG533" t="str">
        <f t="shared" si="115"/>
        <v/>
      </c>
      <c r="AH533" t="str">
        <f t="shared" si="116"/>
        <v/>
      </c>
      <c r="AI533" t="str">
        <f t="shared" si="117"/>
        <v/>
      </c>
      <c r="AJ533" t="str">
        <f t="shared" si="118"/>
        <v/>
      </c>
      <c r="AK533" t="str">
        <f t="shared" si="119"/>
        <v/>
      </c>
    </row>
    <row r="534" spans="1:37" x14ac:dyDescent="0.25">
      <c r="A534" s="23"/>
      <c r="B534" s="24"/>
      <c r="C534" s="24"/>
      <c r="D534" s="620"/>
      <c r="E534" s="26"/>
      <c r="F534" s="27" t="s">
        <v>173</v>
      </c>
      <c r="G534" s="27"/>
      <c r="H534" s="24"/>
      <c r="I534" s="28"/>
      <c r="J534" s="28"/>
      <c r="K534" s="52"/>
      <c r="L534" s="53"/>
      <c r="M534" s="54"/>
      <c r="N534" s="55"/>
      <c r="O534" s="56"/>
      <c r="P534" s="223"/>
      <c r="Q534" s="225"/>
      <c r="R534" s="377"/>
      <c r="S534" s="29"/>
      <c r="T534" s="30"/>
      <c r="U534">
        <f t="shared" si="107"/>
        <v>1</v>
      </c>
      <c r="V534" t="str">
        <f>IF(F534="","",IF(COUNTIF('Postes comptables'!$A:$C,F534)=0,"Anomalie",""))</f>
        <v/>
      </c>
      <c r="W534">
        <f t="shared" si="108"/>
        <v>1</v>
      </c>
      <c r="Z534" t="str">
        <f>IF(G534="","",IF(COUNTIF('Postes comptables'!$C$99:$C$148,G534)=0,"Anomalie",""))</f>
        <v/>
      </c>
      <c r="AA534" t="b">
        <f t="shared" si="109"/>
        <v>0</v>
      </c>
      <c r="AB534" t="str">
        <f t="shared" si="110"/>
        <v/>
      </c>
      <c r="AC534" t="str">
        <f t="shared" si="111"/>
        <v/>
      </c>
      <c r="AD534" t="str">
        <f t="shared" si="112"/>
        <v/>
      </c>
      <c r="AE534" t="str">
        <f t="shared" si="113"/>
        <v/>
      </c>
      <c r="AF534" t="str">
        <f t="shared" si="114"/>
        <v/>
      </c>
      <c r="AG534" t="str">
        <f t="shared" si="115"/>
        <v/>
      </c>
      <c r="AH534" t="str">
        <f t="shared" si="116"/>
        <v/>
      </c>
      <c r="AI534" t="str">
        <f t="shared" si="117"/>
        <v/>
      </c>
      <c r="AJ534" t="str">
        <f t="shared" si="118"/>
        <v/>
      </c>
      <c r="AK534" t="str">
        <f t="shared" si="119"/>
        <v/>
      </c>
    </row>
    <row r="535" spans="1:37" x14ac:dyDescent="0.25">
      <c r="A535" s="23"/>
      <c r="B535" s="24"/>
      <c r="C535" s="24"/>
      <c r="D535" s="620"/>
      <c r="E535" s="26"/>
      <c r="F535" s="27" t="s">
        <v>173</v>
      </c>
      <c r="G535" s="27"/>
      <c r="H535" s="24"/>
      <c r="I535" s="28"/>
      <c r="J535" s="28"/>
      <c r="K535" s="52"/>
      <c r="L535" s="53"/>
      <c r="M535" s="54"/>
      <c r="N535" s="55"/>
      <c r="O535" s="56"/>
      <c r="P535" s="223"/>
      <c r="Q535" s="225"/>
      <c r="R535" s="377"/>
      <c r="S535" s="29"/>
      <c r="T535" s="30"/>
      <c r="U535">
        <f t="shared" si="107"/>
        <v>1</v>
      </c>
      <c r="V535" t="str">
        <f>IF(F535="","",IF(COUNTIF('Postes comptables'!$A:$C,F535)=0,"Anomalie",""))</f>
        <v/>
      </c>
      <c r="W535">
        <f t="shared" si="108"/>
        <v>1</v>
      </c>
      <c r="Z535" t="str">
        <f>IF(G535="","",IF(COUNTIF('Postes comptables'!$C$99:$C$148,G535)=0,"Anomalie",""))</f>
        <v/>
      </c>
      <c r="AA535" t="b">
        <f t="shared" si="109"/>
        <v>0</v>
      </c>
      <c r="AB535" t="str">
        <f t="shared" si="110"/>
        <v/>
      </c>
      <c r="AC535" t="str">
        <f t="shared" si="111"/>
        <v/>
      </c>
      <c r="AD535" t="str">
        <f t="shared" si="112"/>
        <v/>
      </c>
      <c r="AE535" t="str">
        <f t="shared" si="113"/>
        <v/>
      </c>
      <c r="AF535" t="str">
        <f t="shared" si="114"/>
        <v/>
      </c>
      <c r="AG535" t="str">
        <f t="shared" si="115"/>
        <v/>
      </c>
      <c r="AH535" t="str">
        <f t="shared" si="116"/>
        <v/>
      </c>
      <c r="AI535" t="str">
        <f t="shared" si="117"/>
        <v/>
      </c>
      <c r="AJ535" t="str">
        <f t="shared" si="118"/>
        <v/>
      </c>
      <c r="AK535" t="str">
        <f t="shared" si="119"/>
        <v/>
      </c>
    </row>
    <row r="536" spans="1:37" x14ac:dyDescent="0.25">
      <c r="A536" s="23"/>
      <c r="B536" s="24"/>
      <c r="C536" s="24"/>
      <c r="D536" s="620"/>
      <c r="E536" s="26"/>
      <c r="F536" s="27" t="s">
        <v>173</v>
      </c>
      <c r="G536" s="27"/>
      <c r="H536" s="24"/>
      <c r="I536" s="28"/>
      <c r="J536" s="28"/>
      <c r="K536" s="52"/>
      <c r="L536" s="53"/>
      <c r="M536" s="54"/>
      <c r="N536" s="55"/>
      <c r="O536" s="56"/>
      <c r="P536" s="223"/>
      <c r="Q536" s="225"/>
      <c r="R536" s="377"/>
      <c r="S536" s="29"/>
      <c r="T536" s="30"/>
      <c r="U536">
        <f t="shared" si="107"/>
        <v>1</v>
      </c>
      <c r="V536" t="str">
        <f>IF(F536="","",IF(COUNTIF('Postes comptables'!$A:$C,F536)=0,"Anomalie",""))</f>
        <v/>
      </c>
      <c r="W536">
        <f t="shared" si="108"/>
        <v>1</v>
      </c>
      <c r="Z536" t="str">
        <f>IF(G536="","",IF(COUNTIF('Postes comptables'!$C$99:$C$148,G536)=0,"Anomalie",""))</f>
        <v/>
      </c>
      <c r="AA536" t="b">
        <f t="shared" si="109"/>
        <v>0</v>
      </c>
      <c r="AB536" t="str">
        <f t="shared" si="110"/>
        <v/>
      </c>
      <c r="AC536" t="str">
        <f t="shared" si="111"/>
        <v/>
      </c>
      <c r="AD536" t="str">
        <f t="shared" si="112"/>
        <v/>
      </c>
      <c r="AE536" t="str">
        <f t="shared" si="113"/>
        <v/>
      </c>
      <c r="AF536" t="str">
        <f t="shared" si="114"/>
        <v/>
      </c>
      <c r="AG536" t="str">
        <f t="shared" si="115"/>
        <v/>
      </c>
      <c r="AH536" t="str">
        <f t="shared" si="116"/>
        <v/>
      </c>
      <c r="AI536" t="str">
        <f t="shared" si="117"/>
        <v/>
      </c>
      <c r="AJ536" t="str">
        <f t="shared" si="118"/>
        <v/>
      </c>
      <c r="AK536" t="str">
        <f t="shared" si="119"/>
        <v/>
      </c>
    </row>
    <row r="537" spans="1:37" x14ac:dyDescent="0.25">
      <c r="A537" s="23"/>
      <c r="B537" s="24"/>
      <c r="C537" s="24"/>
      <c r="D537" s="620"/>
      <c r="E537" s="26"/>
      <c r="F537" s="27" t="s">
        <v>173</v>
      </c>
      <c r="G537" s="27"/>
      <c r="H537" s="24"/>
      <c r="I537" s="28"/>
      <c r="J537" s="28"/>
      <c r="K537" s="52"/>
      <c r="L537" s="53"/>
      <c r="M537" s="54"/>
      <c r="N537" s="55"/>
      <c r="O537" s="56"/>
      <c r="P537" s="223"/>
      <c r="Q537" s="225"/>
      <c r="R537" s="377"/>
      <c r="S537" s="29"/>
      <c r="T537" s="30"/>
      <c r="U537">
        <f t="shared" si="107"/>
        <v>1</v>
      </c>
      <c r="V537" t="str">
        <f>IF(F537="","",IF(COUNTIF('Postes comptables'!$A:$C,F537)=0,"Anomalie",""))</f>
        <v/>
      </c>
      <c r="W537">
        <f t="shared" si="108"/>
        <v>1</v>
      </c>
      <c r="Z537" t="str">
        <f>IF(G537="","",IF(COUNTIF('Postes comptables'!$C$99:$C$148,G537)=0,"Anomalie",""))</f>
        <v/>
      </c>
      <c r="AA537" t="b">
        <f t="shared" si="109"/>
        <v>0</v>
      </c>
      <c r="AB537" t="str">
        <f t="shared" si="110"/>
        <v/>
      </c>
      <c r="AC537" t="str">
        <f t="shared" si="111"/>
        <v/>
      </c>
      <c r="AD537" t="str">
        <f t="shared" si="112"/>
        <v/>
      </c>
      <c r="AE537" t="str">
        <f t="shared" si="113"/>
        <v/>
      </c>
      <c r="AF537" t="str">
        <f t="shared" si="114"/>
        <v/>
      </c>
      <c r="AG537" t="str">
        <f t="shared" si="115"/>
        <v/>
      </c>
      <c r="AH537" t="str">
        <f t="shared" si="116"/>
        <v/>
      </c>
      <c r="AI537" t="str">
        <f t="shared" si="117"/>
        <v/>
      </c>
      <c r="AJ537" t="str">
        <f t="shared" si="118"/>
        <v/>
      </c>
      <c r="AK537" t="str">
        <f t="shared" si="119"/>
        <v/>
      </c>
    </row>
    <row r="538" spans="1:37" x14ac:dyDescent="0.25">
      <c r="A538" s="23"/>
      <c r="B538" s="24"/>
      <c r="C538" s="24"/>
      <c r="D538" s="620"/>
      <c r="E538" s="26"/>
      <c r="F538" s="27" t="s">
        <v>173</v>
      </c>
      <c r="G538" s="27"/>
      <c r="H538" s="24"/>
      <c r="I538" s="28"/>
      <c r="J538" s="28"/>
      <c r="K538" s="52"/>
      <c r="L538" s="53"/>
      <c r="M538" s="54"/>
      <c r="N538" s="55"/>
      <c r="O538" s="56"/>
      <c r="P538" s="223"/>
      <c r="Q538" s="225"/>
      <c r="R538" s="377"/>
      <c r="S538" s="29"/>
      <c r="T538" s="30"/>
      <c r="U538">
        <f t="shared" si="107"/>
        <v>1</v>
      </c>
      <c r="V538" t="str">
        <f>IF(F538="","",IF(COUNTIF('Postes comptables'!$A:$C,F538)=0,"Anomalie",""))</f>
        <v/>
      </c>
      <c r="W538">
        <f t="shared" si="108"/>
        <v>1</v>
      </c>
      <c r="Z538" t="str">
        <f>IF(G538="","",IF(COUNTIF('Postes comptables'!$C$99:$C$148,G538)=0,"Anomalie",""))</f>
        <v/>
      </c>
      <c r="AA538" t="b">
        <f t="shared" si="109"/>
        <v>0</v>
      </c>
      <c r="AB538" t="str">
        <f t="shared" si="110"/>
        <v/>
      </c>
      <c r="AC538" t="str">
        <f t="shared" si="111"/>
        <v/>
      </c>
      <c r="AD538" t="str">
        <f t="shared" si="112"/>
        <v/>
      </c>
      <c r="AE538" t="str">
        <f t="shared" si="113"/>
        <v/>
      </c>
      <c r="AF538" t="str">
        <f t="shared" si="114"/>
        <v/>
      </c>
      <c r="AG538" t="str">
        <f t="shared" si="115"/>
        <v/>
      </c>
      <c r="AH538" t="str">
        <f t="shared" si="116"/>
        <v/>
      </c>
      <c r="AI538" t="str">
        <f t="shared" si="117"/>
        <v/>
      </c>
      <c r="AJ538" t="str">
        <f t="shared" si="118"/>
        <v/>
      </c>
      <c r="AK538" t="str">
        <f t="shared" si="119"/>
        <v/>
      </c>
    </row>
    <row r="539" spans="1:37" x14ac:dyDescent="0.25">
      <c r="A539" s="23"/>
      <c r="B539" s="24"/>
      <c r="C539" s="24"/>
      <c r="D539" s="620"/>
      <c r="E539" s="26"/>
      <c r="F539" s="27" t="s">
        <v>173</v>
      </c>
      <c r="G539" s="27"/>
      <c r="H539" s="24"/>
      <c r="I539" s="28"/>
      <c r="J539" s="28"/>
      <c r="K539" s="52"/>
      <c r="L539" s="53"/>
      <c r="M539" s="54"/>
      <c r="N539" s="55"/>
      <c r="O539" s="56"/>
      <c r="P539" s="223"/>
      <c r="Q539" s="225"/>
      <c r="R539" s="377"/>
      <c r="S539" s="29"/>
      <c r="T539" s="30"/>
      <c r="U539">
        <f t="shared" si="107"/>
        <v>1</v>
      </c>
      <c r="V539" t="str">
        <f>IF(F539="","",IF(COUNTIF('Postes comptables'!$A:$C,F539)=0,"Anomalie",""))</f>
        <v/>
      </c>
      <c r="W539">
        <f t="shared" si="108"/>
        <v>1</v>
      </c>
      <c r="Z539" t="str">
        <f>IF(G539="","",IF(COUNTIF('Postes comptables'!$C$99:$C$148,G539)=0,"Anomalie",""))</f>
        <v/>
      </c>
      <c r="AA539" t="b">
        <f t="shared" si="109"/>
        <v>0</v>
      </c>
      <c r="AB539" t="str">
        <f t="shared" si="110"/>
        <v/>
      </c>
      <c r="AC539" t="str">
        <f t="shared" si="111"/>
        <v/>
      </c>
      <c r="AD539" t="str">
        <f t="shared" si="112"/>
        <v/>
      </c>
      <c r="AE539" t="str">
        <f t="shared" si="113"/>
        <v/>
      </c>
      <c r="AF539" t="str">
        <f t="shared" si="114"/>
        <v/>
      </c>
      <c r="AG539" t="str">
        <f t="shared" si="115"/>
        <v/>
      </c>
      <c r="AH539" t="str">
        <f t="shared" si="116"/>
        <v/>
      </c>
      <c r="AI539" t="str">
        <f t="shared" si="117"/>
        <v/>
      </c>
      <c r="AJ539" t="str">
        <f t="shared" si="118"/>
        <v/>
      </c>
      <c r="AK539" t="str">
        <f t="shared" si="119"/>
        <v/>
      </c>
    </row>
    <row r="540" spans="1:37" x14ac:dyDescent="0.25">
      <c r="A540" s="23"/>
      <c r="B540" s="24"/>
      <c r="C540" s="24"/>
      <c r="D540" s="620"/>
      <c r="E540" s="26"/>
      <c r="F540" s="27" t="s">
        <v>173</v>
      </c>
      <c r="G540" s="27"/>
      <c r="H540" s="24"/>
      <c r="I540" s="28"/>
      <c r="J540" s="28"/>
      <c r="K540" s="52"/>
      <c r="L540" s="53"/>
      <c r="M540" s="54"/>
      <c r="N540" s="55"/>
      <c r="O540" s="56"/>
      <c r="P540" s="223"/>
      <c r="Q540" s="225"/>
      <c r="R540" s="377"/>
      <c r="S540" s="29"/>
      <c r="T540" s="30"/>
      <c r="U540">
        <f t="shared" si="107"/>
        <v>1</v>
      </c>
      <c r="V540" t="str">
        <f>IF(F540="","",IF(COUNTIF('Postes comptables'!$A:$C,F540)=0,"Anomalie",""))</f>
        <v/>
      </c>
      <c r="W540">
        <f t="shared" si="108"/>
        <v>1</v>
      </c>
      <c r="Z540" t="str">
        <f>IF(G540="","",IF(COUNTIF('Postes comptables'!$C$99:$C$148,G540)=0,"Anomalie",""))</f>
        <v/>
      </c>
      <c r="AA540" t="b">
        <f t="shared" si="109"/>
        <v>0</v>
      </c>
      <c r="AB540" t="str">
        <f t="shared" si="110"/>
        <v/>
      </c>
      <c r="AC540" t="str">
        <f t="shared" si="111"/>
        <v/>
      </c>
      <c r="AD540" t="str">
        <f t="shared" si="112"/>
        <v/>
      </c>
      <c r="AE540" t="str">
        <f t="shared" si="113"/>
        <v/>
      </c>
      <c r="AF540" t="str">
        <f t="shared" si="114"/>
        <v/>
      </c>
      <c r="AG540" t="str">
        <f t="shared" si="115"/>
        <v/>
      </c>
      <c r="AH540" t="str">
        <f t="shared" si="116"/>
        <v/>
      </c>
      <c r="AI540" t="str">
        <f t="shared" si="117"/>
        <v/>
      </c>
      <c r="AJ540" t="str">
        <f t="shared" si="118"/>
        <v/>
      </c>
      <c r="AK540" t="str">
        <f t="shared" si="119"/>
        <v/>
      </c>
    </row>
    <row r="541" spans="1:37" x14ac:dyDescent="0.25">
      <c r="A541" s="23"/>
      <c r="B541" s="24"/>
      <c r="C541" s="24"/>
      <c r="D541" s="620"/>
      <c r="E541" s="26"/>
      <c r="F541" s="27" t="s">
        <v>173</v>
      </c>
      <c r="G541" s="27"/>
      <c r="H541" s="24"/>
      <c r="I541" s="28"/>
      <c r="J541" s="28"/>
      <c r="K541" s="52"/>
      <c r="L541" s="53"/>
      <c r="M541" s="54"/>
      <c r="N541" s="55"/>
      <c r="O541" s="56"/>
      <c r="P541" s="223"/>
      <c r="Q541" s="225"/>
      <c r="R541" s="377"/>
      <c r="S541" s="29"/>
      <c r="T541" s="30"/>
      <c r="U541">
        <f t="shared" si="107"/>
        <v>1</v>
      </c>
      <c r="V541" t="str">
        <f>IF(F541="","",IF(COUNTIF('Postes comptables'!$A:$C,F541)=0,"Anomalie",""))</f>
        <v/>
      </c>
      <c r="W541">
        <f t="shared" si="108"/>
        <v>1</v>
      </c>
      <c r="Z541" t="str">
        <f>IF(G541="","",IF(COUNTIF('Postes comptables'!$C$99:$C$148,G541)=0,"Anomalie",""))</f>
        <v/>
      </c>
      <c r="AA541" t="b">
        <f t="shared" si="109"/>
        <v>0</v>
      </c>
      <c r="AB541" t="str">
        <f t="shared" si="110"/>
        <v/>
      </c>
      <c r="AC541" t="str">
        <f t="shared" si="111"/>
        <v/>
      </c>
      <c r="AD541" t="str">
        <f t="shared" si="112"/>
        <v/>
      </c>
      <c r="AE541" t="str">
        <f t="shared" si="113"/>
        <v/>
      </c>
      <c r="AF541" t="str">
        <f t="shared" si="114"/>
        <v/>
      </c>
      <c r="AG541" t="str">
        <f t="shared" si="115"/>
        <v/>
      </c>
      <c r="AH541" t="str">
        <f t="shared" si="116"/>
        <v/>
      </c>
      <c r="AI541" t="str">
        <f t="shared" si="117"/>
        <v/>
      </c>
      <c r="AJ541" t="str">
        <f t="shared" si="118"/>
        <v/>
      </c>
      <c r="AK541" t="str">
        <f t="shared" si="119"/>
        <v/>
      </c>
    </row>
    <row r="542" spans="1:37" x14ac:dyDescent="0.25">
      <c r="A542" s="23"/>
      <c r="B542" s="24"/>
      <c r="C542" s="24"/>
      <c r="D542" s="620"/>
      <c r="E542" s="26"/>
      <c r="F542" s="27" t="s">
        <v>173</v>
      </c>
      <c r="G542" s="27"/>
      <c r="H542" s="24"/>
      <c r="I542" s="28"/>
      <c r="J542" s="28"/>
      <c r="K542" s="52"/>
      <c r="L542" s="53"/>
      <c r="M542" s="54"/>
      <c r="N542" s="55"/>
      <c r="O542" s="56"/>
      <c r="P542" s="223"/>
      <c r="Q542" s="225"/>
      <c r="R542" s="377"/>
      <c r="S542" s="29"/>
      <c r="T542" s="30"/>
      <c r="U542">
        <f t="shared" si="107"/>
        <v>1</v>
      </c>
      <c r="V542" t="str">
        <f>IF(F542="","",IF(COUNTIF('Postes comptables'!$A:$C,F542)=0,"Anomalie",""))</f>
        <v/>
      </c>
      <c r="W542">
        <f t="shared" si="108"/>
        <v>1</v>
      </c>
      <c r="Z542" t="str">
        <f>IF(G542="","",IF(COUNTIF('Postes comptables'!$C$99:$C$148,G542)=0,"Anomalie",""))</f>
        <v/>
      </c>
      <c r="AA542" t="b">
        <f t="shared" si="109"/>
        <v>0</v>
      </c>
      <c r="AB542" t="str">
        <f t="shared" si="110"/>
        <v/>
      </c>
      <c r="AC542" t="str">
        <f t="shared" si="111"/>
        <v/>
      </c>
      <c r="AD542" t="str">
        <f t="shared" si="112"/>
        <v/>
      </c>
      <c r="AE542" t="str">
        <f t="shared" si="113"/>
        <v/>
      </c>
      <c r="AF542" t="str">
        <f t="shared" si="114"/>
        <v/>
      </c>
      <c r="AG542" t="str">
        <f t="shared" si="115"/>
        <v/>
      </c>
      <c r="AH542" t="str">
        <f t="shared" si="116"/>
        <v/>
      </c>
      <c r="AI542" t="str">
        <f t="shared" si="117"/>
        <v/>
      </c>
      <c r="AJ542" t="str">
        <f t="shared" si="118"/>
        <v/>
      </c>
      <c r="AK542" t="str">
        <f t="shared" si="119"/>
        <v/>
      </c>
    </row>
    <row r="543" spans="1:37" x14ac:dyDescent="0.25">
      <c r="A543" s="23"/>
      <c r="B543" s="24"/>
      <c r="C543" s="24"/>
      <c r="D543" s="620"/>
      <c r="E543" s="26"/>
      <c r="F543" s="27" t="s">
        <v>173</v>
      </c>
      <c r="G543" s="27"/>
      <c r="H543" s="24"/>
      <c r="I543" s="28"/>
      <c r="J543" s="28"/>
      <c r="K543" s="52"/>
      <c r="L543" s="53"/>
      <c r="M543" s="54"/>
      <c r="N543" s="55"/>
      <c r="O543" s="56"/>
      <c r="P543" s="223"/>
      <c r="Q543" s="225"/>
      <c r="R543" s="377"/>
      <c r="S543" s="29"/>
      <c r="T543" s="30"/>
      <c r="U543">
        <f t="shared" si="107"/>
        <v>1</v>
      </c>
      <c r="V543" t="str">
        <f>IF(F543="","",IF(COUNTIF('Postes comptables'!$A:$C,F543)=0,"Anomalie",""))</f>
        <v/>
      </c>
      <c r="W543">
        <f t="shared" si="108"/>
        <v>1</v>
      </c>
      <c r="Z543" t="str">
        <f>IF(G543="","",IF(COUNTIF('Postes comptables'!$C$99:$C$148,G543)=0,"Anomalie",""))</f>
        <v/>
      </c>
      <c r="AA543" t="b">
        <f t="shared" si="109"/>
        <v>0</v>
      </c>
      <c r="AB543" t="str">
        <f t="shared" si="110"/>
        <v/>
      </c>
      <c r="AC543" t="str">
        <f t="shared" si="111"/>
        <v/>
      </c>
      <c r="AD543" t="str">
        <f t="shared" si="112"/>
        <v/>
      </c>
      <c r="AE543" t="str">
        <f t="shared" si="113"/>
        <v/>
      </c>
      <c r="AF543" t="str">
        <f t="shared" si="114"/>
        <v/>
      </c>
      <c r="AG543" t="str">
        <f t="shared" si="115"/>
        <v/>
      </c>
      <c r="AH543" t="str">
        <f t="shared" si="116"/>
        <v/>
      </c>
      <c r="AI543" t="str">
        <f t="shared" si="117"/>
        <v/>
      </c>
      <c r="AJ543" t="str">
        <f t="shared" si="118"/>
        <v/>
      </c>
      <c r="AK543" t="str">
        <f t="shared" si="119"/>
        <v/>
      </c>
    </row>
    <row r="544" spans="1:37" x14ac:dyDescent="0.25">
      <c r="A544" s="23"/>
      <c r="B544" s="24"/>
      <c r="C544" s="24"/>
      <c r="D544" s="620"/>
      <c r="E544" s="26"/>
      <c r="F544" s="27" t="s">
        <v>173</v>
      </c>
      <c r="G544" s="27"/>
      <c r="H544" s="24"/>
      <c r="I544" s="28"/>
      <c r="J544" s="28"/>
      <c r="K544" s="52"/>
      <c r="L544" s="53"/>
      <c r="M544" s="54"/>
      <c r="N544" s="55"/>
      <c r="O544" s="56"/>
      <c r="P544" s="223"/>
      <c r="Q544" s="225"/>
      <c r="R544" s="377"/>
      <c r="S544" s="29"/>
      <c r="T544" s="30"/>
      <c r="U544">
        <f t="shared" si="107"/>
        <v>1</v>
      </c>
      <c r="V544" t="str">
        <f>IF(F544="","",IF(COUNTIF('Postes comptables'!$A:$C,F544)=0,"Anomalie",""))</f>
        <v/>
      </c>
      <c r="W544">
        <f t="shared" si="108"/>
        <v>1</v>
      </c>
      <c r="Z544" t="str">
        <f>IF(G544="","",IF(COUNTIF('Postes comptables'!$C$99:$C$148,G544)=0,"Anomalie",""))</f>
        <v/>
      </c>
      <c r="AA544" t="b">
        <f t="shared" si="109"/>
        <v>0</v>
      </c>
      <c r="AB544" t="str">
        <f t="shared" si="110"/>
        <v/>
      </c>
      <c r="AC544" t="str">
        <f t="shared" si="111"/>
        <v/>
      </c>
      <c r="AD544" t="str">
        <f t="shared" si="112"/>
        <v/>
      </c>
      <c r="AE544" t="str">
        <f t="shared" si="113"/>
        <v/>
      </c>
      <c r="AF544" t="str">
        <f t="shared" si="114"/>
        <v/>
      </c>
      <c r="AG544" t="str">
        <f t="shared" si="115"/>
        <v/>
      </c>
      <c r="AH544" t="str">
        <f t="shared" si="116"/>
        <v/>
      </c>
      <c r="AI544" t="str">
        <f t="shared" si="117"/>
        <v/>
      </c>
      <c r="AJ544" t="str">
        <f t="shared" si="118"/>
        <v/>
      </c>
      <c r="AK544" t="str">
        <f t="shared" si="119"/>
        <v/>
      </c>
    </row>
    <row r="545" spans="1:37" x14ac:dyDescent="0.25">
      <c r="A545" s="23"/>
      <c r="B545" s="24"/>
      <c r="C545" s="24"/>
      <c r="D545" s="620"/>
      <c r="E545" s="26"/>
      <c r="F545" s="27" t="s">
        <v>173</v>
      </c>
      <c r="G545" s="27"/>
      <c r="H545" s="24"/>
      <c r="I545" s="28"/>
      <c r="J545" s="28"/>
      <c r="K545" s="52"/>
      <c r="L545" s="53"/>
      <c r="M545" s="54"/>
      <c r="N545" s="55"/>
      <c r="O545" s="56"/>
      <c r="P545" s="223"/>
      <c r="Q545" s="225"/>
      <c r="R545" s="377"/>
      <c r="S545" s="29"/>
      <c r="T545" s="30"/>
      <c r="U545">
        <f t="shared" si="107"/>
        <v>1</v>
      </c>
      <c r="V545" t="str">
        <f>IF(F545="","",IF(COUNTIF('Postes comptables'!$A:$C,F545)=0,"Anomalie",""))</f>
        <v/>
      </c>
      <c r="W545">
        <f t="shared" si="108"/>
        <v>1</v>
      </c>
      <c r="Z545" t="str">
        <f>IF(G545="","",IF(COUNTIF('Postes comptables'!$C$99:$C$148,G545)=0,"Anomalie",""))</f>
        <v/>
      </c>
      <c r="AA545" t="b">
        <f t="shared" si="109"/>
        <v>0</v>
      </c>
      <c r="AB545" t="str">
        <f t="shared" si="110"/>
        <v/>
      </c>
      <c r="AC545" t="str">
        <f t="shared" si="111"/>
        <v/>
      </c>
      <c r="AD545" t="str">
        <f t="shared" si="112"/>
        <v/>
      </c>
      <c r="AE545" t="str">
        <f t="shared" si="113"/>
        <v/>
      </c>
      <c r="AF545" t="str">
        <f t="shared" si="114"/>
        <v/>
      </c>
      <c r="AG545" t="str">
        <f t="shared" si="115"/>
        <v/>
      </c>
      <c r="AH545" t="str">
        <f t="shared" si="116"/>
        <v/>
      </c>
      <c r="AI545" t="str">
        <f t="shared" si="117"/>
        <v/>
      </c>
      <c r="AJ545" t="str">
        <f t="shared" si="118"/>
        <v/>
      </c>
      <c r="AK545" t="str">
        <f t="shared" si="119"/>
        <v/>
      </c>
    </row>
    <row r="546" spans="1:37" x14ac:dyDescent="0.25">
      <c r="A546" s="23"/>
      <c r="B546" s="24"/>
      <c r="C546" s="24"/>
      <c r="D546" s="620"/>
      <c r="E546" s="26"/>
      <c r="F546" s="27" t="s">
        <v>173</v>
      </c>
      <c r="G546" s="27"/>
      <c r="H546" s="24"/>
      <c r="I546" s="28"/>
      <c r="J546" s="28"/>
      <c r="K546" s="52"/>
      <c r="L546" s="53"/>
      <c r="M546" s="54"/>
      <c r="N546" s="55"/>
      <c r="O546" s="56"/>
      <c r="P546" s="223"/>
      <c r="Q546" s="225"/>
      <c r="R546" s="377"/>
      <c r="S546" s="29"/>
      <c r="T546" s="30"/>
      <c r="U546">
        <f t="shared" si="107"/>
        <v>1</v>
      </c>
      <c r="V546" t="str">
        <f>IF(F546="","",IF(COUNTIF('Postes comptables'!$A:$C,F546)=0,"Anomalie",""))</f>
        <v/>
      </c>
      <c r="W546">
        <f t="shared" si="108"/>
        <v>1</v>
      </c>
      <c r="Z546" t="str">
        <f>IF(G546="","",IF(COUNTIF('Postes comptables'!$C$99:$C$148,G546)=0,"Anomalie",""))</f>
        <v/>
      </c>
      <c r="AA546" t="b">
        <f t="shared" si="109"/>
        <v>0</v>
      </c>
      <c r="AB546" t="str">
        <f t="shared" si="110"/>
        <v/>
      </c>
      <c r="AC546" t="str">
        <f t="shared" si="111"/>
        <v/>
      </c>
      <c r="AD546" t="str">
        <f t="shared" si="112"/>
        <v/>
      </c>
      <c r="AE546" t="str">
        <f t="shared" si="113"/>
        <v/>
      </c>
      <c r="AF546" t="str">
        <f t="shared" si="114"/>
        <v/>
      </c>
      <c r="AG546" t="str">
        <f t="shared" si="115"/>
        <v/>
      </c>
      <c r="AH546" t="str">
        <f t="shared" si="116"/>
        <v/>
      </c>
      <c r="AI546" t="str">
        <f t="shared" si="117"/>
        <v/>
      </c>
      <c r="AJ546" t="str">
        <f t="shared" si="118"/>
        <v/>
      </c>
      <c r="AK546" t="str">
        <f t="shared" si="119"/>
        <v/>
      </c>
    </row>
    <row r="547" spans="1:37" x14ac:dyDescent="0.25">
      <c r="A547" s="23"/>
      <c r="B547" s="24"/>
      <c r="C547" s="24"/>
      <c r="D547" s="620"/>
      <c r="E547" s="26"/>
      <c r="F547" s="27" t="s">
        <v>173</v>
      </c>
      <c r="G547" s="27"/>
      <c r="H547" s="24"/>
      <c r="I547" s="28"/>
      <c r="J547" s="28"/>
      <c r="K547" s="52"/>
      <c r="L547" s="53"/>
      <c r="M547" s="54"/>
      <c r="N547" s="55"/>
      <c r="O547" s="56"/>
      <c r="P547" s="223"/>
      <c r="Q547" s="225"/>
      <c r="R547" s="377"/>
      <c r="S547" s="29"/>
      <c r="T547" s="30"/>
      <c r="U547">
        <f t="shared" si="107"/>
        <v>1</v>
      </c>
      <c r="V547" t="str">
        <f>IF(F547="","",IF(COUNTIF('Postes comptables'!$A:$C,F547)=0,"Anomalie",""))</f>
        <v/>
      </c>
      <c r="W547">
        <f t="shared" si="108"/>
        <v>1</v>
      </c>
      <c r="Z547" t="str">
        <f>IF(G547="","",IF(COUNTIF('Postes comptables'!$C$99:$C$148,G547)=0,"Anomalie",""))</f>
        <v/>
      </c>
      <c r="AA547" t="b">
        <f t="shared" si="109"/>
        <v>0</v>
      </c>
      <c r="AB547" t="str">
        <f t="shared" si="110"/>
        <v/>
      </c>
      <c r="AC547" t="str">
        <f t="shared" si="111"/>
        <v/>
      </c>
      <c r="AD547" t="str">
        <f t="shared" si="112"/>
        <v/>
      </c>
      <c r="AE547" t="str">
        <f t="shared" si="113"/>
        <v/>
      </c>
      <c r="AF547" t="str">
        <f t="shared" si="114"/>
        <v/>
      </c>
      <c r="AG547" t="str">
        <f t="shared" si="115"/>
        <v/>
      </c>
      <c r="AH547" t="str">
        <f t="shared" si="116"/>
        <v/>
      </c>
      <c r="AI547" t="str">
        <f t="shared" si="117"/>
        <v/>
      </c>
      <c r="AJ547" t="str">
        <f t="shared" si="118"/>
        <v/>
      </c>
      <c r="AK547" t="str">
        <f t="shared" si="119"/>
        <v/>
      </c>
    </row>
    <row r="548" spans="1:37" x14ac:dyDescent="0.25">
      <c r="A548" s="23"/>
      <c r="B548" s="24"/>
      <c r="C548" s="24"/>
      <c r="D548" s="620"/>
      <c r="E548" s="26"/>
      <c r="F548" s="27" t="s">
        <v>173</v>
      </c>
      <c r="G548" s="27"/>
      <c r="H548" s="24"/>
      <c r="I548" s="28"/>
      <c r="J548" s="28"/>
      <c r="K548" s="52"/>
      <c r="L548" s="53"/>
      <c r="M548" s="54"/>
      <c r="N548" s="55"/>
      <c r="O548" s="56"/>
      <c r="P548" s="223"/>
      <c r="Q548" s="225"/>
      <c r="R548" s="377"/>
      <c r="S548" s="29"/>
      <c r="T548" s="30"/>
      <c r="U548">
        <f t="shared" si="107"/>
        <v>1</v>
      </c>
      <c r="V548" t="str">
        <f>IF(F548="","",IF(COUNTIF('Postes comptables'!$A:$C,F548)=0,"Anomalie",""))</f>
        <v/>
      </c>
      <c r="W548">
        <f t="shared" si="108"/>
        <v>1</v>
      </c>
      <c r="Z548" t="str">
        <f>IF(G548="","",IF(COUNTIF('Postes comptables'!$C$99:$C$148,G548)=0,"Anomalie",""))</f>
        <v/>
      </c>
      <c r="AA548" t="b">
        <f t="shared" si="109"/>
        <v>0</v>
      </c>
      <c r="AB548" t="str">
        <f t="shared" si="110"/>
        <v/>
      </c>
      <c r="AC548" t="str">
        <f t="shared" si="111"/>
        <v/>
      </c>
      <c r="AD548" t="str">
        <f t="shared" si="112"/>
        <v/>
      </c>
      <c r="AE548" t="str">
        <f t="shared" si="113"/>
        <v/>
      </c>
      <c r="AF548" t="str">
        <f t="shared" si="114"/>
        <v/>
      </c>
      <c r="AG548" t="str">
        <f t="shared" si="115"/>
        <v/>
      </c>
      <c r="AH548" t="str">
        <f t="shared" si="116"/>
        <v/>
      </c>
      <c r="AI548" t="str">
        <f t="shared" si="117"/>
        <v/>
      </c>
      <c r="AJ548" t="str">
        <f t="shared" si="118"/>
        <v/>
      </c>
      <c r="AK548" t="str">
        <f t="shared" si="119"/>
        <v/>
      </c>
    </row>
    <row r="549" spans="1:37" x14ac:dyDescent="0.25">
      <c r="A549" s="23"/>
      <c r="B549" s="24"/>
      <c r="C549" s="24"/>
      <c r="D549" s="620"/>
      <c r="E549" s="26"/>
      <c r="F549" s="27" t="s">
        <v>173</v>
      </c>
      <c r="G549" s="27"/>
      <c r="H549" s="24"/>
      <c r="I549" s="28"/>
      <c r="J549" s="28"/>
      <c r="K549" s="52"/>
      <c r="L549" s="53"/>
      <c r="M549" s="54"/>
      <c r="N549" s="55"/>
      <c r="O549" s="56"/>
      <c r="P549" s="223"/>
      <c r="Q549" s="225"/>
      <c r="R549" s="377"/>
      <c r="S549" s="29"/>
      <c r="T549" s="30"/>
      <c r="U549">
        <f t="shared" si="107"/>
        <v>1</v>
      </c>
      <c r="V549" t="str">
        <f>IF(F549="","",IF(COUNTIF('Postes comptables'!$A:$C,F549)=0,"Anomalie",""))</f>
        <v/>
      </c>
      <c r="W549">
        <f t="shared" si="108"/>
        <v>1</v>
      </c>
      <c r="Z549" t="str">
        <f>IF(G549="","",IF(COUNTIF('Postes comptables'!$C$99:$C$148,G549)=0,"Anomalie",""))</f>
        <v/>
      </c>
      <c r="AA549" t="b">
        <f t="shared" si="109"/>
        <v>0</v>
      </c>
      <c r="AB549" t="str">
        <f t="shared" si="110"/>
        <v/>
      </c>
      <c r="AC549" t="str">
        <f t="shared" si="111"/>
        <v/>
      </c>
      <c r="AD549" t="str">
        <f t="shared" si="112"/>
        <v/>
      </c>
      <c r="AE549" t="str">
        <f t="shared" si="113"/>
        <v/>
      </c>
      <c r="AF549" t="str">
        <f t="shared" si="114"/>
        <v/>
      </c>
      <c r="AG549" t="str">
        <f t="shared" si="115"/>
        <v/>
      </c>
      <c r="AH549" t="str">
        <f t="shared" si="116"/>
        <v/>
      </c>
      <c r="AI549" t="str">
        <f t="shared" si="117"/>
        <v/>
      </c>
      <c r="AJ549" t="str">
        <f t="shared" si="118"/>
        <v/>
      </c>
      <c r="AK549" t="str">
        <f t="shared" si="119"/>
        <v/>
      </c>
    </row>
    <row r="550" spans="1:37" x14ac:dyDescent="0.25">
      <c r="A550" s="23"/>
      <c r="B550" s="24"/>
      <c r="C550" s="24"/>
      <c r="D550" s="620"/>
      <c r="E550" s="26"/>
      <c r="F550" s="27" t="s">
        <v>173</v>
      </c>
      <c r="G550" s="27"/>
      <c r="H550" s="24"/>
      <c r="I550" s="28"/>
      <c r="J550" s="28"/>
      <c r="K550" s="52"/>
      <c r="L550" s="53"/>
      <c r="M550" s="54"/>
      <c r="N550" s="55"/>
      <c r="O550" s="56"/>
      <c r="P550" s="223"/>
      <c r="Q550" s="225"/>
      <c r="R550" s="377"/>
      <c r="S550" s="29"/>
      <c r="T550" s="30"/>
      <c r="U550">
        <f t="shared" si="107"/>
        <v>1</v>
      </c>
      <c r="V550" t="str">
        <f>IF(F550="","",IF(COUNTIF('Postes comptables'!$A:$C,F550)=0,"Anomalie",""))</f>
        <v/>
      </c>
      <c r="W550">
        <f t="shared" si="108"/>
        <v>1</v>
      </c>
      <c r="Z550" t="str">
        <f>IF(G550="","",IF(COUNTIF('Postes comptables'!$C$99:$C$148,G550)=0,"Anomalie",""))</f>
        <v/>
      </c>
      <c r="AA550" t="b">
        <f t="shared" si="109"/>
        <v>0</v>
      </c>
      <c r="AB550" t="str">
        <f t="shared" si="110"/>
        <v/>
      </c>
      <c r="AC550" t="str">
        <f t="shared" si="111"/>
        <v/>
      </c>
      <c r="AD550" t="str">
        <f t="shared" si="112"/>
        <v/>
      </c>
      <c r="AE550" t="str">
        <f t="shared" si="113"/>
        <v/>
      </c>
      <c r="AF550" t="str">
        <f t="shared" si="114"/>
        <v/>
      </c>
      <c r="AG550" t="str">
        <f t="shared" si="115"/>
        <v/>
      </c>
      <c r="AH550" t="str">
        <f t="shared" si="116"/>
        <v/>
      </c>
      <c r="AI550" t="str">
        <f t="shared" si="117"/>
        <v/>
      </c>
      <c r="AJ550" t="str">
        <f t="shared" si="118"/>
        <v/>
      </c>
      <c r="AK550" t="str">
        <f t="shared" si="119"/>
        <v/>
      </c>
    </row>
    <row r="551" spans="1:37" x14ac:dyDescent="0.25">
      <c r="A551" s="23"/>
      <c r="B551" s="24"/>
      <c r="C551" s="24"/>
      <c r="D551" s="620"/>
      <c r="E551" s="26"/>
      <c r="F551" s="27" t="s">
        <v>173</v>
      </c>
      <c r="G551" s="27"/>
      <c r="H551" s="24"/>
      <c r="I551" s="28"/>
      <c r="J551" s="28"/>
      <c r="K551" s="52"/>
      <c r="L551" s="53"/>
      <c r="M551" s="54"/>
      <c r="N551" s="55"/>
      <c r="O551" s="56"/>
      <c r="P551" s="223"/>
      <c r="Q551" s="225"/>
      <c r="R551" s="377"/>
      <c r="S551" s="29"/>
      <c r="T551" s="30"/>
      <c r="U551">
        <f t="shared" si="107"/>
        <v>1</v>
      </c>
      <c r="V551" t="str">
        <f>IF(F551="","",IF(COUNTIF('Postes comptables'!$A:$C,F551)=0,"Anomalie",""))</f>
        <v/>
      </c>
      <c r="W551">
        <f t="shared" si="108"/>
        <v>1</v>
      </c>
      <c r="Z551" t="str">
        <f>IF(G551="","",IF(COUNTIF('Postes comptables'!$C$99:$C$148,G551)=0,"Anomalie",""))</f>
        <v/>
      </c>
      <c r="AA551" t="b">
        <f t="shared" si="109"/>
        <v>0</v>
      </c>
      <c r="AB551" t="str">
        <f t="shared" si="110"/>
        <v/>
      </c>
      <c r="AC551" t="str">
        <f t="shared" si="111"/>
        <v/>
      </c>
      <c r="AD551" t="str">
        <f t="shared" si="112"/>
        <v/>
      </c>
      <c r="AE551" t="str">
        <f t="shared" si="113"/>
        <v/>
      </c>
      <c r="AF551" t="str">
        <f t="shared" si="114"/>
        <v/>
      </c>
      <c r="AG551" t="str">
        <f t="shared" si="115"/>
        <v/>
      </c>
      <c r="AH551" t="str">
        <f t="shared" si="116"/>
        <v/>
      </c>
      <c r="AI551" t="str">
        <f t="shared" si="117"/>
        <v/>
      </c>
      <c r="AJ551" t="str">
        <f t="shared" si="118"/>
        <v/>
      </c>
      <c r="AK551" t="str">
        <f t="shared" si="119"/>
        <v/>
      </c>
    </row>
    <row r="552" spans="1:37" x14ac:dyDescent="0.25">
      <c r="A552" s="23"/>
      <c r="B552" s="24"/>
      <c r="C552" s="24"/>
      <c r="D552" s="620"/>
      <c r="E552" s="26"/>
      <c r="F552" s="27" t="s">
        <v>173</v>
      </c>
      <c r="G552" s="27"/>
      <c r="H552" s="24"/>
      <c r="I552" s="28"/>
      <c r="J552" s="28"/>
      <c r="K552" s="52"/>
      <c r="L552" s="53"/>
      <c r="M552" s="54"/>
      <c r="N552" s="55"/>
      <c r="O552" s="56"/>
      <c r="P552" s="223"/>
      <c r="Q552" s="225"/>
      <c r="R552" s="377"/>
      <c r="S552" s="29"/>
      <c r="T552" s="30"/>
      <c r="U552">
        <f t="shared" si="107"/>
        <v>1</v>
      </c>
      <c r="V552" t="str">
        <f>IF(F552="","",IF(COUNTIF('Postes comptables'!$A:$C,F552)=0,"Anomalie",""))</f>
        <v/>
      </c>
      <c r="W552">
        <f t="shared" si="108"/>
        <v>1</v>
      </c>
      <c r="Z552" t="str">
        <f>IF(G552="","",IF(COUNTIF('Postes comptables'!$C$99:$C$148,G552)=0,"Anomalie",""))</f>
        <v/>
      </c>
      <c r="AA552" t="b">
        <f t="shared" si="109"/>
        <v>0</v>
      </c>
      <c r="AB552" t="str">
        <f t="shared" si="110"/>
        <v/>
      </c>
      <c r="AC552" t="str">
        <f t="shared" si="111"/>
        <v/>
      </c>
      <c r="AD552" t="str">
        <f t="shared" si="112"/>
        <v/>
      </c>
      <c r="AE552" t="str">
        <f t="shared" si="113"/>
        <v/>
      </c>
      <c r="AF552" t="str">
        <f t="shared" si="114"/>
        <v/>
      </c>
      <c r="AG552" t="str">
        <f t="shared" si="115"/>
        <v/>
      </c>
      <c r="AH552" t="str">
        <f t="shared" si="116"/>
        <v/>
      </c>
      <c r="AI552" t="str">
        <f t="shared" si="117"/>
        <v/>
      </c>
      <c r="AJ552" t="str">
        <f t="shared" si="118"/>
        <v/>
      </c>
      <c r="AK552" t="str">
        <f t="shared" si="119"/>
        <v/>
      </c>
    </row>
    <row r="553" spans="1:37" x14ac:dyDescent="0.25">
      <c r="A553" s="23"/>
      <c r="B553" s="24"/>
      <c r="C553" s="24"/>
      <c r="D553" s="620"/>
      <c r="E553" s="26"/>
      <c r="F553" s="27" t="s">
        <v>173</v>
      </c>
      <c r="G553" s="27"/>
      <c r="H553" s="24"/>
      <c r="I553" s="28"/>
      <c r="J553" s="28"/>
      <c r="K553" s="52"/>
      <c r="L553" s="53"/>
      <c r="M553" s="54"/>
      <c r="N553" s="55"/>
      <c r="O553" s="56"/>
      <c r="P553" s="223"/>
      <c r="Q553" s="225"/>
      <c r="R553" s="377"/>
      <c r="S553" s="29"/>
      <c r="T553" s="30"/>
      <c r="U553">
        <f t="shared" si="107"/>
        <v>1</v>
      </c>
      <c r="V553" t="str">
        <f>IF(F553="","",IF(COUNTIF('Postes comptables'!$A:$C,F553)=0,"Anomalie",""))</f>
        <v/>
      </c>
      <c r="W553">
        <f t="shared" si="108"/>
        <v>1</v>
      </c>
      <c r="Z553" t="str">
        <f>IF(G553="","",IF(COUNTIF('Postes comptables'!$C$99:$C$148,G553)=0,"Anomalie",""))</f>
        <v/>
      </c>
      <c r="AA553" t="b">
        <f t="shared" si="109"/>
        <v>0</v>
      </c>
      <c r="AB553" t="str">
        <f t="shared" si="110"/>
        <v/>
      </c>
      <c r="AC553" t="str">
        <f t="shared" si="111"/>
        <v/>
      </c>
      <c r="AD553" t="str">
        <f t="shared" si="112"/>
        <v/>
      </c>
      <c r="AE553" t="str">
        <f t="shared" si="113"/>
        <v/>
      </c>
      <c r="AF553" t="str">
        <f t="shared" si="114"/>
        <v/>
      </c>
      <c r="AG553" t="str">
        <f t="shared" si="115"/>
        <v/>
      </c>
      <c r="AH553" t="str">
        <f t="shared" si="116"/>
        <v/>
      </c>
      <c r="AI553" t="str">
        <f t="shared" si="117"/>
        <v/>
      </c>
      <c r="AJ553" t="str">
        <f t="shared" si="118"/>
        <v/>
      </c>
      <c r="AK553" t="str">
        <f t="shared" si="119"/>
        <v/>
      </c>
    </row>
    <row r="554" spans="1:37" x14ac:dyDescent="0.25">
      <c r="A554" s="23"/>
      <c r="B554" s="24"/>
      <c r="C554" s="24"/>
      <c r="D554" s="620"/>
      <c r="E554" s="26"/>
      <c r="F554" s="27" t="s">
        <v>173</v>
      </c>
      <c r="G554" s="27"/>
      <c r="H554" s="24"/>
      <c r="I554" s="28"/>
      <c r="J554" s="28"/>
      <c r="K554" s="52"/>
      <c r="L554" s="53"/>
      <c r="M554" s="54"/>
      <c r="N554" s="55"/>
      <c r="O554" s="56"/>
      <c r="P554" s="223"/>
      <c r="Q554" s="225"/>
      <c r="R554" s="377"/>
      <c r="S554" s="29"/>
      <c r="T554" s="30"/>
      <c r="U554">
        <f t="shared" si="107"/>
        <v>1</v>
      </c>
      <c r="V554" t="str">
        <f>IF(F554="","",IF(COUNTIF('Postes comptables'!$A:$C,F554)=0,"Anomalie",""))</f>
        <v/>
      </c>
      <c r="W554">
        <f t="shared" si="108"/>
        <v>1</v>
      </c>
      <c r="Z554" t="str">
        <f>IF(G554="","",IF(COUNTIF('Postes comptables'!$C$99:$C$148,G554)=0,"Anomalie",""))</f>
        <v/>
      </c>
      <c r="AA554" t="b">
        <f t="shared" si="109"/>
        <v>0</v>
      </c>
      <c r="AB554" t="str">
        <f t="shared" si="110"/>
        <v/>
      </c>
      <c r="AC554" t="str">
        <f t="shared" si="111"/>
        <v/>
      </c>
      <c r="AD554" t="str">
        <f t="shared" si="112"/>
        <v/>
      </c>
      <c r="AE554" t="str">
        <f t="shared" si="113"/>
        <v/>
      </c>
      <c r="AF554" t="str">
        <f t="shared" si="114"/>
        <v/>
      </c>
      <c r="AG554" t="str">
        <f t="shared" si="115"/>
        <v/>
      </c>
      <c r="AH554" t="str">
        <f t="shared" si="116"/>
        <v/>
      </c>
      <c r="AI554" t="str">
        <f t="shared" si="117"/>
        <v/>
      </c>
      <c r="AJ554" t="str">
        <f t="shared" si="118"/>
        <v/>
      </c>
      <c r="AK554" t="str">
        <f t="shared" si="119"/>
        <v/>
      </c>
    </row>
    <row r="555" spans="1:37" x14ac:dyDescent="0.25">
      <c r="A555" s="23"/>
      <c r="B555" s="24"/>
      <c r="C555" s="24"/>
      <c r="D555" s="620"/>
      <c r="E555" s="26"/>
      <c r="F555" s="27" t="s">
        <v>173</v>
      </c>
      <c r="G555" s="27"/>
      <c r="H555" s="24"/>
      <c r="I555" s="28"/>
      <c r="J555" s="28"/>
      <c r="K555" s="52"/>
      <c r="L555" s="53"/>
      <c r="M555" s="54"/>
      <c r="N555" s="55"/>
      <c r="O555" s="56"/>
      <c r="P555" s="223"/>
      <c r="Q555" s="225"/>
      <c r="R555" s="377"/>
      <c r="S555" s="29"/>
      <c r="T555" s="30"/>
      <c r="U555">
        <f t="shared" si="107"/>
        <v>1</v>
      </c>
      <c r="V555" t="str">
        <f>IF(F555="","",IF(COUNTIF('Postes comptables'!$A:$C,F555)=0,"Anomalie",""))</f>
        <v/>
      </c>
      <c r="W555">
        <f t="shared" si="108"/>
        <v>1</v>
      </c>
      <c r="Z555" t="str">
        <f>IF(G555="","",IF(COUNTIF('Postes comptables'!$C$99:$C$148,G555)=0,"Anomalie",""))</f>
        <v/>
      </c>
      <c r="AA555" t="b">
        <f t="shared" si="109"/>
        <v>0</v>
      </c>
      <c r="AB555" t="str">
        <f t="shared" si="110"/>
        <v/>
      </c>
      <c r="AC555" t="str">
        <f t="shared" si="111"/>
        <v/>
      </c>
      <c r="AD555" t="str">
        <f t="shared" si="112"/>
        <v/>
      </c>
      <c r="AE555" t="str">
        <f t="shared" si="113"/>
        <v/>
      </c>
      <c r="AF555" t="str">
        <f t="shared" si="114"/>
        <v/>
      </c>
      <c r="AG555" t="str">
        <f t="shared" si="115"/>
        <v/>
      </c>
      <c r="AH555" t="str">
        <f t="shared" si="116"/>
        <v/>
      </c>
      <c r="AI555" t="str">
        <f t="shared" si="117"/>
        <v/>
      </c>
      <c r="AJ555" t="str">
        <f t="shared" si="118"/>
        <v/>
      </c>
      <c r="AK555" t="str">
        <f t="shared" si="119"/>
        <v/>
      </c>
    </row>
    <row r="556" spans="1:37" x14ac:dyDescent="0.25">
      <c r="A556" s="23"/>
      <c r="B556" s="24"/>
      <c r="C556" s="24"/>
      <c r="D556" s="620"/>
      <c r="E556" s="26"/>
      <c r="F556" s="27" t="s">
        <v>173</v>
      </c>
      <c r="G556" s="27"/>
      <c r="H556" s="24"/>
      <c r="I556" s="28"/>
      <c r="J556" s="28"/>
      <c r="K556" s="52"/>
      <c r="L556" s="53"/>
      <c r="M556" s="54"/>
      <c r="N556" s="55"/>
      <c r="O556" s="56"/>
      <c r="P556" s="223"/>
      <c r="Q556" s="225"/>
      <c r="R556" s="377"/>
      <c r="S556" s="29"/>
      <c r="T556" s="30"/>
      <c r="U556">
        <f t="shared" si="107"/>
        <v>1</v>
      </c>
      <c r="V556" t="str">
        <f>IF(F556="","",IF(COUNTIF('Postes comptables'!$A:$C,F556)=0,"Anomalie",""))</f>
        <v/>
      </c>
      <c r="W556">
        <f t="shared" si="108"/>
        <v>1</v>
      </c>
      <c r="Z556" t="str">
        <f>IF(G556="","",IF(COUNTIF('Postes comptables'!$C$99:$C$148,G556)=0,"Anomalie",""))</f>
        <v/>
      </c>
      <c r="AA556" t="b">
        <f t="shared" si="109"/>
        <v>0</v>
      </c>
      <c r="AB556" t="str">
        <f t="shared" si="110"/>
        <v/>
      </c>
      <c r="AC556" t="str">
        <f t="shared" si="111"/>
        <v/>
      </c>
      <c r="AD556" t="str">
        <f t="shared" si="112"/>
        <v/>
      </c>
      <c r="AE556" t="str">
        <f t="shared" si="113"/>
        <v/>
      </c>
      <c r="AF556" t="str">
        <f t="shared" si="114"/>
        <v/>
      </c>
      <c r="AG556" t="str">
        <f t="shared" si="115"/>
        <v/>
      </c>
      <c r="AH556" t="str">
        <f t="shared" si="116"/>
        <v/>
      </c>
      <c r="AI556" t="str">
        <f t="shared" si="117"/>
        <v/>
      </c>
      <c r="AJ556" t="str">
        <f t="shared" si="118"/>
        <v/>
      </c>
      <c r="AK556" t="str">
        <f t="shared" si="119"/>
        <v/>
      </c>
    </row>
    <row r="557" spans="1:37" x14ac:dyDescent="0.25">
      <c r="A557" s="23"/>
      <c r="B557" s="24"/>
      <c r="C557" s="24"/>
      <c r="D557" s="620"/>
      <c r="E557" s="26"/>
      <c r="F557" s="27" t="s">
        <v>173</v>
      </c>
      <c r="G557" s="27"/>
      <c r="H557" s="24"/>
      <c r="I557" s="28"/>
      <c r="J557" s="28"/>
      <c r="K557" s="52"/>
      <c r="L557" s="53"/>
      <c r="M557" s="54"/>
      <c r="N557" s="55"/>
      <c r="O557" s="56"/>
      <c r="P557" s="223"/>
      <c r="Q557" s="225"/>
      <c r="R557" s="377"/>
      <c r="S557" s="29"/>
      <c r="T557" s="30"/>
      <c r="U557">
        <f t="shared" si="107"/>
        <v>1</v>
      </c>
      <c r="V557" t="str">
        <f>IF(F557="","",IF(COUNTIF('Postes comptables'!$A:$C,F557)=0,"Anomalie",""))</f>
        <v/>
      </c>
      <c r="W557">
        <f t="shared" si="108"/>
        <v>1</v>
      </c>
      <c r="Z557" t="str">
        <f>IF(G557="","",IF(COUNTIF('Postes comptables'!$C$99:$C$148,G557)=0,"Anomalie",""))</f>
        <v/>
      </c>
      <c r="AA557" t="b">
        <f t="shared" si="109"/>
        <v>0</v>
      </c>
      <c r="AB557" t="str">
        <f t="shared" si="110"/>
        <v/>
      </c>
      <c r="AC557" t="str">
        <f t="shared" si="111"/>
        <v/>
      </c>
      <c r="AD557" t="str">
        <f t="shared" si="112"/>
        <v/>
      </c>
      <c r="AE557" t="str">
        <f t="shared" si="113"/>
        <v/>
      </c>
      <c r="AF557" t="str">
        <f t="shared" si="114"/>
        <v/>
      </c>
      <c r="AG557" t="str">
        <f t="shared" si="115"/>
        <v/>
      </c>
      <c r="AH557" t="str">
        <f t="shared" si="116"/>
        <v/>
      </c>
      <c r="AI557" t="str">
        <f t="shared" si="117"/>
        <v/>
      </c>
      <c r="AJ557" t="str">
        <f t="shared" si="118"/>
        <v/>
      </c>
      <c r="AK557" t="str">
        <f t="shared" si="119"/>
        <v/>
      </c>
    </row>
    <row r="558" spans="1:37" x14ac:dyDescent="0.25">
      <c r="A558" s="23"/>
      <c r="B558" s="24"/>
      <c r="C558" s="24"/>
      <c r="D558" s="620"/>
      <c r="E558" s="26"/>
      <c r="F558" s="27" t="s">
        <v>173</v>
      </c>
      <c r="G558" s="27"/>
      <c r="H558" s="24"/>
      <c r="I558" s="28"/>
      <c r="J558" s="28"/>
      <c r="K558" s="52"/>
      <c r="L558" s="53"/>
      <c r="M558" s="54"/>
      <c r="N558" s="55"/>
      <c r="O558" s="56"/>
      <c r="P558" s="223"/>
      <c r="Q558" s="225"/>
      <c r="R558" s="377"/>
      <c r="S558" s="29"/>
      <c r="T558" s="30"/>
      <c r="U558">
        <f t="shared" si="107"/>
        <v>1</v>
      </c>
      <c r="V558" t="str">
        <f>IF(F558="","",IF(COUNTIF('Postes comptables'!$A:$C,F558)=0,"Anomalie",""))</f>
        <v/>
      </c>
      <c r="W558">
        <f t="shared" si="108"/>
        <v>1</v>
      </c>
      <c r="Z558" t="str">
        <f>IF(G558="","",IF(COUNTIF('Postes comptables'!$C$99:$C$148,G558)=0,"Anomalie",""))</f>
        <v/>
      </c>
      <c r="AA558" t="b">
        <f t="shared" si="109"/>
        <v>0</v>
      </c>
      <c r="AB558" t="str">
        <f t="shared" si="110"/>
        <v/>
      </c>
      <c r="AC558" t="str">
        <f t="shared" si="111"/>
        <v/>
      </c>
      <c r="AD558" t="str">
        <f t="shared" si="112"/>
        <v/>
      </c>
      <c r="AE558" t="str">
        <f t="shared" si="113"/>
        <v/>
      </c>
      <c r="AF558" t="str">
        <f t="shared" si="114"/>
        <v/>
      </c>
      <c r="AG558" t="str">
        <f t="shared" si="115"/>
        <v/>
      </c>
      <c r="AH558" t="str">
        <f t="shared" si="116"/>
        <v/>
      </c>
      <c r="AI558" t="str">
        <f t="shared" si="117"/>
        <v/>
      </c>
      <c r="AJ558" t="str">
        <f t="shared" si="118"/>
        <v/>
      </c>
      <c r="AK558" t="str">
        <f t="shared" si="119"/>
        <v/>
      </c>
    </row>
    <row r="559" spans="1:37" x14ac:dyDescent="0.25">
      <c r="A559" s="23"/>
      <c r="B559" s="24"/>
      <c r="C559" s="24"/>
      <c r="D559" s="620"/>
      <c r="E559" s="26"/>
      <c r="F559" s="27" t="s">
        <v>173</v>
      </c>
      <c r="G559" s="27"/>
      <c r="H559" s="24"/>
      <c r="I559" s="28"/>
      <c r="J559" s="28"/>
      <c r="K559" s="52"/>
      <c r="L559" s="53"/>
      <c r="M559" s="54"/>
      <c r="N559" s="55"/>
      <c r="O559" s="56"/>
      <c r="P559" s="223"/>
      <c r="Q559" s="225"/>
      <c r="R559" s="377"/>
      <c r="S559" s="29"/>
      <c r="T559" s="30"/>
      <c r="U559">
        <f t="shared" si="107"/>
        <v>1</v>
      </c>
      <c r="V559" t="str">
        <f>IF(F559="","",IF(COUNTIF('Postes comptables'!$A:$C,F559)=0,"Anomalie",""))</f>
        <v/>
      </c>
      <c r="W559">
        <f t="shared" si="108"/>
        <v>1</v>
      </c>
      <c r="Z559" t="str">
        <f>IF(G559="","",IF(COUNTIF('Postes comptables'!$C$99:$C$148,G559)=0,"Anomalie",""))</f>
        <v/>
      </c>
      <c r="AA559" t="b">
        <f t="shared" si="109"/>
        <v>0</v>
      </c>
      <c r="AB559" t="str">
        <f t="shared" si="110"/>
        <v/>
      </c>
      <c r="AC559" t="str">
        <f t="shared" si="111"/>
        <v/>
      </c>
      <c r="AD559" t="str">
        <f t="shared" si="112"/>
        <v/>
      </c>
      <c r="AE559" t="str">
        <f t="shared" si="113"/>
        <v/>
      </c>
      <c r="AF559" t="str">
        <f t="shared" si="114"/>
        <v/>
      </c>
      <c r="AG559" t="str">
        <f t="shared" si="115"/>
        <v/>
      </c>
      <c r="AH559" t="str">
        <f t="shared" si="116"/>
        <v/>
      </c>
      <c r="AI559" t="str">
        <f t="shared" si="117"/>
        <v/>
      </c>
      <c r="AJ559" t="str">
        <f t="shared" si="118"/>
        <v/>
      </c>
      <c r="AK559" t="str">
        <f t="shared" si="119"/>
        <v/>
      </c>
    </row>
    <row r="560" spans="1:37" x14ac:dyDescent="0.25">
      <c r="A560" s="23"/>
      <c r="B560" s="24"/>
      <c r="C560" s="24"/>
      <c r="D560" s="620"/>
      <c r="E560" s="26"/>
      <c r="F560" s="27" t="s">
        <v>173</v>
      </c>
      <c r="G560" s="27"/>
      <c r="H560" s="24"/>
      <c r="I560" s="28"/>
      <c r="J560" s="28"/>
      <c r="K560" s="52"/>
      <c r="L560" s="53"/>
      <c r="M560" s="54"/>
      <c r="N560" s="55"/>
      <c r="O560" s="56"/>
      <c r="P560" s="223"/>
      <c r="Q560" s="225"/>
      <c r="R560" s="377"/>
      <c r="S560" s="29"/>
      <c r="T560" s="30"/>
      <c r="U560">
        <f t="shared" si="107"/>
        <v>1</v>
      </c>
      <c r="V560" t="str">
        <f>IF(F560="","",IF(COUNTIF('Postes comptables'!$A:$C,F560)=0,"Anomalie",""))</f>
        <v/>
      </c>
      <c r="W560">
        <f t="shared" si="108"/>
        <v>1</v>
      </c>
      <c r="Z560" t="str">
        <f>IF(G560="","",IF(COUNTIF('Postes comptables'!$C$99:$C$148,G560)=0,"Anomalie",""))</f>
        <v/>
      </c>
      <c r="AA560" t="b">
        <f t="shared" si="109"/>
        <v>0</v>
      </c>
      <c r="AB560" t="str">
        <f t="shared" si="110"/>
        <v/>
      </c>
      <c r="AC560" t="str">
        <f t="shared" si="111"/>
        <v/>
      </c>
      <c r="AD560" t="str">
        <f t="shared" si="112"/>
        <v/>
      </c>
      <c r="AE560" t="str">
        <f t="shared" si="113"/>
        <v/>
      </c>
      <c r="AF560" t="str">
        <f t="shared" si="114"/>
        <v/>
      </c>
      <c r="AG560" t="str">
        <f t="shared" si="115"/>
        <v/>
      </c>
      <c r="AH560" t="str">
        <f t="shared" si="116"/>
        <v/>
      </c>
      <c r="AI560" t="str">
        <f t="shared" si="117"/>
        <v/>
      </c>
      <c r="AJ560" t="str">
        <f t="shared" si="118"/>
        <v/>
      </c>
      <c r="AK560" t="str">
        <f t="shared" si="119"/>
        <v/>
      </c>
    </row>
    <row r="561" spans="1:37" x14ac:dyDescent="0.25">
      <c r="A561" s="23"/>
      <c r="B561" s="24"/>
      <c r="C561" s="24"/>
      <c r="D561" s="620"/>
      <c r="E561" s="26"/>
      <c r="F561" s="27" t="s">
        <v>173</v>
      </c>
      <c r="G561" s="27"/>
      <c r="H561" s="24"/>
      <c r="I561" s="28"/>
      <c r="J561" s="28"/>
      <c r="K561" s="52"/>
      <c r="L561" s="53"/>
      <c r="M561" s="54"/>
      <c r="N561" s="55"/>
      <c r="O561" s="56"/>
      <c r="P561" s="223"/>
      <c r="Q561" s="225"/>
      <c r="R561" s="377"/>
      <c r="S561" s="29"/>
      <c r="T561" s="30"/>
      <c r="U561">
        <f t="shared" si="107"/>
        <v>1</v>
      </c>
      <c r="V561" t="str">
        <f>IF(F561="","",IF(COUNTIF('Postes comptables'!$A:$C,F561)=0,"Anomalie",""))</f>
        <v/>
      </c>
      <c r="W561">
        <f t="shared" si="108"/>
        <v>1</v>
      </c>
      <c r="Z561" t="str">
        <f>IF(G561="","",IF(COUNTIF('Postes comptables'!$C$99:$C$148,G561)=0,"Anomalie",""))</f>
        <v/>
      </c>
      <c r="AA561" t="b">
        <f t="shared" si="109"/>
        <v>0</v>
      </c>
      <c r="AB561" t="str">
        <f t="shared" si="110"/>
        <v/>
      </c>
      <c r="AC561" t="str">
        <f t="shared" si="111"/>
        <v/>
      </c>
      <c r="AD561" t="str">
        <f t="shared" si="112"/>
        <v/>
      </c>
      <c r="AE561" t="str">
        <f t="shared" si="113"/>
        <v/>
      </c>
      <c r="AF561" t="str">
        <f t="shared" si="114"/>
        <v/>
      </c>
      <c r="AG561" t="str">
        <f t="shared" si="115"/>
        <v/>
      </c>
      <c r="AH561" t="str">
        <f t="shared" si="116"/>
        <v/>
      </c>
      <c r="AI561" t="str">
        <f t="shared" si="117"/>
        <v/>
      </c>
      <c r="AJ561" t="str">
        <f t="shared" si="118"/>
        <v/>
      </c>
      <c r="AK561" t="str">
        <f t="shared" si="119"/>
        <v/>
      </c>
    </row>
    <row r="562" spans="1:37" x14ac:dyDescent="0.25">
      <c r="A562" s="23"/>
      <c r="B562" s="24"/>
      <c r="C562" s="24"/>
      <c r="D562" s="620"/>
      <c r="E562" s="26"/>
      <c r="F562" s="27" t="s">
        <v>173</v>
      </c>
      <c r="G562" s="27"/>
      <c r="H562" s="24"/>
      <c r="I562" s="28"/>
      <c r="J562" s="28"/>
      <c r="K562" s="52"/>
      <c r="L562" s="53"/>
      <c r="M562" s="54"/>
      <c r="N562" s="55"/>
      <c r="O562" s="56"/>
      <c r="P562" s="223"/>
      <c r="Q562" s="225"/>
      <c r="R562" s="377"/>
      <c r="S562" s="29"/>
      <c r="T562" s="30"/>
      <c r="U562">
        <f t="shared" si="107"/>
        <v>1</v>
      </c>
      <c r="V562" t="str">
        <f>IF(F562="","",IF(COUNTIF('Postes comptables'!$A:$C,F562)=0,"Anomalie",""))</f>
        <v/>
      </c>
      <c r="W562">
        <f t="shared" si="108"/>
        <v>1</v>
      </c>
      <c r="Z562" t="str">
        <f>IF(G562="","",IF(COUNTIF('Postes comptables'!$C$99:$C$148,G562)=0,"Anomalie",""))</f>
        <v/>
      </c>
      <c r="AA562" t="b">
        <f t="shared" si="109"/>
        <v>0</v>
      </c>
      <c r="AB562" t="str">
        <f t="shared" si="110"/>
        <v/>
      </c>
      <c r="AC562" t="str">
        <f t="shared" si="111"/>
        <v/>
      </c>
      <c r="AD562" t="str">
        <f t="shared" si="112"/>
        <v/>
      </c>
      <c r="AE562" t="str">
        <f t="shared" si="113"/>
        <v/>
      </c>
      <c r="AF562" t="str">
        <f t="shared" si="114"/>
        <v/>
      </c>
      <c r="AG562" t="str">
        <f t="shared" si="115"/>
        <v/>
      </c>
      <c r="AH562" t="str">
        <f t="shared" si="116"/>
        <v/>
      </c>
      <c r="AI562" t="str">
        <f t="shared" si="117"/>
        <v/>
      </c>
      <c r="AJ562" t="str">
        <f t="shared" si="118"/>
        <v/>
      </c>
      <c r="AK562" t="str">
        <f t="shared" si="119"/>
        <v/>
      </c>
    </row>
    <row r="563" spans="1:37" x14ac:dyDescent="0.25">
      <c r="A563" s="23"/>
      <c r="B563" s="24"/>
      <c r="C563" s="24"/>
      <c r="D563" s="620"/>
      <c r="E563" s="26"/>
      <c r="F563" s="27" t="s">
        <v>173</v>
      </c>
      <c r="G563" s="27"/>
      <c r="H563" s="24"/>
      <c r="I563" s="28"/>
      <c r="J563" s="28"/>
      <c r="K563" s="52"/>
      <c r="L563" s="53"/>
      <c r="M563" s="54"/>
      <c r="N563" s="55"/>
      <c r="O563" s="56"/>
      <c r="P563" s="223"/>
      <c r="Q563" s="225"/>
      <c r="R563" s="377"/>
      <c r="S563" s="29"/>
      <c r="T563" s="30"/>
      <c r="U563">
        <f t="shared" si="107"/>
        <v>1</v>
      </c>
      <c r="V563" t="str">
        <f>IF(F563="","",IF(COUNTIF('Postes comptables'!$A:$C,F563)=0,"Anomalie",""))</f>
        <v/>
      </c>
      <c r="W563">
        <f t="shared" si="108"/>
        <v>1</v>
      </c>
      <c r="Z563" t="str">
        <f>IF(G563="","",IF(COUNTIF('Postes comptables'!$C$99:$C$148,G563)=0,"Anomalie",""))</f>
        <v/>
      </c>
      <c r="AA563" t="b">
        <f t="shared" si="109"/>
        <v>0</v>
      </c>
      <c r="AB563" t="str">
        <f t="shared" si="110"/>
        <v/>
      </c>
      <c r="AC563" t="str">
        <f t="shared" si="111"/>
        <v/>
      </c>
      <c r="AD563" t="str">
        <f t="shared" si="112"/>
        <v/>
      </c>
      <c r="AE563" t="str">
        <f t="shared" si="113"/>
        <v/>
      </c>
      <c r="AF563" t="str">
        <f t="shared" si="114"/>
        <v/>
      </c>
      <c r="AG563" t="str">
        <f t="shared" si="115"/>
        <v/>
      </c>
      <c r="AH563" t="str">
        <f t="shared" si="116"/>
        <v/>
      </c>
      <c r="AI563" t="str">
        <f t="shared" si="117"/>
        <v/>
      </c>
      <c r="AJ563" t="str">
        <f t="shared" si="118"/>
        <v/>
      </c>
      <c r="AK563" t="str">
        <f t="shared" si="119"/>
        <v/>
      </c>
    </row>
    <row r="564" spans="1:37" x14ac:dyDescent="0.25">
      <c r="A564" s="23"/>
      <c r="B564" s="24"/>
      <c r="C564" s="24"/>
      <c r="D564" s="620"/>
      <c r="E564" s="26"/>
      <c r="F564" s="27" t="s">
        <v>173</v>
      </c>
      <c r="G564" s="27"/>
      <c r="H564" s="24"/>
      <c r="I564" s="28"/>
      <c r="J564" s="28"/>
      <c r="K564" s="52"/>
      <c r="L564" s="53"/>
      <c r="M564" s="54"/>
      <c r="N564" s="55"/>
      <c r="O564" s="56"/>
      <c r="P564" s="223"/>
      <c r="Q564" s="225"/>
      <c r="R564" s="377"/>
      <c r="S564" s="29"/>
      <c r="T564" s="30"/>
      <c r="U564">
        <f t="shared" si="107"/>
        <v>1</v>
      </c>
      <c r="V564" t="str">
        <f>IF(F564="","",IF(COUNTIF('Postes comptables'!$A:$C,F564)=0,"Anomalie",""))</f>
        <v/>
      </c>
      <c r="W564">
        <f t="shared" si="108"/>
        <v>1</v>
      </c>
      <c r="Z564" t="str">
        <f>IF(G564="","",IF(COUNTIF('Postes comptables'!$C$99:$C$148,G564)=0,"Anomalie",""))</f>
        <v/>
      </c>
      <c r="AA564" t="b">
        <f t="shared" si="109"/>
        <v>0</v>
      </c>
      <c r="AB564" t="str">
        <f t="shared" si="110"/>
        <v/>
      </c>
      <c r="AC564" t="str">
        <f t="shared" si="111"/>
        <v/>
      </c>
      <c r="AD564" t="str">
        <f t="shared" si="112"/>
        <v/>
      </c>
      <c r="AE564" t="str">
        <f t="shared" si="113"/>
        <v/>
      </c>
      <c r="AF564" t="str">
        <f t="shared" si="114"/>
        <v/>
      </c>
      <c r="AG564" t="str">
        <f t="shared" si="115"/>
        <v/>
      </c>
      <c r="AH564" t="str">
        <f t="shared" si="116"/>
        <v/>
      </c>
      <c r="AI564" t="str">
        <f t="shared" si="117"/>
        <v/>
      </c>
      <c r="AJ564" t="str">
        <f t="shared" si="118"/>
        <v/>
      </c>
      <c r="AK564" t="str">
        <f t="shared" si="119"/>
        <v/>
      </c>
    </row>
    <row r="565" spans="1:37" x14ac:dyDescent="0.25">
      <c r="A565" s="23"/>
      <c r="B565" s="24"/>
      <c r="C565" s="24"/>
      <c r="D565" s="620"/>
      <c r="E565" s="26"/>
      <c r="F565" s="27" t="s">
        <v>173</v>
      </c>
      <c r="G565" s="27"/>
      <c r="H565" s="24"/>
      <c r="I565" s="28"/>
      <c r="J565" s="28"/>
      <c r="K565" s="52"/>
      <c r="L565" s="53"/>
      <c r="M565" s="54"/>
      <c r="N565" s="55"/>
      <c r="O565" s="56"/>
      <c r="P565" s="223"/>
      <c r="Q565" s="225"/>
      <c r="R565" s="377"/>
      <c r="S565" s="29"/>
      <c r="T565" s="30"/>
      <c r="U565">
        <f t="shared" si="107"/>
        <v>1</v>
      </c>
      <c r="V565" t="str">
        <f>IF(F565="","",IF(COUNTIF('Postes comptables'!$A:$C,F565)=0,"Anomalie",""))</f>
        <v/>
      </c>
      <c r="W565">
        <f t="shared" si="108"/>
        <v>1</v>
      </c>
      <c r="Z565" t="str">
        <f>IF(G565="","",IF(COUNTIF('Postes comptables'!$C$99:$C$148,G565)=0,"Anomalie",""))</f>
        <v/>
      </c>
      <c r="AA565" t="b">
        <f t="shared" si="109"/>
        <v>0</v>
      </c>
      <c r="AB565" t="str">
        <f t="shared" si="110"/>
        <v/>
      </c>
      <c r="AC565" t="str">
        <f t="shared" si="111"/>
        <v/>
      </c>
      <c r="AD565" t="str">
        <f t="shared" si="112"/>
        <v/>
      </c>
      <c r="AE565" t="str">
        <f t="shared" si="113"/>
        <v/>
      </c>
      <c r="AF565" t="str">
        <f t="shared" si="114"/>
        <v/>
      </c>
      <c r="AG565" t="str">
        <f t="shared" si="115"/>
        <v/>
      </c>
      <c r="AH565" t="str">
        <f t="shared" si="116"/>
        <v/>
      </c>
      <c r="AI565" t="str">
        <f t="shared" si="117"/>
        <v/>
      </c>
      <c r="AJ565" t="str">
        <f t="shared" si="118"/>
        <v/>
      </c>
      <c r="AK565" t="str">
        <f t="shared" si="119"/>
        <v/>
      </c>
    </row>
    <row r="566" spans="1:37" x14ac:dyDescent="0.25">
      <c r="A566" s="23"/>
      <c r="B566" s="24"/>
      <c r="C566" s="24"/>
      <c r="D566" s="620"/>
      <c r="E566" s="26"/>
      <c r="F566" s="27" t="s">
        <v>173</v>
      </c>
      <c r="G566" s="27"/>
      <c r="H566" s="24"/>
      <c r="I566" s="28"/>
      <c r="J566" s="28"/>
      <c r="K566" s="52"/>
      <c r="L566" s="53"/>
      <c r="M566" s="54"/>
      <c r="N566" s="55"/>
      <c r="O566" s="56"/>
      <c r="P566" s="223"/>
      <c r="Q566" s="225"/>
      <c r="R566" s="377"/>
      <c r="S566" s="29"/>
      <c r="T566" s="30"/>
      <c r="U566">
        <f t="shared" si="107"/>
        <v>1</v>
      </c>
      <c r="V566" t="str">
        <f>IF(F566="","",IF(COUNTIF('Postes comptables'!$A:$C,F566)=0,"Anomalie",""))</f>
        <v/>
      </c>
      <c r="W566">
        <f t="shared" si="108"/>
        <v>1</v>
      </c>
      <c r="Z566" t="str">
        <f>IF(G566="","",IF(COUNTIF('Postes comptables'!$C$99:$C$148,G566)=0,"Anomalie",""))</f>
        <v/>
      </c>
      <c r="AA566" t="b">
        <f t="shared" si="109"/>
        <v>0</v>
      </c>
      <c r="AB566" t="str">
        <f t="shared" si="110"/>
        <v/>
      </c>
      <c r="AC566" t="str">
        <f t="shared" si="111"/>
        <v/>
      </c>
      <c r="AD566" t="str">
        <f t="shared" si="112"/>
        <v/>
      </c>
      <c r="AE566" t="str">
        <f t="shared" si="113"/>
        <v/>
      </c>
      <c r="AF566" t="str">
        <f t="shared" si="114"/>
        <v/>
      </c>
      <c r="AG566" t="str">
        <f t="shared" si="115"/>
        <v/>
      </c>
      <c r="AH566" t="str">
        <f t="shared" si="116"/>
        <v/>
      </c>
      <c r="AI566" t="str">
        <f t="shared" si="117"/>
        <v/>
      </c>
      <c r="AJ566" t="str">
        <f t="shared" si="118"/>
        <v/>
      </c>
      <c r="AK566" t="str">
        <f t="shared" si="119"/>
        <v/>
      </c>
    </row>
    <row r="567" spans="1:37" x14ac:dyDescent="0.25">
      <c r="A567" s="23"/>
      <c r="B567" s="24"/>
      <c r="C567" s="24"/>
      <c r="D567" s="620"/>
      <c r="E567" s="26"/>
      <c r="F567" s="27" t="s">
        <v>173</v>
      </c>
      <c r="G567" s="27"/>
      <c r="H567" s="24"/>
      <c r="I567" s="28"/>
      <c r="J567" s="28"/>
      <c r="K567" s="52"/>
      <c r="L567" s="53"/>
      <c r="M567" s="54"/>
      <c r="N567" s="55"/>
      <c r="O567" s="56"/>
      <c r="P567" s="223"/>
      <c r="Q567" s="225"/>
      <c r="R567" s="377"/>
      <c r="S567" s="29"/>
      <c r="T567" s="30"/>
      <c r="U567">
        <f t="shared" si="107"/>
        <v>1</v>
      </c>
      <c r="V567" t="str">
        <f>IF(F567="","",IF(COUNTIF('Postes comptables'!$A:$C,F567)=0,"Anomalie",""))</f>
        <v/>
      </c>
      <c r="W567">
        <f t="shared" si="108"/>
        <v>1</v>
      </c>
      <c r="Z567" t="str">
        <f>IF(G567="","",IF(COUNTIF('Postes comptables'!$C$99:$C$148,G567)=0,"Anomalie",""))</f>
        <v/>
      </c>
      <c r="AA567" t="b">
        <f t="shared" si="109"/>
        <v>0</v>
      </c>
      <c r="AB567" t="str">
        <f t="shared" si="110"/>
        <v/>
      </c>
      <c r="AC567" t="str">
        <f t="shared" si="111"/>
        <v/>
      </c>
      <c r="AD567" t="str">
        <f t="shared" si="112"/>
        <v/>
      </c>
      <c r="AE567" t="str">
        <f t="shared" si="113"/>
        <v/>
      </c>
      <c r="AF567" t="str">
        <f t="shared" si="114"/>
        <v/>
      </c>
      <c r="AG567" t="str">
        <f t="shared" si="115"/>
        <v/>
      </c>
      <c r="AH567" t="str">
        <f t="shared" si="116"/>
        <v/>
      </c>
      <c r="AI567" t="str">
        <f t="shared" si="117"/>
        <v/>
      </c>
      <c r="AJ567" t="str">
        <f t="shared" si="118"/>
        <v/>
      </c>
      <c r="AK567" t="str">
        <f t="shared" si="119"/>
        <v/>
      </c>
    </row>
    <row r="568" spans="1:37" x14ac:dyDescent="0.25">
      <c r="A568" s="23"/>
      <c r="B568" s="24"/>
      <c r="C568" s="24"/>
      <c r="D568" s="620"/>
      <c r="E568" s="26"/>
      <c r="F568" s="27" t="s">
        <v>173</v>
      </c>
      <c r="G568" s="27"/>
      <c r="H568" s="24"/>
      <c r="I568" s="28"/>
      <c r="J568" s="28"/>
      <c r="K568" s="52"/>
      <c r="L568" s="53"/>
      <c r="M568" s="54"/>
      <c r="N568" s="55"/>
      <c r="O568" s="56"/>
      <c r="P568" s="223"/>
      <c r="Q568" s="225"/>
      <c r="R568" s="377"/>
      <c r="S568" s="29"/>
      <c r="T568" s="30"/>
      <c r="U568">
        <f t="shared" si="107"/>
        <v>1</v>
      </c>
      <c r="V568" t="str">
        <f>IF(F568="","",IF(COUNTIF('Postes comptables'!$A:$C,F568)=0,"Anomalie",""))</f>
        <v/>
      </c>
      <c r="W568">
        <f t="shared" si="108"/>
        <v>1</v>
      </c>
      <c r="Z568" t="str">
        <f>IF(G568="","",IF(COUNTIF('Postes comptables'!$C$99:$C$148,G568)=0,"Anomalie",""))</f>
        <v/>
      </c>
      <c r="AA568" t="b">
        <f t="shared" si="109"/>
        <v>0</v>
      </c>
      <c r="AB568" t="str">
        <f t="shared" si="110"/>
        <v/>
      </c>
      <c r="AC568" t="str">
        <f t="shared" si="111"/>
        <v/>
      </c>
      <c r="AD568" t="str">
        <f t="shared" si="112"/>
        <v/>
      </c>
      <c r="AE568" t="str">
        <f t="shared" si="113"/>
        <v/>
      </c>
      <c r="AF568" t="str">
        <f t="shared" si="114"/>
        <v/>
      </c>
      <c r="AG568" t="str">
        <f t="shared" si="115"/>
        <v/>
      </c>
      <c r="AH568" t="str">
        <f t="shared" si="116"/>
        <v/>
      </c>
      <c r="AI568" t="str">
        <f t="shared" si="117"/>
        <v/>
      </c>
      <c r="AJ568" t="str">
        <f t="shared" si="118"/>
        <v/>
      </c>
      <c r="AK568" t="str">
        <f t="shared" si="119"/>
        <v/>
      </c>
    </row>
    <row r="569" spans="1:37" x14ac:dyDescent="0.25">
      <c r="A569" s="23"/>
      <c r="B569" s="24"/>
      <c r="C569" s="24"/>
      <c r="D569" s="620"/>
      <c r="E569" s="26"/>
      <c r="F569" s="27" t="s">
        <v>173</v>
      </c>
      <c r="G569" s="27"/>
      <c r="H569" s="24"/>
      <c r="I569" s="28"/>
      <c r="J569" s="28"/>
      <c r="K569" s="52"/>
      <c r="L569" s="53"/>
      <c r="M569" s="54"/>
      <c r="N569" s="55"/>
      <c r="O569" s="56"/>
      <c r="P569" s="223"/>
      <c r="Q569" s="225"/>
      <c r="R569" s="377"/>
      <c r="S569" s="29"/>
      <c r="T569" s="30"/>
      <c r="U569">
        <f t="shared" si="107"/>
        <v>1</v>
      </c>
      <c r="V569" t="str">
        <f>IF(F569="","",IF(COUNTIF('Postes comptables'!$A:$C,F569)=0,"Anomalie",""))</f>
        <v/>
      </c>
      <c r="W569">
        <f t="shared" si="108"/>
        <v>1</v>
      </c>
      <c r="Z569" t="str">
        <f>IF(G569="","",IF(COUNTIF('Postes comptables'!$C$99:$C$148,G569)=0,"Anomalie",""))</f>
        <v/>
      </c>
      <c r="AA569" t="b">
        <f t="shared" si="109"/>
        <v>0</v>
      </c>
      <c r="AB569" t="str">
        <f t="shared" si="110"/>
        <v/>
      </c>
      <c r="AC569" t="str">
        <f t="shared" si="111"/>
        <v/>
      </c>
      <c r="AD569" t="str">
        <f t="shared" si="112"/>
        <v/>
      </c>
      <c r="AE569" t="str">
        <f t="shared" si="113"/>
        <v/>
      </c>
      <c r="AF569" t="str">
        <f t="shared" si="114"/>
        <v/>
      </c>
      <c r="AG569" t="str">
        <f t="shared" si="115"/>
        <v/>
      </c>
      <c r="AH569" t="str">
        <f t="shared" si="116"/>
        <v/>
      </c>
      <c r="AI569" t="str">
        <f t="shared" si="117"/>
        <v/>
      </c>
      <c r="AJ569" t="str">
        <f t="shared" si="118"/>
        <v/>
      </c>
      <c r="AK569" t="str">
        <f t="shared" si="119"/>
        <v/>
      </c>
    </row>
    <row r="570" spans="1:37" x14ac:dyDescent="0.25">
      <c r="A570" s="23"/>
      <c r="B570" s="24"/>
      <c r="C570" s="24"/>
      <c r="D570" s="620"/>
      <c r="E570" s="26"/>
      <c r="F570" s="27" t="s">
        <v>173</v>
      </c>
      <c r="G570" s="27"/>
      <c r="H570" s="24"/>
      <c r="I570" s="28"/>
      <c r="J570" s="28"/>
      <c r="K570" s="52"/>
      <c r="L570" s="53"/>
      <c r="M570" s="54"/>
      <c r="N570" s="55"/>
      <c r="O570" s="56"/>
      <c r="P570" s="223"/>
      <c r="Q570" s="225"/>
      <c r="R570" s="377"/>
      <c r="S570" s="29"/>
      <c r="T570" s="30"/>
      <c r="U570">
        <f t="shared" si="107"/>
        <v>1</v>
      </c>
      <c r="V570" t="str">
        <f>IF(F570="","",IF(COUNTIF('Postes comptables'!$A:$C,F570)=0,"Anomalie",""))</f>
        <v/>
      </c>
      <c r="W570">
        <f t="shared" si="108"/>
        <v>1</v>
      </c>
      <c r="Z570" t="str">
        <f>IF(G570="","",IF(COUNTIF('Postes comptables'!$C$99:$C$148,G570)=0,"Anomalie",""))</f>
        <v/>
      </c>
      <c r="AA570" t="b">
        <f t="shared" si="109"/>
        <v>0</v>
      </c>
      <c r="AB570" t="str">
        <f t="shared" si="110"/>
        <v/>
      </c>
      <c r="AC570" t="str">
        <f t="shared" si="111"/>
        <v/>
      </c>
      <c r="AD570" t="str">
        <f t="shared" si="112"/>
        <v/>
      </c>
      <c r="AE570" t="str">
        <f t="shared" si="113"/>
        <v/>
      </c>
      <c r="AF570" t="str">
        <f t="shared" si="114"/>
        <v/>
      </c>
      <c r="AG570" t="str">
        <f t="shared" si="115"/>
        <v/>
      </c>
      <c r="AH570" t="str">
        <f t="shared" si="116"/>
        <v/>
      </c>
      <c r="AI570" t="str">
        <f t="shared" si="117"/>
        <v/>
      </c>
      <c r="AJ570" t="str">
        <f t="shared" si="118"/>
        <v/>
      </c>
      <c r="AK570" t="str">
        <f t="shared" si="119"/>
        <v/>
      </c>
    </row>
    <row r="571" spans="1:37" x14ac:dyDescent="0.25">
      <c r="A571" s="23"/>
      <c r="B571" s="24"/>
      <c r="C571" s="24"/>
      <c r="D571" s="620"/>
      <c r="E571" s="26"/>
      <c r="F571" s="27" t="s">
        <v>173</v>
      </c>
      <c r="G571" s="27"/>
      <c r="H571" s="24"/>
      <c r="I571" s="28"/>
      <c r="J571" s="28"/>
      <c r="K571" s="52"/>
      <c r="L571" s="53"/>
      <c r="M571" s="54"/>
      <c r="N571" s="55"/>
      <c r="O571" s="56"/>
      <c r="P571" s="223"/>
      <c r="Q571" s="225"/>
      <c r="R571" s="377"/>
      <c r="S571" s="29"/>
      <c r="T571" s="30"/>
      <c r="U571">
        <f t="shared" si="107"/>
        <v>1</v>
      </c>
      <c r="V571" t="str">
        <f>IF(F571="","",IF(COUNTIF('Postes comptables'!$A:$C,F571)=0,"Anomalie",""))</f>
        <v/>
      </c>
      <c r="W571">
        <f t="shared" si="108"/>
        <v>1</v>
      </c>
      <c r="Z571" t="str">
        <f>IF(G571="","",IF(COUNTIF('Postes comptables'!$C$99:$C$148,G571)=0,"Anomalie",""))</f>
        <v/>
      </c>
      <c r="AA571" t="b">
        <f t="shared" si="109"/>
        <v>0</v>
      </c>
      <c r="AB571" t="str">
        <f t="shared" si="110"/>
        <v/>
      </c>
      <c r="AC571" t="str">
        <f t="shared" si="111"/>
        <v/>
      </c>
      <c r="AD571" t="str">
        <f t="shared" si="112"/>
        <v/>
      </c>
      <c r="AE571" t="str">
        <f t="shared" si="113"/>
        <v/>
      </c>
      <c r="AF571" t="str">
        <f t="shared" si="114"/>
        <v/>
      </c>
      <c r="AG571" t="str">
        <f t="shared" si="115"/>
        <v/>
      </c>
      <c r="AH571" t="str">
        <f t="shared" si="116"/>
        <v/>
      </c>
      <c r="AI571" t="str">
        <f t="shared" si="117"/>
        <v/>
      </c>
      <c r="AJ571" t="str">
        <f t="shared" si="118"/>
        <v/>
      </c>
      <c r="AK571" t="str">
        <f t="shared" si="119"/>
        <v/>
      </c>
    </row>
    <row r="572" spans="1:37" x14ac:dyDescent="0.25">
      <c r="A572" s="23"/>
      <c r="B572" s="24"/>
      <c r="C572" s="24"/>
      <c r="D572" s="620"/>
      <c r="E572" s="26"/>
      <c r="F572" s="27" t="s">
        <v>173</v>
      </c>
      <c r="G572" s="27"/>
      <c r="H572" s="24"/>
      <c r="I572" s="28"/>
      <c r="J572" s="28"/>
      <c r="K572" s="52"/>
      <c r="L572" s="53"/>
      <c r="M572" s="54"/>
      <c r="N572" s="55"/>
      <c r="O572" s="56"/>
      <c r="P572" s="223"/>
      <c r="Q572" s="225"/>
      <c r="R572" s="377"/>
      <c r="S572" s="29"/>
      <c r="T572" s="30"/>
      <c r="U572">
        <f t="shared" si="107"/>
        <v>1</v>
      </c>
      <c r="V572" t="str">
        <f>IF(F572="","",IF(COUNTIF('Postes comptables'!$A:$C,F572)=0,"Anomalie",""))</f>
        <v/>
      </c>
      <c r="W572">
        <f t="shared" si="108"/>
        <v>1</v>
      </c>
      <c r="Z572" t="str">
        <f>IF(G572="","",IF(COUNTIF('Postes comptables'!$C$99:$C$148,G572)=0,"Anomalie",""))</f>
        <v/>
      </c>
      <c r="AA572" t="b">
        <f t="shared" si="109"/>
        <v>0</v>
      </c>
      <c r="AB572" t="str">
        <f t="shared" si="110"/>
        <v/>
      </c>
      <c r="AC572" t="str">
        <f t="shared" si="111"/>
        <v/>
      </c>
      <c r="AD572" t="str">
        <f t="shared" si="112"/>
        <v/>
      </c>
      <c r="AE572" t="str">
        <f t="shared" si="113"/>
        <v/>
      </c>
      <c r="AF572" t="str">
        <f t="shared" si="114"/>
        <v/>
      </c>
      <c r="AG572" t="str">
        <f t="shared" si="115"/>
        <v/>
      </c>
      <c r="AH572" t="str">
        <f t="shared" si="116"/>
        <v/>
      </c>
      <c r="AI572" t="str">
        <f t="shared" si="117"/>
        <v/>
      </c>
      <c r="AJ572" t="str">
        <f t="shared" si="118"/>
        <v/>
      </c>
      <c r="AK572" t="str">
        <f t="shared" si="119"/>
        <v/>
      </c>
    </row>
    <row r="573" spans="1:37" x14ac:dyDescent="0.25">
      <c r="A573" s="23"/>
      <c r="B573" s="24"/>
      <c r="C573" s="24"/>
      <c r="D573" s="620"/>
      <c r="E573" s="26"/>
      <c r="F573" s="27" t="s">
        <v>173</v>
      </c>
      <c r="G573" s="27"/>
      <c r="H573" s="24"/>
      <c r="I573" s="28"/>
      <c r="J573" s="28"/>
      <c r="K573" s="52"/>
      <c r="L573" s="53"/>
      <c r="M573" s="54"/>
      <c r="N573" s="55"/>
      <c r="O573" s="56"/>
      <c r="P573" s="223"/>
      <c r="Q573" s="225"/>
      <c r="R573" s="377"/>
      <c r="S573" s="29"/>
      <c r="T573" s="30"/>
      <c r="U573">
        <f t="shared" si="107"/>
        <v>1</v>
      </c>
      <c r="V573" t="str">
        <f>IF(F573="","",IF(COUNTIF('Postes comptables'!$A:$C,F573)=0,"Anomalie",""))</f>
        <v/>
      </c>
      <c r="W573">
        <f t="shared" si="108"/>
        <v>1</v>
      </c>
      <c r="Z573" t="str">
        <f>IF(G573="","",IF(COUNTIF('Postes comptables'!$C$99:$C$148,G573)=0,"Anomalie",""))</f>
        <v/>
      </c>
      <c r="AA573" t="b">
        <f t="shared" si="109"/>
        <v>0</v>
      </c>
      <c r="AB573" t="str">
        <f t="shared" si="110"/>
        <v/>
      </c>
      <c r="AC573" t="str">
        <f t="shared" si="111"/>
        <v/>
      </c>
      <c r="AD573" t="str">
        <f t="shared" si="112"/>
        <v/>
      </c>
      <c r="AE573" t="str">
        <f t="shared" si="113"/>
        <v/>
      </c>
      <c r="AF573" t="str">
        <f t="shared" si="114"/>
        <v/>
      </c>
      <c r="AG573" t="str">
        <f t="shared" si="115"/>
        <v/>
      </c>
      <c r="AH573" t="str">
        <f t="shared" si="116"/>
        <v/>
      </c>
      <c r="AI573" t="str">
        <f t="shared" si="117"/>
        <v/>
      </c>
      <c r="AJ573" t="str">
        <f t="shared" si="118"/>
        <v/>
      </c>
      <c r="AK573" t="str">
        <f t="shared" si="119"/>
        <v/>
      </c>
    </row>
    <row r="574" spans="1:37" x14ac:dyDescent="0.25">
      <c r="A574" s="23"/>
      <c r="B574" s="24"/>
      <c r="C574" s="24"/>
      <c r="D574" s="620"/>
      <c r="E574" s="26"/>
      <c r="F574" s="27" t="s">
        <v>173</v>
      </c>
      <c r="G574" s="27"/>
      <c r="H574" s="24"/>
      <c r="I574" s="28"/>
      <c r="J574" s="28"/>
      <c r="K574" s="52"/>
      <c r="L574" s="53"/>
      <c r="M574" s="54"/>
      <c r="N574" s="55"/>
      <c r="O574" s="56"/>
      <c r="P574" s="223"/>
      <c r="Q574" s="225"/>
      <c r="R574" s="377"/>
      <c r="S574" s="29"/>
      <c r="T574" s="30"/>
      <c r="U574">
        <f t="shared" si="107"/>
        <v>1</v>
      </c>
      <c r="V574" t="str">
        <f>IF(F574="","",IF(COUNTIF('Postes comptables'!$A:$C,F574)=0,"Anomalie",""))</f>
        <v/>
      </c>
      <c r="W574">
        <f t="shared" si="108"/>
        <v>1</v>
      </c>
      <c r="Z574" t="str">
        <f>IF(G574="","",IF(COUNTIF('Postes comptables'!$C$99:$C$148,G574)=0,"Anomalie",""))</f>
        <v/>
      </c>
      <c r="AA574" t="b">
        <f t="shared" si="109"/>
        <v>0</v>
      </c>
      <c r="AB574" t="str">
        <f t="shared" si="110"/>
        <v/>
      </c>
      <c r="AC574" t="str">
        <f t="shared" si="111"/>
        <v/>
      </c>
      <c r="AD574" t="str">
        <f t="shared" si="112"/>
        <v/>
      </c>
      <c r="AE574" t="str">
        <f t="shared" si="113"/>
        <v/>
      </c>
      <c r="AF574" t="str">
        <f t="shared" si="114"/>
        <v/>
      </c>
      <c r="AG574" t="str">
        <f t="shared" si="115"/>
        <v/>
      </c>
      <c r="AH574" t="str">
        <f t="shared" si="116"/>
        <v/>
      </c>
      <c r="AI574" t="str">
        <f t="shared" si="117"/>
        <v/>
      </c>
      <c r="AJ574" t="str">
        <f t="shared" si="118"/>
        <v/>
      </c>
      <c r="AK574" t="str">
        <f t="shared" si="119"/>
        <v/>
      </c>
    </row>
  </sheetData>
  <sheetProtection sheet="1" formatColumns="0" selectLockedCells="1" sort="0" autoFilter="0"/>
  <autoFilter ref="A1:W574" xr:uid="{1344FDD5-B0AB-47A3-84A6-015C78CD3D62}"/>
  <sortState xmlns:xlrd2="http://schemas.microsoft.com/office/spreadsheetml/2017/richdata2" ref="A2:T102">
    <sortCondition ref="A2:A102"/>
  </sortState>
  <phoneticPr fontId="5" type="noConversion"/>
  <conditionalFormatting sqref="F2:F574">
    <cfRule type="expression" dxfId="7" priority="4">
      <formula>V2="Anomalie"</formula>
    </cfRule>
  </conditionalFormatting>
  <conditionalFormatting sqref="G2:G574">
    <cfRule type="expression" dxfId="6" priority="2">
      <formula>Z2="Anomalie"</formula>
    </cfRule>
  </conditionalFormatting>
  <dataValidations count="1">
    <dataValidation type="date" allowBlank="1" showInputMessage="1" showErrorMessage="1" sqref="A2:A574" xr:uid="{B0E720CB-F9AD-4B85-AFE8-4AEC5149868D}">
      <formula1>date_debut</formula1>
      <formula2>date_fin</formula2>
    </dataValidation>
  </dataValidations>
  <pageMargins left="0.31496062992125984" right="0.31496062992125984" top="0.35433070866141736" bottom="0.35433070866141736" header="0.31496062992125984" footer="0.31496062992125984"/>
  <pageSetup paperSize="9" scale="5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FFF17D3-14B1-4AF6-BA5B-435582F6F588}">
          <x14:formula1>
            <xm:f>'Postes comptables'!$R$2:$R$53</xm:f>
          </x14:formula1>
          <xm:sqref>F2:F574</xm:sqref>
        </x14:dataValidation>
        <x14:dataValidation type="list" allowBlank="1" showInputMessage="1" showErrorMessage="1" xr:uid="{F9750D79-FC9B-43D7-A07D-40E6D26521EB}">
          <x14:formula1>
            <xm:f>'Postes comptables'!$C$99:$C$148</xm:f>
          </x14:formula1>
          <xm:sqref>G2:G574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A5B8-B265-484C-ADBD-6917FEE3D4AD}">
  <sheetPr>
    <pageSetUpPr fitToPage="1"/>
  </sheetPr>
  <dimension ref="B1:AP98"/>
  <sheetViews>
    <sheetView showGridLines="0" showZeros="0" zoomScale="115" zoomScaleNormal="115" workbookViewId="0">
      <selection activeCell="B6" sqref="B6"/>
    </sheetView>
  </sheetViews>
  <sheetFormatPr baseColWidth="10" defaultColWidth="11.42578125" defaultRowHeight="15" x14ac:dyDescent="0.25"/>
  <cols>
    <col min="1" max="1" width="2" customWidth="1"/>
    <col min="2" max="2" width="48.28515625" bestFit="1" customWidth="1"/>
    <col min="3" max="3" width="11.85546875" bestFit="1" customWidth="1"/>
    <col min="4" max="4" width="48.28515625" customWidth="1"/>
    <col min="5" max="5" width="11.85546875" customWidth="1"/>
    <col min="6" max="6" width="3" customWidth="1"/>
    <col min="7" max="7" width="48.28515625" customWidth="1"/>
    <col min="8" max="8" width="11.85546875" customWidth="1"/>
    <col min="9" max="9" width="3.7109375" customWidth="1"/>
    <col min="10" max="10" width="48.28515625" bestFit="1" customWidth="1"/>
    <col min="11" max="11" width="12.28515625" customWidth="1"/>
    <col min="12" max="12" width="48.28515625" customWidth="1"/>
    <col min="13" max="13" width="12.28515625" customWidth="1"/>
    <col min="14" max="14" width="3.28515625" customWidth="1"/>
    <col min="15" max="15" width="48.28515625" bestFit="1" customWidth="1"/>
    <col min="16" max="16" width="12.28515625" customWidth="1"/>
    <col min="17" max="17" width="48.28515625" customWidth="1"/>
    <col min="18" max="18" width="12.28515625" customWidth="1"/>
    <col min="19" max="19" width="2.7109375" customWidth="1"/>
    <col min="20" max="20" width="48.28515625" bestFit="1" customWidth="1"/>
    <col min="21" max="21" width="12.28515625" customWidth="1"/>
    <col min="22" max="22" width="48.28515625" customWidth="1"/>
    <col min="23" max="23" width="12.28515625" customWidth="1"/>
    <col min="24" max="24" width="3" customWidth="1"/>
    <col min="25" max="25" width="48.28515625" bestFit="1" customWidth="1"/>
    <col min="26" max="26" width="12.28515625" customWidth="1"/>
    <col min="27" max="27" width="48.28515625" customWidth="1"/>
    <col min="28" max="29" width="12.28515625" customWidth="1"/>
    <col min="30" max="30" width="48.28515625" bestFit="1" customWidth="1"/>
    <col min="31" max="31" width="12.28515625" customWidth="1"/>
    <col min="32" max="32" width="48.28515625" customWidth="1"/>
    <col min="33" max="33" width="12.28515625" customWidth="1"/>
    <col min="34" max="34" width="3.85546875" customWidth="1"/>
    <col min="35" max="35" width="48.28515625" bestFit="1" customWidth="1"/>
    <col min="36" max="36" width="12.28515625" customWidth="1"/>
    <col min="37" max="37" width="48.28515625" customWidth="1"/>
    <col min="38" max="38" width="12.28515625" customWidth="1"/>
    <col min="40" max="40" width="31.7109375" hidden="1" customWidth="1"/>
    <col min="41" max="41" width="10.85546875" hidden="1" customWidth="1"/>
    <col min="42" max="42" width="11.42578125" hidden="1" customWidth="1"/>
    <col min="43" max="43" width="0" hidden="1" customWidth="1"/>
  </cols>
  <sheetData>
    <row r="1" spans="2:41" ht="22.5" customHeight="1" x14ac:dyDescent="0.25">
      <c r="B1" s="636" t="str">
        <f>Accueil!C6</f>
        <v>MON ASSO DEMO</v>
      </c>
      <c r="C1" s="636"/>
      <c r="D1" s="636"/>
      <c r="E1" s="636"/>
      <c r="F1" s="527"/>
      <c r="G1" s="636" t="str">
        <f>B1</f>
        <v>MON ASSO DEMO</v>
      </c>
      <c r="H1" s="636"/>
      <c r="J1" s="636" t="str">
        <f>G1</f>
        <v>MON ASSO DEMO</v>
      </c>
      <c r="K1" s="636"/>
      <c r="L1" s="636"/>
      <c r="M1" s="636"/>
      <c r="N1" s="527"/>
      <c r="O1" s="636" t="str">
        <f>Accueil!C6</f>
        <v>MON ASSO DEMO</v>
      </c>
      <c r="P1" s="636"/>
      <c r="Q1" s="636"/>
      <c r="R1" s="636"/>
      <c r="S1" s="527"/>
      <c r="T1" s="636" t="str">
        <f>O1</f>
        <v>MON ASSO DEMO</v>
      </c>
      <c r="U1" s="636"/>
      <c r="V1" s="636"/>
      <c r="W1" s="636"/>
      <c r="X1" s="527"/>
      <c r="Y1" s="636" t="str">
        <f>T1</f>
        <v>MON ASSO DEMO</v>
      </c>
      <c r="Z1" s="636"/>
      <c r="AA1" s="636"/>
      <c r="AB1" s="636"/>
      <c r="AC1" s="527"/>
      <c r="AD1" s="636" t="str">
        <f>Y1</f>
        <v>MON ASSO DEMO</v>
      </c>
      <c r="AE1" s="636"/>
      <c r="AF1" s="636"/>
      <c r="AG1" s="636"/>
      <c r="AH1" s="527"/>
      <c r="AI1" s="636" t="str">
        <f>AD1</f>
        <v>MON ASSO DEMO</v>
      </c>
      <c r="AJ1" s="636"/>
      <c r="AK1" s="636"/>
      <c r="AL1" s="636"/>
    </row>
    <row r="2" spans="2:41" ht="18.75" x14ac:dyDescent="0.3">
      <c r="B2" s="637" t="s">
        <v>174</v>
      </c>
      <c r="C2" s="637"/>
      <c r="D2" s="637"/>
      <c r="E2" s="637"/>
      <c r="F2" s="526"/>
      <c r="G2" s="637" t="s">
        <v>175</v>
      </c>
      <c r="H2" s="637"/>
      <c r="J2" s="637" t="s">
        <v>176</v>
      </c>
      <c r="K2" s="637"/>
      <c r="L2" s="637"/>
      <c r="M2" s="637"/>
      <c r="N2" s="526"/>
      <c r="O2" s="637" t="str">
        <f xml:space="preserve"> "BUDGET PREVISIONNEL ACTION  :  " &amp; 'Budgets actions'!F3</f>
        <v>BUDGET PREVISIONNEL ACTION  :  Action 1</v>
      </c>
      <c r="P2" s="637"/>
      <c r="Q2" s="637"/>
      <c r="R2" s="637"/>
      <c r="S2" s="526"/>
      <c r="T2" s="637" t="str">
        <f xml:space="preserve"> "BUDGET PREVISIONNEL ACTION  :  " &amp; 'Budgets actions'!H3</f>
        <v>BUDGET PREVISIONNEL ACTION  :  Action 2</v>
      </c>
      <c r="U2" s="637"/>
      <c r="V2" s="637"/>
      <c r="W2" s="637"/>
      <c r="X2" s="526"/>
      <c r="Y2" s="637" t="str">
        <f xml:space="preserve"> "BUDGET PREVISIONNEL ACTION  :  " &amp; 'Budgets actions'!J3</f>
        <v>BUDGET PREVISIONNEL ACTION  :  Action 3</v>
      </c>
      <c r="Z2" s="637"/>
      <c r="AA2" s="637"/>
      <c r="AB2" s="637"/>
      <c r="AC2" s="526"/>
      <c r="AD2" s="637" t="str">
        <f xml:space="preserve"> "BUDGET PREVISIONNEL ACTION  :  " &amp; 'Budgets actions'!L3</f>
        <v>BUDGET PREVISIONNEL ACTION  :  Action 4</v>
      </c>
      <c r="AE2" s="637"/>
      <c r="AF2" s="637"/>
      <c r="AG2" s="637"/>
      <c r="AH2" s="526"/>
      <c r="AI2" s="637" t="str">
        <f xml:space="preserve"> "BUDGET PREVISIONNEL ACTION  :  " &amp; 'Budgets actions'!N3</f>
        <v>BUDGET PREVISIONNEL ACTION  :  Action 5</v>
      </c>
      <c r="AJ2" s="637"/>
      <c r="AK2" s="637"/>
      <c r="AL2" s="637"/>
    </row>
    <row r="3" spans="2:41" x14ac:dyDescent="0.25">
      <c r="B3" s="342"/>
      <c r="C3" s="44"/>
      <c r="D3" s="44"/>
      <c r="E3" s="44"/>
      <c r="F3" s="44"/>
      <c r="G3" s="44"/>
      <c r="H3" s="44"/>
      <c r="K3" s="44"/>
      <c r="L3" s="44"/>
      <c r="M3" s="44"/>
      <c r="N3" s="44"/>
      <c r="P3" s="44"/>
      <c r="Q3" s="44"/>
      <c r="R3" s="44"/>
      <c r="S3" s="44"/>
      <c r="U3" s="44"/>
      <c r="V3" s="44"/>
      <c r="W3" s="44"/>
      <c r="X3" s="44"/>
      <c r="Z3" s="44"/>
      <c r="AA3" s="44"/>
      <c r="AB3" s="44"/>
      <c r="AC3" s="44"/>
      <c r="AE3" s="44"/>
      <c r="AF3" s="44"/>
      <c r="AG3" s="44"/>
      <c r="AH3" s="44"/>
      <c r="AJ3" s="44"/>
      <c r="AK3" s="44"/>
      <c r="AL3" s="44"/>
    </row>
    <row r="4" spans="2:41" ht="15.75" x14ac:dyDescent="0.25">
      <c r="B4" s="49" t="s">
        <v>177</v>
      </c>
      <c r="C4" s="48">
        <f>date_debut</f>
        <v>45658</v>
      </c>
      <c r="D4" s="49" t="s">
        <v>178</v>
      </c>
      <c r="E4" s="48">
        <f>date_fin</f>
        <v>46022</v>
      </c>
      <c r="F4" s="48"/>
      <c r="G4" s="48"/>
      <c r="H4" s="48"/>
      <c r="J4" s="49" t="s">
        <v>177</v>
      </c>
      <c r="K4" s="48">
        <f>DATE(YEAR(date_debut)+1,MONTH(date_debut),DAY(date_debut))</f>
        <v>46023</v>
      </c>
      <c r="L4" s="49" t="s">
        <v>178</v>
      </c>
      <c r="M4" s="48">
        <f>DATE(YEAR(date_fin)+1,MONTH(date_fin),DAY(date_fin))</f>
        <v>46387</v>
      </c>
      <c r="N4" s="48"/>
      <c r="O4" s="49" t="s">
        <v>177</v>
      </c>
      <c r="P4" s="48">
        <f>DATE(YEAR(date_debut)+1,MONTH(date_debut),DAY(date_debut))</f>
        <v>46023</v>
      </c>
      <c r="Q4" s="49" t="s">
        <v>178</v>
      </c>
      <c r="R4" s="48">
        <f>DATE(YEAR(date_fin)+1,MONTH(date_fin),DAY(date_fin))</f>
        <v>46387</v>
      </c>
      <c r="S4" s="48"/>
      <c r="T4" s="49" t="s">
        <v>177</v>
      </c>
      <c r="U4" s="48">
        <f>DATE(YEAR(date_debut)+1,MONTH(date_debut),DAY(date_debut))</f>
        <v>46023</v>
      </c>
      <c r="V4" s="49" t="s">
        <v>178</v>
      </c>
      <c r="W4" s="48">
        <f>DATE(YEAR(date_fin)+1,MONTH(date_fin),DAY(date_fin))</f>
        <v>46387</v>
      </c>
      <c r="X4" s="48"/>
      <c r="Y4" s="49" t="s">
        <v>177</v>
      </c>
      <c r="Z4" s="48">
        <f>DATE(YEAR(date_debut)+1,MONTH(date_debut),DAY(date_debut))</f>
        <v>46023</v>
      </c>
      <c r="AA4" s="49" t="s">
        <v>178</v>
      </c>
      <c r="AB4" s="48">
        <f>DATE(YEAR(date_fin)+1,MONTH(date_fin),DAY(date_fin))</f>
        <v>46387</v>
      </c>
      <c r="AC4" s="48"/>
      <c r="AD4" s="49" t="s">
        <v>177</v>
      </c>
      <c r="AE4" s="48">
        <f>DATE(YEAR(date_debut)+1,MONTH(date_debut),DAY(date_debut))</f>
        <v>46023</v>
      </c>
      <c r="AF4" s="49" t="s">
        <v>178</v>
      </c>
      <c r="AG4" s="48">
        <f>DATE(YEAR(date_fin)+1,MONTH(date_fin),DAY(date_fin))</f>
        <v>46387</v>
      </c>
      <c r="AH4" s="48"/>
      <c r="AI4" s="49" t="s">
        <v>177</v>
      </c>
      <c r="AJ4" s="48">
        <f>DATE(YEAR(date_debut)+1,MONTH(date_debut),DAY(date_debut))</f>
        <v>46023</v>
      </c>
      <c r="AK4" s="49" t="s">
        <v>178</v>
      </c>
      <c r="AL4" s="48">
        <f>DATE(YEAR(date_fin)+1,MONTH(date_fin),DAY(date_fin))</f>
        <v>46387</v>
      </c>
    </row>
    <row r="5" spans="2:41" ht="6.75" customHeight="1" thickBot="1" x14ac:dyDescent="0.3">
      <c r="B5" s="44"/>
      <c r="C5" s="44"/>
      <c r="D5" s="44"/>
      <c r="E5" s="44"/>
      <c r="F5" s="44"/>
      <c r="G5" s="44"/>
      <c r="H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</row>
    <row r="6" spans="2:41" ht="16.5" thickBot="1" x14ac:dyDescent="0.3">
      <c r="B6" s="443" t="s">
        <v>179</v>
      </c>
      <c r="C6" s="444" t="s">
        <v>180</v>
      </c>
      <c r="D6" s="443" t="s">
        <v>181</v>
      </c>
      <c r="E6" s="445" t="s">
        <v>180</v>
      </c>
      <c r="F6" s="308"/>
      <c r="G6" s="638" t="str">
        <f>"SITUATION AU " &amp; DAY(Accueil!C10) &amp; "/" &amp; MONTH(Accueil!C10) &amp; "/" &amp;YEAR(Accueil!C10)</f>
        <v>SITUATION AU 31/12/2025</v>
      </c>
      <c r="H6" s="639"/>
      <c r="J6" s="443" t="s">
        <v>179</v>
      </c>
      <c r="K6" s="444" t="s">
        <v>180</v>
      </c>
      <c r="L6" s="443" t="s">
        <v>181</v>
      </c>
      <c r="M6" s="445" t="s">
        <v>180</v>
      </c>
      <c r="N6" s="308"/>
      <c r="O6" s="443" t="s">
        <v>179</v>
      </c>
      <c r="P6" s="444" t="s">
        <v>180</v>
      </c>
      <c r="Q6" s="443" t="s">
        <v>181</v>
      </c>
      <c r="R6" s="445" t="s">
        <v>180</v>
      </c>
      <c r="S6" s="308"/>
      <c r="T6" s="443" t="s">
        <v>179</v>
      </c>
      <c r="U6" s="444" t="s">
        <v>180</v>
      </c>
      <c r="V6" s="443" t="s">
        <v>181</v>
      </c>
      <c r="W6" s="445" t="s">
        <v>180</v>
      </c>
      <c r="X6" s="308"/>
      <c r="Y6" s="443" t="s">
        <v>179</v>
      </c>
      <c r="Z6" s="444" t="s">
        <v>180</v>
      </c>
      <c r="AA6" s="443" t="s">
        <v>181</v>
      </c>
      <c r="AB6" s="445" t="s">
        <v>180</v>
      </c>
      <c r="AC6" s="308"/>
      <c r="AD6" s="443" t="s">
        <v>179</v>
      </c>
      <c r="AE6" s="444" t="s">
        <v>180</v>
      </c>
      <c r="AF6" s="443" t="s">
        <v>181</v>
      </c>
      <c r="AG6" s="445" t="s">
        <v>180</v>
      </c>
      <c r="AH6" s="308"/>
      <c r="AI6" s="443" t="s">
        <v>179</v>
      </c>
      <c r="AJ6" s="444" t="s">
        <v>180</v>
      </c>
      <c r="AK6" s="443" t="s">
        <v>181</v>
      </c>
      <c r="AL6" s="445" t="s">
        <v>180</v>
      </c>
    </row>
    <row r="7" spans="2:41" ht="15.95" customHeight="1" thickBot="1" x14ac:dyDescent="0.3">
      <c r="B7" s="446" t="str">
        <f>'Postes comptables'!A3</f>
        <v>60 - ACHATS</v>
      </c>
      <c r="C7" s="447">
        <f>SUM(C8:C14)</f>
        <v>2733.53</v>
      </c>
      <c r="D7" s="446" t="str">
        <f>'Postes comptables'!A54</f>
        <v>70 - REMUN. DES SERVICES</v>
      </c>
      <c r="E7" s="448">
        <f>SUM(E8:E12)</f>
        <v>1636.73</v>
      </c>
      <c r="F7" s="48"/>
      <c r="G7" s="356"/>
      <c r="H7" s="357"/>
      <c r="J7" s="446" t="str">
        <f t="shared" ref="J7:J38" si="0">B7</f>
        <v>60 - ACHATS</v>
      </c>
      <c r="K7" s="447">
        <f>SUM(K8:K14)</f>
        <v>1570</v>
      </c>
      <c r="L7" s="446" t="str">
        <f t="shared" ref="L7:L38" si="1">D7</f>
        <v>70 - REMUN. DES SERVICES</v>
      </c>
      <c r="M7" s="448">
        <f>SUM(M8:M11)</f>
        <v>1260</v>
      </c>
      <c r="N7" s="537"/>
      <c r="O7" s="446" t="str">
        <f>J7</f>
        <v>60 - ACHATS</v>
      </c>
      <c r="P7" s="447">
        <f>SUM(P8:P14)</f>
        <v>0</v>
      </c>
      <c r="Q7" s="446" t="str">
        <f>L7</f>
        <v>70 - REMUN. DES SERVICES</v>
      </c>
      <c r="R7" s="448">
        <f>SUM(R8:R11)</f>
        <v>0</v>
      </c>
      <c r="S7" s="537"/>
      <c r="T7" s="446" t="str">
        <f>O7</f>
        <v>60 - ACHATS</v>
      </c>
      <c r="U7" s="447">
        <f>SUM(U8:U14)</f>
        <v>0</v>
      </c>
      <c r="V7" s="446" t="str">
        <f>Q7</f>
        <v>70 - REMUN. DES SERVICES</v>
      </c>
      <c r="W7" s="448">
        <f>SUM(W8:W11)</f>
        <v>0</v>
      </c>
      <c r="X7" s="537"/>
      <c r="Y7" s="446" t="str">
        <f>T7</f>
        <v>60 - ACHATS</v>
      </c>
      <c r="Z7" s="447">
        <f>SUM(Z8:Z14)</f>
        <v>0</v>
      </c>
      <c r="AA7" s="446" t="str">
        <f>V7</f>
        <v>70 - REMUN. DES SERVICES</v>
      </c>
      <c r="AB7" s="448">
        <f>SUM(AB8:AB11)</f>
        <v>0</v>
      </c>
      <c r="AC7" s="531"/>
      <c r="AD7" s="446" t="str">
        <f>Y7</f>
        <v>60 - ACHATS</v>
      </c>
      <c r="AE7" s="447">
        <f>SUM(AE8:AE14)</f>
        <v>0</v>
      </c>
      <c r="AF7" s="446" t="str">
        <f>AA7</f>
        <v>70 - REMUN. DES SERVICES</v>
      </c>
      <c r="AG7" s="448">
        <f>SUM(AG8:AG11)</f>
        <v>0</v>
      </c>
      <c r="AH7" s="537"/>
      <c r="AI7" s="446" t="str">
        <f>AD7</f>
        <v>60 - ACHATS</v>
      </c>
      <c r="AJ7" s="447">
        <f>SUM(AJ8:AJ14)</f>
        <v>0</v>
      </c>
      <c r="AK7" s="446" t="str">
        <f>AF7</f>
        <v>70 - REMUN. DES SERVICES</v>
      </c>
      <c r="AL7" s="448">
        <f>SUM(AL8:AL11)</f>
        <v>0</v>
      </c>
    </row>
    <row r="8" spans="2:41" ht="15.95" customHeight="1" x14ac:dyDescent="0.25">
      <c r="B8" s="449" t="str">
        <f>'Postes comptables'!C3</f>
        <v>Achat de matériel musical</v>
      </c>
      <c r="C8" s="281">
        <f>'Dép-Rec Réels'!D9</f>
        <v>534.5</v>
      </c>
      <c r="D8" s="449" t="str">
        <f>'Postes comptables'!C54</f>
        <v>Recettes buvettes</v>
      </c>
      <c r="E8" s="296">
        <f>'Dép-Rec Réels'!D60</f>
        <v>0</v>
      </c>
      <c r="F8" s="48"/>
      <c r="G8" s="358" t="str">
        <f>IF(E60&gt;C60,"Excédent de l'exercice",IF(C60&gt;E60,"Déficit de l'exercice",""))</f>
        <v>Excédent de l'exercice</v>
      </c>
      <c r="H8" s="359">
        <f>E60-C60</f>
        <v>1521.4599999999982</v>
      </c>
      <c r="J8" s="449" t="str">
        <f t="shared" si="0"/>
        <v>Achat de matériel musical</v>
      </c>
      <c r="K8" s="281">
        <f>'Budget général'!E9</f>
        <v>500</v>
      </c>
      <c r="L8" s="449" t="str">
        <f t="shared" si="1"/>
        <v>Recettes buvettes</v>
      </c>
      <c r="M8" s="296">
        <f>'Budget général'!E64</f>
        <v>0</v>
      </c>
      <c r="N8" s="11"/>
      <c r="O8" s="449" t="str">
        <f t="shared" ref="O8:O68" si="2">J8</f>
        <v>Achat de matériel musical</v>
      </c>
      <c r="P8" s="281">
        <f>'Budgets actions'!F17</f>
        <v>0</v>
      </c>
      <c r="Q8" s="449" t="str">
        <f t="shared" ref="Q8:Q68" si="3">L8</f>
        <v>Recettes buvettes</v>
      </c>
      <c r="R8" s="296">
        <f>'Budgets actions'!F73</f>
        <v>0</v>
      </c>
      <c r="S8" s="11"/>
      <c r="T8" s="449" t="str">
        <f t="shared" ref="T8:T68" si="4">O8</f>
        <v>Achat de matériel musical</v>
      </c>
      <c r="U8" s="281">
        <f>'Budgets actions'!H17</f>
        <v>0</v>
      </c>
      <c r="V8" s="449" t="str">
        <f t="shared" ref="V8:V68" si="5">Q8</f>
        <v>Recettes buvettes</v>
      </c>
      <c r="W8" s="296">
        <f>'Budgets actions'!H73</f>
        <v>0</v>
      </c>
      <c r="X8" s="11"/>
      <c r="Y8" s="449" t="str">
        <f t="shared" ref="Y8:Y68" si="6">T8</f>
        <v>Achat de matériel musical</v>
      </c>
      <c r="Z8" s="281">
        <f>'Budgets actions'!J17</f>
        <v>0</v>
      </c>
      <c r="AA8" s="449" t="str">
        <f t="shared" ref="AA8:AA68" si="7">V8</f>
        <v>Recettes buvettes</v>
      </c>
      <c r="AB8" s="296">
        <f>'Budgets actions'!J73</f>
        <v>0</v>
      </c>
      <c r="AC8" s="11"/>
      <c r="AD8" s="449" t="str">
        <f t="shared" ref="AD8:AD68" si="8">Y8</f>
        <v>Achat de matériel musical</v>
      </c>
      <c r="AE8" s="281">
        <f>'Budgets actions'!L17</f>
        <v>0</v>
      </c>
      <c r="AF8" s="449" t="str">
        <f t="shared" ref="AF8:AF68" si="9">AA8</f>
        <v>Recettes buvettes</v>
      </c>
      <c r="AG8" s="296">
        <f>'Budgets actions'!L73</f>
        <v>0</v>
      </c>
      <c r="AH8" s="11"/>
      <c r="AI8" s="449" t="str">
        <f t="shared" ref="AI8:AI68" si="10">AD8</f>
        <v>Achat de matériel musical</v>
      </c>
      <c r="AJ8" s="281">
        <f>'Budgets actions'!N17</f>
        <v>0</v>
      </c>
      <c r="AK8" s="449" t="str">
        <f t="shared" ref="AK8:AK68" si="11">AF8</f>
        <v>Recettes buvettes</v>
      </c>
      <c r="AL8" s="296">
        <f>'Budgets actions'!N73</f>
        <v>0</v>
      </c>
      <c r="AN8" t="str">
        <f>'Postes comptables'!D3</f>
        <v>Fournitures d'ateliers ou d'activités</v>
      </c>
      <c r="AO8" s="44" t="str">
        <f>'Postes comptables'!D54</f>
        <v>Participation des usagers</v>
      </c>
    </row>
    <row r="9" spans="2:41" ht="15.95" customHeight="1" thickBot="1" x14ac:dyDescent="0.3">
      <c r="B9" s="450" t="str">
        <f>'Postes comptables'!C4</f>
        <v>Achat de partitions</v>
      </c>
      <c r="C9" s="77">
        <f>'Dép-Rec Réels'!D10</f>
        <v>403.97</v>
      </c>
      <c r="D9" s="450" t="str">
        <f>'Postes comptables'!C55</f>
        <v>Prestations concerts</v>
      </c>
      <c r="E9" s="451">
        <f>'Dép-Rec Réels'!D61</f>
        <v>900</v>
      </c>
      <c r="F9" s="48"/>
      <c r="G9" s="360"/>
      <c r="H9" s="361"/>
      <c r="J9" s="450" t="str">
        <f t="shared" si="0"/>
        <v>Achat de partitions</v>
      </c>
      <c r="K9" s="77">
        <f>'Budget général'!E10</f>
        <v>500</v>
      </c>
      <c r="L9" s="450" t="str">
        <f t="shared" si="1"/>
        <v>Prestations concerts</v>
      </c>
      <c r="M9" s="296">
        <f>'Budget général'!E65</f>
        <v>1000</v>
      </c>
      <c r="N9" s="11"/>
      <c r="O9" s="450" t="str">
        <f t="shared" si="2"/>
        <v>Achat de partitions</v>
      </c>
      <c r="P9" s="77">
        <f>'Budgets actions'!F18</f>
        <v>0</v>
      </c>
      <c r="Q9" s="450" t="str">
        <f t="shared" si="3"/>
        <v>Prestations concerts</v>
      </c>
      <c r="R9" s="296">
        <f>'Budgets actions'!F74</f>
        <v>0</v>
      </c>
      <c r="S9" s="11"/>
      <c r="T9" s="450" t="str">
        <f t="shared" si="4"/>
        <v>Achat de partitions</v>
      </c>
      <c r="U9" s="77">
        <f>'Budgets actions'!H18</f>
        <v>0</v>
      </c>
      <c r="V9" s="450" t="str">
        <f t="shared" si="5"/>
        <v>Prestations concerts</v>
      </c>
      <c r="W9" s="296">
        <f>'Budgets actions'!H74</f>
        <v>0</v>
      </c>
      <c r="X9" s="11"/>
      <c r="Y9" s="450" t="str">
        <f t="shared" si="6"/>
        <v>Achat de partitions</v>
      </c>
      <c r="Z9" s="77">
        <f>'Budgets actions'!J18</f>
        <v>0</v>
      </c>
      <c r="AA9" s="450" t="str">
        <f t="shared" si="7"/>
        <v>Prestations concerts</v>
      </c>
      <c r="AB9" s="296">
        <f>'Budgets actions'!J74</f>
        <v>0</v>
      </c>
      <c r="AC9" s="11"/>
      <c r="AD9" s="450" t="str">
        <f t="shared" si="8"/>
        <v>Achat de partitions</v>
      </c>
      <c r="AE9" s="77">
        <f>'Budgets actions'!L18</f>
        <v>0</v>
      </c>
      <c r="AF9" s="450" t="str">
        <f t="shared" si="9"/>
        <v>Prestations concerts</v>
      </c>
      <c r="AG9" s="296">
        <f>'Budgets actions'!L74</f>
        <v>0</v>
      </c>
      <c r="AH9" s="11"/>
      <c r="AI9" s="450" t="str">
        <f t="shared" si="10"/>
        <v>Achat de partitions</v>
      </c>
      <c r="AJ9" s="77">
        <f>'Budgets actions'!N18</f>
        <v>0</v>
      </c>
      <c r="AK9" s="450" t="str">
        <f t="shared" si="11"/>
        <v>Prestations concerts</v>
      </c>
      <c r="AL9" s="296">
        <f>'Budgets actions'!N74</f>
        <v>0</v>
      </c>
      <c r="AN9" t="str">
        <f>'Postes comptables'!D4</f>
        <v>Fournitures d'ateliers ou d'activités</v>
      </c>
      <c r="AO9" s="44" t="str">
        <f>'Postes comptables'!D55</f>
        <v>Participation des usagers</v>
      </c>
    </row>
    <row r="10" spans="2:41" ht="15.95" customHeight="1" x14ac:dyDescent="0.25">
      <c r="B10" s="450" t="str">
        <f>'Postes comptables'!C5</f>
        <v>Achat de matériel et accessoires</v>
      </c>
      <c r="C10" s="77">
        <f>'Dép-Rec Réels'!D11</f>
        <v>1331.96</v>
      </c>
      <c r="D10" s="450" t="str">
        <f>'Postes comptables'!C56</f>
        <v>Participations musiciens</v>
      </c>
      <c r="E10" s="451">
        <f>'Dép-Rec Réels'!D62</f>
        <v>0</v>
      </c>
      <c r="F10" s="48"/>
      <c r="G10" s="343"/>
      <c r="H10" s="362"/>
      <c r="J10" s="450" t="str">
        <f t="shared" si="0"/>
        <v>Achat de matériel et accessoires</v>
      </c>
      <c r="K10" s="77">
        <f>'Budget général'!E11</f>
        <v>0</v>
      </c>
      <c r="L10" s="450" t="str">
        <f t="shared" si="1"/>
        <v>Participations musiciens</v>
      </c>
      <c r="M10" s="296">
        <f>'Budget général'!E66</f>
        <v>0</v>
      </c>
      <c r="N10" s="11"/>
      <c r="O10" s="450" t="str">
        <f t="shared" si="2"/>
        <v>Achat de matériel et accessoires</v>
      </c>
      <c r="P10" s="77">
        <f>'Budgets actions'!F19</f>
        <v>0</v>
      </c>
      <c r="Q10" s="450" t="str">
        <f t="shared" si="3"/>
        <v>Participations musiciens</v>
      </c>
      <c r="R10" s="296">
        <f>'Budgets actions'!F75</f>
        <v>0</v>
      </c>
      <c r="S10" s="11"/>
      <c r="T10" s="450" t="str">
        <f t="shared" si="4"/>
        <v>Achat de matériel et accessoires</v>
      </c>
      <c r="U10" s="77">
        <f>'Budgets actions'!H19</f>
        <v>0</v>
      </c>
      <c r="V10" s="450" t="str">
        <f t="shared" si="5"/>
        <v>Participations musiciens</v>
      </c>
      <c r="W10" s="296">
        <f>'Budgets actions'!H75</f>
        <v>0</v>
      </c>
      <c r="X10" s="11"/>
      <c r="Y10" s="450" t="str">
        <f t="shared" si="6"/>
        <v>Achat de matériel et accessoires</v>
      </c>
      <c r="Z10" s="77">
        <f>'Budgets actions'!J19</f>
        <v>0</v>
      </c>
      <c r="AA10" s="450" t="str">
        <f t="shared" si="7"/>
        <v>Participations musiciens</v>
      </c>
      <c r="AB10" s="296">
        <f>'Budgets actions'!J75</f>
        <v>0</v>
      </c>
      <c r="AC10" s="11"/>
      <c r="AD10" s="450" t="str">
        <f t="shared" si="8"/>
        <v>Achat de matériel et accessoires</v>
      </c>
      <c r="AE10" s="77">
        <f>'Budgets actions'!L19</f>
        <v>0</v>
      </c>
      <c r="AF10" s="450" t="str">
        <f t="shared" si="9"/>
        <v>Participations musiciens</v>
      </c>
      <c r="AG10" s="296">
        <f>'Budgets actions'!L75</f>
        <v>0</v>
      </c>
      <c r="AH10" s="11"/>
      <c r="AI10" s="450" t="str">
        <f t="shared" si="10"/>
        <v>Achat de matériel et accessoires</v>
      </c>
      <c r="AJ10" s="77">
        <f>'Budgets actions'!N19</f>
        <v>0</v>
      </c>
      <c r="AK10" s="450" t="str">
        <f t="shared" si="11"/>
        <v>Participations musiciens</v>
      </c>
      <c r="AL10" s="296">
        <f>'Budgets actions'!N75</f>
        <v>0</v>
      </c>
      <c r="AN10" t="str">
        <f>'Postes comptables'!D5</f>
        <v>Fournitures d'ateliers ou d'activités</v>
      </c>
      <c r="AO10" s="44" t="str">
        <f>'Postes comptables'!D56</f>
        <v>Participation des usagers</v>
      </c>
    </row>
    <row r="11" spans="2:41" ht="15.95" customHeight="1" x14ac:dyDescent="0.25">
      <c r="B11" s="450" t="str">
        <f>'Postes comptables'!C6</f>
        <v>Fournitures énergie</v>
      </c>
      <c r="C11" s="77">
        <f>'Dép-Rec Réels'!D12</f>
        <v>8.39</v>
      </c>
      <c r="D11" s="450" t="str">
        <f>'Postes comptables'!C57</f>
        <v>Rétrocession Licences Office 365</v>
      </c>
      <c r="E11" s="451">
        <f>'Dép-Rec Réels'!D63</f>
        <v>156.73000000000002</v>
      </c>
      <c r="F11" s="48"/>
      <c r="G11" s="363" t="s">
        <v>182</v>
      </c>
      <c r="H11" s="364">
        <f>Accueil!J26</f>
        <v>19556.920000000002</v>
      </c>
      <c r="J11" s="450" t="str">
        <f t="shared" si="0"/>
        <v>Fournitures énergie</v>
      </c>
      <c r="K11" s="77">
        <f>'Budget général'!E12</f>
        <v>10</v>
      </c>
      <c r="L11" s="450" t="str">
        <f t="shared" si="1"/>
        <v>Rétrocession Licences Office 365</v>
      </c>
      <c r="M11" s="296">
        <f>'Budget général'!E67</f>
        <v>260</v>
      </c>
      <c r="N11" s="11"/>
      <c r="O11" s="450" t="str">
        <f t="shared" si="2"/>
        <v>Fournitures énergie</v>
      </c>
      <c r="P11" s="77">
        <f>'Budgets actions'!F20</f>
        <v>0</v>
      </c>
      <c r="Q11" s="450" t="str">
        <f t="shared" si="3"/>
        <v>Rétrocession Licences Office 365</v>
      </c>
      <c r="R11" s="296">
        <f>'Budgets actions'!F76</f>
        <v>0</v>
      </c>
      <c r="S11" s="11"/>
      <c r="T11" s="450" t="str">
        <f t="shared" si="4"/>
        <v>Fournitures énergie</v>
      </c>
      <c r="U11" s="77">
        <f>'Budgets actions'!H20</f>
        <v>0</v>
      </c>
      <c r="V11" s="450" t="str">
        <f t="shared" si="5"/>
        <v>Rétrocession Licences Office 365</v>
      </c>
      <c r="W11" s="296">
        <f>'Budgets actions'!H76</f>
        <v>0</v>
      </c>
      <c r="X11" s="11"/>
      <c r="Y11" s="450" t="str">
        <f t="shared" si="6"/>
        <v>Fournitures énergie</v>
      </c>
      <c r="Z11" s="77">
        <f>'Budgets actions'!J20</f>
        <v>0</v>
      </c>
      <c r="AA11" s="450" t="str">
        <f t="shared" si="7"/>
        <v>Rétrocession Licences Office 365</v>
      </c>
      <c r="AB11" s="296">
        <f>'Budgets actions'!J76</f>
        <v>0</v>
      </c>
      <c r="AC11" s="11"/>
      <c r="AD11" s="450" t="str">
        <f t="shared" si="8"/>
        <v>Fournitures énergie</v>
      </c>
      <c r="AE11" s="77">
        <f>'Budgets actions'!L20</f>
        <v>0</v>
      </c>
      <c r="AF11" s="450" t="str">
        <f t="shared" si="9"/>
        <v>Rétrocession Licences Office 365</v>
      </c>
      <c r="AG11" s="296">
        <f>'Budgets actions'!L76</f>
        <v>0</v>
      </c>
      <c r="AH11" s="11"/>
      <c r="AI11" s="450" t="str">
        <f t="shared" si="10"/>
        <v>Fournitures énergie</v>
      </c>
      <c r="AJ11" s="77">
        <f>'Budgets actions'!N20</f>
        <v>0</v>
      </c>
      <c r="AK11" s="450" t="str">
        <f t="shared" si="11"/>
        <v>Rétrocession Licences Office 365</v>
      </c>
      <c r="AL11" s="296">
        <f>'Budgets actions'!N76</f>
        <v>0</v>
      </c>
      <c r="AN11" t="str">
        <f>'Postes comptables'!D6</f>
        <v>Eau, gaz, électricité</v>
      </c>
      <c r="AO11" s="44" t="str">
        <f>'Postes comptables'!D57</f>
        <v>Autres prestations de services</v>
      </c>
    </row>
    <row r="12" spans="2:41" ht="15.95" customHeight="1" thickBot="1" x14ac:dyDescent="0.3">
      <c r="B12" s="450" t="str">
        <f>'Postes comptables'!C7</f>
        <v>Fournitures entretien et petit équipement</v>
      </c>
      <c r="C12" s="77">
        <f>'Dép-Rec Réels'!D13</f>
        <v>0</v>
      </c>
      <c r="D12" s="450" t="str">
        <f>'Postes comptables'!C58</f>
        <v>Vente lampes pupitres</v>
      </c>
      <c r="E12" s="451">
        <f>'Dép-Rec Réels'!D64</f>
        <v>580</v>
      </c>
      <c r="F12" s="48"/>
      <c r="G12" s="360"/>
      <c r="H12" s="365"/>
      <c r="J12" s="450" t="str">
        <f t="shared" si="0"/>
        <v>Fournitures entretien et petit équipement</v>
      </c>
      <c r="K12" s="77">
        <f>'Budget général'!E13</f>
        <v>0</v>
      </c>
      <c r="L12" s="450" t="str">
        <f t="shared" si="1"/>
        <v>Vente lampes pupitres</v>
      </c>
      <c r="M12" s="296">
        <f>'Budget général'!E68</f>
        <v>0</v>
      </c>
      <c r="N12" s="11"/>
      <c r="O12" s="450" t="str">
        <f t="shared" si="2"/>
        <v>Fournitures entretien et petit équipement</v>
      </c>
      <c r="P12" s="77">
        <f>'Budgets actions'!F21</f>
        <v>0</v>
      </c>
      <c r="Q12" s="450" t="str">
        <f t="shared" si="3"/>
        <v>Vente lampes pupitres</v>
      </c>
      <c r="R12" s="296">
        <f>'Budgets actions'!F77</f>
        <v>0</v>
      </c>
      <c r="S12" s="11"/>
      <c r="T12" s="450" t="str">
        <f t="shared" si="4"/>
        <v>Fournitures entretien et petit équipement</v>
      </c>
      <c r="U12" s="77">
        <f>'Budgets actions'!H21</f>
        <v>0</v>
      </c>
      <c r="V12" s="450" t="str">
        <f t="shared" si="5"/>
        <v>Vente lampes pupitres</v>
      </c>
      <c r="W12" s="296">
        <f>'Budgets actions'!H77</f>
        <v>0</v>
      </c>
      <c r="X12" s="11"/>
      <c r="Y12" s="450" t="str">
        <f t="shared" si="6"/>
        <v>Fournitures entretien et petit équipement</v>
      </c>
      <c r="Z12" s="77">
        <f>'Budgets actions'!J21</f>
        <v>0</v>
      </c>
      <c r="AA12" s="450" t="str">
        <f t="shared" si="7"/>
        <v>Vente lampes pupitres</v>
      </c>
      <c r="AB12" s="296">
        <f>'Budgets actions'!J77</f>
        <v>0</v>
      </c>
      <c r="AC12" s="11"/>
      <c r="AD12" s="450" t="str">
        <f t="shared" si="8"/>
        <v>Fournitures entretien et petit équipement</v>
      </c>
      <c r="AE12" s="77">
        <f>'Budgets actions'!L21</f>
        <v>0</v>
      </c>
      <c r="AF12" s="450" t="str">
        <f t="shared" si="9"/>
        <v>Vente lampes pupitres</v>
      </c>
      <c r="AG12" s="296">
        <f>'Budgets actions'!L77</f>
        <v>0</v>
      </c>
      <c r="AH12" s="11"/>
      <c r="AI12" s="450" t="str">
        <f t="shared" si="10"/>
        <v>Fournitures entretien et petit équipement</v>
      </c>
      <c r="AJ12" s="77">
        <f>'Budgets actions'!N21</f>
        <v>0</v>
      </c>
      <c r="AK12" s="450" t="str">
        <f t="shared" si="11"/>
        <v>Vente lampes pupitres</v>
      </c>
      <c r="AL12" s="296">
        <f>'Budgets actions'!N77</f>
        <v>0</v>
      </c>
      <c r="AN12" t="str">
        <f>'Postes comptables'!D7</f>
        <v>Fournitures d'entretien et de bureau</v>
      </c>
      <c r="AO12" s="44" t="str">
        <f>'Postes comptables'!D58</f>
        <v>Autres prestations de services</v>
      </c>
    </row>
    <row r="13" spans="2:41" ht="15.95" customHeight="1" thickBot="1" x14ac:dyDescent="0.3">
      <c r="B13" s="450" t="str">
        <f>'Postes comptables'!C8</f>
        <v>Fournitures de bureau, de reprographie</v>
      </c>
      <c r="C13" s="77">
        <f>'Dép-Rec Réels'!D14</f>
        <v>298.49</v>
      </c>
      <c r="D13" s="452" t="str">
        <f>'Postes comptables'!A59</f>
        <v>73 - CONCOURS PUBLICS</v>
      </c>
      <c r="E13" s="448">
        <f>SUM(E15:E15)</f>
        <v>0</v>
      </c>
      <c r="F13" s="48"/>
      <c r="G13" s="366" t="s">
        <v>183</v>
      </c>
      <c r="H13" s="365">
        <f>SUM(H8:H11)</f>
        <v>21078.38</v>
      </c>
      <c r="J13" s="450" t="str">
        <f t="shared" si="0"/>
        <v>Fournitures de bureau, de reprographie</v>
      </c>
      <c r="K13" s="77">
        <f>'Budget général'!E14</f>
        <v>300</v>
      </c>
      <c r="L13" s="452" t="str">
        <f t="shared" si="1"/>
        <v>73 - CONCOURS PUBLICS</v>
      </c>
      <c r="M13" s="448">
        <f>SUM(M15:M15)</f>
        <v>0</v>
      </c>
      <c r="N13" s="537"/>
      <c r="O13" s="450" t="str">
        <f t="shared" si="2"/>
        <v>Fournitures de bureau, de reprographie</v>
      </c>
      <c r="P13" s="77">
        <f>'Budgets actions'!F22</f>
        <v>0</v>
      </c>
      <c r="Q13" s="452" t="str">
        <f t="shared" si="3"/>
        <v>73 - CONCOURS PUBLICS</v>
      </c>
      <c r="R13" s="448">
        <f>SUM(R15:R15)</f>
        <v>0</v>
      </c>
      <c r="S13" s="537"/>
      <c r="T13" s="450" t="str">
        <f t="shared" si="4"/>
        <v>Fournitures de bureau, de reprographie</v>
      </c>
      <c r="U13" s="77">
        <f>'Budgets actions'!H22</f>
        <v>0</v>
      </c>
      <c r="V13" s="452" t="str">
        <f t="shared" si="5"/>
        <v>73 - CONCOURS PUBLICS</v>
      </c>
      <c r="W13" s="448">
        <f>SUM(W15:W15)</f>
        <v>0</v>
      </c>
      <c r="X13" s="537"/>
      <c r="Y13" s="450" t="str">
        <f t="shared" si="6"/>
        <v>Fournitures de bureau, de reprographie</v>
      </c>
      <c r="Z13" s="77">
        <f>'Budgets actions'!J22</f>
        <v>0</v>
      </c>
      <c r="AA13" s="452" t="str">
        <f t="shared" si="7"/>
        <v>73 - CONCOURS PUBLICS</v>
      </c>
      <c r="AB13" s="448">
        <f>SUM(AB15:AB15)</f>
        <v>0</v>
      </c>
      <c r="AC13" s="531"/>
      <c r="AD13" s="450" t="str">
        <f t="shared" si="8"/>
        <v>Fournitures de bureau, de reprographie</v>
      </c>
      <c r="AE13" s="77">
        <f>'Budgets actions'!L22</f>
        <v>0</v>
      </c>
      <c r="AF13" s="452" t="str">
        <f t="shared" si="9"/>
        <v>73 - CONCOURS PUBLICS</v>
      </c>
      <c r="AG13" s="448">
        <f>SUM(AG15:AG15)</f>
        <v>0</v>
      </c>
      <c r="AH13" s="537"/>
      <c r="AI13" s="450" t="str">
        <f t="shared" si="10"/>
        <v>Fournitures de bureau, de reprographie</v>
      </c>
      <c r="AJ13" s="77">
        <f>'Budgets actions'!N22</f>
        <v>0</v>
      </c>
      <c r="AK13" s="452" t="str">
        <f t="shared" si="11"/>
        <v>73 - CONCOURS PUBLICS</v>
      </c>
      <c r="AL13" s="448">
        <f>SUM(AL15:AL15)</f>
        <v>0</v>
      </c>
      <c r="AN13" t="str">
        <f>'Postes comptables'!D8</f>
        <v>Fournitures d'entretien et de bureau</v>
      </c>
      <c r="AO13" s="44"/>
    </row>
    <row r="14" spans="2:41" ht="15.95" customHeight="1" thickBot="1" x14ac:dyDescent="0.3">
      <c r="B14" s="450" t="str">
        <f>'Postes comptables'!C9</f>
        <v>Achat licences Office 365</v>
      </c>
      <c r="C14" s="77">
        <f>'Dép-Rec Réels'!D15</f>
        <v>156.21999999999997</v>
      </c>
      <c r="D14" s="449">
        <f>'Postes comptables'!C59</f>
        <v>0</v>
      </c>
      <c r="E14" s="451">
        <f>'Dép-Rec Réels'!D65</f>
        <v>0</v>
      </c>
      <c r="F14" s="48"/>
      <c r="G14" s="358"/>
      <c r="H14" s="367"/>
      <c r="J14" s="450" t="str">
        <f t="shared" si="0"/>
        <v>Achat licences Office 365</v>
      </c>
      <c r="K14" s="77">
        <f>'Budget général'!E15</f>
        <v>260</v>
      </c>
      <c r="L14" s="449">
        <f t="shared" si="1"/>
        <v>0</v>
      </c>
      <c r="M14" s="296">
        <f>'Budget général'!E69</f>
        <v>0</v>
      </c>
      <c r="N14" s="11"/>
      <c r="O14" s="450" t="str">
        <f t="shared" si="2"/>
        <v>Achat licences Office 365</v>
      </c>
      <c r="P14" s="77">
        <f>'Budgets actions'!F23</f>
        <v>0</v>
      </c>
      <c r="Q14" s="449">
        <f t="shared" si="3"/>
        <v>0</v>
      </c>
      <c r="R14" s="296">
        <f>'Budgets actions'!F78</f>
        <v>0</v>
      </c>
      <c r="S14" s="11"/>
      <c r="T14" s="450" t="str">
        <f t="shared" si="4"/>
        <v>Achat licences Office 365</v>
      </c>
      <c r="U14" s="77">
        <f>'Budgets actions'!H23</f>
        <v>0</v>
      </c>
      <c r="V14" s="449">
        <f t="shared" si="5"/>
        <v>0</v>
      </c>
      <c r="W14" s="296">
        <f>'Budgets actions'!H78</f>
        <v>0</v>
      </c>
      <c r="X14" s="11"/>
      <c r="Y14" s="450" t="str">
        <f t="shared" si="6"/>
        <v>Achat licences Office 365</v>
      </c>
      <c r="Z14" s="77">
        <f>'Budgets actions'!J23</f>
        <v>0</v>
      </c>
      <c r="AA14" s="449">
        <f t="shared" si="7"/>
        <v>0</v>
      </c>
      <c r="AB14" s="296">
        <f>'Budgets actions'!J78</f>
        <v>0</v>
      </c>
      <c r="AC14" s="11"/>
      <c r="AD14" s="450" t="str">
        <f t="shared" si="8"/>
        <v>Achat licences Office 365</v>
      </c>
      <c r="AE14" s="77">
        <f>'Budgets actions'!L23</f>
        <v>0</v>
      </c>
      <c r="AF14" s="449">
        <f t="shared" si="9"/>
        <v>0</v>
      </c>
      <c r="AG14" s="296">
        <f>'Budgets actions'!L78</f>
        <v>0</v>
      </c>
      <c r="AH14" s="11"/>
      <c r="AI14" s="450" t="str">
        <f t="shared" si="10"/>
        <v>Achat licences Office 365</v>
      </c>
      <c r="AJ14" s="77">
        <f>'Budgets actions'!N23</f>
        <v>0</v>
      </c>
      <c r="AK14" s="449">
        <f t="shared" si="11"/>
        <v>0</v>
      </c>
      <c r="AL14" s="296">
        <f>'Budgets actions'!N78</f>
        <v>0</v>
      </c>
      <c r="AN14" t="str">
        <f>'Postes comptables'!D9</f>
        <v>Autres achats 60</v>
      </c>
      <c r="AO14" s="44">
        <f>'Postes comptables'!D59</f>
        <v>0</v>
      </c>
    </row>
    <row r="15" spans="2:41" ht="15.95" customHeight="1" thickBot="1" x14ac:dyDescent="0.3">
      <c r="B15" s="452" t="str">
        <f>'Postes comptables'!A10</f>
        <v>61 - SERVICES EXTERIEURS</v>
      </c>
      <c r="C15" s="447">
        <f>SUM(C16:C22)</f>
        <v>1074.9100000000001</v>
      </c>
      <c r="D15" s="449"/>
      <c r="E15" s="451">
        <f>'Dép-Rec Réels'!D65</f>
        <v>0</v>
      </c>
      <c r="F15" s="48"/>
      <c r="G15" s="358" t="s">
        <v>184</v>
      </c>
      <c r="H15" s="364"/>
      <c r="J15" s="452" t="str">
        <f t="shared" si="0"/>
        <v>61 - SERVICES EXTERIEURS</v>
      </c>
      <c r="K15" s="447">
        <f>SUM(K16:K22)</f>
        <v>1190</v>
      </c>
      <c r="L15" s="449">
        <f t="shared" si="1"/>
        <v>0</v>
      </c>
      <c r="M15" s="296">
        <f>'Budget général'!E70</f>
        <v>0</v>
      </c>
      <c r="N15" s="11"/>
      <c r="O15" s="452" t="str">
        <f t="shared" si="2"/>
        <v>61 - SERVICES EXTERIEURS</v>
      </c>
      <c r="P15" s="447">
        <f>SUM(P16:P22)</f>
        <v>0</v>
      </c>
      <c r="Q15" s="449">
        <f t="shared" si="3"/>
        <v>0</v>
      </c>
      <c r="R15" s="296">
        <f>'Budgets actions'!F79</f>
        <v>0</v>
      </c>
      <c r="S15" s="11"/>
      <c r="T15" s="452" t="str">
        <f t="shared" si="4"/>
        <v>61 - SERVICES EXTERIEURS</v>
      </c>
      <c r="U15" s="447">
        <f>SUM(U16:U22)</f>
        <v>0</v>
      </c>
      <c r="V15" s="449">
        <f t="shared" si="5"/>
        <v>0</v>
      </c>
      <c r="W15" s="296">
        <f>'Budgets actions'!H79</f>
        <v>0</v>
      </c>
      <c r="X15" s="11"/>
      <c r="Y15" s="452" t="str">
        <f t="shared" si="6"/>
        <v>61 - SERVICES EXTERIEURS</v>
      </c>
      <c r="Z15" s="447">
        <f>SUM(Z16:Z22)</f>
        <v>0</v>
      </c>
      <c r="AA15" s="449">
        <f t="shared" si="7"/>
        <v>0</v>
      </c>
      <c r="AB15" s="296">
        <f>'Budgets actions'!J79</f>
        <v>0</v>
      </c>
      <c r="AC15" s="11"/>
      <c r="AD15" s="452" t="str">
        <f t="shared" si="8"/>
        <v>61 - SERVICES EXTERIEURS</v>
      </c>
      <c r="AE15" s="447">
        <f>SUM(AE16:AE22)</f>
        <v>0</v>
      </c>
      <c r="AF15" s="449">
        <f t="shared" si="9"/>
        <v>0</v>
      </c>
      <c r="AG15" s="296">
        <f>'Budgets actions'!L79</f>
        <v>0</v>
      </c>
      <c r="AH15" s="11"/>
      <c r="AI15" s="452" t="str">
        <f t="shared" si="10"/>
        <v>61 - SERVICES EXTERIEURS</v>
      </c>
      <c r="AJ15" s="447">
        <f>SUM(AJ16:AJ22)</f>
        <v>0</v>
      </c>
      <c r="AK15" s="449">
        <f t="shared" si="11"/>
        <v>0</v>
      </c>
      <c r="AL15" s="296">
        <f>'Budgets actions'!N79</f>
        <v>0</v>
      </c>
      <c r="AO15" s="44">
        <f>'Postes comptables'!D60</f>
        <v>0</v>
      </c>
    </row>
    <row r="16" spans="2:41" ht="15.95" customHeight="1" thickBot="1" x14ac:dyDescent="0.3">
      <c r="B16" s="449" t="str">
        <f>'Postes comptables'!C10</f>
        <v>Locations</v>
      </c>
      <c r="C16" s="281">
        <f>'Dép-Rec Réels'!D16</f>
        <v>172.71</v>
      </c>
      <c r="D16" s="452" t="str">
        <f>'Postes comptables'!A61</f>
        <v>74 - SUBVENTIONS</v>
      </c>
      <c r="E16" s="448">
        <f>SUM(E17:E36)</f>
        <v>126</v>
      </c>
      <c r="F16" s="48"/>
      <c r="G16" s="358"/>
      <c r="H16" s="364"/>
      <c r="J16" s="449" t="str">
        <f t="shared" si="0"/>
        <v>Locations</v>
      </c>
      <c r="K16" s="281">
        <f>'Budget général'!E16</f>
        <v>200</v>
      </c>
      <c r="L16" s="452" t="str">
        <f t="shared" si="1"/>
        <v>74 - SUBVENTIONS</v>
      </c>
      <c r="M16" s="448">
        <f>SUM(M17:M36)</f>
        <v>120</v>
      </c>
      <c r="N16" s="537"/>
      <c r="O16" s="449" t="str">
        <f t="shared" si="2"/>
        <v>Locations</v>
      </c>
      <c r="P16" s="281">
        <f>'Budgets actions'!F24</f>
        <v>0</v>
      </c>
      <c r="Q16" s="452" t="str">
        <f t="shared" si="3"/>
        <v>74 - SUBVENTIONS</v>
      </c>
      <c r="R16" s="448">
        <f>SUM(R17:R36)</f>
        <v>0</v>
      </c>
      <c r="S16" s="537"/>
      <c r="T16" s="449" t="str">
        <f t="shared" si="4"/>
        <v>Locations</v>
      </c>
      <c r="U16" s="281">
        <f>'Budgets actions'!H24</f>
        <v>0</v>
      </c>
      <c r="V16" s="452" t="str">
        <f t="shared" si="5"/>
        <v>74 - SUBVENTIONS</v>
      </c>
      <c r="W16" s="448">
        <f>SUM(W17:W36)</f>
        <v>0</v>
      </c>
      <c r="X16" s="537"/>
      <c r="Y16" s="449" t="str">
        <f t="shared" si="6"/>
        <v>Locations</v>
      </c>
      <c r="Z16" s="281">
        <f>'Budgets actions'!J24</f>
        <v>0</v>
      </c>
      <c r="AA16" s="452" t="str">
        <f t="shared" si="7"/>
        <v>74 - SUBVENTIONS</v>
      </c>
      <c r="AB16" s="448">
        <f>SUM(AB17:AB36)</f>
        <v>0</v>
      </c>
      <c r="AC16" s="531"/>
      <c r="AD16" s="449" t="str">
        <f t="shared" si="8"/>
        <v>Locations</v>
      </c>
      <c r="AE16" s="281">
        <f>'Budgets actions'!L24</f>
        <v>0</v>
      </c>
      <c r="AF16" s="452" t="str">
        <f t="shared" si="9"/>
        <v>74 - SUBVENTIONS</v>
      </c>
      <c r="AG16" s="448">
        <f>SUM(AG17:AG36)</f>
        <v>0</v>
      </c>
      <c r="AH16" s="537"/>
      <c r="AI16" s="449" t="str">
        <f t="shared" si="10"/>
        <v>Locations</v>
      </c>
      <c r="AJ16" s="281">
        <f>'Budgets actions'!N24</f>
        <v>0</v>
      </c>
      <c r="AK16" s="452" t="str">
        <f t="shared" si="11"/>
        <v>74 - SUBVENTIONS</v>
      </c>
      <c r="AL16" s="448">
        <f>SUM(AL17:AL36)</f>
        <v>0</v>
      </c>
      <c r="AN16" t="str">
        <f>'Postes comptables'!D10</f>
        <v>Locations</v>
      </c>
      <c r="AO16" s="44">
        <f>'Postes comptables'!D60</f>
        <v>0</v>
      </c>
    </row>
    <row r="17" spans="2:41" ht="15.95" customHeight="1" x14ac:dyDescent="0.25">
      <c r="B17" s="449" t="str">
        <f>'Postes comptables'!C11</f>
        <v>Entretien et réparations</v>
      </c>
      <c r="C17" s="281">
        <f>'Dép-Rec Réels'!D17</f>
        <v>0</v>
      </c>
      <c r="D17" s="449" t="str">
        <f>'Postes comptables'!C61</f>
        <v>Etat 1 (préciser ministère)</v>
      </c>
      <c r="E17" s="451">
        <f>'Dép-Rec Réels'!D67</f>
        <v>0</v>
      </c>
      <c r="F17" s="48"/>
      <c r="G17" s="363" t="str">
        <f>" * "&amp;Accueil!G6&amp;" "&amp;Accueil!H6</f>
        <v xml:space="preserve"> * C.AGRICOLE COMPTE COURANT</v>
      </c>
      <c r="H17" s="364">
        <f ca="1">Accueil!O6</f>
        <v>4858.1500000000005</v>
      </c>
      <c r="J17" s="449" t="str">
        <f t="shared" si="0"/>
        <v>Entretien et réparations</v>
      </c>
      <c r="K17" s="281">
        <f>'Budget général'!E17</f>
        <v>0</v>
      </c>
      <c r="L17" s="449" t="str">
        <f t="shared" si="1"/>
        <v>Etat 1 (préciser ministère)</v>
      </c>
      <c r="M17" s="296">
        <f>'Budget général'!E71</f>
        <v>0</v>
      </c>
      <c r="N17" s="11"/>
      <c r="O17" s="449" t="str">
        <f t="shared" si="2"/>
        <v>Entretien et réparations</v>
      </c>
      <c r="P17" s="281">
        <f>'Budgets actions'!F25</f>
        <v>0</v>
      </c>
      <c r="Q17" s="449" t="str">
        <f t="shared" si="3"/>
        <v>Etat 1 (préciser ministère)</v>
      </c>
      <c r="R17" s="296">
        <f>'Budgets actions'!F80</f>
        <v>0</v>
      </c>
      <c r="S17" s="11"/>
      <c r="T17" s="449" t="str">
        <f t="shared" si="4"/>
        <v>Entretien et réparations</v>
      </c>
      <c r="U17" s="281">
        <f>'Budgets actions'!H25</f>
        <v>0</v>
      </c>
      <c r="V17" s="449" t="str">
        <f t="shared" si="5"/>
        <v>Etat 1 (préciser ministère)</v>
      </c>
      <c r="W17" s="296">
        <f>'Budgets actions'!H80</f>
        <v>0</v>
      </c>
      <c r="X17" s="11"/>
      <c r="Y17" s="449" t="str">
        <f t="shared" si="6"/>
        <v>Entretien et réparations</v>
      </c>
      <c r="Z17" s="281">
        <f>'Budgets actions'!J25</f>
        <v>0</v>
      </c>
      <c r="AA17" s="449" t="str">
        <f t="shared" si="7"/>
        <v>Etat 1 (préciser ministère)</v>
      </c>
      <c r="AB17" s="296">
        <f>'Budgets actions'!J80</f>
        <v>0</v>
      </c>
      <c r="AC17" s="11"/>
      <c r="AD17" s="449" t="str">
        <f t="shared" si="8"/>
        <v>Entretien et réparations</v>
      </c>
      <c r="AE17" s="281">
        <f>'Budgets actions'!L25</f>
        <v>0</v>
      </c>
      <c r="AF17" s="449" t="str">
        <f t="shared" si="9"/>
        <v>Etat 1 (préciser ministère)</v>
      </c>
      <c r="AG17" s="296">
        <f>'Budgets actions'!L80</f>
        <v>0</v>
      </c>
      <c r="AH17" s="11"/>
      <c r="AI17" s="449" t="str">
        <f t="shared" si="10"/>
        <v>Entretien et réparations</v>
      </c>
      <c r="AJ17" s="281">
        <f>'Budgets actions'!N25</f>
        <v>0</v>
      </c>
      <c r="AK17" s="449" t="str">
        <f t="shared" si="11"/>
        <v>Etat 1 (préciser ministère)</v>
      </c>
      <c r="AL17" s="296">
        <f>'Budgets actions'!N80</f>
        <v>0</v>
      </c>
      <c r="AN17" t="str">
        <f>'Postes comptables'!D11</f>
        <v>Travaux d'entretien et de réparation</v>
      </c>
      <c r="AO17" s="44" t="str">
        <f>'Postes comptables'!D61</f>
        <v>Etat</v>
      </c>
    </row>
    <row r="18" spans="2:41" ht="15.95" customHeight="1" x14ac:dyDescent="0.25">
      <c r="B18" s="449" t="str">
        <f>'Postes comptables'!C12</f>
        <v>Primes d'assurance</v>
      </c>
      <c r="C18" s="281">
        <f>'Dép-Rec Réels'!D18</f>
        <v>227.7</v>
      </c>
      <c r="D18" s="450">
        <f>'Postes comptables'!C62</f>
        <v>0</v>
      </c>
      <c r="E18" s="451">
        <f>'Dép-Rec Réels'!D68</f>
        <v>0</v>
      </c>
      <c r="F18" s="48"/>
      <c r="G18" s="363" t="str">
        <f>" * "&amp;Accueil!G8&amp;" "&amp;Accueil!H8</f>
        <v xml:space="preserve"> * C.AGRICOLE LIVRET A</v>
      </c>
      <c r="H18" s="364">
        <f ca="1">Accueil!O8</f>
        <v>16343.46</v>
      </c>
      <c r="J18" s="449" t="str">
        <f t="shared" si="0"/>
        <v>Primes d'assurance</v>
      </c>
      <c r="K18" s="281">
        <f>'Budget général'!E18</f>
        <v>250</v>
      </c>
      <c r="L18" s="450">
        <f t="shared" si="1"/>
        <v>0</v>
      </c>
      <c r="M18" s="296">
        <f>'Budget général'!E72</f>
        <v>0</v>
      </c>
      <c r="N18" s="11"/>
      <c r="O18" s="449" t="str">
        <f t="shared" si="2"/>
        <v>Primes d'assurance</v>
      </c>
      <c r="P18" s="281">
        <f>'Budgets actions'!F26</f>
        <v>0</v>
      </c>
      <c r="Q18" s="450">
        <f t="shared" si="3"/>
        <v>0</v>
      </c>
      <c r="R18" s="296">
        <f>'Budgets actions'!F81</f>
        <v>0</v>
      </c>
      <c r="S18" s="11"/>
      <c r="T18" s="449" t="str">
        <f t="shared" si="4"/>
        <v>Primes d'assurance</v>
      </c>
      <c r="U18" s="281">
        <f>'Budgets actions'!H26</f>
        <v>0</v>
      </c>
      <c r="V18" s="450">
        <f t="shared" si="5"/>
        <v>0</v>
      </c>
      <c r="W18" s="296">
        <f>'Budgets actions'!H81</f>
        <v>0</v>
      </c>
      <c r="X18" s="11"/>
      <c r="Y18" s="449" t="str">
        <f t="shared" si="6"/>
        <v>Primes d'assurance</v>
      </c>
      <c r="Z18" s="281">
        <f>'Budgets actions'!J26</f>
        <v>0</v>
      </c>
      <c r="AA18" s="450">
        <f t="shared" si="7"/>
        <v>0</v>
      </c>
      <c r="AB18" s="296">
        <f>'Budgets actions'!J81</f>
        <v>0</v>
      </c>
      <c r="AC18" s="11"/>
      <c r="AD18" s="449" t="str">
        <f t="shared" si="8"/>
        <v>Primes d'assurance</v>
      </c>
      <c r="AE18" s="281">
        <f>'Budgets actions'!L26</f>
        <v>0</v>
      </c>
      <c r="AF18" s="450">
        <f t="shared" si="9"/>
        <v>0</v>
      </c>
      <c r="AG18" s="296">
        <f>'Budgets actions'!L81</f>
        <v>0</v>
      </c>
      <c r="AH18" s="11"/>
      <c r="AI18" s="449" t="str">
        <f t="shared" si="10"/>
        <v>Primes d'assurance</v>
      </c>
      <c r="AJ18" s="281">
        <f>'Budgets actions'!N26</f>
        <v>0</v>
      </c>
      <c r="AK18" s="450">
        <f t="shared" si="11"/>
        <v>0</v>
      </c>
      <c r="AL18" s="296">
        <f>'Budgets actions'!N81</f>
        <v>0</v>
      </c>
      <c r="AN18" t="str">
        <f>'Postes comptables'!D12</f>
        <v>Primes d'assurance</v>
      </c>
      <c r="AO18" s="44" t="str">
        <f>'Postes comptables'!D62</f>
        <v>Etat</v>
      </c>
    </row>
    <row r="19" spans="2:41" ht="15.95" customHeight="1" x14ac:dyDescent="0.25">
      <c r="B19" s="449" t="str">
        <f>'Postes comptables'!C13</f>
        <v>Sécurité concerts</v>
      </c>
      <c r="C19" s="281">
        <f>'Dép-Rec Réels'!D19</f>
        <v>448.70000000000005</v>
      </c>
      <c r="D19" s="450">
        <f>'Postes comptables'!C63</f>
        <v>0</v>
      </c>
      <c r="E19" s="451">
        <f>'Dép-Rec Réels'!D69</f>
        <v>0</v>
      </c>
      <c r="F19" s="48"/>
      <c r="G19" s="363" t="str">
        <f>" * "&amp;Accueil!G10&amp;" "&amp;Accueil!H10</f>
        <v xml:space="preserve"> *  CAISSE</v>
      </c>
      <c r="H19" s="364">
        <f ca="1">Accueil!O10</f>
        <v>2.15</v>
      </c>
      <c r="J19" s="449" t="str">
        <f t="shared" si="0"/>
        <v>Sécurité concerts</v>
      </c>
      <c r="K19" s="281">
        <f>'Budget général'!E19</f>
        <v>500</v>
      </c>
      <c r="L19" s="450">
        <f t="shared" si="1"/>
        <v>0</v>
      </c>
      <c r="M19" s="296">
        <f>'Budget général'!E73</f>
        <v>0</v>
      </c>
      <c r="N19" s="11"/>
      <c r="O19" s="449" t="str">
        <f t="shared" si="2"/>
        <v>Sécurité concerts</v>
      </c>
      <c r="P19" s="281">
        <f>'Budgets actions'!F27</f>
        <v>0</v>
      </c>
      <c r="Q19" s="450">
        <f t="shared" si="3"/>
        <v>0</v>
      </c>
      <c r="R19" s="296">
        <f>'Budgets actions'!F82</f>
        <v>0</v>
      </c>
      <c r="S19" s="11"/>
      <c r="T19" s="449" t="str">
        <f t="shared" si="4"/>
        <v>Sécurité concerts</v>
      </c>
      <c r="U19" s="281">
        <f>'Budgets actions'!H27</f>
        <v>0</v>
      </c>
      <c r="V19" s="450">
        <f t="shared" si="5"/>
        <v>0</v>
      </c>
      <c r="W19" s="296">
        <f>'Budgets actions'!H82</f>
        <v>0</v>
      </c>
      <c r="X19" s="11"/>
      <c r="Y19" s="449" t="str">
        <f t="shared" si="6"/>
        <v>Sécurité concerts</v>
      </c>
      <c r="Z19" s="281">
        <f>'Budgets actions'!J27</f>
        <v>0</v>
      </c>
      <c r="AA19" s="450">
        <f t="shared" si="7"/>
        <v>0</v>
      </c>
      <c r="AB19" s="296">
        <f>'Budgets actions'!J82</f>
        <v>0</v>
      </c>
      <c r="AC19" s="11"/>
      <c r="AD19" s="449" t="str">
        <f t="shared" si="8"/>
        <v>Sécurité concerts</v>
      </c>
      <c r="AE19" s="281">
        <f>'Budgets actions'!L27</f>
        <v>0</v>
      </c>
      <c r="AF19" s="450">
        <f t="shared" si="9"/>
        <v>0</v>
      </c>
      <c r="AG19" s="296">
        <f>'Budgets actions'!L82</f>
        <v>0</v>
      </c>
      <c r="AH19" s="11"/>
      <c r="AI19" s="449" t="str">
        <f t="shared" si="10"/>
        <v>Sécurité concerts</v>
      </c>
      <c r="AJ19" s="281">
        <f>'Budgets actions'!N27</f>
        <v>0</v>
      </c>
      <c r="AK19" s="450">
        <f t="shared" si="11"/>
        <v>0</v>
      </c>
      <c r="AL19" s="296">
        <f>'Budgets actions'!N82</f>
        <v>0</v>
      </c>
      <c r="AN19" t="str">
        <f>'Postes comptables'!D13</f>
        <v>Sous traitance générale</v>
      </c>
      <c r="AO19" s="44" t="str">
        <f>'Postes comptables'!D63</f>
        <v>Etat</v>
      </c>
    </row>
    <row r="20" spans="2:41" ht="15.95" customHeight="1" x14ac:dyDescent="0.25">
      <c r="B20" s="449" t="str">
        <f>'Postes comptables'!C14</f>
        <v>Prestations et honoraires</v>
      </c>
      <c r="C20" s="281">
        <f>'Dép-Rec Réels'!D20</f>
        <v>125</v>
      </c>
      <c r="D20" s="450" t="str">
        <f>'Postes comptables'!C64</f>
        <v>Ville de Reims : fonctionnement</v>
      </c>
      <c r="E20" s="451">
        <f>'Dép-Rec Réels'!D70</f>
        <v>0</v>
      </c>
      <c r="F20" s="48"/>
      <c r="G20" s="363" t="str">
        <f>" * "&amp;Accueil!G12&amp;" "&amp;Accueil!H12</f>
        <v xml:space="preserve"> *  </v>
      </c>
      <c r="H20" s="364">
        <f ca="1">Accueil!O12</f>
        <v>0</v>
      </c>
      <c r="J20" s="449" t="str">
        <f t="shared" si="0"/>
        <v>Prestations et honoraires</v>
      </c>
      <c r="K20" s="281">
        <f>'Budget général'!E20</f>
        <v>130</v>
      </c>
      <c r="L20" s="450" t="str">
        <f t="shared" si="1"/>
        <v>Ville de Reims : fonctionnement</v>
      </c>
      <c r="M20" s="296">
        <f>'Budget général'!E74</f>
        <v>0</v>
      </c>
      <c r="N20" s="11"/>
      <c r="O20" s="449" t="str">
        <f t="shared" si="2"/>
        <v>Prestations et honoraires</v>
      </c>
      <c r="P20" s="281">
        <f>'Budgets actions'!F28</f>
        <v>0</v>
      </c>
      <c r="Q20" s="450" t="str">
        <f t="shared" si="3"/>
        <v>Ville de Reims : fonctionnement</v>
      </c>
      <c r="R20" s="296">
        <f>'Budgets actions'!F83</f>
        <v>0</v>
      </c>
      <c r="S20" s="11"/>
      <c r="T20" s="449" t="str">
        <f t="shared" si="4"/>
        <v>Prestations et honoraires</v>
      </c>
      <c r="U20" s="281">
        <f>'Budgets actions'!H28</f>
        <v>0</v>
      </c>
      <c r="V20" s="450" t="str">
        <f t="shared" si="5"/>
        <v>Ville de Reims : fonctionnement</v>
      </c>
      <c r="W20" s="296">
        <f>'Budgets actions'!H83</f>
        <v>0</v>
      </c>
      <c r="X20" s="11"/>
      <c r="Y20" s="449" t="str">
        <f t="shared" si="6"/>
        <v>Prestations et honoraires</v>
      </c>
      <c r="Z20" s="281">
        <f>'Budgets actions'!J28</f>
        <v>0</v>
      </c>
      <c r="AA20" s="450" t="str">
        <f t="shared" si="7"/>
        <v>Ville de Reims : fonctionnement</v>
      </c>
      <c r="AB20" s="296">
        <f>'Budgets actions'!J83</f>
        <v>0</v>
      </c>
      <c r="AC20" s="11"/>
      <c r="AD20" s="449" t="str">
        <f t="shared" si="8"/>
        <v>Prestations et honoraires</v>
      </c>
      <c r="AE20" s="281">
        <f>'Budgets actions'!L28</f>
        <v>0</v>
      </c>
      <c r="AF20" s="450" t="str">
        <f t="shared" si="9"/>
        <v>Ville de Reims : fonctionnement</v>
      </c>
      <c r="AG20" s="296">
        <f>'Budgets actions'!L83</f>
        <v>0</v>
      </c>
      <c r="AH20" s="11"/>
      <c r="AI20" s="449" t="str">
        <f t="shared" si="10"/>
        <v>Prestations et honoraires</v>
      </c>
      <c r="AJ20" s="281">
        <f>'Budgets actions'!N28</f>
        <v>0</v>
      </c>
      <c r="AK20" s="450" t="str">
        <f t="shared" si="11"/>
        <v>Ville de Reims : fonctionnement</v>
      </c>
      <c r="AL20" s="296">
        <f>'Budgets actions'!N83</f>
        <v>0</v>
      </c>
      <c r="AN20" t="str">
        <f>'Postes comptables'!D14</f>
        <v>Sous traitance générale</v>
      </c>
      <c r="AO20" s="44" t="str">
        <f>'Postes comptables'!D64</f>
        <v>Ville de Reims Fonctionnement</v>
      </c>
    </row>
    <row r="21" spans="2:41" ht="15.95" customHeight="1" x14ac:dyDescent="0.25">
      <c r="B21" s="449" t="str">
        <f>'Postes comptables'!C15</f>
        <v>Domaine h3c-reims.fr</v>
      </c>
      <c r="C21" s="281">
        <f>'Dép-Rec Réels'!D21</f>
        <v>100.8</v>
      </c>
      <c r="D21" s="450" t="str">
        <f>'Postes comptables'!C65</f>
        <v>Ville de Reims : projet</v>
      </c>
      <c r="E21" s="451">
        <f>'Dép-Rec Réels'!D71</f>
        <v>0</v>
      </c>
      <c r="F21" s="48"/>
      <c r="G21" s="363" t="str">
        <f>" * "&amp;Accueil!G14&amp;" "&amp;Accueil!H14</f>
        <v xml:space="preserve"> * SUMUP CARTE BANCAIRE</v>
      </c>
      <c r="H21" s="364">
        <f ca="1">Accueil!O14</f>
        <v>117.12</v>
      </c>
      <c r="J21" s="449" t="str">
        <f t="shared" si="0"/>
        <v>Domaine h3c-reims.fr</v>
      </c>
      <c r="K21" s="281">
        <f>'Budget général'!E21</f>
        <v>110</v>
      </c>
      <c r="L21" s="450" t="str">
        <f t="shared" si="1"/>
        <v>Ville de Reims : projet</v>
      </c>
      <c r="M21" s="296">
        <f>'Budget général'!E75</f>
        <v>0</v>
      </c>
      <c r="N21" s="11"/>
      <c r="O21" s="449" t="str">
        <f t="shared" si="2"/>
        <v>Domaine h3c-reims.fr</v>
      </c>
      <c r="P21" s="281">
        <f>'Budgets actions'!F29</f>
        <v>0</v>
      </c>
      <c r="Q21" s="450" t="str">
        <f t="shared" si="3"/>
        <v>Ville de Reims : projet</v>
      </c>
      <c r="R21" s="296">
        <f>'Budgets actions'!F84</f>
        <v>0</v>
      </c>
      <c r="S21" s="11"/>
      <c r="T21" s="449" t="str">
        <f t="shared" si="4"/>
        <v>Domaine h3c-reims.fr</v>
      </c>
      <c r="U21" s="281">
        <f>'Budgets actions'!H29</f>
        <v>0</v>
      </c>
      <c r="V21" s="450" t="str">
        <f t="shared" si="5"/>
        <v>Ville de Reims : projet</v>
      </c>
      <c r="W21" s="296">
        <f>'Budgets actions'!H84</f>
        <v>0</v>
      </c>
      <c r="X21" s="11"/>
      <c r="Y21" s="449" t="str">
        <f t="shared" si="6"/>
        <v>Domaine h3c-reims.fr</v>
      </c>
      <c r="Z21" s="281">
        <f>'Budgets actions'!J29</f>
        <v>0</v>
      </c>
      <c r="AA21" s="450" t="str">
        <f t="shared" si="7"/>
        <v>Ville de Reims : projet</v>
      </c>
      <c r="AB21" s="296">
        <f>'Budgets actions'!J84</f>
        <v>0</v>
      </c>
      <c r="AC21" s="11"/>
      <c r="AD21" s="449" t="str">
        <f t="shared" si="8"/>
        <v>Domaine h3c-reims.fr</v>
      </c>
      <c r="AE21" s="281">
        <f>'Budgets actions'!L29</f>
        <v>0</v>
      </c>
      <c r="AF21" s="450" t="str">
        <f t="shared" si="9"/>
        <v>Ville de Reims : projet</v>
      </c>
      <c r="AG21" s="296">
        <f>'Budgets actions'!L84</f>
        <v>0</v>
      </c>
      <c r="AH21" s="11"/>
      <c r="AI21" s="449" t="str">
        <f t="shared" si="10"/>
        <v>Domaine h3c-reims.fr</v>
      </c>
      <c r="AJ21" s="281">
        <f>'Budgets actions'!N29</f>
        <v>0</v>
      </c>
      <c r="AK21" s="450" t="str">
        <f t="shared" si="11"/>
        <v>Ville de Reims : projet</v>
      </c>
      <c r="AL21" s="296">
        <f>'Budgets actions'!N84</f>
        <v>0</v>
      </c>
      <c r="AN21" t="str">
        <f>'Postes comptables'!D15</f>
        <v>Locations</v>
      </c>
      <c r="AO21" s="44" t="str">
        <f>'Postes comptables'!D65</f>
        <v>Ville de Reims pour une action</v>
      </c>
    </row>
    <row r="22" spans="2:41" ht="15.95" customHeight="1" thickBot="1" x14ac:dyDescent="0.3">
      <c r="B22" s="449">
        <f>'Postes comptables'!C16</f>
        <v>0</v>
      </c>
      <c r="C22" s="281">
        <f>'Dép-Rec Réels'!D22</f>
        <v>0</v>
      </c>
      <c r="D22" s="450" t="str">
        <f>'Postes comptables'!C66</f>
        <v>Ville de Reims : équipement</v>
      </c>
      <c r="E22" s="451">
        <f>'Dép-Rec Réels'!D72</f>
        <v>0</v>
      </c>
      <c r="F22" s="48"/>
      <c r="G22" s="363" t="str">
        <f>" * "&amp;Accueil!G16&amp;" "&amp;Accueil!H16</f>
        <v xml:space="preserve"> *  A PAYER</v>
      </c>
      <c r="H22" s="364">
        <f ca="1">Accueil!O16</f>
        <v>-368.5</v>
      </c>
      <c r="J22" s="449">
        <f t="shared" si="0"/>
        <v>0</v>
      </c>
      <c r="K22" s="281">
        <f>'Budget général'!E22</f>
        <v>0</v>
      </c>
      <c r="L22" s="450" t="str">
        <f t="shared" si="1"/>
        <v>Ville de Reims : équipement</v>
      </c>
      <c r="M22" s="296">
        <f>'Budget général'!E76</f>
        <v>0</v>
      </c>
      <c r="N22" s="11"/>
      <c r="O22" s="449">
        <f t="shared" si="2"/>
        <v>0</v>
      </c>
      <c r="P22" s="281">
        <f>'Budgets actions'!F30</f>
        <v>0</v>
      </c>
      <c r="Q22" s="450" t="str">
        <f t="shared" si="3"/>
        <v>Ville de Reims : équipement</v>
      </c>
      <c r="R22" s="296">
        <f>'Budgets actions'!F85</f>
        <v>0</v>
      </c>
      <c r="S22" s="11"/>
      <c r="T22" s="449">
        <f t="shared" si="4"/>
        <v>0</v>
      </c>
      <c r="U22" s="281">
        <f>'Budgets actions'!H30</f>
        <v>0</v>
      </c>
      <c r="V22" s="450" t="str">
        <f t="shared" si="5"/>
        <v>Ville de Reims : équipement</v>
      </c>
      <c r="W22" s="296">
        <f>'Budgets actions'!H85</f>
        <v>0</v>
      </c>
      <c r="X22" s="11"/>
      <c r="Y22" s="449">
        <f t="shared" si="6"/>
        <v>0</v>
      </c>
      <c r="Z22" s="281">
        <f>'Budgets actions'!J30</f>
        <v>0</v>
      </c>
      <c r="AA22" s="450" t="str">
        <f t="shared" si="7"/>
        <v>Ville de Reims : équipement</v>
      </c>
      <c r="AB22" s="296">
        <f>'Budgets actions'!J85</f>
        <v>0</v>
      </c>
      <c r="AC22" s="11"/>
      <c r="AD22" s="449">
        <f t="shared" si="8"/>
        <v>0</v>
      </c>
      <c r="AE22" s="281">
        <f>'Budgets actions'!L30</f>
        <v>0</v>
      </c>
      <c r="AF22" s="450" t="str">
        <f t="shared" si="9"/>
        <v>Ville de Reims : équipement</v>
      </c>
      <c r="AG22" s="296">
        <f>'Budgets actions'!L85</f>
        <v>0</v>
      </c>
      <c r="AH22" s="11"/>
      <c r="AI22" s="449">
        <f t="shared" si="10"/>
        <v>0</v>
      </c>
      <c r="AJ22" s="281">
        <f>'Budgets actions'!N30</f>
        <v>0</v>
      </c>
      <c r="AK22" s="450" t="str">
        <f t="shared" si="11"/>
        <v>Ville de Reims : équipement</v>
      </c>
      <c r="AL22" s="296">
        <f>'Budgets actions'!N85</f>
        <v>0</v>
      </c>
      <c r="AN22">
        <f>'Postes comptables'!D16</f>
        <v>0</v>
      </c>
      <c r="AO22" s="44" t="str">
        <f>'Postes comptables'!D66</f>
        <v>Ville de Reims Equipement</v>
      </c>
    </row>
    <row r="23" spans="2:41" ht="15.95" customHeight="1" thickBot="1" x14ac:dyDescent="0.3">
      <c r="B23" s="452" t="str">
        <f>'Postes comptables'!A17</f>
        <v>62 - AUTRES SERVICES EXTERIEURS</v>
      </c>
      <c r="C23" s="447">
        <f>SUM(C24:C32)</f>
        <v>2286.36</v>
      </c>
      <c r="D23" s="450" t="str">
        <f>'Postes comptables'!C67</f>
        <v>Région Grand-Est</v>
      </c>
      <c r="E23" s="451">
        <f>'Dép-Rec Réels'!D73</f>
        <v>0</v>
      </c>
      <c r="F23" s="48"/>
      <c r="G23" s="363" t="str">
        <f>" * "&amp;Accueil!G18&amp;" "&amp;Accueil!H18</f>
        <v xml:space="preserve"> *  A RECEVOIR</v>
      </c>
      <c r="H23" s="364">
        <f ca="1">Accueil!O18</f>
        <v>126</v>
      </c>
      <c r="J23" s="452" t="str">
        <f t="shared" si="0"/>
        <v>62 - AUTRES SERVICES EXTERIEURS</v>
      </c>
      <c r="K23" s="447">
        <f>SUM(K24:K32)</f>
        <v>2340</v>
      </c>
      <c r="L23" s="450" t="str">
        <f t="shared" si="1"/>
        <v>Région Grand-Est</v>
      </c>
      <c r="M23" s="296">
        <f>'Budget général'!E77</f>
        <v>0</v>
      </c>
      <c r="N23" s="11"/>
      <c r="O23" s="452" t="str">
        <f t="shared" si="2"/>
        <v>62 - AUTRES SERVICES EXTERIEURS</v>
      </c>
      <c r="P23" s="447">
        <f>SUM(P24:P32)</f>
        <v>0</v>
      </c>
      <c r="Q23" s="450" t="str">
        <f t="shared" si="3"/>
        <v>Région Grand-Est</v>
      </c>
      <c r="R23" s="296">
        <f>'Budgets actions'!F86</f>
        <v>0</v>
      </c>
      <c r="S23" s="11"/>
      <c r="T23" s="452" t="str">
        <f t="shared" si="4"/>
        <v>62 - AUTRES SERVICES EXTERIEURS</v>
      </c>
      <c r="U23" s="447">
        <f>SUM(U24:U32)</f>
        <v>0</v>
      </c>
      <c r="V23" s="450" t="str">
        <f t="shared" si="5"/>
        <v>Région Grand-Est</v>
      </c>
      <c r="W23" s="296">
        <f>'Budgets actions'!H86</f>
        <v>0</v>
      </c>
      <c r="X23" s="11"/>
      <c r="Y23" s="452" t="str">
        <f t="shared" si="6"/>
        <v>62 - AUTRES SERVICES EXTERIEURS</v>
      </c>
      <c r="Z23" s="447">
        <f>SUM(Z24:Z32)</f>
        <v>0</v>
      </c>
      <c r="AA23" s="450" t="str">
        <f t="shared" si="7"/>
        <v>Région Grand-Est</v>
      </c>
      <c r="AB23" s="296">
        <f>'Budgets actions'!J86</f>
        <v>0</v>
      </c>
      <c r="AC23" s="11"/>
      <c r="AD23" s="452" t="str">
        <f t="shared" si="8"/>
        <v>62 - AUTRES SERVICES EXTERIEURS</v>
      </c>
      <c r="AE23" s="447">
        <f>SUM(AE24:AE32)</f>
        <v>0</v>
      </c>
      <c r="AF23" s="450" t="str">
        <f t="shared" si="9"/>
        <v>Région Grand-Est</v>
      </c>
      <c r="AG23" s="296">
        <f>'Budgets actions'!L86</f>
        <v>0</v>
      </c>
      <c r="AH23" s="11"/>
      <c r="AI23" s="452" t="str">
        <f t="shared" si="10"/>
        <v>62 - AUTRES SERVICES EXTERIEURS</v>
      </c>
      <c r="AJ23" s="447">
        <f>SUM(AJ24:AJ32)</f>
        <v>0</v>
      </c>
      <c r="AK23" s="450" t="str">
        <f t="shared" si="11"/>
        <v>Région Grand-Est</v>
      </c>
      <c r="AL23" s="296">
        <f>'Budgets actions'!N86</f>
        <v>0</v>
      </c>
      <c r="AO23" s="44" t="str">
        <f>'Postes comptables'!D67</f>
        <v>Région Grand-Est</v>
      </c>
    </row>
    <row r="24" spans="2:41" ht="15.95" customHeight="1" x14ac:dyDescent="0.25">
      <c r="B24" s="450" t="str">
        <f>'Postes comptables'!C17</f>
        <v>Cadeaux aux musiciens</v>
      </c>
      <c r="C24" s="77">
        <f>'Dép-Rec Réels'!D23</f>
        <v>0</v>
      </c>
      <c r="D24" s="450">
        <f>'Postes comptables'!C68</f>
        <v>0</v>
      </c>
      <c r="E24" s="451">
        <f>'Dép-Rec Réels'!D74</f>
        <v>0</v>
      </c>
      <c r="F24" s="48"/>
      <c r="G24" s="363" t="str">
        <f>" * "&amp;Accueil!G20&amp;" "&amp;Accueil!H20</f>
        <v xml:space="preserve"> *  A REVERSER</v>
      </c>
      <c r="H24" s="364">
        <f ca="1">Accueil!O20</f>
        <v>0</v>
      </c>
      <c r="J24" s="450" t="str">
        <f t="shared" si="0"/>
        <v>Cadeaux aux musiciens</v>
      </c>
      <c r="K24" s="77">
        <f>'Budget général'!E23</f>
        <v>0</v>
      </c>
      <c r="L24" s="450">
        <f t="shared" si="1"/>
        <v>0</v>
      </c>
      <c r="M24" s="296">
        <f>'Budget général'!E78</f>
        <v>0</v>
      </c>
      <c r="N24" s="11"/>
      <c r="O24" s="450" t="str">
        <f t="shared" si="2"/>
        <v>Cadeaux aux musiciens</v>
      </c>
      <c r="P24" s="77">
        <f>'Budgets actions'!F31</f>
        <v>0</v>
      </c>
      <c r="Q24" s="450">
        <f t="shared" si="3"/>
        <v>0</v>
      </c>
      <c r="R24" s="296">
        <f>'Budgets actions'!F87</f>
        <v>0</v>
      </c>
      <c r="S24" s="11"/>
      <c r="T24" s="450" t="str">
        <f t="shared" si="4"/>
        <v>Cadeaux aux musiciens</v>
      </c>
      <c r="U24" s="77">
        <f>'Budgets actions'!H31</f>
        <v>0</v>
      </c>
      <c r="V24" s="450">
        <f t="shared" si="5"/>
        <v>0</v>
      </c>
      <c r="W24" s="296">
        <f>'Budgets actions'!H87</f>
        <v>0</v>
      </c>
      <c r="X24" s="11"/>
      <c r="Y24" s="450" t="str">
        <f t="shared" si="6"/>
        <v>Cadeaux aux musiciens</v>
      </c>
      <c r="Z24" s="77">
        <f>'Budgets actions'!J31</f>
        <v>0</v>
      </c>
      <c r="AA24" s="450">
        <f t="shared" si="7"/>
        <v>0</v>
      </c>
      <c r="AB24" s="296">
        <f>'Budgets actions'!J87</f>
        <v>0</v>
      </c>
      <c r="AC24" s="11"/>
      <c r="AD24" s="450" t="str">
        <f t="shared" si="8"/>
        <v>Cadeaux aux musiciens</v>
      </c>
      <c r="AE24" s="77">
        <f>'Budgets actions'!L31</f>
        <v>0</v>
      </c>
      <c r="AF24" s="450">
        <f t="shared" si="9"/>
        <v>0</v>
      </c>
      <c r="AG24" s="296">
        <f>'Budgets actions'!L87</f>
        <v>0</v>
      </c>
      <c r="AH24" s="11"/>
      <c r="AI24" s="450" t="str">
        <f t="shared" si="10"/>
        <v>Cadeaux aux musiciens</v>
      </c>
      <c r="AJ24" s="77">
        <f>'Budgets actions'!N31</f>
        <v>0</v>
      </c>
      <c r="AK24" s="450">
        <f t="shared" si="11"/>
        <v>0</v>
      </c>
      <c r="AL24" s="296">
        <f>'Budgets actions'!N87</f>
        <v>0</v>
      </c>
      <c r="AN24" t="str">
        <f>'Postes comptables'!D17</f>
        <v>Autres services extérieurs 62</v>
      </c>
      <c r="AO24" s="44">
        <f>'Postes comptables'!D68</f>
        <v>0</v>
      </c>
    </row>
    <row r="25" spans="2:41" ht="15.95" customHeight="1" x14ac:dyDescent="0.25">
      <c r="B25" s="450" t="str">
        <f>'Postes comptables'!C18</f>
        <v>Publications, relations publiques</v>
      </c>
      <c r="C25" s="77">
        <f>'Dép-Rec Réels'!D24</f>
        <v>61.42</v>
      </c>
      <c r="D25" s="450" t="str">
        <f>'Postes comptables'!C69</f>
        <v>Département de la Marne</v>
      </c>
      <c r="E25" s="451">
        <f>'Dép-Rec Réels'!D75</f>
        <v>126</v>
      </c>
      <c r="F25" s="48"/>
      <c r="G25" s="363" t="str">
        <f>" * "&amp;Accueil!G22&amp;" "&amp;Accueil!H22</f>
        <v xml:space="preserve"> *  </v>
      </c>
      <c r="H25" s="364">
        <f ca="1">Accueil!O22</f>
        <v>0</v>
      </c>
      <c r="J25" s="450" t="str">
        <f t="shared" si="0"/>
        <v>Publications, relations publiques</v>
      </c>
      <c r="K25" s="77">
        <f>'Budget général'!E24</f>
        <v>96</v>
      </c>
      <c r="L25" s="450" t="str">
        <f t="shared" si="1"/>
        <v>Département de la Marne</v>
      </c>
      <c r="M25" s="296">
        <f>'Budget général'!E79</f>
        <v>120</v>
      </c>
      <c r="N25" s="11"/>
      <c r="O25" s="450" t="str">
        <f t="shared" si="2"/>
        <v>Publications, relations publiques</v>
      </c>
      <c r="P25" s="77">
        <f>'Budgets actions'!F32</f>
        <v>0</v>
      </c>
      <c r="Q25" s="450" t="str">
        <f t="shared" si="3"/>
        <v>Département de la Marne</v>
      </c>
      <c r="R25" s="296">
        <f>'Budgets actions'!F88</f>
        <v>0</v>
      </c>
      <c r="S25" s="11"/>
      <c r="T25" s="450" t="str">
        <f t="shared" si="4"/>
        <v>Publications, relations publiques</v>
      </c>
      <c r="U25" s="77">
        <f>'Budgets actions'!H32</f>
        <v>0</v>
      </c>
      <c r="V25" s="450" t="str">
        <f t="shared" si="5"/>
        <v>Département de la Marne</v>
      </c>
      <c r="W25" s="296">
        <f>'Budgets actions'!H88</f>
        <v>0</v>
      </c>
      <c r="X25" s="11"/>
      <c r="Y25" s="450" t="str">
        <f t="shared" si="6"/>
        <v>Publications, relations publiques</v>
      </c>
      <c r="Z25" s="77">
        <f>'Budgets actions'!J32</f>
        <v>0</v>
      </c>
      <c r="AA25" s="450" t="str">
        <f t="shared" si="7"/>
        <v>Département de la Marne</v>
      </c>
      <c r="AB25" s="296">
        <f>'Budgets actions'!J88</f>
        <v>0</v>
      </c>
      <c r="AC25" s="11"/>
      <c r="AD25" s="450" t="str">
        <f t="shared" si="8"/>
        <v>Publications, relations publiques</v>
      </c>
      <c r="AE25" s="77">
        <f>'Budgets actions'!L32</f>
        <v>0</v>
      </c>
      <c r="AF25" s="450" t="str">
        <f t="shared" si="9"/>
        <v>Département de la Marne</v>
      </c>
      <c r="AG25" s="296">
        <f>'Budgets actions'!L88</f>
        <v>0</v>
      </c>
      <c r="AH25" s="11"/>
      <c r="AI25" s="450" t="str">
        <f t="shared" si="10"/>
        <v>Publications, relations publiques</v>
      </c>
      <c r="AJ25" s="77">
        <f>'Budgets actions'!N32</f>
        <v>0</v>
      </c>
      <c r="AK25" s="450" t="str">
        <f t="shared" si="11"/>
        <v>Département de la Marne</v>
      </c>
      <c r="AL25" s="296">
        <f>'Budgets actions'!N88</f>
        <v>0</v>
      </c>
      <c r="AN25" t="str">
        <f>'Postes comptables'!D18</f>
        <v>Autres services extérieurs 62</v>
      </c>
      <c r="AO25" s="44" t="str">
        <f>'Postes comptables'!D69</f>
        <v>Département de la Marne</v>
      </c>
    </row>
    <row r="26" spans="2:41" ht="15.95" customHeight="1" x14ac:dyDescent="0.25">
      <c r="B26" s="450" t="str">
        <f>'Postes comptables'!C19</f>
        <v>Frais réception bureau/ca/forums</v>
      </c>
      <c r="C26" s="77">
        <f>'Dép-Rec Réels'!D25</f>
        <v>303.54000000000002</v>
      </c>
      <c r="D26" s="450" t="str">
        <f>'Postes comptables'!C70</f>
        <v>Autres communes</v>
      </c>
      <c r="E26" s="451">
        <f>'Dép-Rec Réels'!D76</f>
        <v>0</v>
      </c>
      <c r="F26" s="48"/>
      <c r="G26" s="363" t="str">
        <f>" * "&amp;Accueil!G24&amp;" "&amp;Accueil!H24</f>
        <v xml:space="preserve"> *  </v>
      </c>
      <c r="H26" s="364">
        <f ca="1">Accueil!O24</f>
        <v>0</v>
      </c>
      <c r="J26" s="450" t="str">
        <f t="shared" si="0"/>
        <v>Frais réception bureau/ca/forums</v>
      </c>
      <c r="K26" s="77">
        <f>'Budget général'!E25</f>
        <v>300</v>
      </c>
      <c r="L26" s="450" t="str">
        <f t="shared" si="1"/>
        <v>Autres communes</v>
      </c>
      <c r="M26" s="296">
        <f>'Budget général'!E80</f>
        <v>0</v>
      </c>
      <c r="N26" s="11"/>
      <c r="O26" s="450" t="str">
        <f t="shared" si="2"/>
        <v>Frais réception bureau/ca/forums</v>
      </c>
      <c r="P26" s="77">
        <f>'Budgets actions'!F33</f>
        <v>0</v>
      </c>
      <c r="Q26" s="450" t="str">
        <f t="shared" si="3"/>
        <v>Autres communes</v>
      </c>
      <c r="R26" s="296">
        <f>'Budgets actions'!F89</f>
        <v>0</v>
      </c>
      <c r="S26" s="11"/>
      <c r="T26" s="450" t="str">
        <f t="shared" si="4"/>
        <v>Frais réception bureau/ca/forums</v>
      </c>
      <c r="U26" s="77">
        <f>'Budgets actions'!H33</f>
        <v>0</v>
      </c>
      <c r="V26" s="450" t="str">
        <f t="shared" si="5"/>
        <v>Autres communes</v>
      </c>
      <c r="W26" s="296">
        <f>'Budgets actions'!H89</f>
        <v>0</v>
      </c>
      <c r="X26" s="11"/>
      <c r="Y26" s="450" t="str">
        <f t="shared" si="6"/>
        <v>Frais réception bureau/ca/forums</v>
      </c>
      <c r="Z26" s="77">
        <f>'Budgets actions'!J33</f>
        <v>0</v>
      </c>
      <c r="AA26" s="450" t="str">
        <f t="shared" si="7"/>
        <v>Autres communes</v>
      </c>
      <c r="AB26" s="296">
        <f>'Budgets actions'!J89</f>
        <v>0</v>
      </c>
      <c r="AC26" s="11"/>
      <c r="AD26" s="450" t="str">
        <f t="shared" si="8"/>
        <v>Frais réception bureau/ca/forums</v>
      </c>
      <c r="AE26" s="77">
        <f>'Budgets actions'!L33</f>
        <v>0</v>
      </c>
      <c r="AF26" s="450" t="str">
        <f t="shared" si="9"/>
        <v>Autres communes</v>
      </c>
      <c r="AG26" s="296">
        <f>'Budgets actions'!L89</f>
        <v>0</v>
      </c>
      <c r="AH26" s="11"/>
      <c r="AI26" s="450" t="str">
        <f t="shared" si="10"/>
        <v>Frais réception bureau/ca/forums</v>
      </c>
      <c r="AJ26" s="77">
        <f>'Budgets actions'!N33</f>
        <v>0</v>
      </c>
      <c r="AK26" s="450" t="str">
        <f t="shared" si="11"/>
        <v>Autres communes</v>
      </c>
      <c r="AL26" s="296">
        <f>'Budgets actions'!N89</f>
        <v>0</v>
      </c>
      <c r="AN26" t="str">
        <f>'Postes comptables'!D19</f>
        <v>Missions et réceptions</v>
      </c>
      <c r="AO26" s="44" t="str">
        <f>'Postes comptables'!D70</f>
        <v>Autres Communes</v>
      </c>
    </row>
    <row r="27" spans="2:41" ht="15.95" customHeight="1" thickBot="1" x14ac:dyDescent="0.3">
      <c r="B27" s="450" t="str">
        <f>'Postes comptables'!C20</f>
        <v>Frais réception concerts</v>
      </c>
      <c r="C27" s="77">
        <f>'Dép-Rec Réels'!D26</f>
        <v>1600.39</v>
      </c>
      <c r="D27" s="450">
        <f>'Postes comptables'!C71</f>
        <v>0</v>
      </c>
      <c r="E27" s="451">
        <f>'Dép-Rec Réels'!D77</f>
        <v>0</v>
      </c>
      <c r="F27" s="48"/>
      <c r="G27" s="51"/>
      <c r="H27" s="368"/>
      <c r="J27" s="450" t="str">
        <f t="shared" si="0"/>
        <v>Frais réception concerts</v>
      </c>
      <c r="K27" s="77">
        <f>'Budget général'!E26</f>
        <v>1600</v>
      </c>
      <c r="L27" s="450">
        <f t="shared" si="1"/>
        <v>0</v>
      </c>
      <c r="M27" s="296">
        <f>'Budget général'!E81</f>
        <v>0</v>
      </c>
      <c r="N27" s="11"/>
      <c r="O27" s="450" t="str">
        <f t="shared" si="2"/>
        <v>Frais réception concerts</v>
      </c>
      <c r="P27" s="77">
        <f>'Budgets actions'!F34</f>
        <v>0</v>
      </c>
      <c r="Q27" s="450">
        <f t="shared" si="3"/>
        <v>0</v>
      </c>
      <c r="R27" s="296">
        <f>'Budgets actions'!F90</f>
        <v>0</v>
      </c>
      <c r="S27" s="11"/>
      <c r="T27" s="450" t="str">
        <f t="shared" si="4"/>
        <v>Frais réception concerts</v>
      </c>
      <c r="U27" s="77">
        <f>'Budgets actions'!H34</f>
        <v>0</v>
      </c>
      <c r="V27" s="450">
        <f t="shared" si="5"/>
        <v>0</v>
      </c>
      <c r="W27" s="296">
        <f>'Budgets actions'!H90</f>
        <v>0</v>
      </c>
      <c r="X27" s="11"/>
      <c r="Y27" s="450" t="str">
        <f t="shared" si="6"/>
        <v>Frais réception concerts</v>
      </c>
      <c r="Z27" s="77">
        <f>'Budgets actions'!J34</f>
        <v>0</v>
      </c>
      <c r="AA27" s="450">
        <f t="shared" si="7"/>
        <v>0</v>
      </c>
      <c r="AB27" s="296">
        <f>'Budgets actions'!J90</f>
        <v>0</v>
      </c>
      <c r="AC27" s="11"/>
      <c r="AD27" s="450" t="str">
        <f t="shared" si="8"/>
        <v>Frais réception concerts</v>
      </c>
      <c r="AE27" s="77">
        <f>'Budgets actions'!L34</f>
        <v>0</v>
      </c>
      <c r="AF27" s="450">
        <f t="shared" si="9"/>
        <v>0</v>
      </c>
      <c r="AG27" s="296">
        <f>'Budgets actions'!L90</f>
        <v>0</v>
      </c>
      <c r="AH27" s="11"/>
      <c r="AI27" s="450" t="str">
        <f t="shared" si="10"/>
        <v>Frais réception concerts</v>
      </c>
      <c r="AJ27" s="77">
        <f>'Budgets actions'!N34</f>
        <v>0</v>
      </c>
      <c r="AK27" s="450">
        <f t="shared" si="11"/>
        <v>0</v>
      </c>
      <c r="AL27" s="296">
        <f>'Budgets actions'!N90</f>
        <v>0</v>
      </c>
      <c r="AN27" t="str">
        <f>'Postes comptables'!D20</f>
        <v>Missions et réceptions</v>
      </c>
      <c r="AO27" s="44">
        <f>'Postes comptables'!D71</f>
        <v>0</v>
      </c>
    </row>
    <row r="28" spans="2:41" ht="15.95" customHeight="1" thickBot="1" x14ac:dyDescent="0.3">
      <c r="B28" s="450" t="str">
        <f>'Postes comptables'!C21</f>
        <v>Frais réception Ste Cécile</v>
      </c>
      <c r="C28" s="77">
        <f>'Dép-Rec Réels'!D27</f>
        <v>274.8</v>
      </c>
      <c r="D28" s="450" t="str">
        <f>'Postes comptables'!C72</f>
        <v>A.C.S.E.</v>
      </c>
      <c r="E28" s="451">
        <f>'Dép-Rec Réels'!D78</f>
        <v>0</v>
      </c>
      <c r="F28" s="48"/>
      <c r="G28" s="369" t="s">
        <v>17</v>
      </c>
      <c r="H28" s="370">
        <f ca="1">SUM(H17:H27)</f>
        <v>21078.38</v>
      </c>
      <c r="J28" s="450" t="str">
        <f t="shared" si="0"/>
        <v>Frais réception Ste Cécile</v>
      </c>
      <c r="K28" s="77">
        <f>'Budget général'!E27</f>
        <v>270</v>
      </c>
      <c r="L28" s="450" t="str">
        <f t="shared" si="1"/>
        <v>A.C.S.E.</v>
      </c>
      <c r="M28" s="296">
        <f>'Budget général'!E82</f>
        <v>0</v>
      </c>
      <c r="N28" s="11"/>
      <c r="O28" s="450" t="str">
        <f t="shared" si="2"/>
        <v>Frais réception Ste Cécile</v>
      </c>
      <c r="P28" s="77">
        <f>'Budgets actions'!F35</f>
        <v>0</v>
      </c>
      <c r="Q28" s="450" t="str">
        <f t="shared" si="3"/>
        <v>A.C.S.E.</v>
      </c>
      <c r="R28" s="296">
        <f>'Budgets actions'!F91</f>
        <v>0</v>
      </c>
      <c r="S28" s="11"/>
      <c r="T28" s="450" t="str">
        <f t="shared" si="4"/>
        <v>Frais réception Ste Cécile</v>
      </c>
      <c r="U28" s="77">
        <f>'Budgets actions'!H35</f>
        <v>0</v>
      </c>
      <c r="V28" s="450" t="str">
        <f t="shared" si="5"/>
        <v>A.C.S.E.</v>
      </c>
      <c r="W28" s="296">
        <f>'Budgets actions'!H91</f>
        <v>0</v>
      </c>
      <c r="X28" s="11"/>
      <c r="Y28" s="450" t="str">
        <f t="shared" si="6"/>
        <v>Frais réception Ste Cécile</v>
      </c>
      <c r="Z28" s="77">
        <f>'Budgets actions'!J35</f>
        <v>0</v>
      </c>
      <c r="AA28" s="450" t="str">
        <f t="shared" si="7"/>
        <v>A.C.S.E.</v>
      </c>
      <c r="AB28" s="296">
        <f>'Budgets actions'!J91</f>
        <v>0</v>
      </c>
      <c r="AC28" s="11"/>
      <c r="AD28" s="450" t="str">
        <f t="shared" si="8"/>
        <v>Frais réception Ste Cécile</v>
      </c>
      <c r="AE28" s="77">
        <f>'Budgets actions'!L35</f>
        <v>0</v>
      </c>
      <c r="AF28" s="450" t="str">
        <f t="shared" si="9"/>
        <v>A.C.S.E.</v>
      </c>
      <c r="AG28" s="296">
        <f>'Budgets actions'!L91</f>
        <v>0</v>
      </c>
      <c r="AH28" s="11"/>
      <c r="AI28" s="450" t="str">
        <f t="shared" si="10"/>
        <v>Frais réception Ste Cécile</v>
      </c>
      <c r="AJ28" s="77">
        <f>'Budgets actions'!N35</f>
        <v>0</v>
      </c>
      <c r="AK28" s="450" t="str">
        <f t="shared" si="11"/>
        <v>A.C.S.E.</v>
      </c>
      <c r="AL28" s="296">
        <f>'Budgets actions'!N91</f>
        <v>0</v>
      </c>
      <c r="AN28" t="str">
        <f>'Postes comptables'!D21</f>
        <v>Missions et réceptions</v>
      </c>
      <c r="AO28" s="44" t="str">
        <f>'Postes comptables'!D72</f>
        <v>A.C.S.E.</v>
      </c>
    </row>
    <row r="29" spans="2:41" ht="15.95" customHeight="1" x14ac:dyDescent="0.25">
      <c r="B29" s="450">
        <f>'Postes comptables'!C22</f>
        <v>0</v>
      </c>
      <c r="C29" s="77">
        <f>'Dép-Rec Réels'!D28</f>
        <v>0</v>
      </c>
      <c r="D29" s="450" t="str">
        <f>'Postes comptables'!C73</f>
        <v>Caisse d'Allocations familiales</v>
      </c>
      <c r="E29" s="451">
        <f>'Dép-Rec Réels'!D79</f>
        <v>0</v>
      </c>
      <c r="F29" s="48"/>
      <c r="G29" s="48"/>
      <c r="H29" s="48"/>
      <c r="J29" s="450">
        <f t="shared" si="0"/>
        <v>0</v>
      </c>
      <c r="K29" s="77">
        <f>'Budget général'!E28</f>
        <v>0</v>
      </c>
      <c r="L29" s="450" t="str">
        <f t="shared" si="1"/>
        <v>Caisse d'Allocations familiales</v>
      </c>
      <c r="M29" s="296">
        <f>'Budget général'!E83</f>
        <v>0</v>
      </c>
      <c r="N29" s="11"/>
      <c r="O29" s="450">
        <f t="shared" si="2"/>
        <v>0</v>
      </c>
      <c r="P29" s="77">
        <f>'Budgets actions'!F36</f>
        <v>0</v>
      </c>
      <c r="Q29" s="450" t="str">
        <f t="shared" si="3"/>
        <v>Caisse d'Allocations familiales</v>
      </c>
      <c r="R29" s="296">
        <f>'Budgets actions'!F92</f>
        <v>0</v>
      </c>
      <c r="S29" s="11"/>
      <c r="T29" s="450">
        <f t="shared" si="4"/>
        <v>0</v>
      </c>
      <c r="U29" s="77">
        <f>'Budgets actions'!H36</f>
        <v>0</v>
      </c>
      <c r="V29" s="450" t="str">
        <f t="shared" si="5"/>
        <v>Caisse d'Allocations familiales</v>
      </c>
      <c r="W29" s="296">
        <f>'Budgets actions'!H92</f>
        <v>0</v>
      </c>
      <c r="X29" s="11"/>
      <c r="Y29" s="450">
        <f t="shared" si="6"/>
        <v>0</v>
      </c>
      <c r="Z29" s="77">
        <f>'Budgets actions'!J36</f>
        <v>0</v>
      </c>
      <c r="AA29" s="450" t="str">
        <f t="shared" si="7"/>
        <v>Caisse d'Allocations familiales</v>
      </c>
      <c r="AB29" s="296">
        <f>'Budgets actions'!J92</f>
        <v>0</v>
      </c>
      <c r="AC29" s="11"/>
      <c r="AD29" s="450">
        <f t="shared" si="8"/>
        <v>0</v>
      </c>
      <c r="AE29" s="77">
        <f>'Budgets actions'!L36</f>
        <v>0</v>
      </c>
      <c r="AF29" s="450" t="str">
        <f t="shared" si="9"/>
        <v>Caisse d'Allocations familiales</v>
      </c>
      <c r="AG29" s="296">
        <f>'Budgets actions'!L92</f>
        <v>0</v>
      </c>
      <c r="AH29" s="11"/>
      <c r="AI29" s="450">
        <f t="shared" si="10"/>
        <v>0</v>
      </c>
      <c r="AJ29" s="77">
        <f>'Budgets actions'!N36</f>
        <v>0</v>
      </c>
      <c r="AK29" s="450" t="str">
        <f t="shared" si="11"/>
        <v>Caisse d'Allocations familiales</v>
      </c>
      <c r="AL29" s="296">
        <f>'Budgets actions'!N92</f>
        <v>0</v>
      </c>
      <c r="AN29">
        <f>'Postes comptables'!D22</f>
        <v>0</v>
      </c>
      <c r="AO29" s="44" t="str">
        <f>'Postes comptables'!D73</f>
        <v>Caisse d'Allocations familiales</v>
      </c>
    </row>
    <row r="30" spans="2:41" ht="15.95" customHeight="1" x14ac:dyDescent="0.25">
      <c r="B30" s="450" t="str">
        <f>'Postes comptables'!C23</f>
        <v>Frais postaux et télécommunications</v>
      </c>
      <c r="C30" s="77">
        <f>'Dép-Rec Réels'!D29</f>
        <v>24</v>
      </c>
      <c r="D30" s="450" t="str">
        <f>'Postes comptables'!C74</f>
        <v>Caisse des Dépôts et Consignations</v>
      </c>
      <c r="E30" s="451">
        <f>'Dép-Rec Réels'!D80</f>
        <v>0</v>
      </c>
      <c r="F30" s="48"/>
      <c r="G30" s="636" t="str">
        <f>G1</f>
        <v>MON ASSO DEMO</v>
      </c>
      <c r="H30" s="636"/>
      <c r="J30" s="450" t="str">
        <f t="shared" si="0"/>
        <v>Frais postaux et télécommunications</v>
      </c>
      <c r="K30" s="77">
        <f>'Budget général'!E29</f>
        <v>24</v>
      </c>
      <c r="L30" s="450" t="str">
        <f t="shared" si="1"/>
        <v>Caisse des Dépôts et Consignations</v>
      </c>
      <c r="M30" s="296">
        <f>'Budget général'!E84</f>
        <v>0</v>
      </c>
      <c r="N30" s="11"/>
      <c r="O30" s="450" t="str">
        <f t="shared" si="2"/>
        <v>Frais postaux et télécommunications</v>
      </c>
      <c r="P30" s="77">
        <f>'Budgets actions'!F37</f>
        <v>0</v>
      </c>
      <c r="Q30" s="450" t="str">
        <f t="shared" si="3"/>
        <v>Caisse des Dépôts et Consignations</v>
      </c>
      <c r="R30" s="296">
        <f>'Budgets actions'!F93</f>
        <v>0</v>
      </c>
      <c r="S30" s="11"/>
      <c r="T30" s="450" t="str">
        <f t="shared" si="4"/>
        <v>Frais postaux et télécommunications</v>
      </c>
      <c r="U30" s="77">
        <f>'Budgets actions'!H37</f>
        <v>0</v>
      </c>
      <c r="V30" s="450" t="str">
        <f t="shared" si="5"/>
        <v>Caisse des Dépôts et Consignations</v>
      </c>
      <c r="W30" s="296">
        <f>'Budgets actions'!H93</f>
        <v>0</v>
      </c>
      <c r="X30" s="11"/>
      <c r="Y30" s="450" t="str">
        <f t="shared" si="6"/>
        <v>Frais postaux et télécommunications</v>
      </c>
      <c r="Z30" s="77">
        <f>'Budgets actions'!J37</f>
        <v>0</v>
      </c>
      <c r="AA30" s="450" t="str">
        <f t="shared" si="7"/>
        <v>Caisse des Dépôts et Consignations</v>
      </c>
      <c r="AB30" s="296">
        <f>'Budgets actions'!J93</f>
        <v>0</v>
      </c>
      <c r="AC30" s="11"/>
      <c r="AD30" s="450" t="str">
        <f t="shared" si="8"/>
        <v>Frais postaux et télécommunications</v>
      </c>
      <c r="AE30" s="77">
        <f>'Budgets actions'!L37</f>
        <v>0</v>
      </c>
      <c r="AF30" s="450" t="str">
        <f t="shared" si="9"/>
        <v>Caisse des Dépôts et Consignations</v>
      </c>
      <c r="AG30" s="296">
        <f>'Budgets actions'!L93</f>
        <v>0</v>
      </c>
      <c r="AH30" s="11"/>
      <c r="AI30" s="450" t="str">
        <f t="shared" si="10"/>
        <v>Frais postaux et télécommunications</v>
      </c>
      <c r="AJ30" s="77">
        <f>'Budgets actions'!N37</f>
        <v>0</v>
      </c>
      <c r="AK30" s="450" t="str">
        <f t="shared" si="11"/>
        <v>Caisse des Dépôts et Consignations</v>
      </c>
      <c r="AL30" s="296">
        <f>'Budgets actions'!N93</f>
        <v>0</v>
      </c>
      <c r="AN30" t="str">
        <f>'Postes comptables'!D23</f>
        <v>Frais postaux - téléphone</v>
      </c>
      <c r="AO30" s="44" t="str">
        <f>'Postes comptables'!D74</f>
        <v>Caisse des Dépôts et Consignations</v>
      </c>
    </row>
    <row r="31" spans="2:41" ht="15.95" customHeight="1" x14ac:dyDescent="0.3">
      <c r="B31" s="450" t="str">
        <f>'Postes comptables'!C24</f>
        <v>Services bancaires</v>
      </c>
      <c r="C31" s="77">
        <f>'Dép-Rec Réels'!D30</f>
        <v>22.21</v>
      </c>
      <c r="D31" s="450" t="str">
        <f>'Postes comptables'!C75</f>
        <v>Union Européenne</v>
      </c>
      <c r="E31" s="451">
        <f>'Dép-Rec Réels'!D81</f>
        <v>0</v>
      </c>
      <c r="F31" s="48"/>
      <c r="G31" s="637" t="str">
        <f>"BILAN AU " &amp; DAY(Accueil!C10) &amp; "/" &amp; MONTH(Accueil!C10) &amp; "/" &amp;YEAR(Accueil!C10)</f>
        <v>BILAN AU 31/12/2025</v>
      </c>
      <c r="H31" s="637"/>
      <c r="J31" s="450" t="str">
        <f t="shared" si="0"/>
        <v>Services bancaires</v>
      </c>
      <c r="K31" s="77">
        <f>'Budget général'!E30</f>
        <v>50</v>
      </c>
      <c r="L31" s="450" t="str">
        <f t="shared" si="1"/>
        <v>Union Européenne</v>
      </c>
      <c r="M31" s="296">
        <f>'Budget général'!E85</f>
        <v>0</v>
      </c>
      <c r="N31" s="11"/>
      <c r="O31" s="450" t="str">
        <f t="shared" si="2"/>
        <v>Services bancaires</v>
      </c>
      <c r="P31" s="77">
        <f>'Budgets actions'!F38</f>
        <v>0</v>
      </c>
      <c r="Q31" s="450" t="str">
        <f t="shared" si="3"/>
        <v>Union Européenne</v>
      </c>
      <c r="R31" s="296">
        <f>'Budgets actions'!F94</f>
        <v>0</v>
      </c>
      <c r="S31" s="11"/>
      <c r="T31" s="450" t="str">
        <f t="shared" si="4"/>
        <v>Services bancaires</v>
      </c>
      <c r="U31" s="77">
        <f>'Budgets actions'!H38</f>
        <v>0</v>
      </c>
      <c r="V31" s="450" t="str">
        <f t="shared" si="5"/>
        <v>Union Européenne</v>
      </c>
      <c r="W31" s="296">
        <f>'Budgets actions'!H94</f>
        <v>0</v>
      </c>
      <c r="X31" s="11"/>
      <c r="Y31" s="450" t="str">
        <f t="shared" si="6"/>
        <v>Services bancaires</v>
      </c>
      <c r="Z31" s="77">
        <f>'Budgets actions'!J38</f>
        <v>0</v>
      </c>
      <c r="AA31" s="450" t="str">
        <f t="shared" si="7"/>
        <v>Union Européenne</v>
      </c>
      <c r="AB31" s="296">
        <f>'Budgets actions'!J94</f>
        <v>0</v>
      </c>
      <c r="AC31" s="11"/>
      <c r="AD31" s="450" t="str">
        <f t="shared" si="8"/>
        <v>Services bancaires</v>
      </c>
      <c r="AE31" s="77">
        <f>'Budgets actions'!L38</f>
        <v>0</v>
      </c>
      <c r="AF31" s="450" t="str">
        <f t="shared" si="9"/>
        <v>Union Européenne</v>
      </c>
      <c r="AG31" s="296">
        <f>'Budgets actions'!L94</f>
        <v>0</v>
      </c>
      <c r="AH31" s="11"/>
      <c r="AI31" s="450" t="str">
        <f t="shared" si="10"/>
        <v>Services bancaires</v>
      </c>
      <c r="AJ31" s="77">
        <f>'Budgets actions'!N38</f>
        <v>0</v>
      </c>
      <c r="AK31" s="450" t="str">
        <f t="shared" si="11"/>
        <v>Union Européenne</v>
      </c>
      <c r="AL31" s="296">
        <f>'Budgets actions'!N94</f>
        <v>0</v>
      </c>
      <c r="AN31" t="str">
        <f>'Postes comptables'!D24</f>
        <v>Autres services extérieurs 62</v>
      </c>
      <c r="AO31" s="44" t="str">
        <f>'Postes comptables'!D75</f>
        <v>Union européenne</v>
      </c>
    </row>
    <row r="32" spans="2:41" ht="15.95" customHeight="1" thickBot="1" x14ac:dyDescent="0.3">
      <c r="B32" s="453" t="str">
        <f>'Postes comptables'!C25</f>
        <v>Divers</v>
      </c>
      <c r="C32" s="280">
        <f>'Dép-Rec Réels'!D31</f>
        <v>0</v>
      </c>
      <c r="D32" s="450" t="str">
        <f>'Postes comptables'!C76</f>
        <v>Autres subventions</v>
      </c>
      <c r="E32" s="451">
        <f>'Dép-Rec Réels'!D82</f>
        <v>0</v>
      </c>
      <c r="F32" s="48"/>
      <c r="G32" s="48"/>
      <c r="H32" s="48"/>
      <c r="J32" s="453" t="str">
        <f t="shared" si="0"/>
        <v>Divers</v>
      </c>
      <c r="K32" s="77">
        <f>'Budget général'!E31</f>
        <v>0</v>
      </c>
      <c r="L32" s="450" t="str">
        <f t="shared" si="1"/>
        <v>Autres subventions</v>
      </c>
      <c r="M32" s="296">
        <f>'Budget général'!E86</f>
        <v>0</v>
      </c>
      <c r="N32" s="11"/>
      <c r="O32" s="453" t="str">
        <f t="shared" si="2"/>
        <v>Divers</v>
      </c>
      <c r="P32" s="77">
        <f>'Budgets actions'!F39</f>
        <v>0</v>
      </c>
      <c r="Q32" s="450" t="str">
        <f t="shared" si="3"/>
        <v>Autres subventions</v>
      </c>
      <c r="R32" s="296">
        <f>'Budgets actions'!F95</f>
        <v>0</v>
      </c>
      <c r="S32" s="11"/>
      <c r="T32" s="453" t="str">
        <f t="shared" si="4"/>
        <v>Divers</v>
      </c>
      <c r="U32" s="77">
        <f>'Budgets actions'!H39</f>
        <v>0</v>
      </c>
      <c r="V32" s="450" t="str">
        <f t="shared" si="5"/>
        <v>Autres subventions</v>
      </c>
      <c r="W32" s="296">
        <f>'Budgets actions'!H95</f>
        <v>0</v>
      </c>
      <c r="X32" s="11"/>
      <c r="Y32" s="453" t="str">
        <f t="shared" si="6"/>
        <v>Divers</v>
      </c>
      <c r="Z32" s="77">
        <f>'Budgets actions'!J39</f>
        <v>0</v>
      </c>
      <c r="AA32" s="450" t="str">
        <f t="shared" si="7"/>
        <v>Autres subventions</v>
      </c>
      <c r="AB32" s="296">
        <f>'Budgets actions'!J95</f>
        <v>0</v>
      </c>
      <c r="AC32" s="11"/>
      <c r="AD32" s="453" t="str">
        <f t="shared" si="8"/>
        <v>Divers</v>
      </c>
      <c r="AE32" s="77">
        <f>'Budgets actions'!L39</f>
        <v>0</v>
      </c>
      <c r="AF32" s="450" t="str">
        <f t="shared" si="9"/>
        <v>Autres subventions</v>
      </c>
      <c r="AG32" s="296">
        <f>'Budgets actions'!L95</f>
        <v>0</v>
      </c>
      <c r="AH32" s="11"/>
      <c r="AI32" s="453" t="str">
        <f t="shared" si="10"/>
        <v>Divers</v>
      </c>
      <c r="AJ32" s="77">
        <f>'Budgets actions'!N39</f>
        <v>0</v>
      </c>
      <c r="AK32" s="450" t="str">
        <f t="shared" si="11"/>
        <v>Autres subventions</v>
      </c>
      <c r="AL32" s="296">
        <f>'Budgets actions'!N95</f>
        <v>0</v>
      </c>
      <c r="AN32" t="str">
        <f>'Postes comptables'!D25</f>
        <v>Autres services extérieurs 62</v>
      </c>
      <c r="AO32" s="44" t="str">
        <f>'Postes comptables'!D76</f>
        <v>Autres subventions</v>
      </c>
    </row>
    <row r="33" spans="2:41" ht="15.95" customHeight="1" thickBot="1" x14ac:dyDescent="0.3">
      <c r="B33" s="452" t="str">
        <f>'Postes comptables'!A26</f>
        <v>63 - IMPOTS ET TAXES</v>
      </c>
      <c r="C33" s="447">
        <f>SUM(C34:C37)</f>
        <v>0</v>
      </c>
      <c r="D33" s="450">
        <f>'Postes comptables'!C77</f>
        <v>0</v>
      </c>
      <c r="E33" s="451">
        <f>'Dép-Rec Réels'!D83</f>
        <v>0</v>
      </c>
      <c r="F33" s="48"/>
      <c r="G33" s="640" t="s">
        <v>368</v>
      </c>
      <c r="H33" s="641"/>
      <c r="J33" s="452" t="str">
        <f t="shared" si="0"/>
        <v>63 - IMPOTS ET TAXES</v>
      </c>
      <c r="K33" s="447">
        <f>SUM(K34:K37)</f>
        <v>0</v>
      </c>
      <c r="L33" s="450">
        <f t="shared" si="1"/>
        <v>0</v>
      </c>
      <c r="M33" s="296">
        <f>'Budget général'!E87</f>
        <v>0</v>
      </c>
      <c r="N33" s="11"/>
      <c r="O33" s="452" t="str">
        <f t="shared" si="2"/>
        <v>63 - IMPOTS ET TAXES</v>
      </c>
      <c r="P33" s="447">
        <f>SUM(P34:P37)</f>
        <v>0</v>
      </c>
      <c r="Q33" s="450">
        <f t="shared" si="3"/>
        <v>0</v>
      </c>
      <c r="R33" s="296">
        <f>'Budgets actions'!F96</f>
        <v>0</v>
      </c>
      <c r="S33" s="11"/>
      <c r="T33" s="452" t="str">
        <f t="shared" si="4"/>
        <v>63 - IMPOTS ET TAXES</v>
      </c>
      <c r="U33" s="447">
        <f>SUM(U34:U37)</f>
        <v>0</v>
      </c>
      <c r="V33" s="450">
        <f t="shared" si="5"/>
        <v>0</v>
      </c>
      <c r="W33" s="296">
        <f>'Budgets actions'!H96</f>
        <v>0</v>
      </c>
      <c r="X33" s="11"/>
      <c r="Y33" s="452" t="str">
        <f t="shared" si="6"/>
        <v>63 - IMPOTS ET TAXES</v>
      </c>
      <c r="Z33" s="447">
        <f>SUM(Z34:Z37)</f>
        <v>0</v>
      </c>
      <c r="AA33" s="450">
        <f t="shared" si="7"/>
        <v>0</v>
      </c>
      <c r="AB33" s="296">
        <f>'Budgets actions'!J96</f>
        <v>0</v>
      </c>
      <c r="AC33" s="11"/>
      <c r="AD33" s="452" t="str">
        <f t="shared" si="8"/>
        <v>63 - IMPOTS ET TAXES</v>
      </c>
      <c r="AE33" s="447">
        <f>SUM(AE34:AE37)</f>
        <v>0</v>
      </c>
      <c r="AF33" s="450">
        <f t="shared" si="9"/>
        <v>0</v>
      </c>
      <c r="AG33" s="296">
        <f>'Budgets actions'!L96</f>
        <v>0</v>
      </c>
      <c r="AH33" s="11"/>
      <c r="AI33" s="452" t="str">
        <f t="shared" si="10"/>
        <v>63 - IMPOTS ET TAXES</v>
      </c>
      <c r="AJ33" s="447">
        <f>SUM(AJ34:AJ37)</f>
        <v>0</v>
      </c>
      <c r="AK33" s="450">
        <f t="shared" si="11"/>
        <v>0</v>
      </c>
      <c r="AL33" s="296">
        <f>'Budgets actions'!N96</f>
        <v>0</v>
      </c>
      <c r="AO33" s="44">
        <f>'Postes comptables'!D77</f>
        <v>0</v>
      </c>
    </row>
    <row r="34" spans="2:41" ht="15.95" customHeight="1" x14ac:dyDescent="0.25">
      <c r="B34" s="449" t="str">
        <f>'Postes comptables'!C26</f>
        <v>Impôts et taxes sur rémunération</v>
      </c>
      <c r="C34" s="281">
        <f>'Dép-Rec Réels'!D32</f>
        <v>0</v>
      </c>
      <c r="D34" s="450">
        <f>'Postes comptables'!C78</f>
        <v>0</v>
      </c>
      <c r="E34" s="451">
        <f>'Dép-Rec Réels'!D84</f>
        <v>0</v>
      </c>
      <c r="F34" s="48"/>
      <c r="G34" s="356" t="str">
        <f>IF(OR(Accueil!Q6="Trésorerie",Accueil!Q6="Actif"),Accueil!G6&amp;" "&amp;Accueil!H6,"")</f>
        <v>C.AGRICOLE COMPTE COURANT</v>
      </c>
      <c r="H34" s="367">
        <f ca="1">IF(OR(Accueil!Q6="Trésorerie",Accueil!Q6="Actif"),Accueil!O6,"")</f>
        <v>4858.1500000000005</v>
      </c>
      <c r="J34" s="449" t="str">
        <f t="shared" si="0"/>
        <v>Impôts et taxes sur rémunération</v>
      </c>
      <c r="K34" s="281">
        <f>'Budget général'!E32</f>
        <v>0</v>
      </c>
      <c r="L34" s="450">
        <f t="shared" si="1"/>
        <v>0</v>
      </c>
      <c r="M34" s="296">
        <f>'Budget général'!E88</f>
        <v>0</v>
      </c>
      <c r="N34" s="11"/>
      <c r="O34" s="449" t="str">
        <f t="shared" si="2"/>
        <v>Impôts et taxes sur rémunération</v>
      </c>
      <c r="P34" s="281">
        <f>'Budgets actions'!F40</f>
        <v>0</v>
      </c>
      <c r="Q34" s="450">
        <f t="shared" si="3"/>
        <v>0</v>
      </c>
      <c r="R34" s="296">
        <f>'Budgets actions'!F97</f>
        <v>0</v>
      </c>
      <c r="S34" s="11"/>
      <c r="T34" s="449" t="str">
        <f t="shared" si="4"/>
        <v>Impôts et taxes sur rémunération</v>
      </c>
      <c r="U34" s="281">
        <f>'Budgets actions'!H40</f>
        <v>0</v>
      </c>
      <c r="V34" s="450">
        <f t="shared" si="5"/>
        <v>0</v>
      </c>
      <c r="W34" s="296">
        <f>'Budgets actions'!H97</f>
        <v>0</v>
      </c>
      <c r="X34" s="11"/>
      <c r="Y34" s="449" t="str">
        <f t="shared" si="6"/>
        <v>Impôts et taxes sur rémunération</v>
      </c>
      <c r="Z34" s="281">
        <f>'Budgets actions'!J40</f>
        <v>0</v>
      </c>
      <c r="AA34" s="450">
        <f t="shared" si="7"/>
        <v>0</v>
      </c>
      <c r="AB34" s="296">
        <f>'Budgets actions'!J97</f>
        <v>0</v>
      </c>
      <c r="AC34" s="11"/>
      <c r="AD34" s="449" t="str">
        <f t="shared" si="8"/>
        <v>Impôts et taxes sur rémunération</v>
      </c>
      <c r="AE34" s="281">
        <f>'Budgets actions'!L40</f>
        <v>0</v>
      </c>
      <c r="AF34" s="450">
        <f t="shared" si="9"/>
        <v>0</v>
      </c>
      <c r="AG34" s="296">
        <f>'Budgets actions'!L97</f>
        <v>0</v>
      </c>
      <c r="AH34" s="11"/>
      <c r="AI34" s="449" t="str">
        <f t="shared" si="10"/>
        <v>Impôts et taxes sur rémunération</v>
      </c>
      <c r="AJ34" s="281">
        <f>'Budgets actions'!N40</f>
        <v>0</v>
      </c>
      <c r="AK34" s="450">
        <f t="shared" si="11"/>
        <v>0</v>
      </c>
      <c r="AL34" s="296">
        <f>'Budgets actions'!N97</f>
        <v>0</v>
      </c>
      <c r="AN34" t="str">
        <f>'Postes comptables'!D26</f>
        <v>Taxe sur les salaires</v>
      </c>
      <c r="AO34" s="44">
        <f>'Postes comptables'!D78</f>
        <v>0</v>
      </c>
    </row>
    <row r="35" spans="2:41" ht="15.95" customHeight="1" x14ac:dyDescent="0.25">
      <c r="B35" s="450" t="str">
        <f>'Postes comptables'!C27</f>
        <v>Impôts, taxes (administration des impôts)</v>
      </c>
      <c r="C35" s="77">
        <f>'Dép-Rec Réels'!D33</f>
        <v>0</v>
      </c>
      <c r="D35" s="450">
        <f>'Postes comptables'!C79</f>
        <v>0</v>
      </c>
      <c r="E35" s="451">
        <f>'Dép-Rec Réels'!D85</f>
        <v>0</v>
      </c>
      <c r="F35" s="48"/>
      <c r="G35" s="363" t="str">
        <f>IF(OR(Accueil!Q8="Trésorerie",Accueil!Q8="Actif"),Accueil!G8&amp;" "&amp;Accueil!H8,"")</f>
        <v>C.AGRICOLE LIVRET A</v>
      </c>
      <c r="H35" s="364">
        <f ca="1">IF(OR(Accueil!Q8="Trésorerie",Accueil!Q8="Actif"),Accueil!O8,"")</f>
        <v>16343.46</v>
      </c>
      <c r="J35" s="450" t="str">
        <f t="shared" si="0"/>
        <v>Impôts, taxes (administration des impôts)</v>
      </c>
      <c r="K35" s="281">
        <f>'Budget général'!E33</f>
        <v>0</v>
      </c>
      <c r="L35" s="450">
        <f t="shared" si="1"/>
        <v>0</v>
      </c>
      <c r="M35" s="296">
        <f>'Budget général'!E89</f>
        <v>0</v>
      </c>
      <c r="N35" s="11"/>
      <c r="O35" s="450" t="str">
        <f t="shared" si="2"/>
        <v>Impôts, taxes (administration des impôts)</v>
      </c>
      <c r="P35" s="281">
        <f>'Budgets actions'!F41</f>
        <v>0</v>
      </c>
      <c r="Q35" s="450">
        <f t="shared" si="3"/>
        <v>0</v>
      </c>
      <c r="R35" s="296">
        <f>'Budgets actions'!F98</f>
        <v>0</v>
      </c>
      <c r="S35" s="11"/>
      <c r="T35" s="450" t="str">
        <f t="shared" si="4"/>
        <v>Impôts, taxes (administration des impôts)</v>
      </c>
      <c r="U35" s="281">
        <f>'Budgets actions'!H41</f>
        <v>0</v>
      </c>
      <c r="V35" s="450">
        <f t="shared" si="5"/>
        <v>0</v>
      </c>
      <c r="W35" s="296">
        <f>'Budgets actions'!H98</f>
        <v>0</v>
      </c>
      <c r="X35" s="11"/>
      <c r="Y35" s="450" t="str">
        <f t="shared" si="6"/>
        <v>Impôts, taxes (administration des impôts)</v>
      </c>
      <c r="Z35" s="281">
        <f>'Budgets actions'!J41</f>
        <v>0</v>
      </c>
      <c r="AA35" s="450">
        <f t="shared" si="7"/>
        <v>0</v>
      </c>
      <c r="AB35" s="296">
        <f>'Budgets actions'!J98</f>
        <v>0</v>
      </c>
      <c r="AC35" s="11"/>
      <c r="AD35" s="450" t="str">
        <f t="shared" si="8"/>
        <v>Impôts, taxes (administration des impôts)</v>
      </c>
      <c r="AE35" s="281">
        <f>'Budgets actions'!L41</f>
        <v>0</v>
      </c>
      <c r="AF35" s="450">
        <f t="shared" si="9"/>
        <v>0</v>
      </c>
      <c r="AG35" s="296">
        <f>'Budgets actions'!L98</f>
        <v>0</v>
      </c>
      <c r="AH35" s="11"/>
      <c r="AI35" s="450" t="str">
        <f t="shared" si="10"/>
        <v>Impôts, taxes (administration des impôts)</v>
      </c>
      <c r="AJ35" s="281">
        <f>'Budgets actions'!N41</f>
        <v>0</v>
      </c>
      <c r="AK35" s="450">
        <f t="shared" si="11"/>
        <v>0</v>
      </c>
      <c r="AL35" s="296">
        <f>'Budgets actions'!N98</f>
        <v>0</v>
      </c>
      <c r="AN35" t="str">
        <f>'Postes comptables'!D27</f>
        <v>Autres impôts et taxes</v>
      </c>
      <c r="AO35" s="44">
        <f>'Postes comptables'!D79</f>
        <v>0</v>
      </c>
    </row>
    <row r="36" spans="2:41" ht="15.95" customHeight="1" x14ac:dyDescent="0.25">
      <c r="B36" s="450" t="str">
        <f>'Postes comptables'!C28</f>
        <v>Impôts, taxes (autres organismes)</v>
      </c>
      <c r="C36" s="77">
        <f>'Dép-Rec Réels'!D34</f>
        <v>0</v>
      </c>
      <c r="D36" s="450">
        <f>'Postes comptables'!C80</f>
        <v>0</v>
      </c>
      <c r="E36" s="451">
        <f>'Dép-Rec Réels'!D86</f>
        <v>0</v>
      </c>
      <c r="F36" s="48"/>
      <c r="G36" s="363" t="str">
        <f>IF(OR(Accueil!Q10="Trésorerie",Accueil!Q10="Actif"),Accueil!G10&amp;" "&amp;Accueil!H10,"")</f>
        <v xml:space="preserve"> CAISSE</v>
      </c>
      <c r="H36" s="364">
        <f ca="1">IF(OR(Accueil!Q10="Trésorerie",Accueil!Q10="Actif"),Accueil!O10,"")</f>
        <v>2.15</v>
      </c>
      <c r="J36" s="450" t="str">
        <f t="shared" si="0"/>
        <v>Impôts, taxes (autres organismes)</v>
      </c>
      <c r="K36" s="281">
        <f>'Budget général'!E34</f>
        <v>0</v>
      </c>
      <c r="L36" s="450">
        <f t="shared" si="1"/>
        <v>0</v>
      </c>
      <c r="M36" s="296">
        <f>'Budget général'!E90</f>
        <v>0</v>
      </c>
      <c r="N36" s="11"/>
      <c r="O36" s="450" t="str">
        <f t="shared" si="2"/>
        <v>Impôts, taxes (autres organismes)</v>
      </c>
      <c r="P36" s="281">
        <f>'Budgets actions'!F42</f>
        <v>0</v>
      </c>
      <c r="Q36" s="450">
        <f t="shared" si="3"/>
        <v>0</v>
      </c>
      <c r="R36" s="296">
        <f>'Budgets actions'!F99</f>
        <v>0</v>
      </c>
      <c r="S36" s="11"/>
      <c r="T36" s="450" t="str">
        <f t="shared" si="4"/>
        <v>Impôts, taxes (autres organismes)</v>
      </c>
      <c r="U36" s="281">
        <f>'Budgets actions'!H42</f>
        <v>0</v>
      </c>
      <c r="V36" s="450">
        <f t="shared" si="5"/>
        <v>0</v>
      </c>
      <c r="W36" s="296">
        <f>'Budgets actions'!H99</f>
        <v>0</v>
      </c>
      <c r="X36" s="11"/>
      <c r="Y36" s="450" t="str">
        <f t="shared" si="6"/>
        <v>Impôts, taxes (autres organismes)</v>
      </c>
      <c r="Z36" s="281">
        <f>'Budgets actions'!J42</f>
        <v>0</v>
      </c>
      <c r="AA36" s="450">
        <f t="shared" si="7"/>
        <v>0</v>
      </c>
      <c r="AB36" s="296">
        <f>'Budgets actions'!J99</f>
        <v>0</v>
      </c>
      <c r="AC36" s="11"/>
      <c r="AD36" s="450" t="str">
        <f t="shared" si="8"/>
        <v>Impôts, taxes (autres organismes)</v>
      </c>
      <c r="AE36" s="281">
        <f>'Budgets actions'!L42</f>
        <v>0</v>
      </c>
      <c r="AF36" s="450">
        <f t="shared" si="9"/>
        <v>0</v>
      </c>
      <c r="AG36" s="296">
        <f>'Budgets actions'!L99</f>
        <v>0</v>
      </c>
      <c r="AH36" s="11"/>
      <c r="AI36" s="450" t="str">
        <f t="shared" si="10"/>
        <v>Impôts, taxes (autres organismes)</v>
      </c>
      <c r="AJ36" s="281">
        <f>'Budgets actions'!N42</f>
        <v>0</v>
      </c>
      <c r="AK36" s="450">
        <f t="shared" si="11"/>
        <v>0</v>
      </c>
      <c r="AL36" s="296">
        <f>'Budgets actions'!N99</f>
        <v>0</v>
      </c>
      <c r="AN36" t="str">
        <f>'Postes comptables'!D28</f>
        <v>Autres impôts et taxes</v>
      </c>
      <c r="AO36" s="44">
        <f>'Postes comptables'!D80</f>
        <v>0</v>
      </c>
    </row>
    <row r="37" spans="2:41" ht="15.95" customHeight="1" thickBot="1" x14ac:dyDescent="0.3">
      <c r="B37" s="453">
        <f>'Postes comptables'!C29</f>
        <v>0</v>
      </c>
      <c r="C37" s="280">
        <f>'Dép-Rec Réels'!D35</f>
        <v>0</v>
      </c>
      <c r="D37" s="454"/>
      <c r="E37" s="455"/>
      <c r="F37" s="48"/>
      <c r="G37" s="363" t="str">
        <f>IF(OR(Accueil!Q12="Trésorerie",Accueil!Q12="Actif"),Accueil!G12&amp;" "&amp;Accueil!H12,"")</f>
        <v xml:space="preserve"> </v>
      </c>
      <c r="H37" s="364">
        <f ca="1">IF(OR(Accueil!Q12="Trésorerie",Accueil!Q12="Actif"),Accueil!O12,"")</f>
        <v>0</v>
      </c>
      <c r="J37" s="453">
        <f t="shared" si="0"/>
        <v>0</v>
      </c>
      <c r="K37" s="281">
        <f>'Budget général'!E35</f>
        <v>0</v>
      </c>
      <c r="L37" s="454">
        <f t="shared" si="1"/>
        <v>0</v>
      </c>
      <c r="M37" s="455"/>
      <c r="N37" s="11"/>
      <c r="O37" s="453">
        <f t="shared" si="2"/>
        <v>0</v>
      </c>
      <c r="P37" s="281">
        <f>'Budgets actions'!F43</f>
        <v>0</v>
      </c>
      <c r="Q37" s="454">
        <f t="shared" si="3"/>
        <v>0</v>
      </c>
      <c r="R37" s="296">
        <f>'Budgets actions'!F100</f>
        <v>0</v>
      </c>
      <c r="S37" s="11"/>
      <c r="T37" s="453">
        <f t="shared" si="4"/>
        <v>0</v>
      </c>
      <c r="U37" s="281">
        <f>'Budgets actions'!H43</f>
        <v>0</v>
      </c>
      <c r="V37" s="454">
        <f t="shared" si="5"/>
        <v>0</v>
      </c>
      <c r="W37" s="296">
        <f>'Budgets actions'!H100</f>
        <v>0</v>
      </c>
      <c r="X37" s="11"/>
      <c r="Y37" s="453">
        <f t="shared" si="6"/>
        <v>0</v>
      </c>
      <c r="Z37" s="281">
        <f>'Budgets actions'!J43</f>
        <v>0</v>
      </c>
      <c r="AA37" s="454">
        <f t="shared" si="7"/>
        <v>0</v>
      </c>
      <c r="AB37" s="296">
        <f>'Budgets actions'!J100</f>
        <v>0</v>
      </c>
      <c r="AC37" s="11"/>
      <c r="AD37" s="453">
        <f t="shared" si="8"/>
        <v>0</v>
      </c>
      <c r="AE37" s="281">
        <f>'Budgets actions'!L43</f>
        <v>0</v>
      </c>
      <c r="AF37" s="454">
        <f t="shared" si="9"/>
        <v>0</v>
      </c>
      <c r="AG37" s="296">
        <f>'Budgets actions'!L100</f>
        <v>0</v>
      </c>
      <c r="AH37" s="11"/>
      <c r="AI37" s="453">
        <f t="shared" si="10"/>
        <v>0</v>
      </c>
      <c r="AJ37" s="281">
        <f>'Budgets actions'!N43</f>
        <v>0</v>
      </c>
      <c r="AK37" s="454">
        <f t="shared" si="11"/>
        <v>0</v>
      </c>
      <c r="AL37" s="296">
        <f>'Budgets actions'!N100</f>
        <v>0</v>
      </c>
      <c r="AN37">
        <f>'Postes comptables'!D29</f>
        <v>0</v>
      </c>
      <c r="AO37" s="44"/>
    </row>
    <row r="38" spans="2:41" ht="15.95" customHeight="1" thickBot="1" x14ac:dyDescent="0.3">
      <c r="B38" s="452" t="str">
        <f>'Postes comptables'!A30</f>
        <v>64 - FRAIS DE PERSONNEL</v>
      </c>
      <c r="C38" s="447">
        <f>SUM(C39:C42)</f>
        <v>223.6</v>
      </c>
      <c r="D38" s="454"/>
      <c r="E38" s="455"/>
      <c r="F38" s="48"/>
      <c r="G38" s="363" t="str">
        <f>IF(OR(Accueil!Q14="Trésorerie",Accueil!Q14="Actif"),Accueil!G14&amp;" "&amp;Accueil!H14,"")</f>
        <v>SUMUP CARTE BANCAIRE</v>
      </c>
      <c r="H38" s="364">
        <f ca="1">IF(OR(Accueil!Q14="Trésorerie",Accueil!Q14="Actif"),Accueil!O14,"")</f>
        <v>117.12</v>
      </c>
      <c r="J38" s="452" t="str">
        <f t="shared" si="0"/>
        <v>64 - FRAIS DE PERSONNEL</v>
      </c>
      <c r="K38" s="447">
        <f>SUM(K39:K42)</f>
        <v>230</v>
      </c>
      <c r="L38" s="454">
        <f t="shared" si="1"/>
        <v>0</v>
      </c>
      <c r="M38" s="455"/>
      <c r="N38" s="11"/>
      <c r="O38" s="452" t="str">
        <f t="shared" si="2"/>
        <v>64 - FRAIS DE PERSONNEL</v>
      </c>
      <c r="P38" s="447">
        <f>SUM(P39:P42)</f>
        <v>0</v>
      </c>
      <c r="Q38" s="454">
        <f t="shared" si="3"/>
        <v>0</v>
      </c>
      <c r="R38" s="296">
        <f>'Budgets actions'!F101</f>
        <v>0</v>
      </c>
      <c r="S38" s="11"/>
      <c r="T38" s="452" t="str">
        <f t="shared" si="4"/>
        <v>64 - FRAIS DE PERSONNEL</v>
      </c>
      <c r="U38" s="447">
        <f>SUM(U39:U42)</f>
        <v>0</v>
      </c>
      <c r="V38" s="454">
        <f t="shared" si="5"/>
        <v>0</v>
      </c>
      <c r="W38" s="296">
        <f>'Budgets actions'!H101</f>
        <v>0</v>
      </c>
      <c r="X38" s="11"/>
      <c r="Y38" s="452" t="str">
        <f t="shared" si="6"/>
        <v>64 - FRAIS DE PERSONNEL</v>
      </c>
      <c r="Z38" s="447">
        <f>SUM(Z39:Z42)</f>
        <v>0</v>
      </c>
      <c r="AA38" s="454">
        <f t="shared" si="7"/>
        <v>0</v>
      </c>
      <c r="AB38" s="296">
        <f>'Budgets actions'!J101</f>
        <v>0</v>
      </c>
      <c r="AC38" s="11"/>
      <c r="AD38" s="452" t="str">
        <f t="shared" si="8"/>
        <v>64 - FRAIS DE PERSONNEL</v>
      </c>
      <c r="AE38" s="447">
        <f>SUM(AE39:AE42)</f>
        <v>0</v>
      </c>
      <c r="AF38" s="454">
        <f t="shared" si="9"/>
        <v>0</v>
      </c>
      <c r="AG38" s="296">
        <f>'Budgets actions'!L101</f>
        <v>0</v>
      </c>
      <c r="AH38" s="11"/>
      <c r="AI38" s="452" t="str">
        <f t="shared" si="10"/>
        <v>64 - FRAIS DE PERSONNEL</v>
      </c>
      <c r="AJ38" s="447">
        <f>SUM(AJ39:AJ42)</f>
        <v>0</v>
      </c>
      <c r="AK38" s="454">
        <f t="shared" si="11"/>
        <v>0</v>
      </c>
      <c r="AL38" s="296">
        <f>'Budgets actions'!N101</f>
        <v>0</v>
      </c>
      <c r="AO38" s="44"/>
    </row>
    <row r="39" spans="2:41" ht="15.95" customHeight="1" x14ac:dyDescent="0.25">
      <c r="B39" s="449" t="str">
        <f>'Postes comptables'!C30</f>
        <v>Rémunération des personnels</v>
      </c>
      <c r="C39" s="281">
        <f>'Dép-Rec Réels'!D36</f>
        <v>145.6</v>
      </c>
      <c r="D39" s="454"/>
      <c r="E39" s="455"/>
      <c r="F39" s="48"/>
      <c r="G39" s="363" t="str">
        <f>IF(OR(Accueil!Q16="Trésorerie",Accueil!Q16="Actif"),Accueil!G16&amp;" "&amp;Accueil!H16,"")</f>
        <v/>
      </c>
      <c r="H39" s="364" t="str">
        <f>IF(OR(Accueil!Q16="Trésorerie",Accueil!Q16="Actif"),Accueil!O16,"")</f>
        <v/>
      </c>
      <c r="J39" s="449" t="str">
        <f t="shared" ref="J39:J59" si="12">B39</f>
        <v>Rémunération des personnels</v>
      </c>
      <c r="K39" s="281">
        <f>'Budget général'!E36</f>
        <v>150</v>
      </c>
      <c r="L39" s="454">
        <f t="shared" ref="L39:L59" si="13">D39</f>
        <v>0</v>
      </c>
      <c r="M39" s="455"/>
      <c r="N39" s="11"/>
      <c r="O39" s="449" t="str">
        <f t="shared" si="2"/>
        <v>Rémunération des personnels</v>
      </c>
      <c r="P39" s="281">
        <f>'Budgets actions'!F44</f>
        <v>0</v>
      </c>
      <c r="Q39" s="454">
        <f t="shared" si="3"/>
        <v>0</v>
      </c>
      <c r="R39" s="296">
        <f>'Budgets actions'!F102</f>
        <v>0</v>
      </c>
      <c r="S39" s="11"/>
      <c r="T39" s="449" t="str">
        <f t="shared" si="4"/>
        <v>Rémunération des personnels</v>
      </c>
      <c r="U39" s="281">
        <f>'Budgets actions'!H44</f>
        <v>0</v>
      </c>
      <c r="V39" s="454">
        <f t="shared" si="5"/>
        <v>0</v>
      </c>
      <c r="W39" s="296">
        <f>'Budgets actions'!H102</f>
        <v>0</v>
      </c>
      <c r="X39" s="11"/>
      <c r="Y39" s="449" t="str">
        <f t="shared" si="6"/>
        <v>Rémunération des personnels</v>
      </c>
      <c r="Z39" s="281">
        <f>'Budgets actions'!J44</f>
        <v>0</v>
      </c>
      <c r="AA39" s="454">
        <f t="shared" si="7"/>
        <v>0</v>
      </c>
      <c r="AB39" s="296">
        <f>'Budgets actions'!J102</f>
        <v>0</v>
      </c>
      <c r="AC39" s="11"/>
      <c r="AD39" s="449" t="str">
        <f t="shared" si="8"/>
        <v>Rémunération des personnels</v>
      </c>
      <c r="AE39" s="281">
        <f>'Budgets actions'!L44</f>
        <v>0</v>
      </c>
      <c r="AF39" s="454">
        <f t="shared" si="9"/>
        <v>0</v>
      </c>
      <c r="AG39" s="296">
        <f>'Budgets actions'!L102</f>
        <v>0</v>
      </c>
      <c r="AH39" s="11"/>
      <c r="AI39" s="449" t="str">
        <f t="shared" si="10"/>
        <v>Rémunération des personnels</v>
      </c>
      <c r="AJ39" s="281">
        <f>'Budgets actions'!N44</f>
        <v>0</v>
      </c>
      <c r="AK39" s="454">
        <f t="shared" si="11"/>
        <v>0</v>
      </c>
      <c r="AL39" s="296">
        <f>'Budgets actions'!N102</f>
        <v>0</v>
      </c>
      <c r="AN39" t="str">
        <f>'Postes comptables'!D30</f>
        <v>Salaires bruts</v>
      </c>
      <c r="AO39" s="44"/>
    </row>
    <row r="40" spans="2:41" ht="15.95" customHeight="1" x14ac:dyDescent="0.25">
      <c r="B40" s="450" t="str">
        <f>'Postes comptables'!C31</f>
        <v>Charges sociales</v>
      </c>
      <c r="C40" s="77">
        <f>'Dép-Rec Réels'!D37</f>
        <v>78</v>
      </c>
      <c r="D40" s="454"/>
      <c r="E40" s="455"/>
      <c r="F40" s="48"/>
      <c r="G40" s="363" t="str">
        <f>IF(OR(Accueil!Q18="Trésorerie",Accueil!Q18="Actif"),Accueil!G18&amp;" "&amp;Accueil!H18,"")</f>
        <v xml:space="preserve"> A RECEVOIR</v>
      </c>
      <c r="H40" s="364">
        <f ca="1">IF(OR(Accueil!Q18="Trésorerie",Accueil!Q18="Actif"),Accueil!O18,"")</f>
        <v>126</v>
      </c>
      <c r="J40" s="450" t="str">
        <f t="shared" si="12"/>
        <v>Charges sociales</v>
      </c>
      <c r="K40" s="281">
        <f>'Budget général'!E37</f>
        <v>80</v>
      </c>
      <c r="L40" s="454">
        <f t="shared" si="13"/>
        <v>0</v>
      </c>
      <c r="M40" s="455"/>
      <c r="N40" s="11"/>
      <c r="O40" s="450" t="str">
        <f t="shared" si="2"/>
        <v>Charges sociales</v>
      </c>
      <c r="P40" s="281">
        <f>'Budgets actions'!F45</f>
        <v>0</v>
      </c>
      <c r="Q40" s="454">
        <f t="shared" si="3"/>
        <v>0</v>
      </c>
      <c r="R40" s="296">
        <f>'Budgets actions'!F103</f>
        <v>0</v>
      </c>
      <c r="S40" s="11"/>
      <c r="T40" s="450" t="str">
        <f t="shared" si="4"/>
        <v>Charges sociales</v>
      </c>
      <c r="U40" s="281">
        <f>'Budgets actions'!H45</f>
        <v>0</v>
      </c>
      <c r="V40" s="454">
        <f t="shared" si="5"/>
        <v>0</v>
      </c>
      <c r="W40" s="296">
        <f>'Budgets actions'!H103</f>
        <v>0</v>
      </c>
      <c r="X40" s="11"/>
      <c r="Y40" s="450" t="str">
        <f t="shared" si="6"/>
        <v>Charges sociales</v>
      </c>
      <c r="Z40" s="281">
        <f>'Budgets actions'!J45</f>
        <v>0</v>
      </c>
      <c r="AA40" s="454">
        <f t="shared" si="7"/>
        <v>0</v>
      </c>
      <c r="AB40" s="296">
        <f>'Budgets actions'!J103</f>
        <v>0</v>
      </c>
      <c r="AC40" s="11"/>
      <c r="AD40" s="450" t="str">
        <f t="shared" si="8"/>
        <v>Charges sociales</v>
      </c>
      <c r="AE40" s="281">
        <f>'Budgets actions'!L45</f>
        <v>0</v>
      </c>
      <c r="AF40" s="454">
        <f t="shared" si="9"/>
        <v>0</v>
      </c>
      <c r="AG40" s="296">
        <f>'Budgets actions'!L103</f>
        <v>0</v>
      </c>
      <c r="AH40" s="11"/>
      <c r="AI40" s="450" t="str">
        <f t="shared" si="10"/>
        <v>Charges sociales</v>
      </c>
      <c r="AJ40" s="281">
        <f>'Budgets actions'!N45</f>
        <v>0</v>
      </c>
      <c r="AK40" s="454">
        <f t="shared" si="11"/>
        <v>0</v>
      </c>
      <c r="AL40" s="296">
        <f>'Budgets actions'!N103</f>
        <v>0</v>
      </c>
      <c r="AN40" t="str">
        <f>'Postes comptables'!D31</f>
        <v>Charges sociales de l'employeur</v>
      </c>
      <c r="AO40" s="44"/>
    </row>
    <row r="41" spans="2:41" ht="15.95" customHeight="1" x14ac:dyDescent="0.25">
      <c r="B41" s="450" t="str">
        <f>'Postes comptables'!C32</f>
        <v>Autres charges de personnel</v>
      </c>
      <c r="C41" s="77">
        <f>'Dép-Rec Réels'!D38</f>
        <v>0</v>
      </c>
      <c r="D41" s="454"/>
      <c r="E41" s="455"/>
      <c r="F41" s="48"/>
      <c r="G41" s="363" t="str">
        <f>IF(OR(Accueil!Q20="Trésorerie",Accueil!Q20="Actif"),Accueil!G20&amp;" "&amp;Accueil!H20,"")</f>
        <v xml:space="preserve"> A REVERSER</v>
      </c>
      <c r="H41" s="364">
        <f ca="1">IF(OR(Accueil!Q20="Trésorerie",Accueil!Q20="Actif"),Accueil!O20,"")</f>
        <v>0</v>
      </c>
      <c r="J41" s="450" t="str">
        <f t="shared" si="12"/>
        <v>Autres charges de personnel</v>
      </c>
      <c r="K41" s="281">
        <f>'Budget général'!E38</f>
        <v>0</v>
      </c>
      <c r="L41" s="454">
        <f t="shared" si="13"/>
        <v>0</v>
      </c>
      <c r="M41" s="455"/>
      <c r="N41" s="11"/>
      <c r="O41" s="450" t="str">
        <f t="shared" si="2"/>
        <v>Autres charges de personnel</v>
      </c>
      <c r="P41" s="281">
        <f>'Budgets actions'!F46</f>
        <v>0</v>
      </c>
      <c r="Q41" s="454">
        <f t="shared" si="3"/>
        <v>0</v>
      </c>
      <c r="R41" s="296">
        <f>'Budgets actions'!F104</f>
        <v>0</v>
      </c>
      <c r="S41" s="11"/>
      <c r="T41" s="450" t="str">
        <f t="shared" si="4"/>
        <v>Autres charges de personnel</v>
      </c>
      <c r="U41" s="281">
        <f>'Budgets actions'!H46</f>
        <v>0</v>
      </c>
      <c r="V41" s="454">
        <f t="shared" si="5"/>
        <v>0</v>
      </c>
      <c r="W41" s="296">
        <f>'Budgets actions'!H104</f>
        <v>0</v>
      </c>
      <c r="X41" s="11"/>
      <c r="Y41" s="450" t="str">
        <f t="shared" si="6"/>
        <v>Autres charges de personnel</v>
      </c>
      <c r="Z41" s="281">
        <f>'Budgets actions'!J46</f>
        <v>0</v>
      </c>
      <c r="AA41" s="454">
        <f t="shared" si="7"/>
        <v>0</v>
      </c>
      <c r="AB41" s="296">
        <f>'Budgets actions'!J104</f>
        <v>0</v>
      </c>
      <c r="AC41" s="11"/>
      <c r="AD41" s="450" t="str">
        <f t="shared" si="8"/>
        <v>Autres charges de personnel</v>
      </c>
      <c r="AE41" s="281">
        <f>'Budgets actions'!L46</f>
        <v>0</v>
      </c>
      <c r="AF41" s="454">
        <f t="shared" si="9"/>
        <v>0</v>
      </c>
      <c r="AG41" s="296">
        <f>'Budgets actions'!L104</f>
        <v>0</v>
      </c>
      <c r="AH41" s="11"/>
      <c r="AI41" s="450" t="str">
        <f t="shared" si="10"/>
        <v>Autres charges de personnel</v>
      </c>
      <c r="AJ41" s="281">
        <f>'Budgets actions'!N46</f>
        <v>0</v>
      </c>
      <c r="AK41" s="454">
        <f t="shared" si="11"/>
        <v>0</v>
      </c>
      <c r="AL41" s="296">
        <f>'Budgets actions'!N104</f>
        <v>0</v>
      </c>
      <c r="AN41" t="str">
        <f>'Postes comptables'!D32</f>
        <v>Autres charges de personnel 64</v>
      </c>
      <c r="AO41" s="44"/>
    </row>
    <row r="42" spans="2:41" ht="15.95" customHeight="1" thickBot="1" x14ac:dyDescent="0.3">
      <c r="B42" s="453">
        <f>'Postes comptables'!C33</f>
        <v>0</v>
      </c>
      <c r="C42" s="280">
        <f>'Dép-Rec Réels'!D39</f>
        <v>0</v>
      </c>
      <c r="D42" s="454"/>
      <c r="E42" s="455"/>
      <c r="F42" s="48"/>
      <c r="G42" s="363" t="str">
        <f>IF(OR(Accueil!Q22="Trésorerie",Accueil!Q22="Actif"),Accueil!G22&amp;" "&amp;Accueil!H22,"")</f>
        <v xml:space="preserve"> </v>
      </c>
      <c r="H42" s="364">
        <f ca="1">IF(OR(Accueil!Q22="Trésorerie",Accueil!Q22="Actif"),Accueil!O22,"")</f>
        <v>0</v>
      </c>
      <c r="J42" s="453">
        <f t="shared" si="12"/>
        <v>0</v>
      </c>
      <c r="K42" s="281">
        <f>'Budget général'!E39</f>
        <v>0</v>
      </c>
      <c r="L42" s="454">
        <f t="shared" si="13"/>
        <v>0</v>
      </c>
      <c r="M42" s="455"/>
      <c r="N42" s="11"/>
      <c r="O42" s="453">
        <f t="shared" si="2"/>
        <v>0</v>
      </c>
      <c r="P42" s="281">
        <f>'Budgets actions'!F47</f>
        <v>0</v>
      </c>
      <c r="Q42" s="454">
        <f t="shared" si="3"/>
        <v>0</v>
      </c>
      <c r="R42" s="296">
        <f>'Budgets actions'!F105</f>
        <v>0</v>
      </c>
      <c r="S42" s="11"/>
      <c r="T42" s="453">
        <f t="shared" si="4"/>
        <v>0</v>
      </c>
      <c r="U42" s="281">
        <f>'Budgets actions'!H47</f>
        <v>0</v>
      </c>
      <c r="V42" s="454">
        <f t="shared" si="5"/>
        <v>0</v>
      </c>
      <c r="W42" s="296">
        <f>'Budgets actions'!H105</f>
        <v>0</v>
      </c>
      <c r="X42" s="11"/>
      <c r="Y42" s="453">
        <f t="shared" si="6"/>
        <v>0</v>
      </c>
      <c r="Z42" s="281">
        <f>'Budgets actions'!J47</f>
        <v>0</v>
      </c>
      <c r="AA42" s="454">
        <f t="shared" si="7"/>
        <v>0</v>
      </c>
      <c r="AB42" s="296">
        <f>'Budgets actions'!J105</f>
        <v>0</v>
      </c>
      <c r="AC42" s="11"/>
      <c r="AD42" s="453">
        <f t="shared" si="8"/>
        <v>0</v>
      </c>
      <c r="AE42" s="281">
        <f>'Budgets actions'!L47</f>
        <v>0</v>
      </c>
      <c r="AF42" s="454">
        <f t="shared" si="9"/>
        <v>0</v>
      </c>
      <c r="AG42" s="296">
        <f>'Budgets actions'!L105</f>
        <v>0</v>
      </c>
      <c r="AH42" s="11"/>
      <c r="AI42" s="453">
        <f t="shared" si="10"/>
        <v>0</v>
      </c>
      <c r="AJ42" s="281">
        <f>'Budgets actions'!N47</f>
        <v>0</v>
      </c>
      <c r="AK42" s="454">
        <f t="shared" si="11"/>
        <v>0</v>
      </c>
      <c r="AL42" s="296">
        <f>'Budgets actions'!N105</f>
        <v>0</v>
      </c>
      <c r="AN42">
        <f>'Postes comptables'!D33</f>
        <v>0</v>
      </c>
      <c r="AO42" s="44"/>
    </row>
    <row r="43" spans="2:41" ht="15.95" customHeight="1" thickBot="1" x14ac:dyDescent="0.3">
      <c r="B43" s="452" t="str">
        <f>'Postes comptables'!A34</f>
        <v>65 - AUTRES CHARGES DE GESTION COURANTE</v>
      </c>
      <c r="C43" s="447">
        <f>SUM(C44:C46)</f>
        <v>110.58</v>
      </c>
      <c r="D43" s="452" t="str">
        <f>'Postes comptables'!A81</f>
        <v>75 - AUTRES PRODUITS GESTION COURANTE</v>
      </c>
      <c r="E43" s="448">
        <f>SUM(E44:E46)</f>
        <v>5855.25</v>
      </c>
      <c r="F43" s="48"/>
      <c r="G43" s="360" t="str">
        <f>IF(OR(Accueil!Q24="Trésorerie",Accueil!Q24="Actif"),Accueil!G24&amp;" "&amp;Accueil!H24,"")</f>
        <v xml:space="preserve"> </v>
      </c>
      <c r="H43" s="365">
        <f ca="1">IF(OR(Accueil!Q24="Trésorerie",Accueil!Q24="Actif"),Accueil!O24,"")</f>
        <v>0</v>
      </c>
      <c r="J43" s="452" t="str">
        <f t="shared" si="12"/>
        <v>65 - AUTRES CHARGES DE GESTION COURANTE</v>
      </c>
      <c r="K43" s="447">
        <f>SUM(K44:K46)</f>
        <v>150</v>
      </c>
      <c r="L43" s="452" t="str">
        <f t="shared" si="13"/>
        <v>75 - AUTRES PRODUITS GESTION COURANTE</v>
      </c>
      <c r="M43" s="448">
        <f>SUM(M44:M46)</f>
        <v>3800</v>
      </c>
      <c r="N43" s="537"/>
      <c r="O43" s="452" t="str">
        <f t="shared" si="2"/>
        <v>65 - AUTRES CHARGES DE GESTION COURANTE</v>
      </c>
      <c r="P43" s="447">
        <f>SUM(P44:P46)</f>
        <v>0</v>
      </c>
      <c r="Q43" s="452" t="str">
        <f t="shared" si="3"/>
        <v>75 - AUTRES PRODUITS GESTION COURANTE</v>
      </c>
      <c r="R43" s="448">
        <f>SUM(R44:R46)</f>
        <v>0</v>
      </c>
      <c r="S43" s="537"/>
      <c r="T43" s="452" t="str">
        <f t="shared" si="4"/>
        <v>65 - AUTRES CHARGES DE GESTION COURANTE</v>
      </c>
      <c r="U43" s="447">
        <f>SUM(U44:U46)</f>
        <v>0</v>
      </c>
      <c r="V43" s="452" t="str">
        <f t="shared" si="5"/>
        <v>75 - AUTRES PRODUITS GESTION COURANTE</v>
      </c>
      <c r="W43" s="448">
        <f>SUM(W44:W46)</f>
        <v>0</v>
      </c>
      <c r="X43" s="537"/>
      <c r="Y43" s="452" t="str">
        <f t="shared" si="6"/>
        <v>65 - AUTRES CHARGES DE GESTION COURANTE</v>
      </c>
      <c r="Z43" s="447">
        <f>SUM(Z44:Z46)</f>
        <v>0</v>
      </c>
      <c r="AA43" s="452" t="str">
        <f t="shared" si="7"/>
        <v>75 - AUTRES PRODUITS GESTION COURANTE</v>
      </c>
      <c r="AB43" s="448">
        <f>SUM(AB44:AB46)</f>
        <v>0</v>
      </c>
      <c r="AC43" s="531"/>
      <c r="AD43" s="452" t="str">
        <f t="shared" si="8"/>
        <v>65 - AUTRES CHARGES DE GESTION COURANTE</v>
      </c>
      <c r="AE43" s="447">
        <f>SUM(AE44:AE46)</f>
        <v>0</v>
      </c>
      <c r="AF43" s="452" t="str">
        <f t="shared" si="9"/>
        <v>75 - AUTRES PRODUITS GESTION COURANTE</v>
      </c>
      <c r="AG43" s="448">
        <f>SUM(AG44:AG46)</f>
        <v>0</v>
      </c>
      <c r="AH43" s="537"/>
      <c r="AI43" s="452" t="str">
        <f t="shared" si="10"/>
        <v>65 - AUTRES CHARGES DE GESTION COURANTE</v>
      </c>
      <c r="AJ43" s="447">
        <f>SUM(AJ44:AJ46)</f>
        <v>0</v>
      </c>
      <c r="AK43" s="452" t="str">
        <f t="shared" si="11"/>
        <v>75 - AUTRES PRODUITS GESTION COURANTE</v>
      </c>
      <c r="AL43" s="448">
        <f>SUM(AL44:AL46)</f>
        <v>0</v>
      </c>
      <c r="AO43" s="44"/>
    </row>
    <row r="44" spans="2:41" ht="15.95" customHeight="1" thickBot="1" x14ac:dyDescent="0.3">
      <c r="B44" s="449" t="str">
        <f>'Postes comptables'!C34</f>
        <v>Redevances</v>
      </c>
      <c r="C44" s="281">
        <f>'Dép-Rec Réels'!D40</f>
        <v>110.58</v>
      </c>
      <c r="D44" s="449" t="str">
        <f>'Postes comptables'!C81</f>
        <v>Cotisations</v>
      </c>
      <c r="E44" s="296">
        <f>'Dép-Rec Réels'!D87</f>
        <v>0</v>
      </c>
      <c r="F44" s="48"/>
      <c r="G44" s="616" t="s">
        <v>17</v>
      </c>
      <c r="H44" s="617">
        <f ca="1">SUM(H34:H43)</f>
        <v>21446.880000000001</v>
      </c>
      <c r="J44" s="449" t="str">
        <f t="shared" si="12"/>
        <v>Redevances</v>
      </c>
      <c r="K44" s="281">
        <f>'Budget général'!E40</f>
        <v>150</v>
      </c>
      <c r="L44" s="449" t="str">
        <f t="shared" si="13"/>
        <v>Cotisations</v>
      </c>
      <c r="M44" s="296">
        <f>'Budget général'!E91</f>
        <v>0</v>
      </c>
      <c r="N44" s="11"/>
      <c r="O44" s="449" t="str">
        <f t="shared" si="2"/>
        <v>Redevances</v>
      </c>
      <c r="P44" s="281">
        <f>'Budgets actions'!F48</f>
        <v>0</v>
      </c>
      <c r="Q44" s="449" t="str">
        <f t="shared" si="3"/>
        <v>Cotisations</v>
      </c>
      <c r="R44" s="296">
        <f>'Budgets actions'!F100</f>
        <v>0</v>
      </c>
      <c r="S44" s="11"/>
      <c r="T44" s="449" t="str">
        <f t="shared" si="4"/>
        <v>Redevances</v>
      </c>
      <c r="U44" s="281">
        <f>'Budgets actions'!H48</f>
        <v>0</v>
      </c>
      <c r="V44" s="449" t="str">
        <f t="shared" si="5"/>
        <v>Cotisations</v>
      </c>
      <c r="W44" s="296">
        <f>'Budgets actions'!H100</f>
        <v>0</v>
      </c>
      <c r="X44" s="11"/>
      <c r="Y44" s="449" t="str">
        <f t="shared" si="6"/>
        <v>Redevances</v>
      </c>
      <c r="Z44" s="281">
        <f>'Budgets actions'!J48</f>
        <v>0</v>
      </c>
      <c r="AA44" s="449" t="str">
        <f t="shared" si="7"/>
        <v>Cotisations</v>
      </c>
      <c r="AB44" s="296">
        <f>'Budgets actions'!J100</f>
        <v>0</v>
      </c>
      <c r="AC44" s="11"/>
      <c r="AD44" s="449" t="str">
        <f t="shared" si="8"/>
        <v>Redevances</v>
      </c>
      <c r="AE44" s="281">
        <f>'Budgets actions'!L48</f>
        <v>0</v>
      </c>
      <c r="AF44" s="449" t="str">
        <f t="shared" si="9"/>
        <v>Cotisations</v>
      </c>
      <c r="AG44" s="296">
        <f>'Budgets actions'!L100</f>
        <v>0</v>
      </c>
      <c r="AH44" s="11"/>
      <c r="AI44" s="449" t="str">
        <f t="shared" si="10"/>
        <v>Redevances</v>
      </c>
      <c r="AJ44" s="281">
        <f>'Budgets actions'!N48</f>
        <v>0</v>
      </c>
      <c r="AK44" s="449" t="str">
        <f t="shared" si="11"/>
        <v>Cotisations</v>
      </c>
      <c r="AL44" s="296">
        <f>'Budgets actions'!N100</f>
        <v>0</v>
      </c>
      <c r="AN44" t="str">
        <f>'Postes comptables'!D34</f>
        <v>Autres charges de gestion courante</v>
      </c>
      <c r="AO44" s="44" t="str">
        <f>'Postes comptables'!D81</f>
        <v>Participation des adhérents</v>
      </c>
    </row>
    <row r="45" spans="2:41" ht="15.95" customHeight="1" thickBot="1" x14ac:dyDescent="0.3">
      <c r="B45" s="449" t="str">
        <f>'Postes comptables'!C35</f>
        <v>Autres charges de gestion courante</v>
      </c>
      <c r="C45" s="281">
        <f>'Dép-Rec Réels'!D41</f>
        <v>0</v>
      </c>
      <c r="D45" s="450" t="str">
        <f>'Postes comptables'!C82</f>
        <v>Dons des bienfaiteurs</v>
      </c>
      <c r="E45" s="451">
        <f>'Dép-Rec Réels'!D88</f>
        <v>5755.25</v>
      </c>
      <c r="F45" s="48"/>
      <c r="G45" s="48"/>
      <c r="H45" s="48"/>
      <c r="J45" s="449" t="str">
        <f t="shared" si="12"/>
        <v>Autres charges de gestion courante</v>
      </c>
      <c r="K45" s="281">
        <f>'Budget général'!E41</f>
        <v>0</v>
      </c>
      <c r="L45" s="450" t="str">
        <f t="shared" si="13"/>
        <v>Dons des bienfaiteurs</v>
      </c>
      <c r="M45" s="296">
        <f>'Budget général'!E92</f>
        <v>3800</v>
      </c>
      <c r="N45" s="11"/>
      <c r="O45" s="449" t="str">
        <f t="shared" si="2"/>
        <v>Autres charges de gestion courante</v>
      </c>
      <c r="P45" s="281">
        <f>'Budgets actions'!F49</f>
        <v>0</v>
      </c>
      <c r="Q45" s="450" t="str">
        <f t="shared" si="3"/>
        <v>Dons des bienfaiteurs</v>
      </c>
      <c r="R45" s="296">
        <f>'Budgets actions'!F101</f>
        <v>0</v>
      </c>
      <c r="S45" s="11"/>
      <c r="T45" s="449" t="str">
        <f t="shared" si="4"/>
        <v>Autres charges de gestion courante</v>
      </c>
      <c r="U45" s="281">
        <f>'Budgets actions'!H49</f>
        <v>0</v>
      </c>
      <c r="V45" s="450" t="str">
        <f t="shared" si="5"/>
        <v>Dons des bienfaiteurs</v>
      </c>
      <c r="W45" s="296">
        <f>'Budgets actions'!H101</f>
        <v>0</v>
      </c>
      <c r="X45" s="11"/>
      <c r="Y45" s="449" t="str">
        <f t="shared" si="6"/>
        <v>Autres charges de gestion courante</v>
      </c>
      <c r="Z45" s="281">
        <f>'Budgets actions'!J49</f>
        <v>0</v>
      </c>
      <c r="AA45" s="450" t="str">
        <f t="shared" si="7"/>
        <v>Dons des bienfaiteurs</v>
      </c>
      <c r="AB45" s="296">
        <f>'Budgets actions'!J101</f>
        <v>0</v>
      </c>
      <c r="AC45" s="11"/>
      <c r="AD45" s="449" t="str">
        <f t="shared" si="8"/>
        <v>Autres charges de gestion courante</v>
      </c>
      <c r="AE45" s="281">
        <f>'Budgets actions'!L49</f>
        <v>0</v>
      </c>
      <c r="AF45" s="450" t="str">
        <f t="shared" si="9"/>
        <v>Dons des bienfaiteurs</v>
      </c>
      <c r="AG45" s="296">
        <f>'Budgets actions'!L101</f>
        <v>0</v>
      </c>
      <c r="AH45" s="11"/>
      <c r="AI45" s="449" t="str">
        <f t="shared" si="10"/>
        <v>Autres charges de gestion courante</v>
      </c>
      <c r="AJ45" s="281">
        <f>'Budgets actions'!N49</f>
        <v>0</v>
      </c>
      <c r="AK45" s="450" t="str">
        <f t="shared" si="11"/>
        <v>Dons des bienfaiteurs</v>
      </c>
      <c r="AL45" s="296">
        <f>'Budgets actions'!N101</f>
        <v>0</v>
      </c>
      <c r="AN45" t="str">
        <f>'Postes comptables'!D35</f>
        <v>Autres charges de gestion courante</v>
      </c>
      <c r="AO45" s="44" t="str">
        <f>'Postes comptables'!D82</f>
        <v>Sponsoring, partenariats privés</v>
      </c>
    </row>
    <row r="46" spans="2:41" ht="15.95" customHeight="1" thickBot="1" x14ac:dyDescent="0.3">
      <c r="B46" s="453">
        <f>'Postes comptables'!C36</f>
        <v>0</v>
      </c>
      <c r="C46" s="280">
        <f>'Dép-Rec Réels'!D42</f>
        <v>0</v>
      </c>
      <c r="D46" s="453" t="str">
        <f>'Postes comptables'!C83</f>
        <v>Indemnités d'assurances</v>
      </c>
      <c r="E46" s="297">
        <f>'Dép-Rec Réels'!D89</f>
        <v>100</v>
      </c>
      <c r="F46" s="48"/>
      <c r="G46" s="640" t="s">
        <v>367</v>
      </c>
      <c r="H46" s="641"/>
      <c r="J46" s="453">
        <f t="shared" si="12"/>
        <v>0</v>
      </c>
      <c r="K46" s="281">
        <f>'Budget général'!E42</f>
        <v>0</v>
      </c>
      <c r="L46" s="453" t="str">
        <f t="shared" si="13"/>
        <v>Indemnités d'assurances</v>
      </c>
      <c r="M46" s="296">
        <f>'Budget général'!E93</f>
        <v>0</v>
      </c>
      <c r="N46" s="11"/>
      <c r="O46" s="453">
        <f t="shared" si="2"/>
        <v>0</v>
      </c>
      <c r="P46" s="281">
        <f>'Budgets actions'!F50</f>
        <v>0</v>
      </c>
      <c r="Q46" s="453" t="str">
        <f t="shared" si="3"/>
        <v>Indemnités d'assurances</v>
      </c>
      <c r="R46" s="296">
        <f>'Budgets actions'!F102</f>
        <v>0</v>
      </c>
      <c r="S46" s="11"/>
      <c r="T46" s="453">
        <f t="shared" si="4"/>
        <v>0</v>
      </c>
      <c r="U46" s="281">
        <f>'Budgets actions'!H50</f>
        <v>0</v>
      </c>
      <c r="V46" s="453" t="str">
        <f t="shared" si="5"/>
        <v>Indemnités d'assurances</v>
      </c>
      <c r="W46" s="296">
        <f>'Budgets actions'!H102</f>
        <v>0</v>
      </c>
      <c r="X46" s="11"/>
      <c r="Y46" s="453">
        <f t="shared" si="6"/>
        <v>0</v>
      </c>
      <c r="Z46" s="281">
        <f>'Budgets actions'!J50</f>
        <v>0</v>
      </c>
      <c r="AA46" s="453" t="str">
        <f t="shared" si="7"/>
        <v>Indemnités d'assurances</v>
      </c>
      <c r="AB46" s="296">
        <f>'Budgets actions'!J102</f>
        <v>0</v>
      </c>
      <c r="AC46" s="11"/>
      <c r="AD46" s="453">
        <f t="shared" si="8"/>
        <v>0</v>
      </c>
      <c r="AE46" s="281">
        <f>'Budgets actions'!L50</f>
        <v>0</v>
      </c>
      <c r="AF46" s="453" t="str">
        <f t="shared" si="9"/>
        <v>Indemnités d'assurances</v>
      </c>
      <c r="AG46" s="296">
        <f>'Budgets actions'!L102</f>
        <v>0</v>
      </c>
      <c r="AH46" s="11"/>
      <c r="AI46" s="453">
        <f t="shared" si="10"/>
        <v>0</v>
      </c>
      <c r="AJ46" s="281">
        <f>'Budgets actions'!N50</f>
        <v>0</v>
      </c>
      <c r="AK46" s="453" t="str">
        <f t="shared" si="11"/>
        <v>Indemnités d'assurances</v>
      </c>
      <c r="AL46" s="296">
        <f>'Budgets actions'!N102</f>
        <v>0</v>
      </c>
      <c r="AN46">
        <f>'Postes comptables'!D36</f>
        <v>0</v>
      </c>
      <c r="AO46" s="44" t="str">
        <f>'Postes comptables'!D83</f>
        <v>Sponsoring, partenariats privés</v>
      </c>
    </row>
    <row r="47" spans="2:41" ht="15.95" customHeight="1" thickBot="1" x14ac:dyDescent="0.3">
      <c r="B47" s="452" t="str">
        <f>'Postes comptables'!A37</f>
        <v>66 - CHARGES FINANCIERES</v>
      </c>
      <c r="C47" s="456">
        <f>SUM(C48:C49)</f>
        <v>0</v>
      </c>
      <c r="D47" s="452" t="str">
        <f>'Postes comptables'!A84</f>
        <v>76 - PRODUITS FINANCIERS</v>
      </c>
      <c r="E47" s="448">
        <f>SUM(E48:E49)</f>
        <v>343.46</v>
      </c>
      <c r="F47" s="48"/>
      <c r="G47" s="357" t="s">
        <v>369</v>
      </c>
      <c r="H47" s="367">
        <f ca="1">H44-SUM(H48:H57)</f>
        <v>19556.920000000002</v>
      </c>
      <c r="J47" s="452" t="str">
        <f t="shared" si="12"/>
        <v>66 - CHARGES FINANCIERES</v>
      </c>
      <c r="K47" s="456">
        <f>SUM(K48:K49)</f>
        <v>0</v>
      </c>
      <c r="L47" s="452" t="str">
        <f t="shared" si="13"/>
        <v>76 - PRODUITS FINANCIERS</v>
      </c>
      <c r="M47" s="448">
        <f>SUM(M48:M49)</f>
        <v>300</v>
      </c>
      <c r="N47" s="537"/>
      <c r="O47" s="452" t="str">
        <f t="shared" si="2"/>
        <v>66 - CHARGES FINANCIERES</v>
      </c>
      <c r="P47" s="456">
        <f>SUM(P48:P49)</f>
        <v>0</v>
      </c>
      <c r="Q47" s="452" t="str">
        <f t="shared" si="3"/>
        <v>76 - PRODUITS FINANCIERS</v>
      </c>
      <c r="R47" s="448">
        <f>SUM(R48:R49)</f>
        <v>0</v>
      </c>
      <c r="S47" s="537"/>
      <c r="T47" s="452" t="str">
        <f t="shared" si="4"/>
        <v>66 - CHARGES FINANCIERES</v>
      </c>
      <c r="U47" s="456">
        <f>SUM(U48:U49)</f>
        <v>0</v>
      </c>
      <c r="V47" s="452" t="str">
        <f t="shared" si="5"/>
        <v>76 - PRODUITS FINANCIERS</v>
      </c>
      <c r="W47" s="448">
        <f>SUM(W48:W49)</f>
        <v>0</v>
      </c>
      <c r="X47" s="537"/>
      <c r="Y47" s="452" t="str">
        <f t="shared" si="6"/>
        <v>66 - CHARGES FINANCIERES</v>
      </c>
      <c r="Z47" s="456">
        <f>SUM(Z48:Z49)</f>
        <v>0</v>
      </c>
      <c r="AA47" s="452" t="str">
        <f t="shared" si="7"/>
        <v>76 - PRODUITS FINANCIERS</v>
      </c>
      <c r="AB47" s="448">
        <f>SUM(AB48:AB49)</f>
        <v>0</v>
      </c>
      <c r="AC47" s="531"/>
      <c r="AD47" s="452" t="str">
        <f t="shared" si="8"/>
        <v>66 - CHARGES FINANCIERES</v>
      </c>
      <c r="AE47" s="456">
        <f>SUM(AE48:AE49)</f>
        <v>0</v>
      </c>
      <c r="AF47" s="452" t="str">
        <f t="shared" si="9"/>
        <v>76 - PRODUITS FINANCIERS</v>
      </c>
      <c r="AG47" s="448">
        <f>SUM(AG48:AG49)</f>
        <v>0</v>
      </c>
      <c r="AH47" s="537"/>
      <c r="AI47" s="452" t="str">
        <f t="shared" si="10"/>
        <v>66 - CHARGES FINANCIERES</v>
      </c>
      <c r="AJ47" s="456">
        <f>SUM(AJ48:AJ49)</f>
        <v>0</v>
      </c>
      <c r="AK47" s="452" t="str">
        <f t="shared" si="11"/>
        <v>76 - PRODUITS FINANCIERS</v>
      </c>
      <c r="AL47" s="448">
        <f>SUM(AL48:AL49)</f>
        <v>0</v>
      </c>
      <c r="AO47" s="44"/>
    </row>
    <row r="48" spans="2:41" ht="15.95" customHeight="1" x14ac:dyDescent="0.25">
      <c r="B48" s="449" t="str">
        <f>'Postes comptables'!C37</f>
        <v>Charges financières</v>
      </c>
      <c r="C48" s="281">
        <f>'Dép-Rec Réels'!D43</f>
        <v>0</v>
      </c>
      <c r="D48" s="449" t="str">
        <f>'Postes comptables'!C84</f>
        <v>Intérêts des placements</v>
      </c>
      <c r="E48" s="296">
        <f>'Dép-Rec Réels'!D90</f>
        <v>343.46</v>
      </c>
      <c r="F48" s="48"/>
      <c r="G48" s="615" t="str">
        <f>IF(E60&gt;C60,"EXCEDENT DE L'EXERCICE",IF(C60&gt;E60,"DEFICIT DE L'EXERCICE",""))</f>
        <v>EXCEDENT DE L'EXERCICE</v>
      </c>
      <c r="H48" s="364">
        <f>IF(E60&gt;C60,C61,IF(C60&gt;E60,-E61,""))</f>
        <v>1521.4599999999982</v>
      </c>
      <c r="J48" s="449" t="str">
        <f t="shared" si="12"/>
        <v>Charges financières</v>
      </c>
      <c r="K48" s="281">
        <f>'Budget général'!E43</f>
        <v>0</v>
      </c>
      <c r="L48" s="449" t="str">
        <f t="shared" si="13"/>
        <v>Intérêts des placements</v>
      </c>
      <c r="M48" s="296">
        <f>'Budget général'!E94</f>
        <v>300</v>
      </c>
      <c r="N48" s="11"/>
      <c r="O48" s="449" t="str">
        <f t="shared" si="2"/>
        <v>Charges financières</v>
      </c>
      <c r="P48" s="281">
        <f>'Budgets actions'!F51</f>
        <v>0</v>
      </c>
      <c r="Q48" s="449" t="str">
        <f t="shared" si="3"/>
        <v>Intérêts des placements</v>
      </c>
      <c r="R48" s="296">
        <f>'Budgets actions'!F103</f>
        <v>0</v>
      </c>
      <c r="S48" s="11"/>
      <c r="T48" s="449" t="str">
        <f t="shared" si="4"/>
        <v>Charges financières</v>
      </c>
      <c r="U48" s="281">
        <f>'Budgets actions'!H51</f>
        <v>0</v>
      </c>
      <c r="V48" s="449" t="str">
        <f t="shared" si="5"/>
        <v>Intérêts des placements</v>
      </c>
      <c r="W48" s="296">
        <f>'Budgets actions'!H103</f>
        <v>0</v>
      </c>
      <c r="X48" s="11"/>
      <c r="Y48" s="449" t="str">
        <f t="shared" si="6"/>
        <v>Charges financières</v>
      </c>
      <c r="Z48" s="281">
        <f>'Budgets actions'!J51</f>
        <v>0</v>
      </c>
      <c r="AA48" s="449" t="str">
        <f t="shared" si="7"/>
        <v>Intérêts des placements</v>
      </c>
      <c r="AB48" s="296">
        <f>'Budgets actions'!J103</f>
        <v>0</v>
      </c>
      <c r="AC48" s="11"/>
      <c r="AD48" s="449" t="str">
        <f t="shared" si="8"/>
        <v>Charges financières</v>
      </c>
      <c r="AE48" s="281">
        <f>'Budgets actions'!L51</f>
        <v>0</v>
      </c>
      <c r="AF48" s="449" t="str">
        <f t="shared" si="9"/>
        <v>Intérêts des placements</v>
      </c>
      <c r="AG48" s="296">
        <f>'Budgets actions'!L103</f>
        <v>0</v>
      </c>
      <c r="AH48" s="11"/>
      <c r="AI48" s="449" t="str">
        <f t="shared" si="10"/>
        <v>Charges financières</v>
      </c>
      <c r="AJ48" s="281">
        <f>'Budgets actions'!N51</f>
        <v>0</v>
      </c>
      <c r="AK48" s="449" t="str">
        <f t="shared" si="11"/>
        <v>Intérêts des placements</v>
      </c>
      <c r="AL48" s="296">
        <f>'Budgets actions'!N103</f>
        <v>0</v>
      </c>
      <c r="AN48" t="str">
        <f>'Postes comptables'!D37</f>
        <v>Intérêts des emprunts</v>
      </c>
      <c r="AO48" s="44" t="str">
        <f>'Postes comptables'!D84</f>
        <v>Produits financiers</v>
      </c>
    </row>
    <row r="49" spans="2:41" ht="15.95" customHeight="1" thickBot="1" x14ac:dyDescent="0.3">
      <c r="B49" s="453">
        <f>'Postes comptables'!C38</f>
        <v>0</v>
      </c>
      <c r="C49" s="280">
        <f>'Dép-Rec Réels'!D44</f>
        <v>0</v>
      </c>
      <c r="D49" s="453" t="str">
        <f>'Postes comptables'!C85</f>
        <v>Revenus des V.M.P.</v>
      </c>
      <c r="E49" s="297">
        <f>'Dép-Rec Réels'!D91</f>
        <v>0</v>
      </c>
      <c r="F49" s="48"/>
      <c r="G49" s="615" t="str">
        <f>IF(Accueil!Q8="Passif",Accueil!G8&amp;" "&amp;Accueil!H8,"")</f>
        <v/>
      </c>
      <c r="H49" s="364" t="str">
        <f>IF(Accueil!Q8="Passif",-Accueil!O8,"")</f>
        <v/>
      </c>
      <c r="J49" s="453">
        <f t="shared" si="12"/>
        <v>0</v>
      </c>
      <c r="K49" s="281">
        <f>'Budget général'!E44</f>
        <v>0</v>
      </c>
      <c r="L49" s="453" t="str">
        <f t="shared" si="13"/>
        <v>Revenus des V.M.P.</v>
      </c>
      <c r="M49" s="296">
        <f>'Budget général'!E95</f>
        <v>0</v>
      </c>
      <c r="N49" s="11"/>
      <c r="O49" s="453">
        <f t="shared" si="2"/>
        <v>0</v>
      </c>
      <c r="P49" s="281">
        <f>'Budgets actions'!F52</f>
        <v>0</v>
      </c>
      <c r="Q49" s="453" t="str">
        <f t="shared" si="3"/>
        <v>Revenus des V.M.P.</v>
      </c>
      <c r="R49" s="296">
        <f>'Budgets actions'!F104</f>
        <v>0</v>
      </c>
      <c r="S49" s="11"/>
      <c r="T49" s="453">
        <f t="shared" si="4"/>
        <v>0</v>
      </c>
      <c r="U49" s="281">
        <f>'Budgets actions'!H52</f>
        <v>0</v>
      </c>
      <c r="V49" s="453" t="str">
        <f t="shared" si="5"/>
        <v>Revenus des V.M.P.</v>
      </c>
      <c r="W49" s="296">
        <f>'Budgets actions'!H104</f>
        <v>0</v>
      </c>
      <c r="X49" s="11"/>
      <c r="Y49" s="453">
        <f t="shared" si="6"/>
        <v>0</v>
      </c>
      <c r="Z49" s="281">
        <f>'Budgets actions'!J52</f>
        <v>0</v>
      </c>
      <c r="AA49" s="453" t="str">
        <f t="shared" si="7"/>
        <v>Revenus des V.M.P.</v>
      </c>
      <c r="AB49" s="296">
        <f>'Budgets actions'!J104</f>
        <v>0</v>
      </c>
      <c r="AC49" s="11"/>
      <c r="AD49" s="453">
        <f t="shared" si="8"/>
        <v>0</v>
      </c>
      <c r="AE49" s="281">
        <f>'Budgets actions'!L52</f>
        <v>0</v>
      </c>
      <c r="AF49" s="453" t="str">
        <f t="shared" si="9"/>
        <v>Revenus des V.M.P.</v>
      </c>
      <c r="AG49" s="296">
        <f>'Budgets actions'!L104</f>
        <v>0</v>
      </c>
      <c r="AH49" s="11"/>
      <c r="AI49" s="453">
        <f t="shared" si="10"/>
        <v>0</v>
      </c>
      <c r="AJ49" s="281">
        <f>'Budgets actions'!N52</f>
        <v>0</v>
      </c>
      <c r="AK49" s="453" t="str">
        <f t="shared" si="11"/>
        <v>Revenus des V.M.P.</v>
      </c>
      <c r="AL49" s="296">
        <f>'Budgets actions'!N104</f>
        <v>0</v>
      </c>
      <c r="AN49">
        <f>'Postes comptables'!D38</f>
        <v>0</v>
      </c>
      <c r="AO49" s="44" t="str">
        <f>'Postes comptables'!D85</f>
        <v>Produits financiers</v>
      </c>
    </row>
    <row r="50" spans="2:41" ht="15.95" customHeight="1" thickBot="1" x14ac:dyDescent="0.3">
      <c r="B50" s="452" t="str">
        <f>'Postes comptables'!A39</f>
        <v>67 - CHARGES EXCEPTIONNELLES</v>
      </c>
      <c r="C50" s="447">
        <f>SUM(C51:C52)</f>
        <v>0</v>
      </c>
      <c r="D50" s="452" t="str">
        <f>'Postes comptables'!A86</f>
        <v>77 - PRODUITS EXCEPTIONNELS</v>
      </c>
      <c r="E50" s="448">
        <f>SUM(E51:E52)</f>
        <v>0</v>
      </c>
      <c r="F50" s="48"/>
      <c r="G50" s="615" t="str">
        <f>IF(Accueil!Q10="Passif",Accueil!G10&amp;" "&amp;Accueil!H10,"")</f>
        <v/>
      </c>
      <c r="H50" s="364" t="str">
        <f>IF(Accueil!Q10="Passif",-Accueil!O10,"")</f>
        <v/>
      </c>
      <c r="J50" s="452" t="str">
        <f t="shared" si="12"/>
        <v>67 - CHARGES EXCEPTIONNELLES</v>
      </c>
      <c r="K50" s="447">
        <f>SUM(K51:K52)</f>
        <v>0</v>
      </c>
      <c r="L50" s="452" t="str">
        <f t="shared" si="13"/>
        <v>77 - PRODUITS EXCEPTIONNELS</v>
      </c>
      <c r="M50" s="448">
        <f>SUM(M51:M52)</f>
        <v>0</v>
      </c>
      <c r="N50" s="537"/>
      <c r="O50" s="452" t="str">
        <f t="shared" si="2"/>
        <v>67 - CHARGES EXCEPTIONNELLES</v>
      </c>
      <c r="P50" s="447">
        <f>SUM(P51:P52)</f>
        <v>0</v>
      </c>
      <c r="Q50" s="452" t="str">
        <f t="shared" si="3"/>
        <v>77 - PRODUITS EXCEPTIONNELS</v>
      </c>
      <c r="R50" s="448">
        <f>SUM(R51:R52)</f>
        <v>0</v>
      </c>
      <c r="S50" s="537"/>
      <c r="T50" s="452" t="str">
        <f t="shared" si="4"/>
        <v>67 - CHARGES EXCEPTIONNELLES</v>
      </c>
      <c r="U50" s="447">
        <f>SUM(U51:U52)</f>
        <v>0</v>
      </c>
      <c r="V50" s="452" t="str">
        <f t="shared" si="5"/>
        <v>77 - PRODUITS EXCEPTIONNELS</v>
      </c>
      <c r="W50" s="448">
        <f>SUM(W51:W52)</f>
        <v>0</v>
      </c>
      <c r="X50" s="537"/>
      <c r="Y50" s="452" t="str">
        <f t="shared" si="6"/>
        <v>67 - CHARGES EXCEPTIONNELLES</v>
      </c>
      <c r="Z50" s="447">
        <f>SUM(Z51:Z52)</f>
        <v>0</v>
      </c>
      <c r="AA50" s="452" t="str">
        <f t="shared" si="7"/>
        <v>77 - PRODUITS EXCEPTIONNELS</v>
      </c>
      <c r="AB50" s="448">
        <f>SUM(AB51:AB52)</f>
        <v>0</v>
      </c>
      <c r="AC50" s="531"/>
      <c r="AD50" s="452" t="str">
        <f t="shared" si="8"/>
        <v>67 - CHARGES EXCEPTIONNELLES</v>
      </c>
      <c r="AE50" s="447">
        <f>SUM(AE51:AE52)</f>
        <v>0</v>
      </c>
      <c r="AF50" s="452" t="str">
        <f t="shared" si="9"/>
        <v>77 - PRODUITS EXCEPTIONNELS</v>
      </c>
      <c r="AG50" s="448">
        <f>SUM(AG51:AG52)</f>
        <v>0</v>
      </c>
      <c r="AH50" s="537"/>
      <c r="AI50" s="452" t="str">
        <f t="shared" si="10"/>
        <v>67 - CHARGES EXCEPTIONNELLES</v>
      </c>
      <c r="AJ50" s="447">
        <f>SUM(AJ51:AJ52)</f>
        <v>0</v>
      </c>
      <c r="AK50" s="452" t="str">
        <f t="shared" si="11"/>
        <v>77 - PRODUITS EXCEPTIONNELS</v>
      </c>
      <c r="AL50" s="448">
        <f>SUM(AL51:AL52)</f>
        <v>0</v>
      </c>
      <c r="AO50" s="44"/>
    </row>
    <row r="51" spans="2:41" ht="15.95" customHeight="1" x14ac:dyDescent="0.25">
      <c r="B51" s="449" t="str">
        <f>'Postes comptables'!C39</f>
        <v>Charges exceptionnelles</v>
      </c>
      <c r="C51" s="281">
        <f>'Dép-Rec Réels'!D45</f>
        <v>0</v>
      </c>
      <c r="D51" s="449" t="str">
        <f>'Postes comptables'!C86</f>
        <v>Produits exceptionnels</v>
      </c>
      <c r="E51" s="296">
        <f>'Dép-Rec Réels'!D92</f>
        <v>0</v>
      </c>
      <c r="F51" s="48"/>
      <c r="G51" s="615" t="str">
        <f>IF(Accueil!Q12="Passif",Accueil!G12&amp;" "&amp;Accueil!H12,"")</f>
        <v/>
      </c>
      <c r="H51" s="364" t="str">
        <f>IF(Accueil!Q12="Passif",-Accueil!O12,"")</f>
        <v/>
      </c>
      <c r="J51" s="449" t="str">
        <f t="shared" si="12"/>
        <v>Charges exceptionnelles</v>
      </c>
      <c r="K51" s="281">
        <f>'Budget général'!E45</f>
        <v>0</v>
      </c>
      <c r="L51" s="449" t="str">
        <f t="shared" si="13"/>
        <v>Produits exceptionnels</v>
      </c>
      <c r="M51" s="296">
        <f>'Budget général'!E96</f>
        <v>0</v>
      </c>
      <c r="N51" s="11"/>
      <c r="O51" s="449" t="str">
        <f t="shared" si="2"/>
        <v>Charges exceptionnelles</v>
      </c>
      <c r="P51" s="281">
        <f>'Budgets actions'!F53</f>
        <v>0</v>
      </c>
      <c r="Q51" s="449" t="str">
        <f t="shared" si="3"/>
        <v>Produits exceptionnels</v>
      </c>
      <c r="R51" s="296">
        <f>'Budgets actions'!F105</f>
        <v>0</v>
      </c>
      <c r="S51" s="11"/>
      <c r="T51" s="449" t="str">
        <f t="shared" si="4"/>
        <v>Charges exceptionnelles</v>
      </c>
      <c r="U51" s="281">
        <f>'Budgets actions'!H53</f>
        <v>0</v>
      </c>
      <c r="V51" s="449" t="str">
        <f t="shared" si="5"/>
        <v>Produits exceptionnels</v>
      </c>
      <c r="W51" s="296">
        <f>'Budgets actions'!H105</f>
        <v>0</v>
      </c>
      <c r="X51" s="11"/>
      <c r="Y51" s="449" t="str">
        <f t="shared" si="6"/>
        <v>Charges exceptionnelles</v>
      </c>
      <c r="Z51" s="281">
        <f>'Budgets actions'!J53</f>
        <v>0</v>
      </c>
      <c r="AA51" s="449" t="str">
        <f t="shared" si="7"/>
        <v>Produits exceptionnels</v>
      </c>
      <c r="AB51" s="296">
        <f>'Budgets actions'!J105</f>
        <v>0</v>
      </c>
      <c r="AC51" s="11"/>
      <c r="AD51" s="449" t="str">
        <f t="shared" si="8"/>
        <v>Charges exceptionnelles</v>
      </c>
      <c r="AE51" s="281">
        <f>'Budgets actions'!L53</f>
        <v>0</v>
      </c>
      <c r="AF51" s="449" t="str">
        <f t="shared" si="9"/>
        <v>Produits exceptionnels</v>
      </c>
      <c r="AG51" s="296">
        <f>'Budgets actions'!L105</f>
        <v>0</v>
      </c>
      <c r="AH51" s="11"/>
      <c r="AI51" s="449" t="str">
        <f t="shared" si="10"/>
        <v>Charges exceptionnelles</v>
      </c>
      <c r="AJ51" s="281">
        <f>'Budgets actions'!N53</f>
        <v>0</v>
      </c>
      <c r="AK51" s="449" t="str">
        <f t="shared" si="11"/>
        <v>Produits exceptionnels</v>
      </c>
      <c r="AL51" s="296">
        <f>'Budgets actions'!N105</f>
        <v>0</v>
      </c>
      <c r="AN51" t="str">
        <f>'Postes comptables'!D39</f>
        <v>Charges exceptionnelles</v>
      </c>
      <c r="AO51" s="44" t="str">
        <f>'Postes comptables'!D86</f>
        <v>Produits exceptionnels</v>
      </c>
    </row>
    <row r="52" spans="2:41" ht="15.95" customHeight="1" thickBot="1" x14ac:dyDescent="0.3">
      <c r="B52" s="453">
        <f>'Postes comptables'!C40</f>
        <v>0</v>
      </c>
      <c r="C52" s="280">
        <f>'Dép-Rec Réels'!D46</f>
        <v>0</v>
      </c>
      <c r="D52" s="453">
        <f>'Postes comptables'!C87</f>
        <v>0</v>
      </c>
      <c r="E52" s="297">
        <f>'Dép-Rec Réels'!D93</f>
        <v>0</v>
      </c>
      <c r="F52" s="48"/>
      <c r="G52" s="615" t="str">
        <f>IF(Accueil!Q14="Passif",Accueil!G14&amp;" "&amp;Accueil!H14,"")</f>
        <v/>
      </c>
      <c r="H52" s="364" t="str">
        <f>IF(Accueil!Q14="Passif",-Accueil!O14,"")</f>
        <v/>
      </c>
      <c r="J52" s="453">
        <f t="shared" si="12"/>
        <v>0</v>
      </c>
      <c r="K52" s="281">
        <f>'Budget général'!E46</f>
        <v>0</v>
      </c>
      <c r="L52" s="453">
        <f t="shared" si="13"/>
        <v>0</v>
      </c>
      <c r="M52" s="296">
        <f>'Budget général'!E97</f>
        <v>0</v>
      </c>
      <c r="N52" s="11"/>
      <c r="O52" s="453">
        <f t="shared" si="2"/>
        <v>0</v>
      </c>
      <c r="P52" s="281">
        <f>'Budgets actions'!F54</f>
        <v>0</v>
      </c>
      <c r="Q52" s="453">
        <f t="shared" si="3"/>
        <v>0</v>
      </c>
      <c r="R52" s="296">
        <f>'Budgets actions'!F106</f>
        <v>0</v>
      </c>
      <c r="S52" s="11"/>
      <c r="T52" s="453">
        <f t="shared" si="4"/>
        <v>0</v>
      </c>
      <c r="U52" s="281">
        <f>'Budgets actions'!H54</f>
        <v>0</v>
      </c>
      <c r="V52" s="453">
        <f t="shared" si="5"/>
        <v>0</v>
      </c>
      <c r="W52" s="296">
        <f>'Budgets actions'!H106</f>
        <v>0</v>
      </c>
      <c r="X52" s="11"/>
      <c r="Y52" s="453">
        <f t="shared" si="6"/>
        <v>0</v>
      </c>
      <c r="Z52" s="281">
        <f>'Budgets actions'!J54</f>
        <v>0</v>
      </c>
      <c r="AA52" s="453">
        <f t="shared" si="7"/>
        <v>0</v>
      </c>
      <c r="AB52" s="296">
        <f>'Budgets actions'!J106</f>
        <v>0</v>
      </c>
      <c r="AC52" s="11"/>
      <c r="AD52" s="453">
        <f t="shared" si="8"/>
        <v>0</v>
      </c>
      <c r="AE52" s="281">
        <f>'Budgets actions'!L54</f>
        <v>0</v>
      </c>
      <c r="AF52" s="453">
        <f t="shared" si="9"/>
        <v>0</v>
      </c>
      <c r="AG52" s="296">
        <f>'Budgets actions'!L106</f>
        <v>0</v>
      </c>
      <c r="AH52" s="11"/>
      <c r="AI52" s="453">
        <f t="shared" si="10"/>
        <v>0</v>
      </c>
      <c r="AJ52" s="281">
        <f>'Budgets actions'!N54</f>
        <v>0</v>
      </c>
      <c r="AK52" s="453">
        <f t="shared" si="11"/>
        <v>0</v>
      </c>
      <c r="AL52" s="296">
        <f>'Budgets actions'!N106</f>
        <v>0</v>
      </c>
      <c r="AN52">
        <f>'Postes comptables'!D40</f>
        <v>0</v>
      </c>
      <c r="AO52" s="44">
        <f>'Postes comptables'!D87</f>
        <v>0</v>
      </c>
    </row>
    <row r="53" spans="2:41" ht="15.95" customHeight="1" thickBot="1" x14ac:dyDescent="0.3">
      <c r="B53" s="452" t="str">
        <f>'Postes comptables'!A41</f>
        <v>68 - DOTATIONS</v>
      </c>
      <c r="C53" s="447">
        <f>SUM(C54:C55)</f>
        <v>0</v>
      </c>
      <c r="D53" s="452" t="str">
        <f>'Postes comptables'!A88</f>
        <v>78 - REPRISES AMORT. ET PROVISIONS</v>
      </c>
      <c r="E53" s="448">
        <f>SUM(E54:E55)</f>
        <v>0</v>
      </c>
      <c r="F53" s="48"/>
      <c r="G53" s="615" t="str">
        <f>IF(Accueil!Q16="Passif",Accueil!G16&amp;" "&amp;Accueil!H16,"")</f>
        <v xml:space="preserve"> A PAYER</v>
      </c>
      <c r="H53" s="364">
        <f ca="1">IF(Accueil!Q16="Passif",-Accueil!O16,"")</f>
        <v>368.5</v>
      </c>
      <c r="J53" s="452" t="str">
        <f t="shared" si="12"/>
        <v>68 - DOTATIONS</v>
      </c>
      <c r="K53" s="447">
        <f>SUM(K54:K55)</f>
        <v>0</v>
      </c>
      <c r="L53" s="452" t="str">
        <f t="shared" si="13"/>
        <v>78 - REPRISES AMORT. ET PROVISIONS</v>
      </c>
      <c r="M53" s="448">
        <f>SUM(M54:M55)</f>
        <v>0</v>
      </c>
      <c r="N53" s="537"/>
      <c r="O53" s="452" t="str">
        <f t="shared" si="2"/>
        <v>68 - DOTATIONS</v>
      </c>
      <c r="P53" s="447">
        <f>SUM(P54:P55)</f>
        <v>0</v>
      </c>
      <c r="Q53" s="452" t="str">
        <f t="shared" si="3"/>
        <v>78 - REPRISES AMORT. ET PROVISIONS</v>
      </c>
      <c r="R53" s="448">
        <f>SUM(R54:R55)</f>
        <v>0</v>
      </c>
      <c r="S53" s="537"/>
      <c r="T53" s="452" t="str">
        <f t="shared" si="4"/>
        <v>68 - DOTATIONS</v>
      </c>
      <c r="U53" s="447">
        <f>SUM(U54:U55)</f>
        <v>0</v>
      </c>
      <c r="V53" s="452" t="str">
        <f t="shared" si="5"/>
        <v>78 - REPRISES AMORT. ET PROVISIONS</v>
      </c>
      <c r="W53" s="448">
        <f>SUM(W54:W55)</f>
        <v>0</v>
      </c>
      <c r="X53" s="537"/>
      <c r="Y53" s="452" t="str">
        <f t="shared" si="6"/>
        <v>68 - DOTATIONS</v>
      </c>
      <c r="Z53" s="447">
        <f>SUM(Z54:Z55)</f>
        <v>0</v>
      </c>
      <c r="AA53" s="452" t="str">
        <f t="shared" si="7"/>
        <v>78 - REPRISES AMORT. ET PROVISIONS</v>
      </c>
      <c r="AB53" s="448">
        <f>SUM(AB54:AB55)</f>
        <v>0</v>
      </c>
      <c r="AC53" s="531"/>
      <c r="AD53" s="452" t="str">
        <f t="shared" si="8"/>
        <v>68 - DOTATIONS</v>
      </c>
      <c r="AE53" s="447">
        <f>SUM(AE54:AE55)</f>
        <v>0</v>
      </c>
      <c r="AF53" s="452" t="str">
        <f t="shared" si="9"/>
        <v>78 - REPRISES AMORT. ET PROVISIONS</v>
      </c>
      <c r="AG53" s="448">
        <f>SUM(AG54:AG55)</f>
        <v>0</v>
      </c>
      <c r="AH53" s="537"/>
      <c r="AI53" s="452" t="str">
        <f t="shared" si="10"/>
        <v>68 - DOTATIONS</v>
      </c>
      <c r="AJ53" s="447">
        <f>SUM(AJ54:AJ55)</f>
        <v>0</v>
      </c>
      <c r="AK53" s="452" t="str">
        <f t="shared" si="11"/>
        <v>78 - REPRISES AMORT. ET PROVISIONS</v>
      </c>
      <c r="AL53" s="448">
        <f>SUM(AL54:AL55)</f>
        <v>0</v>
      </c>
      <c r="AO53" s="44"/>
    </row>
    <row r="54" spans="2:41" ht="15.95" customHeight="1" x14ac:dyDescent="0.25">
      <c r="B54" s="449" t="str">
        <f>'Postes comptables'!C41</f>
        <v>Dotation aux amortissements</v>
      </c>
      <c r="C54" s="281">
        <f>'Dép-Rec Réels'!D47</f>
        <v>0</v>
      </c>
      <c r="D54" s="449" t="str">
        <f>'Postes comptables'!C88</f>
        <v>Reprises sur amortissements et provisions</v>
      </c>
      <c r="E54" s="296">
        <f>'Dép-Rec Réels'!D94</f>
        <v>0</v>
      </c>
      <c r="F54" s="48"/>
      <c r="G54" s="615" t="str">
        <f>IF(Accueil!Q18="Passif",Accueil!G18&amp;" "&amp;Accueil!H18,"")</f>
        <v/>
      </c>
      <c r="H54" s="364" t="str">
        <f>IF(Accueil!Q18="Passif",-Accueil!O18,"")</f>
        <v/>
      </c>
      <c r="J54" s="449" t="str">
        <f t="shared" si="12"/>
        <v>Dotation aux amortissements</v>
      </c>
      <c r="K54" s="281">
        <f>'Budget général'!E47</f>
        <v>0</v>
      </c>
      <c r="L54" s="449" t="str">
        <f t="shared" si="13"/>
        <v>Reprises sur amortissements et provisions</v>
      </c>
      <c r="M54" s="296">
        <f>'Budget général'!E98</f>
        <v>0</v>
      </c>
      <c r="N54" s="11"/>
      <c r="O54" s="449" t="str">
        <f t="shared" si="2"/>
        <v>Dotation aux amortissements</v>
      </c>
      <c r="P54" s="281">
        <f>'Budgets actions'!F55</f>
        <v>0</v>
      </c>
      <c r="Q54" s="449" t="str">
        <f t="shared" si="3"/>
        <v>Reprises sur amortissements et provisions</v>
      </c>
      <c r="R54" s="296">
        <f>'Budgets actions'!F107</f>
        <v>0</v>
      </c>
      <c r="S54" s="11"/>
      <c r="T54" s="449" t="str">
        <f t="shared" si="4"/>
        <v>Dotation aux amortissements</v>
      </c>
      <c r="U54" s="281">
        <f>'Budgets actions'!H55</f>
        <v>0</v>
      </c>
      <c r="V54" s="449" t="str">
        <f t="shared" si="5"/>
        <v>Reprises sur amortissements et provisions</v>
      </c>
      <c r="W54" s="296">
        <f>'Budgets actions'!H107</f>
        <v>0</v>
      </c>
      <c r="X54" s="11"/>
      <c r="Y54" s="449" t="str">
        <f t="shared" si="6"/>
        <v>Dotation aux amortissements</v>
      </c>
      <c r="Z54" s="281">
        <f>'Budgets actions'!J55</f>
        <v>0</v>
      </c>
      <c r="AA54" s="449" t="str">
        <f t="shared" si="7"/>
        <v>Reprises sur amortissements et provisions</v>
      </c>
      <c r="AB54" s="296">
        <f>'Budgets actions'!J107</f>
        <v>0</v>
      </c>
      <c r="AC54" s="11"/>
      <c r="AD54" s="449" t="str">
        <f t="shared" si="8"/>
        <v>Dotation aux amortissements</v>
      </c>
      <c r="AE54" s="281">
        <f>'Budgets actions'!L55</f>
        <v>0</v>
      </c>
      <c r="AF54" s="449" t="str">
        <f t="shared" si="9"/>
        <v>Reprises sur amortissements et provisions</v>
      </c>
      <c r="AG54" s="296">
        <f>'Budgets actions'!L107</f>
        <v>0</v>
      </c>
      <c r="AH54" s="11"/>
      <c r="AI54" s="449" t="str">
        <f t="shared" si="10"/>
        <v>Dotation aux amortissements</v>
      </c>
      <c r="AJ54" s="281">
        <f>'Budgets actions'!N55</f>
        <v>0</v>
      </c>
      <c r="AK54" s="449" t="str">
        <f t="shared" si="11"/>
        <v>Reprises sur amortissements et provisions</v>
      </c>
      <c r="AL54" s="296">
        <f>'Budgets actions'!N107</f>
        <v>0</v>
      </c>
      <c r="AN54" t="str">
        <f>'Postes comptables'!D41</f>
        <v>Dotation aux amortissements</v>
      </c>
      <c r="AO54" s="44" t="str">
        <f>'Postes comptables'!D88</f>
        <v>Reprises sur amortissements et provisions</v>
      </c>
    </row>
    <row r="55" spans="2:41" ht="15.95" customHeight="1" thickBot="1" x14ac:dyDescent="0.3">
      <c r="B55" s="449" t="s">
        <v>96</v>
      </c>
      <c r="C55" s="280">
        <f>'Dép-Rec Réels'!D48</f>
        <v>0</v>
      </c>
      <c r="D55" s="449" t="str">
        <f>'Postes comptables'!C89</f>
        <v>Couverture déficit prévsionnel/fonds propres</v>
      </c>
      <c r="E55" s="296">
        <f>'Dép-Rec Réels'!D95</f>
        <v>0</v>
      </c>
      <c r="F55" s="48"/>
      <c r="G55" s="615" t="str">
        <f>IF(Accueil!Q20="Passif",Accueil!G20&amp;" "&amp;Accueil!H20,"")</f>
        <v/>
      </c>
      <c r="H55" s="364" t="str">
        <f>IF(Accueil!Q20="Passif",-Accueil!O20,"")</f>
        <v/>
      </c>
      <c r="J55" s="449" t="str">
        <f t="shared" si="12"/>
        <v>Dotations aux provisions</v>
      </c>
      <c r="K55" s="281">
        <f>'Budget général'!E48</f>
        <v>0</v>
      </c>
      <c r="L55" s="449" t="str">
        <f t="shared" si="13"/>
        <v>Couverture déficit prévsionnel/fonds propres</v>
      </c>
      <c r="M55" s="296">
        <f>'Budget général'!E99</f>
        <v>0</v>
      </c>
      <c r="N55" s="11"/>
      <c r="O55" s="449" t="str">
        <f t="shared" si="2"/>
        <v>Dotations aux provisions</v>
      </c>
      <c r="P55" s="281">
        <f>'Budgets actions'!F56</f>
        <v>0</v>
      </c>
      <c r="Q55" s="449" t="str">
        <f t="shared" si="3"/>
        <v>Couverture déficit prévsionnel/fonds propres</v>
      </c>
      <c r="R55" s="296">
        <f>'Budgets actions'!F108</f>
        <v>0</v>
      </c>
      <c r="S55" s="11"/>
      <c r="T55" s="449" t="str">
        <f t="shared" si="4"/>
        <v>Dotations aux provisions</v>
      </c>
      <c r="U55" s="281">
        <f>'Budgets actions'!H56</f>
        <v>0</v>
      </c>
      <c r="V55" s="449" t="str">
        <f t="shared" si="5"/>
        <v>Couverture déficit prévsionnel/fonds propres</v>
      </c>
      <c r="W55" s="296">
        <f>'Budgets actions'!H108</f>
        <v>0</v>
      </c>
      <c r="X55" s="11"/>
      <c r="Y55" s="449" t="str">
        <f t="shared" si="6"/>
        <v>Dotations aux provisions</v>
      </c>
      <c r="Z55" s="281">
        <f>'Budgets actions'!J56</f>
        <v>0</v>
      </c>
      <c r="AA55" s="449" t="str">
        <f t="shared" si="7"/>
        <v>Couverture déficit prévsionnel/fonds propres</v>
      </c>
      <c r="AB55" s="296">
        <f>'Budgets actions'!J108</f>
        <v>0</v>
      </c>
      <c r="AC55" s="11"/>
      <c r="AD55" s="449" t="str">
        <f t="shared" si="8"/>
        <v>Dotations aux provisions</v>
      </c>
      <c r="AE55" s="281">
        <f>'Budgets actions'!L56</f>
        <v>0</v>
      </c>
      <c r="AF55" s="449" t="str">
        <f t="shared" si="9"/>
        <v>Couverture déficit prévsionnel/fonds propres</v>
      </c>
      <c r="AG55" s="296">
        <f>'Budgets actions'!L108</f>
        <v>0</v>
      </c>
      <c r="AH55" s="11"/>
      <c r="AI55" s="449" t="str">
        <f t="shared" si="10"/>
        <v>Dotations aux provisions</v>
      </c>
      <c r="AJ55" s="281">
        <f>'Budgets actions'!N56</f>
        <v>0</v>
      </c>
      <c r="AK55" s="449" t="str">
        <f t="shared" si="11"/>
        <v>Couverture déficit prévsionnel/fonds propres</v>
      </c>
      <c r="AL55" s="296">
        <f>'Budgets actions'!N108</f>
        <v>0</v>
      </c>
      <c r="AN55" t="str">
        <f>'Postes comptables'!D42</f>
        <v>Dotation aux provisions</v>
      </c>
      <c r="AO55" s="44" t="str">
        <f>'Postes comptables'!D89</f>
        <v>Reprises sur amortissements et provisions</v>
      </c>
    </row>
    <row r="56" spans="2:41" ht="15.95" customHeight="1" thickBot="1" x14ac:dyDescent="0.3">
      <c r="B56" s="452" t="str">
        <f>'Postes comptables'!A43</f>
        <v>69 - IMPOT SUR LES BENEFICES</v>
      </c>
      <c r="C56" s="447">
        <f>SUM(C57:C59)</f>
        <v>11</v>
      </c>
      <c r="D56" s="452" t="str">
        <f>'Postes comptables'!A90</f>
        <v>79 - TRANSFERTS DE CHARGES</v>
      </c>
      <c r="E56" s="448">
        <f>SUM(E57:E59)</f>
        <v>0</v>
      </c>
      <c r="F56" s="48"/>
      <c r="G56" s="615" t="str">
        <f>IF(Accueil!Q22="Passif",Accueil!G22&amp;" "&amp;Accueil!H22,"")</f>
        <v/>
      </c>
      <c r="H56" s="364" t="str">
        <f>IF(Accueil!Q22="Passif",-Accueil!O22,"")</f>
        <v/>
      </c>
      <c r="J56" s="452" t="str">
        <f t="shared" si="12"/>
        <v>69 - IMPOT SUR LES BENEFICES</v>
      </c>
      <c r="K56" s="447">
        <f>SUM(K57:K59)</f>
        <v>0</v>
      </c>
      <c r="L56" s="452" t="str">
        <f t="shared" si="13"/>
        <v>79 - TRANSFERTS DE CHARGES</v>
      </c>
      <c r="M56" s="448">
        <f>SUM(M57:M58)</f>
        <v>0</v>
      </c>
      <c r="N56" s="537"/>
      <c r="O56" s="452" t="str">
        <f t="shared" si="2"/>
        <v>69 - IMPOT SUR LES BENEFICES</v>
      </c>
      <c r="P56" s="447">
        <f>SUM(P57:P59)</f>
        <v>0</v>
      </c>
      <c r="Q56" s="452" t="str">
        <f t="shared" si="3"/>
        <v>79 - TRANSFERTS DE CHARGES</v>
      </c>
      <c r="R56" s="448">
        <f>SUM(R57:R58)</f>
        <v>0</v>
      </c>
      <c r="S56" s="537"/>
      <c r="T56" s="452" t="str">
        <f t="shared" si="4"/>
        <v>69 - IMPOT SUR LES BENEFICES</v>
      </c>
      <c r="U56" s="447">
        <f>SUM(U57:U59)</f>
        <v>0</v>
      </c>
      <c r="V56" s="452" t="str">
        <f t="shared" si="5"/>
        <v>79 - TRANSFERTS DE CHARGES</v>
      </c>
      <c r="W56" s="448">
        <f>SUM(W57:W58)</f>
        <v>0</v>
      </c>
      <c r="X56" s="537"/>
      <c r="Y56" s="452" t="str">
        <f t="shared" si="6"/>
        <v>69 - IMPOT SUR LES BENEFICES</v>
      </c>
      <c r="Z56" s="447">
        <f>SUM(Z57:Z59)</f>
        <v>0</v>
      </c>
      <c r="AA56" s="452" t="str">
        <f t="shared" si="7"/>
        <v>79 - TRANSFERTS DE CHARGES</v>
      </c>
      <c r="AB56" s="448">
        <f>SUM(AB57:AB58)</f>
        <v>0</v>
      </c>
      <c r="AC56" s="531"/>
      <c r="AD56" s="452" t="str">
        <f t="shared" si="8"/>
        <v>69 - IMPOT SUR LES BENEFICES</v>
      </c>
      <c r="AE56" s="447">
        <f>SUM(AE57:AE59)</f>
        <v>0</v>
      </c>
      <c r="AF56" s="452" t="str">
        <f t="shared" si="9"/>
        <v>79 - TRANSFERTS DE CHARGES</v>
      </c>
      <c r="AG56" s="448">
        <f>SUM(AG57:AG58)</f>
        <v>0</v>
      </c>
      <c r="AH56" s="537"/>
      <c r="AI56" s="452" t="str">
        <f t="shared" si="10"/>
        <v>69 - IMPOT SUR LES BENEFICES</v>
      </c>
      <c r="AJ56" s="447">
        <f>SUM(AJ57:AJ59)</f>
        <v>0</v>
      </c>
      <c r="AK56" s="452" t="str">
        <f t="shared" si="11"/>
        <v>79 - TRANSFERTS DE CHARGES</v>
      </c>
      <c r="AL56" s="448">
        <f>SUM(AL57:AL58)</f>
        <v>0</v>
      </c>
    </row>
    <row r="57" spans="2:41" ht="15.95" customHeight="1" thickBot="1" x14ac:dyDescent="0.3">
      <c r="B57" s="449" t="str">
        <f>'Postes comptables'!C43</f>
        <v>Impôts sur les bénéfices</v>
      </c>
      <c r="C57" s="281">
        <f>'Dép-Rec Réels'!D49</f>
        <v>11</v>
      </c>
      <c r="D57" s="449" t="str">
        <f>'Postes comptables'!C90</f>
        <v>Transfert de charges (supprimé)</v>
      </c>
      <c r="E57" s="296">
        <f>'Dép-Rec Réels'!D96</f>
        <v>0</v>
      </c>
      <c r="F57" s="48"/>
      <c r="G57" s="615" t="str">
        <f>IF(Accueil!Q24="Passif",Accueil!G24&amp;" "&amp;Accueil!H24,"")</f>
        <v/>
      </c>
      <c r="H57" s="364" t="str">
        <f>IF(Accueil!Q24="Passif",-Accueil!O24,"")</f>
        <v/>
      </c>
      <c r="J57" s="449" t="str">
        <f t="shared" si="12"/>
        <v>Impôts sur les bénéfices</v>
      </c>
      <c r="K57" s="281">
        <f>'Budget général'!E49</f>
        <v>0</v>
      </c>
      <c r="L57" s="449" t="str">
        <f t="shared" si="13"/>
        <v>Transfert de charges (supprimé)</v>
      </c>
      <c r="M57" s="296">
        <f>'Budget général'!E100</f>
        <v>0</v>
      </c>
      <c r="N57" s="11"/>
      <c r="O57" s="449" t="str">
        <f t="shared" si="2"/>
        <v>Impôts sur les bénéfices</v>
      </c>
      <c r="P57" s="281">
        <f>'Budgets actions'!F57</f>
        <v>0</v>
      </c>
      <c r="Q57" s="449" t="str">
        <f t="shared" si="3"/>
        <v>Transfert de charges (supprimé)</v>
      </c>
      <c r="R57" s="296">
        <f>'Budgets actions'!F109</f>
        <v>0</v>
      </c>
      <c r="S57" s="11"/>
      <c r="T57" s="449" t="str">
        <f t="shared" si="4"/>
        <v>Impôts sur les bénéfices</v>
      </c>
      <c r="U57" s="281">
        <f>'Budgets actions'!H57</f>
        <v>0</v>
      </c>
      <c r="V57" s="449" t="str">
        <f t="shared" si="5"/>
        <v>Transfert de charges (supprimé)</v>
      </c>
      <c r="W57" s="296">
        <f>'Budgets actions'!H109</f>
        <v>0</v>
      </c>
      <c r="X57" s="11"/>
      <c r="Y57" s="449" t="str">
        <f t="shared" si="6"/>
        <v>Impôts sur les bénéfices</v>
      </c>
      <c r="Z57" s="281">
        <f>'Budgets actions'!J57</f>
        <v>0</v>
      </c>
      <c r="AA57" s="449" t="str">
        <f t="shared" si="7"/>
        <v>Transfert de charges (supprimé)</v>
      </c>
      <c r="AB57" s="296">
        <f>'Budgets actions'!J109</f>
        <v>0</v>
      </c>
      <c r="AC57" s="11"/>
      <c r="AD57" s="449" t="str">
        <f t="shared" si="8"/>
        <v>Impôts sur les bénéfices</v>
      </c>
      <c r="AE57" s="281">
        <f>'Budgets actions'!L57</f>
        <v>0</v>
      </c>
      <c r="AF57" s="449" t="str">
        <f t="shared" si="9"/>
        <v>Transfert de charges (supprimé)</v>
      </c>
      <c r="AG57" s="296">
        <f>'Budgets actions'!L109</f>
        <v>0</v>
      </c>
      <c r="AH57" s="11"/>
      <c r="AI57" s="449" t="str">
        <f t="shared" si="10"/>
        <v>Impôts sur les bénéfices</v>
      </c>
      <c r="AJ57" s="281">
        <f>'Budgets actions'!N57</f>
        <v>0</v>
      </c>
      <c r="AK57" s="449" t="str">
        <f t="shared" si="11"/>
        <v>Transfert de charges (supprimé)</v>
      </c>
      <c r="AL57" s="296">
        <f>'Budgets actions'!N109</f>
        <v>0</v>
      </c>
      <c r="AN57" t="str">
        <f>'Postes comptables'!D43</f>
        <v>Impôt sur les bénéfices</v>
      </c>
      <c r="AO57" s="44" t="str">
        <f>'Postes comptables'!D90</f>
        <v>Transferts de charge</v>
      </c>
    </row>
    <row r="58" spans="2:41" ht="15.95" customHeight="1" thickBot="1" x14ac:dyDescent="0.3">
      <c r="B58" s="449">
        <f>'Postes comptables'!C44</f>
        <v>0</v>
      </c>
      <c r="C58" s="281">
        <f>'Dép-Rec Réels'!D50</f>
        <v>0</v>
      </c>
      <c r="D58" s="449">
        <f>'Postes comptables'!C91</f>
        <v>0</v>
      </c>
      <c r="E58" s="296">
        <f>'Dép-Rec Réels'!D97</f>
        <v>0</v>
      </c>
      <c r="F58" s="48"/>
      <c r="G58" s="369" t="s">
        <v>17</v>
      </c>
      <c r="H58" s="370">
        <f ca="1">SUM(H47:H57)</f>
        <v>21446.880000000001</v>
      </c>
      <c r="J58" s="449">
        <f t="shared" si="12"/>
        <v>0</v>
      </c>
      <c r="K58" s="281">
        <f>'Budget général'!E50</f>
        <v>0</v>
      </c>
      <c r="L58" s="449">
        <f t="shared" si="13"/>
        <v>0</v>
      </c>
      <c r="M58" s="296">
        <f>'Budget général'!E101</f>
        <v>0</v>
      </c>
      <c r="N58" s="11"/>
      <c r="O58" s="449">
        <f t="shared" si="2"/>
        <v>0</v>
      </c>
      <c r="P58" s="281">
        <f>'Budgets actions'!F58</f>
        <v>0</v>
      </c>
      <c r="Q58" s="449">
        <f t="shared" si="3"/>
        <v>0</v>
      </c>
      <c r="R58" s="296">
        <f>'Budgets actions'!F110</f>
        <v>0</v>
      </c>
      <c r="S58" s="11"/>
      <c r="T58" s="449">
        <f t="shared" si="4"/>
        <v>0</v>
      </c>
      <c r="U58" s="281">
        <f>'Budgets actions'!H58</f>
        <v>0</v>
      </c>
      <c r="V58" s="449">
        <f t="shared" si="5"/>
        <v>0</v>
      </c>
      <c r="W58" s="296">
        <f>'Budgets actions'!H110</f>
        <v>0</v>
      </c>
      <c r="X58" s="11"/>
      <c r="Y58" s="449">
        <f t="shared" si="6"/>
        <v>0</v>
      </c>
      <c r="Z58" s="281">
        <f>'Budgets actions'!J58</f>
        <v>0</v>
      </c>
      <c r="AA58" s="449">
        <f t="shared" si="7"/>
        <v>0</v>
      </c>
      <c r="AB58" s="296">
        <f>'Budgets actions'!J110</f>
        <v>0</v>
      </c>
      <c r="AC58" s="11"/>
      <c r="AD58" s="449">
        <f t="shared" si="8"/>
        <v>0</v>
      </c>
      <c r="AE58" s="281">
        <f>'Budgets actions'!L58</f>
        <v>0</v>
      </c>
      <c r="AF58" s="449">
        <f t="shared" si="9"/>
        <v>0</v>
      </c>
      <c r="AG58" s="296">
        <f>'Budgets actions'!L110</f>
        <v>0</v>
      </c>
      <c r="AH58" s="11"/>
      <c r="AI58" s="449">
        <f t="shared" si="10"/>
        <v>0</v>
      </c>
      <c r="AJ58" s="281">
        <f>'Budgets actions'!N58</f>
        <v>0</v>
      </c>
      <c r="AK58" s="449">
        <f t="shared" si="11"/>
        <v>0</v>
      </c>
      <c r="AL58" s="296">
        <f>'Budgets actions'!N110</f>
        <v>0</v>
      </c>
      <c r="AN58">
        <f>'Postes comptables'!D44</f>
        <v>0</v>
      </c>
      <c r="AO58" s="44">
        <f>'Postes comptables'!D91</f>
        <v>0</v>
      </c>
    </row>
    <row r="59" spans="2:41" ht="15.95" customHeight="1" thickBot="1" x14ac:dyDescent="0.3">
      <c r="B59" s="450">
        <f>'Postes comptables'!C45</f>
        <v>0</v>
      </c>
      <c r="C59" s="77">
        <f>'Dép-Rec Réels'!D51</f>
        <v>0</v>
      </c>
      <c r="D59" s="457"/>
      <c r="E59" s="458"/>
      <c r="F59" s="48"/>
      <c r="G59" s="48"/>
      <c r="H59" s="48"/>
      <c r="J59" s="450">
        <f t="shared" si="12"/>
        <v>0</v>
      </c>
      <c r="K59" s="281">
        <f>'Budget général'!E51</f>
        <v>0</v>
      </c>
      <c r="L59" s="457">
        <f t="shared" si="13"/>
        <v>0</v>
      </c>
      <c r="M59" s="458"/>
      <c r="N59" s="11"/>
      <c r="O59" s="450">
        <f t="shared" si="2"/>
        <v>0</v>
      </c>
      <c r="P59" s="281">
        <f>'Budgets actions'!F59</f>
        <v>0</v>
      </c>
      <c r="Q59" s="457">
        <f t="shared" si="3"/>
        <v>0</v>
      </c>
      <c r="R59" s="458"/>
      <c r="S59" s="11"/>
      <c r="T59" s="450">
        <f t="shared" si="4"/>
        <v>0</v>
      </c>
      <c r="U59" s="281">
        <f>'Budgets actions'!H59</f>
        <v>0</v>
      </c>
      <c r="V59" s="457">
        <f t="shared" si="5"/>
        <v>0</v>
      </c>
      <c r="W59" s="458"/>
      <c r="X59" s="11"/>
      <c r="Y59" s="450">
        <f t="shared" si="6"/>
        <v>0</v>
      </c>
      <c r="Z59" s="281">
        <f>'Budgets actions'!J59</f>
        <v>0</v>
      </c>
      <c r="AA59" s="457">
        <f t="shared" si="7"/>
        <v>0</v>
      </c>
      <c r="AB59" s="458"/>
      <c r="AC59" s="532"/>
      <c r="AD59" s="450">
        <f t="shared" si="8"/>
        <v>0</v>
      </c>
      <c r="AE59" s="281">
        <f>'Budgets actions'!L59</f>
        <v>0</v>
      </c>
      <c r="AF59" s="457">
        <f t="shared" si="9"/>
        <v>0</v>
      </c>
      <c r="AG59" s="458"/>
      <c r="AH59" s="11"/>
      <c r="AI59" s="450">
        <f t="shared" si="10"/>
        <v>0</v>
      </c>
      <c r="AJ59" s="281">
        <f>'Budgets actions'!N59</f>
        <v>0</v>
      </c>
      <c r="AK59" s="457">
        <f t="shared" si="11"/>
        <v>0</v>
      </c>
      <c r="AL59" s="458"/>
      <c r="AN59">
        <f>'Postes comptables'!D45</f>
        <v>0</v>
      </c>
    </row>
    <row r="60" spans="2:41" ht="20.100000000000001" customHeight="1" thickBot="1" x14ac:dyDescent="0.3">
      <c r="B60" s="340" t="s">
        <v>185</v>
      </c>
      <c r="C60" s="459">
        <f>C7+C15+C33+C38+C43+C47+C50+C53+C56+C23</f>
        <v>6439.9800000000014</v>
      </c>
      <c r="D60" s="340" t="s">
        <v>186</v>
      </c>
      <c r="E60" s="459">
        <f>E7+E16+E43+E47+E50+E53+E56+E13</f>
        <v>7961.44</v>
      </c>
      <c r="F60" s="48"/>
      <c r="G60" s="48"/>
      <c r="H60" s="48"/>
      <c r="J60" s="340" t="s">
        <v>185</v>
      </c>
      <c r="K60" s="459">
        <f>K7+K15+K33+K38+K43+K47+K50+K53+K56+K23</f>
        <v>5480</v>
      </c>
      <c r="L60" s="340" t="s">
        <v>186</v>
      </c>
      <c r="M60" s="459">
        <f>M7+M16+M43+M47+M50+M53+M56+M13</f>
        <v>5480</v>
      </c>
      <c r="N60" s="57"/>
      <c r="O60" s="340" t="str">
        <f t="shared" si="2"/>
        <v>TOTAL DES CHARGES (DEPENSES)</v>
      </c>
      <c r="P60" s="459">
        <f>P7+P15+P33+P38+P43+P47+P50+P53+P56+P23</f>
        <v>0</v>
      </c>
      <c r="Q60" s="340" t="str">
        <f t="shared" si="3"/>
        <v>TOTAL DES PRODUITS (RECETTES)</v>
      </c>
      <c r="R60" s="459">
        <f>R7+R16+R43+R47+R50+R53+R56+R13</f>
        <v>0</v>
      </c>
      <c r="S60" s="57"/>
      <c r="T60" s="340" t="str">
        <f t="shared" si="4"/>
        <v>TOTAL DES CHARGES (DEPENSES)</v>
      </c>
      <c r="U60" s="459">
        <f>U7+U15+U33+U38+U43+U47+U50+U53+U56+U23</f>
        <v>0</v>
      </c>
      <c r="V60" s="340" t="str">
        <f t="shared" si="5"/>
        <v>TOTAL DES PRODUITS (RECETTES)</v>
      </c>
      <c r="W60" s="459">
        <f>W7+W16+W43+W47+W50+W53+W56+W13</f>
        <v>0</v>
      </c>
      <c r="X60" s="57"/>
      <c r="Y60" s="340" t="str">
        <f t="shared" si="6"/>
        <v>TOTAL DES CHARGES (DEPENSES)</v>
      </c>
      <c r="Z60" s="459">
        <f>Z7+Z15+Z33+Z38+Z43+Z47+Z50+Z53+Z56+Z23</f>
        <v>0</v>
      </c>
      <c r="AA60" s="340" t="str">
        <f t="shared" si="7"/>
        <v>TOTAL DES PRODUITS (RECETTES)</v>
      </c>
      <c r="AB60" s="459">
        <f>AB7+AB16+AB43+AB47+AB50+AB53+AB56+AB13</f>
        <v>0</v>
      </c>
      <c r="AC60" s="533"/>
      <c r="AD60" s="340" t="str">
        <f t="shared" si="8"/>
        <v>TOTAL DES CHARGES (DEPENSES)</v>
      </c>
      <c r="AE60" s="459">
        <f>AE7+AE15+AE33+AE38+AE43+AE47+AE50+AE53+AE56+AE23</f>
        <v>0</v>
      </c>
      <c r="AF60" s="340" t="str">
        <f t="shared" si="9"/>
        <v>TOTAL DES PRODUITS (RECETTES)</v>
      </c>
      <c r="AG60" s="459">
        <f>AG7+AG16+AG43+AG47+AG50+AG53+AG56+AG13</f>
        <v>0</v>
      </c>
      <c r="AH60" s="57"/>
      <c r="AI60" s="340" t="str">
        <f t="shared" si="10"/>
        <v>TOTAL DES CHARGES (DEPENSES)</v>
      </c>
      <c r="AJ60" s="459">
        <f>AJ7+AJ15+AJ33+AJ38+AJ43+AJ47+AJ50+AJ53+AJ56+AJ23</f>
        <v>0</v>
      </c>
      <c r="AK60" s="340" t="str">
        <f t="shared" si="11"/>
        <v>TOTAL DES PRODUITS (RECETTES)</v>
      </c>
      <c r="AL60" s="459">
        <f>AL7+AL16+AL43+AL47+AL50+AL53+AL56+AL13</f>
        <v>0</v>
      </c>
      <c r="AN60">
        <f>'Postes comptables'!D46</f>
        <v>0</v>
      </c>
    </row>
    <row r="61" spans="2:41" ht="20.100000000000001" customHeight="1" thickBot="1" x14ac:dyDescent="0.3">
      <c r="B61" s="50" t="s">
        <v>187</v>
      </c>
      <c r="C61" s="460">
        <f>IF(E60&gt;C60,E60-C60,0)</f>
        <v>1521.4599999999982</v>
      </c>
      <c r="D61" s="50" t="s">
        <v>188</v>
      </c>
      <c r="E61" s="460">
        <f>IF(C60&gt;E60,C60-E60,0)</f>
        <v>0</v>
      </c>
      <c r="F61" s="48"/>
      <c r="G61" s="48"/>
      <c r="H61" s="618"/>
      <c r="J61" s="50" t="s">
        <v>187</v>
      </c>
      <c r="K61" s="460">
        <f>IF(M60&gt;K60,M60-K60,0)</f>
        <v>0</v>
      </c>
      <c r="L61" s="50" t="s">
        <v>188</v>
      </c>
      <c r="M61" s="460">
        <f>IF(K60&gt;M60,K60-M60,0)</f>
        <v>0</v>
      </c>
      <c r="N61" s="57"/>
      <c r="O61" s="50" t="str">
        <f t="shared" si="2"/>
        <v>Excédent des Produits (Bénéfice)</v>
      </c>
      <c r="P61" s="460">
        <f>IF(R60&gt;P60,R60-P60,0)</f>
        <v>0</v>
      </c>
      <c r="Q61" s="50" t="str">
        <f t="shared" si="3"/>
        <v>Excédent des charges (Déficit)</v>
      </c>
      <c r="R61" s="460">
        <f>IF(P60&gt;R60,P60-R60,0)</f>
        <v>0</v>
      </c>
      <c r="S61" s="57"/>
      <c r="T61" s="50" t="str">
        <f t="shared" si="4"/>
        <v>Excédent des Produits (Bénéfice)</v>
      </c>
      <c r="U61" s="460">
        <f>IF(W60&gt;U60,W60-U60,0)</f>
        <v>0</v>
      </c>
      <c r="V61" s="50" t="str">
        <f t="shared" si="5"/>
        <v>Excédent des charges (Déficit)</v>
      </c>
      <c r="W61" s="460">
        <f>IF(U60&gt;W60,U60-W60,0)</f>
        <v>0</v>
      </c>
      <c r="X61" s="57"/>
      <c r="Y61" s="50" t="str">
        <f t="shared" si="6"/>
        <v>Excédent des Produits (Bénéfice)</v>
      </c>
      <c r="Z61" s="460">
        <f>IF(AB60&gt;Z60,AB60-Z60,0)</f>
        <v>0</v>
      </c>
      <c r="AA61" s="50" t="str">
        <f t="shared" si="7"/>
        <v>Excédent des charges (Déficit)</v>
      </c>
      <c r="AB61" s="460">
        <f>IF(Z60&gt;AB60,Z60-AB60,0)</f>
        <v>0</v>
      </c>
      <c r="AC61" s="57"/>
      <c r="AD61" s="50" t="str">
        <f t="shared" si="8"/>
        <v>Excédent des Produits (Bénéfice)</v>
      </c>
      <c r="AE61" s="460">
        <f>IF(AG60&gt;AE60,AG60-AE60,0)</f>
        <v>0</v>
      </c>
      <c r="AF61" s="50" t="str">
        <f t="shared" si="9"/>
        <v>Excédent des charges (Déficit)</v>
      </c>
      <c r="AG61" s="460">
        <f>IF(AE60&gt;AG60,AE60-AG60,0)</f>
        <v>0</v>
      </c>
      <c r="AH61" s="57"/>
      <c r="AI61" s="50" t="str">
        <f t="shared" si="10"/>
        <v>Excédent des Produits (Bénéfice)</v>
      </c>
      <c r="AJ61" s="460">
        <f>IF(AL60&gt;AJ60,AL60-AJ60,0)</f>
        <v>0</v>
      </c>
      <c r="AK61" s="50" t="str">
        <f t="shared" si="11"/>
        <v>Excédent des charges (Déficit)</v>
      </c>
      <c r="AL61" s="460">
        <f>IF(AJ60&gt;AL60,AJ60-AL60,0)</f>
        <v>0</v>
      </c>
    </row>
    <row r="62" spans="2:41" ht="20.100000000000001" customHeight="1" thickBot="1" x14ac:dyDescent="0.3">
      <c r="B62" s="340" t="s">
        <v>189</v>
      </c>
      <c r="C62" s="459">
        <f>SUM(C60:C61)</f>
        <v>7961.44</v>
      </c>
      <c r="D62" s="340" t="s">
        <v>189</v>
      </c>
      <c r="E62" s="459">
        <f>SUM(E60:E61)</f>
        <v>7961.44</v>
      </c>
      <c r="F62" s="48"/>
      <c r="G62" s="48"/>
      <c r="H62" s="618"/>
      <c r="J62" s="340" t="s">
        <v>189</v>
      </c>
      <c r="K62" s="459">
        <f>SUM(K60:K61)</f>
        <v>5480</v>
      </c>
      <c r="L62" s="340" t="s">
        <v>189</v>
      </c>
      <c r="M62" s="459">
        <f>SUM(M60:M61)</f>
        <v>5480</v>
      </c>
      <c r="N62" s="57"/>
      <c r="O62" s="340" t="str">
        <f t="shared" si="2"/>
        <v>TOTAL GENERAL</v>
      </c>
      <c r="P62" s="459">
        <f>SUM(P60:P61)</f>
        <v>0</v>
      </c>
      <c r="Q62" s="340" t="str">
        <f t="shared" si="3"/>
        <v>TOTAL GENERAL</v>
      </c>
      <c r="R62" s="459">
        <f>SUM(R60:R61)</f>
        <v>0</v>
      </c>
      <c r="S62" s="57"/>
      <c r="T62" s="340" t="str">
        <f t="shared" si="4"/>
        <v>TOTAL GENERAL</v>
      </c>
      <c r="U62" s="459">
        <f>SUM(U60:U61)</f>
        <v>0</v>
      </c>
      <c r="V62" s="340" t="str">
        <f t="shared" si="5"/>
        <v>TOTAL GENERAL</v>
      </c>
      <c r="W62" s="459">
        <f>SUM(W60:W61)</f>
        <v>0</v>
      </c>
      <c r="X62" s="57"/>
      <c r="Y62" s="340" t="str">
        <f t="shared" si="6"/>
        <v>TOTAL GENERAL</v>
      </c>
      <c r="Z62" s="459">
        <f>SUM(Z60:Z61)</f>
        <v>0</v>
      </c>
      <c r="AA62" s="340" t="str">
        <f t="shared" si="7"/>
        <v>TOTAL GENERAL</v>
      </c>
      <c r="AB62" s="459">
        <f>SUM(AB60:AB61)</f>
        <v>0</v>
      </c>
      <c r="AC62" s="533"/>
      <c r="AD62" s="340" t="str">
        <f t="shared" si="8"/>
        <v>TOTAL GENERAL</v>
      </c>
      <c r="AE62" s="459">
        <f>SUM(AE60:AE61)</f>
        <v>0</v>
      </c>
      <c r="AF62" s="340" t="str">
        <f t="shared" si="9"/>
        <v>TOTAL GENERAL</v>
      </c>
      <c r="AG62" s="459">
        <f>SUM(AG60:AG61)</f>
        <v>0</v>
      </c>
      <c r="AH62" s="57"/>
      <c r="AI62" s="340" t="str">
        <f t="shared" si="10"/>
        <v>TOTAL GENERAL</v>
      </c>
      <c r="AJ62" s="459">
        <f>SUM(AJ60:AJ61)</f>
        <v>0</v>
      </c>
      <c r="AK62" s="340" t="str">
        <f t="shared" si="11"/>
        <v>TOTAL GENERAL</v>
      </c>
      <c r="AL62" s="459">
        <f>SUM(AL60:AL61)</f>
        <v>0</v>
      </c>
    </row>
    <row r="63" spans="2:41" ht="16.5" thickBot="1" x14ac:dyDescent="0.3">
      <c r="F63" s="48"/>
      <c r="G63" s="48"/>
      <c r="H63" s="48"/>
      <c r="O63">
        <f t="shared" si="2"/>
        <v>0</v>
      </c>
      <c r="Q63">
        <f t="shared" si="3"/>
        <v>0</v>
      </c>
      <c r="T63">
        <f t="shared" si="4"/>
        <v>0</v>
      </c>
      <c r="V63">
        <f t="shared" si="5"/>
        <v>0</v>
      </c>
      <c r="Y63">
        <f t="shared" si="6"/>
        <v>0</v>
      </c>
      <c r="AA63">
        <f t="shared" si="7"/>
        <v>0</v>
      </c>
      <c r="AD63">
        <f t="shared" si="8"/>
        <v>0</v>
      </c>
      <c r="AF63">
        <f t="shared" si="9"/>
        <v>0</v>
      </c>
      <c r="AI63">
        <f t="shared" si="10"/>
        <v>0</v>
      </c>
      <c r="AK63">
        <f t="shared" si="11"/>
        <v>0</v>
      </c>
    </row>
    <row r="64" spans="2:41" ht="16.5" thickBot="1" x14ac:dyDescent="0.3">
      <c r="B64" s="452" t="str">
        <f>'Postes comptables'!A47</f>
        <v>86 - EMPLOIS DE CVN</v>
      </c>
      <c r="C64" s="447">
        <f>SUM(C65:C68)</f>
        <v>23634</v>
      </c>
      <c r="D64" s="452" t="str">
        <f>'Postes comptables'!A93</f>
        <v>87 - CONTRIB. VOLONT. EN NATURE</v>
      </c>
      <c r="E64" s="448">
        <f>SUM(E65:E68)</f>
        <v>23634</v>
      </c>
      <c r="F64" s="48"/>
      <c r="G64" s="48"/>
      <c r="H64" s="48"/>
      <c r="J64" s="452" t="str">
        <f>B64</f>
        <v>86 - EMPLOIS DE CVN</v>
      </c>
      <c r="K64" s="447">
        <f>SUM(K65:K68)</f>
        <v>0</v>
      </c>
      <c r="L64" s="452" t="str">
        <f>D64</f>
        <v>87 - CONTRIB. VOLONT. EN NATURE</v>
      </c>
      <c r="M64" s="448">
        <f>SUM(M65:M68)</f>
        <v>0</v>
      </c>
      <c r="N64" s="537"/>
      <c r="O64" s="452" t="str">
        <f t="shared" si="2"/>
        <v>86 - EMPLOIS DE CVN</v>
      </c>
      <c r="P64" s="447">
        <f>SUM(P65:P68)</f>
        <v>0</v>
      </c>
      <c r="Q64" s="452" t="str">
        <f t="shared" si="3"/>
        <v>87 - CONTRIB. VOLONT. EN NATURE</v>
      </c>
      <c r="R64" s="448">
        <f>SUM(R65:R68)</f>
        <v>0</v>
      </c>
      <c r="S64" s="537"/>
      <c r="T64" s="452" t="str">
        <f t="shared" si="4"/>
        <v>86 - EMPLOIS DE CVN</v>
      </c>
      <c r="U64" s="447">
        <f>SUM(U65:U68)</f>
        <v>0</v>
      </c>
      <c r="V64" s="452" t="str">
        <f t="shared" si="5"/>
        <v>87 - CONTRIB. VOLONT. EN NATURE</v>
      </c>
      <c r="W64" s="448">
        <f>SUM(W65:W68)</f>
        <v>0</v>
      </c>
      <c r="X64" s="537"/>
      <c r="Y64" s="452" t="str">
        <f t="shared" si="6"/>
        <v>86 - EMPLOIS DE CVN</v>
      </c>
      <c r="Z64" s="447">
        <f>SUM(Z65:Z68)</f>
        <v>0</v>
      </c>
      <c r="AA64" s="452" t="str">
        <f t="shared" si="7"/>
        <v>87 - CONTRIB. VOLONT. EN NATURE</v>
      </c>
      <c r="AB64" s="448">
        <f>SUM(AB65:AB68)</f>
        <v>0</v>
      </c>
      <c r="AC64" s="531"/>
      <c r="AD64" s="452" t="str">
        <f t="shared" si="8"/>
        <v>86 - EMPLOIS DE CVN</v>
      </c>
      <c r="AE64" s="447">
        <f>SUM(AE65:AE68)</f>
        <v>0</v>
      </c>
      <c r="AF64" s="452" t="str">
        <f t="shared" si="9"/>
        <v>87 - CONTRIB. VOLONT. EN NATURE</v>
      </c>
      <c r="AG64" s="448">
        <f>SUM(AG65:AG68)</f>
        <v>0</v>
      </c>
      <c r="AH64" s="537"/>
      <c r="AI64" s="452" t="str">
        <f t="shared" si="10"/>
        <v>86 - EMPLOIS DE CVN</v>
      </c>
      <c r="AJ64" s="447">
        <f>SUM(AJ65:AJ68)</f>
        <v>0</v>
      </c>
      <c r="AK64" s="452" t="str">
        <f t="shared" si="11"/>
        <v>87 - CONTRIB. VOLONT. EN NATURE</v>
      </c>
      <c r="AL64" s="448">
        <f>SUM(AL65:AL68)</f>
        <v>0</v>
      </c>
    </row>
    <row r="65" spans="2:41" ht="15.95" customHeight="1" x14ac:dyDescent="0.25">
      <c r="B65" s="449" t="str">
        <f>'Postes comptables'!C47</f>
        <v>Secours en nature</v>
      </c>
      <c r="C65" s="281">
        <f>'Dép-Rec Réels'!D53</f>
        <v>0</v>
      </c>
      <c r="D65" s="450" t="str">
        <f>'Postes comptables'!C93</f>
        <v>Bénévolat</v>
      </c>
      <c r="E65" s="451">
        <f>'Dép-Rec Réels'!D99</f>
        <v>9560</v>
      </c>
      <c r="F65" s="48"/>
      <c r="G65" s="48"/>
      <c r="H65" s="48"/>
      <c r="J65" s="449" t="str">
        <f>B65</f>
        <v>Secours en nature</v>
      </c>
      <c r="K65" s="281">
        <f>'Budget général'!E53</f>
        <v>0</v>
      </c>
      <c r="L65" s="450" t="str">
        <f>D65</f>
        <v>Bénévolat</v>
      </c>
      <c r="M65" s="451">
        <f>'Budget général'!E103</f>
        <v>0</v>
      </c>
      <c r="N65" s="11"/>
      <c r="O65" s="449" t="str">
        <f t="shared" si="2"/>
        <v>Secours en nature</v>
      </c>
      <c r="P65" s="281">
        <f>'Budgets actions'!F61</f>
        <v>0</v>
      </c>
      <c r="Q65" s="450" t="str">
        <f t="shared" si="3"/>
        <v>Bénévolat</v>
      </c>
      <c r="R65" s="451">
        <f>'Budgets actions'!F112</f>
        <v>0</v>
      </c>
      <c r="S65" s="11"/>
      <c r="T65" s="449" t="str">
        <f t="shared" si="4"/>
        <v>Secours en nature</v>
      </c>
      <c r="U65" s="281">
        <f>'Budgets actions'!H61</f>
        <v>0</v>
      </c>
      <c r="V65" s="450" t="str">
        <f t="shared" si="5"/>
        <v>Bénévolat</v>
      </c>
      <c r="W65" s="451">
        <f>'Budgets actions'!H112</f>
        <v>0</v>
      </c>
      <c r="X65" s="11"/>
      <c r="Y65" s="449" t="str">
        <f t="shared" si="6"/>
        <v>Secours en nature</v>
      </c>
      <c r="Z65" s="281">
        <f>'Budgets actions'!J61</f>
        <v>0</v>
      </c>
      <c r="AA65" s="450" t="str">
        <f t="shared" si="7"/>
        <v>Bénévolat</v>
      </c>
      <c r="AB65" s="451">
        <f>'Budgets actions'!J112</f>
        <v>0</v>
      </c>
      <c r="AC65" s="11"/>
      <c r="AD65" s="449" t="str">
        <f t="shared" si="8"/>
        <v>Secours en nature</v>
      </c>
      <c r="AE65" s="281">
        <f>'Budgets actions'!L61</f>
        <v>0</v>
      </c>
      <c r="AF65" s="450" t="str">
        <f t="shared" si="9"/>
        <v>Bénévolat</v>
      </c>
      <c r="AG65" s="451">
        <f>'Budgets actions'!L112</f>
        <v>0</v>
      </c>
      <c r="AH65" s="11"/>
      <c r="AI65" s="449" t="str">
        <f t="shared" si="10"/>
        <v>Secours en nature</v>
      </c>
      <c r="AJ65" s="281">
        <f>'Budgets actions'!N61</f>
        <v>0</v>
      </c>
      <c r="AK65" s="450" t="str">
        <f t="shared" si="11"/>
        <v>Bénévolat</v>
      </c>
      <c r="AL65" s="451">
        <f>'Budgets actions'!N112</f>
        <v>0</v>
      </c>
      <c r="AN65" s="44" t="str">
        <f>'Postes comptables'!D47</f>
        <v>Secours en nature</v>
      </c>
      <c r="AO65" s="44" t="str">
        <f>'Postes comptables'!D93</f>
        <v>Bénévolat</v>
      </c>
    </row>
    <row r="66" spans="2:41" ht="15.95" customHeight="1" x14ac:dyDescent="0.25">
      <c r="B66" s="449" t="str">
        <f>'Postes comptables'!C48</f>
        <v>Mise à disposition gratuite de biens et services</v>
      </c>
      <c r="C66" s="281">
        <f>'Dép-Rec Réels'!D54</f>
        <v>14074</v>
      </c>
      <c r="D66" s="450" t="str">
        <f>'Postes comptables'!C94</f>
        <v>Prestations en nature</v>
      </c>
      <c r="E66" s="451">
        <f>'Dép-Rec Réels'!D100</f>
        <v>14074</v>
      </c>
      <c r="F66" s="48"/>
      <c r="G66" s="48"/>
      <c r="H66" s="48"/>
      <c r="J66" s="449" t="str">
        <f>B66</f>
        <v>Mise à disposition gratuite de biens et services</v>
      </c>
      <c r="K66" s="281">
        <f>'Budget général'!E54</f>
        <v>0</v>
      </c>
      <c r="L66" s="450" t="str">
        <f>D66</f>
        <v>Prestations en nature</v>
      </c>
      <c r="M66" s="451">
        <f>'Budget général'!E104</f>
        <v>0</v>
      </c>
      <c r="N66" s="11"/>
      <c r="O66" s="449" t="str">
        <f t="shared" si="2"/>
        <v>Mise à disposition gratuite de biens et services</v>
      </c>
      <c r="P66" s="281">
        <f>'Budgets actions'!F62</f>
        <v>0</v>
      </c>
      <c r="Q66" s="450" t="str">
        <f t="shared" si="3"/>
        <v>Prestations en nature</v>
      </c>
      <c r="R66" s="451">
        <f>'Budgets actions'!F113</f>
        <v>0</v>
      </c>
      <c r="S66" s="11"/>
      <c r="T66" s="449" t="str">
        <f t="shared" si="4"/>
        <v>Mise à disposition gratuite de biens et services</v>
      </c>
      <c r="U66" s="281">
        <f>'Budgets actions'!H62</f>
        <v>0</v>
      </c>
      <c r="V66" s="450" t="str">
        <f t="shared" si="5"/>
        <v>Prestations en nature</v>
      </c>
      <c r="W66" s="451">
        <f>'Budgets actions'!H113</f>
        <v>0</v>
      </c>
      <c r="X66" s="11"/>
      <c r="Y66" s="449" t="str">
        <f t="shared" si="6"/>
        <v>Mise à disposition gratuite de biens et services</v>
      </c>
      <c r="Z66" s="281">
        <f>'Budgets actions'!J62</f>
        <v>0</v>
      </c>
      <c r="AA66" s="450" t="str">
        <f t="shared" si="7"/>
        <v>Prestations en nature</v>
      </c>
      <c r="AB66" s="451">
        <f>'Budgets actions'!J113</f>
        <v>0</v>
      </c>
      <c r="AC66" s="11"/>
      <c r="AD66" s="449" t="str">
        <f t="shared" si="8"/>
        <v>Mise à disposition gratuite de biens et services</v>
      </c>
      <c r="AE66" s="281">
        <f>'Budgets actions'!L62</f>
        <v>0</v>
      </c>
      <c r="AF66" s="450" t="str">
        <f t="shared" si="9"/>
        <v>Prestations en nature</v>
      </c>
      <c r="AG66" s="451">
        <f>'Budgets actions'!L113</f>
        <v>0</v>
      </c>
      <c r="AH66" s="11"/>
      <c r="AI66" s="449" t="str">
        <f t="shared" si="10"/>
        <v>Mise à disposition gratuite de biens et services</v>
      </c>
      <c r="AJ66" s="281">
        <f>'Budgets actions'!N62</f>
        <v>0</v>
      </c>
      <c r="AK66" s="450" t="str">
        <f t="shared" si="11"/>
        <v>Prestations en nature</v>
      </c>
      <c r="AL66" s="451">
        <f>'Budgets actions'!N113</f>
        <v>0</v>
      </c>
      <c r="AN66" s="44" t="str">
        <f>'Postes comptables'!D48</f>
        <v>Mise à disposition gratuite de biens et services</v>
      </c>
      <c r="AO66" s="44" t="str">
        <f>'Postes comptables'!D94</f>
        <v>Prestations en nature</v>
      </c>
    </row>
    <row r="67" spans="2:41" ht="15.95" customHeight="1" x14ac:dyDescent="0.25">
      <c r="B67" s="449">
        <f>'Postes comptables'!C49</f>
        <v>0</v>
      </c>
      <c r="C67" s="281">
        <f>'Dép-Rec Réels'!D55</f>
        <v>0</v>
      </c>
      <c r="D67" s="450">
        <f>'Postes comptables'!C95</f>
        <v>0</v>
      </c>
      <c r="E67" s="451">
        <f>'Dép-Rec Réels'!D101</f>
        <v>0</v>
      </c>
      <c r="F67" s="48"/>
      <c r="G67" s="48"/>
      <c r="H67" s="48"/>
      <c r="J67" s="449">
        <f>B67</f>
        <v>0</v>
      </c>
      <c r="K67" s="281">
        <f>'Budget général'!E55</f>
        <v>0</v>
      </c>
      <c r="L67" s="450">
        <f>D67</f>
        <v>0</v>
      </c>
      <c r="M67" s="451">
        <f>'Budget général'!E105</f>
        <v>0</v>
      </c>
      <c r="N67" s="11"/>
      <c r="O67" s="449">
        <f t="shared" si="2"/>
        <v>0</v>
      </c>
      <c r="P67" s="281">
        <f>'Budgets actions'!F63</f>
        <v>0</v>
      </c>
      <c r="Q67" s="450">
        <f t="shared" si="3"/>
        <v>0</v>
      </c>
      <c r="R67" s="451">
        <f>'Budgets actions'!F114</f>
        <v>0</v>
      </c>
      <c r="S67" s="11"/>
      <c r="T67" s="449">
        <f t="shared" si="4"/>
        <v>0</v>
      </c>
      <c r="U67" s="281">
        <f>'Budgets actions'!H63</f>
        <v>0</v>
      </c>
      <c r="V67" s="450">
        <f t="shared" si="5"/>
        <v>0</v>
      </c>
      <c r="W67" s="451">
        <f>'Budgets actions'!H114</f>
        <v>0</v>
      </c>
      <c r="X67" s="11"/>
      <c r="Y67" s="449">
        <f t="shared" si="6"/>
        <v>0</v>
      </c>
      <c r="Z67" s="281">
        <f>'Budgets actions'!J63</f>
        <v>0</v>
      </c>
      <c r="AA67" s="450">
        <f t="shared" si="7"/>
        <v>0</v>
      </c>
      <c r="AB67" s="451">
        <f>'Budgets actions'!J114</f>
        <v>0</v>
      </c>
      <c r="AC67" s="11"/>
      <c r="AD67" s="449">
        <f t="shared" si="8"/>
        <v>0</v>
      </c>
      <c r="AE67" s="281">
        <f>'Budgets actions'!L63</f>
        <v>0</v>
      </c>
      <c r="AF67" s="450">
        <f t="shared" si="9"/>
        <v>0</v>
      </c>
      <c r="AG67" s="451">
        <f>'Budgets actions'!L114</f>
        <v>0</v>
      </c>
      <c r="AH67" s="11"/>
      <c r="AI67" s="449">
        <f t="shared" si="10"/>
        <v>0</v>
      </c>
      <c r="AJ67" s="281">
        <f>'Budgets actions'!N63</f>
        <v>0</v>
      </c>
      <c r="AK67" s="450">
        <f t="shared" si="11"/>
        <v>0</v>
      </c>
      <c r="AL67" s="451">
        <f>'Budgets actions'!N114</f>
        <v>0</v>
      </c>
      <c r="AN67" s="44">
        <f>'Postes comptables'!D49</f>
        <v>0</v>
      </c>
      <c r="AO67" s="44">
        <f>'Postes comptables'!D95</f>
        <v>0</v>
      </c>
    </row>
    <row r="68" spans="2:41" ht="15.95" customHeight="1" thickBot="1" x14ac:dyDescent="0.3">
      <c r="B68" s="461" t="str">
        <f>'Postes comptables'!C50</f>
        <v>Personnel bénévole</v>
      </c>
      <c r="C68" s="462">
        <f>'Dép-Rec Réels'!D56</f>
        <v>9560</v>
      </c>
      <c r="D68" s="463" t="str">
        <f>'Postes comptables'!C96</f>
        <v>Dons en nature</v>
      </c>
      <c r="E68" s="464">
        <f>'Dép-Rec Réels'!D102</f>
        <v>0</v>
      </c>
      <c r="F68" s="48"/>
      <c r="G68" s="48"/>
      <c r="H68" s="48"/>
      <c r="J68" s="461" t="str">
        <f>B68</f>
        <v>Personnel bénévole</v>
      </c>
      <c r="K68" s="462">
        <f>'Budget général'!E56</f>
        <v>0</v>
      </c>
      <c r="L68" s="463" t="str">
        <f>D68</f>
        <v>Dons en nature</v>
      </c>
      <c r="M68" s="464">
        <f>'Budget général'!E106</f>
        <v>0</v>
      </c>
      <c r="N68" s="11"/>
      <c r="O68" s="461" t="str">
        <f t="shared" si="2"/>
        <v>Personnel bénévole</v>
      </c>
      <c r="P68" s="462">
        <f>'Budgets actions'!F64</f>
        <v>0</v>
      </c>
      <c r="Q68" s="463" t="str">
        <f t="shared" si="3"/>
        <v>Dons en nature</v>
      </c>
      <c r="R68" s="464">
        <f>'Budgets actions'!F115</f>
        <v>0</v>
      </c>
      <c r="S68" s="11"/>
      <c r="T68" s="461" t="str">
        <f t="shared" si="4"/>
        <v>Personnel bénévole</v>
      </c>
      <c r="U68" s="462">
        <f>'Budgets actions'!H64</f>
        <v>0</v>
      </c>
      <c r="V68" s="463" t="str">
        <f t="shared" si="5"/>
        <v>Dons en nature</v>
      </c>
      <c r="W68" s="464">
        <f>'Budgets actions'!H115</f>
        <v>0</v>
      </c>
      <c r="X68" s="11"/>
      <c r="Y68" s="461" t="str">
        <f t="shared" si="6"/>
        <v>Personnel bénévole</v>
      </c>
      <c r="Z68" s="462">
        <f>'Budgets actions'!J64</f>
        <v>0</v>
      </c>
      <c r="AA68" s="463" t="str">
        <f t="shared" si="7"/>
        <v>Dons en nature</v>
      </c>
      <c r="AB68" s="464">
        <f>'Budgets actions'!J115</f>
        <v>0</v>
      </c>
      <c r="AC68" s="11"/>
      <c r="AD68" s="461" t="str">
        <f t="shared" si="8"/>
        <v>Personnel bénévole</v>
      </c>
      <c r="AE68" s="462">
        <f>'Budgets actions'!L64</f>
        <v>0</v>
      </c>
      <c r="AF68" s="463" t="str">
        <f t="shared" si="9"/>
        <v>Dons en nature</v>
      </c>
      <c r="AG68" s="464">
        <f>'Budgets actions'!L115</f>
        <v>0</v>
      </c>
      <c r="AH68" s="11"/>
      <c r="AI68" s="461" t="str">
        <f t="shared" si="10"/>
        <v>Personnel bénévole</v>
      </c>
      <c r="AJ68" s="464">
        <f>'Budgets actions'!N64</f>
        <v>0</v>
      </c>
      <c r="AK68" s="463" t="str">
        <f t="shared" si="11"/>
        <v>Dons en nature</v>
      </c>
      <c r="AL68" s="464">
        <f>'Budgets actions'!N115</f>
        <v>0</v>
      </c>
      <c r="AN68" s="44" t="str">
        <f>'Postes comptables'!D50</f>
        <v>Valorisation du personnel bénévole</v>
      </c>
      <c r="AO68" s="44" t="str">
        <f>'Postes comptables'!D96</f>
        <v>Dons en nature</v>
      </c>
    </row>
    <row r="69" spans="2:41" ht="15.75" x14ac:dyDescent="0.25">
      <c r="F69" s="48"/>
      <c r="G69" s="48"/>
      <c r="H69" s="48"/>
      <c r="AN69">
        <f>'Postes comptables'!D51</f>
        <v>0</v>
      </c>
    </row>
    <row r="70" spans="2:41" ht="15.75" x14ac:dyDescent="0.25">
      <c r="F70" s="48"/>
      <c r="G70" s="48"/>
      <c r="H70" s="48"/>
      <c r="AN70">
        <f>'Postes comptables'!D52</f>
        <v>0</v>
      </c>
    </row>
    <row r="71" spans="2:41" ht="15.75" x14ac:dyDescent="0.25">
      <c r="F71" s="48"/>
      <c r="G71" s="48"/>
      <c r="H71" s="48"/>
      <c r="AN71">
        <f>'Postes comptables'!D53</f>
        <v>0</v>
      </c>
    </row>
    <row r="72" spans="2:41" ht="15.75" x14ac:dyDescent="0.25">
      <c r="F72" s="48"/>
      <c r="G72" s="48"/>
      <c r="H72" s="48"/>
    </row>
    <row r="73" spans="2:41" ht="15.75" x14ac:dyDescent="0.25">
      <c r="F73" s="48"/>
      <c r="G73" s="48"/>
      <c r="H73" s="48"/>
    </row>
    <row r="74" spans="2:41" ht="15.75" x14ac:dyDescent="0.25">
      <c r="F74" s="534"/>
      <c r="G74" s="48"/>
      <c r="H74" s="48"/>
    </row>
    <row r="75" spans="2:41" ht="15.75" x14ac:dyDescent="0.25">
      <c r="F75" s="535"/>
      <c r="G75" s="48"/>
      <c r="H75" s="48"/>
    </row>
    <row r="76" spans="2:41" ht="15.75" x14ac:dyDescent="0.25">
      <c r="F76" s="534"/>
      <c r="G76" s="48"/>
      <c r="H76" s="48"/>
    </row>
    <row r="77" spans="2:41" ht="15.75" x14ac:dyDescent="0.25">
      <c r="F77" s="11"/>
      <c r="G77" s="48"/>
      <c r="H77" s="48"/>
    </row>
    <row r="78" spans="2:41" ht="15.75" x14ac:dyDescent="0.25">
      <c r="F78" s="536"/>
      <c r="G78" s="48"/>
      <c r="H78" s="48"/>
    </row>
    <row r="79" spans="2:41" ht="15.75" x14ac:dyDescent="0.25">
      <c r="F79" s="536"/>
      <c r="G79" s="534"/>
      <c r="H79" s="534"/>
    </row>
    <row r="80" spans="2:41" ht="15.75" x14ac:dyDescent="0.25">
      <c r="F80" s="536"/>
      <c r="G80" s="535"/>
      <c r="H80" s="535"/>
    </row>
    <row r="81" spans="6:8" ht="15.75" x14ac:dyDescent="0.25">
      <c r="F81" s="536"/>
      <c r="G81" s="534"/>
      <c r="H81" s="534"/>
    </row>
    <row r="82" spans="6:8" ht="15.75" x14ac:dyDescent="0.25">
      <c r="F82" s="536"/>
      <c r="G82" s="11"/>
      <c r="H82" s="11"/>
    </row>
    <row r="83" spans="6:8" ht="15.75" x14ac:dyDescent="0.25">
      <c r="F83" s="536"/>
      <c r="G83" s="536"/>
      <c r="H83" s="536"/>
    </row>
    <row r="84" spans="6:8" ht="15.75" x14ac:dyDescent="0.25">
      <c r="F84" s="536"/>
      <c r="G84" s="536"/>
      <c r="H84" s="536"/>
    </row>
    <row r="85" spans="6:8" ht="15.75" x14ac:dyDescent="0.25">
      <c r="F85" s="536"/>
      <c r="G85" s="536"/>
      <c r="H85" s="536"/>
    </row>
    <row r="86" spans="6:8" ht="15.75" x14ac:dyDescent="0.25">
      <c r="F86" s="536"/>
      <c r="G86" s="536"/>
      <c r="H86" s="536"/>
    </row>
    <row r="87" spans="6:8" ht="15.75" x14ac:dyDescent="0.25">
      <c r="F87" s="536"/>
      <c r="G87" s="536"/>
      <c r="H87" s="536"/>
    </row>
    <row r="88" spans="6:8" ht="15.75" x14ac:dyDescent="0.25">
      <c r="F88" s="536"/>
      <c r="G88" s="536"/>
      <c r="H88" s="536"/>
    </row>
    <row r="89" spans="6:8" ht="15.75" x14ac:dyDescent="0.25">
      <c r="F89" s="536"/>
      <c r="G89" s="536"/>
      <c r="H89" s="536"/>
    </row>
    <row r="90" spans="6:8" ht="15.75" x14ac:dyDescent="0.25">
      <c r="F90" s="536"/>
      <c r="G90" s="536"/>
      <c r="H90" s="536"/>
    </row>
    <row r="91" spans="6:8" ht="15.75" x14ac:dyDescent="0.25">
      <c r="F91" s="536"/>
      <c r="G91" s="536"/>
      <c r="H91" s="536"/>
    </row>
    <row r="92" spans="6:8" ht="15.75" x14ac:dyDescent="0.25">
      <c r="F92" s="11"/>
      <c r="G92" s="536"/>
      <c r="H92" s="536"/>
    </row>
    <row r="93" spans="6:8" ht="15.75" x14ac:dyDescent="0.25">
      <c r="F93" s="536"/>
      <c r="G93" s="536"/>
      <c r="H93" s="536"/>
    </row>
    <row r="94" spans="6:8" ht="15.75" x14ac:dyDescent="0.25">
      <c r="G94" s="536"/>
      <c r="H94" s="536"/>
    </row>
    <row r="95" spans="6:8" ht="15.75" x14ac:dyDescent="0.25">
      <c r="G95" s="536"/>
      <c r="H95" s="536"/>
    </row>
    <row r="96" spans="6:8" ht="15.75" x14ac:dyDescent="0.25">
      <c r="G96" s="536"/>
      <c r="H96" s="536"/>
    </row>
    <row r="97" spans="7:8" x14ac:dyDescent="0.25">
      <c r="G97" s="11"/>
      <c r="H97" s="11"/>
    </row>
    <row r="98" spans="7:8" ht="15.75" x14ac:dyDescent="0.25">
      <c r="G98" s="536"/>
      <c r="H98" s="536"/>
    </row>
  </sheetData>
  <sheetProtection sheet="1" selectLockedCells="1"/>
  <mergeCells count="21">
    <mergeCell ref="G30:H30"/>
    <mergeCell ref="G31:H31"/>
    <mergeCell ref="G33:H33"/>
    <mergeCell ref="G46:H46"/>
    <mergeCell ref="B2:E2"/>
    <mergeCell ref="J2:M2"/>
    <mergeCell ref="G6:H6"/>
    <mergeCell ref="B1:E1"/>
    <mergeCell ref="J1:M1"/>
    <mergeCell ref="G1:H1"/>
    <mergeCell ref="G2:H2"/>
    <mergeCell ref="AD1:AG1"/>
    <mergeCell ref="AD2:AG2"/>
    <mergeCell ref="AI1:AL1"/>
    <mergeCell ref="AI2:AL2"/>
    <mergeCell ref="O1:R1"/>
    <mergeCell ref="O2:R2"/>
    <mergeCell ref="T1:W1"/>
    <mergeCell ref="T2:W2"/>
    <mergeCell ref="Y1:AB1"/>
    <mergeCell ref="Y2:AB2"/>
  </mergeCells>
  <printOptions horizontalCentered="1" verticalCentered="1"/>
  <pageMargins left="0.31496062992125984" right="0" top="0.35433070866141736" bottom="0.35433070866141736" header="0.31496062992125984" footer="0.31496062992125984"/>
  <pageSetup paperSize="9" scale="10" orientation="portrait" r:id="rId1"/>
  <colBreaks count="1" manualBreakCount="1">
    <brk id="8" max="1048575" man="1"/>
  </colBreaks>
  <ignoredErrors>
    <ignoredError sqref="D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DB2B7-D119-47FC-BEDB-E66695DFC322}">
  <sheetPr>
    <pageSetUpPr fitToPage="1"/>
  </sheetPr>
  <dimension ref="A1:AM150"/>
  <sheetViews>
    <sheetView showGridLines="0" topLeftCell="C2" zoomScale="70" zoomScaleNormal="70" workbookViewId="0">
      <selection activeCell="N4" sqref="N4:O4"/>
    </sheetView>
  </sheetViews>
  <sheetFormatPr baseColWidth="10" defaultColWidth="11.42578125" defaultRowHeight="15" x14ac:dyDescent="0.25"/>
  <cols>
    <col min="1" max="1" width="0" hidden="1" customWidth="1"/>
    <col min="2" max="2" width="7.5703125" style="591" hidden="1" customWidth="1"/>
    <col min="3" max="3" width="26" customWidth="1"/>
    <col min="4" max="4" width="13.85546875" hidden="1" customWidth="1"/>
    <col min="5" max="5" width="12.140625" hidden="1" customWidth="1"/>
    <col min="6" max="8" width="10.7109375" style="11" customWidth="1"/>
    <col min="9" max="9" width="3.7109375" style="11" customWidth="1"/>
    <col min="10" max="11" width="11.42578125" hidden="1" customWidth="1"/>
    <col min="13" max="13" width="14" customWidth="1"/>
    <col min="14" max="15" width="19.7109375" customWidth="1"/>
    <col min="16" max="16" width="9.5703125" style="13" customWidth="1"/>
    <col min="17" max="17" width="10.7109375" customWidth="1"/>
    <col min="18" max="18" width="11.5703125" customWidth="1"/>
    <col min="19" max="19" width="3.28515625" customWidth="1"/>
    <col min="20" max="21" width="11.42578125" hidden="1" customWidth="1"/>
    <col min="23" max="23" width="14" customWidth="1"/>
    <col min="24" max="25" width="19.7109375" customWidth="1"/>
    <col min="26" max="26" width="11.7109375" style="13" customWidth="1"/>
    <col min="27" max="27" width="10.7109375" customWidth="1"/>
    <col min="28" max="28" width="11.5703125" customWidth="1"/>
    <col min="29" max="29" width="2.28515625" customWidth="1"/>
    <col min="30" max="30" width="18.85546875" hidden="1" customWidth="1"/>
    <col min="31" max="34" width="11.42578125" hidden="1" customWidth="1"/>
    <col min="35" max="35" width="35.7109375" customWidth="1"/>
    <col min="37" max="37" width="1.7109375" customWidth="1"/>
    <col min="38" max="38" width="35.7109375" customWidth="1"/>
  </cols>
  <sheetData>
    <row r="1" spans="1:39" ht="17.45" hidden="1" customHeight="1" x14ac:dyDescent="0.25">
      <c r="L1">
        <v>1</v>
      </c>
      <c r="M1">
        <v>2</v>
      </c>
      <c r="N1">
        <v>3</v>
      </c>
      <c r="O1">
        <v>6</v>
      </c>
      <c r="P1" s="13">
        <v>4</v>
      </c>
      <c r="Q1">
        <v>5</v>
      </c>
      <c r="R1">
        <v>8</v>
      </c>
      <c r="V1">
        <v>1</v>
      </c>
      <c r="W1">
        <v>2</v>
      </c>
      <c r="X1">
        <v>3</v>
      </c>
      <c r="Y1">
        <v>6</v>
      </c>
      <c r="Z1" s="13">
        <v>4</v>
      </c>
      <c r="AA1">
        <v>5</v>
      </c>
      <c r="AB1">
        <v>8</v>
      </c>
    </row>
    <row r="2" spans="1:39" ht="18.75" customHeight="1" x14ac:dyDescent="0.35">
      <c r="C2" s="588" t="s">
        <v>225</v>
      </c>
      <c r="I2" s="596"/>
      <c r="L2" s="588" t="s">
        <v>226</v>
      </c>
      <c r="R2" s="598" t="s">
        <v>227</v>
      </c>
      <c r="S2" s="64"/>
      <c r="T2" s="64"/>
      <c r="U2" s="64"/>
      <c r="V2" s="64"/>
      <c r="W2" s="603">
        <f ca="1">$AA$8</f>
        <v>1301.1899999999998</v>
      </c>
      <c r="AC2" s="187"/>
      <c r="AL2" s="598" t="s">
        <v>227</v>
      </c>
      <c r="AM2" s="603">
        <f ca="1">$AA$8</f>
        <v>1301.1899999999998</v>
      </c>
    </row>
    <row r="3" spans="1:39" ht="15.75" x14ac:dyDescent="0.25">
      <c r="I3" s="596"/>
      <c r="R3" s="599" t="s">
        <v>228</v>
      </c>
      <c r="S3" s="595"/>
      <c r="T3" s="595"/>
      <c r="U3" s="595"/>
      <c r="V3" s="595"/>
      <c r="W3" s="604">
        <f ca="1">$Q$8</f>
        <v>2741.309999999999</v>
      </c>
      <c r="AC3" s="187"/>
      <c r="AL3" s="599" t="s">
        <v>228</v>
      </c>
      <c r="AM3" s="604">
        <f ca="1">$Q$8</f>
        <v>2741.309999999999</v>
      </c>
    </row>
    <row r="4" spans="1:39" ht="15.75" x14ac:dyDescent="0.25">
      <c r="F4" s="600" t="s">
        <v>227</v>
      </c>
      <c r="G4" s="600" t="s">
        <v>228</v>
      </c>
      <c r="H4" s="600" t="s">
        <v>229</v>
      </c>
      <c r="I4" s="601"/>
      <c r="J4" s="534"/>
      <c r="K4" s="534"/>
      <c r="L4" s="602" t="s">
        <v>230</v>
      </c>
      <c r="M4" s="534"/>
      <c r="N4" s="642" t="s">
        <v>376</v>
      </c>
      <c r="O4" s="643"/>
      <c r="P4" s="81"/>
      <c r="Q4" s="11"/>
      <c r="R4" s="599" t="s">
        <v>229</v>
      </c>
      <c r="S4" s="595"/>
      <c r="T4" s="595"/>
      <c r="U4" s="595"/>
      <c r="V4" s="595"/>
      <c r="W4" s="604">
        <f ca="1">W2-W3</f>
        <v>-1440.1199999999992</v>
      </c>
      <c r="X4" s="11"/>
      <c r="Y4" s="11"/>
      <c r="Z4" s="10"/>
      <c r="AA4" s="11"/>
      <c r="AB4" s="11"/>
      <c r="AC4" s="187"/>
      <c r="AI4" s="642" t="str">
        <f>N4</f>
        <v>Fonctionnement</v>
      </c>
      <c r="AJ4" s="643"/>
      <c r="AL4" s="599" t="s">
        <v>229</v>
      </c>
      <c r="AM4" s="604">
        <f ca="1">AM2-AM3</f>
        <v>-1440.1199999999992</v>
      </c>
    </row>
    <row r="5" spans="1:39" ht="19.5" thickBot="1" x14ac:dyDescent="0.35">
      <c r="F5" s="316"/>
      <c r="G5" s="316"/>
      <c r="H5" s="316"/>
      <c r="I5" s="597"/>
      <c r="L5" s="79"/>
      <c r="P5" s="81"/>
      <c r="Q5" s="11"/>
      <c r="V5" s="79"/>
      <c r="Z5" s="81"/>
      <c r="AA5" s="11"/>
      <c r="AC5" s="187"/>
    </row>
    <row r="6" spans="1:39" ht="45.75" thickBot="1" x14ac:dyDescent="0.35">
      <c r="C6" s="592" t="s">
        <v>231</v>
      </c>
      <c r="D6" s="14"/>
      <c r="E6" s="14"/>
      <c r="F6" s="592">
        <f ca="1">SUM(F8:F57)</f>
        <v>7961.44</v>
      </c>
      <c r="G6" s="592">
        <f t="shared" ref="G6:H6" ca="1" si="0">SUM(G8:G57)</f>
        <v>6439.9799999999987</v>
      </c>
      <c r="H6" s="592">
        <f t="shared" ca="1" si="0"/>
        <v>1521.4600000000012</v>
      </c>
      <c r="I6" s="597"/>
      <c r="L6" s="1" t="s">
        <v>160</v>
      </c>
      <c r="M6" s="1" t="s">
        <v>161</v>
      </c>
      <c r="N6" s="1" t="s">
        <v>162</v>
      </c>
      <c r="O6" s="1" t="s">
        <v>165</v>
      </c>
      <c r="P6" s="2" t="s">
        <v>163</v>
      </c>
      <c r="Q6" s="3" t="s">
        <v>164</v>
      </c>
      <c r="R6" s="1" t="s">
        <v>232</v>
      </c>
      <c r="S6" s="481"/>
      <c r="V6" s="1" t="s">
        <v>160</v>
      </c>
      <c r="W6" s="1" t="s">
        <v>161</v>
      </c>
      <c r="X6" s="1" t="s">
        <v>170</v>
      </c>
      <c r="Y6" s="1" t="s">
        <v>165</v>
      </c>
      <c r="Z6" s="2" t="s">
        <v>163</v>
      </c>
      <c r="AA6" s="3" t="s">
        <v>172</v>
      </c>
      <c r="AB6" s="1" t="s">
        <v>232</v>
      </c>
      <c r="AC6" s="187"/>
      <c r="AI6" s="1" t="s">
        <v>162</v>
      </c>
      <c r="AJ6" s="3" t="s">
        <v>164</v>
      </c>
      <c r="AL6" s="1" t="s">
        <v>162</v>
      </c>
      <c r="AM6" s="3" t="s">
        <v>164</v>
      </c>
    </row>
    <row r="7" spans="1:39" ht="18.75" x14ac:dyDescent="0.3">
      <c r="I7" s="597"/>
      <c r="L7" s="79"/>
      <c r="P7" s="81"/>
      <c r="Q7" s="11"/>
      <c r="V7" s="79"/>
      <c r="Z7" s="81"/>
      <c r="AA7" s="11"/>
      <c r="AC7" s="187"/>
      <c r="AJ7" s="11"/>
      <c r="AM7" s="11"/>
    </row>
    <row r="8" spans="1:39" ht="18.75" x14ac:dyDescent="0.3">
      <c r="A8" t="s">
        <v>233</v>
      </c>
      <c r="B8" s="591">
        <v>1</v>
      </c>
      <c r="C8" t="str" cm="1">
        <f t="array" aca="1" ref="C8" ca="1">IF(INDIRECT("'Postes comptables'!"&amp;$A8)="","",INDIRECT("'Postes comptables'!"&amp;$A8))</f>
        <v>Autres concerts</v>
      </c>
      <c r="D8">
        <f ca="1">IF(C8="",0,IF(SUMIF(Recettes!$G:$G,Analytique!$C8,Recettes!$E:$E)=0,0,SUMIF(Recettes!$G:$G,Analytique!$C8,Recettes!$E:$E)))</f>
        <v>1467.25</v>
      </c>
      <c r="E8">
        <f ca="1">IF(C8="",0,IF(SUMIF(Dépenses!$G:$G,Analytique!$C8,Dépenses!$E:$E)=0,0,SUMIF(Dépenses!$G:$G,Analytique!$C8,Dépenses!$E:$E)))</f>
        <v>1222.54</v>
      </c>
      <c r="F8" s="11">
        <f ca="1">IF(D8=0,"",D8)</f>
        <v>1467.25</v>
      </c>
      <c r="G8" s="11">
        <f ca="1">IF(E8=0,"",E8)</f>
        <v>1222.54</v>
      </c>
      <c r="H8" s="11">
        <f ca="1">IF(D8-E8=0,"",D8-E8)</f>
        <v>244.71000000000004</v>
      </c>
      <c r="I8" s="597"/>
      <c r="L8" s="79"/>
      <c r="N8" s="42" t="s">
        <v>234</v>
      </c>
      <c r="O8" s="42"/>
      <c r="P8" s="305"/>
      <c r="Q8" s="276">
        <f ca="1">SUM(Q10:Q1001)</f>
        <v>2741.309999999999</v>
      </c>
      <c r="V8" s="79"/>
      <c r="X8" s="42" t="s">
        <v>235</v>
      </c>
      <c r="Y8" s="42"/>
      <c r="Z8" s="305"/>
      <c r="AA8" s="276">
        <f ca="1">SUM(AA10:AA1001)</f>
        <v>1301.1899999999998</v>
      </c>
      <c r="AC8" s="187"/>
      <c r="AI8" s="42" t="s">
        <v>234</v>
      </c>
      <c r="AJ8" s="276">
        <f ca="1">SUM(AJ10:AJ1001)</f>
        <v>2741.3100000000004</v>
      </c>
      <c r="AL8" s="42" t="s">
        <v>235</v>
      </c>
      <c r="AM8" s="276">
        <f ca="1">SUM(AM10:AM1001)</f>
        <v>1301.19</v>
      </c>
    </row>
    <row r="9" spans="1:39" ht="18.75" x14ac:dyDescent="0.3">
      <c r="A9" t="s">
        <v>236</v>
      </c>
      <c r="B9" s="591">
        <v>2</v>
      </c>
      <c r="C9" t="str" cm="1">
        <f t="array" aca="1" ref="C9" ca="1">IF(INDIRECT("'Postes comptables'!"&amp;$A9)="","",INDIRECT("'Postes comptables'!"&amp;$A9))</f>
        <v>Concerts Conservatoire</v>
      </c>
      <c r="D9">
        <f ca="1">IF(C9="",0,IF(SUMIF(Recettes!$G:$G,Analytique!$C9,Recettes!$E:$E)=0,0,SUMIF(Recettes!$G:$G,Analytique!$C9,Recettes!$E:$E)))</f>
        <v>5067</v>
      </c>
      <c r="E9">
        <f ca="1">IF(C9="",0,IF(SUMIF(Dépenses!$G:$G,Analytique!$C9,Dépenses!$E:$E)=0,0,SUMIF(Dépenses!$G:$G,Analytique!$C9,Dépenses!$E:$E)))</f>
        <v>1444.16</v>
      </c>
      <c r="F9" s="11">
        <f t="shared" ref="F9:F57" ca="1" si="1">IF(D9=0,"",D9)</f>
        <v>5067</v>
      </c>
      <c r="G9" s="11">
        <f t="shared" ref="G9:G57" ca="1" si="2">IF(E9=0,"",E9)</f>
        <v>1444.16</v>
      </c>
      <c r="H9" s="11">
        <f t="shared" ref="H9:H57" ca="1" si="3">IF(D9-E9=0,"",D9-E9)</f>
        <v>3622.84</v>
      </c>
      <c r="I9" s="597"/>
      <c r="AC9" s="187"/>
      <c r="AE9" t="s">
        <v>378</v>
      </c>
      <c r="AH9" t="s">
        <v>379</v>
      </c>
    </row>
    <row r="10" spans="1:39" ht="18.75" x14ac:dyDescent="0.3">
      <c r="A10" t="s">
        <v>237</v>
      </c>
      <c r="B10" s="591">
        <v>3</v>
      </c>
      <c r="C10" t="str" cm="1">
        <f t="array" aca="1" ref="C10" ca="1">IF(INDIRECT("'Postes comptables'!"&amp;$A10)="","",INDIRECT("'Postes comptables'!"&amp;$A10))</f>
        <v>Déplacement Aix La Chapelle</v>
      </c>
      <c r="D10">
        <f ca="1">IF(C10="",0,IF(SUMIF(Recettes!$G:$G,Analytique!$C10,Recettes!$E:$E)=0,0,SUMIF(Recettes!$G:$G,Analytique!$C10,Recettes!$E:$E)))</f>
        <v>0</v>
      </c>
      <c r="E10">
        <f ca="1">IF(C10="",0,IF(SUMIF(Dépenses!$G:$G,Analytique!$C10,Dépenses!$E:$E)=0,0,SUMIF(Dépenses!$G:$G,Analytique!$C10,Dépenses!$E:$E)))</f>
        <v>0</v>
      </c>
      <c r="F10" s="11" t="str">
        <f t="shared" ca="1" si="1"/>
        <v/>
      </c>
      <c r="G10" s="11" t="str">
        <f t="shared" ca="1" si="2"/>
        <v/>
      </c>
      <c r="H10" s="11" t="str">
        <f t="shared" ca="1" si="3"/>
        <v/>
      </c>
      <c r="I10" s="597"/>
      <c r="J10">
        <f>IF(ISNA(MATCH($N$4,Dépenses!$G2:$G5000,0)),"fin",MATCH($N$4,Dépenses!$G$2:$G$5000,0))</f>
        <v>1</v>
      </c>
      <c r="K10">
        <f>IF(OR(J10="", J10="fin"),"",IF(K9="",J10,K9+J10))</f>
        <v>1</v>
      </c>
      <c r="L10" s="79">
        <f>IF(AND($J10&lt;&gt;"",$J10&lt;&gt;"fin"),IF(INDEX(Dépenses!$A$2:$R$5000,$K10,L$1)="","",INDEX(Dépenses!$A$2:$R$5000,$K10,L$1)),"")</f>
        <v>45666</v>
      </c>
      <c r="M10" s="79" t="str">
        <f>IF(AND($J10&lt;&gt;"",$J10&lt;&gt;"fin"),IF(INDEX(Dépenses!$A$2:$R$5000,$K10,M$1)="","",INDEX(Dépenses!$A$2:$R$5000,$K10,M$1)),"")</f>
        <v>CREDIT AGRICOLE</v>
      </c>
      <c r="N10" s="79" t="str">
        <f>IF(AND($J10&lt;&gt;"",$J10&lt;&gt;"fin"),IF(INDEX(Dépenses!$A$2:$R$5000,$K10,N$1)="","",INDEX(Dépenses!$A$2:$R$5000,$K10,N$1)),"")</f>
        <v>Compte service 12</v>
      </c>
      <c r="O10" s="79" t="str">
        <f>IF(AND($J10&lt;&gt;"",$J10&lt;&gt;"fin"),IF(INDEX(Dépenses!$A$2:$R$5000,$K10,O$1)="","",INDEX(Dépenses!$A$2:$R$5000,$K10,O$1)),"")</f>
        <v>Services bancaires</v>
      </c>
      <c r="P10" s="593" t="str">
        <f>IF(AND($J10&lt;&gt;"",$J10&lt;&gt;"fin"),IF(INDEX(Dépenses!$A$2:$R$5000,$K10,P$1)="","",INDEX(Dépenses!$A$2:$R$5000,$K10,P$1)),"")</f>
        <v>AC003</v>
      </c>
      <c r="Q10" s="11">
        <f>IF(AND($J10&lt;&gt;"",$J10&lt;&gt;"fin"),IF(INDEX(Dépenses!$A$2:$R$5000,$K10,Q$1)="","",INDEX(Dépenses!$A$2:$R$5000,$K10,Q$1)),"")</f>
        <v>1.18</v>
      </c>
      <c r="R10" s="594" t="str">
        <f>IF(AND($J10&lt;&gt;"",$J10&lt;&gt;"fin"),IF(INDEX(Dépenses!$A$2:$R$5000,$K10,R$1)="","",INDEX(Dépenses!$A$2:$R$5000,$K10,R$1)),"")</f>
        <v>PSEPA</v>
      </c>
      <c r="S10" s="11"/>
      <c r="T10">
        <f>IF(ISNA(MATCH($N$4,Recettes!$G2:$G5000,0)),"fin",MATCH($N$4,Recettes!$G$2:$G$5000,0))</f>
        <v>3</v>
      </c>
      <c r="U10">
        <f>IF(OR(T10="", T10="fin"),"",IF(U9="",T10,U9+T10))</f>
        <v>3</v>
      </c>
      <c r="V10" s="79">
        <f>IF(AND($T10&lt;&gt;"",$T10&lt;&gt;"fin"),IF(INDEX(Recettes!$A$2:$R$5000,$U10,V$1)="","",INDEX(Recettes!$A$2:$R$5000,$U10,V$1)),"")</f>
        <v>45677</v>
      </c>
      <c r="W10" s="79" t="str">
        <f>IF(AND($T10&lt;&gt;"",$T10&lt;&gt;"fin"),IF(INDEX(Recettes!$A$2:$R$5000,$U10,W$1)="","",INDEX(Recettes!$A$2:$R$5000,$U10,W$1)),"")</f>
        <v>BENEVOLES</v>
      </c>
      <c r="X10" s="79" t="str">
        <f>IF(AND($T10&lt;&gt;"",$T10&lt;&gt;"fin"),IF(INDEX(Recettes!$A$2:$R$5000,$U10,X$1)="","",INDEX(Recettes!$A$2:$R$5000,$U10,X$1)),"")</f>
        <v>Refacturation Licence Microsoft</v>
      </c>
      <c r="Y10" s="79" t="str">
        <f>IF(AND($T10&lt;&gt;"",$T10&lt;&gt;"fin"),IF(INDEX(Recettes!$A$2:$R$5000,$U10,Y$1)="","",INDEX(Recettes!$A$2:$R$5000,$U10,Y$1)),"")</f>
        <v>Rétrocession Licences Office 365</v>
      </c>
      <c r="Z10" s="79" t="str">
        <f>IF(AND($T10&lt;&gt;"",$T10&lt;&gt;"fin"),IF(INDEX(Recettes!$A$2:$R$5000,$U10,Z$1)="","",INDEX(Recettes!$A$2:$R$5000,$U10,Z$1)),"")</f>
        <v>REC001</v>
      </c>
      <c r="AA10" s="11">
        <f>IF(AND($T10&lt;&gt;"",$T10&lt;&gt;"fin"),IF(INDEX(Recettes!$A$2:$R$5000,$U10,AA$1)="","",INDEX(Recettes!$A$2:$R$5000,$U10,AA$1)),"")</f>
        <v>40.32</v>
      </c>
      <c r="AB10" s="79" t="str">
        <f>IF(AND($T10&lt;&gt;"",$T10&lt;&gt;"fin"),IF(INDEX(Recettes!$A$2:$R$5000,$U10,AB$1)="","",INDEX(Recettes!$A$2:$R$5000,$U10,AB$1)),"")</f>
        <v>VSEPA</v>
      </c>
      <c r="AC10" s="187"/>
      <c r="AD10" t="str">
        <f>IF(L10="","",IF(O10="","Sans Poste",O10))</f>
        <v>Services bancaires</v>
      </c>
      <c r="AE10" t="str" cm="1">
        <f t="array" aca="1" ref="AE10" ca="1">IF(ISNA(MATCH(0,COUNTIF(AE$9:AE9,INDIRECT(AE$9)),0)),"",INDEX(INDIRECT(AE$9),MATCH(0,COUNTIF(AE$9:AE9,INDIRECT(AE$9)),0)))</f>
        <v>Services bancaires</v>
      </c>
      <c r="AG10" t="str">
        <f>IF(V10="","",IF(Y10="","Sans Poste",Y10))</f>
        <v>Rétrocession Licences Office 365</v>
      </c>
      <c r="AH10" t="str" cm="1">
        <f t="array" aca="1" ref="AH10" ca="1">IF(ISNA(MATCH(0,COUNTIF(AH$9:AH9,INDIRECT(AH$9)),0)),"",INDEX(INDIRECT(AH$9),MATCH(0,COUNTIF(AH$9:AH9,INDIRECT(AH$9)),0)))</f>
        <v>Rétrocession Licences Office 365</v>
      </c>
      <c r="AI10" t="str">
        <f ca="1">IF(OR(AE10=0,AE10=""),"",AE10)</f>
        <v>Services bancaires</v>
      </c>
      <c r="AJ10" s="11">
        <f t="shared" ref="AJ10:AJ30" ca="1" si="4">IF(AI10="","",SUMIF(depenses,AI10,$Q$10:$Q$150))</f>
        <v>14.680000000000001</v>
      </c>
      <c r="AL10" t="str">
        <f ca="1">IF(OR(AH10="",AH10=0),"",AH10)</f>
        <v>Rétrocession Licences Office 365</v>
      </c>
      <c r="AM10" s="11">
        <f t="shared" ref="AM10:AM30" ca="1" si="5">IF(AL10="","",SUMIF(recettes,AL10,$AA$10:$AA$150))</f>
        <v>156.73000000000002</v>
      </c>
    </row>
    <row r="11" spans="1:39" ht="18.75" x14ac:dyDescent="0.3">
      <c r="A11" t="s">
        <v>238</v>
      </c>
      <c r="B11" s="591">
        <v>4</v>
      </c>
      <c r="C11" t="str" cm="1">
        <f t="array" aca="1" ref="C11" ca="1">IF(INDIRECT("'Postes comptables'!"&amp;$A11)="","",INDIRECT("'Postes comptables'!"&amp;$A11))</f>
        <v>Fonctionnement</v>
      </c>
      <c r="D11">
        <f ca="1">IF(C11="",0,IF(SUMIF(Recettes!$G:$G,Analytique!$C11,Recettes!$E:$E)=0,0,SUMIF(Recettes!$G:$G,Analytique!$C11,Recettes!$E:$E)))</f>
        <v>1301.1899999999998</v>
      </c>
      <c r="E11">
        <f ca="1">IF(C11="",0,IF(SUMIF(Dépenses!$G:$G,Analytique!$C11,Dépenses!$E:$E)=0,0,SUMIF(Dépenses!$G:$G,Analytique!$C11,Dépenses!$E:$E)))</f>
        <v>2741.309999999999</v>
      </c>
      <c r="F11" s="11">
        <f t="shared" ca="1" si="1"/>
        <v>1301.1899999999998</v>
      </c>
      <c r="G11" s="11">
        <f t="shared" ca="1" si="2"/>
        <v>2741.309999999999</v>
      </c>
      <c r="H11" s="11">
        <f t="shared" ca="1" si="3"/>
        <v>-1440.1199999999992</v>
      </c>
      <c r="I11" s="597"/>
      <c r="J11">
        <f ca="1">IF(OR(J10="",J10="fin"),"",IF(ISNA(MATCH($N$4,OFFSET(Dépenses!$G$2:$G$5000,K10,0),0)),"fin",MATCH($N$4,OFFSET(Dépenses!$G$2:$G$5000,K10,0),0)))</f>
        <v>1</v>
      </c>
      <c r="K11">
        <f t="shared" ref="K11" ca="1" si="6">IF(OR(J11="", J11="fin"),"",IF(K10="",J11,K10+J11))</f>
        <v>2</v>
      </c>
      <c r="L11" s="79">
        <f ca="1">IF(AND($J11&lt;&gt;"",$J11&lt;&gt;"fin"),IF(INDEX(Dépenses!$A$2:$R$5000,$K11,L$1)="","",INDEX(Dépenses!$A$2:$R$5000,$K11,L$1)),"")</f>
        <v>45666</v>
      </c>
      <c r="M11" s="79" t="str">
        <f ca="1">IF(AND($J11&lt;&gt;"",$J11&lt;&gt;"fin"),IF(INDEX(Dépenses!$A$2:$R$5000,$K11,M$1)="","",INDEX(Dépenses!$A$2:$R$5000,$K11,M$1)),"")</f>
        <v>E.LECLERC</v>
      </c>
      <c r="N11" s="79" t="str">
        <f ca="1">IF(AND($J11&lt;&gt;"",$J11&lt;&gt;"fin"),IF(INDEX(Dépenses!$A$2:$R$5000,$K11,N$1)="","",INDEX(Dépenses!$A$2:$R$5000,$K11,N$1)),"")</f>
        <v>Réunion Bureau+CA</v>
      </c>
      <c r="O11" s="79" t="str">
        <f ca="1">IF(AND($J11&lt;&gt;"",$J11&lt;&gt;"fin"),IF(INDEX(Dépenses!$A$2:$R$5000,$K11,O$1)="","",INDEX(Dépenses!$A$2:$R$5000,$K11,O$1)),"")</f>
        <v>Frais réception bureau/ca/forums</v>
      </c>
      <c r="P11" s="593" t="str">
        <f ca="1">IF(AND($J11&lt;&gt;"",$J11&lt;&gt;"fin"),IF(INDEX(Dépenses!$A$2:$R$5000,$K11,P$1)="","",INDEX(Dépenses!$A$2:$R$5000,$K11,P$1)),"")</f>
        <v>AC001</v>
      </c>
      <c r="Q11" s="11">
        <f ca="1">IF(AND($J11&lt;&gt;"",$J11&lt;&gt;"fin"),IF(INDEX(Dépenses!$A$2:$R$5000,$K11,Q$1)="","",INDEX(Dépenses!$A$2:$R$5000,$K11,Q$1)),"")</f>
        <v>31.55</v>
      </c>
      <c r="R11" s="594" t="str">
        <f ca="1">IF(AND($J11&lt;&gt;"",$J11&lt;&gt;"fin"),IF(INDEX(Dépenses!$A$2:$R$5000,$K11,R$1)="","",INDEX(Dépenses!$A$2:$R$5000,$K11,R$1)),"")</f>
        <v>VSEPA</v>
      </c>
      <c r="T11">
        <f ca="1">IF(OR(T10="",T10="fin"),"",IF(ISNA(MATCH($N$4,OFFSET(Recettes!$G$2:$G$5000,U10,0),0)),"fin",MATCH($N$4,OFFSET(Recettes!$G$2:$G$5000,U10,0),0)))</f>
        <v>1</v>
      </c>
      <c r="U11">
        <f t="shared" ref="U11" ca="1" si="7">IF(OR(T11="", T11="fin"),"",IF(U10="",T11,U10+T11))</f>
        <v>4</v>
      </c>
      <c r="V11" s="79">
        <f ca="1">IF(AND($T11&lt;&gt;"",$T11&lt;&gt;"fin"),IF(INDEX(Recettes!$A$2:$R$5000,$U11,V$1)="","",INDEX(Recettes!$A$2:$R$5000,$U11,V$1)),"")</f>
        <v>45677</v>
      </c>
      <c r="W11" s="79" t="str">
        <f ca="1">IF(AND($T11&lt;&gt;"",$T11&lt;&gt;"fin"),IF(INDEX(Recettes!$A$2:$R$5000,$U11,W$1)="","",INDEX(Recettes!$A$2:$R$5000,$U11,W$1)),"")</f>
        <v>BENEVOLES</v>
      </c>
      <c r="X11" s="79" t="str">
        <f ca="1">IF(AND($T11&lt;&gt;"",$T11&lt;&gt;"fin"),IF(INDEX(Recettes!$A$2:$R$5000,$U11,X$1)="","",INDEX(Recettes!$A$2:$R$5000,$U11,X$1)),"")</f>
        <v>Refacturation Licence Microsoft</v>
      </c>
      <c r="Y11" s="79" t="str">
        <f ca="1">IF(AND($T11&lt;&gt;"",$T11&lt;&gt;"fin"),IF(INDEX(Recettes!$A$2:$R$5000,$U11,Y$1)="","",INDEX(Recettes!$A$2:$R$5000,$U11,Y$1)),"")</f>
        <v>Rétrocession Licences Office 365</v>
      </c>
      <c r="Z11" s="79" t="str">
        <f ca="1">IF(AND($T11&lt;&gt;"",$T11&lt;&gt;"fin"),IF(INDEX(Recettes!$A$2:$R$5000,$U11,Z$1)="","",INDEX(Recettes!$A$2:$R$5000,$U11,Z$1)),"")</f>
        <v>REC002</v>
      </c>
      <c r="AA11" s="11">
        <f ca="1">IF(AND($T11&lt;&gt;"",$T11&lt;&gt;"fin"),IF(INDEX(Recettes!$A$2:$R$5000,$U11,AA$1)="","",INDEX(Recettes!$A$2:$R$5000,$U11,AA$1)),"")</f>
        <v>40.32</v>
      </c>
      <c r="AB11" s="79" t="str">
        <f ca="1">IF(AND($T11&lt;&gt;"",$T11&lt;&gt;"fin"),IF(INDEX(Recettes!$A$2:$R$5000,$U11,AB$1)="","",INDEX(Recettes!$A$2:$R$5000,$U11,AB$1)),"")</f>
        <v>VSEPA</v>
      </c>
      <c r="AC11" s="187"/>
      <c r="AD11" t="str">
        <f t="shared" ref="AD11:AD74" ca="1" si="8">IF(L11="","",IF(O11="","Sans Poste",O11))</f>
        <v>Frais réception bureau/ca/forums</v>
      </c>
      <c r="AE11" t="str" cm="1">
        <f t="array" aca="1" ref="AE11" ca="1">IF(ISNA(MATCH(0,COUNTIF(AE$9:AE10,INDIRECT(AE$9)),0)),"",INDEX(INDIRECT(AE$9),MATCH(0,COUNTIF(AE$9:AE10,INDIRECT(AE$9)),0)))</f>
        <v>Frais réception bureau/ca/forums</v>
      </c>
      <c r="AG11" t="str">
        <f t="shared" ref="AG11:AG74" ca="1" si="9">IF(V11="","",IF(Y11="","Sans Poste",Y11))</f>
        <v>Rétrocession Licences Office 365</v>
      </c>
      <c r="AH11" t="str" cm="1">
        <f t="array" aca="1" ref="AH11" ca="1">IF(ISNA(MATCH(0,COUNTIF(AH$9:AH10,INDIRECT(AH$9)),0)),"",INDEX(INDIRECT(AH$9),MATCH(0,COUNTIF(AH$9:AH10,INDIRECT(AH$9)),0)))</f>
        <v>Vente lampes pupitres</v>
      </c>
      <c r="AI11" t="str">
        <f t="shared" ref="AI11:AI30" ca="1" si="10">IF(OR(AE11=0,AE11=""),"",AE11)</f>
        <v>Frais réception bureau/ca/forums</v>
      </c>
      <c r="AJ11" s="11">
        <f t="shared" ca="1" si="4"/>
        <v>303.54000000000002</v>
      </c>
      <c r="AL11" t="str">
        <f t="shared" ref="AL11:AL30" ca="1" si="11">IF(OR(AH11="",AH11=0),"",AH11)</f>
        <v>Vente lampes pupitres</v>
      </c>
      <c r="AM11" s="11">
        <f t="shared" ca="1" si="5"/>
        <v>580</v>
      </c>
    </row>
    <row r="12" spans="1:39" ht="18.75" x14ac:dyDescent="0.3">
      <c r="A12" t="s">
        <v>239</v>
      </c>
      <c r="B12" s="591">
        <v>5</v>
      </c>
      <c r="C12" t="str" cm="1">
        <f t="array" aca="1" ref="C12" ca="1">IF(INDIRECT("'Postes comptables'!"&amp;$A12)="","",INDIRECT("'Postes comptables'!"&amp;$A12))</f>
        <v>Partitions/Matériel musical</v>
      </c>
      <c r="D12">
        <f ca="1">IF(C12="",0,IF(SUMIF(Recettes!$G:$G,Analytique!$C12,Recettes!$E:$E)=0,0,SUMIF(Recettes!$G:$G,Analytique!$C12,Recettes!$E:$E)))</f>
        <v>126</v>
      </c>
      <c r="E12">
        <f ca="1">IF(C12="",0,IF(SUMIF(Dépenses!$G:$G,Analytique!$C12,Dépenses!$E:$E)=0,0,SUMIF(Dépenses!$G:$G,Analytique!$C12,Dépenses!$E:$E)))</f>
        <v>702.46</v>
      </c>
      <c r="F12" s="11">
        <f t="shared" ca="1" si="1"/>
        <v>126</v>
      </c>
      <c r="G12" s="11">
        <f t="shared" ca="1" si="2"/>
        <v>702.46</v>
      </c>
      <c r="H12" s="11">
        <f t="shared" ca="1" si="3"/>
        <v>-576.46</v>
      </c>
      <c r="I12" s="597"/>
      <c r="J12">
        <f ca="1">IF(OR(J11="",J11="fin"),"",IF(ISNA(MATCH($N$4,OFFSET(Dépenses!$G$2:$G$5000,K11,0),0)),"fin",MATCH($N$4,OFFSET(Dépenses!$G$2:$G$5000,K11,0),0)))</f>
        <v>1</v>
      </c>
      <c r="K12">
        <f t="shared" ref="K12:K75" ca="1" si="12">IF(OR(J12="", J12="fin"),"",IF(K11="",J12,K11+J12))</f>
        <v>3</v>
      </c>
      <c r="L12" s="79">
        <f ca="1">IF(AND($J12&lt;&gt;"",$J12&lt;&gt;"fin"),IF(INDEX(Dépenses!$A$2:$R$5000,$K12,L$1)="","",INDEX(Dépenses!$A$2:$R$5000,$K12,L$1)),"")</f>
        <v>45667</v>
      </c>
      <c r="M12" s="79" t="str">
        <f ca="1">IF(AND($J12&lt;&gt;"",$J12&lt;&gt;"fin"),IF(INDEX(Dépenses!$A$2:$R$5000,$K12,M$1)="","",INDEX(Dépenses!$A$2:$R$5000,$K12,M$1)),"")</f>
        <v>AXA</v>
      </c>
      <c r="N12" s="79" t="str">
        <f ca="1">IF(AND($J12&lt;&gt;"",$J12&lt;&gt;"fin"),IF(INDEX(Dépenses!$A$2:$R$5000,$K12,N$1)="","",INDEX(Dépenses!$A$2:$R$5000,$K12,N$1)),"")</f>
        <v>Rembt Réparation Baryton</v>
      </c>
      <c r="O12" s="79" t="str">
        <f ca="1">IF(AND($J12&lt;&gt;"",$J12&lt;&gt;"fin"),IF(INDEX(Dépenses!$A$2:$R$5000,$K12,O$1)="","",INDEX(Dépenses!$A$2:$R$5000,$K12,O$1)),"")</f>
        <v>Entretien et réparations</v>
      </c>
      <c r="P12" s="593" t="str">
        <f ca="1">IF(AND($J12&lt;&gt;"",$J12&lt;&gt;"fin"),IF(INDEX(Dépenses!$A$2:$R$5000,$K12,P$1)="","",INDEX(Dépenses!$A$2:$R$5000,$K12,P$1)),"")</f>
        <v>AC005</v>
      </c>
      <c r="Q12" s="11">
        <f ca="1">IF(AND($J12&lt;&gt;"",$J12&lt;&gt;"fin"),IF(INDEX(Dépenses!$A$2:$R$5000,$K12,Q$1)="","",INDEX(Dépenses!$A$2:$R$5000,$K12,Q$1)),"")</f>
        <v>-150</v>
      </c>
      <c r="R12" s="594" t="str">
        <f ca="1">IF(AND($J12&lt;&gt;"",$J12&lt;&gt;"fin"),IF(INDEX(Dépenses!$A$2:$R$5000,$K12,R$1)="","",INDEX(Dépenses!$A$2:$R$5000,$K12,R$1)),"")</f>
        <v>REMISE</v>
      </c>
      <c r="T12">
        <f ca="1">IF(OR(T11="",T11="fin"),"",IF(ISNA(MATCH($N$4,OFFSET(Recettes!$G$2:$G$5000,U11,0),0)),"fin",MATCH($N$4,OFFSET(Recettes!$G$2:$G$5000,U11,0),0)))</f>
        <v>1</v>
      </c>
      <c r="U12">
        <f t="shared" ref="U12:U75" ca="1" si="13">IF(OR(T12="", T12="fin"),"",IF(U11="",T12,U11+T12))</f>
        <v>5</v>
      </c>
      <c r="V12" s="79">
        <f ca="1">IF(AND($T12&lt;&gt;"",$T12&lt;&gt;"fin"),IF(INDEX(Recettes!$A$2:$R$5000,$U12,V$1)="","",INDEX(Recettes!$A$2:$R$5000,$U12,V$1)),"")</f>
        <v>45711</v>
      </c>
      <c r="W12" s="79" t="str">
        <f ca="1">IF(AND($T12&lt;&gt;"",$T12&lt;&gt;"fin"),IF(INDEX(Recettes!$A$2:$R$5000,$U12,W$1)="","",INDEX(Recettes!$A$2:$R$5000,$U12,W$1)),"")</f>
        <v>MUSICIENS</v>
      </c>
      <c r="X12" s="79" t="str">
        <f ca="1">IF(AND($T12&lt;&gt;"",$T12&lt;&gt;"fin"),IF(INDEX(Recettes!$A$2:$R$5000,$U12,X$1)="","",INDEX(Recettes!$A$2:$R$5000,$U12,X$1)),"")</f>
        <v>MUSICIEN</v>
      </c>
      <c r="Y12" s="79" t="str">
        <f ca="1">IF(AND($T12&lt;&gt;"",$T12&lt;&gt;"fin"),IF(INDEX(Recettes!$A$2:$R$5000,$U12,Y$1)="","",INDEX(Recettes!$A$2:$R$5000,$U12,Y$1)),"")</f>
        <v>Vente lampes pupitres</v>
      </c>
      <c r="Z12" s="79" t="str">
        <f ca="1">IF(AND($T12&lt;&gt;"",$T12&lt;&gt;"fin"),IF(INDEX(Recettes!$A$2:$R$5000,$U12,Z$1)="","",INDEX(Recettes!$A$2:$R$5000,$U12,Z$1)),"")</f>
        <v>REC002B</v>
      </c>
      <c r="AA12" s="11">
        <f ca="1">IF(AND($T12&lt;&gt;"",$T12&lt;&gt;"fin"),IF(INDEX(Recettes!$A$2:$R$5000,$U12,AA$1)="","",INDEX(Recettes!$A$2:$R$5000,$U12,AA$1)),"")</f>
        <v>20</v>
      </c>
      <c r="AB12" s="79" t="str">
        <f ca="1">IF(AND($T12&lt;&gt;"",$T12&lt;&gt;"fin"),IF(INDEX(Recettes!$A$2:$R$5000,$U12,AB$1)="","",INDEX(Recettes!$A$2:$R$5000,$U12,AB$1)),"")</f>
        <v>VSEPA</v>
      </c>
      <c r="AC12" s="187"/>
      <c r="AD12" t="str">
        <f t="shared" ca="1" si="8"/>
        <v>Entretien et réparations</v>
      </c>
      <c r="AE12" t="str" cm="1">
        <f t="array" aca="1" ref="AE12" ca="1">IF(ISNA(MATCH(0,COUNTIF(AE$9:AE11,INDIRECT(AE$9)),0)),"",INDEX(INDIRECT(AE$9),MATCH(0,COUNTIF(AE$9:AE11,INDIRECT(AE$9)),0)))</f>
        <v>Entretien et réparations</v>
      </c>
      <c r="AG12" t="str">
        <f t="shared" ca="1" si="9"/>
        <v>Vente lampes pupitres</v>
      </c>
      <c r="AH12" t="str" cm="1">
        <f t="array" aca="1" ref="AH12" ca="1">IF(ISNA(MATCH(0,COUNTIF(AH$9:AH11,INDIRECT(AH$9)),0)),"",INDEX(INDIRECT(AH$9),MATCH(0,COUNTIF(AH$9:AH11,INDIRECT(AH$9)),0)))</f>
        <v>Indemnités d'assurances</v>
      </c>
      <c r="AI12" t="str">
        <f t="shared" ca="1" si="10"/>
        <v>Entretien et réparations</v>
      </c>
      <c r="AJ12" s="11">
        <f t="shared" ca="1" si="4"/>
        <v>0</v>
      </c>
      <c r="AL12" t="str">
        <f t="shared" ca="1" si="11"/>
        <v>Indemnités d'assurances</v>
      </c>
      <c r="AM12" s="11">
        <f t="shared" ca="1" si="5"/>
        <v>100</v>
      </c>
    </row>
    <row r="13" spans="1:39" ht="18.75" x14ac:dyDescent="0.3">
      <c r="A13" t="s">
        <v>240</v>
      </c>
      <c r="B13" s="591">
        <v>6</v>
      </c>
      <c r="C13" t="str" cm="1">
        <f t="array" aca="1" ref="C13" ca="1">IF(INDIRECT("'Postes comptables'!"&amp;$A13)="","",INDIRECT("'Postes comptables'!"&amp;$A13))</f>
        <v>Sainte Cécile</v>
      </c>
      <c r="D13">
        <f ca="1">IF(C13="",0,IF(SUMIF(Recettes!$G:$G,Analytique!$C13,Recettes!$E:$E)=0,0,SUMIF(Recettes!$G:$G,Analytique!$C13,Recettes!$E:$E)))</f>
        <v>0</v>
      </c>
      <c r="E13">
        <f ca="1">IF(C13="",0,IF(SUMIF(Dépenses!$G:$G,Analytique!$C13,Dépenses!$E:$E)=0,0,SUMIF(Dépenses!$G:$G,Analytique!$C13,Dépenses!$E:$E)))</f>
        <v>329.51</v>
      </c>
      <c r="F13" s="11" t="str">
        <f t="shared" ca="1" si="1"/>
        <v/>
      </c>
      <c r="G13" s="11">
        <f t="shared" ca="1" si="2"/>
        <v>329.51</v>
      </c>
      <c r="H13" s="11">
        <f t="shared" ca="1" si="3"/>
        <v>-329.51</v>
      </c>
      <c r="I13" s="597"/>
      <c r="J13">
        <f ca="1">IF(OR(J12="",J12="fin"),"",IF(ISNA(MATCH($N$4,OFFSET(Dépenses!$G$2:$G$5000,K12,0),0)),"fin",MATCH($N$4,OFFSET(Dépenses!$G$2:$G$5000,K12,0),0)))</f>
        <v>1</v>
      </c>
      <c r="K13">
        <f t="shared" ca="1" si="12"/>
        <v>4</v>
      </c>
      <c r="L13" s="79">
        <f ca="1">IF(AND($J13&lt;&gt;"",$J13&lt;&gt;"fin"),IF(INDEX(Dépenses!$A$2:$R$5000,$K13,L$1)="","",INDEX(Dépenses!$A$2:$R$5000,$K13,L$1)),"")</f>
        <v>45667</v>
      </c>
      <c r="M13" s="79" t="str">
        <f ca="1">IF(AND($J13&lt;&gt;"",$J13&lt;&gt;"fin"),IF(INDEX(Dépenses!$A$2:$R$5000,$K13,M$1)="","",INDEX(Dépenses!$A$2:$R$5000,$K13,M$1)),"")</f>
        <v>AXA</v>
      </c>
      <c r="N13" s="79" t="str">
        <f ca="1">IF(AND($J13&lt;&gt;"",$J13&lt;&gt;"fin"),IF(INDEX(Dépenses!$A$2:$R$5000,$K13,N$1)="","",INDEX(Dépenses!$A$2:$R$5000,$K13,N$1)),"")</f>
        <v>Assurance 2025</v>
      </c>
      <c r="O13" s="79" t="str">
        <f ca="1">IF(AND($J13&lt;&gt;"",$J13&lt;&gt;"fin"),IF(INDEX(Dépenses!$A$2:$R$5000,$K13,O$1)="","",INDEX(Dépenses!$A$2:$R$5000,$K13,O$1)),"")</f>
        <v>Primes d'assurance</v>
      </c>
      <c r="P13" s="593" t="str">
        <f ca="1">IF(AND($J13&lt;&gt;"",$J13&lt;&gt;"fin"),IF(INDEX(Dépenses!$A$2:$R$5000,$K13,P$1)="","",INDEX(Dépenses!$A$2:$R$5000,$K13,P$1)),"")</f>
        <v>AC002</v>
      </c>
      <c r="Q13" s="11">
        <f ca="1">IF(AND($J13&lt;&gt;"",$J13&lt;&gt;"fin"),IF(INDEX(Dépenses!$A$2:$R$5000,$K13,Q$1)="","",INDEX(Dépenses!$A$2:$R$5000,$K13,Q$1)),"")</f>
        <v>227.7</v>
      </c>
      <c r="R13" s="594" t="str">
        <f ca="1">IF(AND($J13&lt;&gt;"",$J13&lt;&gt;"fin"),IF(INDEX(Dépenses!$A$2:$R$5000,$K13,R$1)="","",INDEX(Dépenses!$A$2:$R$5000,$K13,R$1)),"")</f>
        <v>CHEQUE</v>
      </c>
      <c r="T13">
        <f ca="1">IF(OR(T12="",T12="fin"),"",IF(ISNA(MATCH($N$4,OFFSET(Recettes!$G$2:$G$5000,U12,0),0)),"fin",MATCH($N$4,OFFSET(Recettes!$G$2:$G$5000,U12,0),0)))</f>
        <v>1</v>
      </c>
      <c r="U13">
        <f t="shared" ca="1" si="13"/>
        <v>6</v>
      </c>
      <c r="V13" s="79">
        <f ca="1">IF(AND($T13&lt;&gt;"",$T13&lt;&gt;"fin"),IF(INDEX(Recettes!$A$2:$R$5000,$U13,V$1)="","",INDEX(Recettes!$A$2:$R$5000,$U13,V$1)),"")</f>
        <v>45712</v>
      </c>
      <c r="W13" s="79" t="str">
        <f ca="1">IF(AND($T13&lt;&gt;"",$T13&lt;&gt;"fin"),IF(INDEX(Recettes!$A$2:$R$5000,$U13,W$1)="","",INDEX(Recettes!$A$2:$R$5000,$U13,W$1)),"")</f>
        <v>MUSICIENS</v>
      </c>
      <c r="X13" s="79" t="str">
        <f ca="1">IF(AND($T13&lt;&gt;"",$T13&lt;&gt;"fin"),IF(INDEX(Recettes!$A$2:$R$5000,$U13,X$1)="","",INDEX(Recettes!$A$2:$R$5000,$U13,X$1)),"")</f>
        <v>MUSICIEN</v>
      </c>
      <c r="Y13" s="79" t="str">
        <f ca="1">IF(AND($T13&lt;&gt;"",$T13&lt;&gt;"fin"),IF(INDEX(Recettes!$A$2:$R$5000,$U13,Y$1)="","",INDEX(Recettes!$A$2:$R$5000,$U13,Y$1)),"")</f>
        <v>Vente lampes pupitres</v>
      </c>
      <c r="Z13" s="79" t="str">
        <f ca="1">IF(AND($T13&lt;&gt;"",$T13&lt;&gt;"fin"),IF(INDEX(Recettes!$A$2:$R$5000,$U13,Z$1)="","",INDEX(Recettes!$A$2:$R$5000,$U13,Z$1)),"")</f>
        <v>REC002B</v>
      </c>
      <c r="AA13" s="11">
        <f ca="1">IF(AND($T13&lt;&gt;"",$T13&lt;&gt;"fin"),IF(INDEX(Recettes!$A$2:$R$5000,$U13,AA$1)="","",INDEX(Recettes!$A$2:$R$5000,$U13,AA$1)),"")</f>
        <v>40</v>
      </c>
      <c r="AB13" s="79" t="str">
        <f ca="1">IF(AND($T13&lt;&gt;"",$T13&lt;&gt;"fin"),IF(INDEX(Recettes!$A$2:$R$5000,$U13,AB$1)="","",INDEX(Recettes!$A$2:$R$5000,$U13,AB$1)),"")</f>
        <v>VSEPA</v>
      </c>
      <c r="AC13" s="187"/>
      <c r="AD13" t="str">
        <f t="shared" ca="1" si="8"/>
        <v>Primes d'assurance</v>
      </c>
      <c r="AE13" t="str" cm="1">
        <f t="array" aca="1" ref="AE13" ca="1">IF(ISNA(MATCH(0,COUNTIF(AE$9:AE12,INDIRECT(AE$9)),0)),"",INDEX(INDIRECT(AE$9),MATCH(0,COUNTIF(AE$9:AE12,INDIRECT(AE$9)),0)))</f>
        <v>Primes d'assurance</v>
      </c>
      <c r="AG13" t="str">
        <f t="shared" ca="1" si="9"/>
        <v>Vente lampes pupitres</v>
      </c>
      <c r="AH13" t="str" cm="1">
        <f t="array" aca="1" ref="AH13" ca="1">IF(ISNA(MATCH(0,COUNTIF(AH$9:AH12,INDIRECT(AH$9)),0)),"",INDEX(INDIRECT(AH$9),MATCH(0,COUNTIF(AH$9:AH12,INDIRECT(AH$9)),0)))</f>
        <v>Dons des bienfaiteurs</v>
      </c>
      <c r="AI13" t="str">
        <f t="shared" ca="1" si="10"/>
        <v>Primes d'assurance</v>
      </c>
      <c r="AJ13" s="11">
        <f t="shared" ca="1" si="4"/>
        <v>227.7</v>
      </c>
      <c r="AL13" t="str">
        <f t="shared" ca="1" si="11"/>
        <v>Dons des bienfaiteurs</v>
      </c>
      <c r="AM13" s="11">
        <f t="shared" ca="1" si="5"/>
        <v>121</v>
      </c>
    </row>
    <row r="14" spans="1:39" ht="18.75" x14ac:dyDescent="0.3">
      <c r="A14" t="s">
        <v>241</v>
      </c>
      <c r="B14" s="591">
        <v>7</v>
      </c>
      <c r="C14" t="str" cm="1">
        <f t="array" aca="1" ref="C14" ca="1">IF(INDIRECT("'Postes comptables'!"&amp;$A14)="","",INDIRECT("'Postes comptables'!"&amp;$A14))</f>
        <v/>
      </c>
      <c r="D14">
        <f ca="1">IF(C14="",0,IF(SUMIF(Recettes!$G:$G,Analytique!$C14,Recettes!$E:$E)=0,0,SUMIF(Recettes!$G:$G,Analytique!$C14,Recettes!$E:$E)))</f>
        <v>0</v>
      </c>
      <c r="E14">
        <f ca="1">IF(C14="",0,IF(SUMIF(Dépenses!$G:$G,Analytique!$C14,Dépenses!$E:$E)=0,0,SUMIF(Dépenses!$G:$G,Analytique!$C14,Dépenses!$E:$E)))</f>
        <v>0</v>
      </c>
      <c r="F14" s="11" t="str">
        <f t="shared" ca="1" si="1"/>
        <v/>
      </c>
      <c r="G14" s="11" t="str">
        <f t="shared" ca="1" si="2"/>
        <v/>
      </c>
      <c r="H14" s="11" t="str">
        <f t="shared" ca="1" si="3"/>
        <v/>
      </c>
      <c r="I14" s="597"/>
      <c r="J14">
        <f ca="1">IF(OR(J13="",J13="fin"),"",IF(ISNA(MATCH($N$4,OFFSET(Dépenses!$G$2:$G$5000,K13,0),0)),"fin",MATCH($N$4,OFFSET(Dépenses!$G$2:$G$5000,K13,0),0)))</f>
        <v>2</v>
      </c>
      <c r="K14">
        <f t="shared" ca="1" si="12"/>
        <v>6</v>
      </c>
      <c r="L14" s="79">
        <f ca="1">IF(AND($J14&lt;&gt;"",$J14&lt;&gt;"fin"),IF(INDEX(Dépenses!$A$2:$R$5000,$K14,L$1)="","",INDEX(Dépenses!$A$2:$R$5000,$K14,L$1)),"")</f>
        <v>45667</v>
      </c>
      <c r="M14" s="79" t="str">
        <f ca="1">IF(AND($J14&lt;&gt;"",$J14&lt;&gt;"fin"),IF(INDEX(Dépenses!$A$2:$R$5000,$K14,M$1)="","",INDEX(Dépenses!$A$2:$R$5000,$K14,M$1)),"")</f>
        <v>NG MUSIQUE</v>
      </c>
      <c r="N14" s="79" t="str">
        <f ca="1">IF(AND($J14&lt;&gt;"",$J14&lt;&gt;"fin"),IF(INDEX(Dépenses!$A$2:$R$5000,$K14,N$1)="","",INDEX(Dépenses!$A$2:$R$5000,$K14,N$1)),"")</f>
        <v>Réparation Baryton</v>
      </c>
      <c r="O14" s="79" t="str">
        <f ca="1">IF(AND($J14&lt;&gt;"",$J14&lt;&gt;"fin"),IF(INDEX(Dépenses!$A$2:$R$5000,$K14,O$1)="","",INDEX(Dépenses!$A$2:$R$5000,$K14,O$1)),"")</f>
        <v>Entretien et réparations</v>
      </c>
      <c r="P14" s="593" t="str">
        <f ca="1">IF(AND($J14&lt;&gt;"",$J14&lt;&gt;"fin"),IF(INDEX(Dépenses!$A$2:$R$5000,$K14,P$1)="","",INDEX(Dépenses!$A$2:$R$5000,$K14,P$1)),"")</f>
        <v>AC004</v>
      </c>
      <c r="Q14" s="11">
        <f ca="1">IF(AND($J14&lt;&gt;"",$J14&lt;&gt;"fin"),IF(INDEX(Dépenses!$A$2:$R$5000,$K14,Q$1)="","",INDEX(Dépenses!$A$2:$R$5000,$K14,Q$1)),"")</f>
        <v>150</v>
      </c>
      <c r="R14" s="594" t="str">
        <f ca="1">IF(AND($J14&lt;&gt;"",$J14&lt;&gt;"fin"),IF(INDEX(Dépenses!$A$2:$R$5000,$K14,R$1)="","",INDEX(Dépenses!$A$2:$R$5000,$K14,R$1)),"")</f>
        <v>VSEPA</v>
      </c>
      <c r="T14">
        <f ca="1">IF(OR(T13="",T13="fin"),"",IF(ISNA(MATCH($N$4,OFFSET(Recettes!$G$2:$G$5000,U13,0),0)),"fin",MATCH($N$4,OFFSET(Recettes!$G$2:$G$5000,U13,0),0)))</f>
        <v>1</v>
      </c>
      <c r="U14">
        <f t="shared" ca="1" si="13"/>
        <v>7</v>
      </c>
      <c r="V14" s="79">
        <f ca="1">IF(AND($T14&lt;&gt;"",$T14&lt;&gt;"fin"),IF(INDEX(Recettes!$A$2:$R$5000,$U14,V$1)="","",INDEX(Recettes!$A$2:$R$5000,$U14,V$1)),"")</f>
        <v>45712</v>
      </c>
      <c r="W14" s="79" t="str">
        <f ca="1">IF(AND($T14&lt;&gt;"",$T14&lt;&gt;"fin"),IF(INDEX(Recettes!$A$2:$R$5000,$U14,W$1)="","",INDEX(Recettes!$A$2:$R$5000,$U14,W$1)),"")</f>
        <v>MUSICIENS</v>
      </c>
      <c r="X14" s="79" t="str">
        <f ca="1">IF(AND($T14&lt;&gt;"",$T14&lt;&gt;"fin"),IF(INDEX(Recettes!$A$2:$R$5000,$U14,X$1)="","",INDEX(Recettes!$A$2:$R$5000,$U14,X$1)),"")</f>
        <v>MUSICIEN</v>
      </c>
      <c r="Y14" s="79" t="str">
        <f ca="1">IF(AND($T14&lt;&gt;"",$T14&lt;&gt;"fin"),IF(INDEX(Recettes!$A$2:$R$5000,$U14,Y$1)="","",INDEX(Recettes!$A$2:$R$5000,$U14,Y$1)),"")</f>
        <v>Vente lampes pupitres</v>
      </c>
      <c r="Z14" s="79" t="str">
        <f ca="1">IF(AND($T14&lt;&gt;"",$T14&lt;&gt;"fin"),IF(INDEX(Recettes!$A$2:$R$5000,$U14,Z$1)="","",INDEX(Recettes!$A$2:$R$5000,$U14,Z$1)),"")</f>
        <v>REC002B</v>
      </c>
      <c r="AA14" s="11">
        <f ca="1">IF(AND($T14&lt;&gt;"",$T14&lt;&gt;"fin"),IF(INDEX(Recettes!$A$2:$R$5000,$U14,AA$1)="","",INDEX(Recettes!$A$2:$R$5000,$U14,AA$1)),"")</f>
        <v>20</v>
      </c>
      <c r="AB14" s="79" t="str">
        <f ca="1">IF(AND($T14&lt;&gt;"",$T14&lt;&gt;"fin"),IF(INDEX(Recettes!$A$2:$R$5000,$U14,AB$1)="","",INDEX(Recettes!$A$2:$R$5000,$U14,AB$1)),"")</f>
        <v>VSEPA</v>
      </c>
      <c r="AC14" s="187"/>
      <c r="AD14" t="str">
        <f t="shared" ca="1" si="8"/>
        <v>Entretien et réparations</v>
      </c>
      <c r="AE14" t="str" cm="1">
        <f t="array" aca="1" ref="AE14" ca="1">IF(ISNA(MATCH(0,COUNTIF(AE$9:AE13,INDIRECT(AE$9)),0)),"",INDEX(INDIRECT(AE$9),MATCH(0,COUNTIF(AE$9:AE13,INDIRECT(AE$9)),0)))</f>
        <v>Frais postaux et télécommunications</v>
      </c>
      <c r="AG14" t="str">
        <f t="shared" ca="1" si="9"/>
        <v>Vente lampes pupitres</v>
      </c>
      <c r="AH14" t="str" cm="1">
        <f t="array" aca="1" ref="AH14" ca="1">IF(ISNA(MATCH(0,COUNTIF(AH$9:AH13,INDIRECT(AH$9)),0)),"",INDEX(INDIRECT(AH$9),MATCH(0,COUNTIF(AH$9:AH13,INDIRECT(AH$9)),0)))</f>
        <v>Intérêts des placements</v>
      </c>
      <c r="AI14" t="str">
        <f t="shared" ca="1" si="10"/>
        <v>Frais postaux et télécommunications</v>
      </c>
      <c r="AJ14" s="11">
        <f t="shared" ca="1" si="4"/>
        <v>24</v>
      </c>
      <c r="AL14" t="str">
        <f t="shared" ca="1" si="11"/>
        <v>Intérêts des placements</v>
      </c>
      <c r="AM14" s="11">
        <f t="shared" ca="1" si="5"/>
        <v>343.46</v>
      </c>
    </row>
    <row r="15" spans="1:39" ht="18.75" x14ac:dyDescent="0.3">
      <c r="A15" t="s">
        <v>242</v>
      </c>
      <c r="B15" s="591">
        <v>8</v>
      </c>
      <c r="C15" t="str" cm="1">
        <f t="array" aca="1" ref="C15" ca="1">IF(INDIRECT("'Postes comptables'!"&amp;$A15)="","",INDIRECT("'Postes comptables'!"&amp;$A15))</f>
        <v/>
      </c>
      <c r="D15">
        <f ca="1">IF(C15="",0,IF(SUMIF(Recettes!$G:$G,Analytique!$C15,Recettes!$E:$E)=0,0,SUMIF(Recettes!$G:$G,Analytique!$C15,Recettes!$E:$E)))</f>
        <v>0</v>
      </c>
      <c r="E15">
        <f ca="1">IF(C15="",0,IF(SUMIF(Dépenses!$G:$G,Analytique!$C15,Dépenses!$E:$E)=0,0,SUMIF(Dépenses!$G:$G,Analytique!$C15,Dépenses!$E:$E)))</f>
        <v>0</v>
      </c>
      <c r="F15" s="11" t="str">
        <f t="shared" ca="1" si="1"/>
        <v/>
      </c>
      <c r="G15" s="11" t="str">
        <f t="shared" ca="1" si="2"/>
        <v/>
      </c>
      <c r="H15" s="11" t="str">
        <f t="shared" ca="1" si="3"/>
        <v/>
      </c>
      <c r="I15" s="597"/>
      <c r="J15">
        <f ca="1">IF(OR(J14="",J14="fin"),"",IF(ISNA(MATCH($N$4,OFFSET(Dépenses!$G$2:$G$5000,K14,0),0)),"fin",MATCH($N$4,OFFSET(Dépenses!$G$2:$G$5000,K14,0),0)))</f>
        <v>3</v>
      </c>
      <c r="K15">
        <f t="shared" ca="1" si="12"/>
        <v>9</v>
      </c>
      <c r="L15" s="79">
        <f ca="1">IF(AND($J15&lt;&gt;"",$J15&lt;&gt;"fin"),IF(INDEX(Dépenses!$A$2:$R$5000,$K15,L$1)="","",INDEX(Dépenses!$A$2:$R$5000,$K15,L$1)),"")</f>
        <v>45672</v>
      </c>
      <c r="M15" s="79" t="str">
        <f ca="1">IF(AND($J15&lt;&gt;"",$J15&lt;&gt;"fin"),IF(INDEX(Dépenses!$A$2:$R$5000,$K15,M$1)="","",INDEX(Dépenses!$A$2:$R$5000,$K15,M$1)),"")</f>
        <v>FREE</v>
      </c>
      <c r="N15" s="79" t="str">
        <f ca="1">IF(AND($J15&lt;&gt;"",$J15&lt;&gt;"fin"),IF(INDEX(Dépenses!$A$2:$R$5000,$K15,N$1)="","",INDEX(Dépenses!$A$2:$R$5000,$K15,N$1)),"")</f>
        <v>Mobile 01</v>
      </c>
      <c r="O15" s="79" t="str">
        <f ca="1">IF(AND($J15&lt;&gt;"",$J15&lt;&gt;"fin"),IF(INDEX(Dépenses!$A$2:$R$5000,$K15,O$1)="","",INDEX(Dépenses!$A$2:$R$5000,$K15,O$1)),"")</f>
        <v>Frais postaux et télécommunications</v>
      </c>
      <c r="P15" s="593" t="str">
        <f ca="1">IF(AND($J15&lt;&gt;"",$J15&lt;&gt;"fin"),IF(INDEX(Dépenses!$A$2:$R$5000,$K15,P$1)="","",INDEX(Dépenses!$A$2:$R$5000,$K15,P$1)),"")</f>
        <v>AC008</v>
      </c>
      <c r="Q15" s="11">
        <f ca="1">IF(AND($J15&lt;&gt;"",$J15&lt;&gt;"fin"),IF(INDEX(Dépenses!$A$2:$R$5000,$K15,Q$1)="","",INDEX(Dépenses!$A$2:$R$5000,$K15,Q$1)),"")</f>
        <v>2</v>
      </c>
      <c r="R15" s="594" t="str">
        <f ca="1">IF(AND($J15&lt;&gt;"",$J15&lt;&gt;"fin"),IF(INDEX(Dépenses!$A$2:$R$5000,$K15,R$1)="","",INDEX(Dépenses!$A$2:$R$5000,$K15,R$1)),"")</f>
        <v>PSEPA</v>
      </c>
      <c r="T15">
        <f ca="1">IF(OR(T14="",T14="fin"),"",IF(ISNA(MATCH($N$4,OFFSET(Recettes!$G$2:$G$5000,U14,0),0)),"fin",MATCH($N$4,OFFSET(Recettes!$G$2:$G$5000,U14,0),0)))</f>
        <v>1</v>
      </c>
      <c r="U15">
        <f t="shared" ca="1" si="13"/>
        <v>8</v>
      </c>
      <c r="V15" s="79">
        <f ca="1">IF(AND($T15&lt;&gt;"",$T15&lt;&gt;"fin"),IF(INDEX(Recettes!$A$2:$R$5000,$U15,V$1)="","",INDEX(Recettes!$A$2:$R$5000,$U15,V$1)),"")</f>
        <v>45713</v>
      </c>
      <c r="W15" s="79" t="str">
        <f ca="1">IF(AND($T15&lt;&gt;"",$T15&lt;&gt;"fin"),IF(INDEX(Recettes!$A$2:$R$5000,$U15,W$1)="","",INDEX(Recettes!$A$2:$R$5000,$U15,W$1)),"")</f>
        <v>MUSICIENS</v>
      </c>
      <c r="X15" s="79" t="str">
        <f ca="1">IF(AND($T15&lt;&gt;"",$T15&lt;&gt;"fin"),IF(INDEX(Recettes!$A$2:$R$5000,$U15,X$1)="","",INDEX(Recettes!$A$2:$R$5000,$U15,X$1)),"")</f>
        <v>MUSICIEN</v>
      </c>
      <c r="Y15" s="79" t="str">
        <f ca="1">IF(AND($T15&lt;&gt;"",$T15&lt;&gt;"fin"),IF(INDEX(Recettes!$A$2:$R$5000,$U15,Y$1)="","",INDEX(Recettes!$A$2:$R$5000,$U15,Y$1)),"")</f>
        <v>Vente lampes pupitres</v>
      </c>
      <c r="Z15" s="79" t="str">
        <f ca="1">IF(AND($T15&lt;&gt;"",$T15&lt;&gt;"fin"),IF(INDEX(Recettes!$A$2:$R$5000,$U15,Z$1)="","",INDEX(Recettes!$A$2:$R$5000,$U15,Z$1)),"")</f>
        <v>REC002B</v>
      </c>
      <c r="AA15" s="11">
        <f ca="1">IF(AND($T15&lt;&gt;"",$T15&lt;&gt;"fin"),IF(INDEX(Recettes!$A$2:$R$5000,$U15,AA$1)="","",INDEX(Recettes!$A$2:$R$5000,$U15,AA$1)),"")</f>
        <v>20</v>
      </c>
      <c r="AB15" s="79" t="str">
        <f ca="1">IF(AND($T15&lt;&gt;"",$T15&lt;&gt;"fin"),IF(INDEX(Recettes!$A$2:$R$5000,$U15,AB$1)="","",INDEX(Recettes!$A$2:$R$5000,$U15,AB$1)),"")</f>
        <v>VSEPA</v>
      </c>
      <c r="AC15" s="187"/>
      <c r="AD15" t="str">
        <f t="shared" ca="1" si="8"/>
        <v>Frais postaux et télécommunications</v>
      </c>
      <c r="AE15" t="str" cm="1">
        <f t="array" aca="1" ref="AE15" ca="1">IF(ISNA(MATCH(0,COUNTIF(AE$9:AE14,INDIRECT(AE$9)),0)),"",INDEX(INDIRECT(AE$9),MATCH(0,COUNTIF(AE$9:AE14,INDIRECT(AE$9)),0)))</f>
        <v>Achat licences Office 365</v>
      </c>
      <c r="AG15" t="str">
        <f t="shared" ca="1" si="9"/>
        <v>Vente lampes pupitres</v>
      </c>
      <c r="AH15" t="str" cm="1">
        <f t="array" aca="1" ref="AH15" ca="1">IF(ISNA(MATCH(0,COUNTIF(AH$9:AH14,INDIRECT(AH$9)),0)),"",INDEX(INDIRECT(AH$9),MATCH(0,COUNTIF(AH$9:AH14,INDIRECT(AH$9)),0)))</f>
        <v/>
      </c>
      <c r="AI15" t="str">
        <f t="shared" ca="1" si="10"/>
        <v>Achat licences Office 365</v>
      </c>
      <c r="AJ15" s="11">
        <f t="shared" ca="1" si="4"/>
        <v>156.21999999999997</v>
      </c>
      <c r="AL15" t="str">
        <f t="shared" ca="1" si="11"/>
        <v/>
      </c>
      <c r="AM15" s="11" t="str">
        <f t="shared" ca="1" si="5"/>
        <v/>
      </c>
    </row>
    <row r="16" spans="1:39" ht="18.75" x14ac:dyDescent="0.3">
      <c r="A16" t="s">
        <v>243</v>
      </c>
      <c r="B16" s="591">
        <v>9</v>
      </c>
      <c r="C16" t="str" cm="1">
        <f t="array" aca="1" ref="C16" ca="1">IF(INDIRECT("'Postes comptables'!"&amp;$A16)="","",INDIRECT("'Postes comptables'!"&amp;$A16))</f>
        <v/>
      </c>
      <c r="D16">
        <f ca="1">IF(C16="",0,IF(SUMIF(Recettes!$G:$G,Analytique!$C16,Recettes!$E:$E)=0,0,SUMIF(Recettes!$G:$G,Analytique!$C16,Recettes!$E:$E)))</f>
        <v>0</v>
      </c>
      <c r="E16">
        <f ca="1">IF(C16="",0,IF(SUMIF(Dépenses!$G:$G,Analytique!$C16,Dépenses!$E:$E)=0,0,SUMIF(Dépenses!$G:$G,Analytique!$C16,Dépenses!$E:$E)))</f>
        <v>0</v>
      </c>
      <c r="F16" s="11" t="str">
        <f t="shared" ca="1" si="1"/>
        <v/>
      </c>
      <c r="G16" s="11" t="str">
        <f t="shared" ca="1" si="2"/>
        <v/>
      </c>
      <c r="H16" s="11" t="str">
        <f t="shared" ca="1" si="3"/>
        <v/>
      </c>
      <c r="I16" s="597"/>
      <c r="J16">
        <f ca="1">IF(OR(J15="",J15="fin"),"",IF(ISNA(MATCH($N$4,OFFSET(Dépenses!$G$2:$G$5000,K15,0),0)),"fin",MATCH($N$4,OFFSET(Dépenses!$G$2:$G$5000,K15,0),0)))</f>
        <v>2</v>
      </c>
      <c r="K16">
        <f t="shared" ca="1" si="12"/>
        <v>11</v>
      </c>
      <c r="L16" s="79">
        <f ca="1">IF(AND($J16&lt;&gt;"",$J16&lt;&gt;"fin"),IF(INDEX(Dépenses!$A$2:$R$5000,$K16,L$1)="","",INDEX(Dépenses!$A$2:$R$5000,$K16,L$1)),"")</f>
        <v>45677</v>
      </c>
      <c r="M16" s="79" t="str">
        <f ca="1">IF(AND($J16&lt;&gt;"",$J16&lt;&gt;"fin"),IF(INDEX(Dépenses!$A$2:$R$5000,$K16,M$1)="","",INDEX(Dépenses!$A$2:$R$5000,$K16,M$1)),"")</f>
        <v>E.LECLERC</v>
      </c>
      <c r="N16" s="79" t="str">
        <f ca="1">IF(AND($J16&lt;&gt;"",$J16&lt;&gt;"fin"),IF(INDEX(Dépenses!$A$2:$R$5000,$K16,N$1)="","",INDEX(Dépenses!$A$2:$R$5000,$K16,N$1)),"")</f>
        <v>Galettes AG</v>
      </c>
      <c r="O16" s="79" t="str">
        <f ca="1">IF(AND($J16&lt;&gt;"",$J16&lt;&gt;"fin"),IF(INDEX(Dépenses!$A$2:$R$5000,$K16,O$1)="","",INDEX(Dépenses!$A$2:$R$5000,$K16,O$1)),"")</f>
        <v>Frais réception bureau/ca/forums</v>
      </c>
      <c r="P16" s="593" t="str">
        <f ca="1">IF(AND($J16&lt;&gt;"",$J16&lt;&gt;"fin"),IF(INDEX(Dépenses!$A$2:$R$5000,$K16,P$1)="","",INDEX(Dépenses!$A$2:$R$5000,$K16,P$1)),"")</f>
        <v>AC010</v>
      </c>
      <c r="Q16" s="11">
        <f ca="1">IF(AND($J16&lt;&gt;"",$J16&lt;&gt;"fin"),IF(INDEX(Dépenses!$A$2:$R$5000,$K16,Q$1)="","",INDEX(Dépenses!$A$2:$R$5000,$K16,Q$1)),"")</f>
        <v>49.99</v>
      </c>
      <c r="R16" s="594" t="str">
        <f ca="1">IF(AND($J16&lt;&gt;"",$J16&lt;&gt;"fin"),IF(INDEX(Dépenses!$A$2:$R$5000,$K16,R$1)="","",INDEX(Dépenses!$A$2:$R$5000,$K16,R$1)),"")</f>
        <v>VSEPA</v>
      </c>
      <c r="T16">
        <f ca="1">IF(OR(T15="",T15="fin"),"",IF(ISNA(MATCH($N$4,OFFSET(Recettes!$G$2:$G$5000,U15,0),0)),"fin",MATCH($N$4,OFFSET(Recettes!$G$2:$G$5000,U15,0),0)))</f>
        <v>1</v>
      </c>
      <c r="U16">
        <f t="shared" ca="1" si="13"/>
        <v>9</v>
      </c>
      <c r="V16" s="79">
        <f ca="1">IF(AND($T16&lt;&gt;"",$T16&lt;&gt;"fin"),IF(INDEX(Recettes!$A$2:$R$5000,$U16,V$1)="","",INDEX(Recettes!$A$2:$R$5000,$U16,V$1)),"")</f>
        <v>45715</v>
      </c>
      <c r="W16" s="79" t="str">
        <f ca="1">IF(AND($T16&lt;&gt;"",$T16&lt;&gt;"fin"),IF(INDEX(Recettes!$A$2:$R$5000,$U16,W$1)="","",INDEX(Recettes!$A$2:$R$5000,$U16,W$1)),"")</f>
        <v>AXA</v>
      </c>
      <c r="X16" s="79" t="str">
        <f ca="1">IF(AND($T16&lt;&gt;"",$T16&lt;&gt;"fin"),IF(INDEX(Recettes!$A$2:$R$5000,$U16,X$1)="","",INDEX(Recettes!$A$2:$R$5000,$U16,X$1)),"")</f>
        <v>ASSURANCE REMBT</v>
      </c>
      <c r="Y16" s="79" t="str">
        <f ca="1">IF(AND($T16&lt;&gt;"",$T16&lt;&gt;"fin"),IF(INDEX(Recettes!$A$2:$R$5000,$U16,Y$1)="","",INDEX(Recettes!$A$2:$R$5000,$U16,Y$1)),"")</f>
        <v>Indemnités d'assurances</v>
      </c>
      <c r="Z16" s="79" t="str">
        <f ca="1">IF(AND($T16&lt;&gt;"",$T16&lt;&gt;"fin"),IF(INDEX(Recettes!$A$2:$R$5000,$U16,Z$1)="","",INDEX(Recettes!$A$2:$R$5000,$U16,Z$1)),"")</f>
        <v>REC003</v>
      </c>
      <c r="AA16" s="11">
        <f ca="1">IF(AND($T16&lt;&gt;"",$T16&lt;&gt;"fin"),IF(INDEX(Recettes!$A$2:$R$5000,$U16,AA$1)="","",INDEX(Recettes!$A$2:$R$5000,$U16,AA$1)),"")</f>
        <v>100</v>
      </c>
      <c r="AB16" s="79" t="str">
        <f ca="1">IF(AND($T16&lt;&gt;"",$T16&lt;&gt;"fin"),IF(INDEX(Recettes!$A$2:$R$5000,$U16,AB$1)="","",INDEX(Recettes!$A$2:$R$5000,$U16,AB$1)),"")</f>
        <v>REMISE CHEQUES</v>
      </c>
      <c r="AC16" s="187"/>
      <c r="AD16" t="str">
        <f t="shared" ca="1" si="8"/>
        <v>Frais réception bureau/ca/forums</v>
      </c>
      <c r="AE16" t="str" cm="1">
        <f t="array" aca="1" ref="AE16" ca="1">IF(ISNA(MATCH(0,COUNTIF(AE$9:AE15,INDIRECT(AE$9)),0)),"",INDEX(INDIRECT(AE$9),MATCH(0,COUNTIF(AE$9:AE15,INDIRECT(AE$9)),0)))</f>
        <v>Charges sociales</v>
      </c>
      <c r="AG16" t="str">
        <f t="shared" ca="1" si="9"/>
        <v>Indemnités d'assurances</v>
      </c>
      <c r="AH16" t="str" cm="1">
        <f t="array" aca="1" ref="AH16" ca="1">IF(ISNA(MATCH(0,COUNTIF(AH$9:AH15,INDIRECT(AH$9)),0)),"",INDEX(INDIRECT(AH$9),MATCH(0,COUNTIF(AH$9:AH15,INDIRECT(AH$9)),0)))</f>
        <v/>
      </c>
      <c r="AI16" t="str">
        <f t="shared" ca="1" si="10"/>
        <v>Charges sociales</v>
      </c>
      <c r="AJ16" s="11">
        <f t="shared" ca="1" si="4"/>
        <v>2</v>
      </c>
      <c r="AL16" t="str">
        <f t="shared" ca="1" si="11"/>
        <v/>
      </c>
      <c r="AM16" s="11" t="str">
        <f t="shared" ca="1" si="5"/>
        <v/>
      </c>
    </row>
    <row r="17" spans="1:39" ht="18.75" x14ac:dyDescent="0.3">
      <c r="A17" t="s">
        <v>244</v>
      </c>
      <c r="B17" s="591">
        <v>10</v>
      </c>
      <c r="C17" t="str" cm="1">
        <f t="array" aca="1" ref="C17" ca="1">IF(INDIRECT("'Postes comptables'!"&amp;$A17)="","",INDIRECT("'Postes comptables'!"&amp;$A17))</f>
        <v/>
      </c>
      <c r="D17">
        <f ca="1">IF(C17="",0,IF(SUMIF(Recettes!$G:$G,Analytique!$C17,Recettes!$E:$E)=0,0,SUMIF(Recettes!$G:$G,Analytique!$C17,Recettes!$E:$E)))</f>
        <v>0</v>
      </c>
      <c r="E17">
        <f ca="1">IF(C17="",0,IF(SUMIF(Dépenses!$G:$G,Analytique!$C17,Dépenses!$E:$E)=0,0,SUMIF(Dépenses!$G:$G,Analytique!$C17,Dépenses!$E:$E)))</f>
        <v>0</v>
      </c>
      <c r="F17" s="11" t="str">
        <f t="shared" ca="1" si="1"/>
        <v/>
      </c>
      <c r="G17" s="11" t="str">
        <f t="shared" ca="1" si="2"/>
        <v/>
      </c>
      <c r="H17" s="11" t="str">
        <f t="shared" ca="1" si="3"/>
        <v/>
      </c>
      <c r="I17" s="597"/>
      <c r="J17">
        <f ca="1">IF(OR(J16="",J16="fin"),"",IF(ISNA(MATCH($N$4,OFFSET(Dépenses!$G$2:$G$5000,K16,0),0)),"fin",MATCH($N$4,OFFSET(Dépenses!$G$2:$G$5000,K16,0),0)))</f>
        <v>1</v>
      </c>
      <c r="K17">
        <f t="shared" ca="1" si="12"/>
        <v>12</v>
      </c>
      <c r="L17" s="79">
        <f ca="1">IF(AND($J17&lt;&gt;"",$J17&lt;&gt;"fin"),IF(INDEX(Dépenses!$A$2:$R$5000,$K17,L$1)="","",INDEX(Dépenses!$A$2:$R$5000,$K17,L$1)),"")</f>
        <v>45677</v>
      </c>
      <c r="M17" s="79" t="str">
        <f ca="1">IF(AND($J17&lt;&gt;"",$J17&lt;&gt;"fin"),IF(INDEX(Dépenses!$A$2:$R$5000,$K17,M$1)="","",INDEX(Dépenses!$A$2:$R$5000,$K17,M$1)),"")</f>
        <v>FLORA DEBOUT</v>
      </c>
      <c r="N17" s="79" t="str">
        <f ca="1">IF(AND($J17&lt;&gt;"",$J17&lt;&gt;"fin"),IF(INDEX(Dépenses!$A$2:$R$5000,$K17,N$1)="","",INDEX(Dépenses!$A$2:$R$5000,$K17,N$1)),"")</f>
        <v>Champagne 12 blles</v>
      </c>
      <c r="O17" s="79" t="str">
        <f ca="1">IF(AND($J17&lt;&gt;"",$J17&lt;&gt;"fin"),IF(INDEX(Dépenses!$A$2:$R$5000,$K17,O$1)="","",INDEX(Dépenses!$A$2:$R$5000,$K17,O$1)),"")</f>
        <v>Frais réception bureau/ca/forums</v>
      </c>
      <c r="P17" s="593" t="str">
        <f ca="1">IF(AND($J17&lt;&gt;"",$J17&lt;&gt;"fin"),IF(INDEX(Dépenses!$A$2:$R$5000,$K17,P$1)="","",INDEX(Dépenses!$A$2:$R$5000,$K17,P$1)),"")</f>
        <v>AC007</v>
      </c>
      <c r="Q17" s="11">
        <f ca="1">IF(AND($J17&lt;&gt;"",$J17&lt;&gt;"fin"),IF(INDEX(Dépenses!$A$2:$R$5000,$K17,Q$1)="","",INDEX(Dépenses!$A$2:$R$5000,$K17,Q$1)),"")</f>
        <v>222</v>
      </c>
      <c r="R17" s="594" t="str">
        <f ca="1">IF(AND($J17&lt;&gt;"",$J17&lt;&gt;"fin"),IF(INDEX(Dépenses!$A$2:$R$5000,$K17,R$1)="","",INDEX(Dépenses!$A$2:$R$5000,$K17,R$1)),"")</f>
        <v xml:space="preserve">VSEPA </v>
      </c>
      <c r="T17">
        <f ca="1">IF(OR(T16="",T16="fin"),"",IF(ISNA(MATCH($N$4,OFFSET(Recettes!$G$2:$G$5000,U16,0),0)),"fin",MATCH($N$4,OFFSET(Recettes!$G$2:$G$5000,U16,0),0)))</f>
        <v>1</v>
      </c>
      <c r="U17">
        <f t="shared" ca="1" si="13"/>
        <v>10</v>
      </c>
      <c r="V17" s="79">
        <f ca="1">IF(AND($T17&lt;&gt;"",$T17&lt;&gt;"fin"),IF(INDEX(Recettes!$A$2:$R$5000,$U17,V$1)="","",INDEX(Recettes!$A$2:$R$5000,$U17,V$1)),"")</f>
        <v>45716</v>
      </c>
      <c r="W17" s="79" t="str">
        <f ca="1">IF(AND($T17&lt;&gt;"",$T17&lt;&gt;"fin"),IF(INDEX(Recettes!$A$2:$R$5000,$U17,W$1)="","",INDEX(Recettes!$A$2:$R$5000,$U17,W$1)),"")</f>
        <v>MUSICIENS</v>
      </c>
      <c r="X17" s="79" t="str">
        <f ca="1">IF(AND($T17&lt;&gt;"",$T17&lt;&gt;"fin"),IF(INDEX(Recettes!$A$2:$R$5000,$U17,X$1)="","",INDEX(Recettes!$A$2:$R$5000,$U17,X$1)),"")</f>
        <v>MUSICIEN</v>
      </c>
      <c r="Y17" s="79" t="str">
        <f ca="1">IF(AND($T17&lt;&gt;"",$T17&lt;&gt;"fin"),IF(INDEX(Recettes!$A$2:$R$5000,$U17,Y$1)="","",INDEX(Recettes!$A$2:$R$5000,$U17,Y$1)),"")</f>
        <v>Vente lampes pupitres</v>
      </c>
      <c r="Z17" s="79" t="str">
        <f ca="1">IF(AND($T17&lt;&gt;"",$T17&lt;&gt;"fin"),IF(INDEX(Recettes!$A$2:$R$5000,$U17,Z$1)="","",INDEX(Recettes!$A$2:$R$5000,$U17,Z$1)),"")</f>
        <v>REC002B</v>
      </c>
      <c r="AA17" s="11">
        <f ca="1">IF(AND($T17&lt;&gt;"",$T17&lt;&gt;"fin"),IF(INDEX(Recettes!$A$2:$R$5000,$U17,AA$1)="","",INDEX(Recettes!$A$2:$R$5000,$U17,AA$1)),"")</f>
        <v>20</v>
      </c>
      <c r="AB17" s="79" t="str">
        <f ca="1">IF(AND($T17&lt;&gt;"",$T17&lt;&gt;"fin"),IF(INDEX(Recettes!$A$2:$R$5000,$U17,AB$1)="","",INDEX(Recettes!$A$2:$R$5000,$U17,AB$1)),"")</f>
        <v>VSEPA</v>
      </c>
      <c r="AC17" s="187"/>
      <c r="AD17" t="str">
        <f t="shared" ca="1" si="8"/>
        <v>Frais réception bureau/ca/forums</v>
      </c>
      <c r="AE17" t="str" cm="1">
        <f t="array" aca="1" ref="AE17" ca="1">IF(ISNA(MATCH(0,COUNTIF(AE$9:AE16,INDIRECT(AE$9)),0)),"",INDEX(INDIRECT(AE$9),MATCH(0,COUNTIF(AE$9:AE16,INDIRECT(AE$9)),0)))</f>
        <v>Achat de matériel et accessoires</v>
      </c>
      <c r="AG17" t="str">
        <f t="shared" ca="1" si="9"/>
        <v>Vente lampes pupitres</v>
      </c>
      <c r="AH17" t="str" cm="1">
        <f t="array" aca="1" ref="AH17" ca="1">IF(ISNA(MATCH(0,COUNTIF(AH$9:AH16,INDIRECT(AH$9)),0)),"",INDEX(INDIRECT(AH$9),MATCH(0,COUNTIF(AH$9:AH16,INDIRECT(AH$9)),0)))</f>
        <v/>
      </c>
      <c r="AI17" t="str">
        <f t="shared" ca="1" si="10"/>
        <v>Achat de matériel et accessoires</v>
      </c>
      <c r="AJ17" s="11">
        <f t="shared" ca="1" si="4"/>
        <v>1331.96</v>
      </c>
      <c r="AL17" t="str">
        <f t="shared" ca="1" si="11"/>
        <v/>
      </c>
      <c r="AM17" s="11" t="str">
        <f t="shared" ca="1" si="5"/>
        <v/>
      </c>
    </row>
    <row r="18" spans="1:39" ht="18.75" x14ac:dyDescent="0.3">
      <c r="A18" t="s">
        <v>245</v>
      </c>
      <c r="B18" s="591">
        <v>11</v>
      </c>
      <c r="C18" t="str" cm="1">
        <f t="array" aca="1" ref="C18" ca="1">IF(INDIRECT("'Postes comptables'!"&amp;$A18)="","",INDIRECT("'Postes comptables'!"&amp;$A18))</f>
        <v/>
      </c>
      <c r="D18">
        <f ca="1">IF(C18="",0,IF(SUMIF(Recettes!$G:$G,Analytique!$C18,Recettes!$E:$E)=0,0,SUMIF(Recettes!$G:$G,Analytique!$C18,Recettes!$E:$E)))</f>
        <v>0</v>
      </c>
      <c r="E18">
        <f ca="1">IF(C18="",0,IF(SUMIF(Dépenses!$G:$G,Analytique!$C18,Dépenses!$E:$E)=0,0,SUMIF(Dépenses!$G:$G,Analytique!$C18,Dépenses!$E:$E)))</f>
        <v>0</v>
      </c>
      <c r="F18" s="11" t="str">
        <f t="shared" ca="1" si="1"/>
        <v/>
      </c>
      <c r="G18" s="11" t="str">
        <f t="shared" ca="1" si="2"/>
        <v/>
      </c>
      <c r="H18" s="11" t="str">
        <f t="shared" ca="1" si="3"/>
        <v/>
      </c>
      <c r="I18" s="597"/>
      <c r="J18">
        <f ca="1">IF(OR(J17="",J17="fin"),"",IF(ISNA(MATCH($N$4,OFFSET(Dépenses!$G$2:$G$5000,K17,0),0)),"fin",MATCH($N$4,OFFSET(Dépenses!$G$2:$G$5000,K17,0),0)))</f>
        <v>1</v>
      </c>
      <c r="K18">
        <f t="shared" ca="1" si="12"/>
        <v>13</v>
      </c>
      <c r="L18" s="79">
        <f ca="1">IF(AND($J18&lt;&gt;"",$J18&lt;&gt;"fin"),IF(INDEX(Dépenses!$A$2:$R$5000,$K18,L$1)="","",INDEX(Dépenses!$A$2:$R$5000,$K18,L$1)),"")</f>
        <v>45677</v>
      </c>
      <c r="M18" s="79" t="str">
        <f ca="1">IF(AND($J18&lt;&gt;"",$J18&lt;&gt;"fin"),IF(INDEX(Dépenses!$A$2:$R$5000,$K18,M$1)="","",INDEX(Dépenses!$A$2:$R$5000,$K18,M$1)),"")</f>
        <v>MICROSOFT</v>
      </c>
      <c r="N18" s="79" t="str">
        <f ca="1">IF(AND($J18&lt;&gt;"",$J18&lt;&gt;"fin"),IF(INDEX(Dépenses!$A$2:$R$5000,$K18,N$1)="","",INDEX(Dépenses!$A$2:$R$5000,$K18,N$1)),"")</f>
        <v>Licences Microsoft 365</v>
      </c>
      <c r="O18" s="79" t="str">
        <f ca="1">IF(AND($J18&lt;&gt;"",$J18&lt;&gt;"fin"),IF(INDEX(Dépenses!$A$2:$R$5000,$K18,O$1)="","",INDEX(Dépenses!$A$2:$R$5000,$K18,O$1)),"")</f>
        <v>Achat licences Office 365</v>
      </c>
      <c r="P18" s="593" t="str">
        <f ca="1">IF(AND($J18&lt;&gt;"",$J18&lt;&gt;"fin"),IF(INDEX(Dépenses!$A$2:$R$5000,$K18,P$1)="","",INDEX(Dépenses!$A$2:$R$5000,$K18,P$1)),"")</f>
        <v>AC009</v>
      </c>
      <c r="Q18" s="11">
        <f ca="1">IF(AND($J18&lt;&gt;"",$J18&lt;&gt;"fin"),IF(INDEX(Dépenses!$A$2:$R$5000,$K18,Q$1)="","",INDEX(Dépenses!$A$2:$R$5000,$K18,Q$1)),"")</f>
        <v>80.2</v>
      </c>
      <c r="R18" s="594" t="str">
        <f ca="1">IF(AND($J18&lt;&gt;"",$J18&lt;&gt;"fin"),IF(INDEX(Dépenses!$A$2:$R$5000,$K18,R$1)="","",INDEX(Dépenses!$A$2:$R$5000,$K18,R$1)),"")</f>
        <v/>
      </c>
      <c r="T18">
        <f ca="1">IF(OR(T17="",T17="fin"),"",IF(ISNA(MATCH($N$4,OFFSET(Recettes!$G$2:$G$5000,U17,0),0)),"fin",MATCH($N$4,OFFSET(Recettes!$G$2:$G$5000,U17,0),0)))</f>
        <v>1</v>
      </c>
      <c r="U18">
        <f t="shared" ca="1" si="13"/>
        <v>11</v>
      </c>
      <c r="V18" s="79">
        <f ca="1">IF(AND($T18&lt;&gt;"",$T18&lt;&gt;"fin"),IF(INDEX(Recettes!$A$2:$R$5000,$U18,V$1)="","",INDEX(Recettes!$A$2:$R$5000,$U18,V$1)),"")</f>
        <v>45716</v>
      </c>
      <c r="W18" s="79" t="str">
        <f ca="1">IF(AND($T18&lt;&gt;"",$T18&lt;&gt;"fin"),IF(INDEX(Recettes!$A$2:$R$5000,$U18,W$1)="","",INDEX(Recettes!$A$2:$R$5000,$U18,W$1)),"")</f>
        <v>MUSICIENS</v>
      </c>
      <c r="X18" s="79" t="str">
        <f ca="1">IF(AND($T18&lt;&gt;"",$T18&lt;&gt;"fin"),IF(INDEX(Recettes!$A$2:$R$5000,$U18,X$1)="","",INDEX(Recettes!$A$2:$R$5000,$U18,X$1)),"")</f>
        <v>MUSICIEN</v>
      </c>
      <c r="Y18" s="79" t="str">
        <f ca="1">IF(AND($T18&lt;&gt;"",$T18&lt;&gt;"fin"),IF(INDEX(Recettes!$A$2:$R$5000,$U18,Y$1)="","",INDEX(Recettes!$A$2:$R$5000,$U18,Y$1)),"")</f>
        <v>Vente lampes pupitres</v>
      </c>
      <c r="Z18" s="79" t="str">
        <f ca="1">IF(AND($T18&lt;&gt;"",$T18&lt;&gt;"fin"),IF(INDEX(Recettes!$A$2:$R$5000,$U18,Z$1)="","",INDEX(Recettes!$A$2:$R$5000,$U18,Z$1)),"")</f>
        <v>REC002B</v>
      </c>
      <c r="AA18" s="11">
        <f ca="1">IF(AND($T18&lt;&gt;"",$T18&lt;&gt;"fin"),IF(INDEX(Recettes!$A$2:$R$5000,$U18,AA$1)="","",INDEX(Recettes!$A$2:$R$5000,$U18,AA$1)),"")</f>
        <v>20</v>
      </c>
      <c r="AB18" s="79" t="str">
        <f ca="1">IF(AND($T18&lt;&gt;"",$T18&lt;&gt;"fin"),IF(INDEX(Recettes!$A$2:$R$5000,$U18,AB$1)="","",INDEX(Recettes!$A$2:$R$5000,$U18,AB$1)),"")</f>
        <v>VSEPA</v>
      </c>
      <c r="AC18" s="187"/>
      <c r="AD18" t="str">
        <f t="shared" ca="1" si="8"/>
        <v>Achat licences Office 365</v>
      </c>
      <c r="AE18" t="str" cm="1">
        <f t="array" aca="1" ref="AE18" ca="1">IF(ISNA(MATCH(0,COUNTIF(AE$9:AE17,INDIRECT(AE$9)),0)),"",INDEX(INDIRECT(AE$9),MATCH(0,COUNTIF(AE$9:AE17,INDIRECT(AE$9)),0)))</f>
        <v>Achat de matériel musical</v>
      </c>
      <c r="AG18" t="str">
        <f t="shared" ca="1" si="9"/>
        <v>Vente lampes pupitres</v>
      </c>
      <c r="AH18" t="str" cm="1">
        <f t="array" aca="1" ref="AH18" ca="1">IF(ISNA(MATCH(0,COUNTIF(AH$9:AH17,INDIRECT(AH$9)),0)),"",INDEX(INDIRECT(AH$9),MATCH(0,COUNTIF(AH$9:AH17,INDIRECT(AH$9)),0)))</f>
        <v/>
      </c>
      <c r="AI18" t="str">
        <f t="shared" ca="1" si="10"/>
        <v>Achat de matériel musical</v>
      </c>
      <c r="AJ18" s="11">
        <f t="shared" ca="1" si="4"/>
        <v>534.5</v>
      </c>
      <c r="AL18" t="str">
        <f t="shared" ca="1" si="11"/>
        <v/>
      </c>
      <c r="AM18" s="11" t="str">
        <f t="shared" ca="1" si="5"/>
        <v/>
      </c>
    </row>
    <row r="19" spans="1:39" ht="18.75" x14ac:dyDescent="0.3">
      <c r="A19" t="s">
        <v>246</v>
      </c>
      <c r="B19" s="591">
        <v>12</v>
      </c>
      <c r="C19" t="str" cm="1">
        <f t="array" aca="1" ref="C19" ca="1">IF(INDIRECT("'Postes comptables'!"&amp;$A19)="","",INDIRECT("'Postes comptables'!"&amp;$A19))</f>
        <v/>
      </c>
      <c r="D19">
        <f ca="1">IF(C19="",0,IF(SUMIF(Recettes!$G:$G,Analytique!$C19,Recettes!$E:$E)=0,0,SUMIF(Recettes!$G:$G,Analytique!$C19,Recettes!$E:$E)))</f>
        <v>0</v>
      </c>
      <c r="E19">
        <f ca="1">IF(C19="",0,IF(SUMIF(Dépenses!$G:$G,Analytique!$C19,Dépenses!$E:$E)=0,0,SUMIF(Dépenses!$G:$G,Analytique!$C19,Dépenses!$E:$E)))</f>
        <v>0</v>
      </c>
      <c r="F19" s="11" t="str">
        <f t="shared" ca="1" si="1"/>
        <v/>
      </c>
      <c r="G19" s="11" t="str">
        <f t="shared" ca="1" si="2"/>
        <v/>
      </c>
      <c r="H19" s="11" t="str">
        <f t="shared" ca="1" si="3"/>
        <v/>
      </c>
      <c r="I19" s="597"/>
      <c r="J19">
        <f ca="1">IF(OR(J18="",J18="fin"),"",IF(ISNA(MATCH($N$4,OFFSET(Dépenses!$G$2:$G$5000,K18,0),0)),"fin",MATCH($N$4,OFFSET(Dépenses!$G$2:$G$5000,K18,0),0)))</f>
        <v>1</v>
      </c>
      <c r="K19">
        <f t="shared" ca="1" si="12"/>
        <v>14</v>
      </c>
      <c r="L19" s="79">
        <f ca="1">IF(AND($J19&lt;&gt;"",$J19&lt;&gt;"fin"),IF(INDEX(Dépenses!$A$2:$R$5000,$K19,L$1)="","",INDEX(Dépenses!$A$2:$R$5000,$K19,L$1)),"")</f>
        <v>45677</v>
      </c>
      <c r="M19" s="79" t="str">
        <f ca="1">IF(AND($J19&lt;&gt;"",$J19&lt;&gt;"fin"),IF(INDEX(Dépenses!$A$2:$R$5000,$K19,M$1)="","",INDEX(Dépenses!$A$2:$R$5000,$K19,M$1)),"")</f>
        <v>URSSAF</v>
      </c>
      <c r="N19" s="79" t="str">
        <f ca="1">IF(AND($J19&lt;&gt;"",$J19&lt;&gt;"fin"),IF(INDEX(Dépenses!$A$2:$R$5000,$K19,N$1)="","",INDEX(Dépenses!$A$2:$R$5000,$K19,N$1)),"")</f>
        <v>Complément Cotisations 12</v>
      </c>
      <c r="O19" s="79" t="str">
        <f ca="1">IF(AND($J19&lt;&gt;"",$J19&lt;&gt;"fin"),IF(INDEX(Dépenses!$A$2:$R$5000,$K19,O$1)="","",INDEX(Dépenses!$A$2:$R$5000,$K19,O$1)),"")</f>
        <v>Charges sociales</v>
      </c>
      <c r="P19" s="593" t="str">
        <f ca="1">IF(AND($J19&lt;&gt;"",$J19&lt;&gt;"fin"),IF(INDEX(Dépenses!$A$2:$R$5000,$K19,P$1)="","",INDEX(Dépenses!$A$2:$R$5000,$K19,P$1)),"")</f>
        <v>X</v>
      </c>
      <c r="Q19" s="11">
        <f ca="1">IF(AND($J19&lt;&gt;"",$J19&lt;&gt;"fin"),IF(INDEX(Dépenses!$A$2:$R$5000,$K19,Q$1)="","",INDEX(Dépenses!$A$2:$R$5000,$K19,Q$1)),"")</f>
        <v>2</v>
      </c>
      <c r="R19" s="594" t="str">
        <f ca="1">IF(AND($J19&lt;&gt;"",$J19&lt;&gt;"fin"),IF(INDEX(Dépenses!$A$2:$R$5000,$K19,R$1)="","",INDEX(Dépenses!$A$2:$R$5000,$K19,R$1)),"")</f>
        <v>PSEPA</v>
      </c>
      <c r="T19">
        <f ca="1">IF(OR(T18="",T18="fin"),"",IF(ISNA(MATCH($N$4,OFFSET(Recettes!$G$2:$G$5000,U18,0),0)),"fin",MATCH($N$4,OFFSET(Recettes!$G$2:$G$5000,U18,0),0)))</f>
        <v>1</v>
      </c>
      <c r="U19">
        <f t="shared" ca="1" si="13"/>
        <v>12</v>
      </c>
      <c r="V19" s="79">
        <f ca="1">IF(AND($T19&lt;&gt;"",$T19&lt;&gt;"fin"),IF(INDEX(Recettes!$A$2:$R$5000,$U19,V$1)="","",INDEX(Recettes!$A$2:$R$5000,$U19,V$1)),"")</f>
        <v>45716</v>
      </c>
      <c r="W19" s="79" t="str">
        <f ca="1">IF(AND($T19&lt;&gt;"",$T19&lt;&gt;"fin"),IF(INDEX(Recettes!$A$2:$R$5000,$U19,W$1)="","",INDEX(Recettes!$A$2:$R$5000,$U19,W$1)),"")</f>
        <v>MUSICIENS</v>
      </c>
      <c r="X19" s="79" t="str">
        <f ca="1">IF(AND($T19&lt;&gt;"",$T19&lt;&gt;"fin"),IF(INDEX(Recettes!$A$2:$R$5000,$U19,X$1)="","",INDEX(Recettes!$A$2:$R$5000,$U19,X$1)),"")</f>
        <v>MUSICIEN</v>
      </c>
      <c r="Y19" s="79" t="str">
        <f ca="1">IF(AND($T19&lt;&gt;"",$T19&lt;&gt;"fin"),IF(INDEX(Recettes!$A$2:$R$5000,$U19,Y$1)="","",INDEX(Recettes!$A$2:$R$5000,$U19,Y$1)),"")</f>
        <v>Vente lampes pupitres</v>
      </c>
      <c r="Z19" s="79" t="str">
        <f ca="1">IF(AND($T19&lt;&gt;"",$T19&lt;&gt;"fin"),IF(INDEX(Recettes!$A$2:$R$5000,$U19,Z$1)="","",INDEX(Recettes!$A$2:$R$5000,$U19,Z$1)),"")</f>
        <v>REC002B</v>
      </c>
      <c r="AA19" s="11">
        <f ca="1">IF(AND($T19&lt;&gt;"",$T19&lt;&gt;"fin"),IF(INDEX(Recettes!$A$2:$R$5000,$U19,AA$1)="","",INDEX(Recettes!$A$2:$R$5000,$U19,AA$1)),"")</f>
        <v>40</v>
      </c>
      <c r="AB19" s="79" t="str">
        <f ca="1">IF(AND($T19&lt;&gt;"",$T19&lt;&gt;"fin"),IF(INDEX(Recettes!$A$2:$R$5000,$U19,AB$1)="","",INDEX(Recettes!$A$2:$R$5000,$U19,AB$1)),"")</f>
        <v>VSEPA</v>
      </c>
      <c r="AC19" s="187"/>
      <c r="AD19" t="str">
        <f t="shared" ca="1" si="8"/>
        <v>Charges sociales</v>
      </c>
      <c r="AE19" t="str" cm="1">
        <f t="array" aca="1" ref="AE19" ca="1">IF(ISNA(MATCH(0,COUNTIF(AE$9:AE18,INDIRECT(AE$9)),0)),"",INDEX(INDIRECT(AE$9),MATCH(0,COUNTIF(AE$9:AE18,INDIRECT(AE$9)),0)))</f>
        <v>Impôts sur les bénéfices</v>
      </c>
      <c r="AG19" t="str">
        <f t="shared" ca="1" si="9"/>
        <v>Vente lampes pupitres</v>
      </c>
      <c r="AH19" t="str" cm="1">
        <f t="array" aca="1" ref="AH19" ca="1">IF(ISNA(MATCH(0,COUNTIF(AH$9:AH18,INDIRECT(AH$9)),0)),"",INDEX(INDIRECT(AH$9),MATCH(0,COUNTIF(AH$9:AH18,INDIRECT(AH$9)),0)))</f>
        <v/>
      </c>
      <c r="AI19" t="str">
        <f t="shared" ca="1" si="10"/>
        <v>Impôts sur les bénéfices</v>
      </c>
      <c r="AJ19" s="11">
        <f t="shared" ca="1" si="4"/>
        <v>11</v>
      </c>
      <c r="AL19" t="str">
        <f t="shared" ca="1" si="11"/>
        <v/>
      </c>
      <c r="AM19" s="11" t="str">
        <f t="shared" ca="1" si="5"/>
        <v/>
      </c>
    </row>
    <row r="20" spans="1:39" ht="18.75" x14ac:dyDescent="0.3">
      <c r="A20" t="s">
        <v>247</v>
      </c>
      <c r="B20" s="591">
        <v>13</v>
      </c>
      <c r="C20" t="str" cm="1">
        <f t="array" aca="1" ref="C20" ca="1">IF(INDIRECT("'Postes comptables'!"&amp;$A20)="","",INDIRECT("'Postes comptables'!"&amp;$A20))</f>
        <v/>
      </c>
      <c r="D20">
        <f ca="1">IF(C20="",0,IF(SUMIF(Recettes!$G:$G,Analytique!$C20,Recettes!$E:$E)=0,0,SUMIF(Recettes!$G:$G,Analytique!$C20,Recettes!$E:$E)))</f>
        <v>0</v>
      </c>
      <c r="E20">
        <f ca="1">IF(C20="",0,IF(SUMIF(Dépenses!$G:$G,Analytique!$C20,Dépenses!$E:$E)=0,0,SUMIF(Dépenses!$G:$G,Analytique!$C20,Dépenses!$E:$E)))</f>
        <v>0</v>
      </c>
      <c r="F20" s="11" t="str">
        <f t="shared" ca="1" si="1"/>
        <v/>
      </c>
      <c r="G20" s="11" t="str">
        <f t="shared" ca="1" si="2"/>
        <v/>
      </c>
      <c r="H20" s="11" t="str">
        <f t="shared" ca="1" si="3"/>
        <v/>
      </c>
      <c r="I20" s="597"/>
      <c r="J20">
        <f ca="1">IF(OR(J19="",J19="fin"),"",IF(ISNA(MATCH($N$4,OFFSET(Dépenses!$G$2:$G$5000,K19,0),0)),"fin",MATCH($N$4,OFFSET(Dépenses!$G$2:$G$5000,K19,0),0)))</f>
        <v>3</v>
      </c>
      <c r="K20">
        <f t="shared" ca="1" si="12"/>
        <v>17</v>
      </c>
      <c r="L20" s="79">
        <f ca="1">IF(AND($J20&lt;&gt;"",$J20&lt;&gt;"fin"),IF(INDEX(Dépenses!$A$2:$R$5000,$K20,L$1)="","",INDEX(Dépenses!$A$2:$R$5000,$K20,L$1)),"")</f>
        <v>45697</v>
      </c>
      <c r="M20" s="79" t="str">
        <f ca="1">IF(AND($J20&lt;&gt;"",$J20&lt;&gt;"fin"),IF(INDEX(Dépenses!$A$2:$R$5000,$K20,M$1)="","",INDEX(Dépenses!$A$2:$R$5000,$K20,M$1)),"")</f>
        <v>CREDIT AGRICOLE</v>
      </c>
      <c r="N20" s="79" t="str">
        <f ca="1">IF(AND($J20&lt;&gt;"",$J20&lt;&gt;"fin"),IF(INDEX(Dépenses!$A$2:$R$5000,$K20,N$1)="","",INDEX(Dépenses!$A$2:$R$5000,$K20,N$1)),"")</f>
        <v>Compte service 01</v>
      </c>
      <c r="O20" s="79" t="str">
        <f ca="1">IF(AND($J20&lt;&gt;"",$J20&lt;&gt;"fin"),IF(INDEX(Dépenses!$A$2:$R$5000,$K20,O$1)="","",INDEX(Dépenses!$A$2:$R$5000,$K20,O$1)),"")</f>
        <v>Services bancaires</v>
      </c>
      <c r="P20" s="593" t="str">
        <f ca="1">IF(AND($J20&lt;&gt;"",$J20&lt;&gt;"fin"),IF(INDEX(Dépenses!$A$2:$R$5000,$K20,P$1)="","",INDEX(Dépenses!$A$2:$R$5000,$K20,P$1)),"")</f>
        <v>AC014</v>
      </c>
      <c r="Q20" s="11">
        <f ca="1">IF(AND($J20&lt;&gt;"",$J20&lt;&gt;"fin"),IF(INDEX(Dépenses!$A$2:$R$5000,$K20,Q$1)="","",INDEX(Dépenses!$A$2:$R$5000,$K20,Q$1)),"")</f>
        <v>1.22</v>
      </c>
      <c r="R20" s="594" t="str">
        <f ca="1">IF(AND($J20&lt;&gt;"",$J20&lt;&gt;"fin"),IF(INDEX(Dépenses!$A$2:$R$5000,$K20,R$1)="","",INDEX(Dépenses!$A$2:$R$5000,$K20,R$1)),"")</f>
        <v>PSEPA</v>
      </c>
      <c r="T20">
        <f ca="1">IF(OR(T19="",T19="fin"),"",IF(ISNA(MATCH($N$4,OFFSET(Recettes!$G$2:$G$5000,U19,0),0)),"fin",MATCH($N$4,OFFSET(Recettes!$G$2:$G$5000,U19,0),0)))</f>
        <v>1</v>
      </c>
      <c r="U20">
        <f t="shared" ca="1" si="13"/>
        <v>13</v>
      </c>
      <c r="V20" s="79">
        <f ca="1">IF(AND($T20&lt;&gt;"",$T20&lt;&gt;"fin"),IF(INDEX(Recettes!$A$2:$R$5000,$U20,V$1)="","",INDEX(Recettes!$A$2:$R$5000,$U20,V$1)),"")</f>
        <v>45716</v>
      </c>
      <c r="W20" s="79" t="str">
        <f ca="1">IF(AND($T20&lt;&gt;"",$T20&lt;&gt;"fin"),IF(INDEX(Recettes!$A$2:$R$5000,$U20,W$1)="","",INDEX(Recettes!$A$2:$R$5000,$U20,W$1)),"")</f>
        <v>MUSICIENS</v>
      </c>
      <c r="X20" s="79" t="str">
        <f ca="1">IF(AND($T20&lt;&gt;"",$T20&lt;&gt;"fin"),IF(INDEX(Recettes!$A$2:$R$5000,$U20,X$1)="","",INDEX(Recettes!$A$2:$R$5000,$U20,X$1)),"")</f>
        <v>MUSICIEN</v>
      </c>
      <c r="Y20" s="79" t="str">
        <f ca="1">IF(AND($T20&lt;&gt;"",$T20&lt;&gt;"fin"),IF(INDEX(Recettes!$A$2:$R$5000,$U20,Y$1)="","",INDEX(Recettes!$A$2:$R$5000,$U20,Y$1)),"")</f>
        <v>Vente lampes pupitres</v>
      </c>
      <c r="Z20" s="79" t="str">
        <f ca="1">IF(AND($T20&lt;&gt;"",$T20&lt;&gt;"fin"),IF(INDEX(Recettes!$A$2:$R$5000,$U20,Z$1)="","",INDEX(Recettes!$A$2:$R$5000,$U20,Z$1)),"")</f>
        <v>REC002B</v>
      </c>
      <c r="AA20" s="11">
        <f ca="1">IF(AND($T20&lt;&gt;"",$T20&lt;&gt;"fin"),IF(INDEX(Recettes!$A$2:$R$5000,$U20,AA$1)="","",INDEX(Recettes!$A$2:$R$5000,$U20,AA$1)),"")</f>
        <v>20</v>
      </c>
      <c r="AB20" s="79" t="str">
        <f ca="1">IF(AND($T20&lt;&gt;"",$T20&lt;&gt;"fin"),IF(INDEX(Recettes!$A$2:$R$5000,$U20,AB$1)="","",INDEX(Recettes!$A$2:$R$5000,$U20,AB$1)),"")</f>
        <v>VSEPA</v>
      </c>
      <c r="AC20" s="187"/>
      <c r="AD20" t="str">
        <f t="shared" ca="1" si="8"/>
        <v>Services bancaires</v>
      </c>
      <c r="AE20" t="str" cm="1">
        <f t="array" aca="1" ref="AE20" ca="1">IF(ISNA(MATCH(0,COUNTIF(AE$9:AE19,INDIRECT(AE$9)),0)),"",INDEX(INDIRECT(AE$9),MATCH(0,COUNTIF(AE$9:AE19,INDIRECT(AE$9)),0)))</f>
        <v>Domaine h3c-reims.fr</v>
      </c>
      <c r="AG20" t="str">
        <f t="shared" ca="1" si="9"/>
        <v>Vente lampes pupitres</v>
      </c>
      <c r="AH20" t="str" cm="1">
        <f t="array" aca="1" ref="AH20" ca="1">IF(ISNA(MATCH(0,COUNTIF(AH$9:AH19,INDIRECT(AH$9)),0)),"",INDEX(INDIRECT(AH$9),MATCH(0,COUNTIF(AH$9:AH19,INDIRECT(AH$9)),0)))</f>
        <v/>
      </c>
      <c r="AI20" t="str">
        <f t="shared" ca="1" si="10"/>
        <v>Domaine h3c-reims.fr</v>
      </c>
      <c r="AJ20" s="11">
        <f t="shared" ca="1" si="4"/>
        <v>100.8</v>
      </c>
      <c r="AL20" t="str">
        <f t="shared" ca="1" si="11"/>
        <v/>
      </c>
      <c r="AM20" s="11" t="str">
        <f t="shared" ca="1" si="5"/>
        <v/>
      </c>
    </row>
    <row r="21" spans="1:39" ht="18.75" x14ac:dyDescent="0.3">
      <c r="A21" t="s">
        <v>248</v>
      </c>
      <c r="B21" s="591">
        <v>14</v>
      </c>
      <c r="C21" t="str" cm="1">
        <f t="array" aca="1" ref="C21" ca="1">IF(INDIRECT("'Postes comptables'!"&amp;$A21)="","",INDIRECT("'Postes comptables'!"&amp;$A21))</f>
        <v/>
      </c>
      <c r="D21">
        <f ca="1">IF(C21="",0,IF(SUMIF(Recettes!$G:$G,Analytique!$C21,Recettes!$E:$E)=0,0,SUMIF(Recettes!$G:$G,Analytique!$C21,Recettes!$E:$E)))</f>
        <v>0</v>
      </c>
      <c r="E21">
        <f ca="1">IF(C21="",0,IF(SUMIF(Dépenses!$G:$G,Analytique!$C21,Dépenses!$E:$E)=0,0,SUMIF(Dépenses!$G:$G,Analytique!$C21,Dépenses!$E:$E)))</f>
        <v>0</v>
      </c>
      <c r="F21" s="11" t="str">
        <f t="shared" ca="1" si="1"/>
        <v/>
      </c>
      <c r="G21" s="11" t="str">
        <f t="shared" ca="1" si="2"/>
        <v/>
      </c>
      <c r="H21" s="11" t="str">
        <f t="shared" ca="1" si="3"/>
        <v/>
      </c>
      <c r="I21" s="597"/>
      <c r="J21">
        <f ca="1">IF(OR(J20="",J20="fin"),"",IF(ISNA(MATCH($N$4,OFFSET(Dépenses!$G$2:$G$5000,K20,0),0)),"fin",MATCH($N$4,OFFSET(Dépenses!$G$2:$G$5000,K20,0),0)))</f>
        <v>1</v>
      </c>
      <c r="K21">
        <f t="shared" ca="1" si="12"/>
        <v>18</v>
      </c>
      <c r="L21" s="79">
        <f ca="1">IF(AND($J21&lt;&gt;"",$J21&lt;&gt;"fin"),IF(INDEX(Dépenses!$A$2:$R$5000,$K21,L$1)="","",INDEX(Dépenses!$A$2:$R$5000,$K21,L$1)),"")</f>
        <v>45701</v>
      </c>
      <c r="M21" s="79" t="str">
        <f ca="1">IF(AND($J21&lt;&gt;"",$J21&lt;&gt;"fin"),IF(INDEX(Dépenses!$A$2:$R$5000,$K21,M$1)="","",INDEX(Dépenses!$A$2:$R$5000,$K21,M$1)),"")</f>
        <v>FREE</v>
      </c>
      <c r="N21" s="79" t="str">
        <f ca="1">IF(AND($J21&lt;&gt;"",$J21&lt;&gt;"fin"),IF(INDEX(Dépenses!$A$2:$R$5000,$K21,N$1)="","",INDEX(Dépenses!$A$2:$R$5000,$K21,N$1)),"")</f>
        <v>Mobile 02</v>
      </c>
      <c r="O21" s="79" t="str">
        <f ca="1">IF(AND($J21&lt;&gt;"",$J21&lt;&gt;"fin"),IF(INDEX(Dépenses!$A$2:$R$5000,$K21,O$1)="","",INDEX(Dépenses!$A$2:$R$5000,$K21,O$1)),"")</f>
        <v>Frais postaux et télécommunications</v>
      </c>
      <c r="P21" s="593" t="str">
        <f ca="1">IF(AND($J21&lt;&gt;"",$J21&lt;&gt;"fin"),IF(INDEX(Dépenses!$A$2:$R$5000,$K21,P$1)="","",INDEX(Dépenses!$A$2:$R$5000,$K21,P$1)),"")</f>
        <v>AC014B</v>
      </c>
      <c r="Q21" s="11">
        <f ca="1">IF(AND($J21&lt;&gt;"",$J21&lt;&gt;"fin"),IF(INDEX(Dépenses!$A$2:$R$5000,$K21,Q$1)="","",INDEX(Dépenses!$A$2:$R$5000,$K21,Q$1)),"")</f>
        <v>2</v>
      </c>
      <c r="R21" s="594" t="str">
        <f ca="1">IF(AND($J21&lt;&gt;"",$J21&lt;&gt;"fin"),IF(INDEX(Dépenses!$A$2:$R$5000,$K21,R$1)="","",INDEX(Dépenses!$A$2:$R$5000,$K21,R$1)),"")</f>
        <v>PSEPA</v>
      </c>
      <c r="T21">
        <f ca="1">IF(OR(T20="",T20="fin"),"",IF(ISNA(MATCH($N$4,OFFSET(Recettes!$G$2:$G$5000,U20,0),0)),"fin",MATCH($N$4,OFFSET(Recettes!$G$2:$G$5000,U20,0),0)))</f>
        <v>1</v>
      </c>
      <c r="U21">
        <f t="shared" ca="1" si="13"/>
        <v>14</v>
      </c>
      <c r="V21" s="79">
        <f ca="1">IF(AND($T21&lt;&gt;"",$T21&lt;&gt;"fin"),IF(INDEX(Recettes!$A$2:$R$5000,$U21,V$1)="","",INDEX(Recettes!$A$2:$R$5000,$U21,V$1)),"")</f>
        <v>45717</v>
      </c>
      <c r="W21" s="79" t="str">
        <f ca="1">IF(AND($T21&lt;&gt;"",$T21&lt;&gt;"fin"),IF(INDEX(Recettes!$A$2:$R$5000,$U21,W$1)="","",INDEX(Recettes!$A$2:$R$5000,$U21,W$1)),"")</f>
        <v>MUSICIENS</v>
      </c>
      <c r="X21" s="79" t="str">
        <f ca="1">IF(AND($T21&lt;&gt;"",$T21&lt;&gt;"fin"),IF(INDEX(Recettes!$A$2:$R$5000,$U21,X$1)="","",INDEX(Recettes!$A$2:$R$5000,$U21,X$1)),"")</f>
        <v>MUSICIEN</v>
      </c>
      <c r="Y21" s="79" t="str">
        <f ca="1">IF(AND($T21&lt;&gt;"",$T21&lt;&gt;"fin"),IF(INDEX(Recettes!$A$2:$R$5000,$U21,Y$1)="","",INDEX(Recettes!$A$2:$R$5000,$U21,Y$1)),"")</f>
        <v>Vente lampes pupitres</v>
      </c>
      <c r="Z21" s="79" t="str">
        <f ca="1">IF(AND($T21&lt;&gt;"",$T21&lt;&gt;"fin"),IF(INDEX(Recettes!$A$2:$R$5000,$U21,Z$1)="","",INDEX(Recettes!$A$2:$R$5000,$U21,Z$1)),"")</f>
        <v>REC002B</v>
      </c>
      <c r="AA21" s="11">
        <f ca="1">IF(AND($T21&lt;&gt;"",$T21&lt;&gt;"fin"),IF(INDEX(Recettes!$A$2:$R$5000,$U21,AA$1)="","",INDEX(Recettes!$A$2:$R$5000,$U21,AA$1)),"")</f>
        <v>20</v>
      </c>
      <c r="AB21" s="79" t="str">
        <f ca="1">IF(AND($T21&lt;&gt;"",$T21&lt;&gt;"fin"),IF(INDEX(Recettes!$A$2:$R$5000,$U21,AB$1)="","",INDEX(Recettes!$A$2:$R$5000,$U21,AB$1)),"")</f>
        <v>VSEPA</v>
      </c>
      <c r="AC21" s="187"/>
      <c r="AD21" t="str">
        <f t="shared" ca="1" si="8"/>
        <v>Frais postaux et télécommunications</v>
      </c>
      <c r="AE21" t="str" cm="1">
        <f t="array" aca="1" ref="AE21" ca="1">IF(ISNA(MATCH(0,COUNTIF(AE$9:AE20,INDIRECT(AE$9)),0)),"",INDEX(INDIRECT(AE$9),MATCH(0,COUNTIF(AE$9:AE20,INDIRECT(AE$9)),0)))</f>
        <v>Publications, relations publiques</v>
      </c>
      <c r="AG21" t="str">
        <f t="shared" ca="1" si="9"/>
        <v>Vente lampes pupitres</v>
      </c>
      <c r="AH21" t="str" cm="1">
        <f t="array" aca="1" ref="AH21" ca="1">IF(ISNA(MATCH(0,COUNTIF(AH$9:AH20,INDIRECT(AH$9)),0)),"",INDEX(INDIRECT(AH$9),MATCH(0,COUNTIF(AH$9:AH20,INDIRECT(AH$9)),0)))</f>
        <v/>
      </c>
      <c r="AI21" t="str">
        <f t="shared" ca="1" si="10"/>
        <v>Publications, relations publiques</v>
      </c>
      <c r="AJ21" s="11">
        <f t="shared" ca="1" si="4"/>
        <v>34.909999999999997</v>
      </c>
      <c r="AL21" t="str">
        <f t="shared" ca="1" si="11"/>
        <v/>
      </c>
      <c r="AM21" s="11" t="str">
        <f t="shared" ca="1" si="5"/>
        <v/>
      </c>
    </row>
    <row r="22" spans="1:39" ht="18.75" x14ac:dyDescent="0.3">
      <c r="A22" t="s">
        <v>249</v>
      </c>
      <c r="B22" s="591">
        <v>15</v>
      </c>
      <c r="C22" t="str" cm="1">
        <f t="array" aca="1" ref="C22" ca="1">IF(INDIRECT("'Postes comptables'!"&amp;$A22)="","",INDIRECT("'Postes comptables'!"&amp;$A22))</f>
        <v/>
      </c>
      <c r="D22">
        <f ca="1">IF(C22="",0,IF(SUMIF(Recettes!$G:$G,Analytique!$C22,Recettes!$E:$E)=0,0,SUMIF(Recettes!$G:$G,Analytique!$C22,Recettes!$E:$E)))</f>
        <v>0</v>
      </c>
      <c r="E22">
        <f ca="1">IF(C22="",0,IF(SUMIF(Dépenses!$G:$G,Analytique!$C22,Dépenses!$E:$E)=0,0,SUMIF(Dépenses!$G:$G,Analytique!$C22,Dépenses!$E:$E)))</f>
        <v>0</v>
      </c>
      <c r="F22" s="11" t="str">
        <f t="shared" ca="1" si="1"/>
        <v/>
      </c>
      <c r="G22" s="11" t="str">
        <f t="shared" ca="1" si="2"/>
        <v/>
      </c>
      <c r="H22" s="11" t="str">
        <f t="shared" ca="1" si="3"/>
        <v/>
      </c>
      <c r="I22" s="597"/>
      <c r="J22">
        <f ca="1">IF(OR(J21="",J21="fin"),"",IF(ISNA(MATCH($N$4,OFFSET(Dépenses!$G$2:$G$5000,K21,0),0)),"fin",MATCH($N$4,OFFSET(Dépenses!$G$2:$G$5000,K21,0),0)))</f>
        <v>1</v>
      </c>
      <c r="K22">
        <f t="shared" ca="1" si="12"/>
        <v>19</v>
      </c>
      <c r="L22" s="79">
        <f ca="1">IF(AND($J22&lt;&gt;"",$J22&lt;&gt;"fin"),IF(INDEX(Dépenses!$A$2:$R$5000,$K22,L$1)="","",INDEX(Dépenses!$A$2:$R$5000,$K22,L$1)),"")</f>
        <v>45725</v>
      </c>
      <c r="M22" s="79" t="str">
        <f ca="1">IF(AND($J22&lt;&gt;"",$J22&lt;&gt;"fin"),IF(INDEX(Dépenses!$A$2:$R$5000,$K22,M$1)="","",INDEX(Dépenses!$A$2:$R$5000,$K22,M$1)),"")</f>
        <v>CREDIT AGRICOLE</v>
      </c>
      <c r="N22" s="79" t="str">
        <f ca="1">IF(AND($J22&lt;&gt;"",$J22&lt;&gt;"fin"),IF(INDEX(Dépenses!$A$2:$R$5000,$K22,N$1)="","",INDEX(Dépenses!$A$2:$R$5000,$K22,N$1)),"")</f>
        <v>Compte service 02</v>
      </c>
      <c r="O22" s="79" t="str">
        <f ca="1">IF(AND($J22&lt;&gt;"",$J22&lt;&gt;"fin"),IF(INDEX(Dépenses!$A$2:$R$5000,$K22,O$1)="","",INDEX(Dépenses!$A$2:$R$5000,$K22,O$1)),"")</f>
        <v>Services bancaires</v>
      </c>
      <c r="P22" s="593" t="str">
        <f ca="1">IF(AND($J22&lt;&gt;"",$J22&lt;&gt;"fin"),IF(INDEX(Dépenses!$A$2:$R$5000,$K22,P$1)="","",INDEX(Dépenses!$A$2:$R$5000,$K22,P$1)),"")</f>
        <v>AC016</v>
      </c>
      <c r="Q22" s="11">
        <f ca="1">IF(AND($J22&lt;&gt;"",$J22&lt;&gt;"fin"),IF(INDEX(Dépenses!$A$2:$R$5000,$K22,Q$1)="","",INDEX(Dépenses!$A$2:$R$5000,$K22,Q$1)),"")</f>
        <v>6.09</v>
      </c>
      <c r="R22" s="594" t="str">
        <f ca="1">IF(AND($J22&lt;&gt;"",$J22&lt;&gt;"fin"),IF(INDEX(Dépenses!$A$2:$R$5000,$K22,R$1)="","",INDEX(Dépenses!$A$2:$R$5000,$K22,R$1)),"")</f>
        <v>PSEPA</v>
      </c>
      <c r="T22">
        <f ca="1">IF(OR(T21="",T21="fin"),"",IF(ISNA(MATCH($N$4,OFFSET(Recettes!$G$2:$G$5000,U21,0),0)),"fin",MATCH($N$4,OFFSET(Recettes!$G$2:$G$5000,U21,0),0)))</f>
        <v>1</v>
      </c>
      <c r="U22">
        <f t="shared" ca="1" si="13"/>
        <v>15</v>
      </c>
      <c r="V22" s="79">
        <f ca="1">IF(AND($T22&lt;&gt;"",$T22&lt;&gt;"fin"),IF(INDEX(Recettes!$A$2:$R$5000,$U22,V$1)="","",INDEX(Recettes!$A$2:$R$5000,$U22,V$1)),"")</f>
        <v>45734</v>
      </c>
      <c r="W22" s="79" t="str">
        <f ca="1">IF(AND($T22&lt;&gt;"",$T22&lt;&gt;"fin"),IF(INDEX(Recettes!$A$2:$R$5000,$U22,W$1)="","",INDEX(Recettes!$A$2:$R$5000,$U22,W$1)),"")</f>
        <v>MUSICIENS</v>
      </c>
      <c r="X22" s="79" t="str">
        <f ca="1">IF(AND($T22&lt;&gt;"",$T22&lt;&gt;"fin"),IF(INDEX(Recettes!$A$2:$R$5000,$U22,X$1)="","",INDEX(Recettes!$A$2:$R$5000,$U22,X$1)),"")</f>
        <v>MUSICIENS</v>
      </c>
      <c r="Y22" s="79" t="str">
        <f ca="1">IF(AND($T22&lt;&gt;"",$T22&lt;&gt;"fin"),IF(INDEX(Recettes!$A$2:$R$5000,$U22,Y$1)="","",INDEX(Recettes!$A$2:$R$5000,$U22,Y$1)),"")</f>
        <v>Vente lampes pupitres</v>
      </c>
      <c r="Z22" s="79" t="str">
        <f ca="1">IF(AND($T22&lt;&gt;"",$T22&lt;&gt;"fin"),IF(INDEX(Recettes!$A$2:$R$5000,$U22,Z$1)="","",INDEX(Recettes!$A$2:$R$5000,$U22,Z$1)),"")</f>
        <v>REC002B</v>
      </c>
      <c r="AA22" s="11">
        <f ca="1">IF(AND($T22&lt;&gt;"",$T22&lt;&gt;"fin"),IF(INDEX(Recettes!$A$2:$R$5000,$U22,AA$1)="","",INDEX(Recettes!$A$2:$R$5000,$U22,AA$1)),"")</f>
        <v>140</v>
      </c>
      <c r="AB22" s="79" t="str">
        <f ca="1">IF(AND($T22&lt;&gt;"",$T22&lt;&gt;"fin"),IF(INDEX(Recettes!$A$2:$R$5000,$U22,AB$1)="","",INDEX(Recettes!$A$2:$R$5000,$U22,AB$1)),"")</f>
        <v>REMISE CHEQUES</v>
      </c>
      <c r="AC22" s="187"/>
      <c r="AD22" t="str">
        <f t="shared" ca="1" si="8"/>
        <v>Services bancaires</v>
      </c>
      <c r="AE22" t="str" cm="1">
        <f t="array" aca="1" ref="AE22" ca="1">IF(ISNA(MATCH(0,COUNTIF(AE$9:AE21,INDIRECT(AE$9)),0)),"",INDEX(INDIRECT(AE$9),MATCH(0,COUNTIF(AE$9:AE21,INDIRECT(AE$9)),0)))</f>
        <v/>
      </c>
      <c r="AG22" t="str">
        <f t="shared" ca="1" si="9"/>
        <v>Vente lampes pupitres</v>
      </c>
      <c r="AH22" t="str" cm="1">
        <f t="array" aca="1" ref="AH22" ca="1">IF(ISNA(MATCH(0,COUNTIF(AH$9:AH21,INDIRECT(AH$9)),0)),"",INDEX(INDIRECT(AH$9),MATCH(0,COUNTIF(AH$9:AH21,INDIRECT(AH$9)),0)))</f>
        <v/>
      </c>
      <c r="AI22" t="str">
        <f t="shared" ca="1" si="10"/>
        <v/>
      </c>
      <c r="AJ22" s="11" t="str">
        <f t="shared" ca="1" si="4"/>
        <v/>
      </c>
      <c r="AL22" t="str">
        <f t="shared" ca="1" si="11"/>
        <v/>
      </c>
      <c r="AM22" s="11" t="str">
        <f t="shared" ca="1" si="5"/>
        <v/>
      </c>
    </row>
    <row r="23" spans="1:39" ht="18.75" x14ac:dyDescent="0.3">
      <c r="A23" t="s">
        <v>250</v>
      </c>
      <c r="B23" s="591">
        <v>16</v>
      </c>
      <c r="C23" t="str" cm="1">
        <f t="array" aca="1" ref="C23" ca="1">IF(INDIRECT("'Postes comptables'!"&amp;$A23)="","",INDIRECT("'Postes comptables'!"&amp;$A23))</f>
        <v/>
      </c>
      <c r="D23">
        <f ca="1">IF(C23="",0,IF(SUMIF(Recettes!$G:$G,Analytique!$C23,Recettes!$E:$E)=0,0,SUMIF(Recettes!$G:$G,Analytique!$C23,Recettes!$E:$E)))</f>
        <v>0</v>
      </c>
      <c r="E23">
        <f ca="1">IF(C23="",0,IF(SUMIF(Dépenses!$G:$G,Analytique!$C23,Dépenses!$E:$E)=0,0,SUMIF(Dépenses!$G:$G,Analytique!$C23,Dépenses!$E:$E)))</f>
        <v>0</v>
      </c>
      <c r="F23" s="11" t="str">
        <f t="shared" ca="1" si="1"/>
        <v/>
      </c>
      <c r="G23" s="11" t="str">
        <f t="shared" ca="1" si="2"/>
        <v/>
      </c>
      <c r="H23" s="11" t="str">
        <f t="shared" ca="1" si="3"/>
        <v/>
      </c>
      <c r="I23" s="597"/>
      <c r="J23">
        <f ca="1">IF(OR(J22="",J22="fin"),"",IF(ISNA(MATCH($N$4,OFFSET(Dépenses!$G$2:$G$5000,K22,0),0)),"fin",MATCH($N$4,OFFSET(Dépenses!$G$2:$G$5000,K22,0),0)))</f>
        <v>1</v>
      </c>
      <c r="K23">
        <f t="shared" ca="1" si="12"/>
        <v>20</v>
      </c>
      <c r="L23" s="79">
        <f ca="1">IF(AND($J23&lt;&gt;"",$J23&lt;&gt;"fin"),IF(INDEX(Dépenses!$A$2:$R$5000,$K23,L$1)="","",INDEX(Dépenses!$A$2:$R$5000,$K23,L$1)),"")</f>
        <v>45729</v>
      </c>
      <c r="M23" s="79" t="str">
        <f ca="1">IF(AND($J23&lt;&gt;"",$J23&lt;&gt;"fin"),IF(INDEX(Dépenses!$A$2:$R$5000,$K23,M$1)="","",INDEX(Dépenses!$A$2:$R$5000,$K23,M$1)),"")</f>
        <v>FREE</v>
      </c>
      <c r="N23" s="79" t="str">
        <f ca="1">IF(AND($J23&lt;&gt;"",$J23&lt;&gt;"fin"),IF(INDEX(Dépenses!$A$2:$R$5000,$K23,N$1)="","",INDEX(Dépenses!$A$2:$R$5000,$K23,N$1)),"")</f>
        <v>Mobile 03</v>
      </c>
      <c r="O23" s="79" t="str">
        <f ca="1">IF(AND($J23&lt;&gt;"",$J23&lt;&gt;"fin"),IF(INDEX(Dépenses!$A$2:$R$5000,$K23,O$1)="","",INDEX(Dépenses!$A$2:$R$5000,$K23,O$1)),"")</f>
        <v>Frais postaux et télécommunications</v>
      </c>
      <c r="P23" s="593" t="str">
        <f ca="1">IF(AND($J23&lt;&gt;"",$J23&lt;&gt;"fin"),IF(INDEX(Dépenses!$A$2:$R$5000,$K23,P$1)="","",INDEX(Dépenses!$A$2:$R$5000,$K23,P$1)),"")</f>
        <v>AC017</v>
      </c>
      <c r="Q23" s="11">
        <f ca="1">IF(AND($J23&lt;&gt;"",$J23&lt;&gt;"fin"),IF(INDEX(Dépenses!$A$2:$R$5000,$K23,Q$1)="","",INDEX(Dépenses!$A$2:$R$5000,$K23,Q$1)),"")</f>
        <v>2</v>
      </c>
      <c r="R23" s="594" t="str">
        <f ca="1">IF(AND($J23&lt;&gt;"",$J23&lt;&gt;"fin"),IF(INDEX(Dépenses!$A$2:$R$5000,$K23,R$1)="","",INDEX(Dépenses!$A$2:$R$5000,$K23,R$1)),"")</f>
        <v>PSEPA</v>
      </c>
      <c r="T23">
        <f ca="1">IF(OR(T22="",T22="fin"),"",IF(ISNA(MATCH($N$4,OFFSET(Recettes!$G$2:$G$5000,U22,0),0)),"fin",MATCH($N$4,OFFSET(Recettes!$G$2:$G$5000,U22,0),0)))</f>
        <v>1</v>
      </c>
      <c r="U23">
        <f t="shared" ca="1" si="13"/>
        <v>16</v>
      </c>
      <c r="V23" s="79">
        <f ca="1">IF(AND($T23&lt;&gt;"",$T23&lt;&gt;"fin"),IF(INDEX(Recettes!$A$2:$R$5000,$U23,V$1)="","",INDEX(Recettes!$A$2:$R$5000,$U23,V$1)),"")</f>
        <v>45736</v>
      </c>
      <c r="W23" s="79" t="str">
        <f ca="1">IF(AND($T23&lt;&gt;"",$T23&lt;&gt;"fin"),IF(INDEX(Recettes!$A$2:$R$5000,$U23,W$1)="","",INDEX(Recettes!$A$2:$R$5000,$U23,W$1)),"")</f>
        <v xml:space="preserve">MUSICIENS </v>
      </c>
      <c r="X23" s="79" t="str">
        <f ca="1">IF(AND($T23&lt;&gt;"",$T23&lt;&gt;"fin"),IF(INDEX(Recettes!$A$2:$R$5000,$U23,X$1)="","",INDEX(Recettes!$A$2:$R$5000,$U23,X$1)),"")</f>
        <v>MUSICIENS</v>
      </c>
      <c r="Y23" s="79" t="str">
        <f ca="1">IF(AND($T23&lt;&gt;"",$T23&lt;&gt;"fin"),IF(INDEX(Recettes!$A$2:$R$5000,$U23,Y$1)="","",INDEX(Recettes!$A$2:$R$5000,$U23,Y$1)),"")</f>
        <v>Vente lampes pupitres</v>
      </c>
      <c r="Z23" s="79" t="str">
        <f ca="1">IF(AND($T23&lt;&gt;"",$T23&lt;&gt;"fin"),IF(INDEX(Recettes!$A$2:$R$5000,$U23,Z$1)="","",INDEX(Recettes!$A$2:$R$5000,$U23,Z$1)),"")</f>
        <v>REC002B</v>
      </c>
      <c r="AA23" s="11">
        <f ca="1">IF(AND($T23&lt;&gt;"",$T23&lt;&gt;"fin"),IF(INDEX(Recettes!$A$2:$R$5000,$U23,AA$1)="","",INDEX(Recettes!$A$2:$R$5000,$U23,AA$1)),"")</f>
        <v>180</v>
      </c>
      <c r="AB23" s="79" t="str">
        <f ca="1">IF(AND($T23&lt;&gt;"",$T23&lt;&gt;"fin"),IF(INDEX(Recettes!$A$2:$R$5000,$U23,AB$1)="","",INDEX(Recettes!$A$2:$R$5000,$U23,AB$1)),"")</f>
        <v>ESPECES</v>
      </c>
      <c r="AC23" s="187"/>
      <c r="AD23" t="str">
        <f t="shared" ca="1" si="8"/>
        <v>Frais postaux et télécommunications</v>
      </c>
      <c r="AE23" t="str" cm="1">
        <f t="array" aca="1" ref="AE23" ca="1">IF(ISNA(MATCH(0,COUNTIF(AE$9:AE22,INDIRECT(AE$9)),0)),"",INDEX(INDIRECT(AE$9),MATCH(0,COUNTIF(AE$9:AE22,INDIRECT(AE$9)),0)))</f>
        <v/>
      </c>
      <c r="AG23" t="str">
        <f t="shared" ca="1" si="9"/>
        <v>Vente lampes pupitres</v>
      </c>
      <c r="AH23" t="str" cm="1">
        <f t="array" aca="1" ref="AH23" ca="1">IF(ISNA(MATCH(0,COUNTIF(AH$9:AH22,INDIRECT(AH$9)),0)),"",INDEX(INDIRECT(AH$9),MATCH(0,COUNTIF(AH$9:AH22,INDIRECT(AH$9)),0)))</f>
        <v/>
      </c>
      <c r="AI23" t="str">
        <f t="shared" ca="1" si="10"/>
        <v/>
      </c>
      <c r="AJ23" s="11" t="str">
        <f t="shared" ca="1" si="4"/>
        <v/>
      </c>
      <c r="AL23" t="str">
        <f t="shared" ca="1" si="11"/>
        <v/>
      </c>
      <c r="AM23" s="11" t="str">
        <f t="shared" ca="1" si="5"/>
        <v/>
      </c>
    </row>
    <row r="24" spans="1:39" ht="18.75" x14ac:dyDescent="0.3">
      <c r="A24" t="s">
        <v>251</v>
      </c>
      <c r="B24" s="591">
        <v>17</v>
      </c>
      <c r="C24" t="str" cm="1">
        <f t="array" aca="1" ref="C24" ca="1">IF(INDIRECT("'Postes comptables'!"&amp;$A24)="","",INDIRECT("'Postes comptables'!"&amp;$A24))</f>
        <v/>
      </c>
      <c r="D24">
        <f ca="1">IF(C24="",0,IF(SUMIF(Recettes!$G:$G,Analytique!$C24,Recettes!$E:$E)=0,0,SUMIF(Recettes!$G:$G,Analytique!$C24,Recettes!$E:$E)))</f>
        <v>0</v>
      </c>
      <c r="E24">
        <f ca="1">IF(C24="",0,IF(SUMIF(Dépenses!$G:$G,Analytique!$C24,Dépenses!$E:$E)=0,0,SUMIF(Dépenses!$G:$G,Analytique!$C24,Dépenses!$E:$E)))</f>
        <v>0</v>
      </c>
      <c r="F24" s="11" t="str">
        <f t="shared" ca="1" si="1"/>
        <v/>
      </c>
      <c r="G24" s="11" t="str">
        <f t="shared" ca="1" si="2"/>
        <v/>
      </c>
      <c r="H24" s="11" t="str">
        <f t="shared" ca="1" si="3"/>
        <v/>
      </c>
      <c r="I24" s="597"/>
      <c r="J24">
        <f ca="1">IF(OR(J23="",J23="fin"),"",IF(ISNA(MATCH($N$4,OFFSET(Dépenses!$G$2:$G$5000,K23,0),0)),"fin",MATCH($N$4,OFFSET(Dépenses!$G$2:$G$5000,K23,0),0)))</f>
        <v>1</v>
      </c>
      <c r="K24">
        <f t="shared" ca="1" si="12"/>
        <v>21</v>
      </c>
      <c r="L24" s="79">
        <f ca="1">IF(AND($J24&lt;&gt;"",$J24&lt;&gt;"fin"),IF(INDEX(Dépenses!$A$2:$R$5000,$K24,L$1)="","",INDEX(Dépenses!$A$2:$R$5000,$K24,L$1)),"")</f>
        <v>45734</v>
      </c>
      <c r="M24" s="79" t="str">
        <f ca="1">IF(AND($J24&lt;&gt;"",$J24&lt;&gt;"fin"),IF(INDEX(Dépenses!$A$2:$R$5000,$K24,M$1)="","",INDEX(Dépenses!$A$2:$R$5000,$K24,M$1)),"")</f>
        <v>NG MUSIQUE</v>
      </c>
      <c r="N24" s="79" t="str">
        <f ca="1">IF(AND($J24&lt;&gt;"",$J24&lt;&gt;"fin"),IF(INDEX(Dépenses!$A$2:$R$5000,$K24,N$1)="","",INDEX(Dépenses!$A$2:$R$5000,$K24,N$1)),"")</f>
        <v>Lampes pupitres</v>
      </c>
      <c r="O24" s="79" t="str">
        <f ca="1">IF(AND($J24&lt;&gt;"",$J24&lt;&gt;"fin"),IF(INDEX(Dépenses!$A$2:$R$5000,$K24,O$1)="","",INDEX(Dépenses!$A$2:$R$5000,$K24,O$1)),"")</f>
        <v>Achat de matériel et accessoires</v>
      </c>
      <c r="P24" s="593" t="str">
        <f ca="1">IF(AND($J24&lt;&gt;"",$J24&lt;&gt;"fin"),IF(INDEX(Dépenses!$A$2:$R$5000,$K24,P$1)="","",INDEX(Dépenses!$A$2:$R$5000,$K24,P$1)),"")</f>
        <v>AC015</v>
      </c>
      <c r="Q24" s="11">
        <f ca="1">IF(AND($J24&lt;&gt;"",$J24&lt;&gt;"fin"),IF(INDEX(Dépenses!$A$2:$R$5000,$K24,Q$1)="","",INDEX(Dépenses!$A$2:$R$5000,$K24,Q$1)),"")</f>
        <v>725</v>
      </c>
      <c r="R24" s="594" t="str">
        <f ca="1">IF(AND($J24&lt;&gt;"",$J24&lt;&gt;"fin"),IF(INDEX(Dépenses!$A$2:$R$5000,$K24,R$1)="","",INDEX(Dépenses!$A$2:$R$5000,$K24,R$1)),"")</f>
        <v>VSEPA</v>
      </c>
      <c r="T24">
        <f ca="1">IF(OR(T23="",T23="fin"),"",IF(ISNA(MATCH($N$4,OFFSET(Recettes!$G$2:$G$5000,U23,0),0)),"fin",MATCH($N$4,OFFSET(Recettes!$G$2:$G$5000,U23,0),0)))</f>
        <v>1</v>
      </c>
      <c r="U24">
        <f t="shared" ca="1" si="13"/>
        <v>17</v>
      </c>
      <c r="V24" s="79">
        <f ca="1">IF(AND($T24&lt;&gt;"",$T24&lt;&gt;"fin"),IF(INDEX(Recettes!$A$2:$R$5000,$U24,V$1)="","",INDEX(Recettes!$A$2:$R$5000,$U24,V$1)),"")</f>
        <v>45736</v>
      </c>
      <c r="W24" s="79" t="str">
        <f ca="1">IF(AND($T24&lt;&gt;"",$T24&lt;&gt;"fin"),IF(INDEX(Recettes!$A$2:$R$5000,$U24,W$1)="","",INDEX(Recettes!$A$2:$R$5000,$U24,W$1)),"")</f>
        <v>MICROSOFT</v>
      </c>
      <c r="X24" s="79" t="str">
        <f ca="1">IF(AND($T24&lt;&gt;"",$T24&lt;&gt;"fin"),IF(INDEX(Recettes!$A$2:$R$5000,$U24,X$1)="","",INDEX(Recettes!$A$2:$R$5000,$U24,X$1)),"")</f>
        <v>Rembt licence Microsoft</v>
      </c>
      <c r="Y24" s="79" t="str">
        <f ca="1">IF(AND($T24&lt;&gt;"",$T24&lt;&gt;"fin"),IF(INDEX(Recettes!$A$2:$R$5000,$U24,Y$1)="","",INDEX(Recettes!$A$2:$R$5000,$U24,Y$1)),"")</f>
        <v>Rétrocession Licences Office 365</v>
      </c>
      <c r="Z24" s="79" t="str">
        <f ca="1">IF(AND($T24&lt;&gt;"",$T24&lt;&gt;"fin"),IF(INDEX(Recettes!$A$2:$R$5000,$U24,Z$1)="","",INDEX(Recettes!$A$2:$R$5000,$U24,Z$1)),"")</f>
        <v>REC006</v>
      </c>
      <c r="AA24" s="11">
        <f ca="1">IF(AND($T24&lt;&gt;"",$T24&lt;&gt;"fin"),IF(INDEX(Recettes!$A$2:$R$5000,$U24,AA$1)="","",INDEX(Recettes!$A$2:$R$5000,$U24,AA$1)),"")</f>
        <v>34.58</v>
      </c>
      <c r="AB24" s="79" t="str">
        <f ca="1">IF(AND($T24&lt;&gt;"",$T24&lt;&gt;"fin"),IF(INDEX(Recettes!$A$2:$R$5000,$U24,AB$1)="","",INDEX(Recettes!$A$2:$R$5000,$U24,AB$1)),"")</f>
        <v>VSEPA</v>
      </c>
      <c r="AC24" s="187"/>
      <c r="AD24" t="str">
        <f t="shared" ca="1" si="8"/>
        <v>Achat de matériel et accessoires</v>
      </c>
      <c r="AE24" t="str" cm="1">
        <f t="array" aca="1" ref="AE24" ca="1">IF(ISNA(MATCH(0,COUNTIF(AE$9:AE23,INDIRECT(AE$9)),0)),"",INDEX(INDIRECT(AE$9),MATCH(0,COUNTIF(AE$9:AE23,INDIRECT(AE$9)),0)))</f>
        <v/>
      </c>
      <c r="AG24" t="str">
        <f t="shared" ca="1" si="9"/>
        <v>Rétrocession Licences Office 365</v>
      </c>
      <c r="AH24" t="str" cm="1">
        <f t="array" aca="1" ref="AH24" ca="1">IF(ISNA(MATCH(0,COUNTIF(AH$9:AH23,INDIRECT(AH$9)),0)),"",INDEX(INDIRECT(AH$9),MATCH(0,COUNTIF(AH$9:AH23,INDIRECT(AH$9)),0)))</f>
        <v/>
      </c>
      <c r="AI24" t="str">
        <f t="shared" ca="1" si="10"/>
        <v/>
      </c>
      <c r="AJ24" s="11" t="str">
        <f t="shared" ca="1" si="4"/>
        <v/>
      </c>
      <c r="AL24" t="str">
        <f t="shared" ca="1" si="11"/>
        <v/>
      </c>
      <c r="AM24" s="11" t="str">
        <f t="shared" ca="1" si="5"/>
        <v/>
      </c>
    </row>
    <row r="25" spans="1:39" ht="18.75" x14ac:dyDescent="0.3">
      <c r="A25" t="s">
        <v>252</v>
      </c>
      <c r="B25" s="591">
        <v>18</v>
      </c>
      <c r="C25" t="str" cm="1">
        <f t="array" aca="1" ref="C25" ca="1">IF(INDIRECT("'Postes comptables'!"&amp;$A25)="","",INDIRECT("'Postes comptables'!"&amp;$A25))</f>
        <v/>
      </c>
      <c r="D25">
        <f ca="1">IF(C25="",0,IF(SUMIF(Recettes!$G:$G,Analytique!$C25,Recettes!$E:$E)=0,0,SUMIF(Recettes!$G:$G,Analytique!$C25,Recettes!$E:$E)))</f>
        <v>0</v>
      </c>
      <c r="E25">
        <f ca="1">IF(C25="",0,IF(SUMIF(Dépenses!$G:$G,Analytique!$C25,Dépenses!$E:$E)=0,0,SUMIF(Dépenses!$G:$G,Analytique!$C25,Dépenses!$E:$E)))</f>
        <v>0</v>
      </c>
      <c r="F25" s="11" t="str">
        <f t="shared" ca="1" si="1"/>
        <v/>
      </c>
      <c r="G25" s="11" t="str">
        <f t="shared" ca="1" si="2"/>
        <v/>
      </c>
      <c r="H25" s="11" t="str">
        <f t="shared" ca="1" si="3"/>
        <v/>
      </c>
      <c r="I25" s="597"/>
      <c r="J25">
        <f ca="1">IF(OR(J24="",J24="fin"),"",IF(ISNA(MATCH($N$4,OFFSET(Dépenses!$G$2:$G$5000,K24,0),0)),"fin",MATCH($N$4,OFFSET(Dépenses!$G$2:$G$5000,K24,0),0)))</f>
        <v>1</v>
      </c>
      <c r="K25">
        <f t="shared" ca="1" si="12"/>
        <v>22</v>
      </c>
      <c r="L25" s="79">
        <f ca="1">IF(AND($J25&lt;&gt;"",$J25&lt;&gt;"fin"),IF(INDEX(Dépenses!$A$2:$R$5000,$K25,L$1)="","",INDEX(Dépenses!$A$2:$R$5000,$K25,L$1)),"")</f>
        <v>45741</v>
      </c>
      <c r="M25" s="79" t="str">
        <f ca="1">IF(AND($J25&lt;&gt;"",$J25&lt;&gt;"fin"),IF(INDEX(Dépenses!$A$2:$R$5000,$K25,M$1)="","",INDEX(Dépenses!$A$2:$R$5000,$K25,M$1)),"")</f>
        <v>CREDIT AGRICOLE</v>
      </c>
      <c r="N25" s="79" t="str">
        <f ca="1">IF(AND($J25&lt;&gt;"",$J25&lt;&gt;"fin"),IF(INDEX(Dépenses!$A$2:$R$5000,$K25,N$1)="","",INDEX(Dépenses!$A$2:$R$5000,$K25,N$1)),"")</f>
        <v>Rétrocession compte service</v>
      </c>
      <c r="O25" s="79" t="str">
        <f ca="1">IF(AND($J25&lt;&gt;"",$J25&lt;&gt;"fin"),IF(INDEX(Dépenses!$A$2:$R$5000,$K25,O$1)="","",INDEX(Dépenses!$A$2:$R$5000,$K25,O$1)),"")</f>
        <v>Services bancaires</v>
      </c>
      <c r="P25" s="593" t="str">
        <f ca="1">IF(AND($J25&lt;&gt;"",$J25&lt;&gt;"fin"),IF(INDEX(Dépenses!$A$2:$R$5000,$K25,P$1)="","",INDEX(Dépenses!$A$2:$R$5000,$K25,P$1)),"")</f>
        <v>AC019</v>
      </c>
      <c r="Q25" s="11">
        <f ca="1">IF(AND($J25&lt;&gt;"",$J25&lt;&gt;"fin"),IF(INDEX(Dépenses!$A$2:$R$5000,$K25,Q$1)="","",INDEX(Dépenses!$A$2:$R$5000,$K25,Q$1)),"")</f>
        <v>-4.88</v>
      </c>
      <c r="R25" s="594" t="str">
        <f ca="1">IF(AND($J25&lt;&gt;"",$J25&lt;&gt;"fin"),IF(INDEX(Dépenses!$A$2:$R$5000,$K25,R$1)="","",INDEX(Dépenses!$A$2:$R$5000,$K25,R$1)),"")</f>
        <v>VSEPA</v>
      </c>
      <c r="T25">
        <f ca="1">IF(OR(T24="",T24="fin"),"",IF(ISNA(MATCH($N$4,OFFSET(Recettes!$G$2:$G$5000,U24,0),0)),"fin",MATCH($N$4,OFFSET(Recettes!$G$2:$G$5000,U24,0),0)))</f>
        <v>1</v>
      </c>
      <c r="U25">
        <f t="shared" ca="1" si="13"/>
        <v>18</v>
      </c>
      <c r="V25" s="79">
        <f ca="1">IF(AND($T25&lt;&gt;"",$T25&lt;&gt;"fin"),IF(INDEX(Recettes!$A$2:$R$5000,$U25,V$1)="","",INDEX(Recettes!$A$2:$R$5000,$U25,V$1)),"")</f>
        <v>45742</v>
      </c>
      <c r="W25" s="79" t="str">
        <f ca="1">IF(AND($T25&lt;&gt;"",$T25&lt;&gt;"fin"),IF(INDEX(Recettes!$A$2:$R$5000,$U25,W$1)="","",INDEX(Recettes!$A$2:$R$5000,$U25,W$1)),"")</f>
        <v>MUSICIENS</v>
      </c>
      <c r="X25" s="79" t="str">
        <f ca="1">IF(AND($T25&lt;&gt;"",$T25&lt;&gt;"fin"),IF(INDEX(Recettes!$A$2:$R$5000,$U25,X$1)="","",INDEX(Recettes!$A$2:$R$5000,$U25,X$1)),"")</f>
        <v>MUSICIEN</v>
      </c>
      <c r="Y25" s="79" t="str">
        <f ca="1">IF(AND($T25&lt;&gt;"",$T25&lt;&gt;"fin"),IF(INDEX(Recettes!$A$2:$R$5000,$U25,Y$1)="","",INDEX(Recettes!$A$2:$R$5000,$U25,Y$1)),"")</f>
        <v>Vente lampes pupitres</v>
      </c>
      <c r="Z25" s="79" t="str">
        <f ca="1">IF(AND($T25&lt;&gt;"",$T25&lt;&gt;"fin"),IF(INDEX(Recettes!$A$2:$R$5000,$U25,Z$1)="","",INDEX(Recettes!$A$2:$R$5000,$U25,Z$1)),"")</f>
        <v>REC002B</v>
      </c>
      <c r="AA25" s="11">
        <f ca="1">IF(AND($T25&lt;&gt;"",$T25&lt;&gt;"fin"),IF(INDEX(Recettes!$A$2:$R$5000,$U25,AA$1)="","",INDEX(Recettes!$A$2:$R$5000,$U25,AA$1)),"")</f>
        <v>20</v>
      </c>
      <c r="AB25" s="79" t="str">
        <f ca="1">IF(AND($T25&lt;&gt;"",$T25&lt;&gt;"fin"),IF(INDEX(Recettes!$A$2:$R$5000,$U25,AB$1)="","",INDEX(Recettes!$A$2:$R$5000,$U25,AB$1)),"")</f>
        <v>VSEPA</v>
      </c>
      <c r="AC25" s="187"/>
      <c r="AD25" t="str">
        <f t="shared" ca="1" si="8"/>
        <v>Services bancaires</v>
      </c>
      <c r="AE25" t="str" cm="1">
        <f t="array" aca="1" ref="AE25" ca="1">IF(ISNA(MATCH(0,COUNTIF(AE$9:AE24,INDIRECT(AE$9)),0)),"",INDEX(INDIRECT(AE$9),MATCH(0,COUNTIF(AE$9:AE24,INDIRECT(AE$9)),0)))</f>
        <v/>
      </c>
      <c r="AG25" t="str">
        <f t="shared" ca="1" si="9"/>
        <v>Vente lampes pupitres</v>
      </c>
      <c r="AH25" t="str" cm="1">
        <f t="array" aca="1" ref="AH25" ca="1">IF(ISNA(MATCH(0,COUNTIF(AH$9:AH24,INDIRECT(AH$9)),0)),"",INDEX(INDIRECT(AH$9),MATCH(0,COUNTIF(AH$9:AH24,INDIRECT(AH$9)),0)))</f>
        <v/>
      </c>
      <c r="AI25" t="str">
        <f t="shared" ca="1" si="10"/>
        <v/>
      </c>
      <c r="AJ25" s="11" t="str">
        <f t="shared" ca="1" si="4"/>
        <v/>
      </c>
      <c r="AL25" t="str">
        <f t="shared" ca="1" si="11"/>
        <v/>
      </c>
      <c r="AM25" s="11" t="str">
        <f t="shared" ca="1" si="5"/>
        <v/>
      </c>
    </row>
    <row r="26" spans="1:39" ht="18.75" x14ac:dyDescent="0.3">
      <c r="A26" t="s">
        <v>253</v>
      </c>
      <c r="B26" s="591">
        <v>19</v>
      </c>
      <c r="C26" t="str" cm="1">
        <f t="array" aca="1" ref="C26" ca="1">IF(INDIRECT("'Postes comptables'!"&amp;$A26)="","",INDIRECT("'Postes comptables'!"&amp;$A26))</f>
        <v/>
      </c>
      <c r="D26">
        <f ca="1">IF(C26="",0,IF(SUMIF(Recettes!$G:$G,Analytique!$C26,Recettes!$E:$E)=0,0,SUMIF(Recettes!$G:$G,Analytique!$C26,Recettes!$E:$E)))</f>
        <v>0</v>
      </c>
      <c r="E26">
        <f ca="1">IF(C26="",0,IF(SUMIF(Dépenses!$G:$G,Analytique!$C26,Dépenses!$E:$E)=0,0,SUMIF(Dépenses!$G:$G,Analytique!$C26,Dépenses!$E:$E)))</f>
        <v>0</v>
      </c>
      <c r="F26" s="11" t="str">
        <f t="shared" ca="1" si="1"/>
        <v/>
      </c>
      <c r="G26" s="11" t="str">
        <f t="shared" ca="1" si="2"/>
        <v/>
      </c>
      <c r="H26" s="11" t="str">
        <f t="shared" ca="1" si="3"/>
        <v/>
      </c>
      <c r="I26" s="597"/>
      <c r="J26">
        <f ca="1">IF(OR(J25="",J25="fin"),"",IF(ISNA(MATCH($N$4,OFFSET(Dépenses!$G$2:$G$5000,K25,0),0)),"fin",MATCH($N$4,OFFSET(Dépenses!$G$2:$G$5000,K25,0),0)))</f>
        <v>1</v>
      </c>
      <c r="K26">
        <f t="shared" ca="1" si="12"/>
        <v>23</v>
      </c>
      <c r="L26" s="79">
        <f ca="1">IF(AND($J26&lt;&gt;"",$J26&lt;&gt;"fin"),IF(INDEX(Dépenses!$A$2:$R$5000,$K26,L$1)="","",INDEX(Dépenses!$A$2:$R$5000,$K26,L$1)),"")</f>
        <v>45741</v>
      </c>
      <c r="M26" s="79" t="str">
        <f ca="1">IF(AND($J26&lt;&gt;"",$J26&lt;&gt;"fin"),IF(INDEX(Dépenses!$A$2:$R$5000,$K26,M$1)="","",INDEX(Dépenses!$A$2:$R$5000,$K26,M$1)),"")</f>
        <v>NG MUSIQUE</v>
      </c>
      <c r="N26" s="79" t="str">
        <f ca="1">IF(AND($J26&lt;&gt;"",$J26&lt;&gt;"fin"),IF(INDEX(Dépenses!$A$2:$R$5000,$K26,N$1)="","",INDEX(Dépenses!$A$2:$R$5000,$K26,N$1)),"")</f>
        <v>Achats peaux</v>
      </c>
      <c r="O26" s="79" t="str">
        <f ca="1">IF(AND($J26&lt;&gt;"",$J26&lt;&gt;"fin"),IF(INDEX(Dépenses!$A$2:$R$5000,$K26,O$1)="","",INDEX(Dépenses!$A$2:$R$5000,$K26,O$1)),"")</f>
        <v>Achat de matériel musical</v>
      </c>
      <c r="P26" s="593" t="str">
        <f ca="1">IF(AND($J26&lt;&gt;"",$J26&lt;&gt;"fin"),IF(INDEX(Dépenses!$A$2:$R$5000,$K26,P$1)="","",INDEX(Dépenses!$A$2:$R$5000,$K26,P$1)),"")</f>
        <v>AC021</v>
      </c>
      <c r="Q26" s="11">
        <f ca="1">IF(AND($J26&lt;&gt;"",$J26&lt;&gt;"fin"),IF(INDEX(Dépenses!$A$2:$R$5000,$K26,Q$1)="","",INDEX(Dépenses!$A$2:$R$5000,$K26,Q$1)),"")</f>
        <v>242</v>
      </c>
      <c r="R26" s="594" t="str">
        <f ca="1">IF(AND($J26&lt;&gt;"",$J26&lt;&gt;"fin"),IF(INDEX(Dépenses!$A$2:$R$5000,$K26,R$1)="","",INDEX(Dépenses!$A$2:$R$5000,$K26,R$1)),"")</f>
        <v>VSEPA</v>
      </c>
      <c r="T26">
        <f ca="1">IF(OR(T25="",T25="fin"),"",IF(ISNA(MATCH($N$4,OFFSET(Recettes!$G$2:$G$5000,U25,0),0)),"fin",MATCH($N$4,OFFSET(Recettes!$G$2:$G$5000,U25,0),0)))</f>
        <v>1</v>
      </c>
      <c r="U26">
        <f t="shared" ca="1" si="13"/>
        <v>19</v>
      </c>
      <c r="V26" s="79">
        <f ca="1">IF(AND($T26&lt;&gt;"",$T26&lt;&gt;"fin"),IF(INDEX(Recettes!$A$2:$R$5000,$U26,V$1)="","",INDEX(Recettes!$A$2:$R$5000,$U26,V$1)),"")</f>
        <v>45746</v>
      </c>
      <c r="W26" s="79" t="str">
        <f ca="1">IF(AND($T26&lt;&gt;"",$T26&lt;&gt;"fin"),IF(INDEX(Recettes!$A$2:$R$5000,$U26,W$1)="","",INDEX(Recettes!$A$2:$R$5000,$U26,W$1)),"")</f>
        <v>MUSICIENS</v>
      </c>
      <c r="X26" s="79" t="str">
        <f ca="1">IF(AND($T26&lt;&gt;"",$T26&lt;&gt;"fin"),IF(INDEX(Recettes!$A$2:$R$5000,$U26,X$1)="","",INDEX(Recettes!$A$2:$R$5000,$U26,X$1)),"")</f>
        <v>Rembt licence Microsoft</v>
      </c>
      <c r="Y26" s="79" t="str">
        <f ca="1">IF(AND($T26&lt;&gt;"",$T26&lt;&gt;"fin"),IF(INDEX(Recettes!$A$2:$R$5000,$U26,Y$1)="","",INDEX(Recettes!$A$2:$R$5000,$U26,Y$1)),"")</f>
        <v>Rétrocession Licences Office 365</v>
      </c>
      <c r="Z26" s="79" t="str">
        <f ca="1">IF(AND($T26&lt;&gt;"",$T26&lt;&gt;"fin"),IF(INDEX(Recettes!$A$2:$R$5000,$U26,Z$1)="","",INDEX(Recettes!$A$2:$R$5000,$U26,Z$1)),"")</f>
        <v>REC006B</v>
      </c>
      <c r="AA26" s="11">
        <f ca="1">IF(AND($T26&lt;&gt;"",$T26&lt;&gt;"fin"),IF(INDEX(Recettes!$A$2:$R$5000,$U26,AA$1)="","",INDEX(Recettes!$A$2:$R$5000,$U26,AA$1)),"")</f>
        <v>-34.58</v>
      </c>
      <c r="AB26" s="79" t="str">
        <f ca="1">IF(AND($T26&lt;&gt;"",$T26&lt;&gt;"fin"),IF(INDEX(Recettes!$A$2:$R$5000,$U26,AB$1)="","",INDEX(Recettes!$A$2:$R$5000,$U26,AB$1)),"")</f>
        <v>VSEPA</v>
      </c>
      <c r="AC26" s="187"/>
      <c r="AD26" t="str">
        <f t="shared" ca="1" si="8"/>
        <v>Achat de matériel musical</v>
      </c>
      <c r="AE26" t="str" cm="1">
        <f t="array" aca="1" ref="AE26" ca="1">IF(ISNA(MATCH(0,COUNTIF(AE$9:AE25,INDIRECT(AE$9)),0)),"",INDEX(INDIRECT(AE$9),MATCH(0,COUNTIF(AE$9:AE25,INDIRECT(AE$9)),0)))</f>
        <v/>
      </c>
      <c r="AG26" t="str">
        <f t="shared" ca="1" si="9"/>
        <v>Rétrocession Licences Office 365</v>
      </c>
      <c r="AH26" t="str" cm="1">
        <f t="array" aca="1" ref="AH26" ca="1">IF(ISNA(MATCH(0,COUNTIF(AH$9:AH25,INDIRECT(AH$9)),0)),"",INDEX(INDIRECT(AH$9),MATCH(0,COUNTIF(AH$9:AH25,INDIRECT(AH$9)),0)))</f>
        <v/>
      </c>
      <c r="AI26" t="str">
        <f t="shared" ca="1" si="10"/>
        <v/>
      </c>
      <c r="AJ26" s="11" t="str">
        <f t="shared" ca="1" si="4"/>
        <v/>
      </c>
      <c r="AL26" t="str">
        <f t="shared" ca="1" si="11"/>
        <v/>
      </c>
      <c r="AM26" s="11" t="str">
        <f t="shared" ca="1" si="5"/>
        <v/>
      </c>
    </row>
    <row r="27" spans="1:39" ht="18.75" x14ac:dyDescent="0.3">
      <c r="A27" t="s">
        <v>254</v>
      </c>
      <c r="B27" s="591">
        <v>20</v>
      </c>
      <c r="C27" t="str" cm="1">
        <f t="array" aca="1" ref="C27" ca="1">IF(INDIRECT("'Postes comptables'!"&amp;$A27)="","",INDIRECT("'Postes comptables'!"&amp;$A27))</f>
        <v/>
      </c>
      <c r="D27">
        <f ca="1">IF(C27="",0,IF(SUMIF(Recettes!$G:$G,Analytique!$C27,Recettes!$E:$E)=0,0,SUMIF(Recettes!$G:$G,Analytique!$C27,Recettes!$E:$E)))</f>
        <v>0</v>
      </c>
      <c r="E27">
        <f ca="1">IF(C27="",0,IF(SUMIF(Dépenses!$G:$G,Analytique!$C27,Dépenses!$E:$E)=0,0,SUMIF(Dépenses!$G:$G,Analytique!$C27,Dépenses!$E:$E)))</f>
        <v>0</v>
      </c>
      <c r="F27" s="11" t="str">
        <f t="shared" ca="1" si="1"/>
        <v/>
      </c>
      <c r="G27" s="11" t="str">
        <f t="shared" ca="1" si="2"/>
        <v/>
      </c>
      <c r="H27" s="11" t="str">
        <f t="shared" ca="1" si="3"/>
        <v/>
      </c>
      <c r="I27" s="597"/>
      <c r="J27">
        <f ca="1">IF(OR(J26="",J26="fin"),"",IF(ISNA(MATCH($N$4,OFFSET(Dépenses!$G$2:$G$5000,K26,0),0)),"fin",MATCH($N$4,OFFSET(Dépenses!$G$2:$G$5000,K26,0),0)))</f>
        <v>1</v>
      </c>
      <c r="K27">
        <f t="shared" ca="1" si="12"/>
        <v>24</v>
      </c>
      <c r="L27" s="79">
        <f ca="1">IF(AND($J27&lt;&gt;"",$J27&lt;&gt;"fin"),IF(INDEX(Dépenses!$A$2:$R$5000,$K27,L$1)="","",INDEX(Dépenses!$A$2:$R$5000,$K27,L$1)),"")</f>
        <v>45741</v>
      </c>
      <c r="M27" s="79" t="str">
        <f ca="1">IF(AND($J27&lt;&gt;"",$J27&lt;&gt;"fin"),IF(INDEX(Dépenses!$A$2:$R$5000,$K27,M$1)="","",INDEX(Dépenses!$A$2:$R$5000,$K27,M$1)),"")</f>
        <v>TRESOR PUBLIC</v>
      </c>
      <c r="N27" s="79" t="str">
        <f ca="1">IF(AND($J27&lt;&gt;"",$J27&lt;&gt;"fin"),IF(INDEX(Dépenses!$A$2:$R$5000,$K27,N$1)="","",INDEX(Dépenses!$A$2:$R$5000,$K27,N$1)),"")</f>
        <v>Impôt sur placements</v>
      </c>
      <c r="O27" s="79" t="str">
        <f ca="1">IF(AND($J27&lt;&gt;"",$J27&lt;&gt;"fin"),IF(INDEX(Dépenses!$A$2:$R$5000,$K27,O$1)="","",INDEX(Dépenses!$A$2:$R$5000,$K27,O$1)),"")</f>
        <v>Impôts sur les bénéfices</v>
      </c>
      <c r="P27" s="593" t="str">
        <f ca="1">IF(AND($J27&lt;&gt;"",$J27&lt;&gt;"fin"),IF(INDEX(Dépenses!$A$2:$R$5000,$K27,P$1)="","",INDEX(Dépenses!$A$2:$R$5000,$K27,P$1)),"")</f>
        <v>AC020</v>
      </c>
      <c r="Q27" s="11">
        <f ca="1">IF(AND($J27&lt;&gt;"",$J27&lt;&gt;"fin"),IF(INDEX(Dépenses!$A$2:$R$5000,$K27,Q$1)="","",INDEX(Dépenses!$A$2:$R$5000,$K27,Q$1)),"")</f>
        <v>11</v>
      </c>
      <c r="R27" s="594" t="str">
        <f ca="1">IF(AND($J27&lt;&gt;"",$J27&lt;&gt;"fin"),IF(INDEX(Dépenses!$A$2:$R$5000,$K27,R$1)="","",INDEX(Dépenses!$A$2:$R$5000,$K27,R$1)),"")</f>
        <v>VSEPA</v>
      </c>
      <c r="T27">
        <f ca="1">IF(OR(T26="",T26="fin"),"",IF(ISNA(MATCH($N$4,OFFSET(Recettes!$G$2:$G$5000,U26,0),0)),"fin",MATCH($N$4,OFFSET(Recettes!$G$2:$G$5000,U26,0),0)))</f>
        <v>3</v>
      </c>
      <c r="U27">
        <f t="shared" ca="1" si="13"/>
        <v>22</v>
      </c>
      <c r="V27" s="79">
        <f ca="1">IF(AND($T27&lt;&gt;"",$T27&lt;&gt;"fin"),IF(INDEX(Recettes!$A$2:$R$5000,$U27,V$1)="","",INDEX(Recettes!$A$2:$R$5000,$U27,V$1)),"")</f>
        <v>45794</v>
      </c>
      <c r="W27" s="79" t="str">
        <f ca="1">IF(AND($T27&lt;&gt;"",$T27&lt;&gt;"fin"),IF(INDEX(Recettes!$A$2:$R$5000,$U27,W$1)="","",INDEX(Recettes!$A$2:$R$5000,$U27,W$1)),"")</f>
        <v>BIENFAITEURS</v>
      </c>
      <c r="X27" s="79" t="str">
        <f ca="1">IF(AND($T27&lt;&gt;"",$T27&lt;&gt;"fin"),IF(INDEX(Recettes!$A$2:$R$5000,$U27,X$1)="","",INDEX(Recettes!$A$2:$R$5000,$U27,X$1)),"")</f>
        <v>Don reçu</v>
      </c>
      <c r="Y27" s="79" t="str">
        <f ca="1">IF(AND($T27&lt;&gt;"",$T27&lt;&gt;"fin"),IF(INDEX(Recettes!$A$2:$R$5000,$U27,Y$1)="","",INDEX(Recettes!$A$2:$R$5000,$U27,Y$1)),"")</f>
        <v>Dons des bienfaiteurs</v>
      </c>
      <c r="Z27" s="79" t="str">
        <f ca="1">IF(AND($T27&lt;&gt;"",$T27&lt;&gt;"fin"),IF(INDEX(Recettes!$A$2:$R$5000,$U27,Z$1)="","",INDEX(Recettes!$A$2:$R$5000,$U27,Z$1)),"")</f>
        <v>REC012</v>
      </c>
      <c r="AA27" s="11">
        <f ca="1">IF(AND($T27&lt;&gt;"",$T27&lt;&gt;"fin"),IF(INDEX(Recettes!$A$2:$R$5000,$U27,AA$1)="","",INDEX(Recettes!$A$2:$R$5000,$U27,AA$1)),"")</f>
        <v>1</v>
      </c>
      <c r="AB27" s="79" t="str">
        <f ca="1">IF(AND($T27&lt;&gt;"",$T27&lt;&gt;"fin"),IF(INDEX(Recettes!$A$2:$R$5000,$U27,AB$1)="","",INDEX(Recettes!$A$2:$R$5000,$U27,AB$1)),"")</f>
        <v>CB</v>
      </c>
      <c r="AC27" s="187"/>
      <c r="AD27" t="str">
        <f t="shared" ca="1" si="8"/>
        <v>Impôts sur les bénéfices</v>
      </c>
      <c r="AE27" t="str" cm="1">
        <f t="array" aca="1" ref="AE27" ca="1">IF(ISNA(MATCH(0,COUNTIF(AE$9:AE26,INDIRECT(AE$9)),0)),"",INDEX(INDIRECT(AE$9),MATCH(0,COUNTIF(AE$9:AE26,INDIRECT(AE$9)),0)))</f>
        <v/>
      </c>
      <c r="AG27" t="str">
        <f t="shared" ca="1" si="9"/>
        <v>Dons des bienfaiteurs</v>
      </c>
      <c r="AH27" t="str" cm="1">
        <f t="array" aca="1" ref="AH27" ca="1">IF(ISNA(MATCH(0,COUNTIF(AH$9:AH26,INDIRECT(AH$9)),0)),"",INDEX(INDIRECT(AH$9),MATCH(0,COUNTIF(AH$9:AH26,INDIRECT(AH$9)),0)))</f>
        <v/>
      </c>
      <c r="AI27" t="str">
        <f t="shared" ca="1" si="10"/>
        <v/>
      </c>
      <c r="AJ27" s="11" t="str">
        <f t="shared" ca="1" si="4"/>
        <v/>
      </c>
      <c r="AL27" t="str">
        <f t="shared" ca="1" si="11"/>
        <v/>
      </c>
      <c r="AM27" s="11" t="str">
        <f t="shared" ca="1" si="5"/>
        <v/>
      </c>
    </row>
    <row r="28" spans="1:39" ht="18.75" x14ac:dyDescent="0.3">
      <c r="A28" t="s">
        <v>255</v>
      </c>
      <c r="B28" s="591">
        <v>21</v>
      </c>
      <c r="C28" t="str" cm="1">
        <f t="array" aca="1" ref="C28" ca="1">IF(INDIRECT("'Postes comptables'!"&amp;$A28)="","",INDIRECT("'Postes comptables'!"&amp;$A28))</f>
        <v/>
      </c>
      <c r="D28">
        <f ca="1">IF(C28="",0,IF(SUMIF(Recettes!$G:$G,Analytique!$C28,Recettes!$E:$E)=0,0,SUMIF(Recettes!$G:$G,Analytique!$C28,Recettes!$E:$E)))</f>
        <v>0</v>
      </c>
      <c r="E28">
        <f ca="1">IF(C28="",0,IF(SUMIF(Dépenses!$G:$G,Analytique!$C28,Dépenses!$E:$E)=0,0,SUMIF(Dépenses!$G:$G,Analytique!$C28,Dépenses!$E:$E)))</f>
        <v>0</v>
      </c>
      <c r="F28" s="11" t="str">
        <f t="shared" ca="1" si="1"/>
        <v/>
      </c>
      <c r="G28" s="11" t="str">
        <f t="shared" ca="1" si="2"/>
        <v/>
      </c>
      <c r="H28" s="11" t="str">
        <f t="shared" ca="1" si="3"/>
        <v/>
      </c>
      <c r="I28" s="597"/>
      <c r="J28">
        <f ca="1">IF(OR(J27="",J27="fin"),"",IF(ISNA(MATCH($N$4,OFFSET(Dépenses!$G$2:$G$5000,K27,0),0)),"fin",MATCH($N$4,OFFSET(Dépenses!$G$2:$G$5000,K27,0),0)))</f>
        <v>1</v>
      </c>
      <c r="K28">
        <f t="shared" ca="1" si="12"/>
        <v>25</v>
      </c>
      <c r="L28" s="79">
        <f ca="1">IF(AND($J28&lt;&gt;"",$J28&lt;&gt;"fin"),IF(INDEX(Dépenses!$A$2:$R$5000,$K28,L$1)="","",INDEX(Dépenses!$A$2:$R$5000,$K28,L$1)),"")</f>
        <v>45756</v>
      </c>
      <c r="M28" s="79" t="str">
        <f ca="1">IF(AND($J28&lt;&gt;"",$J28&lt;&gt;"fin"),IF(INDEX(Dépenses!$A$2:$R$5000,$K28,M$1)="","",INDEX(Dépenses!$A$2:$R$5000,$K28,M$1)),"")</f>
        <v>CREDIT AGRICOLE</v>
      </c>
      <c r="N28" s="79" t="str">
        <f ca="1">IF(AND($J28&lt;&gt;"",$J28&lt;&gt;"fin"),IF(INDEX(Dépenses!$A$2:$R$5000,$K28,N$1)="","",INDEX(Dépenses!$A$2:$R$5000,$K28,N$1)),"")</f>
        <v>Compte service 03</v>
      </c>
      <c r="O28" s="79" t="str">
        <f ca="1">IF(AND($J28&lt;&gt;"",$J28&lt;&gt;"fin"),IF(INDEX(Dépenses!$A$2:$R$5000,$K28,O$1)="","",INDEX(Dépenses!$A$2:$R$5000,$K28,O$1)),"")</f>
        <v>Services bancaires</v>
      </c>
      <c r="P28" s="593" t="str">
        <f ca="1">IF(AND($J28&lt;&gt;"",$J28&lt;&gt;"fin"),IF(INDEX(Dépenses!$A$2:$R$5000,$K28,P$1)="","",INDEX(Dépenses!$A$2:$R$5000,$K28,P$1)),"")</f>
        <v>AC018</v>
      </c>
      <c r="Q28" s="11">
        <f ca="1">IF(AND($J28&lt;&gt;"",$J28&lt;&gt;"fin"),IF(INDEX(Dépenses!$A$2:$R$5000,$K28,Q$1)="","",INDEX(Dépenses!$A$2:$R$5000,$K28,Q$1)),"")</f>
        <v>6.09</v>
      </c>
      <c r="R28" s="594" t="str">
        <f ca="1">IF(AND($J28&lt;&gt;"",$J28&lt;&gt;"fin"),IF(INDEX(Dépenses!$A$2:$R$5000,$K28,R$1)="","",INDEX(Dépenses!$A$2:$R$5000,$K28,R$1)),"")</f>
        <v>PSEPA</v>
      </c>
      <c r="T28">
        <f ca="1">IF(OR(T27="",T27="fin"),"",IF(ISNA(MATCH($N$4,OFFSET(Recettes!$G$2:$G$5000,U27,0),0)),"fin",MATCH($N$4,OFFSET(Recettes!$G$2:$G$5000,U27,0),0)))</f>
        <v>2</v>
      </c>
      <c r="U28">
        <f t="shared" ca="1" si="13"/>
        <v>24</v>
      </c>
      <c r="V28" s="79">
        <f ca="1">IF(AND($T28&lt;&gt;"",$T28&lt;&gt;"fin"),IF(INDEX(Recettes!$A$2:$R$5000,$U28,V$1)="","",INDEX(Recettes!$A$2:$R$5000,$U28,V$1)),"")</f>
        <v>45803</v>
      </c>
      <c r="W28" s="79" t="str">
        <f ca="1">IF(AND($T28&lt;&gt;"",$T28&lt;&gt;"fin"),IF(INDEX(Recettes!$A$2:$R$5000,$U28,W$1)="","",INDEX(Recettes!$A$2:$R$5000,$U28,W$1)),"")</f>
        <v>MUSICIENS</v>
      </c>
      <c r="X28" s="79" t="str">
        <f ca="1">IF(AND($T28&lt;&gt;"",$T28&lt;&gt;"fin"),IF(INDEX(Recettes!$A$2:$R$5000,$U28,X$1)="","",INDEX(Recettes!$A$2:$R$5000,$U28,X$1)),"")</f>
        <v>MUSICIEN</v>
      </c>
      <c r="Y28" s="79" t="str">
        <f ca="1">IF(AND($T28&lt;&gt;"",$T28&lt;&gt;"fin"),IF(INDEX(Recettes!$A$2:$R$5000,$U28,Y$1)="","",INDEX(Recettes!$A$2:$R$5000,$U28,Y$1)),"")</f>
        <v>Vente lampes pupitres</v>
      </c>
      <c r="Z28" s="79" t="str">
        <f ca="1">IF(AND($T28&lt;&gt;"",$T28&lt;&gt;"fin"),IF(INDEX(Recettes!$A$2:$R$5000,$U28,Z$1)="","",INDEX(Recettes!$A$2:$R$5000,$U28,Z$1)),"")</f>
        <v>REC002B</v>
      </c>
      <c r="AA28" s="11">
        <f ca="1">IF(AND($T28&lt;&gt;"",$T28&lt;&gt;"fin"),IF(INDEX(Recettes!$A$2:$R$5000,$U28,AA$1)="","",INDEX(Recettes!$A$2:$R$5000,$U28,AA$1)),"")</f>
        <v>20</v>
      </c>
      <c r="AB28" s="79" t="str">
        <f ca="1">IF(AND($T28&lt;&gt;"",$T28&lt;&gt;"fin"),IF(INDEX(Recettes!$A$2:$R$5000,$U28,AB$1)="","",INDEX(Recettes!$A$2:$R$5000,$U28,AB$1)),"")</f>
        <v>VSEPA</v>
      </c>
      <c r="AC28" s="187"/>
      <c r="AD28" t="str">
        <f t="shared" ca="1" si="8"/>
        <v>Services bancaires</v>
      </c>
      <c r="AE28" t="str" cm="1">
        <f t="array" aca="1" ref="AE28" ca="1">IF(ISNA(MATCH(0,COUNTIF(AE$9:AE27,INDIRECT(AE$9)),0)),"",INDEX(INDIRECT(AE$9),MATCH(0,COUNTIF(AE$9:AE27,INDIRECT(AE$9)),0)))</f>
        <v/>
      </c>
      <c r="AG28" t="str">
        <f t="shared" ca="1" si="9"/>
        <v>Vente lampes pupitres</v>
      </c>
      <c r="AH28" t="str" cm="1">
        <f t="array" aca="1" ref="AH28" ca="1">IF(ISNA(MATCH(0,COUNTIF(AH$9:AH27,INDIRECT(AH$9)),0)),"",INDEX(INDIRECT(AH$9),MATCH(0,COUNTIF(AH$9:AH27,INDIRECT(AH$9)),0)))</f>
        <v/>
      </c>
      <c r="AI28" t="str">
        <f t="shared" ca="1" si="10"/>
        <v/>
      </c>
      <c r="AJ28" s="11" t="str">
        <f t="shared" ca="1" si="4"/>
        <v/>
      </c>
      <c r="AL28" t="str">
        <f t="shared" ca="1" si="11"/>
        <v/>
      </c>
      <c r="AM28" s="11" t="str">
        <f t="shared" ca="1" si="5"/>
        <v/>
      </c>
    </row>
    <row r="29" spans="1:39" ht="18.75" x14ac:dyDescent="0.3">
      <c r="A29" t="s">
        <v>256</v>
      </c>
      <c r="B29" s="591">
        <v>22</v>
      </c>
      <c r="C29" t="str" cm="1">
        <f t="array" aca="1" ref="C29" ca="1">IF(INDIRECT("'Postes comptables'!"&amp;$A29)="","",INDIRECT("'Postes comptables'!"&amp;$A29))</f>
        <v/>
      </c>
      <c r="D29">
        <f ca="1">IF(C29="",0,IF(SUMIF(Recettes!$G:$G,Analytique!$C29,Recettes!$E:$E)=0,0,SUMIF(Recettes!$G:$G,Analytique!$C29,Recettes!$E:$E)))</f>
        <v>0</v>
      </c>
      <c r="E29">
        <f ca="1">IF(C29="",0,IF(SUMIF(Dépenses!$G:$G,Analytique!$C29,Dépenses!$E:$E)=0,0,SUMIF(Dépenses!$G:$G,Analytique!$C29,Dépenses!$E:$E)))</f>
        <v>0</v>
      </c>
      <c r="F29" s="11" t="str">
        <f t="shared" ca="1" si="1"/>
        <v/>
      </c>
      <c r="G29" s="11" t="str">
        <f t="shared" ca="1" si="2"/>
        <v/>
      </c>
      <c r="H29" s="11" t="str">
        <f t="shared" ca="1" si="3"/>
        <v/>
      </c>
      <c r="I29" s="597"/>
      <c r="J29">
        <f ca="1">IF(OR(J28="",J28="fin"),"",IF(ISNA(MATCH($N$4,OFFSET(Dépenses!$G$2:$G$5000,K28,0),0)),"fin",MATCH($N$4,OFFSET(Dépenses!$G$2:$G$5000,K28,0),0)))</f>
        <v>1</v>
      </c>
      <c r="K29">
        <f t="shared" ca="1" si="12"/>
        <v>26</v>
      </c>
      <c r="L29" s="79">
        <f ca="1">IF(AND($J29&lt;&gt;"",$J29&lt;&gt;"fin"),IF(INDEX(Dépenses!$A$2:$R$5000,$K29,L$1)="","",INDEX(Dépenses!$A$2:$R$5000,$K29,L$1)),"")</f>
        <v>45763</v>
      </c>
      <c r="M29" s="79" t="str">
        <f ca="1">IF(AND($J29&lt;&gt;"",$J29&lt;&gt;"fin"),IF(INDEX(Dépenses!$A$2:$R$5000,$K29,M$1)="","",INDEX(Dépenses!$A$2:$R$5000,$K29,M$1)),"")</f>
        <v>FREE</v>
      </c>
      <c r="N29" s="79" t="str">
        <f ca="1">IF(AND($J29&lt;&gt;"",$J29&lt;&gt;"fin"),IF(INDEX(Dépenses!$A$2:$R$5000,$K29,N$1)="","",INDEX(Dépenses!$A$2:$R$5000,$K29,N$1)),"")</f>
        <v>Mobile 04</v>
      </c>
      <c r="O29" s="79" t="str">
        <f ca="1">IF(AND($J29&lt;&gt;"",$J29&lt;&gt;"fin"),IF(INDEX(Dépenses!$A$2:$R$5000,$K29,O$1)="","",INDEX(Dépenses!$A$2:$R$5000,$K29,O$1)),"")</f>
        <v>Frais postaux et télécommunications</v>
      </c>
      <c r="P29" s="593" t="str">
        <f ca="1">IF(AND($J29&lt;&gt;"",$J29&lt;&gt;"fin"),IF(INDEX(Dépenses!$A$2:$R$5000,$K29,P$1)="","",INDEX(Dépenses!$A$2:$R$5000,$K29,P$1)),"")</f>
        <v>AC023</v>
      </c>
      <c r="Q29" s="11">
        <f ca="1">IF(AND($J29&lt;&gt;"",$J29&lt;&gt;"fin"),IF(INDEX(Dépenses!$A$2:$R$5000,$K29,Q$1)="","",INDEX(Dépenses!$A$2:$R$5000,$K29,Q$1)),"")</f>
        <v>2</v>
      </c>
      <c r="R29" s="594" t="str">
        <f ca="1">IF(AND($J29&lt;&gt;"",$J29&lt;&gt;"fin"),IF(INDEX(Dépenses!$A$2:$R$5000,$K29,R$1)="","",INDEX(Dépenses!$A$2:$R$5000,$K29,R$1)),"")</f>
        <v>PSEPA</v>
      </c>
      <c r="T29">
        <f ca="1">IF(OR(T28="",T28="fin"),"",IF(ISNA(MATCH($N$4,OFFSET(Recettes!$G$2:$G$5000,U28,0),0)),"fin",MATCH($N$4,OFFSET(Recettes!$G$2:$G$5000,U28,0),0)))</f>
        <v>5</v>
      </c>
      <c r="U29">
        <f t="shared" ca="1" si="13"/>
        <v>29</v>
      </c>
      <c r="V29" s="79">
        <f ca="1">IF(AND($T29&lt;&gt;"",$T29&lt;&gt;"fin"),IF(INDEX(Recettes!$A$2:$R$5000,$U29,V$1)="","",INDEX(Recettes!$A$2:$R$5000,$U29,V$1)),"")</f>
        <v>45814</v>
      </c>
      <c r="W29" s="79" t="str">
        <f ca="1">IF(AND($T29&lt;&gt;"",$T29&lt;&gt;"fin"),IF(INDEX(Recettes!$A$2:$R$5000,$U29,W$1)="","",INDEX(Recettes!$A$2:$R$5000,$U29,W$1)),"")</f>
        <v>BIENFAITEURS</v>
      </c>
      <c r="X29" s="79" t="str">
        <f ca="1">IF(AND($T29&lt;&gt;"",$T29&lt;&gt;"fin"),IF(INDEX(Recettes!$A$2:$R$5000,$U29,X$1)="","",INDEX(Recettes!$A$2:$R$5000,$U29,X$1)),"")</f>
        <v>DON BIENFAITEUR</v>
      </c>
      <c r="Y29" s="79" t="str">
        <f ca="1">IF(AND($T29&lt;&gt;"",$T29&lt;&gt;"fin"),IF(INDEX(Recettes!$A$2:$R$5000,$U29,Y$1)="","",INDEX(Recettes!$A$2:$R$5000,$U29,Y$1)),"")</f>
        <v>Dons des bienfaiteurs</v>
      </c>
      <c r="Z29" s="79" t="str">
        <f ca="1">IF(AND($T29&lt;&gt;"",$T29&lt;&gt;"fin"),IF(INDEX(Recettes!$A$2:$R$5000,$U29,Z$1)="","",INDEX(Recettes!$A$2:$R$5000,$U29,Z$1)),"")</f>
        <v>REC005</v>
      </c>
      <c r="AA29" s="11">
        <f ca="1">IF(AND($T29&lt;&gt;"",$T29&lt;&gt;"fin"),IF(INDEX(Recettes!$A$2:$R$5000,$U29,AA$1)="","",INDEX(Recettes!$A$2:$R$5000,$U29,AA$1)),"")</f>
        <v>100</v>
      </c>
      <c r="AB29" s="79" t="str">
        <f ca="1">IF(AND($T29&lt;&gt;"",$T29&lt;&gt;"fin"),IF(INDEX(Recettes!$A$2:$R$5000,$U29,AB$1)="","",INDEX(Recettes!$A$2:$R$5000,$U29,AB$1)),"")</f>
        <v>VSEPA</v>
      </c>
      <c r="AC29" s="187"/>
      <c r="AD29" t="str">
        <f t="shared" ca="1" si="8"/>
        <v>Frais postaux et télécommunications</v>
      </c>
      <c r="AE29" t="str" cm="1">
        <f t="array" aca="1" ref="AE29" ca="1">IF(ISNA(MATCH(0,COUNTIF(AE$9:AE28,INDIRECT(AE$9)),0)),"",INDEX(INDIRECT(AE$9),MATCH(0,COUNTIF(AE$9:AE28,INDIRECT(AE$9)),0)))</f>
        <v/>
      </c>
      <c r="AG29" t="str">
        <f t="shared" ca="1" si="9"/>
        <v>Dons des bienfaiteurs</v>
      </c>
      <c r="AH29" t="str" cm="1">
        <f t="array" aca="1" ref="AH29" ca="1">IF(ISNA(MATCH(0,COUNTIF(AH$9:AH28,INDIRECT(AH$9)),0)),"",INDEX(INDIRECT(AH$9),MATCH(0,COUNTIF(AH$9:AH28,INDIRECT(AH$9)),0)))</f>
        <v/>
      </c>
      <c r="AI29" t="str">
        <f t="shared" ca="1" si="10"/>
        <v/>
      </c>
      <c r="AJ29" s="11" t="str">
        <f t="shared" ca="1" si="4"/>
        <v/>
      </c>
      <c r="AL29" t="str">
        <f t="shared" ca="1" si="11"/>
        <v/>
      </c>
      <c r="AM29" s="11" t="str">
        <f t="shared" ca="1" si="5"/>
        <v/>
      </c>
    </row>
    <row r="30" spans="1:39" ht="18.75" x14ac:dyDescent="0.3">
      <c r="A30" t="s">
        <v>257</v>
      </c>
      <c r="B30" s="591">
        <v>23</v>
      </c>
      <c r="C30" t="str" cm="1">
        <f t="array" aca="1" ref="C30" ca="1">IF(INDIRECT("'Postes comptables'!"&amp;$A30)="","",INDIRECT("'Postes comptables'!"&amp;$A30))</f>
        <v/>
      </c>
      <c r="D30">
        <f ca="1">IF(C30="",0,IF(SUMIF(Recettes!$G:$G,Analytique!$C30,Recettes!$E:$E)=0,0,SUMIF(Recettes!$G:$G,Analytique!$C30,Recettes!$E:$E)))</f>
        <v>0</v>
      </c>
      <c r="E30">
        <f ca="1">IF(C30="",0,IF(SUMIF(Dépenses!$G:$G,Analytique!$C30,Dépenses!$E:$E)=0,0,SUMIF(Dépenses!$G:$G,Analytique!$C30,Dépenses!$E:$E)))</f>
        <v>0</v>
      </c>
      <c r="F30" s="11" t="str">
        <f t="shared" ca="1" si="1"/>
        <v/>
      </c>
      <c r="G30" s="11" t="str">
        <f t="shared" ca="1" si="2"/>
        <v/>
      </c>
      <c r="H30" s="11" t="str">
        <f t="shared" ca="1" si="3"/>
        <v/>
      </c>
      <c r="I30" s="597"/>
      <c r="J30">
        <f ca="1">IF(OR(J29="",J29="fin"),"",IF(ISNA(MATCH($N$4,OFFSET(Dépenses!$G$2:$G$5000,K29,0),0)),"fin",MATCH($N$4,OFFSET(Dépenses!$G$2:$G$5000,K29,0),0)))</f>
        <v>1</v>
      </c>
      <c r="K30">
        <f t="shared" ca="1" si="12"/>
        <v>27</v>
      </c>
      <c r="L30" s="79">
        <f ca="1">IF(AND($J30&lt;&gt;"",$J30&lt;&gt;"fin"),IF(INDEX(Dépenses!$A$2:$R$5000,$K30,L$1)="","",INDEX(Dépenses!$A$2:$R$5000,$K30,L$1)),"")</f>
        <v>45769</v>
      </c>
      <c r="M30" s="79" t="str">
        <f ca="1">IF(AND($J30&lt;&gt;"",$J30&lt;&gt;"fin"),IF(INDEX(Dépenses!$A$2:$R$5000,$K30,M$1)="","",INDEX(Dépenses!$A$2:$R$5000,$K30,M$1)),"")</f>
        <v>CREDIT AGRICOLE</v>
      </c>
      <c r="N30" s="79" t="str">
        <f ca="1">IF(AND($J30&lt;&gt;"",$J30&lt;&gt;"fin"),IF(INDEX(Dépenses!$A$2:$R$5000,$K30,N$1)="","",INDEX(Dépenses!$A$2:$R$5000,$K30,N$1)),"")</f>
        <v>Rétrocession compte service</v>
      </c>
      <c r="O30" s="79" t="str">
        <f ca="1">IF(AND($J30&lt;&gt;"",$J30&lt;&gt;"fin"),IF(INDEX(Dépenses!$A$2:$R$5000,$K30,O$1)="","",INDEX(Dépenses!$A$2:$R$5000,$K30,O$1)),"")</f>
        <v>Services bancaires</v>
      </c>
      <c r="P30" s="593" t="str">
        <f ca="1">IF(AND($J30&lt;&gt;"",$J30&lt;&gt;"fin"),IF(INDEX(Dépenses!$A$2:$R$5000,$K30,P$1)="","",INDEX(Dépenses!$A$2:$R$5000,$K30,P$1)),"")</f>
        <v>AC025</v>
      </c>
      <c r="Q30" s="11">
        <f ca="1">IF(AND($J30&lt;&gt;"",$J30&lt;&gt;"fin"),IF(INDEX(Dépenses!$A$2:$R$5000,$K30,Q$1)="","",INDEX(Dépenses!$A$2:$R$5000,$K30,Q$1)),"")</f>
        <v>-4.8</v>
      </c>
      <c r="R30" s="594" t="str">
        <f ca="1">IF(AND($J30&lt;&gt;"",$J30&lt;&gt;"fin"),IF(INDEX(Dépenses!$A$2:$R$5000,$K30,R$1)="","",INDEX(Dépenses!$A$2:$R$5000,$K30,R$1)),"")</f>
        <v>VSEPA</v>
      </c>
      <c r="T30">
        <f ca="1">IF(OR(T29="",T29="fin"),"",IF(ISNA(MATCH($N$4,OFFSET(Recettes!$G$2:$G$5000,U29,0),0)),"fin",MATCH($N$4,OFFSET(Recettes!$G$2:$G$5000,U29,0),0)))</f>
        <v>4</v>
      </c>
      <c r="U30">
        <f t="shared" ca="1" si="13"/>
        <v>33</v>
      </c>
      <c r="V30" s="79">
        <f ca="1">IF(AND($T30&lt;&gt;"",$T30&lt;&gt;"fin"),IF(INDEX(Recettes!$A$2:$R$5000,$U30,V$1)="","",INDEX(Recettes!$A$2:$R$5000,$U30,V$1)),"")</f>
        <v>45919</v>
      </c>
      <c r="W30" s="79" t="str">
        <f ca="1">IF(AND($T30&lt;&gt;"",$T30&lt;&gt;"fin"),IF(INDEX(Recettes!$A$2:$R$5000,$U30,W$1)="","",INDEX(Recettes!$A$2:$R$5000,$U30,W$1)),"")</f>
        <v>MUSICIENS</v>
      </c>
      <c r="X30" s="79" t="str">
        <f ca="1">IF(AND($T30&lt;&gt;"",$T30&lt;&gt;"fin"),IF(INDEX(Recettes!$A$2:$R$5000,$U30,X$1)="","",INDEX(Recettes!$A$2:$R$5000,$U30,X$1)),"")</f>
        <v>CABY Didier</v>
      </c>
      <c r="Y30" s="79" t="str">
        <f ca="1">IF(AND($T30&lt;&gt;"",$T30&lt;&gt;"fin"),IF(INDEX(Recettes!$A$2:$R$5000,$U30,Y$1)="","",INDEX(Recettes!$A$2:$R$5000,$U30,Y$1)),"")</f>
        <v>Rétrocession Licences Office 365</v>
      </c>
      <c r="Z30" s="79" t="str">
        <f ca="1">IF(AND($T30&lt;&gt;"",$T30&lt;&gt;"fin"),IF(INDEX(Recettes!$A$2:$R$5000,$U30,Z$1)="","",INDEX(Recettes!$A$2:$R$5000,$U30,Z$1)),"")</f>
        <v>REC013</v>
      </c>
      <c r="AA30" s="11">
        <f ca="1">IF(AND($T30&lt;&gt;"",$T30&lt;&gt;"fin"),IF(INDEX(Recettes!$A$2:$R$5000,$U30,AA$1)="","",INDEX(Recettes!$A$2:$R$5000,$U30,AA$1)),"")</f>
        <v>31.9</v>
      </c>
      <c r="AB30" s="79" t="str">
        <f ca="1">IF(AND($T30&lt;&gt;"",$T30&lt;&gt;"fin"),IF(INDEX(Recettes!$A$2:$R$5000,$U30,AB$1)="","",INDEX(Recettes!$A$2:$R$5000,$U30,AB$1)),"")</f>
        <v>VSEPA</v>
      </c>
      <c r="AC30" s="187"/>
      <c r="AD30" t="str">
        <f t="shared" ca="1" si="8"/>
        <v>Services bancaires</v>
      </c>
      <c r="AE30" t="str" cm="1">
        <f t="array" aca="1" ref="AE30" ca="1">IF(ISNA(MATCH(0,COUNTIF(AE$9:AE29,INDIRECT(AE$9)),0)),"",INDEX(INDIRECT(AE$9),MATCH(0,COUNTIF(AE$9:AE29,INDIRECT(AE$9)),0)))</f>
        <v/>
      </c>
      <c r="AG30" t="str">
        <f t="shared" ca="1" si="9"/>
        <v>Rétrocession Licences Office 365</v>
      </c>
      <c r="AH30" t="str" cm="1">
        <f t="array" aca="1" ref="AH30" ca="1">IF(ISNA(MATCH(0,COUNTIF(AH$9:AH29,INDIRECT(AH$9)),0)),"",INDEX(INDIRECT(AH$9),MATCH(0,COUNTIF(AH$9:AH29,INDIRECT(AH$9)),0)))</f>
        <v/>
      </c>
      <c r="AI30" t="str">
        <f t="shared" ca="1" si="10"/>
        <v/>
      </c>
      <c r="AJ30" s="11" t="str">
        <f t="shared" ca="1" si="4"/>
        <v/>
      </c>
      <c r="AL30" t="str">
        <f t="shared" ca="1" si="11"/>
        <v/>
      </c>
      <c r="AM30" s="11" t="str">
        <f t="shared" ca="1" si="5"/>
        <v/>
      </c>
    </row>
    <row r="31" spans="1:39" ht="18.75" x14ac:dyDescent="0.3">
      <c r="A31" t="s">
        <v>258</v>
      </c>
      <c r="B31" s="591">
        <v>24</v>
      </c>
      <c r="C31" t="str" cm="1">
        <f t="array" aca="1" ref="C31" ca="1">IF(INDIRECT("'Postes comptables'!"&amp;$A31)="","",INDIRECT("'Postes comptables'!"&amp;$A31))</f>
        <v/>
      </c>
      <c r="D31">
        <f ca="1">IF(C31="",0,IF(SUMIF(Recettes!$G:$G,Analytique!$C31,Recettes!$E:$E)=0,0,SUMIF(Recettes!$G:$G,Analytique!$C31,Recettes!$E:$E)))</f>
        <v>0</v>
      </c>
      <c r="E31">
        <f ca="1">IF(C31="",0,IF(SUMIF(Dépenses!$G:$G,Analytique!$C31,Dépenses!$E:$E)=0,0,SUMIF(Dépenses!$G:$G,Analytique!$C31,Dépenses!$E:$E)))</f>
        <v>0</v>
      </c>
      <c r="F31" s="11" t="str">
        <f t="shared" ca="1" si="1"/>
        <v/>
      </c>
      <c r="G31" s="11" t="str">
        <f t="shared" ca="1" si="2"/>
        <v/>
      </c>
      <c r="H31" s="11" t="str">
        <f t="shared" ca="1" si="3"/>
        <v/>
      </c>
      <c r="I31" s="597"/>
      <c r="J31">
        <f ca="1">IF(OR(J30="",J30="fin"),"",IF(ISNA(MATCH($N$4,OFFSET(Dépenses!$G$2:$G$5000,K30,0),0)),"fin",MATCH($N$4,OFFSET(Dépenses!$G$2:$G$5000,K30,0),0)))</f>
        <v>1</v>
      </c>
      <c r="K31">
        <f t="shared" ca="1" si="12"/>
        <v>28</v>
      </c>
      <c r="L31" s="79">
        <f ca="1">IF(AND($J31&lt;&gt;"",$J31&lt;&gt;"fin"),IF(INDEX(Dépenses!$A$2:$R$5000,$K31,L$1)="","",INDEX(Dépenses!$A$2:$R$5000,$K31,L$1)),"")</f>
        <v>45771</v>
      </c>
      <c r="M31" s="79" t="str">
        <f ca="1">IF(AND($J31&lt;&gt;"",$J31&lt;&gt;"fin"),IF(INDEX(Dépenses!$A$2:$R$5000,$K31,M$1)="","",INDEX(Dépenses!$A$2:$R$5000,$K31,M$1)),"")</f>
        <v>O2SWITCH</v>
      </c>
      <c r="N31" s="79" t="str">
        <f ca="1">IF(AND($J31&lt;&gt;"",$J31&lt;&gt;"fin"),IF(INDEX(Dépenses!$A$2:$R$5000,$K31,N$1)="","",INDEX(Dépenses!$A$2:$R$5000,$K31,N$1)),"")</f>
        <v>Renouvellement site h3c</v>
      </c>
      <c r="O31" s="79" t="str">
        <f ca="1">IF(AND($J31&lt;&gt;"",$J31&lt;&gt;"fin"),IF(INDEX(Dépenses!$A$2:$R$5000,$K31,O$1)="","",INDEX(Dépenses!$A$2:$R$5000,$K31,O$1)),"")</f>
        <v>Domaine h3c-reims.fr</v>
      </c>
      <c r="P31" s="593" t="str">
        <f ca="1">IF(AND($J31&lt;&gt;"",$J31&lt;&gt;"fin"),IF(INDEX(Dépenses!$A$2:$R$5000,$K31,P$1)="","",INDEX(Dépenses!$A$2:$R$5000,$K31,P$1)),"")</f>
        <v>AC022</v>
      </c>
      <c r="Q31" s="11">
        <f ca="1">IF(AND($J31&lt;&gt;"",$J31&lt;&gt;"fin"),IF(INDEX(Dépenses!$A$2:$R$5000,$K31,Q$1)="","",INDEX(Dépenses!$A$2:$R$5000,$K31,Q$1)),"")</f>
        <v>100.8</v>
      </c>
      <c r="R31" s="594" t="str">
        <f ca="1">IF(AND($J31&lt;&gt;"",$J31&lt;&gt;"fin"),IF(INDEX(Dépenses!$A$2:$R$5000,$K31,R$1)="","",INDEX(Dépenses!$A$2:$R$5000,$K31,R$1)),"")</f>
        <v>VSEPA</v>
      </c>
      <c r="T31">
        <f ca="1">IF(OR(T30="",T30="fin"),"",IF(ISNA(MATCH($N$4,OFFSET(Recettes!$G$2:$G$5000,U30,0),0)),"fin",MATCH($N$4,OFFSET(Recettes!$G$2:$G$5000,U30,0),0)))</f>
        <v>1</v>
      </c>
      <c r="U31">
        <f t="shared" ca="1" si="13"/>
        <v>34</v>
      </c>
      <c r="V31" s="79">
        <f ca="1">IF(AND($T31&lt;&gt;"",$T31&lt;&gt;"fin"),IF(INDEX(Recettes!$A$2:$R$5000,$U31,V$1)="","",INDEX(Recettes!$A$2:$R$5000,$U31,V$1)),"")</f>
        <v>45919</v>
      </c>
      <c r="W31" s="79" t="str">
        <f ca="1">IF(AND($T31&lt;&gt;"",$T31&lt;&gt;"fin"),IF(INDEX(Recettes!$A$2:$R$5000,$U31,W$1)="","",INDEX(Recettes!$A$2:$R$5000,$U31,W$1)),"")</f>
        <v>MUSICIENS</v>
      </c>
      <c r="X31" s="79" t="str">
        <f ca="1">IF(AND($T31&lt;&gt;"",$T31&lt;&gt;"fin"),IF(INDEX(Recettes!$A$2:$R$5000,$U31,X$1)="","",INDEX(Recettes!$A$2:$R$5000,$U31,X$1)),"")</f>
        <v>MUSICIEN</v>
      </c>
      <c r="Y31" s="79" t="str">
        <f ca="1">IF(AND($T31&lt;&gt;"",$T31&lt;&gt;"fin"),IF(INDEX(Recettes!$A$2:$R$5000,$U31,Y$1)="","",INDEX(Recettes!$A$2:$R$5000,$U31,Y$1)),"")</f>
        <v>Rétrocession Licences Office 365</v>
      </c>
      <c r="Z31" s="79" t="str">
        <f ca="1">IF(AND($T31&lt;&gt;"",$T31&lt;&gt;"fin"),IF(INDEX(Recettes!$A$2:$R$5000,$U31,Z$1)="","",INDEX(Recettes!$A$2:$R$5000,$U31,Z$1)),"")</f>
        <v>REC014</v>
      </c>
      <c r="AA31" s="11">
        <f ca="1">IF(AND($T31&lt;&gt;"",$T31&lt;&gt;"fin"),IF(INDEX(Recettes!$A$2:$R$5000,$U31,AA$1)="","",INDEX(Recettes!$A$2:$R$5000,$U31,AA$1)),"")</f>
        <v>16.399999999999999</v>
      </c>
      <c r="AB31" s="79" t="str">
        <f ca="1">IF(AND($T31&lt;&gt;"",$T31&lt;&gt;"fin"),IF(INDEX(Recettes!$A$2:$R$5000,$U31,AB$1)="","",INDEX(Recettes!$A$2:$R$5000,$U31,AB$1)),"")</f>
        <v>VSEPA</v>
      </c>
      <c r="AD31" t="str">
        <f t="shared" ca="1" si="8"/>
        <v>Domaine h3c-reims.fr</v>
      </c>
      <c r="AG31" t="str">
        <f t="shared" ca="1" si="9"/>
        <v>Rétrocession Licences Office 365</v>
      </c>
    </row>
    <row r="32" spans="1:39" ht="18.75" x14ac:dyDescent="0.3">
      <c r="A32" t="s">
        <v>259</v>
      </c>
      <c r="B32" s="591">
        <v>25</v>
      </c>
      <c r="C32" t="str" cm="1">
        <f t="array" aca="1" ref="C32" ca="1">IF(INDIRECT("'Postes comptables'!"&amp;$A32)="","",INDIRECT("'Postes comptables'!"&amp;$A32))</f>
        <v/>
      </c>
      <c r="D32">
        <f ca="1">IF(C32="",0,IF(SUMIF(Recettes!$G:$G,Analytique!$C32,Recettes!$E:$E)=0,0,SUMIF(Recettes!$G:$G,Analytique!$C32,Recettes!$E:$E)))</f>
        <v>0</v>
      </c>
      <c r="E32">
        <f ca="1">IF(C32="",0,IF(SUMIF(Dépenses!$G:$G,Analytique!$C32,Dépenses!$E:$E)=0,0,SUMIF(Dépenses!$G:$G,Analytique!$C32,Dépenses!$E:$E)))</f>
        <v>0</v>
      </c>
      <c r="F32" s="11" t="str">
        <f t="shared" ca="1" si="1"/>
        <v/>
      </c>
      <c r="G32" s="11" t="str">
        <f t="shared" ca="1" si="2"/>
        <v/>
      </c>
      <c r="H32" s="11" t="str">
        <f t="shared" ca="1" si="3"/>
        <v/>
      </c>
      <c r="I32" s="597"/>
      <c r="J32">
        <f ca="1">IF(OR(J31="",J31="fin"),"",IF(ISNA(MATCH($N$4,OFFSET(Dépenses!$G$2:$G$5000,K31,0),0)),"fin",MATCH($N$4,OFFSET(Dépenses!$G$2:$G$5000,K31,0),0)))</f>
        <v>2</v>
      </c>
      <c r="K32">
        <f t="shared" ca="1" si="12"/>
        <v>30</v>
      </c>
      <c r="L32" s="79">
        <f ca="1">IF(AND($J32&lt;&gt;"",$J32&lt;&gt;"fin"),IF(INDEX(Dépenses!$A$2:$R$5000,$K32,L$1)="","",INDEX(Dépenses!$A$2:$R$5000,$K32,L$1)),"")</f>
        <v>45786</v>
      </c>
      <c r="M32" s="79" t="str">
        <f ca="1">IF(AND($J32&lt;&gt;"",$J32&lt;&gt;"fin"),IF(INDEX(Dépenses!$A$2:$R$5000,$K32,M$1)="","",INDEX(Dépenses!$A$2:$R$5000,$K32,M$1)),"")</f>
        <v>CREDIT AGRICOLE</v>
      </c>
      <c r="N32" s="79" t="str">
        <f ca="1">IF(AND($J32&lt;&gt;"",$J32&lt;&gt;"fin"),IF(INDEX(Dépenses!$A$2:$R$5000,$K32,N$1)="","",INDEX(Dépenses!$A$2:$R$5000,$K32,N$1)),"")</f>
        <v>Compte service 04</v>
      </c>
      <c r="O32" s="79" t="str">
        <f ca="1">IF(AND($J32&lt;&gt;"",$J32&lt;&gt;"fin"),IF(INDEX(Dépenses!$A$2:$R$5000,$K32,O$1)="","",INDEX(Dépenses!$A$2:$R$5000,$K32,O$1)),"")</f>
        <v>Services bancaires</v>
      </c>
      <c r="P32" s="593" t="str">
        <f ca="1">IF(AND($J32&lt;&gt;"",$J32&lt;&gt;"fin"),IF(INDEX(Dépenses!$A$2:$R$5000,$K32,P$1)="","",INDEX(Dépenses!$A$2:$R$5000,$K32,P$1)),"")</f>
        <v>AC026</v>
      </c>
      <c r="Q32" s="11">
        <f ca="1">IF(AND($J32&lt;&gt;"",$J32&lt;&gt;"fin"),IF(INDEX(Dépenses!$A$2:$R$5000,$K32,Q$1)="","",INDEX(Dépenses!$A$2:$R$5000,$K32,Q$1)),"")</f>
        <v>1.22</v>
      </c>
      <c r="R32" s="594" t="str">
        <f ca="1">IF(AND($J32&lt;&gt;"",$J32&lt;&gt;"fin"),IF(INDEX(Dépenses!$A$2:$R$5000,$K32,R$1)="","",INDEX(Dépenses!$A$2:$R$5000,$K32,R$1)),"")</f>
        <v>PSEPA</v>
      </c>
      <c r="T32">
        <f ca="1">IF(OR(T31="",T31="fin"),"",IF(ISNA(MATCH($N$4,OFFSET(Recettes!$G$2:$G$5000,U31,0),0)),"fin",MATCH($N$4,OFFSET(Recettes!$G$2:$G$5000,U31,0),0)))</f>
        <v>1</v>
      </c>
      <c r="U32">
        <f t="shared" ca="1" si="13"/>
        <v>35</v>
      </c>
      <c r="V32" s="79">
        <f ca="1">IF(AND($T32&lt;&gt;"",$T32&lt;&gt;"fin"),IF(INDEX(Recettes!$A$2:$R$5000,$U32,V$1)="","",INDEX(Recettes!$A$2:$R$5000,$U32,V$1)),"")</f>
        <v>45919</v>
      </c>
      <c r="W32" s="79" t="str">
        <f ca="1">IF(AND($T32&lt;&gt;"",$T32&lt;&gt;"fin"),IF(INDEX(Recettes!$A$2:$R$5000,$U32,W$1)="","",INDEX(Recettes!$A$2:$R$5000,$U32,W$1)),"")</f>
        <v>MUSICENS</v>
      </c>
      <c r="X32" s="79" t="str">
        <f ca="1">IF(AND($T32&lt;&gt;"",$T32&lt;&gt;"fin"),IF(INDEX(Recettes!$A$2:$R$5000,$U32,X$1)="","",INDEX(Recettes!$A$2:$R$5000,$U32,X$1)),"")</f>
        <v>MUSICIEN</v>
      </c>
      <c r="Y32" s="79" t="str">
        <f ca="1">IF(AND($T32&lt;&gt;"",$T32&lt;&gt;"fin"),IF(INDEX(Recettes!$A$2:$R$5000,$U32,Y$1)="","",INDEX(Recettes!$A$2:$R$5000,$U32,Y$1)),"")</f>
        <v>Rétrocession Licences Office 365</v>
      </c>
      <c r="Z32" s="79" t="str">
        <f ca="1">IF(AND($T32&lt;&gt;"",$T32&lt;&gt;"fin"),IF(INDEX(Recettes!$A$2:$R$5000,$U32,Z$1)="","",INDEX(Recettes!$A$2:$R$5000,$U32,Z$1)),"")</f>
        <v>REC015</v>
      </c>
      <c r="AA32" s="11">
        <f ca="1">IF(AND($T32&lt;&gt;"",$T32&lt;&gt;"fin"),IF(INDEX(Recettes!$A$2:$R$5000,$U32,AA$1)="","",INDEX(Recettes!$A$2:$R$5000,$U32,AA$1)),"")</f>
        <v>16.399999999999999</v>
      </c>
      <c r="AB32" s="79" t="str">
        <f ca="1">IF(AND($T32&lt;&gt;"",$T32&lt;&gt;"fin"),IF(INDEX(Recettes!$A$2:$R$5000,$U32,AB$1)="","",INDEX(Recettes!$A$2:$R$5000,$U32,AB$1)),"")</f>
        <v>VSEPA</v>
      </c>
      <c r="AD32" t="str">
        <f t="shared" ca="1" si="8"/>
        <v>Services bancaires</v>
      </c>
      <c r="AG32" t="str">
        <f t="shared" ca="1" si="9"/>
        <v>Rétrocession Licences Office 365</v>
      </c>
    </row>
    <row r="33" spans="1:33" ht="18.75" x14ac:dyDescent="0.3">
      <c r="A33" t="s">
        <v>260</v>
      </c>
      <c r="B33" s="591">
        <v>26</v>
      </c>
      <c r="C33" t="str" cm="1">
        <f t="array" aca="1" ref="C33" ca="1">IF(INDIRECT("'Postes comptables'!"&amp;$A33)="","",INDIRECT("'Postes comptables'!"&amp;$A33))</f>
        <v/>
      </c>
      <c r="D33">
        <f ca="1">IF(C33="",0,IF(SUMIF(Recettes!$G:$G,Analytique!$C33,Recettes!$E:$E)=0,0,SUMIF(Recettes!$G:$G,Analytique!$C33,Recettes!$E:$E)))</f>
        <v>0</v>
      </c>
      <c r="E33">
        <f ca="1">IF(C33="",0,IF(SUMIF(Dépenses!$G:$G,Analytique!$C33,Dépenses!$E:$E)=0,0,SUMIF(Dépenses!$G:$G,Analytique!$C33,Dépenses!$E:$E)))</f>
        <v>0</v>
      </c>
      <c r="F33" s="11" t="str">
        <f t="shared" ca="1" si="1"/>
        <v/>
      </c>
      <c r="G33" s="11" t="str">
        <f t="shared" ca="1" si="2"/>
        <v/>
      </c>
      <c r="H33" s="11" t="str">
        <f t="shared" ca="1" si="3"/>
        <v/>
      </c>
      <c r="I33" s="597"/>
      <c r="J33">
        <f ca="1">IF(OR(J32="",J32="fin"),"",IF(ISNA(MATCH($N$4,OFFSET(Dépenses!$G$2:$G$5000,K32,0),0)),"fin",MATCH($N$4,OFFSET(Dépenses!$G$2:$G$5000,K32,0),0)))</f>
        <v>1</v>
      </c>
      <c r="K33">
        <f t="shared" ca="1" si="12"/>
        <v>31</v>
      </c>
      <c r="L33" s="79">
        <f ca="1">IF(AND($J33&lt;&gt;"",$J33&lt;&gt;"fin"),IF(INDEX(Dépenses!$A$2:$R$5000,$K33,L$1)="","",INDEX(Dépenses!$A$2:$R$5000,$K33,L$1)),"")</f>
        <v>45788</v>
      </c>
      <c r="M33" s="79" t="str">
        <f ca="1">IF(AND($J33&lt;&gt;"",$J33&lt;&gt;"fin"),IF(INDEX(Dépenses!$A$2:$R$5000,$K33,M$1)="","",INDEX(Dépenses!$A$2:$R$5000,$K33,M$1)),"")</f>
        <v>SUMUP</v>
      </c>
      <c r="N33" s="79" t="str">
        <f ca="1">IF(AND($J33&lt;&gt;"",$J33&lt;&gt;"fin"),IF(INDEX(Dépenses!$A$2:$R$5000,$K33,N$1)="","",INDEX(Dépenses!$A$2:$R$5000,$K33,N$1)),"")</f>
        <v>Lecteur cartes</v>
      </c>
      <c r="O33" s="79" t="str">
        <f ca="1">IF(AND($J33&lt;&gt;"",$J33&lt;&gt;"fin"),IF(INDEX(Dépenses!$A$2:$R$5000,$K33,O$1)="","",INDEX(Dépenses!$A$2:$R$5000,$K33,O$1)),"")</f>
        <v>Achat de matériel et accessoires</v>
      </c>
      <c r="P33" s="593" t="str">
        <f ca="1">IF(AND($J33&lt;&gt;"",$J33&lt;&gt;"fin"),IF(INDEX(Dépenses!$A$2:$R$5000,$K33,P$1)="","",INDEX(Dépenses!$A$2:$R$5000,$K33,P$1)),"")</f>
        <v>AC028</v>
      </c>
      <c r="Q33" s="11">
        <f ca="1">IF(AND($J33&lt;&gt;"",$J33&lt;&gt;"fin"),IF(INDEX(Dépenses!$A$2:$R$5000,$K33,Q$1)="","",INDEX(Dépenses!$A$2:$R$5000,$K33,Q$1)),"")</f>
        <v>82.8</v>
      </c>
      <c r="R33" s="594" t="str">
        <f ca="1">IF(AND($J33&lt;&gt;"",$J33&lt;&gt;"fin"),IF(INDEX(Dépenses!$A$2:$R$5000,$K33,R$1)="","",INDEX(Dépenses!$A$2:$R$5000,$K33,R$1)),"")</f>
        <v>CB</v>
      </c>
      <c r="T33">
        <f ca="1">IF(OR(T32="",T32="fin"),"",IF(ISNA(MATCH($N$4,OFFSET(Recettes!$G$2:$G$5000,U32,0),0)),"fin",MATCH($N$4,OFFSET(Recettes!$G$2:$G$5000,U32,0),0)))</f>
        <v>4</v>
      </c>
      <c r="U33">
        <f t="shared" ca="1" si="13"/>
        <v>39</v>
      </c>
      <c r="V33" s="79">
        <f ca="1">IF(AND($T33&lt;&gt;"",$T33&lt;&gt;"fin"),IF(INDEX(Recettes!$A$2:$R$5000,$U33,V$1)="","",INDEX(Recettes!$A$2:$R$5000,$U33,V$1)),"")</f>
        <v>45951</v>
      </c>
      <c r="W33" s="79" t="str">
        <f ca="1">IF(AND($T33&lt;&gt;"",$T33&lt;&gt;"fin"),IF(INDEX(Recettes!$A$2:$R$5000,$U33,W$1)="","",INDEX(Recettes!$A$2:$R$5000,$U33,W$1)),"")</f>
        <v>BENEVOLES</v>
      </c>
      <c r="X33" s="79" t="str">
        <f ca="1">IF(AND($T33&lt;&gt;"",$T33&lt;&gt;"fin"),IF(INDEX(Recettes!$A$2:$R$5000,$U33,X$1)="","",INDEX(Recettes!$A$2:$R$5000,$U33,X$1)),"")</f>
        <v>Refacturation Licence Microsoft</v>
      </c>
      <c r="Y33" s="79" t="str">
        <f ca="1">IF(AND($T33&lt;&gt;"",$T33&lt;&gt;"fin"),IF(INDEX(Recettes!$A$2:$R$5000,$U33,Y$1)="","",INDEX(Recettes!$A$2:$R$5000,$U33,Y$1)),"")</f>
        <v>Rétrocession Licences Office 365</v>
      </c>
      <c r="Z33" s="79" t="str">
        <f ca="1">IF(AND($T33&lt;&gt;"",$T33&lt;&gt;"fin"),IF(INDEX(Recettes!$A$2:$R$5000,$U33,Z$1)="","",INDEX(Recettes!$A$2:$R$5000,$U33,Z$1)),"")</f>
        <v>REC017</v>
      </c>
      <c r="AA33" s="11">
        <f ca="1">IF(AND($T33&lt;&gt;"",$T33&lt;&gt;"fin"),IF(INDEX(Recettes!$A$2:$R$5000,$U33,AA$1)="","",INDEX(Recettes!$A$2:$R$5000,$U33,AA$1)),"")</f>
        <v>11.39</v>
      </c>
      <c r="AB33" s="79" t="str">
        <f ca="1">IF(AND($T33&lt;&gt;"",$T33&lt;&gt;"fin"),IF(INDEX(Recettes!$A$2:$R$5000,$U33,AB$1)="","",INDEX(Recettes!$A$2:$R$5000,$U33,AB$1)),"")</f>
        <v>VSEPA</v>
      </c>
      <c r="AD33" t="str">
        <f t="shared" ca="1" si="8"/>
        <v>Achat de matériel et accessoires</v>
      </c>
      <c r="AG33" t="str">
        <f t="shared" ca="1" si="9"/>
        <v>Rétrocession Licences Office 365</v>
      </c>
    </row>
    <row r="34" spans="1:33" ht="18.75" x14ac:dyDescent="0.3">
      <c r="A34" t="s">
        <v>261</v>
      </c>
      <c r="B34" s="591">
        <v>27</v>
      </c>
      <c r="C34" t="str" cm="1">
        <f t="array" aca="1" ref="C34" ca="1">IF(INDIRECT("'Postes comptables'!"&amp;$A34)="","",INDIRECT("'Postes comptables'!"&amp;$A34))</f>
        <v/>
      </c>
      <c r="D34">
        <f ca="1">IF(C34="",0,IF(SUMIF(Recettes!$G:$G,Analytique!$C34,Recettes!$E:$E)=0,0,SUMIF(Recettes!$G:$G,Analytique!$C34,Recettes!$E:$E)))</f>
        <v>0</v>
      </c>
      <c r="E34">
        <f ca="1">IF(C34="",0,IF(SUMIF(Dépenses!$G:$G,Analytique!$C34,Dépenses!$E:$E)=0,0,SUMIF(Dépenses!$G:$G,Analytique!$C34,Dépenses!$E:$E)))</f>
        <v>0</v>
      </c>
      <c r="F34" s="11" t="str">
        <f t="shared" ca="1" si="1"/>
        <v/>
      </c>
      <c r="G34" s="11" t="str">
        <f t="shared" ca="1" si="2"/>
        <v/>
      </c>
      <c r="H34" s="11" t="str">
        <f t="shared" ca="1" si="3"/>
        <v/>
      </c>
      <c r="I34" s="597"/>
      <c r="J34">
        <f ca="1">IF(OR(J33="",J33="fin"),"",IF(ISNA(MATCH($N$4,OFFSET(Dépenses!$G$2:$G$5000,K33,0),0)),"fin",MATCH($N$4,OFFSET(Dépenses!$G$2:$G$5000,K33,0),0)))</f>
        <v>2</v>
      </c>
      <c r="K34">
        <f t="shared" ca="1" si="12"/>
        <v>33</v>
      </c>
      <c r="L34" s="79">
        <f ca="1">IF(AND($J34&lt;&gt;"",$J34&lt;&gt;"fin"),IF(INDEX(Dépenses!$A$2:$R$5000,$K34,L$1)="","",INDEX(Dépenses!$A$2:$R$5000,$K34,L$1)),"")</f>
        <v>45791</v>
      </c>
      <c r="M34" s="79" t="str">
        <f ca="1">IF(AND($J34&lt;&gt;"",$J34&lt;&gt;"fin"),IF(INDEX(Dépenses!$A$2:$R$5000,$K34,M$1)="","",INDEX(Dépenses!$A$2:$R$5000,$K34,M$1)),"")</f>
        <v>FREE</v>
      </c>
      <c r="N34" s="79" t="str">
        <f ca="1">IF(AND($J34&lt;&gt;"",$J34&lt;&gt;"fin"),IF(INDEX(Dépenses!$A$2:$R$5000,$K34,N$1)="","",INDEX(Dépenses!$A$2:$R$5000,$K34,N$1)),"")</f>
        <v>Mobile 05</v>
      </c>
      <c r="O34" s="79" t="str">
        <f ca="1">IF(AND($J34&lt;&gt;"",$J34&lt;&gt;"fin"),IF(INDEX(Dépenses!$A$2:$R$5000,$K34,O$1)="","",INDEX(Dépenses!$A$2:$R$5000,$K34,O$1)),"")</f>
        <v>Frais postaux et télécommunications</v>
      </c>
      <c r="P34" s="593" t="str">
        <f ca="1">IF(AND($J34&lt;&gt;"",$J34&lt;&gt;"fin"),IF(INDEX(Dépenses!$A$2:$R$5000,$K34,P$1)="","",INDEX(Dépenses!$A$2:$R$5000,$K34,P$1)),"")</f>
        <v>AC029</v>
      </c>
      <c r="Q34" s="11">
        <f ca="1">IF(AND($J34&lt;&gt;"",$J34&lt;&gt;"fin"),IF(INDEX(Dépenses!$A$2:$R$5000,$K34,Q$1)="","",INDEX(Dépenses!$A$2:$R$5000,$K34,Q$1)),"")</f>
        <v>2</v>
      </c>
      <c r="R34" s="594" t="str">
        <f ca="1">IF(AND($J34&lt;&gt;"",$J34&lt;&gt;"fin"),IF(INDEX(Dépenses!$A$2:$R$5000,$K34,R$1)="","",INDEX(Dépenses!$A$2:$R$5000,$K34,R$1)),"")</f>
        <v>PSEPA</v>
      </c>
      <c r="T34">
        <f ca="1">IF(OR(T33="",T33="fin"),"",IF(ISNA(MATCH($N$4,OFFSET(Recettes!$G$2:$G$5000,U33,0),0)),"fin",MATCH($N$4,OFFSET(Recettes!$G$2:$G$5000,U33,0),0)))</f>
        <v>1</v>
      </c>
      <c r="U34">
        <f t="shared" ca="1" si="13"/>
        <v>40</v>
      </c>
      <c r="V34" s="79">
        <f ca="1">IF(AND($T34&lt;&gt;"",$T34&lt;&gt;"fin"),IF(INDEX(Recettes!$A$2:$R$5000,$U34,V$1)="","",INDEX(Recettes!$A$2:$R$5000,$U34,V$1)),"")</f>
        <v>45968</v>
      </c>
      <c r="W34" s="79" t="str">
        <f ca="1">IF(AND($T34&lt;&gt;"",$T34&lt;&gt;"fin"),IF(INDEX(Recettes!$A$2:$R$5000,$U34,W$1)="","",INDEX(Recettes!$A$2:$R$5000,$U34,W$1)),"")</f>
        <v>BIENFAITEURS</v>
      </c>
      <c r="X34" s="79" t="str">
        <f ca="1">IF(AND($T34&lt;&gt;"",$T34&lt;&gt;"fin"),IF(INDEX(Recettes!$A$2:$R$5000,$U34,X$1)="","",INDEX(Recettes!$A$2:$R$5000,$U34,X$1)),"")</f>
        <v>Don conservatoire CB</v>
      </c>
      <c r="Y34" s="79" t="str">
        <f ca="1">IF(AND($T34&lt;&gt;"",$T34&lt;&gt;"fin"),IF(INDEX(Recettes!$A$2:$R$5000,$U34,Y$1)="","",INDEX(Recettes!$A$2:$R$5000,$U34,Y$1)),"")</f>
        <v>Dons des bienfaiteurs</v>
      </c>
      <c r="Z34" s="79" t="str">
        <f ca="1">IF(AND($T34&lt;&gt;"",$T34&lt;&gt;"fin"),IF(INDEX(Recettes!$A$2:$R$5000,$U34,Z$1)="","",INDEX(Recettes!$A$2:$R$5000,$U34,Z$1)),"")</f>
        <v>REC019</v>
      </c>
      <c r="AA34" s="11">
        <f ca="1">IF(AND($T34&lt;&gt;"",$T34&lt;&gt;"fin"),IF(INDEX(Recettes!$A$2:$R$5000,$U34,AA$1)="","",INDEX(Recettes!$A$2:$R$5000,$U34,AA$1)),"")</f>
        <v>20</v>
      </c>
      <c r="AB34" s="79" t="str">
        <f ca="1">IF(AND($T34&lt;&gt;"",$T34&lt;&gt;"fin"),IF(INDEX(Recettes!$A$2:$R$5000,$U34,AB$1)="","",INDEX(Recettes!$A$2:$R$5000,$U34,AB$1)),"")</f>
        <v>CB</v>
      </c>
      <c r="AD34" t="str">
        <f t="shared" ca="1" si="8"/>
        <v>Frais postaux et télécommunications</v>
      </c>
      <c r="AG34" t="str">
        <f t="shared" ca="1" si="9"/>
        <v>Dons des bienfaiteurs</v>
      </c>
    </row>
    <row r="35" spans="1:33" ht="18.75" x14ac:dyDescent="0.3">
      <c r="A35" t="s">
        <v>262</v>
      </c>
      <c r="B35" s="591">
        <v>28</v>
      </c>
      <c r="C35" t="str" cm="1">
        <f t="array" aca="1" ref="C35" ca="1">IF(INDIRECT("'Postes comptables'!"&amp;$A35)="","",INDIRECT("'Postes comptables'!"&amp;$A35))</f>
        <v/>
      </c>
      <c r="D35">
        <f ca="1">IF(C35="",0,IF(SUMIF(Recettes!$G:$G,Analytique!$C35,Recettes!$E:$E)=0,0,SUMIF(Recettes!$G:$G,Analytique!$C35,Recettes!$E:$E)))</f>
        <v>0</v>
      </c>
      <c r="E35">
        <f ca="1">IF(C35="",0,IF(SUMIF(Dépenses!$G:$G,Analytique!$C35,Dépenses!$E:$E)=0,0,SUMIF(Dépenses!$G:$G,Analytique!$C35,Dépenses!$E:$E)))</f>
        <v>0</v>
      </c>
      <c r="F35" s="11" t="str">
        <f t="shared" ca="1" si="1"/>
        <v/>
      </c>
      <c r="G35" s="11" t="str">
        <f t="shared" ca="1" si="2"/>
        <v/>
      </c>
      <c r="H35" s="11" t="str">
        <f t="shared" ca="1" si="3"/>
        <v/>
      </c>
      <c r="I35" s="597"/>
      <c r="J35">
        <f ca="1">IF(OR(J34="",J34="fin"),"",IF(ISNA(MATCH($N$4,OFFSET(Dépenses!$G$2:$G$5000,K34,0),0)),"fin",MATCH($N$4,OFFSET(Dépenses!$G$2:$G$5000,K34,0),0)))</f>
        <v>1</v>
      </c>
      <c r="K35">
        <f t="shared" ca="1" si="12"/>
        <v>34</v>
      </c>
      <c r="L35" s="79">
        <f ca="1">IF(AND($J35&lt;&gt;"",$J35&lt;&gt;"fin"),IF(INDEX(Dépenses!$A$2:$R$5000,$K35,L$1)="","",INDEX(Dépenses!$A$2:$R$5000,$K35,L$1)),"")</f>
        <v>45794</v>
      </c>
      <c r="M35" s="79" t="str">
        <f ca="1">IF(AND($J35&lt;&gt;"",$J35&lt;&gt;"fin"),IF(INDEX(Dépenses!$A$2:$R$5000,$K35,M$1)="","",INDEX(Dépenses!$A$2:$R$5000,$K35,M$1)),"")</f>
        <v>SUMUP</v>
      </c>
      <c r="N35" s="79" t="str">
        <f ca="1">IF(AND($J35&lt;&gt;"",$J35&lt;&gt;"fin"),IF(INDEX(Dépenses!$A$2:$R$5000,$K35,N$1)="","",INDEX(Dépenses!$A$2:$R$5000,$K35,N$1)),"")</f>
        <v>Frais/encaissement don</v>
      </c>
      <c r="O35" s="79" t="str">
        <f ca="1">IF(AND($J35&lt;&gt;"",$J35&lt;&gt;"fin"),IF(INDEX(Dépenses!$A$2:$R$5000,$K35,O$1)="","",INDEX(Dépenses!$A$2:$R$5000,$K35,O$1)),"")</f>
        <v>Services bancaires</v>
      </c>
      <c r="P35" s="593" t="str">
        <f ca="1">IF(AND($J35&lt;&gt;"",$J35&lt;&gt;"fin"),IF(INDEX(Dépenses!$A$2:$R$5000,$K35,P$1)="","",INDEX(Dépenses!$A$2:$R$5000,$K35,P$1)),"")</f>
        <v>AC039</v>
      </c>
      <c r="Q35" s="11">
        <f ca="1">IF(AND($J35&lt;&gt;"",$J35&lt;&gt;"fin"),IF(INDEX(Dépenses!$A$2:$R$5000,$K35,Q$1)="","",INDEX(Dépenses!$A$2:$R$5000,$K35,Q$1)),"")</f>
        <v>0.02</v>
      </c>
      <c r="R35" s="594" t="str">
        <f ca="1">IF(AND($J35&lt;&gt;"",$J35&lt;&gt;"fin"),IF(INDEX(Dépenses!$A$2:$R$5000,$K35,R$1)="","",INDEX(Dépenses!$A$2:$R$5000,$K35,R$1)),"")</f>
        <v>CB</v>
      </c>
      <c r="T35">
        <f ca="1">IF(OR(T34="",T34="fin"),"",IF(ISNA(MATCH($N$4,OFFSET(Recettes!$G$2:$G$5000,U34,0),0)),"fin",MATCH($N$4,OFFSET(Recettes!$G$2:$G$5000,U34,0),0)))</f>
        <v>11</v>
      </c>
      <c r="U35">
        <f t="shared" ca="1" si="13"/>
        <v>51</v>
      </c>
      <c r="V35" s="79">
        <f ca="1">IF(AND($T35&lt;&gt;"",$T35&lt;&gt;"fin"),IF(INDEX(Recettes!$A$2:$R$5000,$U35,V$1)="","",INDEX(Recettes!$A$2:$R$5000,$U35,V$1)),"")</f>
        <v>46022</v>
      </c>
      <c r="W35" s="79" t="str">
        <f ca="1">IF(AND($T35&lt;&gt;"",$T35&lt;&gt;"fin"),IF(INDEX(Recettes!$A$2:$R$5000,$U35,W$1)="","",INDEX(Recettes!$A$2:$R$5000,$U35,W$1)),"")</f>
        <v>LIVRET A</v>
      </c>
      <c r="X35" s="79" t="str">
        <f ca="1">IF(AND($T35&lt;&gt;"",$T35&lt;&gt;"fin"),IF(INDEX(Recettes!$A$2:$R$5000,$U35,X$1)="","",INDEX(Recettes!$A$2:$R$5000,$U35,X$1)),"")</f>
        <v>Intérêts 2025</v>
      </c>
      <c r="Y35" s="79" t="str">
        <f ca="1">IF(AND($T35&lt;&gt;"",$T35&lt;&gt;"fin"),IF(INDEX(Recettes!$A$2:$R$5000,$U35,Y$1)="","",INDEX(Recettes!$A$2:$R$5000,$U35,Y$1)),"")</f>
        <v>Intérêts des placements</v>
      </c>
      <c r="Z35" s="79" t="str">
        <f ca="1">IF(AND($T35&lt;&gt;"",$T35&lt;&gt;"fin"),IF(INDEX(Recettes!$A$2:$R$5000,$U35,Z$1)="","",INDEX(Recettes!$A$2:$R$5000,$U35,Z$1)),"")</f>
        <v>relevé</v>
      </c>
      <c r="AA35" s="11">
        <f ca="1">IF(AND($T35&lt;&gt;"",$T35&lt;&gt;"fin"),IF(INDEX(Recettes!$A$2:$R$5000,$U35,AA$1)="","",INDEX(Recettes!$A$2:$R$5000,$U35,AA$1)),"")</f>
        <v>343.46</v>
      </c>
      <c r="AB35" s="79" t="str">
        <f ca="1">IF(AND($T35&lt;&gt;"",$T35&lt;&gt;"fin"),IF(INDEX(Recettes!$A$2:$R$5000,$U35,AB$1)="","",INDEX(Recettes!$A$2:$R$5000,$U35,AB$1)),"")</f>
        <v>VSEPA</v>
      </c>
      <c r="AD35" t="str">
        <f t="shared" ca="1" si="8"/>
        <v>Services bancaires</v>
      </c>
      <c r="AG35" t="str">
        <f t="shared" ca="1" si="9"/>
        <v>Intérêts des placements</v>
      </c>
    </row>
    <row r="36" spans="1:33" ht="18.75" x14ac:dyDescent="0.3">
      <c r="A36" t="s">
        <v>263</v>
      </c>
      <c r="B36" s="591">
        <v>29</v>
      </c>
      <c r="C36" t="str" cm="1">
        <f t="array" aca="1" ref="C36" ca="1">IF(INDIRECT("'Postes comptables'!"&amp;$A36)="","",INDIRECT("'Postes comptables'!"&amp;$A36))</f>
        <v/>
      </c>
      <c r="D36">
        <f ca="1">IF(C36="",0,IF(SUMIF(Recettes!$G:$G,Analytique!$C36,Recettes!$E:$E)=0,0,SUMIF(Recettes!$G:$G,Analytique!$C36,Recettes!$E:$E)))</f>
        <v>0</v>
      </c>
      <c r="E36">
        <f ca="1">IF(C36="",0,IF(SUMIF(Dépenses!$G:$G,Analytique!$C36,Dépenses!$E:$E)=0,0,SUMIF(Dépenses!$G:$G,Analytique!$C36,Dépenses!$E:$E)))</f>
        <v>0</v>
      </c>
      <c r="F36" s="11" t="str">
        <f t="shared" ca="1" si="1"/>
        <v/>
      </c>
      <c r="G36" s="11" t="str">
        <f t="shared" ca="1" si="2"/>
        <v/>
      </c>
      <c r="H36" s="11" t="str">
        <f t="shared" ca="1" si="3"/>
        <v/>
      </c>
      <c r="I36" s="597"/>
      <c r="J36">
        <f ca="1">IF(OR(J35="",J35="fin"),"",IF(ISNA(MATCH($N$4,OFFSET(Dépenses!$G$2:$G$5000,K35,0),0)),"fin",MATCH($N$4,OFFSET(Dépenses!$G$2:$G$5000,K35,0),0)))</f>
        <v>1</v>
      </c>
      <c r="K36">
        <f t="shared" ca="1" si="12"/>
        <v>35</v>
      </c>
      <c r="L36" s="79">
        <f ca="1">IF(AND($J36&lt;&gt;"",$J36&lt;&gt;"fin"),IF(INDEX(Dépenses!$A$2:$R$5000,$K36,L$1)="","",INDEX(Dépenses!$A$2:$R$5000,$K36,L$1)),"")</f>
        <v>45805</v>
      </c>
      <c r="M36" s="79" t="str">
        <f ca="1">IF(AND($J36&lt;&gt;"",$J36&lt;&gt;"fin"),IF(INDEX(Dépenses!$A$2:$R$5000,$K36,M$1)="","",INDEX(Dépenses!$A$2:$R$5000,$K36,M$1)),"")</f>
        <v>REIMS PUB</v>
      </c>
      <c r="N36" s="79" t="str">
        <f ca="1">IF(AND($J36&lt;&gt;"",$J36&lt;&gt;"fin"),IF(INDEX(Dépenses!$A$2:$R$5000,$K36,N$1)="","",INDEX(Dépenses!$A$2:$R$5000,$K36,N$1)),"")</f>
        <v>Roll'Up</v>
      </c>
      <c r="O36" s="79" t="str">
        <f ca="1">IF(AND($J36&lt;&gt;"",$J36&lt;&gt;"fin"),IF(INDEX(Dépenses!$A$2:$R$5000,$K36,O$1)="","",INDEX(Dépenses!$A$2:$R$5000,$K36,O$1)),"")</f>
        <v>Achat de matériel et accessoires</v>
      </c>
      <c r="P36" s="593" t="str">
        <f ca="1">IF(AND($J36&lt;&gt;"",$J36&lt;&gt;"fin"),IF(INDEX(Dépenses!$A$2:$R$5000,$K36,P$1)="","",INDEX(Dépenses!$A$2:$R$5000,$K36,P$1)),"")</f>
        <v>AC030</v>
      </c>
      <c r="Q36" s="11">
        <f ca="1">IF(AND($J36&lt;&gt;"",$J36&lt;&gt;"fin"),IF(INDEX(Dépenses!$A$2:$R$5000,$K36,Q$1)="","",INDEX(Dépenses!$A$2:$R$5000,$K36,Q$1)),"")</f>
        <v>156</v>
      </c>
      <c r="R36" s="594" t="str">
        <f ca="1">IF(AND($J36&lt;&gt;"",$J36&lt;&gt;"fin"),IF(INDEX(Dépenses!$A$2:$R$5000,$K36,R$1)="","",INDEX(Dépenses!$A$2:$R$5000,$K36,R$1)),"")</f>
        <v>VSEPA</v>
      </c>
      <c r="T36" t="str">
        <f ca="1">IF(OR(T35="",T35="fin"),"",IF(ISNA(MATCH($N$4,OFFSET(Recettes!$G$2:$G$5000,U35,0),0)),"fin",MATCH($N$4,OFFSET(Recettes!$G$2:$G$5000,U35,0),0)))</f>
        <v>fin</v>
      </c>
      <c r="U36" t="str">
        <f t="shared" ca="1" si="13"/>
        <v/>
      </c>
      <c r="V36" s="79" t="str">
        <f ca="1">IF(AND($T36&lt;&gt;"",$T36&lt;&gt;"fin"),IF(INDEX(Recettes!$A$2:$R$5000,$U36,V$1)="","",INDEX(Recettes!$A$2:$R$5000,$U36,V$1)),"")</f>
        <v/>
      </c>
      <c r="W36" s="79" t="str">
        <f ca="1">IF(AND($T36&lt;&gt;"",$T36&lt;&gt;"fin"),IF(INDEX(Recettes!$A$2:$R$5000,$U36,W$1)="","",INDEX(Recettes!$A$2:$R$5000,$U36,W$1)),"")</f>
        <v/>
      </c>
      <c r="X36" s="79" t="str">
        <f ca="1">IF(AND($T36&lt;&gt;"",$T36&lt;&gt;"fin"),IF(INDEX(Recettes!$A$2:$R$5000,$U36,X$1)="","",INDEX(Recettes!$A$2:$R$5000,$U36,X$1)),"")</f>
        <v/>
      </c>
      <c r="Y36" s="79" t="str">
        <f ca="1">IF(AND($T36&lt;&gt;"",$T36&lt;&gt;"fin"),IF(INDEX(Recettes!$A$2:$R$5000,$U36,Y$1)="","",INDEX(Recettes!$A$2:$R$5000,$U36,Y$1)),"")</f>
        <v/>
      </c>
      <c r="Z36" s="79" t="str">
        <f ca="1">IF(AND($T36&lt;&gt;"",$T36&lt;&gt;"fin"),IF(INDEX(Recettes!$A$2:$R$5000,$U36,Z$1)="","",INDEX(Recettes!$A$2:$R$5000,$U36,Z$1)),"")</f>
        <v/>
      </c>
      <c r="AA36" s="11" t="str">
        <f ca="1">IF(AND($T36&lt;&gt;"",$T36&lt;&gt;"fin"),IF(INDEX(Recettes!$A$2:$R$5000,$U36,AA$1)="","",INDEX(Recettes!$A$2:$R$5000,$U36,AA$1)),"")</f>
        <v/>
      </c>
      <c r="AB36" s="79" t="str">
        <f ca="1">IF(AND($T36&lt;&gt;"",$T36&lt;&gt;"fin"),IF(INDEX(Recettes!$A$2:$R$5000,$U36,AB$1)="","",INDEX(Recettes!$A$2:$R$5000,$U36,AB$1)),"")</f>
        <v/>
      </c>
      <c r="AD36" t="str">
        <f t="shared" ca="1" si="8"/>
        <v>Achat de matériel et accessoires</v>
      </c>
      <c r="AG36" t="str">
        <f t="shared" ca="1" si="9"/>
        <v/>
      </c>
    </row>
    <row r="37" spans="1:33" ht="18.75" x14ac:dyDescent="0.3">
      <c r="A37" t="s">
        <v>264</v>
      </c>
      <c r="B37" s="591">
        <v>30</v>
      </c>
      <c r="C37" t="str" cm="1">
        <f t="array" aca="1" ref="C37" ca="1">IF(INDIRECT("'Postes comptables'!"&amp;$A37)="","",INDIRECT("'Postes comptables'!"&amp;$A37))</f>
        <v/>
      </c>
      <c r="D37">
        <f ca="1">IF(C37="",0,IF(SUMIF(Recettes!$G:$G,Analytique!$C37,Recettes!$E:$E)=0,0,SUMIF(Recettes!$G:$G,Analytique!$C37,Recettes!$E:$E)))</f>
        <v>0</v>
      </c>
      <c r="E37">
        <f ca="1">IF(C37="",0,IF(SUMIF(Dépenses!$G:$G,Analytique!$C37,Dépenses!$E:$E)=0,0,SUMIF(Dépenses!$G:$G,Analytique!$C37,Dépenses!$E:$E)))</f>
        <v>0</v>
      </c>
      <c r="F37" s="11" t="str">
        <f t="shared" ca="1" si="1"/>
        <v/>
      </c>
      <c r="G37" s="11" t="str">
        <f t="shared" ca="1" si="2"/>
        <v/>
      </c>
      <c r="H37" s="11" t="str">
        <f t="shared" ca="1" si="3"/>
        <v/>
      </c>
      <c r="I37" s="597"/>
      <c r="J37">
        <f ca="1">IF(OR(J36="",J36="fin"),"",IF(ISNA(MATCH($N$4,OFFSET(Dépenses!$G$2:$G$5000,K36,0),0)),"fin",MATCH($N$4,OFFSET(Dépenses!$G$2:$G$5000,K36,0),0)))</f>
        <v>2</v>
      </c>
      <c r="K37">
        <f t="shared" ca="1" si="12"/>
        <v>37</v>
      </c>
      <c r="L37" s="79">
        <f ca="1">IF(AND($J37&lt;&gt;"",$J37&lt;&gt;"fin"),IF(INDEX(Dépenses!$A$2:$R$5000,$K37,L$1)="","",INDEX(Dépenses!$A$2:$R$5000,$K37,L$1)),"")</f>
        <v>45818</v>
      </c>
      <c r="M37" s="79" t="str">
        <f ca="1">IF(AND($J37&lt;&gt;"",$J37&lt;&gt;"fin"),IF(INDEX(Dépenses!$A$2:$R$5000,$K37,M$1)="","",INDEX(Dépenses!$A$2:$R$5000,$K37,M$1)),"")</f>
        <v>CREDIT AGRICOLE</v>
      </c>
      <c r="N37" s="79" t="str">
        <f ca="1">IF(AND($J37&lt;&gt;"",$J37&lt;&gt;"fin"),IF(INDEX(Dépenses!$A$2:$R$5000,$K37,N$1)="","",INDEX(Dépenses!$A$2:$R$5000,$K37,N$1)),"")</f>
        <v>Compte service 05</v>
      </c>
      <c r="O37" s="79" t="str">
        <f ca="1">IF(AND($J37&lt;&gt;"",$J37&lt;&gt;"fin"),IF(INDEX(Dépenses!$A$2:$R$5000,$K37,O$1)="","",INDEX(Dépenses!$A$2:$R$5000,$K37,O$1)),"")</f>
        <v>Services bancaires</v>
      </c>
      <c r="P37" s="593" t="str">
        <f ca="1">IF(AND($J37&lt;&gt;"",$J37&lt;&gt;"fin"),IF(INDEX(Dépenses!$A$2:$R$5000,$K37,P$1)="","",INDEX(Dépenses!$A$2:$R$5000,$K37,P$1)),"")</f>
        <v>AC033</v>
      </c>
      <c r="Q37" s="11">
        <f ca="1">IF(AND($J37&lt;&gt;"",$J37&lt;&gt;"fin"),IF(INDEX(Dépenses!$A$2:$R$5000,$K37,Q$1)="","",INDEX(Dépenses!$A$2:$R$5000,$K37,Q$1)),"")</f>
        <v>1.22</v>
      </c>
      <c r="R37" s="594" t="str">
        <f ca="1">IF(AND($J37&lt;&gt;"",$J37&lt;&gt;"fin"),IF(INDEX(Dépenses!$A$2:$R$5000,$K37,R$1)="","",INDEX(Dépenses!$A$2:$R$5000,$K37,R$1)),"")</f>
        <v>PSEPA</v>
      </c>
      <c r="T37" t="str">
        <f ca="1">IF(OR(T36="",T36="fin"),"",IF(ISNA(MATCH($N$4,OFFSET(Recettes!$G$2:$G$5000,U36,0),0)),"fin",MATCH($N$4,OFFSET(Recettes!$G$2:$G$5000,U36,0),0)))</f>
        <v/>
      </c>
      <c r="U37" t="str">
        <f t="shared" ca="1" si="13"/>
        <v/>
      </c>
      <c r="V37" s="79" t="str">
        <f ca="1">IF(AND($T37&lt;&gt;"",$T37&lt;&gt;"fin"),IF(INDEX(Recettes!$A$2:$R$5000,$U37,V$1)="","",INDEX(Recettes!$A$2:$R$5000,$U37,V$1)),"")</f>
        <v/>
      </c>
      <c r="W37" s="79" t="str">
        <f ca="1">IF(AND($T37&lt;&gt;"",$T37&lt;&gt;"fin"),IF(INDEX(Recettes!$A$2:$R$5000,$U37,W$1)="","",INDEX(Recettes!$A$2:$R$5000,$U37,W$1)),"")</f>
        <v/>
      </c>
      <c r="X37" s="79" t="str">
        <f ca="1">IF(AND($T37&lt;&gt;"",$T37&lt;&gt;"fin"),IF(INDEX(Recettes!$A$2:$R$5000,$U37,X$1)="","",INDEX(Recettes!$A$2:$R$5000,$U37,X$1)),"")</f>
        <v/>
      </c>
      <c r="Y37" s="79" t="str">
        <f ca="1">IF(AND($T37&lt;&gt;"",$T37&lt;&gt;"fin"),IF(INDEX(Recettes!$A$2:$R$5000,$U37,Y$1)="","",INDEX(Recettes!$A$2:$R$5000,$U37,Y$1)),"")</f>
        <v/>
      </c>
      <c r="Z37" s="79" t="str">
        <f ca="1">IF(AND($T37&lt;&gt;"",$T37&lt;&gt;"fin"),IF(INDEX(Recettes!$A$2:$R$5000,$U37,Z$1)="","",INDEX(Recettes!$A$2:$R$5000,$U37,Z$1)),"")</f>
        <v/>
      </c>
      <c r="AA37" s="11" t="str">
        <f ca="1">IF(AND($T37&lt;&gt;"",$T37&lt;&gt;"fin"),IF(INDEX(Recettes!$A$2:$R$5000,$U37,AA$1)="","",INDEX(Recettes!$A$2:$R$5000,$U37,AA$1)),"")</f>
        <v/>
      </c>
      <c r="AB37" s="79" t="str">
        <f ca="1">IF(AND($T37&lt;&gt;"",$T37&lt;&gt;"fin"),IF(INDEX(Recettes!$A$2:$R$5000,$U37,AB$1)="","",INDEX(Recettes!$A$2:$R$5000,$U37,AB$1)),"")</f>
        <v/>
      </c>
      <c r="AD37" t="str">
        <f t="shared" ca="1" si="8"/>
        <v>Services bancaires</v>
      </c>
      <c r="AG37" t="str">
        <f t="shared" ca="1" si="9"/>
        <v/>
      </c>
    </row>
    <row r="38" spans="1:33" ht="18.75" x14ac:dyDescent="0.3">
      <c r="A38" t="s">
        <v>265</v>
      </c>
      <c r="B38" s="591">
        <v>31</v>
      </c>
      <c r="C38" t="str" cm="1">
        <f t="array" aca="1" ref="C38" ca="1">IF(INDIRECT("'Postes comptables'!"&amp;$A38)="","",INDIRECT("'Postes comptables'!"&amp;$A38))</f>
        <v/>
      </c>
      <c r="D38">
        <f ca="1">IF(C38="",0,IF(SUMIF(Recettes!$G:$G,Analytique!$C38,Recettes!$E:$E)=0,0,SUMIF(Recettes!$G:$G,Analytique!$C38,Recettes!$E:$E)))</f>
        <v>0</v>
      </c>
      <c r="E38">
        <f ca="1">IF(C38="",0,IF(SUMIF(Dépenses!$G:$G,Analytique!$C38,Dépenses!$E:$E)=0,0,SUMIF(Dépenses!$G:$G,Analytique!$C38,Dépenses!$E:$E)))</f>
        <v>0</v>
      </c>
      <c r="F38" s="11" t="str">
        <f t="shared" ca="1" si="1"/>
        <v/>
      </c>
      <c r="G38" s="11" t="str">
        <f t="shared" ca="1" si="2"/>
        <v/>
      </c>
      <c r="H38" s="11" t="str">
        <f t="shared" ca="1" si="3"/>
        <v/>
      </c>
      <c r="I38" s="597"/>
      <c r="J38">
        <f ca="1">IF(OR(J37="",J37="fin"),"",IF(ISNA(MATCH($N$4,OFFSET(Dépenses!$G$2:$G$5000,K37,0),0)),"fin",MATCH($N$4,OFFSET(Dépenses!$G$2:$G$5000,K37,0),0)))</f>
        <v>2</v>
      </c>
      <c r="K38">
        <f t="shared" ca="1" si="12"/>
        <v>39</v>
      </c>
      <c r="L38" s="79">
        <f ca="1">IF(AND($J38&lt;&gt;"",$J38&lt;&gt;"fin"),IF(INDEX(Dépenses!$A$2:$R$5000,$K38,L$1)="","",INDEX(Dépenses!$A$2:$R$5000,$K38,L$1)),"")</f>
        <v>45820</v>
      </c>
      <c r="M38" s="79" t="str">
        <f ca="1">IF(AND($J38&lt;&gt;"",$J38&lt;&gt;"fin"),IF(INDEX(Dépenses!$A$2:$R$5000,$K38,M$1)="","",INDEX(Dépenses!$A$2:$R$5000,$K38,M$1)),"")</f>
        <v>FREE</v>
      </c>
      <c r="N38" s="79" t="str">
        <f ca="1">IF(AND($J38&lt;&gt;"",$J38&lt;&gt;"fin"),IF(INDEX(Dépenses!$A$2:$R$5000,$K38,N$1)="","",INDEX(Dépenses!$A$2:$R$5000,$K38,N$1)),"")</f>
        <v>Mobile 06</v>
      </c>
      <c r="O38" s="79" t="str">
        <f ca="1">IF(AND($J38&lt;&gt;"",$J38&lt;&gt;"fin"),IF(INDEX(Dépenses!$A$2:$R$5000,$K38,O$1)="","",INDEX(Dépenses!$A$2:$R$5000,$K38,O$1)),"")</f>
        <v>Frais postaux et télécommunications</v>
      </c>
      <c r="P38" s="593" t="str">
        <f ca="1">IF(AND($J38&lt;&gt;"",$J38&lt;&gt;"fin"),IF(INDEX(Dépenses!$A$2:$R$5000,$K38,P$1)="","",INDEX(Dépenses!$A$2:$R$5000,$K38,P$1)),"")</f>
        <v>AC032</v>
      </c>
      <c r="Q38" s="11">
        <f ca="1">IF(AND($J38&lt;&gt;"",$J38&lt;&gt;"fin"),IF(INDEX(Dépenses!$A$2:$R$5000,$K38,Q$1)="","",INDEX(Dépenses!$A$2:$R$5000,$K38,Q$1)),"")</f>
        <v>2</v>
      </c>
      <c r="R38" s="594" t="str">
        <f ca="1">IF(AND($J38&lt;&gt;"",$J38&lt;&gt;"fin"),IF(INDEX(Dépenses!$A$2:$R$5000,$K38,R$1)="","",INDEX(Dépenses!$A$2:$R$5000,$K38,R$1)),"")</f>
        <v>PSEPA</v>
      </c>
      <c r="T38" t="str">
        <f ca="1">IF(OR(T37="",T37="fin"),"",IF(ISNA(MATCH($N$4,OFFSET(Recettes!$G$2:$G$5000,U37,0),0)),"fin",MATCH($N$4,OFFSET(Recettes!$G$2:$G$5000,U37,0),0)))</f>
        <v/>
      </c>
      <c r="U38" t="str">
        <f t="shared" ca="1" si="13"/>
        <v/>
      </c>
      <c r="V38" s="79" t="str">
        <f ca="1">IF(AND($T38&lt;&gt;"",$T38&lt;&gt;"fin"),IF(INDEX(Recettes!$A$2:$R$5000,$U38,V$1)="","",INDEX(Recettes!$A$2:$R$5000,$U38,V$1)),"")</f>
        <v/>
      </c>
      <c r="W38" s="79" t="str">
        <f ca="1">IF(AND($T38&lt;&gt;"",$T38&lt;&gt;"fin"),IF(INDEX(Recettes!$A$2:$R$5000,$U38,W$1)="","",INDEX(Recettes!$A$2:$R$5000,$U38,W$1)),"")</f>
        <v/>
      </c>
      <c r="X38" s="79" t="str">
        <f ca="1">IF(AND($T38&lt;&gt;"",$T38&lt;&gt;"fin"),IF(INDEX(Recettes!$A$2:$R$5000,$U38,X$1)="","",INDEX(Recettes!$A$2:$R$5000,$U38,X$1)),"")</f>
        <v/>
      </c>
      <c r="Y38" s="79" t="str">
        <f ca="1">IF(AND($T38&lt;&gt;"",$T38&lt;&gt;"fin"),IF(INDEX(Recettes!$A$2:$R$5000,$U38,Y$1)="","",INDEX(Recettes!$A$2:$R$5000,$U38,Y$1)),"")</f>
        <v/>
      </c>
      <c r="Z38" s="79" t="str">
        <f ca="1">IF(AND($T38&lt;&gt;"",$T38&lt;&gt;"fin"),IF(INDEX(Recettes!$A$2:$R$5000,$U38,Z$1)="","",INDEX(Recettes!$A$2:$R$5000,$U38,Z$1)),"")</f>
        <v/>
      </c>
      <c r="AA38" s="11" t="str">
        <f ca="1">IF(AND($T38&lt;&gt;"",$T38&lt;&gt;"fin"),IF(INDEX(Recettes!$A$2:$R$5000,$U38,AA$1)="","",INDEX(Recettes!$A$2:$R$5000,$U38,AA$1)),"")</f>
        <v/>
      </c>
      <c r="AB38" s="79" t="str">
        <f ca="1">IF(AND($T38&lt;&gt;"",$T38&lt;&gt;"fin"),IF(INDEX(Recettes!$A$2:$R$5000,$U38,AB$1)="","",INDEX(Recettes!$A$2:$R$5000,$U38,AB$1)),"")</f>
        <v/>
      </c>
      <c r="AD38" t="str">
        <f t="shared" ca="1" si="8"/>
        <v>Frais postaux et télécommunications</v>
      </c>
      <c r="AG38" t="str">
        <f t="shared" ca="1" si="9"/>
        <v/>
      </c>
    </row>
    <row r="39" spans="1:33" ht="18.75" x14ac:dyDescent="0.3">
      <c r="A39" t="s">
        <v>266</v>
      </c>
      <c r="B39" s="591">
        <v>32</v>
      </c>
      <c r="C39" t="str" cm="1">
        <f t="array" aca="1" ref="C39" ca="1">IF(INDIRECT("'Postes comptables'!"&amp;$A39)="","",INDIRECT("'Postes comptables'!"&amp;$A39))</f>
        <v/>
      </c>
      <c r="D39">
        <f ca="1">IF(C39="",0,IF(SUMIF(Recettes!$G:$G,Analytique!$C39,Recettes!$E:$E)=0,0,SUMIF(Recettes!$G:$G,Analytique!$C39,Recettes!$E:$E)))</f>
        <v>0</v>
      </c>
      <c r="E39">
        <f ca="1">IF(C39="",0,IF(SUMIF(Dépenses!$G:$G,Analytique!$C39,Dépenses!$E:$E)=0,0,SUMIF(Dépenses!$G:$G,Analytique!$C39,Dépenses!$E:$E)))</f>
        <v>0</v>
      </c>
      <c r="F39" s="11" t="str">
        <f t="shared" ca="1" si="1"/>
        <v/>
      </c>
      <c r="G39" s="11" t="str">
        <f t="shared" ca="1" si="2"/>
        <v/>
      </c>
      <c r="H39" s="11" t="str">
        <f t="shared" ca="1" si="3"/>
        <v/>
      </c>
      <c r="I39" s="597"/>
      <c r="J39">
        <f ca="1">IF(OR(J38="",J38="fin"),"",IF(ISNA(MATCH($N$4,OFFSET(Dépenses!$G$2:$G$5000,K38,0),0)),"fin",MATCH($N$4,OFFSET(Dépenses!$G$2:$G$5000,K38,0),0)))</f>
        <v>7</v>
      </c>
      <c r="K39">
        <f t="shared" ca="1" si="12"/>
        <v>46</v>
      </c>
      <c r="L39" s="79">
        <f ca="1">IF(AND($J39&lt;&gt;"",$J39&lt;&gt;"fin"),IF(INDEX(Dépenses!$A$2:$R$5000,$K39,L$1)="","",INDEX(Dépenses!$A$2:$R$5000,$K39,L$1)),"")</f>
        <v>45847</v>
      </c>
      <c r="M39" s="79" t="str">
        <f ca="1">IF(AND($J39&lt;&gt;"",$J39&lt;&gt;"fin"),IF(INDEX(Dépenses!$A$2:$R$5000,$K39,M$1)="","",INDEX(Dépenses!$A$2:$R$5000,$K39,M$1)),"")</f>
        <v>CREDIT AGRICOLE</v>
      </c>
      <c r="N39" s="79" t="str">
        <f ca="1">IF(AND($J39&lt;&gt;"",$J39&lt;&gt;"fin"),IF(INDEX(Dépenses!$A$2:$R$5000,$K39,N$1)="","",INDEX(Dépenses!$A$2:$R$5000,$K39,N$1)),"")</f>
        <v>Compte service 06</v>
      </c>
      <c r="O39" s="79" t="str">
        <f ca="1">IF(AND($J39&lt;&gt;"",$J39&lt;&gt;"fin"),IF(INDEX(Dépenses!$A$2:$R$5000,$K39,O$1)="","",INDEX(Dépenses!$A$2:$R$5000,$K39,O$1)),"")</f>
        <v>Services bancaires</v>
      </c>
      <c r="P39" s="593" t="str">
        <f ca="1">IF(AND($J39&lt;&gt;"",$J39&lt;&gt;"fin"),IF(INDEX(Dépenses!$A$2:$R$5000,$K39,P$1)="","",INDEX(Dépenses!$A$2:$R$5000,$K39,P$1)),"")</f>
        <v>AC042</v>
      </c>
      <c r="Q39" s="11">
        <f ca="1">IF(AND($J39&lt;&gt;"",$J39&lt;&gt;"fin"),IF(INDEX(Dépenses!$A$2:$R$5000,$K39,Q$1)="","",INDEX(Dépenses!$A$2:$R$5000,$K39,Q$1)),"")</f>
        <v>1.22</v>
      </c>
      <c r="R39" s="594" t="str">
        <f ca="1">IF(AND($J39&lt;&gt;"",$J39&lt;&gt;"fin"),IF(INDEX(Dépenses!$A$2:$R$5000,$K39,R$1)="","",INDEX(Dépenses!$A$2:$R$5000,$K39,R$1)),"")</f>
        <v>PSEPA</v>
      </c>
      <c r="T39" t="str">
        <f ca="1">IF(OR(T38="",T38="fin"),"",IF(ISNA(MATCH($N$4,OFFSET(Recettes!$G$2:$G$5000,U38,0),0)),"fin",MATCH($N$4,OFFSET(Recettes!$G$2:$G$5000,U38,0),0)))</f>
        <v/>
      </c>
      <c r="U39" t="str">
        <f t="shared" ca="1" si="13"/>
        <v/>
      </c>
      <c r="V39" s="79" t="str">
        <f ca="1">IF(AND($T39&lt;&gt;"",$T39&lt;&gt;"fin"),IF(INDEX(Recettes!$A$2:$R$5000,$U39,V$1)="","",INDEX(Recettes!$A$2:$R$5000,$U39,V$1)),"")</f>
        <v/>
      </c>
      <c r="W39" s="79" t="str">
        <f ca="1">IF(AND($T39&lt;&gt;"",$T39&lt;&gt;"fin"),IF(INDEX(Recettes!$A$2:$R$5000,$U39,W$1)="","",INDEX(Recettes!$A$2:$R$5000,$U39,W$1)),"")</f>
        <v/>
      </c>
      <c r="X39" s="79" t="str">
        <f ca="1">IF(AND($T39&lt;&gt;"",$T39&lt;&gt;"fin"),IF(INDEX(Recettes!$A$2:$R$5000,$U39,X$1)="","",INDEX(Recettes!$A$2:$R$5000,$U39,X$1)),"")</f>
        <v/>
      </c>
      <c r="Y39" s="79" t="str">
        <f ca="1">IF(AND($T39&lt;&gt;"",$T39&lt;&gt;"fin"),IF(INDEX(Recettes!$A$2:$R$5000,$U39,Y$1)="","",INDEX(Recettes!$A$2:$R$5000,$U39,Y$1)),"")</f>
        <v/>
      </c>
      <c r="Z39" s="79" t="str">
        <f ca="1">IF(AND($T39&lt;&gt;"",$T39&lt;&gt;"fin"),IF(INDEX(Recettes!$A$2:$R$5000,$U39,Z$1)="","",INDEX(Recettes!$A$2:$R$5000,$U39,Z$1)),"")</f>
        <v/>
      </c>
      <c r="AA39" s="11" t="str">
        <f ca="1">IF(AND($T39&lt;&gt;"",$T39&lt;&gt;"fin"),IF(INDEX(Recettes!$A$2:$R$5000,$U39,AA$1)="","",INDEX(Recettes!$A$2:$R$5000,$U39,AA$1)),"")</f>
        <v/>
      </c>
      <c r="AB39" s="79" t="str">
        <f ca="1">IF(AND($T39&lt;&gt;"",$T39&lt;&gt;"fin"),IF(INDEX(Recettes!$A$2:$R$5000,$U39,AB$1)="","",INDEX(Recettes!$A$2:$R$5000,$U39,AB$1)),"")</f>
        <v/>
      </c>
      <c r="AD39" t="str">
        <f t="shared" ca="1" si="8"/>
        <v>Services bancaires</v>
      </c>
      <c r="AG39" t="str">
        <f t="shared" ca="1" si="9"/>
        <v/>
      </c>
    </row>
    <row r="40" spans="1:33" ht="18.75" x14ac:dyDescent="0.3">
      <c r="A40" t="s">
        <v>267</v>
      </c>
      <c r="B40" s="591">
        <v>33</v>
      </c>
      <c r="C40" t="str" cm="1">
        <f t="array" aca="1" ref="C40" ca="1">IF(INDIRECT("'Postes comptables'!"&amp;$A40)="","",INDIRECT("'Postes comptables'!"&amp;$A40))</f>
        <v/>
      </c>
      <c r="D40">
        <f ca="1">IF(C40="",0,IF(SUMIF(Recettes!$G:$G,Analytique!$C40,Recettes!$E:$E)=0,0,SUMIF(Recettes!$G:$G,Analytique!$C40,Recettes!$E:$E)))</f>
        <v>0</v>
      </c>
      <c r="E40">
        <f ca="1">IF(C40="",0,IF(SUMIF(Dépenses!$G:$G,Analytique!$C40,Dépenses!$E:$E)=0,0,SUMIF(Dépenses!$G:$G,Analytique!$C40,Dépenses!$E:$E)))</f>
        <v>0</v>
      </c>
      <c r="F40" s="11" t="str">
        <f t="shared" ca="1" si="1"/>
        <v/>
      </c>
      <c r="G40" s="11" t="str">
        <f t="shared" ca="1" si="2"/>
        <v/>
      </c>
      <c r="H40" s="11" t="str">
        <f t="shared" ca="1" si="3"/>
        <v/>
      </c>
      <c r="I40" s="597"/>
      <c r="J40">
        <f ca="1">IF(OR(J39="",J39="fin"),"",IF(ISNA(MATCH($N$4,OFFSET(Dépenses!$G$2:$G$5000,K39,0),0)),"fin",MATCH($N$4,OFFSET(Dépenses!$G$2:$G$5000,K39,0),0)))</f>
        <v>1</v>
      </c>
      <c r="K40">
        <f t="shared" ca="1" si="12"/>
        <v>47</v>
      </c>
      <c r="L40" s="79">
        <f ca="1">IF(AND($J40&lt;&gt;"",$J40&lt;&gt;"fin"),IF(INDEX(Dépenses!$A$2:$R$5000,$K40,L$1)="","",INDEX(Dépenses!$A$2:$R$5000,$K40,L$1)),"")</f>
        <v>45855</v>
      </c>
      <c r="M40" s="79" t="str">
        <f ca="1">IF(AND($J40&lt;&gt;"",$J40&lt;&gt;"fin"),IF(INDEX(Dépenses!$A$2:$R$5000,$K40,M$1)="","",INDEX(Dépenses!$A$2:$R$5000,$K40,M$1)),"")</f>
        <v>FREE</v>
      </c>
      <c r="N40" s="79" t="str">
        <f ca="1">IF(AND($J40&lt;&gt;"",$J40&lt;&gt;"fin"),IF(INDEX(Dépenses!$A$2:$R$5000,$K40,N$1)="","",INDEX(Dépenses!$A$2:$R$5000,$K40,N$1)),"")</f>
        <v>Mobile 07</v>
      </c>
      <c r="O40" s="79" t="str">
        <f ca="1">IF(AND($J40&lt;&gt;"",$J40&lt;&gt;"fin"),IF(INDEX(Dépenses!$A$2:$R$5000,$K40,O$1)="","",INDEX(Dépenses!$A$2:$R$5000,$K40,O$1)),"")</f>
        <v>Frais postaux et télécommunications</v>
      </c>
      <c r="P40" s="593" t="str">
        <f ca="1">IF(AND($J40&lt;&gt;"",$J40&lt;&gt;"fin"),IF(INDEX(Dépenses!$A$2:$R$5000,$K40,P$1)="","",INDEX(Dépenses!$A$2:$R$5000,$K40,P$1)),"")</f>
        <v>AC044</v>
      </c>
      <c r="Q40" s="11">
        <f ca="1">IF(AND($J40&lt;&gt;"",$J40&lt;&gt;"fin"),IF(INDEX(Dépenses!$A$2:$R$5000,$K40,Q$1)="","",INDEX(Dépenses!$A$2:$R$5000,$K40,Q$1)),"")</f>
        <v>2</v>
      </c>
      <c r="R40" s="594" t="str">
        <f ca="1">IF(AND($J40&lt;&gt;"",$J40&lt;&gt;"fin"),IF(INDEX(Dépenses!$A$2:$R$5000,$K40,R$1)="","",INDEX(Dépenses!$A$2:$R$5000,$K40,R$1)),"")</f>
        <v>PSEPA</v>
      </c>
      <c r="T40" t="str">
        <f ca="1">IF(OR(T39="",T39="fin"),"",IF(ISNA(MATCH($N$4,OFFSET(Recettes!$G$2:$G$5000,U39,0),0)),"fin",MATCH($N$4,OFFSET(Recettes!$G$2:$G$5000,U39,0),0)))</f>
        <v/>
      </c>
      <c r="U40" t="str">
        <f t="shared" ca="1" si="13"/>
        <v/>
      </c>
      <c r="V40" s="79" t="str">
        <f ca="1">IF(AND($T40&lt;&gt;"",$T40&lt;&gt;"fin"),IF(INDEX(Recettes!$A$2:$R$5000,$U40,V$1)="","",INDEX(Recettes!$A$2:$R$5000,$U40,V$1)),"")</f>
        <v/>
      </c>
      <c r="W40" s="79" t="str">
        <f ca="1">IF(AND($T40&lt;&gt;"",$T40&lt;&gt;"fin"),IF(INDEX(Recettes!$A$2:$R$5000,$U40,W$1)="","",INDEX(Recettes!$A$2:$R$5000,$U40,W$1)),"")</f>
        <v/>
      </c>
      <c r="X40" s="79" t="str">
        <f ca="1">IF(AND($T40&lt;&gt;"",$T40&lt;&gt;"fin"),IF(INDEX(Recettes!$A$2:$R$5000,$U40,X$1)="","",INDEX(Recettes!$A$2:$R$5000,$U40,X$1)),"")</f>
        <v/>
      </c>
      <c r="Y40" s="79" t="str">
        <f ca="1">IF(AND($T40&lt;&gt;"",$T40&lt;&gt;"fin"),IF(INDEX(Recettes!$A$2:$R$5000,$U40,Y$1)="","",INDEX(Recettes!$A$2:$R$5000,$U40,Y$1)),"")</f>
        <v/>
      </c>
      <c r="Z40" s="79" t="str">
        <f ca="1">IF(AND($T40&lt;&gt;"",$T40&lt;&gt;"fin"),IF(INDEX(Recettes!$A$2:$R$5000,$U40,Z$1)="","",INDEX(Recettes!$A$2:$R$5000,$U40,Z$1)),"")</f>
        <v/>
      </c>
      <c r="AA40" s="11" t="str">
        <f ca="1">IF(AND($T40&lt;&gt;"",$T40&lt;&gt;"fin"),IF(INDEX(Recettes!$A$2:$R$5000,$U40,AA$1)="","",INDEX(Recettes!$A$2:$R$5000,$U40,AA$1)),"")</f>
        <v/>
      </c>
      <c r="AB40" s="79" t="str">
        <f ca="1">IF(AND($T40&lt;&gt;"",$T40&lt;&gt;"fin"),IF(INDEX(Recettes!$A$2:$R$5000,$U40,AB$1)="","",INDEX(Recettes!$A$2:$R$5000,$U40,AB$1)),"")</f>
        <v/>
      </c>
      <c r="AD40" t="str">
        <f t="shared" ca="1" si="8"/>
        <v>Frais postaux et télécommunications</v>
      </c>
      <c r="AG40" t="str">
        <f t="shared" ca="1" si="9"/>
        <v/>
      </c>
    </row>
    <row r="41" spans="1:33" ht="18.75" x14ac:dyDescent="0.3">
      <c r="A41" t="s">
        <v>268</v>
      </c>
      <c r="B41" s="591">
        <v>34</v>
      </c>
      <c r="C41" t="str" cm="1">
        <f t="array" aca="1" ref="C41" ca="1">IF(INDIRECT("'Postes comptables'!"&amp;$A41)="","",INDIRECT("'Postes comptables'!"&amp;$A41))</f>
        <v/>
      </c>
      <c r="D41">
        <f ca="1">IF(C41="",0,IF(SUMIF(Recettes!$G:$G,Analytique!$C41,Recettes!$E:$E)=0,0,SUMIF(Recettes!$G:$G,Analytique!$C41,Recettes!$E:$E)))</f>
        <v>0</v>
      </c>
      <c r="E41">
        <f ca="1">IF(C41="",0,IF(SUMIF(Dépenses!$G:$G,Analytique!$C41,Dépenses!$E:$E)=0,0,SUMIF(Dépenses!$G:$G,Analytique!$C41,Dépenses!$E:$E)))</f>
        <v>0</v>
      </c>
      <c r="F41" s="11" t="str">
        <f t="shared" ca="1" si="1"/>
        <v/>
      </c>
      <c r="G41" s="11" t="str">
        <f t="shared" ca="1" si="2"/>
        <v/>
      </c>
      <c r="H41" s="11" t="str">
        <f t="shared" ca="1" si="3"/>
        <v/>
      </c>
      <c r="I41" s="597"/>
      <c r="J41">
        <f ca="1">IF(OR(J40="",J40="fin"),"",IF(ISNA(MATCH($N$4,OFFSET(Dépenses!$G$2:$G$5000,K40,0),0)),"fin",MATCH($N$4,OFFSET(Dépenses!$G$2:$G$5000,K40,0),0)))</f>
        <v>2</v>
      </c>
      <c r="K41">
        <f t="shared" ca="1" si="12"/>
        <v>49</v>
      </c>
      <c r="L41" s="79">
        <f ca="1">IF(AND($J41&lt;&gt;"",$J41&lt;&gt;"fin"),IF(INDEX(Dépenses!$A$2:$R$5000,$K41,L$1)="","",INDEX(Dépenses!$A$2:$R$5000,$K41,L$1)),"")</f>
        <v>45878</v>
      </c>
      <c r="M41" s="79" t="str">
        <f ca="1">IF(AND($J41&lt;&gt;"",$J41&lt;&gt;"fin"),IF(INDEX(Dépenses!$A$2:$R$5000,$K41,M$1)="","",INDEX(Dépenses!$A$2:$R$5000,$K41,M$1)),"")</f>
        <v>CREDIT AGRICOLE</v>
      </c>
      <c r="N41" s="79" t="str">
        <f ca="1">IF(AND($J41&lt;&gt;"",$J41&lt;&gt;"fin"),IF(INDEX(Dépenses!$A$2:$R$5000,$K41,N$1)="","",INDEX(Dépenses!$A$2:$R$5000,$K41,N$1)),"")</f>
        <v>Compte service 07</v>
      </c>
      <c r="O41" s="79" t="str">
        <f ca="1">IF(AND($J41&lt;&gt;"",$J41&lt;&gt;"fin"),IF(INDEX(Dépenses!$A$2:$R$5000,$K41,O$1)="","",INDEX(Dépenses!$A$2:$R$5000,$K41,O$1)),"")</f>
        <v>Services bancaires</v>
      </c>
      <c r="P41" s="593" t="str">
        <f ca="1">IF(AND($J41&lt;&gt;"",$J41&lt;&gt;"fin"),IF(INDEX(Dépenses!$A$2:$R$5000,$K41,P$1)="","",INDEX(Dépenses!$A$2:$R$5000,$K41,P$1)),"")</f>
        <v>AC045</v>
      </c>
      <c r="Q41" s="11">
        <f ca="1">IF(AND($J41&lt;&gt;"",$J41&lt;&gt;"fin"),IF(INDEX(Dépenses!$A$2:$R$5000,$K41,Q$1)="","",INDEX(Dépenses!$A$2:$R$5000,$K41,Q$1)),"")</f>
        <v>1.22</v>
      </c>
      <c r="R41" s="594" t="str">
        <f ca="1">IF(AND($J41&lt;&gt;"",$J41&lt;&gt;"fin"),IF(INDEX(Dépenses!$A$2:$R$5000,$K41,R$1)="","",INDEX(Dépenses!$A$2:$R$5000,$K41,R$1)),"")</f>
        <v>PSEPA</v>
      </c>
      <c r="T41" t="str">
        <f ca="1">IF(OR(T40="",T40="fin"),"",IF(ISNA(MATCH($N$4,OFFSET(Recettes!$G$2:$G$5000,U40,0),0)),"fin",MATCH($N$4,OFFSET(Recettes!$G$2:$G$5000,U40,0),0)))</f>
        <v/>
      </c>
      <c r="U41" t="str">
        <f t="shared" ca="1" si="13"/>
        <v/>
      </c>
      <c r="V41" s="79" t="str">
        <f ca="1">IF(AND($T41&lt;&gt;"",$T41&lt;&gt;"fin"),IF(INDEX(Recettes!$A$2:$R$5000,$U41,V$1)="","",INDEX(Recettes!$A$2:$R$5000,$U41,V$1)),"")</f>
        <v/>
      </c>
      <c r="W41" s="79" t="str">
        <f ca="1">IF(AND($T41&lt;&gt;"",$T41&lt;&gt;"fin"),IF(INDEX(Recettes!$A$2:$R$5000,$U41,W$1)="","",INDEX(Recettes!$A$2:$R$5000,$U41,W$1)),"")</f>
        <v/>
      </c>
      <c r="X41" s="79" t="str">
        <f ca="1">IF(AND($T41&lt;&gt;"",$T41&lt;&gt;"fin"),IF(INDEX(Recettes!$A$2:$R$5000,$U41,X$1)="","",INDEX(Recettes!$A$2:$R$5000,$U41,X$1)),"")</f>
        <v/>
      </c>
      <c r="Y41" s="79" t="str">
        <f ca="1">IF(AND($T41&lt;&gt;"",$T41&lt;&gt;"fin"),IF(INDEX(Recettes!$A$2:$R$5000,$U41,Y$1)="","",INDEX(Recettes!$A$2:$R$5000,$U41,Y$1)),"")</f>
        <v/>
      </c>
      <c r="Z41" s="79" t="str">
        <f ca="1">IF(AND($T41&lt;&gt;"",$T41&lt;&gt;"fin"),IF(INDEX(Recettes!$A$2:$R$5000,$U41,Z$1)="","",INDEX(Recettes!$A$2:$R$5000,$U41,Z$1)),"")</f>
        <v/>
      </c>
      <c r="AA41" s="11" t="str">
        <f ca="1">IF(AND($T41&lt;&gt;"",$T41&lt;&gt;"fin"),IF(INDEX(Recettes!$A$2:$R$5000,$U41,AA$1)="","",INDEX(Recettes!$A$2:$R$5000,$U41,AA$1)),"")</f>
        <v/>
      </c>
      <c r="AB41" s="79" t="str">
        <f ca="1">IF(AND($T41&lt;&gt;"",$T41&lt;&gt;"fin"),IF(INDEX(Recettes!$A$2:$R$5000,$U41,AB$1)="","",INDEX(Recettes!$A$2:$R$5000,$U41,AB$1)),"")</f>
        <v/>
      </c>
      <c r="AD41" t="str">
        <f t="shared" ca="1" si="8"/>
        <v>Services bancaires</v>
      </c>
      <c r="AG41" t="str">
        <f t="shared" ca="1" si="9"/>
        <v/>
      </c>
    </row>
    <row r="42" spans="1:33" ht="18.75" x14ac:dyDescent="0.3">
      <c r="A42" t="s">
        <v>269</v>
      </c>
      <c r="B42" s="591">
        <v>35</v>
      </c>
      <c r="C42" t="str" cm="1">
        <f t="array" aca="1" ref="C42" ca="1">IF(INDIRECT("'Postes comptables'!"&amp;$A42)="","",INDIRECT("'Postes comptables'!"&amp;$A42))</f>
        <v/>
      </c>
      <c r="D42">
        <f ca="1">IF(C42="",0,IF(SUMIF(Recettes!$G:$G,Analytique!$C42,Recettes!$E:$E)=0,0,SUMIF(Recettes!$G:$G,Analytique!$C42,Recettes!$E:$E)))</f>
        <v>0</v>
      </c>
      <c r="E42">
        <f ca="1">IF(C42="",0,IF(SUMIF(Dépenses!$G:$G,Analytique!$C42,Dépenses!$E:$E)=0,0,SUMIF(Dépenses!$G:$G,Analytique!$C42,Dépenses!$E:$E)))</f>
        <v>0</v>
      </c>
      <c r="F42" s="11" t="str">
        <f t="shared" ca="1" si="1"/>
        <v/>
      </c>
      <c r="G42" s="11" t="str">
        <f t="shared" ca="1" si="2"/>
        <v/>
      </c>
      <c r="H42" s="11" t="str">
        <f t="shared" ca="1" si="3"/>
        <v/>
      </c>
      <c r="I42" s="597"/>
      <c r="J42">
        <f ca="1">IF(OR(J41="",J41="fin"),"",IF(ISNA(MATCH($N$4,OFFSET(Dépenses!$G$2:$G$5000,K41,0),0)),"fin",MATCH($N$4,OFFSET(Dépenses!$G$2:$G$5000,K41,0),0)))</f>
        <v>1</v>
      </c>
      <c r="K42">
        <f t="shared" ca="1" si="12"/>
        <v>50</v>
      </c>
      <c r="L42" s="79">
        <f ca="1">IF(AND($J42&lt;&gt;"",$J42&lt;&gt;"fin"),IF(INDEX(Dépenses!$A$2:$R$5000,$K42,L$1)="","",INDEX(Dépenses!$A$2:$R$5000,$K42,L$1)),"")</f>
        <v>45882</v>
      </c>
      <c r="M42" s="79" t="str">
        <f ca="1">IF(AND($J42&lt;&gt;"",$J42&lt;&gt;"fin"),IF(INDEX(Dépenses!$A$2:$R$5000,$K42,M$1)="","",INDEX(Dépenses!$A$2:$R$5000,$K42,M$1)),"")</f>
        <v>FREE</v>
      </c>
      <c r="N42" s="79" t="str">
        <f ca="1">IF(AND($J42&lt;&gt;"",$J42&lt;&gt;"fin"),IF(INDEX(Dépenses!$A$2:$R$5000,$K42,N$1)="","",INDEX(Dépenses!$A$2:$R$5000,$K42,N$1)),"")</f>
        <v>Mobile 08</v>
      </c>
      <c r="O42" s="79" t="str">
        <f ca="1">IF(AND($J42&lt;&gt;"",$J42&lt;&gt;"fin"),IF(INDEX(Dépenses!$A$2:$R$5000,$K42,O$1)="","",INDEX(Dépenses!$A$2:$R$5000,$K42,O$1)),"")</f>
        <v>Frais postaux et télécommunications</v>
      </c>
      <c r="P42" s="593" t="str">
        <f ca="1">IF(AND($J42&lt;&gt;"",$J42&lt;&gt;"fin"),IF(INDEX(Dépenses!$A$2:$R$5000,$K42,P$1)="","",INDEX(Dépenses!$A$2:$R$5000,$K42,P$1)),"")</f>
        <v>AC046</v>
      </c>
      <c r="Q42" s="11">
        <f ca="1">IF(AND($J42&lt;&gt;"",$J42&lt;&gt;"fin"),IF(INDEX(Dépenses!$A$2:$R$5000,$K42,Q$1)="","",INDEX(Dépenses!$A$2:$R$5000,$K42,Q$1)),"")</f>
        <v>2</v>
      </c>
      <c r="R42" s="594" t="str">
        <f ca="1">IF(AND($J42&lt;&gt;"",$J42&lt;&gt;"fin"),IF(INDEX(Dépenses!$A$2:$R$5000,$K42,R$1)="","",INDEX(Dépenses!$A$2:$R$5000,$K42,R$1)),"")</f>
        <v>PSEPA</v>
      </c>
      <c r="T42" t="str">
        <f ca="1">IF(OR(T41="",T41="fin"),"",IF(ISNA(MATCH($N$4,OFFSET(Recettes!$G$2:$G$5000,U41,0),0)),"fin",MATCH($N$4,OFFSET(Recettes!$G$2:$G$5000,U41,0),0)))</f>
        <v/>
      </c>
      <c r="U42" t="str">
        <f t="shared" ca="1" si="13"/>
        <v/>
      </c>
      <c r="V42" s="79" t="str">
        <f ca="1">IF(AND($T42&lt;&gt;"",$T42&lt;&gt;"fin"),IF(INDEX(Recettes!$A$2:$R$5000,$U42,V$1)="","",INDEX(Recettes!$A$2:$R$5000,$U42,V$1)),"")</f>
        <v/>
      </c>
      <c r="W42" s="79" t="str">
        <f ca="1">IF(AND($T42&lt;&gt;"",$T42&lt;&gt;"fin"),IF(INDEX(Recettes!$A$2:$R$5000,$U42,W$1)="","",INDEX(Recettes!$A$2:$R$5000,$U42,W$1)),"")</f>
        <v/>
      </c>
      <c r="X42" s="79" t="str">
        <f ca="1">IF(AND($T42&lt;&gt;"",$T42&lt;&gt;"fin"),IF(INDEX(Recettes!$A$2:$R$5000,$U42,X$1)="","",INDEX(Recettes!$A$2:$R$5000,$U42,X$1)),"")</f>
        <v/>
      </c>
      <c r="Y42" s="79" t="str">
        <f ca="1">IF(AND($T42&lt;&gt;"",$T42&lt;&gt;"fin"),IF(INDEX(Recettes!$A$2:$R$5000,$U42,Y$1)="","",INDEX(Recettes!$A$2:$R$5000,$U42,Y$1)),"")</f>
        <v/>
      </c>
      <c r="Z42" s="79" t="str">
        <f ca="1">IF(AND($T42&lt;&gt;"",$T42&lt;&gt;"fin"),IF(INDEX(Recettes!$A$2:$R$5000,$U42,Z$1)="","",INDEX(Recettes!$A$2:$R$5000,$U42,Z$1)),"")</f>
        <v/>
      </c>
      <c r="AA42" s="11" t="str">
        <f ca="1">IF(AND($T42&lt;&gt;"",$T42&lt;&gt;"fin"),IF(INDEX(Recettes!$A$2:$R$5000,$U42,AA$1)="","",INDEX(Recettes!$A$2:$R$5000,$U42,AA$1)),"")</f>
        <v/>
      </c>
      <c r="AB42" s="79" t="str">
        <f ca="1">IF(AND($T42&lt;&gt;"",$T42&lt;&gt;"fin"),IF(INDEX(Recettes!$A$2:$R$5000,$U42,AB$1)="","",INDEX(Recettes!$A$2:$R$5000,$U42,AB$1)),"")</f>
        <v/>
      </c>
      <c r="AD42" t="str">
        <f t="shared" ca="1" si="8"/>
        <v>Frais postaux et télécommunications</v>
      </c>
      <c r="AG42" t="str">
        <f t="shared" ca="1" si="9"/>
        <v/>
      </c>
    </row>
    <row r="43" spans="1:33" ht="18.75" x14ac:dyDescent="0.3">
      <c r="A43" t="s">
        <v>270</v>
      </c>
      <c r="B43" s="591">
        <v>36</v>
      </c>
      <c r="C43" t="str" cm="1">
        <f t="array" aca="1" ref="C43" ca="1">IF(INDIRECT("'Postes comptables'!"&amp;$A43)="","",INDIRECT("'Postes comptables'!"&amp;$A43))</f>
        <v/>
      </c>
      <c r="D43">
        <f ca="1">IF(C43="",0,IF(SUMIF(Recettes!$G:$G,Analytique!$C43,Recettes!$E:$E)=0,0,SUMIF(Recettes!$G:$G,Analytique!$C43,Recettes!$E:$E)))</f>
        <v>0</v>
      </c>
      <c r="E43">
        <f ca="1">IF(C43="",0,IF(SUMIF(Dépenses!$G:$G,Analytique!$C43,Dépenses!$E:$E)=0,0,SUMIF(Dépenses!$G:$G,Analytique!$C43,Dépenses!$E:$E)))</f>
        <v>0</v>
      </c>
      <c r="F43" s="11" t="str">
        <f t="shared" ca="1" si="1"/>
        <v/>
      </c>
      <c r="G43" s="11" t="str">
        <f t="shared" ca="1" si="2"/>
        <v/>
      </c>
      <c r="H43" s="11" t="str">
        <f t="shared" ca="1" si="3"/>
        <v/>
      </c>
      <c r="I43" s="597"/>
      <c r="J43">
        <f ca="1">IF(OR(J42="",J42="fin"),"",IF(ISNA(MATCH($N$4,OFFSET(Dépenses!$G$2:$G$5000,K42,0),0)),"fin",MATCH($N$4,OFFSET(Dépenses!$G$2:$G$5000,K42,0),0)))</f>
        <v>1</v>
      </c>
      <c r="K43">
        <f t="shared" ca="1" si="12"/>
        <v>51</v>
      </c>
      <c r="L43" s="79">
        <f ca="1">IF(AND($J43&lt;&gt;"",$J43&lt;&gt;"fin"),IF(INDEX(Dépenses!$A$2:$R$5000,$K43,L$1)="","",INDEX(Dépenses!$A$2:$R$5000,$K43,L$1)),"")</f>
        <v>45909</v>
      </c>
      <c r="M43" s="79" t="str">
        <f ca="1">IF(AND($J43&lt;&gt;"",$J43&lt;&gt;"fin"),IF(INDEX(Dépenses!$A$2:$R$5000,$K43,M$1)="","",INDEX(Dépenses!$A$2:$R$5000,$K43,M$1)),"")</f>
        <v>CREDIT AGRICOLE</v>
      </c>
      <c r="N43" s="79" t="str">
        <f ca="1">IF(AND($J43&lt;&gt;"",$J43&lt;&gt;"fin"),IF(INDEX(Dépenses!$A$2:$R$5000,$K43,N$1)="","",INDEX(Dépenses!$A$2:$R$5000,$K43,N$1)),"")</f>
        <v>Compte service 08</v>
      </c>
      <c r="O43" s="79" t="str">
        <f ca="1">IF(AND($J43&lt;&gt;"",$J43&lt;&gt;"fin"),IF(INDEX(Dépenses!$A$2:$R$5000,$K43,O$1)="","",INDEX(Dépenses!$A$2:$R$5000,$K43,O$1)),"")</f>
        <v>Services bancaires</v>
      </c>
      <c r="P43" s="593" t="str">
        <f ca="1">IF(AND($J43&lt;&gt;"",$J43&lt;&gt;"fin"),IF(INDEX(Dépenses!$A$2:$R$5000,$K43,P$1)="","",INDEX(Dépenses!$A$2:$R$5000,$K43,P$1)),"")</f>
        <v>AC049</v>
      </c>
      <c r="Q43" s="11">
        <f ca="1">IF(AND($J43&lt;&gt;"",$J43&lt;&gt;"fin"),IF(INDEX(Dépenses!$A$2:$R$5000,$K43,Q$1)="","",INDEX(Dépenses!$A$2:$R$5000,$K43,Q$1)),"")</f>
        <v>1.22</v>
      </c>
      <c r="R43" s="594" t="str">
        <f ca="1">IF(AND($J43&lt;&gt;"",$J43&lt;&gt;"fin"),IF(INDEX(Dépenses!$A$2:$R$5000,$K43,R$1)="","",INDEX(Dépenses!$A$2:$R$5000,$K43,R$1)),"")</f>
        <v>PSEPA</v>
      </c>
      <c r="T43" t="str">
        <f ca="1">IF(OR(T42="",T42="fin"),"",IF(ISNA(MATCH($N$4,OFFSET(Recettes!$G$2:$G$5000,U42,0),0)),"fin",MATCH($N$4,OFFSET(Recettes!$G$2:$G$5000,U42,0),0)))</f>
        <v/>
      </c>
      <c r="U43" t="str">
        <f t="shared" ca="1" si="13"/>
        <v/>
      </c>
      <c r="V43" s="79" t="str">
        <f ca="1">IF(AND($T43&lt;&gt;"",$T43&lt;&gt;"fin"),IF(INDEX(Recettes!$A$2:$R$5000,$U43,V$1)="","",INDEX(Recettes!$A$2:$R$5000,$U43,V$1)),"")</f>
        <v/>
      </c>
      <c r="W43" s="79" t="str">
        <f ca="1">IF(AND($T43&lt;&gt;"",$T43&lt;&gt;"fin"),IF(INDEX(Recettes!$A$2:$R$5000,$U43,W$1)="","",INDEX(Recettes!$A$2:$R$5000,$U43,W$1)),"")</f>
        <v/>
      </c>
      <c r="X43" s="79" t="str">
        <f ca="1">IF(AND($T43&lt;&gt;"",$T43&lt;&gt;"fin"),IF(INDEX(Recettes!$A$2:$R$5000,$U43,X$1)="","",INDEX(Recettes!$A$2:$R$5000,$U43,X$1)),"")</f>
        <v/>
      </c>
      <c r="Y43" s="79" t="str">
        <f ca="1">IF(AND($T43&lt;&gt;"",$T43&lt;&gt;"fin"),IF(INDEX(Recettes!$A$2:$R$5000,$U43,Y$1)="","",INDEX(Recettes!$A$2:$R$5000,$U43,Y$1)),"")</f>
        <v/>
      </c>
      <c r="Z43" s="79" t="str">
        <f ca="1">IF(AND($T43&lt;&gt;"",$T43&lt;&gt;"fin"),IF(INDEX(Recettes!$A$2:$R$5000,$U43,Z$1)="","",INDEX(Recettes!$A$2:$R$5000,$U43,Z$1)),"")</f>
        <v/>
      </c>
      <c r="AA43" s="11" t="str">
        <f ca="1">IF(AND($T43&lt;&gt;"",$T43&lt;&gt;"fin"),IF(INDEX(Recettes!$A$2:$R$5000,$U43,AA$1)="","",INDEX(Recettes!$A$2:$R$5000,$U43,AA$1)),"")</f>
        <v/>
      </c>
      <c r="AB43" s="79" t="str">
        <f ca="1">IF(AND($T43&lt;&gt;"",$T43&lt;&gt;"fin"),IF(INDEX(Recettes!$A$2:$R$5000,$U43,AB$1)="","",INDEX(Recettes!$A$2:$R$5000,$U43,AB$1)),"")</f>
        <v/>
      </c>
      <c r="AD43" t="str">
        <f t="shared" ca="1" si="8"/>
        <v>Services bancaires</v>
      </c>
      <c r="AG43" t="str">
        <f t="shared" ca="1" si="9"/>
        <v/>
      </c>
    </row>
    <row r="44" spans="1:33" ht="18.75" x14ac:dyDescent="0.3">
      <c r="A44" t="s">
        <v>271</v>
      </c>
      <c r="B44" s="591">
        <v>37</v>
      </c>
      <c r="C44" t="str" cm="1">
        <f t="array" aca="1" ref="C44" ca="1">IF(INDIRECT("'Postes comptables'!"&amp;$A44)="","",INDIRECT("'Postes comptables'!"&amp;$A44))</f>
        <v/>
      </c>
      <c r="D44">
        <f ca="1">IF(C44="",0,IF(SUMIF(Recettes!$G:$G,Analytique!$C44,Recettes!$E:$E)=0,0,SUMIF(Recettes!$G:$G,Analytique!$C44,Recettes!$E:$E)))</f>
        <v>0</v>
      </c>
      <c r="E44">
        <f ca="1">IF(C44="",0,IF(SUMIF(Dépenses!$G:$G,Analytique!$C44,Dépenses!$E:$E)=0,0,SUMIF(Dépenses!$G:$G,Analytique!$C44,Dépenses!$E:$E)))</f>
        <v>0</v>
      </c>
      <c r="F44" s="11" t="str">
        <f t="shared" ca="1" si="1"/>
        <v/>
      </c>
      <c r="G44" s="11" t="str">
        <f t="shared" ca="1" si="2"/>
        <v/>
      </c>
      <c r="H44" s="11" t="str">
        <f t="shared" ca="1" si="3"/>
        <v/>
      </c>
      <c r="I44" s="597"/>
      <c r="J44">
        <f ca="1">IF(OR(J43="",J43="fin"),"",IF(ISNA(MATCH($N$4,OFFSET(Dépenses!$G$2:$G$5000,K43,0),0)),"fin",MATCH($N$4,OFFSET(Dépenses!$G$2:$G$5000,K43,0),0)))</f>
        <v>1</v>
      </c>
      <c r="K44">
        <f t="shared" ca="1" si="12"/>
        <v>52</v>
      </c>
      <c r="L44" s="79">
        <f ca="1">IF(AND($J44&lt;&gt;"",$J44&lt;&gt;"fin"),IF(INDEX(Dépenses!$A$2:$R$5000,$K44,L$1)="","",INDEX(Dépenses!$A$2:$R$5000,$K44,L$1)),"")</f>
        <v>45916</v>
      </c>
      <c r="M44" s="79" t="str">
        <f ca="1">IF(AND($J44&lt;&gt;"",$J44&lt;&gt;"fin"),IF(INDEX(Dépenses!$A$2:$R$5000,$K44,M$1)="","",INDEX(Dépenses!$A$2:$R$5000,$K44,M$1)),"")</f>
        <v>FREE</v>
      </c>
      <c r="N44" s="79" t="str">
        <f ca="1">IF(AND($J44&lt;&gt;"",$J44&lt;&gt;"fin"),IF(INDEX(Dépenses!$A$2:$R$5000,$K44,N$1)="","",INDEX(Dépenses!$A$2:$R$5000,$K44,N$1)),"")</f>
        <v>Mobile 09</v>
      </c>
      <c r="O44" s="79" t="str">
        <f ca="1">IF(AND($J44&lt;&gt;"",$J44&lt;&gt;"fin"),IF(INDEX(Dépenses!$A$2:$R$5000,$K44,O$1)="","",INDEX(Dépenses!$A$2:$R$5000,$K44,O$1)),"")</f>
        <v>Frais postaux et télécommunications</v>
      </c>
      <c r="P44" s="593" t="str">
        <f ca="1">IF(AND($J44&lt;&gt;"",$J44&lt;&gt;"fin"),IF(INDEX(Dépenses!$A$2:$R$5000,$K44,P$1)="","",INDEX(Dépenses!$A$2:$R$5000,$K44,P$1)),"")</f>
        <v>AC048</v>
      </c>
      <c r="Q44" s="11">
        <f ca="1">IF(AND($J44&lt;&gt;"",$J44&lt;&gt;"fin"),IF(INDEX(Dépenses!$A$2:$R$5000,$K44,Q$1)="","",INDEX(Dépenses!$A$2:$R$5000,$K44,Q$1)),"")</f>
        <v>2</v>
      </c>
      <c r="R44" s="594" t="str">
        <f ca="1">IF(AND($J44&lt;&gt;"",$J44&lt;&gt;"fin"),IF(INDEX(Dépenses!$A$2:$R$5000,$K44,R$1)="","",INDEX(Dépenses!$A$2:$R$5000,$K44,R$1)),"")</f>
        <v>PSEPA</v>
      </c>
      <c r="T44" t="str">
        <f ca="1">IF(OR(T43="",T43="fin"),"",IF(ISNA(MATCH($N$4,OFFSET(Recettes!$G$2:$G$5000,U43,0),0)),"fin",MATCH($N$4,OFFSET(Recettes!$G$2:$G$5000,U43,0),0)))</f>
        <v/>
      </c>
      <c r="U44" t="str">
        <f t="shared" ca="1" si="13"/>
        <v/>
      </c>
      <c r="V44" s="79" t="str">
        <f ca="1">IF(AND($T44&lt;&gt;"",$T44&lt;&gt;"fin"),IF(INDEX(Recettes!$A$2:$R$5000,$U44,V$1)="","",INDEX(Recettes!$A$2:$R$5000,$U44,V$1)),"")</f>
        <v/>
      </c>
      <c r="W44" s="79" t="str">
        <f ca="1">IF(AND($T44&lt;&gt;"",$T44&lt;&gt;"fin"),IF(INDEX(Recettes!$A$2:$R$5000,$U44,W$1)="","",INDEX(Recettes!$A$2:$R$5000,$U44,W$1)),"")</f>
        <v/>
      </c>
      <c r="X44" s="79" t="str">
        <f ca="1">IF(AND($T44&lt;&gt;"",$T44&lt;&gt;"fin"),IF(INDEX(Recettes!$A$2:$R$5000,$U44,X$1)="","",INDEX(Recettes!$A$2:$R$5000,$U44,X$1)),"")</f>
        <v/>
      </c>
      <c r="Y44" s="79" t="str">
        <f ca="1">IF(AND($T44&lt;&gt;"",$T44&lt;&gt;"fin"),IF(INDEX(Recettes!$A$2:$R$5000,$U44,Y$1)="","",INDEX(Recettes!$A$2:$R$5000,$U44,Y$1)),"")</f>
        <v/>
      </c>
      <c r="Z44" s="79" t="str">
        <f ca="1">IF(AND($T44&lt;&gt;"",$T44&lt;&gt;"fin"),IF(INDEX(Recettes!$A$2:$R$5000,$U44,Z$1)="","",INDEX(Recettes!$A$2:$R$5000,$U44,Z$1)),"")</f>
        <v/>
      </c>
      <c r="AA44" s="11" t="str">
        <f ca="1">IF(AND($T44&lt;&gt;"",$T44&lt;&gt;"fin"),IF(INDEX(Recettes!$A$2:$R$5000,$U44,AA$1)="","",INDEX(Recettes!$A$2:$R$5000,$U44,AA$1)),"")</f>
        <v/>
      </c>
      <c r="AB44" s="79" t="str">
        <f ca="1">IF(AND($T44&lt;&gt;"",$T44&lt;&gt;"fin"),IF(INDEX(Recettes!$A$2:$R$5000,$U44,AB$1)="","",INDEX(Recettes!$A$2:$R$5000,$U44,AB$1)),"")</f>
        <v/>
      </c>
      <c r="AD44" t="str">
        <f t="shared" ca="1" si="8"/>
        <v>Frais postaux et télécommunications</v>
      </c>
      <c r="AG44" t="str">
        <f t="shared" ca="1" si="9"/>
        <v/>
      </c>
    </row>
    <row r="45" spans="1:33" ht="18.75" x14ac:dyDescent="0.3">
      <c r="A45" t="s">
        <v>272</v>
      </c>
      <c r="B45" s="591">
        <v>38</v>
      </c>
      <c r="C45" t="str" cm="1">
        <f t="array" aca="1" ref="C45" ca="1">IF(INDIRECT("'Postes comptables'!"&amp;$A45)="","",INDIRECT("'Postes comptables'!"&amp;$A45))</f>
        <v/>
      </c>
      <c r="D45">
        <f ca="1">IF(C45="",0,IF(SUMIF(Recettes!$G:$G,Analytique!$C45,Recettes!$E:$E)=0,0,SUMIF(Recettes!$G:$G,Analytique!$C45,Recettes!$E:$E)))</f>
        <v>0</v>
      </c>
      <c r="E45">
        <f ca="1">IF(C45="",0,IF(SUMIF(Dépenses!$G:$G,Analytique!$C45,Dépenses!$E:$E)=0,0,SUMIF(Dépenses!$G:$G,Analytique!$C45,Dépenses!$E:$E)))</f>
        <v>0</v>
      </c>
      <c r="F45" s="11" t="str">
        <f t="shared" ca="1" si="1"/>
        <v/>
      </c>
      <c r="G45" s="11" t="str">
        <f t="shared" ca="1" si="2"/>
        <v/>
      </c>
      <c r="H45" s="11" t="str">
        <f t="shared" ca="1" si="3"/>
        <v/>
      </c>
      <c r="I45" s="597"/>
      <c r="J45">
        <f ca="1">IF(OR(J44="",J44="fin"),"",IF(ISNA(MATCH($N$4,OFFSET(Dépenses!$G$2:$G$5000,K44,0),0)),"fin",MATCH($N$4,OFFSET(Dépenses!$G$2:$G$5000,K44,0),0)))</f>
        <v>1</v>
      </c>
      <c r="K45">
        <f t="shared" ca="1" si="12"/>
        <v>53</v>
      </c>
      <c r="L45" s="79">
        <f ca="1">IF(AND($J45&lt;&gt;"",$J45&lt;&gt;"fin"),IF(INDEX(Dépenses!$A$2:$R$5000,$K45,L$1)="","",INDEX(Dépenses!$A$2:$R$5000,$K45,L$1)),"")</f>
        <v>45919</v>
      </c>
      <c r="M45" s="79" t="str">
        <f ca="1">IF(AND($J45&lt;&gt;"",$J45&lt;&gt;"fin"),IF(INDEX(Dépenses!$A$2:$R$5000,$K45,M$1)="","",INDEX(Dépenses!$A$2:$R$5000,$K45,M$1)),"")</f>
        <v>MICROSOFT</v>
      </c>
      <c r="N45" s="79" t="str">
        <f ca="1">IF(AND($J45&lt;&gt;"",$J45&lt;&gt;"fin"),IF(INDEX(Dépenses!$A$2:$R$5000,$K45,N$1)="","",INDEX(Dépenses!$A$2:$R$5000,$K45,N$1)),"")</f>
        <v>Licences Microsoft 365</v>
      </c>
      <c r="O45" s="79" t="str">
        <f ca="1">IF(AND($J45&lt;&gt;"",$J45&lt;&gt;"fin"),IF(INDEX(Dépenses!$A$2:$R$5000,$K45,O$1)="","",INDEX(Dépenses!$A$2:$R$5000,$K45,O$1)),"")</f>
        <v>Achat licences Office 365</v>
      </c>
      <c r="P45" s="593" t="str">
        <f ca="1">IF(AND($J45&lt;&gt;"",$J45&lt;&gt;"fin"),IF(INDEX(Dépenses!$A$2:$R$5000,$K45,P$1)="","",INDEX(Dépenses!$A$2:$R$5000,$K45,P$1)),"")</f>
        <v>AC047</v>
      </c>
      <c r="Q45" s="11">
        <f ca="1">IF(AND($J45&lt;&gt;"",$J45&lt;&gt;"fin"),IF(INDEX(Dépenses!$A$2:$R$5000,$K45,Q$1)="","",INDEX(Dépenses!$A$2:$R$5000,$K45,Q$1)),"")</f>
        <v>64.63</v>
      </c>
      <c r="R45" s="594" t="str">
        <f ca="1">IF(AND($J45&lt;&gt;"",$J45&lt;&gt;"fin"),IF(INDEX(Dépenses!$A$2:$R$5000,$K45,R$1)="","",INDEX(Dépenses!$A$2:$R$5000,$K45,R$1)),"")</f>
        <v>PSEPA</v>
      </c>
      <c r="T45" t="str">
        <f ca="1">IF(OR(T44="",T44="fin"),"",IF(ISNA(MATCH($N$4,OFFSET(Recettes!$G$2:$G$5000,U44,0),0)),"fin",MATCH($N$4,OFFSET(Recettes!$G$2:$G$5000,U44,0),0)))</f>
        <v/>
      </c>
      <c r="U45" t="str">
        <f t="shared" ca="1" si="13"/>
        <v/>
      </c>
      <c r="V45" s="79" t="str">
        <f ca="1">IF(AND($T45&lt;&gt;"",$T45&lt;&gt;"fin"),IF(INDEX(Recettes!$A$2:$R$5000,$U45,V$1)="","",INDEX(Recettes!$A$2:$R$5000,$U45,V$1)),"")</f>
        <v/>
      </c>
      <c r="W45" s="79" t="str">
        <f ca="1">IF(AND($T45&lt;&gt;"",$T45&lt;&gt;"fin"),IF(INDEX(Recettes!$A$2:$R$5000,$U45,W$1)="","",INDEX(Recettes!$A$2:$R$5000,$U45,W$1)),"")</f>
        <v/>
      </c>
      <c r="X45" s="79" t="str">
        <f ca="1">IF(AND($T45&lt;&gt;"",$T45&lt;&gt;"fin"),IF(INDEX(Recettes!$A$2:$R$5000,$U45,X$1)="","",INDEX(Recettes!$A$2:$R$5000,$U45,X$1)),"")</f>
        <v/>
      </c>
      <c r="Y45" s="79" t="str">
        <f ca="1">IF(AND($T45&lt;&gt;"",$T45&lt;&gt;"fin"),IF(INDEX(Recettes!$A$2:$R$5000,$U45,Y$1)="","",INDEX(Recettes!$A$2:$R$5000,$U45,Y$1)),"")</f>
        <v/>
      </c>
      <c r="Z45" s="79" t="str">
        <f ca="1">IF(AND($T45&lt;&gt;"",$T45&lt;&gt;"fin"),IF(INDEX(Recettes!$A$2:$R$5000,$U45,Z$1)="","",INDEX(Recettes!$A$2:$R$5000,$U45,Z$1)),"")</f>
        <v/>
      </c>
      <c r="AA45" s="11" t="str">
        <f ca="1">IF(AND($T45&lt;&gt;"",$T45&lt;&gt;"fin"),IF(INDEX(Recettes!$A$2:$R$5000,$U45,AA$1)="","",INDEX(Recettes!$A$2:$R$5000,$U45,AA$1)),"")</f>
        <v/>
      </c>
      <c r="AB45" s="79" t="str">
        <f ca="1">IF(AND($T45&lt;&gt;"",$T45&lt;&gt;"fin"),IF(INDEX(Recettes!$A$2:$R$5000,$U45,AB$1)="","",INDEX(Recettes!$A$2:$R$5000,$U45,AB$1)),"")</f>
        <v/>
      </c>
      <c r="AD45" t="str">
        <f t="shared" ca="1" si="8"/>
        <v>Achat licences Office 365</v>
      </c>
      <c r="AG45" t="str">
        <f t="shared" ca="1" si="9"/>
        <v/>
      </c>
    </row>
    <row r="46" spans="1:33" ht="18.75" x14ac:dyDescent="0.3">
      <c r="A46" t="s">
        <v>273</v>
      </c>
      <c r="B46" s="591">
        <v>39</v>
      </c>
      <c r="C46" t="str" cm="1">
        <f t="array" aca="1" ref="C46" ca="1">IF(INDIRECT("'Postes comptables'!"&amp;$A46)="","",INDIRECT("'Postes comptables'!"&amp;$A46))</f>
        <v/>
      </c>
      <c r="D46">
        <f ca="1">IF(C46="",0,IF(SUMIF(Recettes!$G:$G,Analytique!$C46,Recettes!$E:$E)=0,0,SUMIF(Recettes!$G:$G,Analytique!$C46,Recettes!$E:$E)))</f>
        <v>0</v>
      </c>
      <c r="E46">
        <f ca="1">IF(C46="",0,IF(SUMIF(Dépenses!$G:$G,Analytique!$C46,Dépenses!$E:$E)=0,0,SUMIF(Dépenses!$G:$G,Analytique!$C46,Dépenses!$E:$E)))</f>
        <v>0</v>
      </c>
      <c r="F46" s="11" t="str">
        <f t="shared" ca="1" si="1"/>
        <v/>
      </c>
      <c r="G46" s="11" t="str">
        <f t="shared" ca="1" si="2"/>
        <v/>
      </c>
      <c r="H46" s="11" t="str">
        <f t="shared" ca="1" si="3"/>
        <v/>
      </c>
      <c r="I46" s="597"/>
      <c r="J46">
        <f ca="1">IF(OR(J45="",J45="fin"),"",IF(ISNA(MATCH($N$4,OFFSET(Dépenses!$G$2:$G$5000,K45,0),0)),"fin",MATCH($N$4,OFFSET(Dépenses!$G$2:$G$5000,K45,0),0)))</f>
        <v>1</v>
      </c>
      <c r="K46">
        <f t="shared" ca="1" si="12"/>
        <v>54</v>
      </c>
      <c r="L46" s="79">
        <f ca="1">IF(AND($J46&lt;&gt;"",$J46&lt;&gt;"fin"),IF(INDEX(Dépenses!$A$2:$R$5000,$K46,L$1)="","",INDEX(Dépenses!$A$2:$R$5000,$K46,L$1)),"")</f>
        <v>45923</v>
      </c>
      <c r="M46" s="79" t="str">
        <f ca="1">IF(AND($J46&lt;&gt;"",$J46&lt;&gt;"fin"),IF(INDEX(Dépenses!$A$2:$R$5000,$K46,M$1)="","",INDEX(Dépenses!$A$2:$R$5000,$K46,M$1)),"")</f>
        <v>VISTAPRINT</v>
      </c>
      <c r="N46" s="79" t="str">
        <f ca="1">IF(AND($J46&lt;&gt;"",$J46&lt;&gt;"fin"),IF(INDEX(Dépenses!$A$2:$R$5000,$K46,N$1)="","",INDEX(Dépenses!$A$2:$R$5000,$K46,N$1)),"")</f>
        <v>Flyer Banda</v>
      </c>
      <c r="O46" s="79" t="str">
        <f ca="1">IF(AND($J46&lt;&gt;"",$J46&lt;&gt;"fin"),IF(INDEX(Dépenses!$A$2:$R$5000,$K46,O$1)="","",INDEX(Dépenses!$A$2:$R$5000,$K46,O$1)),"")</f>
        <v>Publications, relations publiques</v>
      </c>
      <c r="P46" s="593" t="str">
        <f ca="1">IF(AND($J46&lt;&gt;"",$J46&lt;&gt;"fin"),IF(INDEX(Dépenses!$A$2:$R$5000,$K46,P$1)="","",INDEX(Dépenses!$A$2:$R$5000,$K46,P$1)),"")</f>
        <v>AC050</v>
      </c>
      <c r="Q46" s="11">
        <f ca="1">IF(AND($J46&lt;&gt;"",$J46&lt;&gt;"fin"),IF(INDEX(Dépenses!$A$2:$R$5000,$K46,Q$1)="","",INDEX(Dépenses!$A$2:$R$5000,$K46,Q$1)),"")</f>
        <v>34.909999999999997</v>
      </c>
      <c r="R46" s="594" t="str">
        <f ca="1">IF(AND($J46&lt;&gt;"",$J46&lt;&gt;"fin"),IF(INDEX(Dépenses!$A$2:$R$5000,$K46,R$1)="","",INDEX(Dépenses!$A$2:$R$5000,$K46,R$1)),"")</f>
        <v>VSEPA</v>
      </c>
      <c r="T46" t="str">
        <f ca="1">IF(OR(T45="",T45="fin"),"",IF(ISNA(MATCH($N$4,OFFSET(Recettes!$G$2:$G$5000,U45,0),0)),"fin",MATCH($N$4,OFFSET(Recettes!$G$2:$G$5000,U45,0),0)))</f>
        <v/>
      </c>
      <c r="U46" t="str">
        <f t="shared" ca="1" si="13"/>
        <v/>
      </c>
      <c r="V46" s="79" t="str">
        <f ca="1">IF(AND($T46&lt;&gt;"",$T46&lt;&gt;"fin"),IF(INDEX(Recettes!$A$2:$R$5000,$U46,V$1)="","",INDEX(Recettes!$A$2:$R$5000,$U46,V$1)),"")</f>
        <v/>
      </c>
      <c r="W46" s="79" t="str">
        <f ca="1">IF(AND($T46&lt;&gt;"",$T46&lt;&gt;"fin"),IF(INDEX(Recettes!$A$2:$R$5000,$U46,W$1)="","",INDEX(Recettes!$A$2:$R$5000,$U46,W$1)),"")</f>
        <v/>
      </c>
      <c r="X46" s="79" t="str">
        <f ca="1">IF(AND($T46&lt;&gt;"",$T46&lt;&gt;"fin"),IF(INDEX(Recettes!$A$2:$R$5000,$U46,X$1)="","",INDEX(Recettes!$A$2:$R$5000,$U46,X$1)),"")</f>
        <v/>
      </c>
      <c r="Y46" s="79" t="str">
        <f ca="1">IF(AND($T46&lt;&gt;"",$T46&lt;&gt;"fin"),IF(INDEX(Recettes!$A$2:$R$5000,$U46,Y$1)="","",INDEX(Recettes!$A$2:$R$5000,$U46,Y$1)),"")</f>
        <v/>
      </c>
      <c r="Z46" s="79" t="str">
        <f ca="1">IF(AND($T46&lt;&gt;"",$T46&lt;&gt;"fin"),IF(INDEX(Recettes!$A$2:$R$5000,$U46,Z$1)="","",INDEX(Recettes!$A$2:$R$5000,$U46,Z$1)),"")</f>
        <v/>
      </c>
      <c r="AA46" s="11" t="str">
        <f ca="1">IF(AND($T46&lt;&gt;"",$T46&lt;&gt;"fin"),IF(INDEX(Recettes!$A$2:$R$5000,$U46,AA$1)="","",INDEX(Recettes!$A$2:$R$5000,$U46,AA$1)),"")</f>
        <v/>
      </c>
      <c r="AB46" s="79" t="str">
        <f ca="1">IF(AND($T46&lt;&gt;"",$T46&lt;&gt;"fin"),IF(INDEX(Recettes!$A$2:$R$5000,$U46,AB$1)="","",INDEX(Recettes!$A$2:$R$5000,$U46,AB$1)),"")</f>
        <v/>
      </c>
      <c r="AD46" t="str">
        <f t="shared" ca="1" si="8"/>
        <v>Publications, relations publiques</v>
      </c>
      <c r="AG46" t="str">
        <f t="shared" ca="1" si="9"/>
        <v/>
      </c>
    </row>
    <row r="47" spans="1:33" ht="18.75" x14ac:dyDescent="0.3">
      <c r="A47" t="s">
        <v>274</v>
      </c>
      <c r="B47" s="591">
        <v>40</v>
      </c>
      <c r="C47" t="str" cm="1">
        <f t="array" aca="1" ref="C47" ca="1">IF(INDIRECT("'Postes comptables'!"&amp;$A47)="","",INDIRECT("'Postes comptables'!"&amp;$A47))</f>
        <v/>
      </c>
      <c r="D47">
        <f ca="1">IF(C47="",0,IF(SUMIF(Recettes!$G:$G,Analytique!$C47,Recettes!$E:$E)=0,0,SUMIF(Recettes!$G:$G,Analytique!$C47,Recettes!$E:$E)))</f>
        <v>0</v>
      </c>
      <c r="E47">
        <f ca="1">IF(C47="",0,IF(SUMIF(Dépenses!$G:$G,Analytique!$C47,Dépenses!$E:$E)=0,0,SUMIF(Dépenses!$G:$G,Analytique!$C47,Dépenses!$E:$E)))</f>
        <v>0</v>
      </c>
      <c r="F47" s="11" t="str">
        <f t="shared" ca="1" si="1"/>
        <v/>
      </c>
      <c r="G47" s="11" t="str">
        <f t="shared" ca="1" si="2"/>
        <v/>
      </c>
      <c r="H47" s="11" t="str">
        <f t="shared" ca="1" si="3"/>
        <v/>
      </c>
      <c r="I47" s="597"/>
      <c r="J47">
        <f ca="1">IF(OR(J46="",J46="fin"),"",IF(ISNA(MATCH($N$4,OFFSET(Dépenses!$G$2:$G$5000,K46,0),0)),"fin",MATCH($N$4,OFFSET(Dépenses!$G$2:$G$5000,K46,0),0)))</f>
        <v>1</v>
      </c>
      <c r="K47">
        <f t="shared" ca="1" si="12"/>
        <v>55</v>
      </c>
      <c r="L47" s="79">
        <f ca="1">IF(AND($J47&lt;&gt;"",$J47&lt;&gt;"fin"),IF(INDEX(Dépenses!$A$2:$R$5000,$K47,L$1)="","",INDEX(Dépenses!$A$2:$R$5000,$K47,L$1)),"")</f>
        <v>45939</v>
      </c>
      <c r="M47" s="79" t="str">
        <f ca="1">IF(AND($J47&lt;&gt;"",$J47&lt;&gt;"fin"),IF(INDEX(Dépenses!$A$2:$R$5000,$K47,M$1)="","",INDEX(Dépenses!$A$2:$R$5000,$K47,M$1)),"")</f>
        <v>CREDIT AGRICOLE</v>
      </c>
      <c r="N47" s="79" t="str">
        <f ca="1">IF(AND($J47&lt;&gt;"",$J47&lt;&gt;"fin"),IF(INDEX(Dépenses!$A$2:$R$5000,$K47,N$1)="","",INDEX(Dépenses!$A$2:$R$5000,$K47,N$1)),"")</f>
        <v>Compte service 09</v>
      </c>
      <c r="O47" s="79" t="str">
        <f ca="1">IF(AND($J47&lt;&gt;"",$J47&lt;&gt;"fin"),IF(INDEX(Dépenses!$A$2:$R$5000,$K47,O$1)="","",INDEX(Dépenses!$A$2:$R$5000,$K47,O$1)),"")</f>
        <v>Services bancaires</v>
      </c>
      <c r="P47" s="593" t="str">
        <f ca="1">IF(AND($J47&lt;&gt;"",$J47&lt;&gt;"fin"),IF(INDEX(Dépenses!$A$2:$R$5000,$K47,P$1)="","",INDEX(Dépenses!$A$2:$R$5000,$K47,P$1)),"")</f>
        <v>AC052</v>
      </c>
      <c r="Q47" s="11">
        <f ca="1">IF(AND($J47&lt;&gt;"",$J47&lt;&gt;"fin"),IF(INDEX(Dépenses!$A$2:$R$5000,$K47,Q$1)="","",INDEX(Dépenses!$A$2:$R$5000,$K47,Q$1)),"")</f>
        <v>1.22</v>
      </c>
      <c r="R47" s="594" t="str">
        <f ca="1">IF(AND($J47&lt;&gt;"",$J47&lt;&gt;"fin"),IF(INDEX(Dépenses!$A$2:$R$5000,$K47,R$1)="","",INDEX(Dépenses!$A$2:$R$5000,$K47,R$1)),"")</f>
        <v>PSEPA</v>
      </c>
      <c r="T47" t="str">
        <f ca="1">IF(OR(T46="",T46="fin"),"",IF(ISNA(MATCH($N$4,OFFSET(Recettes!$G$2:$G$5000,U46,0),0)),"fin",MATCH($N$4,OFFSET(Recettes!$G$2:$G$5000,U46,0),0)))</f>
        <v/>
      </c>
      <c r="U47" t="str">
        <f t="shared" ca="1" si="13"/>
        <v/>
      </c>
      <c r="V47" s="79" t="str">
        <f ca="1">IF(AND($T47&lt;&gt;"",$T47&lt;&gt;"fin"),IF(INDEX(Recettes!$A$2:$R$5000,$U47,V$1)="","",INDEX(Recettes!$A$2:$R$5000,$U47,V$1)),"")</f>
        <v/>
      </c>
      <c r="W47" s="79" t="str">
        <f ca="1">IF(AND($T47&lt;&gt;"",$T47&lt;&gt;"fin"),IF(INDEX(Recettes!$A$2:$R$5000,$U47,W$1)="","",INDEX(Recettes!$A$2:$R$5000,$U47,W$1)),"")</f>
        <v/>
      </c>
      <c r="X47" s="79" t="str">
        <f ca="1">IF(AND($T47&lt;&gt;"",$T47&lt;&gt;"fin"),IF(INDEX(Recettes!$A$2:$R$5000,$U47,X$1)="","",INDEX(Recettes!$A$2:$R$5000,$U47,X$1)),"")</f>
        <v/>
      </c>
      <c r="Y47" s="79" t="str">
        <f ca="1">IF(AND($T47&lt;&gt;"",$T47&lt;&gt;"fin"),IF(INDEX(Recettes!$A$2:$R$5000,$U47,Y$1)="","",INDEX(Recettes!$A$2:$R$5000,$U47,Y$1)),"")</f>
        <v/>
      </c>
      <c r="Z47" s="79" t="str">
        <f ca="1">IF(AND($T47&lt;&gt;"",$T47&lt;&gt;"fin"),IF(INDEX(Recettes!$A$2:$R$5000,$U47,Z$1)="","",INDEX(Recettes!$A$2:$R$5000,$U47,Z$1)),"")</f>
        <v/>
      </c>
      <c r="AA47" s="11" t="str">
        <f ca="1">IF(AND($T47&lt;&gt;"",$T47&lt;&gt;"fin"),IF(INDEX(Recettes!$A$2:$R$5000,$U47,AA$1)="","",INDEX(Recettes!$A$2:$R$5000,$U47,AA$1)),"")</f>
        <v/>
      </c>
      <c r="AB47" s="79" t="str">
        <f ca="1">IF(AND($T47&lt;&gt;"",$T47&lt;&gt;"fin"),IF(INDEX(Recettes!$A$2:$R$5000,$U47,AB$1)="","",INDEX(Recettes!$A$2:$R$5000,$U47,AB$1)),"")</f>
        <v/>
      </c>
      <c r="AD47" t="str">
        <f t="shared" ca="1" si="8"/>
        <v>Services bancaires</v>
      </c>
      <c r="AG47" t="str">
        <f t="shared" ca="1" si="9"/>
        <v/>
      </c>
    </row>
    <row r="48" spans="1:33" ht="18.75" x14ac:dyDescent="0.3">
      <c r="A48" t="s">
        <v>275</v>
      </c>
      <c r="B48" s="591">
        <v>41</v>
      </c>
      <c r="C48" t="str" cm="1">
        <f t="array" aca="1" ref="C48" ca="1">IF(INDIRECT("'Postes comptables'!"&amp;$A48)="","",INDIRECT("'Postes comptables'!"&amp;$A48))</f>
        <v/>
      </c>
      <c r="D48">
        <f ca="1">IF(C48="",0,IF(SUMIF(Recettes!$G:$G,Analytique!$C48,Recettes!$E:$E)=0,0,SUMIF(Recettes!$G:$G,Analytique!$C48,Recettes!$E:$E)))</f>
        <v>0</v>
      </c>
      <c r="E48">
        <f ca="1">IF(C48="",0,IF(SUMIF(Dépenses!$G:$G,Analytique!$C48,Dépenses!$E:$E)=0,0,SUMIF(Dépenses!$G:$G,Analytique!$C48,Dépenses!$E:$E)))</f>
        <v>0</v>
      </c>
      <c r="F48" s="11" t="str">
        <f t="shared" ca="1" si="1"/>
        <v/>
      </c>
      <c r="G48" s="11" t="str">
        <f t="shared" ca="1" si="2"/>
        <v/>
      </c>
      <c r="H48" s="11" t="str">
        <f t="shared" ca="1" si="3"/>
        <v/>
      </c>
      <c r="I48" s="597"/>
      <c r="J48">
        <f ca="1">IF(OR(J47="",J47="fin"),"",IF(ISNA(MATCH($N$4,OFFSET(Dépenses!$G$2:$G$5000,K47,0),0)),"fin",MATCH($N$4,OFFSET(Dépenses!$G$2:$G$5000,K47,0),0)))</f>
        <v>2</v>
      </c>
      <c r="K48">
        <f t="shared" ca="1" si="12"/>
        <v>57</v>
      </c>
      <c r="L48" s="79">
        <f ca="1">IF(AND($J48&lt;&gt;"",$J48&lt;&gt;"fin"),IF(INDEX(Dépenses!$A$2:$R$5000,$K48,L$1)="","",INDEX(Dépenses!$A$2:$R$5000,$K48,L$1)),"")</f>
        <v>45946</v>
      </c>
      <c r="M48" s="79" t="str">
        <f ca="1">IF(AND($J48&lt;&gt;"",$J48&lt;&gt;"fin"),IF(INDEX(Dépenses!$A$2:$R$5000,$K48,M$1)="","",INDEX(Dépenses!$A$2:$R$5000,$K48,M$1)),"")</f>
        <v>FREE</v>
      </c>
      <c r="N48" s="79" t="str">
        <f ca="1">IF(AND($J48&lt;&gt;"",$J48&lt;&gt;"fin"),IF(INDEX(Dépenses!$A$2:$R$5000,$K48,N$1)="","",INDEX(Dépenses!$A$2:$R$5000,$K48,N$1)),"")</f>
        <v>Mobile 10</v>
      </c>
      <c r="O48" s="79" t="str">
        <f ca="1">IF(AND($J48&lt;&gt;"",$J48&lt;&gt;"fin"),IF(INDEX(Dépenses!$A$2:$R$5000,$K48,O$1)="","",INDEX(Dépenses!$A$2:$R$5000,$K48,O$1)),"")</f>
        <v>Frais postaux et télécommunications</v>
      </c>
      <c r="P48" s="593" t="str">
        <f ca="1">IF(AND($J48&lt;&gt;"",$J48&lt;&gt;"fin"),IF(INDEX(Dépenses!$A$2:$R$5000,$K48,P$1)="","",INDEX(Dépenses!$A$2:$R$5000,$K48,P$1)),"")</f>
        <v>AC059</v>
      </c>
      <c r="Q48" s="11">
        <f ca="1">IF(AND($J48&lt;&gt;"",$J48&lt;&gt;"fin"),IF(INDEX(Dépenses!$A$2:$R$5000,$K48,Q$1)="","",INDEX(Dépenses!$A$2:$R$5000,$K48,Q$1)),"")</f>
        <v>2</v>
      </c>
      <c r="R48" s="594" t="str">
        <f ca="1">IF(AND($J48&lt;&gt;"",$J48&lt;&gt;"fin"),IF(INDEX(Dépenses!$A$2:$R$5000,$K48,R$1)="","",INDEX(Dépenses!$A$2:$R$5000,$K48,R$1)),"")</f>
        <v>PSEPA</v>
      </c>
      <c r="T48" t="str">
        <f ca="1">IF(OR(T47="",T47="fin"),"",IF(ISNA(MATCH($N$4,OFFSET(Recettes!$G$2:$G$5000,U47,0),0)),"fin",MATCH($N$4,OFFSET(Recettes!$G$2:$G$5000,U47,0),0)))</f>
        <v/>
      </c>
      <c r="U48" t="str">
        <f t="shared" ca="1" si="13"/>
        <v/>
      </c>
      <c r="V48" s="79" t="str">
        <f ca="1">IF(AND($T48&lt;&gt;"",$T48&lt;&gt;"fin"),IF(INDEX(Recettes!$A$2:$R$5000,$U48,V$1)="","",INDEX(Recettes!$A$2:$R$5000,$U48,V$1)),"")</f>
        <v/>
      </c>
      <c r="W48" s="79" t="str">
        <f ca="1">IF(AND($T48&lt;&gt;"",$T48&lt;&gt;"fin"),IF(INDEX(Recettes!$A$2:$R$5000,$U48,W$1)="","",INDEX(Recettes!$A$2:$R$5000,$U48,W$1)),"")</f>
        <v/>
      </c>
      <c r="X48" s="79" t="str">
        <f ca="1">IF(AND($T48&lt;&gt;"",$T48&lt;&gt;"fin"),IF(INDEX(Recettes!$A$2:$R$5000,$U48,X$1)="","",INDEX(Recettes!$A$2:$R$5000,$U48,X$1)),"")</f>
        <v/>
      </c>
      <c r="Y48" s="79" t="str">
        <f ca="1">IF(AND($T48&lt;&gt;"",$T48&lt;&gt;"fin"),IF(INDEX(Recettes!$A$2:$R$5000,$U48,Y$1)="","",INDEX(Recettes!$A$2:$R$5000,$U48,Y$1)),"")</f>
        <v/>
      </c>
      <c r="Z48" s="79" t="str">
        <f ca="1">IF(AND($T48&lt;&gt;"",$T48&lt;&gt;"fin"),IF(INDEX(Recettes!$A$2:$R$5000,$U48,Z$1)="","",INDEX(Recettes!$A$2:$R$5000,$U48,Z$1)),"")</f>
        <v/>
      </c>
      <c r="AA48" s="11" t="str">
        <f ca="1">IF(AND($T48&lt;&gt;"",$T48&lt;&gt;"fin"),IF(INDEX(Recettes!$A$2:$R$5000,$U48,AA$1)="","",INDEX(Recettes!$A$2:$R$5000,$U48,AA$1)),"")</f>
        <v/>
      </c>
      <c r="AB48" s="79" t="str">
        <f ca="1">IF(AND($T48&lt;&gt;"",$T48&lt;&gt;"fin"),IF(INDEX(Recettes!$A$2:$R$5000,$U48,AB$1)="","",INDEX(Recettes!$A$2:$R$5000,$U48,AB$1)),"")</f>
        <v/>
      </c>
      <c r="AD48" t="str">
        <f t="shared" ca="1" si="8"/>
        <v>Frais postaux et télécommunications</v>
      </c>
      <c r="AG48" t="str">
        <f t="shared" ca="1" si="9"/>
        <v/>
      </c>
    </row>
    <row r="49" spans="1:35" ht="18.75" x14ac:dyDescent="0.3">
      <c r="A49" t="s">
        <v>276</v>
      </c>
      <c r="B49" s="591">
        <v>42</v>
      </c>
      <c r="C49" t="str" cm="1">
        <f t="array" aca="1" ref="C49" ca="1">IF(INDIRECT("'Postes comptables'!"&amp;$A49)="","",INDIRECT("'Postes comptables'!"&amp;$A49))</f>
        <v/>
      </c>
      <c r="D49">
        <f ca="1">IF(C49="",0,IF(SUMIF(Recettes!$G:$G,Analytique!$C49,Recettes!$E:$E)=0,0,SUMIF(Recettes!$G:$G,Analytique!$C49,Recettes!$E:$E)))</f>
        <v>0</v>
      </c>
      <c r="E49">
        <f ca="1">IF(C49="",0,IF(SUMIF(Dépenses!$G:$G,Analytique!$C49,Dépenses!$E:$E)=0,0,SUMIF(Dépenses!$G:$G,Analytique!$C49,Dépenses!$E:$E)))</f>
        <v>0</v>
      </c>
      <c r="F49" s="11" t="str">
        <f t="shared" ca="1" si="1"/>
        <v/>
      </c>
      <c r="G49" s="11" t="str">
        <f t="shared" ca="1" si="2"/>
        <v/>
      </c>
      <c r="H49" s="11" t="str">
        <f t="shared" ca="1" si="3"/>
        <v/>
      </c>
      <c r="I49" s="597"/>
      <c r="J49">
        <f ca="1">IF(OR(J48="",J48="fin"),"",IF(ISNA(MATCH($N$4,OFFSET(Dépenses!$G$2:$G$5000,K48,0),0)),"fin",MATCH($N$4,OFFSET(Dépenses!$G$2:$G$5000,K48,0),0)))</f>
        <v>1</v>
      </c>
      <c r="K49">
        <f t="shared" ca="1" si="12"/>
        <v>58</v>
      </c>
      <c r="L49" s="79">
        <f ca="1">IF(AND($J49&lt;&gt;"",$J49&lt;&gt;"fin"),IF(INDEX(Dépenses!$A$2:$R$5000,$K49,L$1)="","",INDEX(Dépenses!$A$2:$R$5000,$K49,L$1)),"")</f>
        <v>45951</v>
      </c>
      <c r="M49" s="79" t="str">
        <f ca="1">IF(AND($J49&lt;&gt;"",$J49&lt;&gt;"fin"),IF(INDEX(Dépenses!$A$2:$R$5000,$K49,M$1)="","",INDEX(Dépenses!$A$2:$R$5000,$K49,M$1)),"")</f>
        <v>MICROSOFT</v>
      </c>
      <c r="N49" s="79" t="str">
        <f ca="1">IF(AND($J49&lt;&gt;"",$J49&lt;&gt;"fin"),IF(INDEX(Dépenses!$A$2:$R$5000,$K49,N$1)="","",INDEX(Dépenses!$A$2:$R$5000,$K49,N$1)),"")</f>
        <v>Licences Microsoft 365</v>
      </c>
      <c r="O49" s="79" t="str">
        <f ca="1">IF(AND($J49&lt;&gt;"",$J49&lt;&gt;"fin"),IF(INDEX(Dépenses!$A$2:$R$5000,$K49,O$1)="","",INDEX(Dépenses!$A$2:$R$5000,$K49,O$1)),"")</f>
        <v>Achat licences Office 365</v>
      </c>
      <c r="P49" s="593" t="str">
        <f ca="1">IF(AND($J49&lt;&gt;"",$J49&lt;&gt;"fin"),IF(INDEX(Dépenses!$A$2:$R$5000,$K49,P$1)="","",INDEX(Dépenses!$A$2:$R$5000,$K49,P$1)),"")</f>
        <v>AC053</v>
      </c>
      <c r="Q49" s="11">
        <f ca="1">IF(AND($J49&lt;&gt;"",$J49&lt;&gt;"fin"),IF(INDEX(Dépenses!$A$2:$R$5000,$K49,Q$1)="","",INDEX(Dépenses!$A$2:$R$5000,$K49,Q$1)),"")</f>
        <v>11.39</v>
      </c>
      <c r="R49" s="594" t="str">
        <f ca="1">IF(AND($J49&lt;&gt;"",$J49&lt;&gt;"fin"),IF(INDEX(Dépenses!$A$2:$R$5000,$K49,R$1)="","",INDEX(Dépenses!$A$2:$R$5000,$K49,R$1)),"")</f>
        <v>PSEPA</v>
      </c>
      <c r="T49" t="str">
        <f ca="1">IF(OR(T48="",T48="fin"),"",IF(ISNA(MATCH($N$4,OFFSET(Recettes!$G$2:$G$5000,U48,0),0)),"fin",MATCH($N$4,OFFSET(Recettes!$G$2:$G$5000,U48,0),0)))</f>
        <v/>
      </c>
      <c r="U49" t="str">
        <f t="shared" ca="1" si="13"/>
        <v/>
      </c>
      <c r="V49" s="79" t="str">
        <f ca="1">IF(AND($T49&lt;&gt;"",$T49&lt;&gt;"fin"),IF(INDEX(Recettes!$A$2:$R$5000,$U49,V$1)="","",INDEX(Recettes!$A$2:$R$5000,$U49,V$1)),"")</f>
        <v/>
      </c>
      <c r="W49" s="79" t="str">
        <f ca="1">IF(AND($T49&lt;&gt;"",$T49&lt;&gt;"fin"),IF(INDEX(Recettes!$A$2:$R$5000,$U49,W$1)="","",INDEX(Recettes!$A$2:$R$5000,$U49,W$1)),"")</f>
        <v/>
      </c>
      <c r="X49" s="79" t="str">
        <f ca="1">IF(AND($T49&lt;&gt;"",$T49&lt;&gt;"fin"),IF(INDEX(Recettes!$A$2:$R$5000,$U49,X$1)="","",INDEX(Recettes!$A$2:$R$5000,$U49,X$1)),"")</f>
        <v/>
      </c>
      <c r="Y49" s="79" t="str">
        <f ca="1">IF(AND($T49&lt;&gt;"",$T49&lt;&gt;"fin"),IF(INDEX(Recettes!$A$2:$R$5000,$U49,Y$1)="","",INDEX(Recettes!$A$2:$R$5000,$U49,Y$1)),"")</f>
        <v/>
      </c>
      <c r="Z49" s="79" t="str">
        <f ca="1">IF(AND($T49&lt;&gt;"",$T49&lt;&gt;"fin"),IF(INDEX(Recettes!$A$2:$R$5000,$U49,Z$1)="","",INDEX(Recettes!$A$2:$R$5000,$U49,Z$1)),"")</f>
        <v/>
      </c>
      <c r="AA49" s="11" t="str">
        <f ca="1">IF(AND($T49&lt;&gt;"",$T49&lt;&gt;"fin"),IF(INDEX(Recettes!$A$2:$R$5000,$U49,AA$1)="","",INDEX(Recettes!$A$2:$R$5000,$U49,AA$1)),"")</f>
        <v/>
      </c>
      <c r="AB49" s="79" t="str">
        <f ca="1">IF(AND($T49&lt;&gt;"",$T49&lt;&gt;"fin"),IF(INDEX(Recettes!$A$2:$R$5000,$U49,AB$1)="","",INDEX(Recettes!$A$2:$R$5000,$U49,AB$1)),"")</f>
        <v/>
      </c>
      <c r="AD49" t="str">
        <f t="shared" ca="1" si="8"/>
        <v>Achat licences Office 365</v>
      </c>
      <c r="AG49" t="str">
        <f t="shared" ca="1" si="9"/>
        <v/>
      </c>
    </row>
    <row r="50" spans="1:35" ht="18.75" x14ac:dyDescent="0.3">
      <c r="A50" t="s">
        <v>277</v>
      </c>
      <c r="B50" s="591">
        <v>43</v>
      </c>
      <c r="C50" t="str" cm="1">
        <f t="array" aca="1" ref="C50" ca="1">IF(INDIRECT("'Postes comptables'!"&amp;$A50)="","",INDIRECT("'Postes comptables'!"&amp;$A50))</f>
        <v/>
      </c>
      <c r="D50">
        <f ca="1">IF(C50="",0,IF(SUMIF(Recettes!$G:$G,Analytique!$C50,Recettes!$E:$E)=0,0,SUMIF(Recettes!$G:$G,Analytique!$C50,Recettes!$E:$E)))</f>
        <v>0</v>
      </c>
      <c r="E50">
        <f ca="1">IF(C50="",0,IF(SUMIF(Dépenses!$G:$G,Analytique!$C50,Dépenses!$E:$E)=0,0,SUMIF(Dépenses!$G:$G,Analytique!$C50,Dépenses!$E:$E)))</f>
        <v>0</v>
      </c>
      <c r="F50" s="11" t="str">
        <f t="shared" ca="1" si="1"/>
        <v/>
      </c>
      <c r="G50" s="11" t="str">
        <f t="shared" ca="1" si="2"/>
        <v/>
      </c>
      <c r="H50" s="11" t="str">
        <f t="shared" ca="1" si="3"/>
        <v/>
      </c>
      <c r="I50" s="597"/>
      <c r="J50">
        <f ca="1">IF(OR(J49="",J49="fin"),"",IF(ISNA(MATCH($N$4,OFFSET(Dépenses!$G$2:$G$5000,K49,0),0)),"fin",MATCH($N$4,OFFSET(Dépenses!$G$2:$G$5000,K49,0),0)))</f>
        <v>6</v>
      </c>
      <c r="K50">
        <f t="shared" ca="1" si="12"/>
        <v>64</v>
      </c>
      <c r="L50" s="79">
        <f ca="1">IF(AND($J50&lt;&gt;"",$J50&lt;&gt;"fin"),IF(INDEX(Dépenses!$A$2:$R$5000,$K50,L$1)="","",INDEX(Dépenses!$A$2:$R$5000,$K50,L$1)),"")</f>
        <v>45970</v>
      </c>
      <c r="M50" s="79" t="str">
        <f ca="1">IF(AND($J50&lt;&gt;"",$J50&lt;&gt;"fin"),IF(INDEX(Dépenses!$A$2:$R$5000,$K50,M$1)="","",INDEX(Dépenses!$A$2:$R$5000,$K50,M$1)),"")</f>
        <v>CREDIT AGRICOLE</v>
      </c>
      <c r="N50" s="79" t="str">
        <f ca="1">IF(AND($J50&lt;&gt;"",$J50&lt;&gt;"fin"),IF(INDEX(Dépenses!$A$2:$R$5000,$K50,N$1)="","",INDEX(Dépenses!$A$2:$R$5000,$K50,N$1)),"")</f>
        <v>Compte service 10</v>
      </c>
      <c r="O50" s="79" t="str">
        <f ca="1">IF(AND($J50&lt;&gt;"",$J50&lt;&gt;"fin"),IF(INDEX(Dépenses!$A$2:$R$5000,$K50,O$1)="","",INDEX(Dépenses!$A$2:$R$5000,$K50,O$1)),"")</f>
        <v>Services bancaires</v>
      </c>
      <c r="P50" s="593" t="str">
        <f ca="1">IF(AND($J50&lt;&gt;"",$J50&lt;&gt;"fin"),IF(INDEX(Dépenses!$A$2:$R$5000,$K50,P$1)="","",INDEX(Dépenses!$A$2:$R$5000,$K50,P$1)),"")</f>
        <v>AC056</v>
      </c>
      <c r="Q50" s="11">
        <f ca="1">IF(AND($J50&lt;&gt;"",$J50&lt;&gt;"fin"),IF(INDEX(Dépenses!$A$2:$R$5000,$K50,Q$1)="","",INDEX(Dépenses!$A$2:$R$5000,$K50,Q$1)),"")</f>
        <v>1.22</v>
      </c>
      <c r="R50" s="594" t="str">
        <f ca="1">IF(AND($J50&lt;&gt;"",$J50&lt;&gt;"fin"),IF(INDEX(Dépenses!$A$2:$R$5000,$K50,R$1)="","",INDEX(Dépenses!$A$2:$R$5000,$K50,R$1)),"")</f>
        <v/>
      </c>
      <c r="T50" t="str">
        <f ca="1">IF(OR(T49="",T49="fin"),"",IF(ISNA(MATCH($N$4,OFFSET(Recettes!$G$2:$G$5000,U49,0),0)),"fin",MATCH($N$4,OFFSET(Recettes!$G$2:$G$5000,U49,0),0)))</f>
        <v/>
      </c>
      <c r="U50" t="str">
        <f t="shared" ca="1" si="13"/>
        <v/>
      </c>
      <c r="V50" s="79" t="str">
        <f ca="1">IF(AND($T50&lt;&gt;"",$T50&lt;&gt;"fin"),IF(INDEX(Recettes!$A$2:$R$5000,$U50,V$1)="","",INDEX(Recettes!$A$2:$R$5000,$U50,V$1)),"")</f>
        <v/>
      </c>
      <c r="W50" s="79" t="str">
        <f ca="1">IF(AND($T50&lt;&gt;"",$T50&lt;&gt;"fin"),IF(INDEX(Recettes!$A$2:$R$5000,$U50,W$1)="","",INDEX(Recettes!$A$2:$R$5000,$U50,W$1)),"")</f>
        <v/>
      </c>
      <c r="X50" s="79" t="str">
        <f ca="1">IF(AND($T50&lt;&gt;"",$T50&lt;&gt;"fin"),IF(INDEX(Recettes!$A$2:$R$5000,$U50,X$1)="","",INDEX(Recettes!$A$2:$R$5000,$U50,X$1)),"")</f>
        <v/>
      </c>
      <c r="Y50" s="79" t="str">
        <f ca="1">IF(AND($T50&lt;&gt;"",$T50&lt;&gt;"fin"),IF(INDEX(Recettes!$A$2:$R$5000,$U50,Y$1)="","",INDEX(Recettes!$A$2:$R$5000,$U50,Y$1)),"")</f>
        <v/>
      </c>
      <c r="Z50" s="79" t="str">
        <f ca="1">IF(AND($T50&lt;&gt;"",$T50&lt;&gt;"fin"),IF(INDEX(Recettes!$A$2:$R$5000,$U50,Z$1)="","",INDEX(Recettes!$A$2:$R$5000,$U50,Z$1)),"")</f>
        <v/>
      </c>
      <c r="AA50" s="11" t="str">
        <f ca="1">IF(AND($T50&lt;&gt;"",$T50&lt;&gt;"fin"),IF(INDEX(Recettes!$A$2:$R$5000,$U50,AA$1)="","",INDEX(Recettes!$A$2:$R$5000,$U50,AA$1)),"")</f>
        <v/>
      </c>
      <c r="AB50" s="79" t="str">
        <f ca="1">IF(AND($T50&lt;&gt;"",$T50&lt;&gt;"fin"),IF(INDEX(Recettes!$A$2:$R$5000,$U50,AB$1)="","",INDEX(Recettes!$A$2:$R$5000,$U50,AB$1)),"")</f>
        <v/>
      </c>
      <c r="AD50" t="str">
        <f t="shared" ca="1" si="8"/>
        <v>Services bancaires</v>
      </c>
      <c r="AG50" t="str">
        <f t="shared" ca="1" si="9"/>
        <v/>
      </c>
    </row>
    <row r="51" spans="1:35" ht="18.75" x14ac:dyDescent="0.3">
      <c r="A51" t="s">
        <v>278</v>
      </c>
      <c r="B51" s="591">
        <v>44</v>
      </c>
      <c r="C51" t="str" cm="1">
        <f t="array" aca="1" ref="C51" ca="1">IF(INDIRECT("'Postes comptables'!"&amp;$A51)="","",INDIRECT("'Postes comptables'!"&amp;$A51))</f>
        <v/>
      </c>
      <c r="D51">
        <f ca="1">IF(C51="",0,IF(SUMIF(Recettes!$G:$G,Analytique!$C51,Recettes!$E:$E)=0,0,SUMIF(Recettes!$G:$G,Analytique!$C51,Recettes!$E:$E)))</f>
        <v>0</v>
      </c>
      <c r="E51">
        <f ca="1">IF(C51="",0,IF(SUMIF(Dépenses!$G:$G,Analytique!$C51,Dépenses!$E:$E)=0,0,SUMIF(Dépenses!$G:$G,Analytique!$C51,Dépenses!$E:$E)))</f>
        <v>0</v>
      </c>
      <c r="F51" s="11" t="str">
        <f t="shared" ca="1" si="1"/>
        <v/>
      </c>
      <c r="G51" s="11" t="str">
        <f t="shared" ca="1" si="2"/>
        <v/>
      </c>
      <c r="H51" s="11" t="str">
        <f t="shared" ca="1" si="3"/>
        <v/>
      </c>
      <c r="I51" s="597"/>
      <c r="J51">
        <f ca="1">IF(OR(J50="",J50="fin"),"",IF(ISNA(MATCH($N$4,OFFSET(Dépenses!$G$2:$G$5000,K50,0),0)),"fin",MATCH($N$4,OFFSET(Dépenses!$G$2:$G$5000,K50,0),0)))</f>
        <v>3</v>
      </c>
      <c r="K51">
        <f t="shared" ca="1" si="12"/>
        <v>67</v>
      </c>
      <c r="L51" s="79">
        <f ca="1">IF(AND($J51&lt;&gt;"",$J51&lt;&gt;"fin"),IF(INDEX(Dépenses!$A$2:$R$5000,$K51,L$1)="","",INDEX(Dépenses!$A$2:$R$5000,$K51,L$1)),"")</f>
        <v>45975</v>
      </c>
      <c r="M51" s="79" t="str">
        <f ca="1">IF(AND($J51&lt;&gt;"",$J51&lt;&gt;"fin"),IF(INDEX(Dépenses!$A$2:$R$5000,$K51,M$1)="","",INDEX(Dépenses!$A$2:$R$5000,$K51,M$1)),"")</f>
        <v>FREE</v>
      </c>
      <c r="N51" s="79" t="str">
        <f ca="1">IF(AND($J51&lt;&gt;"",$J51&lt;&gt;"fin"),IF(INDEX(Dépenses!$A$2:$R$5000,$K51,N$1)="","",INDEX(Dépenses!$A$2:$R$5000,$K51,N$1)),"")</f>
        <v>Mobile 11</v>
      </c>
      <c r="O51" s="79" t="str">
        <f ca="1">IF(AND($J51&lt;&gt;"",$J51&lt;&gt;"fin"),IF(INDEX(Dépenses!$A$2:$R$5000,$K51,O$1)="","",INDEX(Dépenses!$A$2:$R$5000,$K51,O$1)),"")</f>
        <v>Frais postaux et télécommunications</v>
      </c>
      <c r="P51" s="593" t="str">
        <f ca="1">IF(AND($J51&lt;&gt;"",$J51&lt;&gt;"fin"),IF(INDEX(Dépenses!$A$2:$R$5000,$K51,P$1)="","",INDEX(Dépenses!$A$2:$R$5000,$K51,P$1)),"")</f>
        <v>AC077</v>
      </c>
      <c r="Q51" s="11">
        <f ca="1">IF(AND($J51&lt;&gt;"",$J51&lt;&gt;"fin"),IF(INDEX(Dépenses!$A$2:$R$5000,$K51,Q$1)="","",INDEX(Dépenses!$A$2:$R$5000,$K51,Q$1)),"")</f>
        <v>2</v>
      </c>
      <c r="R51" s="594" t="str">
        <f ca="1">IF(AND($J51&lt;&gt;"",$J51&lt;&gt;"fin"),IF(INDEX(Dépenses!$A$2:$R$5000,$K51,R$1)="","",INDEX(Dépenses!$A$2:$R$5000,$K51,R$1)),"")</f>
        <v>PSEPA</v>
      </c>
      <c r="T51" t="str">
        <f ca="1">IF(OR(T50="",T50="fin"),"",IF(ISNA(MATCH($N$4,OFFSET(Recettes!$G$2:$G$5000,U50,0),0)),"fin",MATCH($N$4,OFFSET(Recettes!$G$2:$G$5000,U50,0),0)))</f>
        <v/>
      </c>
      <c r="U51" t="str">
        <f t="shared" ca="1" si="13"/>
        <v/>
      </c>
      <c r="V51" s="79" t="str">
        <f ca="1">IF(AND($T51&lt;&gt;"",$T51&lt;&gt;"fin"),IF(INDEX(Recettes!$A$2:$R$5000,$U51,V$1)="","",INDEX(Recettes!$A$2:$R$5000,$U51,V$1)),"")</f>
        <v/>
      </c>
      <c r="W51" s="79" t="str">
        <f ca="1">IF(AND($T51&lt;&gt;"",$T51&lt;&gt;"fin"),IF(INDEX(Recettes!$A$2:$R$5000,$U51,W$1)="","",INDEX(Recettes!$A$2:$R$5000,$U51,W$1)),"")</f>
        <v/>
      </c>
      <c r="X51" s="79" t="str">
        <f ca="1">IF(AND($T51&lt;&gt;"",$T51&lt;&gt;"fin"),IF(INDEX(Recettes!$A$2:$R$5000,$U51,X$1)="","",INDEX(Recettes!$A$2:$R$5000,$U51,X$1)),"")</f>
        <v/>
      </c>
      <c r="Y51" s="79" t="str">
        <f ca="1">IF(AND($T51&lt;&gt;"",$T51&lt;&gt;"fin"),IF(INDEX(Recettes!$A$2:$R$5000,$U51,Y$1)="","",INDEX(Recettes!$A$2:$R$5000,$U51,Y$1)),"")</f>
        <v/>
      </c>
      <c r="Z51" s="79" t="str">
        <f ca="1">IF(AND($T51&lt;&gt;"",$T51&lt;&gt;"fin"),IF(INDEX(Recettes!$A$2:$R$5000,$U51,Z$1)="","",INDEX(Recettes!$A$2:$R$5000,$U51,Z$1)),"")</f>
        <v/>
      </c>
      <c r="AA51" s="11" t="str">
        <f ca="1">IF(AND($T51&lt;&gt;"",$T51&lt;&gt;"fin"),IF(INDEX(Recettes!$A$2:$R$5000,$U51,AA$1)="","",INDEX(Recettes!$A$2:$R$5000,$U51,AA$1)),"")</f>
        <v/>
      </c>
      <c r="AB51" s="79" t="str">
        <f ca="1">IF(AND($T51&lt;&gt;"",$T51&lt;&gt;"fin"),IF(INDEX(Recettes!$A$2:$R$5000,$U51,AB$1)="","",INDEX(Recettes!$A$2:$R$5000,$U51,AB$1)),"")</f>
        <v/>
      </c>
      <c r="AD51" t="str">
        <f t="shared" ca="1" si="8"/>
        <v>Frais postaux et télécommunications</v>
      </c>
      <c r="AG51" t="str">
        <f t="shared" ca="1" si="9"/>
        <v/>
      </c>
    </row>
    <row r="52" spans="1:35" ht="18.75" x14ac:dyDescent="0.3">
      <c r="A52" t="s">
        <v>279</v>
      </c>
      <c r="B52" s="591">
        <v>45</v>
      </c>
      <c r="C52" t="str" cm="1">
        <f t="array" aca="1" ref="C52" ca="1">IF(INDIRECT("'Postes comptables'!"&amp;$A52)="","",INDIRECT("'Postes comptables'!"&amp;$A52))</f>
        <v/>
      </c>
      <c r="D52">
        <f ca="1">IF(C52="",0,IF(SUMIF(Recettes!$G:$G,Analytique!$C52,Recettes!$E:$E)=0,0,SUMIF(Recettes!$G:$G,Analytique!$C52,Recettes!$E:$E)))</f>
        <v>0</v>
      </c>
      <c r="E52">
        <f ca="1">IF(C52="",0,IF(SUMIF(Dépenses!$G:$G,Analytique!$C52,Dépenses!$E:$E)=0,0,SUMIF(Dépenses!$G:$G,Analytique!$C52,Dépenses!$E:$E)))</f>
        <v>0</v>
      </c>
      <c r="F52" s="11" t="str">
        <f t="shared" ca="1" si="1"/>
        <v/>
      </c>
      <c r="G52" s="11" t="str">
        <f t="shared" ca="1" si="2"/>
        <v/>
      </c>
      <c r="H52" s="11" t="str">
        <f t="shared" ca="1" si="3"/>
        <v/>
      </c>
      <c r="I52" s="597"/>
      <c r="J52">
        <f ca="1">IF(OR(J51="",J51="fin"),"",IF(ISNA(MATCH($N$4,OFFSET(Dépenses!$G$2:$G$5000,K51,0),0)),"fin",MATCH($N$4,OFFSET(Dépenses!$G$2:$G$5000,K51,0),0)))</f>
        <v>20</v>
      </c>
      <c r="K52">
        <f t="shared" ca="1" si="12"/>
        <v>87</v>
      </c>
      <c r="L52" s="79">
        <f ca="1">IF(AND($J52&lt;&gt;"",$J52&lt;&gt;"fin"),IF(INDEX(Dépenses!$A$2:$R$5000,$K52,L$1)="","",INDEX(Dépenses!$A$2:$R$5000,$K52,L$1)),"")</f>
        <v>46005</v>
      </c>
      <c r="M52" s="79" t="str">
        <f ca="1">IF(AND($J52&lt;&gt;"",$J52&lt;&gt;"fin"),IF(INDEX(Dépenses!$A$2:$R$5000,$K52,M$1)="","",INDEX(Dépenses!$A$2:$R$5000,$K52,M$1)),"")</f>
        <v>CREDIT AGRICOLE</v>
      </c>
      <c r="N52" s="79" t="str">
        <f ca="1">IF(AND($J52&lt;&gt;"",$J52&lt;&gt;"fin"),IF(INDEX(Dépenses!$A$2:$R$5000,$K52,N$1)="","",INDEX(Dépenses!$A$2:$R$5000,$K52,N$1)),"")</f>
        <v>Compte service 11</v>
      </c>
      <c r="O52" s="79" t="str">
        <f ca="1">IF(AND($J52&lt;&gt;"",$J52&lt;&gt;"fin"),IF(INDEX(Dépenses!$A$2:$R$5000,$K52,O$1)="","",INDEX(Dépenses!$A$2:$R$5000,$K52,O$1)),"")</f>
        <v>Services bancaires</v>
      </c>
      <c r="P52" s="593" t="str">
        <f ca="1">IF(AND($J52&lt;&gt;"",$J52&lt;&gt;"fin"),IF(INDEX(Dépenses!$A$2:$R$5000,$K52,P$1)="","",INDEX(Dépenses!$A$2:$R$5000,$K52,P$1)),"")</f>
        <v>AC076</v>
      </c>
      <c r="Q52" s="11">
        <f ca="1">IF(AND($J52&lt;&gt;"",$J52&lt;&gt;"fin"),IF(INDEX(Dépenses!$A$2:$R$5000,$K52,Q$1)="","",INDEX(Dépenses!$A$2:$R$5000,$K52,Q$1)),"")</f>
        <v>1.22</v>
      </c>
      <c r="R52" s="594" t="str">
        <f ca="1">IF(AND($J52&lt;&gt;"",$J52&lt;&gt;"fin"),IF(INDEX(Dépenses!$A$2:$R$5000,$K52,R$1)="","",INDEX(Dépenses!$A$2:$R$5000,$K52,R$1)),"")</f>
        <v>PSEPA</v>
      </c>
      <c r="T52" t="str">
        <f ca="1">IF(OR(T51="",T51="fin"),"",IF(ISNA(MATCH($N$4,OFFSET(Recettes!$G$2:$G$5000,U51,0),0)),"fin",MATCH($N$4,OFFSET(Recettes!$G$2:$G$5000,U51,0),0)))</f>
        <v/>
      </c>
      <c r="U52" t="str">
        <f t="shared" ca="1" si="13"/>
        <v/>
      </c>
      <c r="V52" s="79" t="str">
        <f ca="1">IF(AND($T52&lt;&gt;"",$T52&lt;&gt;"fin"),IF(INDEX(Recettes!$A$2:$R$5000,$U52,V$1)="","",INDEX(Recettes!$A$2:$R$5000,$U52,V$1)),"")</f>
        <v/>
      </c>
      <c r="W52" s="79" t="str">
        <f ca="1">IF(AND($T52&lt;&gt;"",$T52&lt;&gt;"fin"),IF(INDEX(Recettes!$A$2:$R$5000,$U52,W$1)="","",INDEX(Recettes!$A$2:$R$5000,$U52,W$1)),"")</f>
        <v/>
      </c>
      <c r="X52" s="79" t="str">
        <f ca="1">IF(AND($T52&lt;&gt;"",$T52&lt;&gt;"fin"),IF(INDEX(Recettes!$A$2:$R$5000,$U52,X$1)="","",INDEX(Recettes!$A$2:$R$5000,$U52,X$1)),"")</f>
        <v/>
      </c>
      <c r="Y52" s="79" t="str">
        <f ca="1">IF(AND($T52&lt;&gt;"",$T52&lt;&gt;"fin"),IF(INDEX(Recettes!$A$2:$R$5000,$U52,Y$1)="","",INDEX(Recettes!$A$2:$R$5000,$U52,Y$1)),"")</f>
        <v/>
      </c>
      <c r="Z52" s="79" t="str">
        <f ca="1">IF(AND($T52&lt;&gt;"",$T52&lt;&gt;"fin"),IF(INDEX(Recettes!$A$2:$R$5000,$U52,Z$1)="","",INDEX(Recettes!$A$2:$R$5000,$U52,Z$1)),"")</f>
        <v/>
      </c>
      <c r="AA52" s="11" t="str">
        <f ca="1">IF(AND($T52&lt;&gt;"",$T52&lt;&gt;"fin"),IF(INDEX(Recettes!$A$2:$R$5000,$U52,AA$1)="","",INDEX(Recettes!$A$2:$R$5000,$U52,AA$1)),"")</f>
        <v/>
      </c>
      <c r="AB52" s="79" t="str">
        <f ca="1">IF(AND($T52&lt;&gt;"",$T52&lt;&gt;"fin"),IF(INDEX(Recettes!$A$2:$R$5000,$U52,AB$1)="","",INDEX(Recettes!$A$2:$R$5000,$U52,AB$1)),"")</f>
        <v/>
      </c>
      <c r="AD52" t="str">
        <f t="shared" ca="1" si="8"/>
        <v>Services bancaires</v>
      </c>
      <c r="AG52" t="str">
        <f t="shared" ca="1" si="9"/>
        <v/>
      </c>
    </row>
    <row r="53" spans="1:35" ht="18.75" x14ac:dyDescent="0.3">
      <c r="A53" t="s">
        <v>280</v>
      </c>
      <c r="B53" s="591">
        <v>46</v>
      </c>
      <c r="C53" t="str" cm="1">
        <f t="array" aca="1" ref="C53" ca="1">IF(INDIRECT("'Postes comptables'!"&amp;$A53)="","",INDIRECT("'Postes comptables'!"&amp;$A53))</f>
        <v/>
      </c>
      <c r="D53">
        <f ca="1">IF(C53="",0,IF(SUMIF(Recettes!$G:$G,Analytique!$C53,Recettes!$E:$E)=0,0,SUMIF(Recettes!$G:$G,Analytique!$C53,Recettes!$E:$E)))</f>
        <v>0</v>
      </c>
      <c r="E53">
        <f ca="1">IF(C53="",0,IF(SUMIF(Dépenses!$G:$G,Analytique!$C53,Dépenses!$E:$E)=0,0,SUMIF(Dépenses!$G:$G,Analytique!$C53,Dépenses!$E:$E)))</f>
        <v>0</v>
      </c>
      <c r="F53" s="11" t="str">
        <f t="shared" ca="1" si="1"/>
        <v/>
      </c>
      <c r="G53" s="11" t="str">
        <f t="shared" ca="1" si="2"/>
        <v/>
      </c>
      <c r="H53" s="11" t="str">
        <f t="shared" ca="1" si="3"/>
        <v/>
      </c>
      <c r="I53" s="597"/>
      <c r="J53">
        <f ca="1">IF(OR(J52="",J52="fin"),"",IF(ISNA(MATCH($N$4,OFFSET(Dépenses!$G$2:$G$5000,K52,0),0)),"fin",MATCH($N$4,OFFSET(Dépenses!$G$2:$G$5000,K52,0),0)))</f>
        <v>1</v>
      </c>
      <c r="K53">
        <f t="shared" ca="1" si="12"/>
        <v>88</v>
      </c>
      <c r="L53" s="79">
        <f ca="1">IF(AND($J53&lt;&gt;"",$J53&lt;&gt;"fin"),IF(INDEX(Dépenses!$A$2:$R$5000,$K53,L$1)="","",INDEX(Dépenses!$A$2:$R$5000,$K53,L$1)),"")</f>
        <v>46005</v>
      </c>
      <c r="M53" s="79" t="str">
        <f ca="1">IF(AND($J53&lt;&gt;"",$J53&lt;&gt;"fin"),IF(INDEX(Dépenses!$A$2:$R$5000,$K53,M$1)="","",INDEX(Dépenses!$A$2:$R$5000,$K53,M$1)),"")</f>
        <v>FREE</v>
      </c>
      <c r="N53" s="79" t="str">
        <f ca="1">IF(AND($J53&lt;&gt;"",$J53&lt;&gt;"fin"),IF(INDEX(Dépenses!$A$2:$R$5000,$K53,N$1)="","",INDEX(Dépenses!$A$2:$R$5000,$K53,N$1)),"")</f>
        <v>Mobile 12</v>
      </c>
      <c r="O53" s="79" t="str">
        <f ca="1">IF(AND($J53&lt;&gt;"",$J53&lt;&gt;"fin"),IF(INDEX(Dépenses!$A$2:$R$5000,$K53,O$1)="","",INDEX(Dépenses!$A$2:$R$5000,$K53,O$1)),"")</f>
        <v>Frais postaux et télécommunications</v>
      </c>
      <c r="P53" s="593" t="str">
        <f ca="1">IF(AND($J53&lt;&gt;"",$J53&lt;&gt;"fin"),IF(INDEX(Dépenses!$A$2:$R$5000,$K53,P$1)="","",INDEX(Dépenses!$A$2:$R$5000,$K53,P$1)),"")</f>
        <v>AC079</v>
      </c>
      <c r="Q53" s="11">
        <f ca="1">IF(AND($J53&lt;&gt;"",$J53&lt;&gt;"fin"),IF(INDEX(Dépenses!$A$2:$R$5000,$K53,Q$1)="","",INDEX(Dépenses!$A$2:$R$5000,$K53,Q$1)),"")</f>
        <v>2</v>
      </c>
      <c r="R53" s="594" t="str">
        <f ca="1">IF(AND($J53&lt;&gt;"",$J53&lt;&gt;"fin"),IF(INDEX(Dépenses!$A$2:$R$5000,$K53,R$1)="","",INDEX(Dépenses!$A$2:$R$5000,$K53,R$1)),"")</f>
        <v>PSEPA</v>
      </c>
      <c r="T53" t="str">
        <f ca="1">IF(OR(T52="",T52="fin"),"",IF(ISNA(MATCH($N$4,OFFSET(Recettes!$G$2:$G$5000,U52,0),0)),"fin",MATCH($N$4,OFFSET(Recettes!$G$2:$G$5000,U52,0),0)))</f>
        <v/>
      </c>
      <c r="U53" t="str">
        <f t="shared" ca="1" si="13"/>
        <v/>
      </c>
      <c r="V53" s="79" t="str">
        <f ca="1">IF(AND($T53&lt;&gt;"",$T53&lt;&gt;"fin"),IF(INDEX(Recettes!$A$2:$R$5000,$U53,V$1)="","",INDEX(Recettes!$A$2:$R$5000,$U53,V$1)),"")</f>
        <v/>
      </c>
      <c r="W53" s="79" t="str">
        <f ca="1">IF(AND($T53&lt;&gt;"",$T53&lt;&gt;"fin"),IF(INDEX(Recettes!$A$2:$R$5000,$U53,W$1)="","",INDEX(Recettes!$A$2:$R$5000,$U53,W$1)),"")</f>
        <v/>
      </c>
      <c r="X53" s="79" t="str">
        <f ca="1">IF(AND($T53&lt;&gt;"",$T53&lt;&gt;"fin"),IF(INDEX(Recettes!$A$2:$R$5000,$U53,X$1)="","",INDEX(Recettes!$A$2:$R$5000,$U53,X$1)),"")</f>
        <v/>
      </c>
      <c r="Y53" s="79" t="str">
        <f ca="1">IF(AND($T53&lt;&gt;"",$T53&lt;&gt;"fin"),IF(INDEX(Recettes!$A$2:$R$5000,$U53,Y$1)="","",INDEX(Recettes!$A$2:$R$5000,$U53,Y$1)),"")</f>
        <v/>
      </c>
      <c r="Z53" s="79" t="str">
        <f ca="1">IF(AND($T53&lt;&gt;"",$T53&lt;&gt;"fin"),IF(INDEX(Recettes!$A$2:$R$5000,$U53,Z$1)="","",INDEX(Recettes!$A$2:$R$5000,$U53,Z$1)),"")</f>
        <v/>
      </c>
      <c r="AA53" s="11" t="str">
        <f ca="1">IF(AND($T53&lt;&gt;"",$T53&lt;&gt;"fin"),IF(INDEX(Recettes!$A$2:$R$5000,$U53,AA$1)="","",INDEX(Recettes!$A$2:$R$5000,$U53,AA$1)),"")</f>
        <v/>
      </c>
      <c r="AB53" s="79" t="str">
        <f ca="1">IF(AND($T53&lt;&gt;"",$T53&lt;&gt;"fin"),IF(INDEX(Recettes!$A$2:$R$5000,$U53,AB$1)="","",INDEX(Recettes!$A$2:$R$5000,$U53,AB$1)),"")</f>
        <v/>
      </c>
      <c r="AD53" t="str">
        <f t="shared" ca="1" si="8"/>
        <v>Frais postaux et télécommunications</v>
      </c>
      <c r="AG53" t="str">
        <f t="shared" ca="1" si="9"/>
        <v/>
      </c>
    </row>
    <row r="54" spans="1:35" ht="18.75" x14ac:dyDescent="0.3">
      <c r="A54" t="s">
        <v>281</v>
      </c>
      <c r="B54" s="591">
        <v>47</v>
      </c>
      <c r="C54" t="str" cm="1">
        <f t="array" aca="1" ref="C54" ca="1">IF(INDIRECT("'Postes comptables'!"&amp;$A54)="","",INDIRECT("'Postes comptables'!"&amp;$A54))</f>
        <v/>
      </c>
      <c r="D54">
        <f ca="1">IF(C54="",0,IF(SUMIF(Recettes!$G:$G,Analytique!$C54,Recettes!$E:$E)=0,0,SUMIF(Recettes!$G:$G,Analytique!$C54,Recettes!$E:$E)))</f>
        <v>0</v>
      </c>
      <c r="E54">
        <f ca="1">IF(C54="",0,IF(SUMIF(Dépenses!$G:$G,Analytique!$C54,Dépenses!$E:$E)=0,0,SUMIF(Dépenses!$G:$G,Analytique!$C54,Dépenses!$E:$E)))</f>
        <v>0</v>
      </c>
      <c r="F54" s="11" t="str">
        <f t="shared" ca="1" si="1"/>
        <v/>
      </c>
      <c r="G54" s="11" t="str">
        <f t="shared" ca="1" si="2"/>
        <v/>
      </c>
      <c r="H54" s="11" t="str">
        <f t="shared" ca="1" si="3"/>
        <v/>
      </c>
      <c r="I54" s="597"/>
      <c r="J54">
        <f ca="1">IF(OR(J53="",J53="fin"),"",IF(ISNA(MATCH($N$4,OFFSET(Dépenses!$G$2:$G$5000,K53,0),0)),"fin",MATCH($N$4,OFFSET(Dépenses!$G$2:$G$5000,K53,0),0)))</f>
        <v>1</v>
      </c>
      <c r="K54">
        <f t="shared" ca="1" si="12"/>
        <v>89</v>
      </c>
      <c r="L54" s="79">
        <f ca="1">IF(AND($J54&lt;&gt;"",$J54&lt;&gt;"fin"),IF(INDEX(Dépenses!$A$2:$R$5000,$K54,L$1)="","",INDEX(Dépenses!$A$2:$R$5000,$K54,L$1)),"")</f>
        <v>46007</v>
      </c>
      <c r="M54" s="79" t="str">
        <f ca="1">IF(AND($J54&lt;&gt;"",$J54&lt;&gt;"fin"),IF(INDEX(Dépenses!$A$2:$R$5000,$K54,M$1)="","",INDEX(Dépenses!$A$2:$R$5000,$K54,M$1)),"")</f>
        <v>SEDI EQUIPEMENT</v>
      </c>
      <c r="N54" s="79" t="str">
        <f ca="1">IF(AND($J54&lt;&gt;"",$J54&lt;&gt;"fin"),IF(INDEX(Dépenses!$A$2:$R$5000,$K54,N$1)="","",INDEX(Dépenses!$A$2:$R$5000,$K54,N$1)),"")</f>
        <v>Pochettes Partitions</v>
      </c>
      <c r="O54" s="79" t="str">
        <f ca="1">IF(AND($J54&lt;&gt;"",$J54&lt;&gt;"fin"),IF(INDEX(Dépenses!$A$2:$R$5000,$K54,O$1)="","",INDEX(Dépenses!$A$2:$R$5000,$K54,O$1)),"")</f>
        <v>Achat de matériel et accessoires</v>
      </c>
      <c r="P54" s="593" t="str">
        <f ca="1">IF(AND($J54&lt;&gt;"",$J54&lt;&gt;"fin"),IF(INDEX(Dépenses!$A$2:$R$5000,$K54,P$1)="","",INDEX(Dépenses!$A$2:$R$5000,$K54,P$1)),"")</f>
        <v>AC080</v>
      </c>
      <c r="Q54" s="11">
        <f ca="1">IF(AND($J54&lt;&gt;"",$J54&lt;&gt;"fin"),IF(INDEX(Dépenses!$A$2:$R$5000,$K54,Q$1)="","",INDEX(Dépenses!$A$2:$R$5000,$K54,Q$1)),"")</f>
        <v>368.16</v>
      </c>
      <c r="R54" s="594" t="str">
        <f ca="1">IF(AND($J54&lt;&gt;"",$J54&lt;&gt;"fin"),IF(INDEX(Dépenses!$A$2:$R$5000,$K54,R$1)="","",INDEX(Dépenses!$A$2:$R$5000,$K54,R$1)),"")</f>
        <v>VSEPA</v>
      </c>
      <c r="T54" t="str">
        <f ca="1">IF(OR(T53="",T53="fin"),"",IF(ISNA(MATCH($N$4,OFFSET(Recettes!$G$2:$G$5000,U53,0),0)),"fin",MATCH($N$4,OFFSET(Recettes!$G$2:$G$5000,U53,0),0)))</f>
        <v/>
      </c>
      <c r="U54" t="str">
        <f t="shared" ca="1" si="13"/>
        <v/>
      </c>
      <c r="V54" s="79" t="str">
        <f ca="1">IF(AND($T54&lt;&gt;"",$T54&lt;&gt;"fin"),IF(INDEX(Recettes!$A$2:$R$5000,$U54,V$1)="","",INDEX(Recettes!$A$2:$R$5000,$U54,V$1)),"")</f>
        <v/>
      </c>
      <c r="W54" s="79" t="str">
        <f ca="1">IF(AND($T54&lt;&gt;"",$T54&lt;&gt;"fin"),IF(INDEX(Recettes!$A$2:$R$5000,$U54,W$1)="","",INDEX(Recettes!$A$2:$R$5000,$U54,W$1)),"")</f>
        <v/>
      </c>
      <c r="X54" s="79" t="str">
        <f ca="1">IF(AND($T54&lt;&gt;"",$T54&lt;&gt;"fin"),IF(INDEX(Recettes!$A$2:$R$5000,$U54,X$1)="","",INDEX(Recettes!$A$2:$R$5000,$U54,X$1)),"")</f>
        <v/>
      </c>
      <c r="Y54" s="79" t="str">
        <f ca="1">IF(AND($T54&lt;&gt;"",$T54&lt;&gt;"fin"),IF(INDEX(Recettes!$A$2:$R$5000,$U54,Y$1)="","",INDEX(Recettes!$A$2:$R$5000,$U54,Y$1)),"")</f>
        <v/>
      </c>
      <c r="Z54" s="79" t="str">
        <f ca="1">IF(AND($T54&lt;&gt;"",$T54&lt;&gt;"fin"),IF(INDEX(Recettes!$A$2:$R$5000,$U54,Z$1)="","",INDEX(Recettes!$A$2:$R$5000,$U54,Z$1)),"")</f>
        <v/>
      </c>
      <c r="AA54" s="11" t="str">
        <f ca="1">IF(AND($T54&lt;&gt;"",$T54&lt;&gt;"fin"),IF(INDEX(Recettes!$A$2:$R$5000,$U54,AA$1)="","",INDEX(Recettes!$A$2:$R$5000,$U54,AA$1)),"")</f>
        <v/>
      </c>
      <c r="AB54" s="79" t="str">
        <f ca="1">IF(AND($T54&lt;&gt;"",$T54&lt;&gt;"fin"),IF(INDEX(Recettes!$A$2:$R$5000,$U54,AB$1)="","",INDEX(Recettes!$A$2:$R$5000,$U54,AB$1)),"")</f>
        <v/>
      </c>
      <c r="AD54" t="str">
        <f t="shared" ca="1" si="8"/>
        <v>Achat de matériel et accessoires</v>
      </c>
      <c r="AG54" t="str">
        <f t="shared" ca="1" si="9"/>
        <v/>
      </c>
    </row>
    <row r="55" spans="1:35" ht="18.75" x14ac:dyDescent="0.3">
      <c r="A55" t="s">
        <v>282</v>
      </c>
      <c r="B55" s="591">
        <v>48</v>
      </c>
      <c r="C55" t="str" cm="1">
        <f t="array" aca="1" ref="C55" ca="1">IF(INDIRECT("'Postes comptables'!"&amp;$A55)="","",INDIRECT("'Postes comptables'!"&amp;$A55))</f>
        <v/>
      </c>
      <c r="D55">
        <f ca="1">IF(C55="",0,IF(SUMIF(Recettes!$G:$G,Analytique!$C55,Recettes!$E:$E)=0,0,SUMIF(Recettes!$G:$G,Analytique!$C55,Recettes!$E:$E)))</f>
        <v>0</v>
      </c>
      <c r="E55">
        <f ca="1">IF(C55="",0,IF(SUMIF(Dépenses!$G:$G,Analytique!$C55,Dépenses!$E:$E)=0,0,SUMIF(Dépenses!$G:$G,Analytique!$C55,Dépenses!$E:$E)))</f>
        <v>0</v>
      </c>
      <c r="F55" s="11" t="str">
        <f t="shared" ca="1" si="1"/>
        <v/>
      </c>
      <c r="G55" s="11" t="str">
        <f t="shared" ca="1" si="2"/>
        <v/>
      </c>
      <c r="H55" s="11" t="str">
        <f t="shared" ca="1" si="3"/>
        <v/>
      </c>
      <c r="I55" s="597"/>
      <c r="J55">
        <f ca="1">IF(OR(J54="",J54="fin"),"",IF(ISNA(MATCH($N$4,OFFSET(Dépenses!$G$2:$G$5000,K54,0),0)),"fin",MATCH($N$4,OFFSET(Dépenses!$G$2:$G$5000,K54,0),0)))</f>
        <v>1</v>
      </c>
      <c r="K55">
        <f t="shared" ca="1" si="12"/>
        <v>90</v>
      </c>
      <c r="L55" s="79">
        <f ca="1">IF(AND($J55&lt;&gt;"",$J55&lt;&gt;"fin"),IF(INDEX(Dépenses!$A$2:$R$5000,$K55,L$1)="","",INDEX(Dépenses!$A$2:$R$5000,$K55,L$1)),"")</f>
        <v>46014</v>
      </c>
      <c r="M55" s="79" t="str">
        <f ca="1">IF(AND($J55&lt;&gt;"",$J55&lt;&gt;"fin"),IF(INDEX(Dépenses!$A$2:$R$5000,$K55,M$1)="","",INDEX(Dépenses!$A$2:$R$5000,$K55,M$1)),"")</f>
        <v>NG MUSIQUE</v>
      </c>
      <c r="N55" s="79" t="str">
        <f ca="1">IF(AND($J55&lt;&gt;"",$J55&lt;&gt;"fin"),IF(INDEX(Dépenses!$A$2:$R$5000,$K55,N$1)="","",INDEX(Dépenses!$A$2:$R$5000,$K55,N$1)),"")</f>
        <v>Carnets de marche</v>
      </c>
      <c r="O55" s="79" t="str">
        <f ca="1">IF(AND($J55&lt;&gt;"",$J55&lt;&gt;"fin"),IF(INDEX(Dépenses!$A$2:$R$5000,$K55,O$1)="","",INDEX(Dépenses!$A$2:$R$5000,$K55,O$1)),"")</f>
        <v>Achat de matériel musical</v>
      </c>
      <c r="P55" s="593" t="str">
        <f ca="1">IF(AND($J55&lt;&gt;"",$J55&lt;&gt;"fin"),IF(INDEX(Dépenses!$A$2:$R$5000,$K55,P$1)="","",INDEX(Dépenses!$A$2:$R$5000,$K55,P$1)),"")</f>
        <v>AC078</v>
      </c>
      <c r="Q55" s="11">
        <f ca="1">IF(AND($J55&lt;&gt;"",$J55&lt;&gt;"fin"),IF(INDEX(Dépenses!$A$2:$R$5000,$K55,Q$1)="","",INDEX(Dépenses!$A$2:$R$5000,$K55,Q$1)),"")</f>
        <v>292.5</v>
      </c>
      <c r="R55" s="594" t="str">
        <f ca="1">IF(AND($J55&lt;&gt;"",$J55&lt;&gt;"fin"),IF(INDEX(Dépenses!$A$2:$R$5000,$K55,R$1)="","",INDEX(Dépenses!$A$2:$R$5000,$K55,R$1)),"")</f>
        <v/>
      </c>
      <c r="T55" t="str">
        <f ca="1">IF(OR(T54="",T54="fin"),"",IF(ISNA(MATCH($N$4,OFFSET(Recettes!$G$2:$G$5000,U54,0),0)),"fin",MATCH($N$4,OFFSET(Recettes!$G$2:$G$5000,U54,0),0)))</f>
        <v/>
      </c>
      <c r="U55" t="str">
        <f t="shared" ca="1" si="13"/>
        <v/>
      </c>
      <c r="V55" s="79" t="str">
        <f ca="1">IF(AND($T55&lt;&gt;"",$T55&lt;&gt;"fin"),IF(INDEX(Recettes!$A$2:$R$5000,$U55,V$1)="","",INDEX(Recettes!$A$2:$R$5000,$U55,V$1)),"")</f>
        <v/>
      </c>
      <c r="W55" s="79" t="str">
        <f ca="1">IF(AND($T55&lt;&gt;"",$T55&lt;&gt;"fin"),IF(INDEX(Recettes!$A$2:$R$5000,$U55,W$1)="","",INDEX(Recettes!$A$2:$R$5000,$U55,W$1)),"")</f>
        <v/>
      </c>
      <c r="X55" s="79" t="str">
        <f ca="1">IF(AND($T55&lt;&gt;"",$T55&lt;&gt;"fin"),IF(INDEX(Recettes!$A$2:$R$5000,$U55,X$1)="","",INDEX(Recettes!$A$2:$R$5000,$U55,X$1)),"")</f>
        <v/>
      </c>
      <c r="Y55" s="79" t="str">
        <f ca="1">IF(AND($T55&lt;&gt;"",$T55&lt;&gt;"fin"),IF(INDEX(Recettes!$A$2:$R$5000,$U55,Y$1)="","",INDEX(Recettes!$A$2:$R$5000,$U55,Y$1)),"")</f>
        <v/>
      </c>
      <c r="Z55" s="79" t="str">
        <f ca="1">IF(AND($T55&lt;&gt;"",$T55&lt;&gt;"fin"),IF(INDEX(Recettes!$A$2:$R$5000,$U55,Z$1)="","",INDEX(Recettes!$A$2:$R$5000,$U55,Z$1)),"")</f>
        <v/>
      </c>
      <c r="AA55" s="11" t="str">
        <f ca="1">IF(AND($T55&lt;&gt;"",$T55&lt;&gt;"fin"),IF(INDEX(Recettes!$A$2:$R$5000,$U55,AA$1)="","",INDEX(Recettes!$A$2:$R$5000,$U55,AA$1)),"")</f>
        <v/>
      </c>
      <c r="AB55" s="79" t="str">
        <f ca="1">IF(AND($T55&lt;&gt;"",$T55&lt;&gt;"fin"),IF(INDEX(Recettes!$A$2:$R$5000,$U55,AB$1)="","",INDEX(Recettes!$A$2:$R$5000,$U55,AB$1)),"")</f>
        <v/>
      </c>
      <c r="AD55" t="str">
        <f t="shared" ca="1" si="8"/>
        <v>Achat de matériel musical</v>
      </c>
      <c r="AG55" t="str">
        <f t="shared" ca="1" si="9"/>
        <v/>
      </c>
    </row>
    <row r="56" spans="1:35" ht="18.75" x14ac:dyDescent="0.3">
      <c r="A56" t="s">
        <v>283</v>
      </c>
      <c r="B56" s="591">
        <v>49</v>
      </c>
      <c r="C56" t="str" cm="1">
        <f t="array" aca="1" ref="C56" ca="1">IF(INDIRECT("'Postes comptables'!"&amp;$A56)="","",INDIRECT("'Postes comptables'!"&amp;$A56))</f>
        <v/>
      </c>
      <c r="D56">
        <f ca="1">IF(C56="",0,IF(SUMIF(Recettes!$G:$G,Analytique!$C56,Recettes!$E:$E)=0,0,SUMIF(Recettes!$G:$G,Analytique!$C56,Recettes!$E:$E)))</f>
        <v>0</v>
      </c>
      <c r="E56">
        <f ca="1">IF(C56="",0,IF(SUMIF(Dépenses!$G:$G,Analytique!$C56,Dépenses!$E:$E)=0,0,SUMIF(Dépenses!$G:$G,Analytique!$C56,Dépenses!$E:$E)))</f>
        <v>0</v>
      </c>
      <c r="F56" s="11" t="str">
        <f t="shared" ca="1" si="1"/>
        <v/>
      </c>
      <c r="G56" s="11" t="str">
        <f t="shared" ca="1" si="2"/>
        <v/>
      </c>
      <c r="H56" s="11" t="str">
        <f t="shared" ca="1" si="3"/>
        <v/>
      </c>
      <c r="I56" s="597"/>
      <c r="J56" t="str">
        <f ca="1">IF(OR(J55="",J55="fin"),"",IF(ISNA(MATCH($N$4,OFFSET(Dépenses!$G$2:$G$5000,K55,0),0)),"fin",MATCH($N$4,OFFSET(Dépenses!$G$2:$G$5000,K55,0),0)))</f>
        <v>fin</v>
      </c>
      <c r="K56" t="str">
        <f t="shared" ca="1" si="12"/>
        <v/>
      </c>
      <c r="L56" s="79" t="str">
        <f ca="1">IF(AND($J56&lt;&gt;"",$J56&lt;&gt;"fin"),IF(INDEX(Dépenses!$A$2:$R$5000,$K56,L$1)="","",INDEX(Dépenses!$A$2:$R$5000,$K56,L$1)),"")</f>
        <v/>
      </c>
      <c r="M56" s="79" t="str">
        <f ca="1">IF(AND($J56&lt;&gt;"",$J56&lt;&gt;"fin"),IF(INDEX(Dépenses!$A$2:$R$5000,$K56,M$1)="","",INDEX(Dépenses!$A$2:$R$5000,$K56,M$1)),"")</f>
        <v/>
      </c>
      <c r="N56" s="79" t="str">
        <f ca="1">IF(AND($J56&lt;&gt;"",$J56&lt;&gt;"fin"),IF(INDEX(Dépenses!$A$2:$R$5000,$K56,N$1)="","",INDEX(Dépenses!$A$2:$R$5000,$K56,N$1)),"")</f>
        <v/>
      </c>
      <c r="O56" s="79" t="str">
        <f ca="1">IF(AND($J56&lt;&gt;"",$J56&lt;&gt;"fin"),IF(INDEX(Dépenses!$A$2:$R$5000,$K56,O$1)="","",INDEX(Dépenses!$A$2:$R$5000,$K56,O$1)),"")</f>
        <v/>
      </c>
      <c r="P56" s="593" t="str">
        <f ca="1">IF(AND($J56&lt;&gt;"",$J56&lt;&gt;"fin"),IF(INDEX(Dépenses!$A$2:$R$5000,$K56,P$1)="","",INDEX(Dépenses!$A$2:$R$5000,$K56,P$1)),"")</f>
        <v/>
      </c>
      <c r="Q56" s="11" t="str">
        <f ca="1">IF(AND($J56&lt;&gt;"",$J56&lt;&gt;"fin"),IF(INDEX(Dépenses!$A$2:$R$5000,$K56,Q$1)="","",INDEX(Dépenses!$A$2:$R$5000,$K56,Q$1)),"")</f>
        <v/>
      </c>
      <c r="R56" s="594" t="str">
        <f ca="1">IF(AND($J56&lt;&gt;"",$J56&lt;&gt;"fin"),IF(INDEX(Dépenses!$A$2:$R$5000,$K56,R$1)="","",INDEX(Dépenses!$A$2:$R$5000,$K56,R$1)),"")</f>
        <v/>
      </c>
      <c r="T56" t="str">
        <f ca="1">IF(OR(T55="",T55="fin"),"",IF(ISNA(MATCH($N$4,OFFSET(Recettes!$G$2:$G$5000,U55,0),0)),"fin",MATCH($N$4,OFFSET(Recettes!$G$2:$G$5000,U55,0),0)))</f>
        <v/>
      </c>
      <c r="U56" t="str">
        <f t="shared" ca="1" si="13"/>
        <v/>
      </c>
      <c r="V56" s="79" t="str">
        <f ca="1">IF(AND($T56&lt;&gt;"",$T56&lt;&gt;"fin"),IF(INDEX(Recettes!$A$2:$R$5000,$U56,V$1)="","",INDEX(Recettes!$A$2:$R$5000,$U56,V$1)),"")</f>
        <v/>
      </c>
      <c r="W56" s="79" t="str">
        <f ca="1">IF(AND($T56&lt;&gt;"",$T56&lt;&gt;"fin"),IF(INDEX(Recettes!$A$2:$R$5000,$U56,W$1)="","",INDEX(Recettes!$A$2:$R$5000,$U56,W$1)),"")</f>
        <v/>
      </c>
      <c r="X56" s="79" t="str">
        <f ca="1">IF(AND($T56&lt;&gt;"",$T56&lt;&gt;"fin"),IF(INDEX(Recettes!$A$2:$R$5000,$U56,X$1)="","",INDEX(Recettes!$A$2:$R$5000,$U56,X$1)),"")</f>
        <v/>
      </c>
      <c r="Y56" s="79" t="str">
        <f ca="1">IF(AND($T56&lt;&gt;"",$T56&lt;&gt;"fin"),IF(INDEX(Recettes!$A$2:$R$5000,$U56,Y$1)="","",INDEX(Recettes!$A$2:$R$5000,$U56,Y$1)),"")</f>
        <v/>
      </c>
      <c r="Z56" s="79" t="str">
        <f ca="1">IF(AND($T56&lt;&gt;"",$T56&lt;&gt;"fin"),IF(INDEX(Recettes!$A$2:$R$5000,$U56,Z$1)="","",INDEX(Recettes!$A$2:$R$5000,$U56,Z$1)),"")</f>
        <v/>
      </c>
      <c r="AA56" s="11" t="str">
        <f ca="1">IF(AND($T56&lt;&gt;"",$T56&lt;&gt;"fin"),IF(INDEX(Recettes!$A$2:$R$5000,$U56,AA$1)="","",INDEX(Recettes!$A$2:$R$5000,$U56,AA$1)),"")</f>
        <v/>
      </c>
      <c r="AB56" s="79" t="str">
        <f ca="1">IF(AND($T56&lt;&gt;"",$T56&lt;&gt;"fin"),IF(INDEX(Recettes!$A$2:$R$5000,$U56,AB$1)="","",INDEX(Recettes!$A$2:$R$5000,$U56,AB$1)),"")</f>
        <v/>
      </c>
      <c r="AD56" t="str">
        <f t="shared" ca="1" si="8"/>
        <v/>
      </c>
      <c r="AG56" t="str">
        <f t="shared" ca="1" si="9"/>
        <v/>
      </c>
    </row>
    <row r="57" spans="1:35" ht="18.75" x14ac:dyDescent="0.3">
      <c r="A57" t="s">
        <v>284</v>
      </c>
      <c r="B57" s="591">
        <v>50</v>
      </c>
      <c r="C57" t="str" cm="1">
        <f t="array" aca="1" ref="C57" ca="1">IF(INDIRECT("'Postes comptables'!"&amp;$A57)="","",INDIRECT("'Postes comptables'!"&amp;$A57))</f>
        <v/>
      </c>
      <c r="D57">
        <f ca="1">IF(C57="",0,IF(SUMIF(Recettes!$G:$G,Analytique!$C57,Recettes!$E:$E)=0,0,SUMIF(Recettes!$G:$G,Analytique!$C57,Recettes!$E:$E)))</f>
        <v>0</v>
      </c>
      <c r="E57">
        <f ca="1">IF(C57="",0,IF(SUMIF(Dépenses!$G:$G,Analytique!$C57,Dépenses!$E:$E)=0,0,SUMIF(Dépenses!$G:$G,Analytique!$C57,Dépenses!$E:$E)))</f>
        <v>0</v>
      </c>
      <c r="F57" s="11" t="str">
        <f t="shared" ca="1" si="1"/>
        <v/>
      </c>
      <c r="G57" s="11" t="str">
        <f t="shared" ca="1" si="2"/>
        <v/>
      </c>
      <c r="H57" s="11" t="str">
        <f t="shared" ca="1" si="3"/>
        <v/>
      </c>
      <c r="I57" s="597"/>
      <c r="J57" t="str">
        <f ca="1">IF(OR(J56="",J56="fin"),"",IF(ISNA(MATCH($N$4,OFFSET(Dépenses!$G$2:$G$5000,K56,0),0)),"fin",MATCH($N$4,OFFSET(Dépenses!$G$2:$G$5000,K56,0),0)))</f>
        <v/>
      </c>
      <c r="K57" t="str">
        <f t="shared" ca="1" si="12"/>
        <v/>
      </c>
      <c r="L57" s="79" t="str">
        <f ca="1">IF(AND($J57&lt;&gt;"",$J57&lt;&gt;"fin"),IF(INDEX(Dépenses!$A$2:$R$5000,$K57,L$1)="","",INDEX(Dépenses!$A$2:$R$5000,$K57,L$1)),"")</f>
        <v/>
      </c>
      <c r="M57" s="79" t="str">
        <f ca="1">IF(AND($J57&lt;&gt;"",$J57&lt;&gt;"fin"),IF(INDEX(Dépenses!$A$2:$R$5000,$K57,M$1)="","",INDEX(Dépenses!$A$2:$R$5000,$K57,M$1)),"")</f>
        <v/>
      </c>
      <c r="N57" s="79" t="str">
        <f ca="1">IF(AND($J57&lt;&gt;"",$J57&lt;&gt;"fin"),IF(INDEX(Dépenses!$A$2:$R$5000,$K57,N$1)="","",INDEX(Dépenses!$A$2:$R$5000,$K57,N$1)),"")</f>
        <v/>
      </c>
      <c r="O57" s="79" t="str">
        <f ca="1">IF(AND($J57&lt;&gt;"",$J57&lt;&gt;"fin"),IF(INDEX(Dépenses!$A$2:$R$5000,$K57,O$1)="","",INDEX(Dépenses!$A$2:$R$5000,$K57,O$1)),"")</f>
        <v/>
      </c>
      <c r="P57" s="593" t="str">
        <f ca="1">IF(AND($J57&lt;&gt;"",$J57&lt;&gt;"fin"),IF(INDEX(Dépenses!$A$2:$R$5000,$K57,P$1)="","",INDEX(Dépenses!$A$2:$R$5000,$K57,P$1)),"")</f>
        <v/>
      </c>
      <c r="Q57" s="11" t="str">
        <f ca="1">IF(AND($J57&lt;&gt;"",$J57&lt;&gt;"fin"),IF(INDEX(Dépenses!$A$2:$R$5000,$K57,Q$1)="","",INDEX(Dépenses!$A$2:$R$5000,$K57,Q$1)),"")</f>
        <v/>
      </c>
      <c r="R57" s="594" t="str">
        <f ca="1">IF(AND($J57&lt;&gt;"",$J57&lt;&gt;"fin"),IF(INDEX(Dépenses!$A$2:$R$5000,$K57,R$1)="","",INDEX(Dépenses!$A$2:$R$5000,$K57,R$1)),"")</f>
        <v/>
      </c>
      <c r="T57" t="str">
        <f ca="1">IF(OR(T56="",T56="fin"),"",IF(ISNA(MATCH($N$4,OFFSET(Recettes!$G$2:$G$5000,U56,0),0)),"fin",MATCH($N$4,OFFSET(Recettes!$G$2:$G$5000,U56,0),0)))</f>
        <v/>
      </c>
      <c r="U57" t="str">
        <f t="shared" ca="1" si="13"/>
        <v/>
      </c>
      <c r="V57" s="79" t="str">
        <f ca="1">IF(AND($T57&lt;&gt;"",$T57&lt;&gt;"fin"),IF(INDEX(Recettes!$A$2:$R$5000,$U57,V$1)="","",INDEX(Recettes!$A$2:$R$5000,$U57,V$1)),"")</f>
        <v/>
      </c>
      <c r="W57" s="79" t="str">
        <f ca="1">IF(AND($T57&lt;&gt;"",$T57&lt;&gt;"fin"),IF(INDEX(Recettes!$A$2:$R$5000,$U57,W$1)="","",INDEX(Recettes!$A$2:$R$5000,$U57,W$1)),"")</f>
        <v/>
      </c>
      <c r="X57" s="79" t="str">
        <f ca="1">IF(AND($T57&lt;&gt;"",$T57&lt;&gt;"fin"),IF(INDEX(Recettes!$A$2:$R$5000,$U57,X$1)="","",INDEX(Recettes!$A$2:$R$5000,$U57,X$1)),"")</f>
        <v/>
      </c>
      <c r="Y57" s="79" t="str">
        <f ca="1">IF(AND($T57&lt;&gt;"",$T57&lt;&gt;"fin"),IF(INDEX(Recettes!$A$2:$R$5000,$U57,Y$1)="","",INDEX(Recettes!$A$2:$R$5000,$U57,Y$1)),"")</f>
        <v/>
      </c>
      <c r="Z57" s="79" t="str">
        <f ca="1">IF(AND($T57&lt;&gt;"",$T57&lt;&gt;"fin"),IF(INDEX(Recettes!$A$2:$R$5000,$U57,Z$1)="","",INDEX(Recettes!$A$2:$R$5000,$U57,Z$1)),"")</f>
        <v/>
      </c>
      <c r="AA57" s="11" t="str">
        <f ca="1">IF(AND($T57&lt;&gt;"",$T57&lt;&gt;"fin"),IF(INDEX(Recettes!$A$2:$R$5000,$U57,AA$1)="","",INDEX(Recettes!$A$2:$R$5000,$U57,AA$1)),"")</f>
        <v/>
      </c>
      <c r="AB57" s="79" t="str">
        <f ca="1">IF(AND($T57&lt;&gt;"",$T57&lt;&gt;"fin"),IF(INDEX(Recettes!$A$2:$R$5000,$U57,AB$1)="","",INDEX(Recettes!$A$2:$R$5000,$U57,AB$1)),"")</f>
        <v/>
      </c>
      <c r="AD57" t="str">
        <f t="shared" ca="1" si="8"/>
        <v/>
      </c>
      <c r="AG57" t="str">
        <f t="shared" ca="1" si="9"/>
        <v/>
      </c>
    </row>
    <row r="58" spans="1:35" ht="18.75" x14ac:dyDescent="0.3">
      <c r="I58" s="597"/>
      <c r="J58" t="str">
        <f ca="1">IF(OR(J57="",J57="fin"),"",IF(ISNA(MATCH($N$4,OFFSET(Dépenses!$G$2:$G$5000,K57,0),0)),"fin",MATCH($N$4,OFFSET(Dépenses!$G$2:$G$5000,K57,0),0)))</f>
        <v/>
      </c>
      <c r="K58" t="str">
        <f t="shared" ca="1" si="12"/>
        <v/>
      </c>
      <c r="L58" s="79" t="str">
        <f ca="1">IF(AND($J58&lt;&gt;"",$J58&lt;&gt;"fin"),IF(INDEX(Dépenses!$A$2:$R$5000,$K58,L$1)="","",INDEX(Dépenses!$A$2:$R$5000,$K58,L$1)),"")</f>
        <v/>
      </c>
      <c r="M58" s="79" t="str">
        <f ca="1">IF(AND($J58&lt;&gt;"",$J58&lt;&gt;"fin"),IF(INDEX(Dépenses!$A$2:$R$5000,$K58,M$1)="","",INDEX(Dépenses!$A$2:$R$5000,$K58,M$1)),"")</f>
        <v/>
      </c>
      <c r="N58" s="79" t="str">
        <f ca="1">IF(AND($J58&lt;&gt;"",$J58&lt;&gt;"fin"),IF(INDEX(Dépenses!$A$2:$R$5000,$K58,N$1)="","",INDEX(Dépenses!$A$2:$R$5000,$K58,N$1)),"")</f>
        <v/>
      </c>
      <c r="O58" s="79" t="str">
        <f ca="1">IF(AND($J58&lt;&gt;"",$J58&lt;&gt;"fin"),IF(INDEX(Dépenses!$A$2:$R$5000,$K58,O$1)="","",INDEX(Dépenses!$A$2:$R$5000,$K58,O$1)),"")</f>
        <v/>
      </c>
      <c r="P58" s="593" t="str">
        <f ca="1">IF(AND($J58&lt;&gt;"",$J58&lt;&gt;"fin"),IF(INDEX(Dépenses!$A$2:$R$5000,$K58,P$1)="","",INDEX(Dépenses!$A$2:$R$5000,$K58,P$1)),"")</f>
        <v/>
      </c>
      <c r="Q58" s="11" t="str">
        <f ca="1">IF(AND($J58&lt;&gt;"",$J58&lt;&gt;"fin"),IF(INDEX(Dépenses!$A$2:$R$5000,$K58,Q$1)="","",INDEX(Dépenses!$A$2:$R$5000,$K58,Q$1)),"")</f>
        <v/>
      </c>
      <c r="R58" s="594" t="str">
        <f ca="1">IF(AND($J58&lt;&gt;"",$J58&lt;&gt;"fin"),IF(INDEX(Dépenses!$A$2:$R$5000,$K58,R$1)="","",INDEX(Dépenses!$A$2:$R$5000,$K58,R$1)),"")</f>
        <v/>
      </c>
      <c r="T58" t="str">
        <f ca="1">IF(OR(T57="",T57="fin"),"",IF(ISNA(MATCH($N$4,OFFSET(Recettes!$G$2:$G$5000,U57,0),0)),"fin",MATCH($N$4,OFFSET(Recettes!$G$2:$G$5000,U57,0),0)))</f>
        <v/>
      </c>
      <c r="U58" t="str">
        <f t="shared" ca="1" si="13"/>
        <v/>
      </c>
      <c r="V58" s="79" t="str">
        <f ca="1">IF(AND($T58&lt;&gt;"",$T58&lt;&gt;"fin"),IF(INDEX(Recettes!$A$2:$R$5000,$U58,V$1)="","",INDEX(Recettes!$A$2:$R$5000,$U58,V$1)),"")</f>
        <v/>
      </c>
      <c r="W58" s="79" t="str">
        <f ca="1">IF(AND($T58&lt;&gt;"",$T58&lt;&gt;"fin"),IF(INDEX(Recettes!$A$2:$R$5000,$U58,W$1)="","",INDEX(Recettes!$A$2:$R$5000,$U58,W$1)),"")</f>
        <v/>
      </c>
      <c r="X58" s="79" t="str">
        <f ca="1">IF(AND($T58&lt;&gt;"",$T58&lt;&gt;"fin"),IF(INDEX(Recettes!$A$2:$R$5000,$U58,X$1)="","",INDEX(Recettes!$A$2:$R$5000,$U58,X$1)),"")</f>
        <v/>
      </c>
      <c r="Y58" s="79" t="str">
        <f ca="1">IF(AND($T58&lt;&gt;"",$T58&lt;&gt;"fin"),IF(INDEX(Recettes!$A$2:$R$5000,$U58,Y$1)="","",INDEX(Recettes!$A$2:$R$5000,$U58,Y$1)),"")</f>
        <v/>
      </c>
      <c r="Z58" s="79" t="str">
        <f ca="1">IF(AND($T58&lt;&gt;"",$T58&lt;&gt;"fin"),IF(INDEX(Recettes!$A$2:$R$5000,$U58,Z$1)="","",INDEX(Recettes!$A$2:$R$5000,$U58,Z$1)),"")</f>
        <v/>
      </c>
      <c r="AA58" s="11" t="str">
        <f ca="1">IF(AND($T58&lt;&gt;"",$T58&lt;&gt;"fin"),IF(INDEX(Recettes!$A$2:$R$5000,$U58,AA$1)="","",INDEX(Recettes!$A$2:$R$5000,$U58,AA$1)),"")</f>
        <v/>
      </c>
      <c r="AB58" s="79" t="str">
        <f ca="1">IF(AND($T58&lt;&gt;"",$T58&lt;&gt;"fin"),IF(INDEX(Recettes!$A$2:$R$5000,$U58,AB$1)="","",INDEX(Recettes!$A$2:$R$5000,$U58,AB$1)),"")</f>
        <v/>
      </c>
      <c r="AD58" t="str">
        <f t="shared" ca="1" si="8"/>
        <v/>
      </c>
      <c r="AG58" t="str">
        <f t="shared" ca="1" si="9"/>
        <v/>
      </c>
    </row>
    <row r="59" spans="1:35" ht="18.75" x14ac:dyDescent="0.3">
      <c r="I59" s="597"/>
      <c r="J59" t="str">
        <f ca="1">IF(OR(J58="",J58="fin"),"",IF(ISNA(MATCH($N$4,OFFSET(Dépenses!$G$2:$G$5000,K58,0),0)),"fin",MATCH($N$4,OFFSET(Dépenses!$G$2:$G$5000,K58,0),0)))</f>
        <v/>
      </c>
      <c r="K59" t="str">
        <f t="shared" ca="1" si="12"/>
        <v/>
      </c>
      <c r="L59" s="79" t="str">
        <f ca="1">IF(AND($J59&lt;&gt;"",$J59&lt;&gt;"fin"),IF(INDEX(Dépenses!$A$2:$R$5000,$K59,L$1)="","",INDEX(Dépenses!$A$2:$R$5000,$K59,L$1)),"")</f>
        <v/>
      </c>
      <c r="M59" s="79" t="str">
        <f ca="1">IF(AND($J59&lt;&gt;"",$J59&lt;&gt;"fin"),IF(INDEX(Dépenses!$A$2:$R$5000,$K59,M$1)="","",INDEX(Dépenses!$A$2:$R$5000,$K59,M$1)),"")</f>
        <v/>
      </c>
      <c r="N59" s="79" t="str">
        <f ca="1">IF(AND($J59&lt;&gt;"",$J59&lt;&gt;"fin"),IF(INDEX(Dépenses!$A$2:$R$5000,$K59,N$1)="","",INDEX(Dépenses!$A$2:$R$5000,$K59,N$1)),"")</f>
        <v/>
      </c>
      <c r="O59" s="79" t="str">
        <f ca="1">IF(AND($J59&lt;&gt;"",$J59&lt;&gt;"fin"),IF(INDEX(Dépenses!$A$2:$R$5000,$K59,O$1)="","",INDEX(Dépenses!$A$2:$R$5000,$K59,O$1)),"")</f>
        <v/>
      </c>
      <c r="P59" s="593" t="str">
        <f ca="1">IF(AND($J59&lt;&gt;"",$J59&lt;&gt;"fin"),IF(INDEX(Dépenses!$A$2:$R$5000,$K59,P$1)="","",INDEX(Dépenses!$A$2:$R$5000,$K59,P$1)),"")</f>
        <v/>
      </c>
      <c r="Q59" s="11" t="str">
        <f ca="1">IF(AND($J59&lt;&gt;"",$J59&lt;&gt;"fin"),IF(INDEX(Dépenses!$A$2:$R$5000,$K59,Q$1)="","",INDEX(Dépenses!$A$2:$R$5000,$K59,Q$1)),"")</f>
        <v/>
      </c>
      <c r="R59" s="594" t="str">
        <f ca="1">IF(AND($J59&lt;&gt;"",$J59&lt;&gt;"fin"),IF(INDEX(Dépenses!$A$2:$R$5000,$K59,R$1)="","",INDEX(Dépenses!$A$2:$R$5000,$K59,R$1)),"")</f>
        <v/>
      </c>
      <c r="T59" t="str">
        <f ca="1">IF(OR(T58="",T58="fin"),"",IF(ISNA(MATCH($N$4,OFFSET(Recettes!$G$2:$G$5000,U58,0),0)),"fin",MATCH($N$4,OFFSET(Recettes!$G$2:$G$5000,U58,0),0)))</f>
        <v/>
      </c>
      <c r="U59" t="str">
        <f t="shared" ca="1" si="13"/>
        <v/>
      </c>
      <c r="V59" s="79" t="str">
        <f ca="1">IF(AND($T59&lt;&gt;"",$T59&lt;&gt;"fin"),IF(INDEX(Recettes!$A$2:$R$5000,$U59,V$1)="","",INDEX(Recettes!$A$2:$R$5000,$U59,V$1)),"")</f>
        <v/>
      </c>
      <c r="W59" s="79" t="str">
        <f ca="1">IF(AND($T59&lt;&gt;"",$T59&lt;&gt;"fin"),IF(INDEX(Recettes!$A$2:$R$5000,$U59,W$1)="","",INDEX(Recettes!$A$2:$R$5000,$U59,W$1)),"")</f>
        <v/>
      </c>
      <c r="X59" s="79" t="str">
        <f ca="1">IF(AND($T59&lt;&gt;"",$T59&lt;&gt;"fin"),IF(INDEX(Recettes!$A$2:$R$5000,$U59,X$1)="","",INDEX(Recettes!$A$2:$R$5000,$U59,X$1)),"")</f>
        <v/>
      </c>
      <c r="Y59" s="79" t="str">
        <f ca="1">IF(AND($T59&lt;&gt;"",$T59&lt;&gt;"fin"),IF(INDEX(Recettes!$A$2:$R$5000,$U59,Y$1)="","",INDEX(Recettes!$A$2:$R$5000,$U59,Y$1)),"")</f>
        <v/>
      </c>
      <c r="Z59" s="79" t="str">
        <f ca="1">IF(AND($T59&lt;&gt;"",$T59&lt;&gt;"fin"),IF(INDEX(Recettes!$A$2:$R$5000,$U59,Z$1)="","",INDEX(Recettes!$A$2:$R$5000,$U59,Z$1)),"")</f>
        <v/>
      </c>
      <c r="AA59" s="11" t="str">
        <f ca="1">IF(AND($T59&lt;&gt;"",$T59&lt;&gt;"fin"),IF(INDEX(Recettes!$A$2:$R$5000,$U59,AA$1)="","",INDEX(Recettes!$A$2:$R$5000,$U59,AA$1)),"")</f>
        <v/>
      </c>
      <c r="AB59" s="79" t="str">
        <f ca="1">IF(AND($T59&lt;&gt;"",$T59&lt;&gt;"fin"),IF(INDEX(Recettes!$A$2:$R$5000,$U59,AB$1)="","",INDEX(Recettes!$A$2:$R$5000,$U59,AB$1)),"")</f>
        <v/>
      </c>
      <c r="AD59" t="str">
        <f t="shared" ca="1" si="8"/>
        <v/>
      </c>
      <c r="AG59" t="str">
        <f t="shared" ca="1" si="9"/>
        <v/>
      </c>
    </row>
    <row r="60" spans="1:35" ht="18.75" x14ac:dyDescent="0.3">
      <c r="I60" s="597"/>
      <c r="J60" t="str">
        <f ca="1">IF(OR(J59="",J59="fin"),"",IF(ISNA(MATCH($N$4,OFFSET(Dépenses!$G$2:$G$5000,K59,0),0)),"fin",MATCH($N$4,OFFSET(Dépenses!$G$2:$G$5000,K59,0),0)))</f>
        <v/>
      </c>
      <c r="K60" t="str">
        <f t="shared" ca="1" si="12"/>
        <v/>
      </c>
      <c r="L60" s="79" t="str">
        <f ca="1">IF(AND($J60&lt;&gt;"",$J60&lt;&gt;"fin"),IF(INDEX(Dépenses!$A$2:$R$5000,$K60,L$1)="","",INDEX(Dépenses!$A$2:$R$5000,$K60,L$1)),"")</f>
        <v/>
      </c>
      <c r="M60" s="79" t="str">
        <f ca="1">IF(AND($J60&lt;&gt;"",$J60&lt;&gt;"fin"),IF(INDEX(Dépenses!$A$2:$R$5000,$K60,M$1)="","",INDEX(Dépenses!$A$2:$R$5000,$K60,M$1)),"")</f>
        <v/>
      </c>
      <c r="N60" s="79" t="str">
        <f ca="1">IF(AND($J60&lt;&gt;"",$J60&lt;&gt;"fin"),IF(INDEX(Dépenses!$A$2:$R$5000,$K60,N$1)="","",INDEX(Dépenses!$A$2:$R$5000,$K60,N$1)),"")</f>
        <v/>
      </c>
      <c r="O60" s="79" t="str">
        <f ca="1">IF(AND($J60&lt;&gt;"",$J60&lt;&gt;"fin"),IF(INDEX(Dépenses!$A$2:$R$5000,$K60,O$1)="","",INDEX(Dépenses!$A$2:$R$5000,$K60,O$1)),"")</f>
        <v/>
      </c>
      <c r="P60" s="593" t="str">
        <f ca="1">IF(AND($J60&lt;&gt;"",$J60&lt;&gt;"fin"),IF(INDEX(Dépenses!$A$2:$R$5000,$K60,P$1)="","",INDEX(Dépenses!$A$2:$R$5000,$K60,P$1)),"")</f>
        <v/>
      </c>
      <c r="Q60" s="11" t="str">
        <f ca="1">IF(AND($J60&lt;&gt;"",$J60&lt;&gt;"fin"),IF(INDEX(Dépenses!$A$2:$R$5000,$K60,Q$1)="","",INDEX(Dépenses!$A$2:$R$5000,$K60,Q$1)),"")</f>
        <v/>
      </c>
      <c r="R60" s="594" t="str">
        <f ca="1">IF(AND($J60&lt;&gt;"",$J60&lt;&gt;"fin"),IF(INDEX(Dépenses!$A$2:$R$5000,$K60,R$1)="","",INDEX(Dépenses!$A$2:$R$5000,$K60,R$1)),"")</f>
        <v/>
      </c>
      <c r="T60" t="str">
        <f ca="1">IF(OR(T59="",T59="fin"),"",IF(ISNA(MATCH($N$4,OFFSET(Recettes!$G$2:$G$5000,U59,0),0)),"fin",MATCH($N$4,OFFSET(Recettes!$G$2:$G$5000,U59,0),0)))</f>
        <v/>
      </c>
      <c r="U60" t="str">
        <f t="shared" ca="1" si="13"/>
        <v/>
      </c>
      <c r="V60" s="79" t="str">
        <f ca="1">IF(AND($T60&lt;&gt;"",$T60&lt;&gt;"fin"),IF(INDEX(Recettes!$A$2:$R$5000,$U60,V$1)="","",INDEX(Recettes!$A$2:$R$5000,$U60,V$1)),"")</f>
        <v/>
      </c>
      <c r="W60" s="79" t="str">
        <f ca="1">IF(AND($T60&lt;&gt;"",$T60&lt;&gt;"fin"),IF(INDEX(Recettes!$A$2:$R$5000,$U60,W$1)="","",INDEX(Recettes!$A$2:$R$5000,$U60,W$1)),"")</f>
        <v/>
      </c>
      <c r="X60" s="79" t="str">
        <f ca="1">IF(AND($T60&lt;&gt;"",$T60&lt;&gt;"fin"),IF(INDEX(Recettes!$A$2:$R$5000,$U60,X$1)="","",INDEX(Recettes!$A$2:$R$5000,$U60,X$1)),"")</f>
        <v/>
      </c>
      <c r="Y60" s="79" t="str">
        <f ca="1">IF(AND($T60&lt;&gt;"",$T60&lt;&gt;"fin"),IF(INDEX(Recettes!$A$2:$R$5000,$U60,Y$1)="","",INDEX(Recettes!$A$2:$R$5000,$U60,Y$1)),"")</f>
        <v/>
      </c>
      <c r="Z60" s="79" t="str">
        <f ca="1">IF(AND($T60&lt;&gt;"",$T60&lt;&gt;"fin"),IF(INDEX(Recettes!$A$2:$R$5000,$U60,Z$1)="","",INDEX(Recettes!$A$2:$R$5000,$U60,Z$1)),"")</f>
        <v/>
      </c>
      <c r="AA60" s="11" t="str">
        <f ca="1">IF(AND($T60&lt;&gt;"",$T60&lt;&gt;"fin"),IF(INDEX(Recettes!$A$2:$R$5000,$U60,AA$1)="","",INDEX(Recettes!$A$2:$R$5000,$U60,AA$1)),"")</f>
        <v/>
      </c>
      <c r="AB60" s="79" t="str">
        <f ca="1">IF(AND($T60&lt;&gt;"",$T60&lt;&gt;"fin"),IF(INDEX(Recettes!$A$2:$R$5000,$U60,AB$1)="","",INDEX(Recettes!$A$2:$R$5000,$U60,AB$1)),"")</f>
        <v/>
      </c>
      <c r="AD60" t="str">
        <f t="shared" ca="1" si="8"/>
        <v/>
      </c>
      <c r="AG60" t="str">
        <f t="shared" ca="1" si="9"/>
        <v/>
      </c>
    </row>
    <row r="61" spans="1:35" ht="18.75" x14ac:dyDescent="0.3">
      <c r="I61" s="597"/>
      <c r="J61" t="str">
        <f ca="1">IF(OR(J60="",J60="fin"),"",IF(ISNA(MATCH($N$4,OFFSET(Dépenses!$G$2:$G$5000,K60,0),0)),"fin",MATCH($N$4,OFFSET(Dépenses!$G$2:$G$5000,K60,0),0)))</f>
        <v/>
      </c>
      <c r="K61" t="str">
        <f t="shared" ca="1" si="12"/>
        <v/>
      </c>
      <c r="L61" s="79" t="str">
        <f ca="1">IF(AND($J61&lt;&gt;"",$J61&lt;&gt;"fin"),IF(INDEX(Dépenses!$A$2:$R$5000,$K61,L$1)="","",INDEX(Dépenses!$A$2:$R$5000,$K61,L$1)),"")</f>
        <v/>
      </c>
      <c r="M61" s="79" t="str">
        <f ca="1">IF(AND($J61&lt;&gt;"",$J61&lt;&gt;"fin"),IF(INDEX(Dépenses!$A$2:$R$5000,$K61,M$1)="","",INDEX(Dépenses!$A$2:$R$5000,$K61,M$1)),"")</f>
        <v/>
      </c>
      <c r="N61" s="79" t="str">
        <f ca="1">IF(AND($J61&lt;&gt;"",$J61&lt;&gt;"fin"),IF(INDEX(Dépenses!$A$2:$R$5000,$K61,N$1)="","",INDEX(Dépenses!$A$2:$R$5000,$K61,N$1)),"")</f>
        <v/>
      </c>
      <c r="O61" s="79" t="str">
        <f ca="1">IF(AND($J61&lt;&gt;"",$J61&lt;&gt;"fin"),IF(INDEX(Dépenses!$A$2:$R$5000,$K61,O$1)="","",INDEX(Dépenses!$A$2:$R$5000,$K61,O$1)),"")</f>
        <v/>
      </c>
      <c r="P61" s="593" t="str">
        <f ca="1">IF(AND($J61&lt;&gt;"",$J61&lt;&gt;"fin"),IF(INDEX(Dépenses!$A$2:$R$5000,$K61,P$1)="","",INDEX(Dépenses!$A$2:$R$5000,$K61,P$1)),"")</f>
        <v/>
      </c>
      <c r="Q61" s="11" t="str">
        <f ca="1">IF(AND($J61&lt;&gt;"",$J61&lt;&gt;"fin"),IF(INDEX(Dépenses!$A$2:$R$5000,$K61,Q$1)="","",INDEX(Dépenses!$A$2:$R$5000,$K61,Q$1)),"")</f>
        <v/>
      </c>
      <c r="R61" s="594" t="str">
        <f ca="1">IF(AND($J61&lt;&gt;"",$J61&lt;&gt;"fin"),IF(INDEX(Dépenses!$A$2:$R$5000,$K61,R$1)="","",INDEX(Dépenses!$A$2:$R$5000,$K61,R$1)),"")</f>
        <v/>
      </c>
      <c r="T61" t="str">
        <f ca="1">IF(OR(T60="",T60="fin"),"",IF(ISNA(MATCH($N$4,OFFSET(Recettes!$G$2:$G$5000,U60,0),0)),"fin",MATCH($N$4,OFFSET(Recettes!$G$2:$G$5000,U60,0),0)))</f>
        <v/>
      </c>
      <c r="U61" t="str">
        <f t="shared" ca="1" si="13"/>
        <v/>
      </c>
      <c r="V61" s="79" t="str">
        <f ca="1">IF(AND($T61&lt;&gt;"",$T61&lt;&gt;"fin"),IF(INDEX(Recettes!$A$2:$R$5000,$U61,V$1)="","",INDEX(Recettes!$A$2:$R$5000,$U61,V$1)),"")</f>
        <v/>
      </c>
      <c r="W61" s="79" t="str">
        <f ca="1">IF(AND($T61&lt;&gt;"",$T61&lt;&gt;"fin"),IF(INDEX(Recettes!$A$2:$R$5000,$U61,W$1)="","",INDEX(Recettes!$A$2:$R$5000,$U61,W$1)),"")</f>
        <v/>
      </c>
      <c r="X61" s="79" t="str">
        <f ca="1">IF(AND($T61&lt;&gt;"",$T61&lt;&gt;"fin"),IF(INDEX(Recettes!$A$2:$R$5000,$U61,X$1)="","",INDEX(Recettes!$A$2:$R$5000,$U61,X$1)),"")</f>
        <v/>
      </c>
      <c r="Y61" s="79" t="str">
        <f ca="1">IF(AND($T61&lt;&gt;"",$T61&lt;&gt;"fin"),IF(INDEX(Recettes!$A$2:$R$5000,$U61,Y$1)="","",INDEX(Recettes!$A$2:$R$5000,$U61,Y$1)),"")</f>
        <v/>
      </c>
      <c r="Z61" s="79" t="str">
        <f ca="1">IF(AND($T61&lt;&gt;"",$T61&lt;&gt;"fin"),IF(INDEX(Recettes!$A$2:$R$5000,$U61,Z$1)="","",INDEX(Recettes!$A$2:$R$5000,$U61,Z$1)),"")</f>
        <v/>
      </c>
      <c r="AA61" s="11" t="str">
        <f ca="1">IF(AND($T61&lt;&gt;"",$T61&lt;&gt;"fin"),IF(INDEX(Recettes!$A$2:$R$5000,$U61,AA$1)="","",INDEX(Recettes!$A$2:$R$5000,$U61,AA$1)),"")</f>
        <v/>
      </c>
      <c r="AB61" s="79" t="str">
        <f ca="1">IF(AND($T61&lt;&gt;"",$T61&lt;&gt;"fin"),IF(INDEX(Recettes!$A$2:$R$5000,$U61,AB$1)="","",INDEX(Recettes!$A$2:$R$5000,$U61,AB$1)),"")</f>
        <v/>
      </c>
      <c r="AD61" t="str">
        <f t="shared" ca="1" si="8"/>
        <v/>
      </c>
      <c r="AG61" t="str">
        <f t="shared" ca="1" si="9"/>
        <v/>
      </c>
      <c r="AI61" t="str">
        <f>IF(AE61="","",AE61)</f>
        <v/>
      </c>
    </row>
    <row r="62" spans="1:35" ht="18.75" x14ac:dyDescent="0.3">
      <c r="I62" s="597"/>
      <c r="J62" t="str">
        <f ca="1">IF(OR(J61="",J61="fin"),"",IF(ISNA(MATCH($N$4,OFFSET(Dépenses!$G$2:$G$5000,K61,0),0)),"fin",MATCH($N$4,OFFSET(Dépenses!$G$2:$G$5000,K61,0),0)))</f>
        <v/>
      </c>
      <c r="K62" t="str">
        <f t="shared" ca="1" si="12"/>
        <v/>
      </c>
      <c r="L62" s="79" t="str">
        <f ca="1">IF(AND($J62&lt;&gt;"",$J62&lt;&gt;"fin"),IF(INDEX(Dépenses!$A$2:$R$5000,$K62,L$1)="","",INDEX(Dépenses!$A$2:$R$5000,$K62,L$1)),"")</f>
        <v/>
      </c>
      <c r="M62" s="79" t="str">
        <f ca="1">IF(AND($J62&lt;&gt;"",$J62&lt;&gt;"fin"),IF(INDEX(Dépenses!$A$2:$R$5000,$K62,M$1)="","",INDEX(Dépenses!$A$2:$R$5000,$K62,M$1)),"")</f>
        <v/>
      </c>
      <c r="N62" s="79" t="str">
        <f ca="1">IF(AND($J62&lt;&gt;"",$J62&lt;&gt;"fin"),IF(INDEX(Dépenses!$A$2:$R$5000,$K62,N$1)="","",INDEX(Dépenses!$A$2:$R$5000,$K62,N$1)),"")</f>
        <v/>
      </c>
      <c r="O62" s="79" t="str">
        <f ca="1">IF(AND($J62&lt;&gt;"",$J62&lt;&gt;"fin"),IF(INDEX(Dépenses!$A$2:$R$5000,$K62,O$1)="","",INDEX(Dépenses!$A$2:$R$5000,$K62,O$1)),"")</f>
        <v/>
      </c>
      <c r="P62" s="593" t="str">
        <f ca="1">IF(AND($J62&lt;&gt;"",$J62&lt;&gt;"fin"),IF(INDEX(Dépenses!$A$2:$R$5000,$K62,P$1)="","",INDEX(Dépenses!$A$2:$R$5000,$K62,P$1)),"")</f>
        <v/>
      </c>
      <c r="Q62" s="11" t="str">
        <f ca="1">IF(AND($J62&lt;&gt;"",$J62&lt;&gt;"fin"),IF(INDEX(Dépenses!$A$2:$R$5000,$K62,Q$1)="","",INDEX(Dépenses!$A$2:$R$5000,$K62,Q$1)),"")</f>
        <v/>
      </c>
      <c r="R62" s="594" t="str">
        <f ca="1">IF(AND($J62&lt;&gt;"",$J62&lt;&gt;"fin"),IF(INDEX(Dépenses!$A$2:$R$5000,$K62,R$1)="","",INDEX(Dépenses!$A$2:$R$5000,$K62,R$1)),"")</f>
        <v/>
      </c>
      <c r="T62" t="str">
        <f ca="1">IF(OR(T61="",T61="fin"),"",IF(ISNA(MATCH($N$4,OFFSET(Recettes!$G$2:$G$5000,U61,0),0)),"fin",MATCH($N$4,OFFSET(Recettes!$G$2:$G$5000,U61,0),0)))</f>
        <v/>
      </c>
      <c r="U62" t="str">
        <f t="shared" ca="1" si="13"/>
        <v/>
      </c>
      <c r="V62" s="79" t="str">
        <f ca="1">IF(AND($T62&lt;&gt;"",$T62&lt;&gt;"fin"),IF(INDEX(Recettes!$A$2:$R$5000,$U62,V$1)="","",INDEX(Recettes!$A$2:$R$5000,$U62,V$1)),"")</f>
        <v/>
      </c>
      <c r="W62" s="79" t="str">
        <f ca="1">IF(AND($T62&lt;&gt;"",$T62&lt;&gt;"fin"),IF(INDEX(Recettes!$A$2:$R$5000,$U62,W$1)="","",INDEX(Recettes!$A$2:$R$5000,$U62,W$1)),"")</f>
        <v/>
      </c>
      <c r="X62" s="79" t="str">
        <f ca="1">IF(AND($T62&lt;&gt;"",$T62&lt;&gt;"fin"),IF(INDEX(Recettes!$A$2:$R$5000,$U62,X$1)="","",INDEX(Recettes!$A$2:$R$5000,$U62,X$1)),"")</f>
        <v/>
      </c>
      <c r="Y62" s="79" t="str">
        <f ca="1">IF(AND($T62&lt;&gt;"",$T62&lt;&gt;"fin"),IF(INDEX(Recettes!$A$2:$R$5000,$U62,Y$1)="","",INDEX(Recettes!$A$2:$R$5000,$U62,Y$1)),"")</f>
        <v/>
      </c>
      <c r="Z62" s="79" t="str">
        <f ca="1">IF(AND($T62&lt;&gt;"",$T62&lt;&gt;"fin"),IF(INDEX(Recettes!$A$2:$R$5000,$U62,Z$1)="","",INDEX(Recettes!$A$2:$R$5000,$U62,Z$1)),"")</f>
        <v/>
      </c>
      <c r="AA62" s="11" t="str">
        <f ca="1">IF(AND($T62&lt;&gt;"",$T62&lt;&gt;"fin"),IF(INDEX(Recettes!$A$2:$R$5000,$U62,AA$1)="","",INDEX(Recettes!$A$2:$R$5000,$U62,AA$1)),"")</f>
        <v/>
      </c>
      <c r="AB62" s="79" t="str">
        <f ca="1">IF(AND($T62&lt;&gt;"",$T62&lt;&gt;"fin"),IF(INDEX(Recettes!$A$2:$R$5000,$U62,AB$1)="","",INDEX(Recettes!$A$2:$R$5000,$U62,AB$1)),"")</f>
        <v/>
      </c>
      <c r="AD62" t="str">
        <f t="shared" ca="1" si="8"/>
        <v/>
      </c>
      <c r="AG62" t="str">
        <f t="shared" ca="1" si="9"/>
        <v/>
      </c>
    </row>
    <row r="63" spans="1:35" ht="18.75" x14ac:dyDescent="0.3">
      <c r="I63" s="597"/>
      <c r="J63" t="str">
        <f ca="1">IF(OR(J62="",J62="fin"),"",IF(ISNA(MATCH($N$4,OFFSET(Dépenses!$G$2:$G$5000,K62,0),0)),"fin",MATCH($N$4,OFFSET(Dépenses!$G$2:$G$5000,K62,0),0)))</f>
        <v/>
      </c>
      <c r="K63" t="str">
        <f t="shared" ca="1" si="12"/>
        <v/>
      </c>
      <c r="L63" s="79" t="str">
        <f ca="1">IF(AND($J63&lt;&gt;"",$J63&lt;&gt;"fin"),IF(INDEX(Dépenses!$A$2:$R$5000,$K63,L$1)="","",INDEX(Dépenses!$A$2:$R$5000,$K63,L$1)),"")</f>
        <v/>
      </c>
      <c r="M63" s="79" t="str">
        <f ca="1">IF(AND($J63&lt;&gt;"",$J63&lt;&gt;"fin"),IF(INDEX(Dépenses!$A$2:$R$5000,$K63,M$1)="","",INDEX(Dépenses!$A$2:$R$5000,$K63,M$1)),"")</f>
        <v/>
      </c>
      <c r="N63" s="79" t="str">
        <f ca="1">IF(AND($J63&lt;&gt;"",$J63&lt;&gt;"fin"),IF(INDEX(Dépenses!$A$2:$R$5000,$K63,N$1)="","",INDEX(Dépenses!$A$2:$R$5000,$K63,N$1)),"")</f>
        <v/>
      </c>
      <c r="O63" s="79" t="str">
        <f ca="1">IF(AND($J63&lt;&gt;"",$J63&lt;&gt;"fin"),IF(INDEX(Dépenses!$A$2:$R$5000,$K63,O$1)="","",INDEX(Dépenses!$A$2:$R$5000,$K63,O$1)),"")</f>
        <v/>
      </c>
      <c r="P63" s="593" t="str">
        <f ca="1">IF(AND($J63&lt;&gt;"",$J63&lt;&gt;"fin"),IF(INDEX(Dépenses!$A$2:$R$5000,$K63,P$1)="","",INDEX(Dépenses!$A$2:$R$5000,$K63,P$1)),"")</f>
        <v/>
      </c>
      <c r="Q63" s="11" t="str">
        <f ca="1">IF(AND($J63&lt;&gt;"",$J63&lt;&gt;"fin"),IF(INDEX(Dépenses!$A$2:$R$5000,$K63,Q$1)="","",INDEX(Dépenses!$A$2:$R$5000,$K63,Q$1)),"")</f>
        <v/>
      </c>
      <c r="R63" s="594" t="str">
        <f ca="1">IF(AND($J63&lt;&gt;"",$J63&lt;&gt;"fin"),IF(INDEX(Dépenses!$A$2:$R$5000,$K63,R$1)="","",INDEX(Dépenses!$A$2:$R$5000,$K63,R$1)),"")</f>
        <v/>
      </c>
      <c r="T63" t="str">
        <f ca="1">IF(OR(T62="",T62="fin"),"",IF(ISNA(MATCH($N$4,OFFSET(Recettes!$G$2:$G$5000,U62,0),0)),"fin",MATCH($N$4,OFFSET(Recettes!$G$2:$G$5000,U62,0),0)))</f>
        <v/>
      </c>
      <c r="U63" t="str">
        <f t="shared" ca="1" si="13"/>
        <v/>
      </c>
      <c r="V63" s="79" t="str">
        <f ca="1">IF(AND($T63&lt;&gt;"",$T63&lt;&gt;"fin"),IF(INDEX(Recettes!$A$2:$R$5000,$U63,V$1)="","",INDEX(Recettes!$A$2:$R$5000,$U63,V$1)),"")</f>
        <v/>
      </c>
      <c r="W63" s="79" t="str">
        <f ca="1">IF(AND($T63&lt;&gt;"",$T63&lt;&gt;"fin"),IF(INDEX(Recettes!$A$2:$R$5000,$U63,W$1)="","",INDEX(Recettes!$A$2:$R$5000,$U63,W$1)),"")</f>
        <v/>
      </c>
      <c r="X63" s="79" t="str">
        <f ca="1">IF(AND($T63&lt;&gt;"",$T63&lt;&gt;"fin"),IF(INDEX(Recettes!$A$2:$R$5000,$U63,X$1)="","",INDEX(Recettes!$A$2:$R$5000,$U63,X$1)),"")</f>
        <v/>
      </c>
      <c r="Y63" s="79" t="str">
        <f ca="1">IF(AND($T63&lt;&gt;"",$T63&lt;&gt;"fin"),IF(INDEX(Recettes!$A$2:$R$5000,$U63,Y$1)="","",INDEX(Recettes!$A$2:$R$5000,$U63,Y$1)),"")</f>
        <v/>
      </c>
      <c r="Z63" s="79" t="str">
        <f ca="1">IF(AND($T63&lt;&gt;"",$T63&lt;&gt;"fin"),IF(INDEX(Recettes!$A$2:$R$5000,$U63,Z$1)="","",INDEX(Recettes!$A$2:$R$5000,$U63,Z$1)),"")</f>
        <v/>
      </c>
      <c r="AA63" s="11" t="str">
        <f ca="1">IF(AND($T63&lt;&gt;"",$T63&lt;&gt;"fin"),IF(INDEX(Recettes!$A$2:$R$5000,$U63,AA$1)="","",INDEX(Recettes!$A$2:$R$5000,$U63,AA$1)),"")</f>
        <v/>
      </c>
      <c r="AB63" s="79" t="str">
        <f ca="1">IF(AND($T63&lt;&gt;"",$T63&lt;&gt;"fin"),IF(INDEX(Recettes!$A$2:$R$5000,$U63,AB$1)="","",INDEX(Recettes!$A$2:$R$5000,$U63,AB$1)),"")</f>
        <v/>
      </c>
      <c r="AD63" t="str">
        <f t="shared" ca="1" si="8"/>
        <v/>
      </c>
      <c r="AG63" t="str">
        <f t="shared" ca="1" si="9"/>
        <v/>
      </c>
    </row>
    <row r="64" spans="1:35" ht="18.75" x14ac:dyDescent="0.3">
      <c r="I64" s="597"/>
      <c r="J64" t="str">
        <f ca="1">IF(OR(J63="",J63="fin"),"",IF(ISNA(MATCH($N$4,OFFSET(Dépenses!$G$2:$G$5000,K63,0),0)),"fin",MATCH($N$4,OFFSET(Dépenses!$G$2:$G$5000,K63,0),0)))</f>
        <v/>
      </c>
      <c r="K64" t="str">
        <f t="shared" ca="1" si="12"/>
        <v/>
      </c>
      <c r="L64" s="79" t="str">
        <f ca="1">IF(AND($J64&lt;&gt;"",$J64&lt;&gt;"fin"),IF(INDEX(Dépenses!$A$2:$R$5000,$K64,L$1)="","",INDEX(Dépenses!$A$2:$R$5000,$K64,L$1)),"")</f>
        <v/>
      </c>
      <c r="M64" s="79" t="str">
        <f ca="1">IF(AND($J64&lt;&gt;"",$J64&lt;&gt;"fin"),IF(INDEX(Dépenses!$A$2:$R$5000,$K64,M$1)="","",INDEX(Dépenses!$A$2:$R$5000,$K64,M$1)),"")</f>
        <v/>
      </c>
      <c r="N64" s="79" t="str">
        <f ca="1">IF(AND($J64&lt;&gt;"",$J64&lt;&gt;"fin"),IF(INDEX(Dépenses!$A$2:$R$5000,$K64,N$1)="","",INDEX(Dépenses!$A$2:$R$5000,$K64,N$1)),"")</f>
        <v/>
      </c>
      <c r="O64" s="79" t="str">
        <f ca="1">IF(AND($J64&lt;&gt;"",$J64&lt;&gt;"fin"),IF(INDEX(Dépenses!$A$2:$R$5000,$K64,O$1)="","",INDEX(Dépenses!$A$2:$R$5000,$K64,O$1)),"")</f>
        <v/>
      </c>
      <c r="P64" s="593" t="str">
        <f ca="1">IF(AND($J64&lt;&gt;"",$J64&lt;&gt;"fin"),IF(INDEX(Dépenses!$A$2:$R$5000,$K64,P$1)="","",INDEX(Dépenses!$A$2:$R$5000,$K64,P$1)),"")</f>
        <v/>
      </c>
      <c r="Q64" s="11" t="str">
        <f ca="1">IF(AND($J64&lt;&gt;"",$J64&lt;&gt;"fin"),IF(INDEX(Dépenses!$A$2:$R$5000,$K64,Q$1)="","",INDEX(Dépenses!$A$2:$R$5000,$K64,Q$1)),"")</f>
        <v/>
      </c>
      <c r="R64" s="594" t="str">
        <f ca="1">IF(AND($J64&lt;&gt;"",$J64&lt;&gt;"fin"),IF(INDEX(Dépenses!$A$2:$R$5000,$K64,R$1)="","",INDEX(Dépenses!$A$2:$R$5000,$K64,R$1)),"")</f>
        <v/>
      </c>
      <c r="T64" t="str">
        <f ca="1">IF(OR(T63="",T63="fin"),"",IF(ISNA(MATCH($N$4,OFFSET(Recettes!$G$2:$G$5000,U63,0),0)),"fin",MATCH($N$4,OFFSET(Recettes!$G$2:$G$5000,U63,0),0)))</f>
        <v/>
      </c>
      <c r="U64" t="str">
        <f t="shared" ca="1" si="13"/>
        <v/>
      </c>
      <c r="V64" s="79" t="str">
        <f ca="1">IF(AND($T64&lt;&gt;"",$T64&lt;&gt;"fin"),IF(INDEX(Recettes!$A$2:$R$5000,$U64,V$1)="","",INDEX(Recettes!$A$2:$R$5000,$U64,V$1)),"")</f>
        <v/>
      </c>
      <c r="W64" s="79" t="str">
        <f ca="1">IF(AND($T64&lt;&gt;"",$T64&lt;&gt;"fin"),IF(INDEX(Recettes!$A$2:$R$5000,$U64,W$1)="","",INDEX(Recettes!$A$2:$R$5000,$U64,W$1)),"")</f>
        <v/>
      </c>
      <c r="X64" s="79" t="str">
        <f ca="1">IF(AND($T64&lt;&gt;"",$T64&lt;&gt;"fin"),IF(INDEX(Recettes!$A$2:$R$5000,$U64,X$1)="","",INDEX(Recettes!$A$2:$R$5000,$U64,X$1)),"")</f>
        <v/>
      </c>
      <c r="Y64" s="79" t="str">
        <f ca="1">IF(AND($T64&lt;&gt;"",$T64&lt;&gt;"fin"),IF(INDEX(Recettes!$A$2:$R$5000,$U64,Y$1)="","",INDEX(Recettes!$A$2:$R$5000,$U64,Y$1)),"")</f>
        <v/>
      </c>
      <c r="Z64" s="79" t="str">
        <f ca="1">IF(AND($T64&lt;&gt;"",$T64&lt;&gt;"fin"),IF(INDEX(Recettes!$A$2:$R$5000,$U64,Z$1)="","",INDEX(Recettes!$A$2:$R$5000,$U64,Z$1)),"")</f>
        <v/>
      </c>
      <c r="AA64" s="11" t="str">
        <f ca="1">IF(AND($T64&lt;&gt;"",$T64&lt;&gt;"fin"),IF(INDEX(Recettes!$A$2:$R$5000,$U64,AA$1)="","",INDEX(Recettes!$A$2:$R$5000,$U64,AA$1)),"")</f>
        <v/>
      </c>
      <c r="AB64" s="79" t="str">
        <f ca="1">IF(AND($T64&lt;&gt;"",$T64&lt;&gt;"fin"),IF(INDEX(Recettes!$A$2:$R$5000,$U64,AB$1)="","",INDEX(Recettes!$A$2:$R$5000,$U64,AB$1)),"")</f>
        <v/>
      </c>
      <c r="AD64" t="str">
        <f t="shared" ca="1" si="8"/>
        <v/>
      </c>
      <c r="AG64" t="str">
        <f t="shared" ca="1" si="9"/>
        <v/>
      </c>
    </row>
    <row r="65" spans="9:33" ht="18.75" x14ac:dyDescent="0.3">
      <c r="I65" s="597"/>
      <c r="J65" t="str">
        <f ca="1">IF(OR(J64="",J64="fin"),"",IF(ISNA(MATCH($N$4,OFFSET(Dépenses!$G$2:$G$5000,K64,0),0)),"fin",MATCH($N$4,OFFSET(Dépenses!$G$2:$G$5000,K64,0),0)))</f>
        <v/>
      </c>
      <c r="K65" t="str">
        <f t="shared" ca="1" si="12"/>
        <v/>
      </c>
      <c r="L65" s="79" t="str">
        <f ca="1">IF(AND($J65&lt;&gt;"",$J65&lt;&gt;"fin"),IF(INDEX(Dépenses!$A$2:$R$5000,$K65,L$1)="","",INDEX(Dépenses!$A$2:$R$5000,$K65,L$1)),"")</f>
        <v/>
      </c>
      <c r="M65" s="79" t="str">
        <f ca="1">IF(AND($J65&lt;&gt;"",$J65&lt;&gt;"fin"),IF(INDEX(Dépenses!$A$2:$R$5000,$K65,M$1)="","",INDEX(Dépenses!$A$2:$R$5000,$K65,M$1)),"")</f>
        <v/>
      </c>
      <c r="N65" s="79" t="str">
        <f ca="1">IF(AND($J65&lt;&gt;"",$J65&lt;&gt;"fin"),IF(INDEX(Dépenses!$A$2:$R$5000,$K65,N$1)="","",INDEX(Dépenses!$A$2:$R$5000,$K65,N$1)),"")</f>
        <v/>
      </c>
      <c r="O65" s="79" t="str">
        <f ca="1">IF(AND($J65&lt;&gt;"",$J65&lt;&gt;"fin"),IF(INDEX(Dépenses!$A$2:$R$5000,$K65,O$1)="","",INDEX(Dépenses!$A$2:$R$5000,$K65,O$1)),"")</f>
        <v/>
      </c>
      <c r="P65" s="593" t="str">
        <f ca="1">IF(AND($J65&lt;&gt;"",$J65&lt;&gt;"fin"),IF(INDEX(Dépenses!$A$2:$R$5000,$K65,P$1)="","",INDEX(Dépenses!$A$2:$R$5000,$K65,P$1)),"")</f>
        <v/>
      </c>
      <c r="Q65" s="11" t="str">
        <f ca="1">IF(AND($J65&lt;&gt;"",$J65&lt;&gt;"fin"),IF(INDEX(Dépenses!$A$2:$R$5000,$K65,Q$1)="","",INDEX(Dépenses!$A$2:$R$5000,$K65,Q$1)),"")</f>
        <v/>
      </c>
      <c r="R65" s="594" t="str">
        <f ca="1">IF(AND($J65&lt;&gt;"",$J65&lt;&gt;"fin"),IF(INDEX(Dépenses!$A$2:$R$5000,$K65,R$1)="","",INDEX(Dépenses!$A$2:$R$5000,$K65,R$1)),"")</f>
        <v/>
      </c>
      <c r="T65" t="str">
        <f ca="1">IF(OR(T64="",T64="fin"),"",IF(ISNA(MATCH($N$4,OFFSET(Recettes!$G$2:$G$5000,U64,0),0)),"fin",MATCH($N$4,OFFSET(Recettes!$G$2:$G$5000,U64,0),0)))</f>
        <v/>
      </c>
      <c r="U65" t="str">
        <f t="shared" ca="1" si="13"/>
        <v/>
      </c>
      <c r="V65" s="79" t="str">
        <f ca="1">IF(AND($T65&lt;&gt;"",$T65&lt;&gt;"fin"),IF(INDEX(Recettes!$A$2:$R$5000,$U65,V$1)="","",INDEX(Recettes!$A$2:$R$5000,$U65,V$1)),"")</f>
        <v/>
      </c>
      <c r="W65" s="79" t="str">
        <f ca="1">IF(AND($T65&lt;&gt;"",$T65&lt;&gt;"fin"),IF(INDEX(Recettes!$A$2:$R$5000,$U65,W$1)="","",INDEX(Recettes!$A$2:$R$5000,$U65,W$1)),"")</f>
        <v/>
      </c>
      <c r="X65" s="79" t="str">
        <f ca="1">IF(AND($T65&lt;&gt;"",$T65&lt;&gt;"fin"),IF(INDEX(Recettes!$A$2:$R$5000,$U65,X$1)="","",INDEX(Recettes!$A$2:$R$5000,$U65,X$1)),"")</f>
        <v/>
      </c>
      <c r="Y65" s="79" t="str">
        <f ca="1">IF(AND($T65&lt;&gt;"",$T65&lt;&gt;"fin"),IF(INDEX(Recettes!$A$2:$R$5000,$U65,Y$1)="","",INDEX(Recettes!$A$2:$R$5000,$U65,Y$1)),"")</f>
        <v/>
      </c>
      <c r="Z65" s="79" t="str">
        <f ca="1">IF(AND($T65&lt;&gt;"",$T65&lt;&gt;"fin"),IF(INDEX(Recettes!$A$2:$R$5000,$U65,Z$1)="","",INDEX(Recettes!$A$2:$R$5000,$U65,Z$1)),"")</f>
        <v/>
      </c>
      <c r="AA65" s="11" t="str">
        <f ca="1">IF(AND($T65&lt;&gt;"",$T65&lt;&gt;"fin"),IF(INDEX(Recettes!$A$2:$R$5000,$U65,AA$1)="","",INDEX(Recettes!$A$2:$R$5000,$U65,AA$1)),"")</f>
        <v/>
      </c>
      <c r="AB65" s="79" t="str">
        <f ca="1">IF(AND($T65&lt;&gt;"",$T65&lt;&gt;"fin"),IF(INDEX(Recettes!$A$2:$R$5000,$U65,AB$1)="","",INDEX(Recettes!$A$2:$R$5000,$U65,AB$1)),"")</f>
        <v/>
      </c>
      <c r="AD65" t="str">
        <f t="shared" ca="1" si="8"/>
        <v/>
      </c>
      <c r="AG65" t="str">
        <f t="shared" ca="1" si="9"/>
        <v/>
      </c>
    </row>
    <row r="66" spans="9:33" ht="18.75" x14ac:dyDescent="0.3">
      <c r="I66" s="597"/>
      <c r="J66" t="str">
        <f ca="1">IF(OR(J65="",J65="fin"),"",IF(ISNA(MATCH($N$4,OFFSET(Dépenses!$G$2:$G$5000,K65,0),0)),"fin",MATCH($N$4,OFFSET(Dépenses!$G$2:$G$5000,K65,0),0)))</f>
        <v/>
      </c>
      <c r="K66" t="str">
        <f t="shared" ca="1" si="12"/>
        <v/>
      </c>
      <c r="L66" s="79" t="str">
        <f ca="1">IF(AND($J66&lt;&gt;"",$J66&lt;&gt;"fin"),IF(INDEX(Dépenses!$A$2:$R$5000,$K66,L$1)="","",INDEX(Dépenses!$A$2:$R$5000,$K66,L$1)),"")</f>
        <v/>
      </c>
      <c r="M66" s="79" t="str">
        <f ca="1">IF(AND($J66&lt;&gt;"",$J66&lt;&gt;"fin"),IF(INDEX(Dépenses!$A$2:$R$5000,$K66,M$1)="","",INDEX(Dépenses!$A$2:$R$5000,$K66,M$1)),"")</f>
        <v/>
      </c>
      <c r="N66" s="79" t="str">
        <f ca="1">IF(AND($J66&lt;&gt;"",$J66&lt;&gt;"fin"),IF(INDEX(Dépenses!$A$2:$R$5000,$K66,N$1)="","",INDEX(Dépenses!$A$2:$R$5000,$K66,N$1)),"")</f>
        <v/>
      </c>
      <c r="O66" s="79" t="str">
        <f ca="1">IF(AND($J66&lt;&gt;"",$J66&lt;&gt;"fin"),IF(INDEX(Dépenses!$A$2:$R$5000,$K66,O$1)="","",INDEX(Dépenses!$A$2:$R$5000,$K66,O$1)),"")</f>
        <v/>
      </c>
      <c r="P66" s="593" t="str">
        <f ca="1">IF(AND($J66&lt;&gt;"",$J66&lt;&gt;"fin"),IF(INDEX(Dépenses!$A$2:$R$5000,$K66,P$1)="","",INDEX(Dépenses!$A$2:$R$5000,$K66,P$1)),"")</f>
        <v/>
      </c>
      <c r="Q66" s="11" t="str">
        <f ca="1">IF(AND($J66&lt;&gt;"",$J66&lt;&gt;"fin"),IF(INDEX(Dépenses!$A$2:$R$5000,$K66,Q$1)="","",INDEX(Dépenses!$A$2:$R$5000,$K66,Q$1)),"")</f>
        <v/>
      </c>
      <c r="R66" s="594" t="str">
        <f ca="1">IF(AND($J66&lt;&gt;"",$J66&lt;&gt;"fin"),IF(INDEX(Dépenses!$A$2:$R$5000,$K66,R$1)="","",INDEX(Dépenses!$A$2:$R$5000,$K66,R$1)),"")</f>
        <v/>
      </c>
      <c r="T66" t="str">
        <f ca="1">IF(OR(T65="",T65="fin"),"",IF(ISNA(MATCH($N$4,OFFSET(Recettes!$G$2:$G$5000,U65,0),0)),"fin",MATCH($N$4,OFFSET(Recettes!$G$2:$G$5000,U65,0),0)))</f>
        <v/>
      </c>
      <c r="U66" t="str">
        <f t="shared" ca="1" si="13"/>
        <v/>
      </c>
      <c r="V66" s="79" t="str">
        <f ca="1">IF(AND($T66&lt;&gt;"",$T66&lt;&gt;"fin"),IF(INDEX(Recettes!$A$2:$R$5000,$U66,V$1)="","",INDEX(Recettes!$A$2:$R$5000,$U66,V$1)),"")</f>
        <v/>
      </c>
      <c r="W66" s="79" t="str">
        <f ca="1">IF(AND($T66&lt;&gt;"",$T66&lt;&gt;"fin"),IF(INDEX(Recettes!$A$2:$R$5000,$U66,W$1)="","",INDEX(Recettes!$A$2:$R$5000,$U66,W$1)),"")</f>
        <v/>
      </c>
      <c r="X66" s="79" t="str">
        <f ca="1">IF(AND($T66&lt;&gt;"",$T66&lt;&gt;"fin"),IF(INDEX(Recettes!$A$2:$R$5000,$U66,X$1)="","",INDEX(Recettes!$A$2:$R$5000,$U66,X$1)),"")</f>
        <v/>
      </c>
      <c r="Y66" s="79" t="str">
        <f ca="1">IF(AND($T66&lt;&gt;"",$T66&lt;&gt;"fin"),IF(INDEX(Recettes!$A$2:$R$5000,$U66,Y$1)="","",INDEX(Recettes!$A$2:$R$5000,$U66,Y$1)),"")</f>
        <v/>
      </c>
      <c r="Z66" s="79" t="str">
        <f ca="1">IF(AND($T66&lt;&gt;"",$T66&lt;&gt;"fin"),IF(INDEX(Recettes!$A$2:$R$5000,$U66,Z$1)="","",INDEX(Recettes!$A$2:$R$5000,$U66,Z$1)),"")</f>
        <v/>
      </c>
      <c r="AA66" s="11" t="str">
        <f ca="1">IF(AND($T66&lt;&gt;"",$T66&lt;&gt;"fin"),IF(INDEX(Recettes!$A$2:$R$5000,$U66,AA$1)="","",INDEX(Recettes!$A$2:$R$5000,$U66,AA$1)),"")</f>
        <v/>
      </c>
      <c r="AB66" s="79" t="str">
        <f ca="1">IF(AND($T66&lt;&gt;"",$T66&lt;&gt;"fin"),IF(INDEX(Recettes!$A$2:$R$5000,$U66,AB$1)="","",INDEX(Recettes!$A$2:$R$5000,$U66,AB$1)),"")</f>
        <v/>
      </c>
      <c r="AD66" t="str">
        <f t="shared" ca="1" si="8"/>
        <v/>
      </c>
      <c r="AG66" t="str">
        <f t="shared" ca="1" si="9"/>
        <v/>
      </c>
    </row>
    <row r="67" spans="9:33" ht="18.75" x14ac:dyDescent="0.3">
      <c r="I67" s="597"/>
      <c r="J67" t="str">
        <f ca="1">IF(OR(J66="",J66="fin"),"",IF(ISNA(MATCH($N$4,OFFSET(Dépenses!$G$2:$G$5000,K66,0),0)),"fin",MATCH($N$4,OFFSET(Dépenses!$G$2:$G$5000,K66,0),0)))</f>
        <v/>
      </c>
      <c r="K67" t="str">
        <f t="shared" ca="1" si="12"/>
        <v/>
      </c>
      <c r="L67" s="79" t="str">
        <f ca="1">IF(AND($J67&lt;&gt;"",$J67&lt;&gt;"fin"),IF(INDEX(Dépenses!$A$2:$R$5000,$K67,L$1)="","",INDEX(Dépenses!$A$2:$R$5000,$K67,L$1)),"")</f>
        <v/>
      </c>
      <c r="M67" s="79" t="str">
        <f ca="1">IF(AND($J67&lt;&gt;"",$J67&lt;&gt;"fin"),IF(INDEX(Dépenses!$A$2:$R$5000,$K67,M$1)="","",INDEX(Dépenses!$A$2:$R$5000,$K67,M$1)),"")</f>
        <v/>
      </c>
      <c r="N67" s="79" t="str">
        <f ca="1">IF(AND($J67&lt;&gt;"",$J67&lt;&gt;"fin"),IF(INDEX(Dépenses!$A$2:$R$5000,$K67,N$1)="","",INDEX(Dépenses!$A$2:$R$5000,$K67,N$1)),"")</f>
        <v/>
      </c>
      <c r="O67" s="79" t="str">
        <f ca="1">IF(AND($J67&lt;&gt;"",$J67&lt;&gt;"fin"),IF(INDEX(Dépenses!$A$2:$R$5000,$K67,O$1)="","",INDEX(Dépenses!$A$2:$R$5000,$K67,O$1)),"")</f>
        <v/>
      </c>
      <c r="P67" s="593" t="str">
        <f ca="1">IF(AND($J67&lt;&gt;"",$J67&lt;&gt;"fin"),IF(INDEX(Dépenses!$A$2:$R$5000,$K67,P$1)="","",INDEX(Dépenses!$A$2:$R$5000,$K67,P$1)),"")</f>
        <v/>
      </c>
      <c r="Q67" s="11" t="str">
        <f ca="1">IF(AND($J67&lt;&gt;"",$J67&lt;&gt;"fin"),IF(INDEX(Dépenses!$A$2:$R$5000,$K67,Q$1)="","",INDEX(Dépenses!$A$2:$R$5000,$K67,Q$1)),"")</f>
        <v/>
      </c>
      <c r="R67" s="594" t="str">
        <f ca="1">IF(AND($J67&lt;&gt;"",$J67&lt;&gt;"fin"),IF(INDEX(Dépenses!$A$2:$R$5000,$K67,R$1)="","",INDEX(Dépenses!$A$2:$R$5000,$K67,R$1)),"")</f>
        <v/>
      </c>
      <c r="T67" t="str">
        <f ca="1">IF(OR(T66="",T66="fin"),"",IF(ISNA(MATCH($N$4,OFFSET(Recettes!$G$2:$G$5000,U66,0),0)),"fin",MATCH($N$4,OFFSET(Recettes!$G$2:$G$5000,U66,0),0)))</f>
        <v/>
      </c>
      <c r="U67" t="str">
        <f t="shared" ca="1" si="13"/>
        <v/>
      </c>
      <c r="V67" s="79" t="str">
        <f ca="1">IF(AND($T67&lt;&gt;"",$T67&lt;&gt;"fin"),IF(INDEX(Recettes!$A$2:$R$5000,$U67,V$1)="","",INDEX(Recettes!$A$2:$R$5000,$U67,V$1)),"")</f>
        <v/>
      </c>
      <c r="W67" s="79" t="str">
        <f ca="1">IF(AND($T67&lt;&gt;"",$T67&lt;&gt;"fin"),IF(INDEX(Recettes!$A$2:$R$5000,$U67,W$1)="","",INDEX(Recettes!$A$2:$R$5000,$U67,W$1)),"")</f>
        <v/>
      </c>
      <c r="X67" s="79" t="str">
        <f ca="1">IF(AND($T67&lt;&gt;"",$T67&lt;&gt;"fin"),IF(INDEX(Recettes!$A$2:$R$5000,$U67,X$1)="","",INDEX(Recettes!$A$2:$R$5000,$U67,X$1)),"")</f>
        <v/>
      </c>
      <c r="Y67" s="79" t="str">
        <f ca="1">IF(AND($T67&lt;&gt;"",$T67&lt;&gt;"fin"),IF(INDEX(Recettes!$A$2:$R$5000,$U67,Y$1)="","",INDEX(Recettes!$A$2:$R$5000,$U67,Y$1)),"")</f>
        <v/>
      </c>
      <c r="Z67" s="79" t="str">
        <f ca="1">IF(AND($T67&lt;&gt;"",$T67&lt;&gt;"fin"),IF(INDEX(Recettes!$A$2:$R$5000,$U67,Z$1)="","",INDEX(Recettes!$A$2:$R$5000,$U67,Z$1)),"")</f>
        <v/>
      </c>
      <c r="AA67" s="11" t="str">
        <f ca="1">IF(AND($T67&lt;&gt;"",$T67&lt;&gt;"fin"),IF(INDEX(Recettes!$A$2:$R$5000,$U67,AA$1)="","",INDEX(Recettes!$A$2:$R$5000,$U67,AA$1)),"")</f>
        <v/>
      </c>
      <c r="AB67" s="79" t="str">
        <f ca="1">IF(AND($T67&lt;&gt;"",$T67&lt;&gt;"fin"),IF(INDEX(Recettes!$A$2:$R$5000,$U67,AB$1)="","",INDEX(Recettes!$A$2:$R$5000,$U67,AB$1)),"")</f>
        <v/>
      </c>
      <c r="AD67" t="str">
        <f t="shared" ca="1" si="8"/>
        <v/>
      </c>
      <c r="AG67" t="str">
        <f t="shared" ca="1" si="9"/>
        <v/>
      </c>
    </row>
    <row r="68" spans="9:33" ht="18.75" x14ac:dyDescent="0.3">
      <c r="I68" s="597"/>
      <c r="J68" t="str">
        <f ca="1">IF(OR(J67="",J67="fin"),"",IF(ISNA(MATCH($N$4,OFFSET(Dépenses!$G$2:$G$5000,K67,0),0)),"fin",MATCH($N$4,OFFSET(Dépenses!$G$2:$G$5000,K67,0),0)))</f>
        <v/>
      </c>
      <c r="K68" t="str">
        <f t="shared" ca="1" si="12"/>
        <v/>
      </c>
      <c r="L68" s="79" t="str">
        <f ca="1">IF(AND($J68&lt;&gt;"",$J68&lt;&gt;"fin"),IF(INDEX(Dépenses!$A$2:$R$5000,$K68,L$1)="","",INDEX(Dépenses!$A$2:$R$5000,$K68,L$1)),"")</f>
        <v/>
      </c>
      <c r="M68" s="79" t="str">
        <f ca="1">IF(AND($J68&lt;&gt;"",$J68&lt;&gt;"fin"),IF(INDEX(Dépenses!$A$2:$R$5000,$K68,M$1)="","",INDEX(Dépenses!$A$2:$R$5000,$K68,M$1)),"")</f>
        <v/>
      </c>
      <c r="N68" s="79" t="str">
        <f ca="1">IF(AND($J68&lt;&gt;"",$J68&lt;&gt;"fin"),IF(INDEX(Dépenses!$A$2:$R$5000,$K68,N$1)="","",INDEX(Dépenses!$A$2:$R$5000,$K68,N$1)),"")</f>
        <v/>
      </c>
      <c r="O68" s="79" t="str">
        <f ca="1">IF(AND($J68&lt;&gt;"",$J68&lt;&gt;"fin"),IF(INDEX(Dépenses!$A$2:$R$5000,$K68,O$1)="","",INDEX(Dépenses!$A$2:$R$5000,$K68,O$1)),"")</f>
        <v/>
      </c>
      <c r="P68" s="593" t="str">
        <f ca="1">IF(AND($J68&lt;&gt;"",$J68&lt;&gt;"fin"),IF(INDEX(Dépenses!$A$2:$R$5000,$K68,P$1)="","",INDEX(Dépenses!$A$2:$R$5000,$K68,P$1)),"")</f>
        <v/>
      </c>
      <c r="Q68" s="11" t="str">
        <f ca="1">IF(AND($J68&lt;&gt;"",$J68&lt;&gt;"fin"),IF(INDEX(Dépenses!$A$2:$R$5000,$K68,Q$1)="","",INDEX(Dépenses!$A$2:$R$5000,$K68,Q$1)),"")</f>
        <v/>
      </c>
      <c r="R68" s="594" t="str">
        <f ca="1">IF(AND($J68&lt;&gt;"",$J68&lt;&gt;"fin"),IF(INDEX(Dépenses!$A$2:$R$5000,$K68,R$1)="","",INDEX(Dépenses!$A$2:$R$5000,$K68,R$1)),"")</f>
        <v/>
      </c>
      <c r="T68" t="str">
        <f ca="1">IF(OR(T67="",T67="fin"),"",IF(ISNA(MATCH($N$4,OFFSET(Recettes!$G$2:$G$5000,U67,0),0)),"fin",MATCH($N$4,OFFSET(Recettes!$G$2:$G$5000,U67,0),0)))</f>
        <v/>
      </c>
      <c r="U68" t="str">
        <f t="shared" ca="1" si="13"/>
        <v/>
      </c>
      <c r="V68" s="79" t="str">
        <f ca="1">IF(AND($T68&lt;&gt;"",$T68&lt;&gt;"fin"),IF(INDEX(Recettes!$A$2:$R$5000,$U68,V$1)="","",INDEX(Recettes!$A$2:$R$5000,$U68,V$1)),"")</f>
        <v/>
      </c>
      <c r="W68" s="79" t="str">
        <f ca="1">IF(AND($T68&lt;&gt;"",$T68&lt;&gt;"fin"),IF(INDEX(Recettes!$A$2:$R$5000,$U68,W$1)="","",INDEX(Recettes!$A$2:$R$5000,$U68,W$1)),"")</f>
        <v/>
      </c>
      <c r="X68" s="79" t="str">
        <f ca="1">IF(AND($T68&lt;&gt;"",$T68&lt;&gt;"fin"),IF(INDEX(Recettes!$A$2:$R$5000,$U68,X$1)="","",INDEX(Recettes!$A$2:$R$5000,$U68,X$1)),"")</f>
        <v/>
      </c>
      <c r="Y68" s="79" t="str">
        <f ca="1">IF(AND($T68&lt;&gt;"",$T68&lt;&gt;"fin"),IF(INDEX(Recettes!$A$2:$R$5000,$U68,Y$1)="","",INDEX(Recettes!$A$2:$R$5000,$U68,Y$1)),"")</f>
        <v/>
      </c>
      <c r="Z68" s="79" t="str">
        <f ca="1">IF(AND($T68&lt;&gt;"",$T68&lt;&gt;"fin"),IF(INDEX(Recettes!$A$2:$R$5000,$U68,Z$1)="","",INDEX(Recettes!$A$2:$R$5000,$U68,Z$1)),"")</f>
        <v/>
      </c>
      <c r="AA68" s="11" t="str">
        <f ca="1">IF(AND($T68&lt;&gt;"",$T68&lt;&gt;"fin"),IF(INDEX(Recettes!$A$2:$R$5000,$U68,AA$1)="","",INDEX(Recettes!$A$2:$R$5000,$U68,AA$1)),"")</f>
        <v/>
      </c>
      <c r="AB68" s="79" t="str">
        <f ca="1">IF(AND($T68&lt;&gt;"",$T68&lt;&gt;"fin"),IF(INDEX(Recettes!$A$2:$R$5000,$U68,AB$1)="","",INDEX(Recettes!$A$2:$R$5000,$U68,AB$1)),"")</f>
        <v/>
      </c>
      <c r="AD68" t="str">
        <f t="shared" ca="1" si="8"/>
        <v/>
      </c>
      <c r="AG68" t="str">
        <f t="shared" ca="1" si="9"/>
        <v/>
      </c>
    </row>
    <row r="69" spans="9:33" ht="18.75" x14ac:dyDescent="0.3">
      <c r="I69" s="597"/>
      <c r="J69" t="str">
        <f ca="1">IF(OR(J68="",J68="fin"),"",IF(ISNA(MATCH($N$4,OFFSET(Dépenses!$G$2:$G$5000,K68,0),0)),"fin",MATCH($N$4,OFFSET(Dépenses!$G$2:$G$5000,K68,0),0)))</f>
        <v/>
      </c>
      <c r="K69" t="str">
        <f t="shared" ca="1" si="12"/>
        <v/>
      </c>
      <c r="L69" s="79" t="str">
        <f ca="1">IF(AND($J69&lt;&gt;"",$J69&lt;&gt;"fin"),IF(INDEX(Dépenses!$A$2:$R$5000,$K69,L$1)="","",INDEX(Dépenses!$A$2:$R$5000,$K69,L$1)),"")</f>
        <v/>
      </c>
      <c r="M69" s="79" t="str">
        <f ca="1">IF(AND($J69&lt;&gt;"",$J69&lt;&gt;"fin"),IF(INDEX(Dépenses!$A$2:$R$5000,$K69,M$1)="","",INDEX(Dépenses!$A$2:$R$5000,$K69,M$1)),"")</f>
        <v/>
      </c>
      <c r="N69" s="79" t="str">
        <f ca="1">IF(AND($J69&lt;&gt;"",$J69&lt;&gt;"fin"),IF(INDEX(Dépenses!$A$2:$R$5000,$K69,N$1)="","",INDEX(Dépenses!$A$2:$R$5000,$K69,N$1)),"")</f>
        <v/>
      </c>
      <c r="O69" s="79" t="str">
        <f ca="1">IF(AND($J69&lt;&gt;"",$J69&lt;&gt;"fin"),IF(INDEX(Dépenses!$A$2:$R$5000,$K69,O$1)="","",INDEX(Dépenses!$A$2:$R$5000,$K69,O$1)),"")</f>
        <v/>
      </c>
      <c r="P69" s="593" t="str">
        <f ca="1">IF(AND($J69&lt;&gt;"",$J69&lt;&gt;"fin"),IF(INDEX(Dépenses!$A$2:$R$5000,$K69,P$1)="","",INDEX(Dépenses!$A$2:$R$5000,$K69,P$1)),"")</f>
        <v/>
      </c>
      <c r="Q69" s="11" t="str">
        <f ca="1">IF(AND($J69&lt;&gt;"",$J69&lt;&gt;"fin"),IF(INDEX(Dépenses!$A$2:$R$5000,$K69,Q$1)="","",INDEX(Dépenses!$A$2:$R$5000,$K69,Q$1)),"")</f>
        <v/>
      </c>
      <c r="R69" s="594" t="str">
        <f ca="1">IF(AND($J69&lt;&gt;"",$J69&lt;&gt;"fin"),IF(INDEX(Dépenses!$A$2:$R$5000,$K69,R$1)="","",INDEX(Dépenses!$A$2:$R$5000,$K69,R$1)),"")</f>
        <v/>
      </c>
      <c r="T69" t="str">
        <f ca="1">IF(OR(T68="",T68="fin"),"",IF(ISNA(MATCH($N$4,OFFSET(Recettes!$G$2:$G$5000,U68,0),0)),"fin",MATCH($N$4,OFFSET(Recettes!$G$2:$G$5000,U68,0),0)))</f>
        <v/>
      </c>
      <c r="U69" t="str">
        <f t="shared" ca="1" si="13"/>
        <v/>
      </c>
      <c r="V69" s="79" t="str">
        <f ca="1">IF(AND($T69&lt;&gt;"",$T69&lt;&gt;"fin"),IF(INDEX(Recettes!$A$2:$R$5000,$U69,V$1)="","",INDEX(Recettes!$A$2:$R$5000,$U69,V$1)),"")</f>
        <v/>
      </c>
      <c r="W69" s="79" t="str">
        <f ca="1">IF(AND($T69&lt;&gt;"",$T69&lt;&gt;"fin"),IF(INDEX(Recettes!$A$2:$R$5000,$U69,W$1)="","",INDEX(Recettes!$A$2:$R$5000,$U69,W$1)),"")</f>
        <v/>
      </c>
      <c r="X69" s="79" t="str">
        <f ca="1">IF(AND($T69&lt;&gt;"",$T69&lt;&gt;"fin"),IF(INDEX(Recettes!$A$2:$R$5000,$U69,X$1)="","",INDEX(Recettes!$A$2:$R$5000,$U69,X$1)),"")</f>
        <v/>
      </c>
      <c r="Y69" s="79" t="str">
        <f ca="1">IF(AND($T69&lt;&gt;"",$T69&lt;&gt;"fin"),IF(INDEX(Recettes!$A$2:$R$5000,$U69,Y$1)="","",INDEX(Recettes!$A$2:$R$5000,$U69,Y$1)),"")</f>
        <v/>
      </c>
      <c r="Z69" s="79" t="str">
        <f ca="1">IF(AND($T69&lt;&gt;"",$T69&lt;&gt;"fin"),IF(INDEX(Recettes!$A$2:$R$5000,$U69,Z$1)="","",INDEX(Recettes!$A$2:$R$5000,$U69,Z$1)),"")</f>
        <v/>
      </c>
      <c r="AA69" s="11" t="str">
        <f ca="1">IF(AND($T69&lt;&gt;"",$T69&lt;&gt;"fin"),IF(INDEX(Recettes!$A$2:$R$5000,$U69,AA$1)="","",INDEX(Recettes!$A$2:$R$5000,$U69,AA$1)),"")</f>
        <v/>
      </c>
      <c r="AB69" s="79" t="str">
        <f ca="1">IF(AND($T69&lt;&gt;"",$T69&lt;&gt;"fin"),IF(INDEX(Recettes!$A$2:$R$5000,$U69,AB$1)="","",INDEX(Recettes!$A$2:$R$5000,$U69,AB$1)),"")</f>
        <v/>
      </c>
      <c r="AD69" t="str">
        <f t="shared" ca="1" si="8"/>
        <v/>
      </c>
      <c r="AG69" t="str">
        <f t="shared" ca="1" si="9"/>
        <v/>
      </c>
    </row>
    <row r="70" spans="9:33" ht="18.75" x14ac:dyDescent="0.3">
      <c r="I70" s="597"/>
      <c r="J70" t="str">
        <f ca="1">IF(OR(J69="",J69="fin"),"",IF(ISNA(MATCH($N$4,OFFSET(Dépenses!$G$2:$G$5000,K69,0),0)),"fin",MATCH($N$4,OFFSET(Dépenses!$G$2:$G$5000,K69,0),0)))</f>
        <v/>
      </c>
      <c r="K70" t="str">
        <f t="shared" ca="1" si="12"/>
        <v/>
      </c>
      <c r="L70" s="79" t="str">
        <f ca="1">IF(AND($J70&lt;&gt;"",$J70&lt;&gt;"fin"),IF(INDEX(Dépenses!$A$2:$R$5000,$K70,L$1)="","",INDEX(Dépenses!$A$2:$R$5000,$K70,L$1)),"")</f>
        <v/>
      </c>
      <c r="M70" s="79" t="str">
        <f ca="1">IF(AND($J70&lt;&gt;"",$J70&lt;&gt;"fin"),IF(INDEX(Dépenses!$A$2:$R$5000,$K70,M$1)="","",INDEX(Dépenses!$A$2:$R$5000,$K70,M$1)),"")</f>
        <v/>
      </c>
      <c r="N70" s="79" t="str">
        <f ca="1">IF(AND($J70&lt;&gt;"",$J70&lt;&gt;"fin"),IF(INDEX(Dépenses!$A$2:$R$5000,$K70,N$1)="","",INDEX(Dépenses!$A$2:$R$5000,$K70,N$1)),"")</f>
        <v/>
      </c>
      <c r="O70" s="79" t="str">
        <f ca="1">IF(AND($J70&lt;&gt;"",$J70&lt;&gt;"fin"),IF(INDEX(Dépenses!$A$2:$R$5000,$K70,O$1)="","",INDEX(Dépenses!$A$2:$R$5000,$K70,O$1)),"")</f>
        <v/>
      </c>
      <c r="P70" s="593" t="str">
        <f ca="1">IF(AND($J70&lt;&gt;"",$J70&lt;&gt;"fin"),IF(INDEX(Dépenses!$A$2:$R$5000,$K70,P$1)="","",INDEX(Dépenses!$A$2:$R$5000,$K70,P$1)),"")</f>
        <v/>
      </c>
      <c r="Q70" s="11" t="str">
        <f ca="1">IF(AND($J70&lt;&gt;"",$J70&lt;&gt;"fin"),IF(INDEX(Dépenses!$A$2:$R$5000,$K70,Q$1)="","",INDEX(Dépenses!$A$2:$R$5000,$K70,Q$1)),"")</f>
        <v/>
      </c>
      <c r="R70" s="594" t="str">
        <f ca="1">IF(AND($J70&lt;&gt;"",$J70&lt;&gt;"fin"),IF(INDEX(Dépenses!$A$2:$R$5000,$K70,R$1)="","",INDEX(Dépenses!$A$2:$R$5000,$K70,R$1)),"")</f>
        <v/>
      </c>
      <c r="T70" t="str">
        <f ca="1">IF(OR(T69="",T69="fin"),"",IF(ISNA(MATCH($N$4,OFFSET(Recettes!$G$2:$G$5000,U69,0),0)),"fin",MATCH($N$4,OFFSET(Recettes!$G$2:$G$5000,U69,0),0)))</f>
        <v/>
      </c>
      <c r="U70" t="str">
        <f t="shared" ca="1" si="13"/>
        <v/>
      </c>
      <c r="V70" s="79" t="str">
        <f ca="1">IF(AND($T70&lt;&gt;"",$T70&lt;&gt;"fin"),IF(INDEX(Recettes!$A$2:$R$5000,$U70,V$1)="","",INDEX(Recettes!$A$2:$R$5000,$U70,V$1)),"")</f>
        <v/>
      </c>
      <c r="W70" s="79" t="str">
        <f ca="1">IF(AND($T70&lt;&gt;"",$T70&lt;&gt;"fin"),IF(INDEX(Recettes!$A$2:$R$5000,$U70,W$1)="","",INDEX(Recettes!$A$2:$R$5000,$U70,W$1)),"")</f>
        <v/>
      </c>
      <c r="X70" s="79" t="str">
        <f ca="1">IF(AND($T70&lt;&gt;"",$T70&lt;&gt;"fin"),IF(INDEX(Recettes!$A$2:$R$5000,$U70,X$1)="","",INDEX(Recettes!$A$2:$R$5000,$U70,X$1)),"")</f>
        <v/>
      </c>
      <c r="Y70" s="79" t="str">
        <f ca="1">IF(AND($T70&lt;&gt;"",$T70&lt;&gt;"fin"),IF(INDEX(Recettes!$A$2:$R$5000,$U70,Y$1)="","",INDEX(Recettes!$A$2:$R$5000,$U70,Y$1)),"")</f>
        <v/>
      </c>
      <c r="Z70" s="79" t="str">
        <f ca="1">IF(AND($T70&lt;&gt;"",$T70&lt;&gt;"fin"),IF(INDEX(Recettes!$A$2:$R$5000,$U70,Z$1)="","",INDEX(Recettes!$A$2:$R$5000,$U70,Z$1)),"")</f>
        <v/>
      </c>
      <c r="AA70" s="11" t="str">
        <f ca="1">IF(AND($T70&lt;&gt;"",$T70&lt;&gt;"fin"),IF(INDEX(Recettes!$A$2:$R$5000,$U70,AA$1)="","",INDEX(Recettes!$A$2:$R$5000,$U70,AA$1)),"")</f>
        <v/>
      </c>
      <c r="AB70" s="79" t="str">
        <f ca="1">IF(AND($T70&lt;&gt;"",$T70&lt;&gt;"fin"),IF(INDEX(Recettes!$A$2:$R$5000,$U70,AB$1)="","",INDEX(Recettes!$A$2:$R$5000,$U70,AB$1)),"")</f>
        <v/>
      </c>
      <c r="AD70" t="str">
        <f t="shared" ca="1" si="8"/>
        <v/>
      </c>
      <c r="AG70" t="str">
        <f t="shared" ca="1" si="9"/>
        <v/>
      </c>
    </row>
    <row r="71" spans="9:33" ht="18.75" x14ac:dyDescent="0.3">
      <c r="I71" s="597"/>
      <c r="J71" t="str">
        <f ca="1">IF(OR(J70="",J70="fin"),"",IF(ISNA(MATCH($N$4,OFFSET(Dépenses!$G$2:$G$5000,K70,0),0)),"fin",MATCH($N$4,OFFSET(Dépenses!$G$2:$G$5000,K70,0),0)))</f>
        <v/>
      </c>
      <c r="K71" t="str">
        <f t="shared" ca="1" si="12"/>
        <v/>
      </c>
      <c r="L71" s="79" t="str">
        <f ca="1">IF(AND($J71&lt;&gt;"",$J71&lt;&gt;"fin"),IF(INDEX(Dépenses!$A$2:$R$5000,$K71,L$1)="","",INDEX(Dépenses!$A$2:$R$5000,$K71,L$1)),"")</f>
        <v/>
      </c>
      <c r="M71" s="79" t="str">
        <f ca="1">IF(AND($J71&lt;&gt;"",$J71&lt;&gt;"fin"),IF(INDEX(Dépenses!$A$2:$R$5000,$K71,M$1)="","",INDEX(Dépenses!$A$2:$R$5000,$K71,M$1)),"")</f>
        <v/>
      </c>
      <c r="N71" s="79" t="str">
        <f ca="1">IF(AND($J71&lt;&gt;"",$J71&lt;&gt;"fin"),IF(INDEX(Dépenses!$A$2:$R$5000,$K71,N$1)="","",INDEX(Dépenses!$A$2:$R$5000,$K71,N$1)),"")</f>
        <v/>
      </c>
      <c r="O71" s="79" t="str">
        <f ca="1">IF(AND($J71&lt;&gt;"",$J71&lt;&gt;"fin"),IF(INDEX(Dépenses!$A$2:$R$5000,$K71,O$1)="","",INDEX(Dépenses!$A$2:$R$5000,$K71,O$1)),"")</f>
        <v/>
      </c>
      <c r="P71" s="593" t="str">
        <f ca="1">IF(AND($J71&lt;&gt;"",$J71&lt;&gt;"fin"),IF(INDEX(Dépenses!$A$2:$R$5000,$K71,P$1)="","",INDEX(Dépenses!$A$2:$R$5000,$K71,P$1)),"")</f>
        <v/>
      </c>
      <c r="Q71" s="11" t="str">
        <f ca="1">IF(AND($J71&lt;&gt;"",$J71&lt;&gt;"fin"),IF(INDEX(Dépenses!$A$2:$R$5000,$K71,Q$1)="","",INDEX(Dépenses!$A$2:$R$5000,$K71,Q$1)),"")</f>
        <v/>
      </c>
      <c r="R71" s="594" t="str">
        <f ca="1">IF(AND($J71&lt;&gt;"",$J71&lt;&gt;"fin"),IF(INDEX(Dépenses!$A$2:$R$5000,$K71,R$1)="","",INDEX(Dépenses!$A$2:$R$5000,$K71,R$1)),"")</f>
        <v/>
      </c>
      <c r="T71" t="str">
        <f ca="1">IF(OR(T70="",T70="fin"),"",IF(ISNA(MATCH($N$4,OFFSET(Recettes!$G$2:$G$5000,U70,0),0)),"fin",MATCH($N$4,OFFSET(Recettes!$G$2:$G$5000,U70,0),0)))</f>
        <v/>
      </c>
      <c r="U71" t="str">
        <f t="shared" ca="1" si="13"/>
        <v/>
      </c>
      <c r="V71" s="79" t="str">
        <f ca="1">IF(AND($T71&lt;&gt;"",$T71&lt;&gt;"fin"),IF(INDEX(Recettes!$A$2:$R$5000,$U71,V$1)="","",INDEX(Recettes!$A$2:$R$5000,$U71,V$1)),"")</f>
        <v/>
      </c>
      <c r="W71" s="79" t="str">
        <f ca="1">IF(AND($T71&lt;&gt;"",$T71&lt;&gt;"fin"),IF(INDEX(Recettes!$A$2:$R$5000,$U71,W$1)="","",INDEX(Recettes!$A$2:$R$5000,$U71,W$1)),"")</f>
        <v/>
      </c>
      <c r="X71" s="79" t="str">
        <f ca="1">IF(AND($T71&lt;&gt;"",$T71&lt;&gt;"fin"),IF(INDEX(Recettes!$A$2:$R$5000,$U71,X$1)="","",INDEX(Recettes!$A$2:$R$5000,$U71,X$1)),"")</f>
        <v/>
      </c>
      <c r="Y71" s="79" t="str">
        <f ca="1">IF(AND($T71&lt;&gt;"",$T71&lt;&gt;"fin"),IF(INDEX(Recettes!$A$2:$R$5000,$U71,Y$1)="","",INDEX(Recettes!$A$2:$R$5000,$U71,Y$1)),"")</f>
        <v/>
      </c>
      <c r="Z71" s="79" t="str">
        <f ca="1">IF(AND($T71&lt;&gt;"",$T71&lt;&gt;"fin"),IF(INDEX(Recettes!$A$2:$R$5000,$U71,Z$1)="","",INDEX(Recettes!$A$2:$R$5000,$U71,Z$1)),"")</f>
        <v/>
      </c>
      <c r="AA71" s="11" t="str">
        <f ca="1">IF(AND($T71&lt;&gt;"",$T71&lt;&gt;"fin"),IF(INDEX(Recettes!$A$2:$R$5000,$U71,AA$1)="","",INDEX(Recettes!$A$2:$R$5000,$U71,AA$1)),"")</f>
        <v/>
      </c>
      <c r="AB71" s="79" t="str">
        <f ca="1">IF(AND($T71&lt;&gt;"",$T71&lt;&gt;"fin"),IF(INDEX(Recettes!$A$2:$R$5000,$U71,AB$1)="","",INDEX(Recettes!$A$2:$R$5000,$U71,AB$1)),"")</f>
        <v/>
      </c>
      <c r="AD71" t="str">
        <f t="shared" ca="1" si="8"/>
        <v/>
      </c>
      <c r="AG71" t="str">
        <f t="shared" ca="1" si="9"/>
        <v/>
      </c>
    </row>
    <row r="72" spans="9:33" ht="18.75" x14ac:dyDescent="0.3">
      <c r="I72" s="597"/>
      <c r="J72" t="str">
        <f ca="1">IF(OR(J71="",J71="fin"),"",IF(ISNA(MATCH($N$4,OFFSET(Dépenses!$G$2:$G$5000,K71,0),0)),"fin",MATCH($N$4,OFFSET(Dépenses!$G$2:$G$5000,K71,0),0)))</f>
        <v/>
      </c>
      <c r="K72" t="str">
        <f t="shared" ca="1" si="12"/>
        <v/>
      </c>
      <c r="L72" s="79" t="str">
        <f ca="1">IF(AND($J72&lt;&gt;"",$J72&lt;&gt;"fin"),IF(INDEX(Dépenses!$A$2:$R$5000,$K72,L$1)="","",INDEX(Dépenses!$A$2:$R$5000,$K72,L$1)),"")</f>
        <v/>
      </c>
      <c r="M72" s="79" t="str">
        <f ca="1">IF(AND($J72&lt;&gt;"",$J72&lt;&gt;"fin"),IF(INDEX(Dépenses!$A$2:$R$5000,$K72,M$1)="","",INDEX(Dépenses!$A$2:$R$5000,$K72,M$1)),"")</f>
        <v/>
      </c>
      <c r="N72" s="79" t="str">
        <f ca="1">IF(AND($J72&lt;&gt;"",$J72&lt;&gt;"fin"),IF(INDEX(Dépenses!$A$2:$R$5000,$K72,N$1)="","",INDEX(Dépenses!$A$2:$R$5000,$K72,N$1)),"")</f>
        <v/>
      </c>
      <c r="O72" s="79" t="str">
        <f ca="1">IF(AND($J72&lt;&gt;"",$J72&lt;&gt;"fin"),IF(INDEX(Dépenses!$A$2:$R$5000,$K72,O$1)="","",INDEX(Dépenses!$A$2:$R$5000,$K72,O$1)),"")</f>
        <v/>
      </c>
      <c r="P72" s="593" t="str">
        <f ca="1">IF(AND($J72&lt;&gt;"",$J72&lt;&gt;"fin"),IF(INDEX(Dépenses!$A$2:$R$5000,$K72,P$1)="","",INDEX(Dépenses!$A$2:$R$5000,$K72,P$1)),"")</f>
        <v/>
      </c>
      <c r="Q72" s="11" t="str">
        <f ca="1">IF(AND($J72&lt;&gt;"",$J72&lt;&gt;"fin"),IF(INDEX(Dépenses!$A$2:$R$5000,$K72,Q$1)="","",INDEX(Dépenses!$A$2:$R$5000,$K72,Q$1)),"")</f>
        <v/>
      </c>
      <c r="R72" s="594" t="str">
        <f ca="1">IF(AND($J72&lt;&gt;"",$J72&lt;&gt;"fin"),IF(INDEX(Dépenses!$A$2:$R$5000,$K72,R$1)="","",INDEX(Dépenses!$A$2:$R$5000,$K72,R$1)),"")</f>
        <v/>
      </c>
      <c r="T72" t="str">
        <f ca="1">IF(OR(T71="",T71="fin"),"",IF(ISNA(MATCH($N$4,OFFSET(Recettes!$G$2:$G$5000,U71,0),0)),"fin",MATCH($N$4,OFFSET(Recettes!$G$2:$G$5000,U71,0),0)))</f>
        <v/>
      </c>
      <c r="U72" t="str">
        <f t="shared" ca="1" si="13"/>
        <v/>
      </c>
      <c r="V72" s="79" t="str">
        <f ca="1">IF(AND($T72&lt;&gt;"",$T72&lt;&gt;"fin"),IF(INDEX(Recettes!$A$2:$R$5000,$U72,V$1)="","",INDEX(Recettes!$A$2:$R$5000,$U72,V$1)),"")</f>
        <v/>
      </c>
      <c r="W72" s="79" t="str">
        <f ca="1">IF(AND($T72&lt;&gt;"",$T72&lt;&gt;"fin"),IF(INDEX(Recettes!$A$2:$R$5000,$U72,W$1)="","",INDEX(Recettes!$A$2:$R$5000,$U72,W$1)),"")</f>
        <v/>
      </c>
      <c r="X72" s="79" t="str">
        <f ca="1">IF(AND($T72&lt;&gt;"",$T72&lt;&gt;"fin"),IF(INDEX(Recettes!$A$2:$R$5000,$U72,X$1)="","",INDEX(Recettes!$A$2:$R$5000,$U72,X$1)),"")</f>
        <v/>
      </c>
      <c r="Y72" s="79" t="str">
        <f ca="1">IF(AND($T72&lt;&gt;"",$T72&lt;&gt;"fin"),IF(INDEX(Recettes!$A$2:$R$5000,$U72,Y$1)="","",INDEX(Recettes!$A$2:$R$5000,$U72,Y$1)),"")</f>
        <v/>
      </c>
      <c r="Z72" s="79" t="str">
        <f ca="1">IF(AND($T72&lt;&gt;"",$T72&lt;&gt;"fin"),IF(INDEX(Recettes!$A$2:$R$5000,$U72,Z$1)="","",INDEX(Recettes!$A$2:$R$5000,$U72,Z$1)),"")</f>
        <v/>
      </c>
      <c r="AA72" s="11" t="str">
        <f ca="1">IF(AND($T72&lt;&gt;"",$T72&lt;&gt;"fin"),IF(INDEX(Recettes!$A$2:$R$5000,$U72,AA$1)="","",INDEX(Recettes!$A$2:$R$5000,$U72,AA$1)),"")</f>
        <v/>
      </c>
      <c r="AB72" s="79" t="str">
        <f ca="1">IF(AND($T72&lt;&gt;"",$T72&lt;&gt;"fin"),IF(INDEX(Recettes!$A$2:$R$5000,$U72,AB$1)="","",INDEX(Recettes!$A$2:$R$5000,$U72,AB$1)),"")</f>
        <v/>
      </c>
      <c r="AD72" t="str">
        <f t="shared" ca="1" si="8"/>
        <v/>
      </c>
      <c r="AG72" t="str">
        <f t="shared" ca="1" si="9"/>
        <v/>
      </c>
    </row>
    <row r="73" spans="9:33" ht="18.75" x14ac:dyDescent="0.3">
      <c r="I73" s="597"/>
      <c r="J73" t="str">
        <f ca="1">IF(OR(J72="",J72="fin"),"",IF(ISNA(MATCH($N$4,OFFSET(Dépenses!$G$2:$G$5000,K72,0),0)),"fin",MATCH($N$4,OFFSET(Dépenses!$G$2:$G$5000,K72,0),0)))</f>
        <v/>
      </c>
      <c r="K73" t="str">
        <f t="shared" ca="1" si="12"/>
        <v/>
      </c>
      <c r="L73" s="79" t="str">
        <f ca="1">IF(AND($J73&lt;&gt;"",$J73&lt;&gt;"fin"),IF(INDEX(Dépenses!$A$2:$R$5000,$K73,L$1)="","",INDEX(Dépenses!$A$2:$R$5000,$K73,L$1)),"")</f>
        <v/>
      </c>
      <c r="M73" s="79" t="str">
        <f ca="1">IF(AND($J73&lt;&gt;"",$J73&lt;&gt;"fin"),IF(INDEX(Dépenses!$A$2:$R$5000,$K73,M$1)="","",INDEX(Dépenses!$A$2:$R$5000,$K73,M$1)),"")</f>
        <v/>
      </c>
      <c r="N73" s="79" t="str">
        <f ca="1">IF(AND($J73&lt;&gt;"",$J73&lt;&gt;"fin"),IF(INDEX(Dépenses!$A$2:$R$5000,$K73,N$1)="","",INDEX(Dépenses!$A$2:$R$5000,$K73,N$1)),"")</f>
        <v/>
      </c>
      <c r="O73" s="79" t="str">
        <f ca="1">IF(AND($J73&lt;&gt;"",$J73&lt;&gt;"fin"),IF(INDEX(Dépenses!$A$2:$R$5000,$K73,O$1)="","",INDEX(Dépenses!$A$2:$R$5000,$K73,O$1)),"")</f>
        <v/>
      </c>
      <c r="P73" s="593" t="str">
        <f ca="1">IF(AND($J73&lt;&gt;"",$J73&lt;&gt;"fin"),IF(INDEX(Dépenses!$A$2:$R$5000,$K73,P$1)="","",INDEX(Dépenses!$A$2:$R$5000,$K73,P$1)),"")</f>
        <v/>
      </c>
      <c r="Q73" s="11" t="str">
        <f ca="1">IF(AND($J73&lt;&gt;"",$J73&lt;&gt;"fin"),IF(INDEX(Dépenses!$A$2:$R$5000,$K73,Q$1)="","",INDEX(Dépenses!$A$2:$R$5000,$K73,Q$1)),"")</f>
        <v/>
      </c>
      <c r="R73" s="594" t="str">
        <f ca="1">IF(AND($J73&lt;&gt;"",$J73&lt;&gt;"fin"),IF(INDEX(Dépenses!$A$2:$R$5000,$K73,R$1)="","",INDEX(Dépenses!$A$2:$R$5000,$K73,R$1)),"")</f>
        <v/>
      </c>
      <c r="T73" t="str">
        <f ca="1">IF(OR(T72="",T72="fin"),"",IF(ISNA(MATCH($N$4,OFFSET(Recettes!$G$2:$G$5000,U72,0),0)),"fin",MATCH($N$4,OFFSET(Recettes!$G$2:$G$5000,U72,0),0)))</f>
        <v/>
      </c>
      <c r="U73" t="str">
        <f t="shared" ca="1" si="13"/>
        <v/>
      </c>
      <c r="V73" s="79" t="str">
        <f ca="1">IF(AND($T73&lt;&gt;"",$T73&lt;&gt;"fin"),IF(INDEX(Recettes!$A$2:$R$5000,$U73,V$1)="","",INDEX(Recettes!$A$2:$R$5000,$U73,V$1)),"")</f>
        <v/>
      </c>
      <c r="W73" s="79" t="str">
        <f ca="1">IF(AND($T73&lt;&gt;"",$T73&lt;&gt;"fin"),IF(INDEX(Recettes!$A$2:$R$5000,$U73,W$1)="","",INDEX(Recettes!$A$2:$R$5000,$U73,W$1)),"")</f>
        <v/>
      </c>
      <c r="X73" s="79" t="str">
        <f ca="1">IF(AND($T73&lt;&gt;"",$T73&lt;&gt;"fin"),IF(INDEX(Recettes!$A$2:$R$5000,$U73,X$1)="","",INDEX(Recettes!$A$2:$R$5000,$U73,X$1)),"")</f>
        <v/>
      </c>
      <c r="Y73" s="79" t="str">
        <f ca="1">IF(AND($T73&lt;&gt;"",$T73&lt;&gt;"fin"),IF(INDEX(Recettes!$A$2:$R$5000,$U73,Y$1)="","",INDEX(Recettes!$A$2:$R$5000,$U73,Y$1)),"")</f>
        <v/>
      </c>
      <c r="Z73" s="79" t="str">
        <f ca="1">IF(AND($T73&lt;&gt;"",$T73&lt;&gt;"fin"),IF(INDEX(Recettes!$A$2:$R$5000,$U73,Z$1)="","",INDEX(Recettes!$A$2:$R$5000,$U73,Z$1)),"")</f>
        <v/>
      </c>
      <c r="AA73" s="11" t="str">
        <f ca="1">IF(AND($T73&lt;&gt;"",$T73&lt;&gt;"fin"),IF(INDEX(Recettes!$A$2:$R$5000,$U73,AA$1)="","",INDEX(Recettes!$A$2:$R$5000,$U73,AA$1)),"")</f>
        <v/>
      </c>
      <c r="AB73" s="79" t="str">
        <f ca="1">IF(AND($T73&lt;&gt;"",$T73&lt;&gt;"fin"),IF(INDEX(Recettes!$A$2:$R$5000,$U73,AB$1)="","",INDEX(Recettes!$A$2:$R$5000,$U73,AB$1)),"")</f>
        <v/>
      </c>
      <c r="AD73" t="str">
        <f t="shared" ca="1" si="8"/>
        <v/>
      </c>
      <c r="AG73" t="str">
        <f t="shared" ca="1" si="9"/>
        <v/>
      </c>
    </row>
    <row r="74" spans="9:33" ht="18.75" x14ac:dyDescent="0.3">
      <c r="I74" s="597"/>
      <c r="J74" t="str">
        <f ca="1">IF(OR(J73="",J73="fin"),"",IF(ISNA(MATCH($N$4,OFFSET(Dépenses!$G$2:$G$5000,K73,0),0)),"fin",MATCH($N$4,OFFSET(Dépenses!$G$2:$G$5000,K73,0),0)))</f>
        <v/>
      </c>
      <c r="K74" t="str">
        <f t="shared" ca="1" si="12"/>
        <v/>
      </c>
      <c r="L74" s="79" t="str">
        <f ca="1">IF(AND($J74&lt;&gt;"",$J74&lt;&gt;"fin"),IF(INDEX(Dépenses!$A$2:$R$5000,$K74,L$1)="","",INDEX(Dépenses!$A$2:$R$5000,$K74,L$1)),"")</f>
        <v/>
      </c>
      <c r="M74" s="79" t="str">
        <f ca="1">IF(AND($J74&lt;&gt;"",$J74&lt;&gt;"fin"),IF(INDEX(Dépenses!$A$2:$R$5000,$K74,M$1)="","",INDEX(Dépenses!$A$2:$R$5000,$K74,M$1)),"")</f>
        <v/>
      </c>
      <c r="N74" s="79" t="str">
        <f ca="1">IF(AND($J74&lt;&gt;"",$J74&lt;&gt;"fin"),IF(INDEX(Dépenses!$A$2:$R$5000,$K74,N$1)="","",INDEX(Dépenses!$A$2:$R$5000,$K74,N$1)),"")</f>
        <v/>
      </c>
      <c r="O74" s="79" t="str">
        <f ca="1">IF(AND($J74&lt;&gt;"",$J74&lt;&gt;"fin"),IF(INDEX(Dépenses!$A$2:$R$5000,$K74,O$1)="","",INDEX(Dépenses!$A$2:$R$5000,$K74,O$1)),"")</f>
        <v/>
      </c>
      <c r="P74" s="593" t="str">
        <f ca="1">IF(AND($J74&lt;&gt;"",$J74&lt;&gt;"fin"),IF(INDEX(Dépenses!$A$2:$R$5000,$K74,P$1)="","",INDEX(Dépenses!$A$2:$R$5000,$K74,P$1)),"")</f>
        <v/>
      </c>
      <c r="Q74" s="11" t="str">
        <f ca="1">IF(AND($J74&lt;&gt;"",$J74&lt;&gt;"fin"),IF(INDEX(Dépenses!$A$2:$R$5000,$K74,Q$1)="","",INDEX(Dépenses!$A$2:$R$5000,$K74,Q$1)),"")</f>
        <v/>
      </c>
      <c r="R74" s="594" t="str">
        <f ca="1">IF(AND($J74&lt;&gt;"",$J74&lt;&gt;"fin"),IF(INDEX(Dépenses!$A$2:$R$5000,$K74,R$1)="","",INDEX(Dépenses!$A$2:$R$5000,$K74,R$1)),"")</f>
        <v/>
      </c>
      <c r="T74" t="str">
        <f ca="1">IF(OR(T73="",T73="fin"),"",IF(ISNA(MATCH($N$4,OFFSET(Recettes!$G$2:$G$5000,U73,0),0)),"fin",MATCH($N$4,OFFSET(Recettes!$G$2:$G$5000,U73,0),0)))</f>
        <v/>
      </c>
      <c r="U74" t="str">
        <f t="shared" ca="1" si="13"/>
        <v/>
      </c>
      <c r="V74" s="79" t="str">
        <f ca="1">IF(AND($T74&lt;&gt;"",$T74&lt;&gt;"fin"),IF(INDEX(Recettes!$A$2:$R$5000,$U74,V$1)="","",INDEX(Recettes!$A$2:$R$5000,$U74,V$1)),"")</f>
        <v/>
      </c>
      <c r="W74" s="79" t="str">
        <f ca="1">IF(AND($T74&lt;&gt;"",$T74&lt;&gt;"fin"),IF(INDEX(Recettes!$A$2:$R$5000,$U74,W$1)="","",INDEX(Recettes!$A$2:$R$5000,$U74,W$1)),"")</f>
        <v/>
      </c>
      <c r="X74" s="79" t="str">
        <f ca="1">IF(AND($T74&lt;&gt;"",$T74&lt;&gt;"fin"),IF(INDEX(Recettes!$A$2:$R$5000,$U74,X$1)="","",INDEX(Recettes!$A$2:$R$5000,$U74,X$1)),"")</f>
        <v/>
      </c>
      <c r="Y74" s="79" t="str">
        <f ca="1">IF(AND($T74&lt;&gt;"",$T74&lt;&gt;"fin"),IF(INDEX(Recettes!$A$2:$R$5000,$U74,Y$1)="","",INDEX(Recettes!$A$2:$R$5000,$U74,Y$1)),"")</f>
        <v/>
      </c>
      <c r="Z74" s="79" t="str">
        <f ca="1">IF(AND($T74&lt;&gt;"",$T74&lt;&gt;"fin"),IF(INDEX(Recettes!$A$2:$R$5000,$U74,Z$1)="","",INDEX(Recettes!$A$2:$R$5000,$U74,Z$1)),"")</f>
        <v/>
      </c>
      <c r="AA74" s="11" t="str">
        <f ca="1">IF(AND($T74&lt;&gt;"",$T74&lt;&gt;"fin"),IF(INDEX(Recettes!$A$2:$R$5000,$U74,AA$1)="","",INDEX(Recettes!$A$2:$R$5000,$U74,AA$1)),"")</f>
        <v/>
      </c>
      <c r="AB74" s="79" t="str">
        <f ca="1">IF(AND($T74&lt;&gt;"",$T74&lt;&gt;"fin"),IF(INDEX(Recettes!$A$2:$R$5000,$U74,AB$1)="","",INDEX(Recettes!$A$2:$R$5000,$U74,AB$1)),"")</f>
        <v/>
      </c>
      <c r="AD74" t="str">
        <f t="shared" ca="1" si="8"/>
        <v/>
      </c>
      <c r="AG74" t="str">
        <f t="shared" ca="1" si="9"/>
        <v/>
      </c>
    </row>
    <row r="75" spans="9:33" ht="18.75" x14ac:dyDescent="0.3">
      <c r="I75" s="597"/>
      <c r="J75" t="str">
        <f ca="1">IF(OR(J74="",J74="fin"),"",IF(ISNA(MATCH($N$4,OFFSET(Dépenses!$G$2:$G$5000,K74,0),0)),"fin",MATCH($N$4,OFFSET(Dépenses!$G$2:$G$5000,K74,0),0)))</f>
        <v/>
      </c>
      <c r="K75" t="str">
        <f t="shared" ca="1" si="12"/>
        <v/>
      </c>
      <c r="L75" s="79" t="str">
        <f ca="1">IF(AND($J75&lt;&gt;"",$J75&lt;&gt;"fin"),IF(INDEX(Dépenses!$A$2:$R$5000,$K75,L$1)="","",INDEX(Dépenses!$A$2:$R$5000,$K75,L$1)),"")</f>
        <v/>
      </c>
      <c r="M75" s="79" t="str">
        <f ca="1">IF(AND($J75&lt;&gt;"",$J75&lt;&gt;"fin"),IF(INDEX(Dépenses!$A$2:$R$5000,$K75,M$1)="","",INDEX(Dépenses!$A$2:$R$5000,$K75,M$1)),"")</f>
        <v/>
      </c>
      <c r="N75" s="79" t="str">
        <f ca="1">IF(AND($J75&lt;&gt;"",$J75&lt;&gt;"fin"),IF(INDEX(Dépenses!$A$2:$R$5000,$K75,N$1)="","",INDEX(Dépenses!$A$2:$R$5000,$K75,N$1)),"")</f>
        <v/>
      </c>
      <c r="O75" s="79" t="str">
        <f ca="1">IF(AND($J75&lt;&gt;"",$J75&lt;&gt;"fin"),IF(INDEX(Dépenses!$A$2:$R$5000,$K75,O$1)="","",INDEX(Dépenses!$A$2:$R$5000,$K75,O$1)),"")</f>
        <v/>
      </c>
      <c r="P75" s="593" t="str">
        <f ca="1">IF(AND($J75&lt;&gt;"",$J75&lt;&gt;"fin"),IF(INDEX(Dépenses!$A$2:$R$5000,$K75,P$1)="","",INDEX(Dépenses!$A$2:$R$5000,$K75,P$1)),"")</f>
        <v/>
      </c>
      <c r="Q75" s="11" t="str">
        <f ca="1">IF(AND($J75&lt;&gt;"",$J75&lt;&gt;"fin"),IF(INDEX(Dépenses!$A$2:$R$5000,$K75,Q$1)="","",INDEX(Dépenses!$A$2:$R$5000,$K75,Q$1)),"")</f>
        <v/>
      </c>
      <c r="R75" s="594" t="str">
        <f ca="1">IF(AND($J75&lt;&gt;"",$J75&lt;&gt;"fin"),IF(INDEX(Dépenses!$A$2:$R$5000,$K75,R$1)="","",INDEX(Dépenses!$A$2:$R$5000,$K75,R$1)),"")</f>
        <v/>
      </c>
      <c r="T75" t="str">
        <f ca="1">IF(OR(T74="",T74="fin"),"",IF(ISNA(MATCH($N$4,OFFSET(Recettes!$G$2:$G$5000,U74,0),0)),"fin",MATCH($N$4,OFFSET(Recettes!$G$2:$G$5000,U74,0),0)))</f>
        <v/>
      </c>
      <c r="U75" t="str">
        <f t="shared" ca="1" si="13"/>
        <v/>
      </c>
      <c r="V75" s="79" t="str">
        <f ca="1">IF(AND($T75&lt;&gt;"",$T75&lt;&gt;"fin"),IF(INDEX(Recettes!$A$2:$R$5000,$U75,V$1)="","",INDEX(Recettes!$A$2:$R$5000,$U75,V$1)),"")</f>
        <v/>
      </c>
      <c r="W75" s="79" t="str">
        <f ca="1">IF(AND($T75&lt;&gt;"",$T75&lt;&gt;"fin"),IF(INDEX(Recettes!$A$2:$R$5000,$U75,W$1)="","",INDEX(Recettes!$A$2:$R$5000,$U75,W$1)),"")</f>
        <v/>
      </c>
      <c r="X75" s="79" t="str">
        <f ca="1">IF(AND($T75&lt;&gt;"",$T75&lt;&gt;"fin"),IF(INDEX(Recettes!$A$2:$R$5000,$U75,X$1)="","",INDEX(Recettes!$A$2:$R$5000,$U75,X$1)),"")</f>
        <v/>
      </c>
      <c r="Y75" s="79" t="str">
        <f ca="1">IF(AND($T75&lt;&gt;"",$T75&lt;&gt;"fin"),IF(INDEX(Recettes!$A$2:$R$5000,$U75,Y$1)="","",INDEX(Recettes!$A$2:$R$5000,$U75,Y$1)),"")</f>
        <v/>
      </c>
      <c r="Z75" s="79" t="str">
        <f ca="1">IF(AND($T75&lt;&gt;"",$T75&lt;&gt;"fin"),IF(INDEX(Recettes!$A$2:$R$5000,$U75,Z$1)="","",INDEX(Recettes!$A$2:$R$5000,$U75,Z$1)),"")</f>
        <v/>
      </c>
      <c r="AA75" s="11" t="str">
        <f ca="1">IF(AND($T75&lt;&gt;"",$T75&lt;&gt;"fin"),IF(INDEX(Recettes!$A$2:$R$5000,$U75,AA$1)="","",INDEX(Recettes!$A$2:$R$5000,$U75,AA$1)),"")</f>
        <v/>
      </c>
      <c r="AB75" s="79" t="str">
        <f ca="1">IF(AND($T75&lt;&gt;"",$T75&lt;&gt;"fin"),IF(INDEX(Recettes!$A$2:$R$5000,$U75,AB$1)="","",INDEX(Recettes!$A$2:$R$5000,$U75,AB$1)),"")</f>
        <v/>
      </c>
      <c r="AD75" t="str">
        <f t="shared" ref="AD75:AD138" ca="1" si="14">IF(L75="","",IF(O75="","Sans Poste",O75))</f>
        <v/>
      </c>
      <c r="AG75" t="str">
        <f t="shared" ref="AG75:AG138" ca="1" si="15">IF(V75="","",IF(Y75="","Sans Poste",Y75))</f>
        <v/>
      </c>
    </row>
    <row r="76" spans="9:33" ht="18.75" x14ac:dyDescent="0.3">
      <c r="I76" s="597"/>
      <c r="J76" t="str">
        <f ca="1">IF(OR(J75="",J75="fin"),"",IF(ISNA(MATCH($N$4,OFFSET(Dépenses!$G$2:$G$5000,K75,0),0)),"fin",MATCH($N$4,OFFSET(Dépenses!$G$2:$G$5000,K75,0),0)))</f>
        <v/>
      </c>
      <c r="K76" t="str">
        <f t="shared" ref="K76:K139" ca="1" si="16">IF(OR(J76="", J76="fin"),"",IF(K75="",J76,K75+J76))</f>
        <v/>
      </c>
      <c r="L76" s="79" t="str">
        <f ca="1">IF(AND($J76&lt;&gt;"",$J76&lt;&gt;"fin"),IF(INDEX(Dépenses!$A$2:$R$5000,$K76,L$1)="","",INDEX(Dépenses!$A$2:$R$5000,$K76,L$1)),"")</f>
        <v/>
      </c>
      <c r="M76" s="79" t="str">
        <f ca="1">IF(AND($J76&lt;&gt;"",$J76&lt;&gt;"fin"),IF(INDEX(Dépenses!$A$2:$R$5000,$K76,M$1)="","",INDEX(Dépenses!$A$2:$R$5000,$K76,M$1)),"")</f>
        <v/>
      </c>
      <c r="N76" s="79" t="str">
        <f ca="1">IF(AND($J76&lt;&gt;"",$J76&lt;&gt;"fin"),IF(INDEX(Dépenses!$A$2:$R$5000,$K76,N$1)="","",INDEX(Dépenses!$A$2:$R$5000,$K76,N$1)),"")</f>
        <v/>
      </c>
      <c r="O76" s="79" t="str">
        <f ca="1">IF(AND($J76&lt;&gt;"",$J76&lt;&gt;"fin"),IF(INDEX(Dépenses!$A$2:$R$5000,$K76,O$1)="","",INDEX(Dépenses!$A$2:$R$5000,$K76,O$1)),"")</f>
        <v/>
      </c>
      <c r="P76" s="593" t="str">
        <f ca="1">IF(AND($J76&lt;&gt;"",$J76&lt;&gt;"fin"),IF(INDEX(Dépenses!$A$2:$R$5000,$K76,P$1)="","",INDEX(Dépenses!$A$2:$R$5000,$K76,P$1)),"")</f>
        <v/>
      </c>
      <c r="Q76" s="11" t="str">
        <f ca="1">IF(AND($J76&lt;&gt;"",$J76&lt;&gt;"fin"),IF(INDEX(Dépenses!$A$2:$R$5000,$K76,Q$1)="","",INDEX(Dépenses!$A$2:$R$5000,$K76,Q$1)),"")</f>
        <v/>
      </c>
      <c r="R76" s="594" t="str">
        <f ca="1">IF(AND($J76&lt;&gt;"",$J76&lt;&gt;"fin"),IF(INDEX(Dépenses!$A$2:$R$5000,$K76,R$1)="","",INDEX(Dépenses!$A$2:$R$5000,$K76,R$1)),"")</f>
        <v/>
      </c>
      <c r="T76" t="str">
        <f ca="1">IF(OR(T75="",T75="fin"),"",IF(ISNA(MATCH($N$4,OFFSET(Recettes!$G$2:$G$5000,U75,0),0)),"fin",MATCH($N$4,OFFSET(Recettes!$G$2:$G$5000,U75,0),0)))</f>
        <v/>
      </c>
      <c r="U76" t="str">
        <f t="shared" ref="U76:U139" ca="1" si="17">IF(OR(T76="", T76="fin"),"",IF(U75="",T76,U75+T76))</f>
        <v/>
      </c>
      <c r="V76" s="79" t="str">
        <f ca="1">IF(AND($T76&lt;&gt;"",$T76&lt;&gt;"fin"),IF(INDEX(Recettes!$A$2:$R$5000,$U76,V$1)="","",INDEX(Recettes!$A$2:$R$5000,$U76,V$1)),"")</f>
        <v/>
      </c>
      <c r="W76" s="79" t="str">
        <f ca="1">IF(AND($T76&lt;&gt;"",$T76&lt;&gt;"fin"),IF(INDEX(Recettes!$A$2:$R$5000,$U76,W$1)="","",INDEX(Recettes!$A$2:$R$5000,$U76,W$1)),"")</f>
        <v/>
      </c>
      <c r="X76" s="79" t="str">
        <f ca="1">IF(AND($T76&lt;&gt;"",$T76&lt;&gt;"fin"),IF(INDEX(Recettes!$A$2:$R$5000,$U76,X$1)="","",INDEX(Recettes!$A$2:$R$5000,$U76,X$1)),"")</f>
        <v/>
      </c>
      <c r="Y76" s="79" t="str">
        <f ca="1">IF(AND($T76&lt;&gt;"",$T76&lt;&gt;"fin"),IF(INDEX(Recettes!$A$2:$R$5000,$U76,Y$1)="","",INDEX(Recettes!$A$2:$R$5000,$U76,Y$1)),"")</f>
        <v/>
      </c>
      <c r="Z76" s="79" t="str">
        <f ca="1">IF(AND($T76&lt;&gt;"",$T76&lt;&gt;"fin"),IF(INDEX(Recettes!$A$2:$R$5000,$U76,Z$1)="","",INDEX(Recettes!$A$2:$R$5000,$U76,Z$1)),"")</f>
        <v/>
      </c>
      <c r="AA76" s="11" t="str">
        <f ca="1">IF(AND($T76&lt;&gt;"",$T76&lt;&gt;"fin"),IF(INDEX(Recettes!$A$2:$R$5000,$U76,AA$1)="","",INDEX(Recettes!$A$2:$R$5000,$U76,AA$1)),"")</f>
        <v/>
      </c>
      <c r="AB76" s="79" t="str">
        <f ca="1">IF(AND($T76&lt;&gt;"",$T76&lt;&gt;"fin"),IF(INDEX(Recettes!$A$2:$R$5000,$U76,AB$1)="","",INDEX(Recettes!$A$2:$R$5000,$U76,AB$1)),"")</f>
        <v/>
      </c>
      <c r="AD76" t="str">
        <f t="shared" ca="1" si="14"/>
        <v/>
      </c>
      <c r="AG76" t="str">
        <f t="shared" ca="1" si="15"/>
        <v/>
      </c>
    </row>
    <row r="77" spans="9:33" ht="18.75" x14ac:dyDescent="0.3">
      <c r="I77" s="597"/>
      <c r="J77" t="str">
        <f ca="1">IF(OR(J76="",J76="fin"),"",IF(ISNA(MATCH($N$4,OFFSET(Dépenses!$G$2:$G$5000,K76,0),0)),"fin",MATCH($N$4,OFFSET(Dépenses!$G$2:$G$5000,K76,0),0)))</f>
        <v/>
      </c>
      <c r="K77" t="str">
        <f t="shared" ca="1" si="16"/>
        <v/>
      </c>
      <c r="L77" s="79" t="str">
        <f ca="1">IF(AND($J77&lt;&gt;"",$J77&lt;&gt;"fin"),IF(INDEX(Dépenses!$A$2:$R$5000,$K77,L$1)="","",INDEX(Dépenses!$A$2:$R$5000,$K77,L$1)),"")</f>
        <v/>
      </c>
      <c r="M77" s="79" t="str">
        <f ca="1">IF(AND($J77&lt;&gt;"",$J77&lt;&gt;"fin"),IF(INDEX(Dépenses!$A$2:$R$5000,$K77,M$1)="","",INDEX(Dépenses!$A$2:$R$5000,$K77,M$1)),"")</f>
        <v/>
      </c>
      <c r="N77" s="79" t="str">
        <f ca="1">IF(AND($J77&lt;&gt;"",$J77&lt;&gt;"fin"),IF(INDEX(Dépenses!$A$2:$R$5000,$K77,N$1)="","",INDEX(Dépenses!$A$2:$R$5000,$K77,N$1)),"")</f>
        <v/>
      </c>
      <c r="O77" s="79" t="str">
        <f ca="1">IF(AND($J77&lt;&gt;"",$J77&lt;&gt;"fin"),IF(INDEX(Dépenses!$A$2:$R$5000,$K77,O$1)="","",INDEX(Dépenses!$A$2:$R$5000,$K77,O$1)),"")</f>
        <v/>
      </c>
      <c r="P77" s="593" t="str">
        <f ca="1">IF(AND($J77&lt;&gt;"",$J77&lt;&gt;"fin"),IF(INDEX(Dépenses!$A$2:$R$5000,$K77,P$1)="","",INDEX(Dépenses!$A$2:$R$5000,$K77,P$1)),"")</f>
        <v/>
      </c>
      <c r="Q77" s="11" t="str">
        <f ca="1">IF(AND($J77&lt;&gt;"",$J77&lt;&gt;"fin"),IF(INDEX(Dépenses!$A$2:$R$5000,$K77,Q$1)="","",INDEX(Dépenses!$A$2:$R$5000,$K77,Q$1)),"")</f>
        <v/>
      </c>
      <c r="R77" s="594" t="str">
        <f ca="1">IF(AND($J77&lt;&gt;"",$J77&lt;&gt;"fin"),IF(INDEX(Dépenses!$A$2:$R$5000,$K77,R$1)="","",INDEX(Dépenses!$A$2:$R$5000,$K77,R$1)),"")</f>
        <v/>
      </c>
      <c r="T77" t="str">
        <f ca="1">IF(OR(T76="",T76="fin"),"",IF(ISNA(MATCH($N$4,OFFSET(Recettes!$G$2:$G$5000,U76,0),0)),"fin",MATCH($N$4,OFFSET(Recettes!$G$2:$G$5000,U76,0),0)))</f>
        <v/>
      </c>
      <c r="U77" t="str">
        <f t="shared" ca="1" si="17"/>
        <v/>
      </c>
      <c r="V77" s="79" t="str">
        <f ca="1">IF(AND($T77&lt;&gt;"",$T77&lt;&gt;"fin"),IF(INDEX(Recettes!$A$2:$R$5000,$U77,V$1)="","",INDEX(Recettes!$A$2:$R$5000,$U77,V$1)),"")</f>
        <v/>
      </c>
      <c r="W77" s="79" t="str">
        <f ca="1">IF(AND($T77&lt;&gt;"",$T77&lt;&gt;"fin"),IF(INDEX(Recettes!$A$2:$R$5000,$U77,W$1)="","",INDEX(Recettes!$A$2:$R$5000,$U77,W$1)),"")</f>
        <v/>
      </c>
      <c r="X77" s="79" t="str">
        <f ca="1">IF(AND($T77&lt;&gt;"",$T77&lt;&gt;"fin"),IF(INDEX(Recettes!$A$2:$R$5000,$U77,X$1)="","",INDEX(Recettes!$A$2:$R$5000,$U77,X$1)),"")</f>
        <v/>
      </c>
      <c r="Y77" s="79" t="str">
        <f ca="1">IF(AND($T77&lt;&gt;"",$T77&lt;&gt;"fin"),IF(INDEX(Recettes!$A$2:$R$5000,$U77,Y$1)="","",INDEX(Recettes!$A$2:$R$5000,$U77,Y$1)),"")</f>
        <v/>
      </c>
      <c r="Z77" s="79" t="str">
        <f ca="1">IF(AND($T77&lt;&gt;"",$T77&lt;&gt;"fin"),IF(INDEX(Recettes!$A$2:$R$5000,$U77,Z$1)="","",INDEX(Recettes!$A$2:$R$5000,$U77,Z$1)),"")</f>
        <v/>
      </c>
      <c r="AA77" s="11" t="str">
        <f ca="1">IF(AND($T77&lt;&gt;"",$T77&lt;&gt;"fin"),IF(INDEX(Recettes!$A$2:$R$5000,$U77,AA$1)="","",INDEX(Recettes!$A$2:$R$5000,$U77,AA$1)),"")</f>
        <v/>
      </c>
      <c r="AB77" s="79" t="str">
        <f ca="1">IF(AND($T77&lt;&gt;"",$T77&lt;&gt;"fin"),IF(INDEX(Recettes!$A$2:$R$5000,$U77,AB$1)="","",INDEX(Recettes!$A$2:$R$5000,$U77,AB$1)),"")</f>
        <v/>
      </c>
      <c r="AD77" t="str">
        <f t="shared" ca="1" si="14"/>
        <v/>
      </c>
      <c r="AG77" t="str">
        <f t="shared" ca="1" si="15"/>
        <v/>
      </c>
    </row>
    <row r="78" spans="9:33" ht="18.75" x14ac:dyDescent="0.3">
      <c r="I78" s="597"/>
      <c r="J78" t="str">
        <f ca="1">IF(OR(J77="",J77="fin"),"",IF(ISNA(MATCH($N$4,OFFSET(Dépenses!$G$2:$G$5000,K77,0),0)),"fin",MATCH($N$4,OFFSET(Dépenses!$G$2:$G$5000,K77,0),0)))</f>
        <v/>
      </c>
      <c r="K78" t="str">
        <f t="shared" ca="1" si="16"/>
        <v/>
      </c>
      <c r="L78" s="79" t="str">
        <f ca="1">IF(AND($J78&lt;&gt;"",$J78&lt;&gt;"fin"),IF(INDEX(Dépenses!$A$2:$R$5000,$K78,L$1)="","",INDEX(Dépenses!$A$2:$R$5000,$K78,L$1)),"")</f>
        <v/>
      </c>
      <c r="M78" s="79" t="str">
        <f ca="1">IF(AND($J78&lt;&gt;"",$J78&lt;&gt;"fin"),IF(INDEX(Dépenses!$A$2:$R$5000,$K78,M$1)="","",INDEX(Dépenses!$A$2:$R$5000,$K78,M$1)),"")</f>
        <v/>
      </c>
      <c r="N78" s="79" t="str">
        <f ca="1">IF(AND($J78&lt;&gt;"",$J78&lt;&gt;"fin"),IF(INDEX(Dépenses!$A$2:$R$5000,$K78,N$1)="","",INDEX(Dépenses!$A$2:$R$5000,$K78,N$1)),"")</f>
        <v/>
      </c>
      <c r="O78" s="79" t="str">
        <f ca="1">IF(AND($J78&lt;&gt;"",$J78&lt;&gt;"fin"),IF(INDEX(Dépenses!$A$2:$R$5000,$K78,O$1)="","",INDEX(Dépenses!$A$2:$R$5000,$K78,O$1)),"")</f>
        <v/>
      </c>
      <c r="P78" s="593" t="str">
        <f ca="1">IF(AND($J78&lt;&gt;"",$J78&lt;&gt;"fin"),IF(INDEX(Dépenses!$A$2:$R$5000,$K78,P$1)="","",INDEX(Dépenses!$A$2:$R$5000,$K78,P$1)),"")</f>
        <v/>
      </c>
      <c r="Q78" s="11" t="str">
        <f ca="1">IF(AND($J78&lt;&gt;"",$J78&lt;&gt;"fin"),IF(INDEX(Dépenses!$A$2:$R$5000,$K78,Q$1)="","",INDEX(Dépenses!$A$2:$R$5000,$K78,Q$1)),"")</f>
        <v/>
      </c>
      <c r="R78" s="594" t="str">
        <f ca="1">IF(AND($J78&lt;&gt;"",$J78&lt;&gt;"fin"),IF(INDEX(Dépenses!$A$2:$R$5000,$K78,R$1)="","",INDEX(Dépenses!$A$2:$R$5000,$K78,R$1)),"")</f>
        <v/>
      </c>
      <c r="T78" t="str">
        <f ca="1">IF(OR(T77="",T77="fin"),"",IF(ISNA(MATCH($N$4,OFFSET(Recettes!$G$2:$G$5000,U77,0),0)),"fin",MATCH($N$4,OFFSET(Recettes!$G$2:$G$5000,U77,0),0)))</f>
        <v/>
      </c>
      <c r="U78" t="str">
        <f t="shared" ca="1" si="17"/>
        <v/>
      </c>
      <c r="V78" s="79" t="str">
        <f ca="1">IF(AND($T78&lt;&gt;"",$T78&lt;&gt;"fin"),IF(INDEX(Recettes!$A$2:$R$5000,$U78,V$1)="","",INDEX(Recettes!$A$2:$R$5000,$U78,V$1)),"")</f>
        <v/>
      </c>
      <c r="W78" s="79" t="str">
        <f ca="1">IF(AND($T78&lt;&gt;"",$T78&lt;&gt;"fin"),IF(INDEX(Recettes!$A$2:$R$5000,$U78,W$1)="","",INDEX(Recettes!$A$2:$R$5000,$U78,W$1)),"")</f>
        <v/>
      </c>
      <c r="X78" s="79" t="str">
        <f ca="1">IF(AND($T78&lt;&gt;"",$T78&lt;&gt;"fin"),IF(INDEX(Recettes!$A$2:$R$5000,$U78,X$1)="","",INDEX(Recettes!$A$2:$R$5000,$U78,X$1)),"")</f>
        <v/>
      </c>
      <c r="Y78" s="79" t="str">
        <f ca="1">IF(AND($T78&lt;&gt;"",$T78&lt;&gt;"fin"),IF(INDEX(Recettes!$A$2:$R$5000,$U78,Y$1)="","",INDEX(Recettes!$A$2:$R$5000,$U78,Y$1)),"")</f>
        <v/>
      </c>
      <c r="Z78" s="79" t="str">
        <f ca="1">IF(AND($T78&lt;&gt;"",$T78&lt;&gt;"fin"),IF(INDEX(Recettes!$A$2:$R$5000,$U78,Z$1)="","",INDEX(Recettes!$A$2:$R$5000,$U78,Z$1)),"")</f>
        <v/>
      </c>
      <c r="AA78" s="11" t="str">
        <f ca="1">IF(AND($T78&lt;&gt;"",$T78&lt;&gt;"fin"),IF(INDEX(Recettes!$A$2:$R$5000,$U78,AA$1)="","",INDEX(Recettes!$A$2:$R$5000,$U78,AA$1)),"")</f>
        <v/>
      </c>
      <c r="AB78" s="79" t="str">
        <f ca="1">IF(AND($T78&lt;&gt;"",$T78&lt;&gt;"fin"),IF(INDEX(Recettes!$A$2:$R$5000,$U78,AB$1)="","",INDEX(Recettes!$A$2:$R$5000,$U78,AB$1)),"")</f>
        <v/>
      </c>
      <c r="AD78" t="str">
        <f t="shared" ca="1" si="14"/>
        <v/>
      </c>
      <c r="AG78" t="str">
        <f t="shared" ca="1" si="15"/>
        <v/>
      </c>
    </row>
    <row r="79" spans="9:33" ht="18.75" x14ac:dyDescent="0.3">
      <c r="I79" s="597"/>
      <c r="J79" t="str">
        <f ca="1">IF(OR(J78="",J78="fin"),"",IF(ISNA(MATCH($N$4,OFFSET(Dépenses!$G$2:$G$5000,K78,0),0)),"fin",MATCH($N$4,OFFSET(Dépenses!$G$2:$G$5000,K78,0),0)))</f>
        <v/>
      </c>
      <c r="K79" t="str">
        <f t="shared" ca="1" si="16"/>
        <v/>
      </c>
      <c r="L79" s="79" t="str">
        <f ca="1">IF(AND($J79&lt;&gt;"",$J79&lt;&gt;"fin"),IF(INDEX(Dépenses!$A$2:$R$5000,$K79,L$1)="","",INDEX(Dépenses!$A$2:$R$5000,$K79,L$1)),"")</f>
        <v/>
      </c>
      <c r="M79" s="79" t="str">
        <f ca="1">IF(AND($J79&lt;&gt;"",$J79&lt;&gt;"fin"),IF(INDEX(Dépenses!$A$2:$R$5000,$K79,M$1)="","",INDEX(Dépenses!$A$2:$R$5000,$K79,M$1)),"")</f>
        <v/>
      </c>
      <c r="N79" s="79" t="str">
        <f ca="1">IF(AND($J79&lt;&gt;"",$J79&lt;&gt;"fin"),IF(INDEX(Dépenses!$A$2:$R$5000,$K79,N$1)="","",INDEX(Dépenses!$A$2:$R$5000,$K79,N$1)),"")</f>
        <v/>
      </c>
      <c r="O79" s="79" t="str">
        <f ca="1">IF(AND($J79&lt;&gt;"",$J79&lt;&gt;"fin"),IF(INDEX(Dépenses!$A$2:$R$5000,$K79,O$1)="","",INDEX(Dépenses!$A$2:$R$5000,$K79,O$1)),"")</f>
        <v/>
      </c>
      <c r="P79" s="593" t="str">
        <f ca="1">IF(AND($J79&lt;&gt;"",$J79&lt;&gt;"fin"),IF(INDEX(Dépenses!$A$2:$R$5000,$K79,P$1)="","",INDEX(Dépenses!$A$2:$R$5000,$K79,P$1)),"")</f>
        <v/>
      </c>
      <c r="Q79" s="11" t="str">
        <f ca="1">IF(AND($J79&lt;&gt;"",$J79&lt;&gt;"fin"),IF(INDEX(Dépenses!$A$2:$R$5000,$K79,Q$1)="","",INDEX(Dépenses!$A$2:$R$5000,$K79,Q$1)),"")</f>
        <v/>
      </c>
      <c r="R79" s="594" t="str">
        <f ca="1">IF(AND($J79&lt;&gt;"",$J79&lt;&gt;"fin"),IF(INDEX(Dépenses!$A$2:$R$5000,$K79,R$1)="","",INDEX(Dépenses!$A$2:$R$5000,$K79,R$1)),"")</f>
        <v/>
      </c>
      <c r="T79" t="str">
        <f ca="1">IF(OR(T78="",T78="fin"),"",IF(ISNA(MATCH($N$4,OFFSET(Recettes!$G$2:$G$5000,U78,0),0)),"fin",MATCH($N$4,OFFSET(Recettes!$G$2:$G$5000,U78,0),0)))</f>
        <v/>
      </c>
      <c r="U79" t="str">
        <f t="shared" ca="1" si="17"/>
        <v/>
      </c>
      <c r="V79" s="79" t="str">
        <f ca="1">IF(AND($T79&lt;&gt;"",$T79&lt;&gt;"fin"),IF(INDEX(Recettes!$A$2:$R$5000,$U79,V$1)="","",INDEX(Recettes!$A$2:$R$5000,$U79,V$1)),"")</f>
        <v/>
      </c>
      <c r="W79" s="79" t="str">
        <f ca="1">IF(AND($T79&lt;&gt;"",$T79&lt;&gt;"fin"),IF(INDEX(Recettes!$A$2:$R$5000,$U79,W$1)="","",INDEX(Recettes!$A$2:$R$5000,$U79,W$1)),"")</f>
        <v/>
      </c>
      <c r="X79" s="79" t="str">
        <f ca="1">IF(AND($T79&lt;&gt;"",$T79&lt;&gt;"fin"),IF(INDEX(Recettes!$A$2:$R$5000,$U79,X$1)="","",INDEX(Recettes!$A$2:$R$5000,$U79,X$1)),"")</f>
        <v/>
      </c>
      <c r="Y79" s="79" t="str">
        <f ca="1">IF(AND($T79&lt;&gt;"",$T79&lt;&gt;"fin"),IF(INDEX(Recettes!$A$2:$R$5000,$U79,Y$1)="","",INDEX(Recettes!$A$2:$R$5000,$U79,Y$1)),"")</f>
        <v/>
      </c>
      <c r="Z79" s="79" t="str">
        <f ca="1">IF(AND($T79&lt;&gt;"",$T79&lt;&gt;"fin"),IF(INDEX(Recettes!$A$2:$R$5000,$U79,Z$1)="","",INDEX(Recettes!$A$2:$R$5000,$U79,Z$1)),"")</f>
        <v/>
      </c>
      <c r="AA79" s="11" t="str">
        <f ca="1">IF(AND($T79&lt;&gt;"",$T79&lt;&gt;"fin"),IF(INDEX(Recettes!$A$2:$R$5000,$U79,AA$1)="","",INDEX(Recettes!$A$2:$R$5000,$U79,AA$1)),"")</f>
        <v/>
      </c>
      <c r="AB79" s="79" t="str">
        <f ca="1">IF(AND($T79&lt;&gt;"",$T79&lt;&gt;"fin"),IF(INDEX(Recettes!$A$2:$R$5000,$U79,AB$1)="","",INDEX(Recettes!$A$2:$R$5000,$U79,AB$1)),"")</f>
        <v/>
      </c>
      <c r="AD79" t="str">
        <f t="shared" ca="1" si="14"/>
        <v/>
      </c>
      <c r="AG79" t="str">
        <f t="shared" ca="1" si="15"/>
        <v/>
      </c>
    </row>
    <row r="80" spans="9:33" ht="18.75" x14ac:dyDescent="0.3">
      <c r="I80" s="597"/>
      <c r="J80" t="str">
        <f ca="1">IF(OR(J79="",J79="fin"),"",IF(ISNA(MATCH($N$4,OFFSET(Dépenses!$G$2:$G$5000,K79,0),0)),"fin",MATCH($N$4,OFFSET(Dépenses!$G$2:$G$5000,K79,0),0)))</f>
        <v/>
      </c>
      <c r="K80" t="str">
        <f t="shared" ca="1" si="16"/>
        <v/>
      </c>
      <c r="L80" s="79" t="str">
        <f ca="1">IF(AND($J80&lt;&gt;"",$J80&lt;&gt;"fin"),IF(INDEX(Dépenses!$A$2:$R$5000,$K80,L$1)="","",INDEX(Dépenses!$A$2:$R$5000,$K80,L$1)),"")</f>
        <v/>
      </c>
      <c r="M80" s="79" t="str">
        <f ca="1">IF(AND($J80&lt;&gt;"",$J80&lt;&gt;"fin"),IF(INDEX(Dépenses!$A$2:$R$5000,$K80,M$1)="","",INDEX(Dépenses!$A$2:$R$5000,$K80,M$1)),"")</f>
        <v/>
      </c>
      <c r="N80" s="79" t="str">
        <f ca="1">IF(AND($J80&lt;&gt;"",$J80&lt;&gt;"fin"),IF(INDEX(Dépenses!$A$2:$R$5000,$K80,N$1)="","",INDEX(Dépenses!$A$2:$R$5000,$K80,N$1)),"")</f>
        <v/>
      </c>
      <c r="O80" s="79" t="str">
        <f ca="1">IF(AND($J80&lt;&gt;"",$J80&lt;&gt;"fin"),IF(INDEX(Dépenses!$A$2:$R$5000,$K80,O$1)="","",INDEX(Dépenses!$A$2:$R$5000,$K80,O$1)),"")</f>
        <v/>
      </c>
      <c r="P80" s="593" t="str">
        <f ca="1">IF(AND($J80&lt;&gt;"",$J80&lt;&gt;"fin"),IF(INDEX(Dépenses!$A$2:$R$5000,$K80,P$1)="","",INDEX(Dépenses!$A$2:$R$5000,$K80,P$1)),"")</f>
        <v/>
      </c>
      <c r="Q80" s="11" t="str">
        <f ca="1">IF(AND($J80&lt;&gt;"",$J80&lt;&gt;"fin"),IF(INDEX(Dépenses!$A$2:$R$5000,$K80,Q$1)="","",INDEX(Dépenses!$A$2:$R$5000,$K80,Q$1)),"")</f>
        <v/>
      </c>
      <c r="R80" s="594" t="str">
        <f ca="1">IF(AND($J80&lt;&gt;"",$J80&lt;&gt;"fin"),IF(INDEX(Dépenses!$A$2:$R$5000,$K80,R$1)="","",INDEX(Dépenses!$A$2:$R$5000,$K80,R$1)),"")</f>
        <v/>
      </c>
      <c r="T80" t="str">
        <f ca="1">IF(OR(T79="",T79="fin"),"",IF(ISNA(MATCH($N$4,OFFSET(Recettes!$G$2:$G$5000,U79,0),0)),"fin",MATCH($N$4,OFFSET(Recettes!$G$2:$G$5000,U79,0),0)))</f>
        <v/>
      </c>
      <c r="U80" t="str">
        <f t="shared" ca="1" si="17"/>
        <v/>
      </c>
      <c r="V80" s="79" t="str">
        <f ca="1">IF(AND($T80&lt;&gt;"",$T80&lt;&gt;"fin"),IF(INDEX(Recettes!$A$2:$R$5000,$U80,V$1)="","",INDEX(Recettes!$A$2:$R$5000,$U80,V$1)),"")</f>
        <v/>
      </c>
      <c r="W80" s="79" t="str">
        <f ca="1">IF(AND($T80&lt;&gt;"",$T80&lt;&gt;"fin"),IF(INDEX(Recettes!$A$2:$R$5000,$U80,W$1)="","",INDEX(Recettes!$A$2:$R$5000,$U80,W$1)),"")</f>
        <v/>
      </c>
      <c r="X80" s="79" t="str">
        <f ca="1">IF(AND($T80&lt;&gt;"",$T80&lt;&gt;"fin"),IF(INDEX(Recettes!$A$2:$R$5000,$U80,X$1)="","",INDEX(Recettes!$A$2:$R$5000,$U80,X$1)),"")</f>
        <v/>
      </c>
      <c r="Y80" s="79" t="str">
        <f ca="1">IF(AND($T80&lt;&gt;"",$T80&lt;&gt;"fin"),IF(INDEX(Recettes!$A$2:$R$5000,$U80,Y$1)="","",INDEX(Recettes!$A$2:$R$5000,$U80,Y$1)),"")</f>
        <v/>
      </c>
      <c r="Z80" s="79" t="str">
        <f ca="1">IF(AND($T80&lt;&gt;"",$T80&lt;&gt;"fin"),IF(INDEX(Recettes!$A$2:$R$5000,$U80,Z$1)="","",INDEX(Recettes!$A$2:$R$5000,$U80,Z$1)),"")</f>
        <v/>
      </c>
      <c r="AA80" s="11" t="str">
        <f ca="1">IF(AND($T80&lt;&gt;"",$T80&lt;&gt;"fin"),IF(INDEX(Recettes!$A$2:$R$5000,$U80,AA$1)="","",INDEX(Recettes!$A$2:$R$5000,$U80,AA$1)),"")</f>
        <v/>
      </c>
      <c r="AB80" s="79" t="str">
        <f ca="1">IF(AND($T80&lt;&gt;"",$T80&lt;&gt;"fin"),IF(INDEX(Recettes!$A$2:$R$5000,$U80,AB$1)="","",INDEX(Recettes!$A$2:$R$5000,$U80,AB$1)),"")</f>
        <v/>
      </c>
      <c r="AD80" t="str">
        <f t="shared" ca="1" si="14"/>
        <v/>
      </c>
      <c r="AG80" t="str">
        <f t="shared" ca="1" si="15"/>
        <v/>
      </c>
    </row>
    <row r="81" spans="9:33" ht="18.75" x14ac:dyDescent="0.3">
      <c r="I81" s="597"/>
      <c r="J81" t="str">
        <f ca="1">IF(OR(J80="",J80="fin"),"",IF(ISNA(MATCH($N$4,OFFSET(Dépenses!$G$2:$G$5000,K80,0),0)),"fin",MATCH($N$4,OFFSET(Dépenses!$G$2:$G$5000,K80,0),0)))</f>
        <v/>
      </c>
      <c r="K81" t="str">
        <f t="shared" ca="1" si="16"/>
        <v/>
      </c>
      <c r="L81" s="79" t="str">
        <f ca="1">IF(AND($J81&lt;&gt;"",$J81&lt;&gt;"fin"),IF(INDEX(Dépenses!$A$2:$R$5000,$K81,L$1)="","",INDEX(Dépenses!$A$2:$R$5000,$K81,L$1)),"")</f>
        <v/>
      </c>
      <c r="M81" s="79" t="str">
        <f ca="1">IF(AND($J81&lt;&gt;"",$J81&lt;&gt;"fin"),IF(INDEX(Dépenses!$A$2:$R$5000,$K81,M$1)="","",INDEX(Dépenses!$A$2:$R$5000,$K81,M$1)),"")</f>
        <v/>
      </c>
      <c r="N81" s="79" t="str">
        <f ca="1">IF(AND($J81&lt;&gt;"",$J81&lt;&gt;"fin"),IF(INDEX(Dépenses!$A$2:$R$5000,$K81,N$1)="","",INDEX(Dépenses!$A$2:$R$5000,$K81,N$1)),"")</f>
        <v/>
      </c>
      <c r="O81" s="79" t="str">
        <f ca="1">IF(AND($J81&lt;&gt;"",$J81&lt;&gt;"fin"),IF(INDEX(Dépenses!$A$2:$R$5000,$K81,O$1)="","",INDEX(Dépenses!$A$2:$R$5000,$K81,O$1)),"")</f>
        <v/>
      </c>
      <c r="P81" s="593" t="str">
        <f ca="1">IF(AND($J81&lt;&gt;"",$J81&lt;&gt;"fin"),IF(INDEX(Dépenses!$A$2:$R$5000,$K81,P$1)="","",INDEX(Dépenses!$A$2:$R$5000,$K81,P$1)),"")</f>
        <v/>
      </c>
      <c r="Q81" s="11" t="str">
        <f ca="1">IF(AND($J81&lt;&gt;"",$J81&lt;&gt;"fin"),IF(INDEX(Dépenses!$A$2:$R$5000,$K81,Q$1)="","",INDEX(Dépenses!$A$2:$R$5000,$K81,Q$1)),"")</f>
        <v/>
      </c>
      <c r="R81" s="594" t="str">
        <f ca="1">IF(AND($J81&lt;&gt;"",$J81&lt;&gt;"fin"),IF(INDEX(Dépenses!$A$2:$R$5000,$K81,R$1)="","",INDEX(Dépenses!$A$2:$R$5000,$K81,R$1)),"")</f>
        <v/>
      </c>
      <c r="T81" t="str">
        <f ca="1">IF(OR(T80="",T80="fin"),"",IF(ISNA(MATCH($N$4,OFFSET(Recettes!$G$2:$G$5000,U80,0),0)),"fin",MATCH($N$4,OFFSET(Recettes!$G$2:$G$5000,U80,0),0)))</f>
        <v/>
      </c>
      <c r="U81" t="str">
        <f t="shared" ca="1" si="17"/>
        <v/>
      </c>
      <c r="V81" s="79" t="str">
        <f ca="1">IF(AND($T81&lt;&gt;"",$T81&lt;&gt;"fin"),IF(INDEX(Recettes!$A$2:$R$5000,$U81,V$1)="","",INDEX(Recettes!$A$2:$R$5000,$U81,V$1)),"")</f>
        <v/>
      </c>
      <c r="W81" s="79" t="str">
        <f ca="1">IF(AND($T81&lt;&gt;"",$T81&lt;&gt;"fin"),IF(INDEX(Recettes!$A$2:$R$5000,$U81,W$1)="","",INDEX(Recettes!$A$2:$R$5000,$U81,W$1)),"")</f>
        <v/>
      </c>
      <c r="X81" s="79" t="str">
        <f ca="1">IF(AND($T81&lt;&gt;"",$T81&lt;&gt;"fin"),IF(INDEX(Recettes!$A$2:$R$5000,$U81,X$1)="","",INDEX(Recettes!$A$2:$R$5000,$U81,X$1)),"")</f>
        <v/>
      </c>
      <c r="Y81" s="79" t="str">
        <f ca="1">IF(AND($T81&lt;&gt;"",$T81&lt;&gt;"fin"),IF(INDEX(Recettes!$A$2:$R$5000,$U81,Y$1)="","",INDEX(Recettes!$A$2:$R$5000,$U81,Y$1)),"")</f>
        <v/>
      </c>
      <c r="Z81" s="79" t="str">
        <f ca="1">IF(AND($T81&lt;&gt;"",$T81&lt;&gt;"fin"),IF(INDEX(Recettes!$A$2:$R$5000,$U81,Z$1)="","",INDEX(Recettes!$A$2:$R$5000,$U81,Z$1)),"")</f>
        <v/>
      </c>
      <c r="AA81" s="11" t="str">
        <f ca="1">IF(AND($T81&lt;&gt;"",$T81&lt;&gt;"fin"),IF(INDEX(Recettes!$A$2:$R$5000,$U81,AA$1)="","",INDEX(Recettes!$A$2:$R$5000,$U81,AA$1)),"")</f>
        <v/>
      </c>
      <c r="AB81" s="79" t="str">
        <f ca="1">IF(AND($T81&lt;&gt;"",$T81&lt;&gt;"fin"),IF(INDEX(Recettes!$A$2:$R$5000,$U81,AB$1)="","",INDEX(Recettes!$A$2:$R$5000,$U81,AB$1)),"")</f>
        <v/>
      </c>
      <c r="AD81" t="str">
        <f t="shared" ca="1" si="14"/>
        <v/>
      </c>
      <c r="AG81" t="str">
        <f t="shared" ca="1" si="15"/>
        <v/>
      </c>
    </row>
    <row r="82" spans="9:33" ht="18.75" x14ac:dyDescent="0.3">
      <c r="I82" s="597"/>
      <c r="J82" t="str">
        <f ca="1">IF(OR(J81="",J81="fin"),"",IF(ISNA(MATCH($N$4,OFFSET(Dépenses!$G$2:$G$5000,K81,0),0)),"fin",MATCH($N$4,OFFSET(Dépenses!$G$2:$G$5000,K81,0),0)))</f>
        <v/>
      </c>
      <c r="K82" t="str">
        <f t="shared" ca="1" si="16"/>
        <v/>
      </c>
      <c r="L82" s="79" t="str">
        <f ca="1">IF(AND($J82&lt;&gt;"",$J82&lt;&gt;"fin"),IF(INDEX(Dépenses!$A$2:$R$5000,$K82,L$1)="","",INDEX(Dépenses!$A$2:$R$5000,$K82,L$1)),"")</f>
        <v/>
      </c>
      <c r="M82" s="79" t="str">
        <f ca="1">IF(AND($J82&lt;&gt;"",$J82&lt;&gt;"fin"),IF(INDEX(Dépenses!$A$2:$R$5000,$K82,M$1)="","",INDEX(Dépenses!$A$2:$R$5000,$K82,M$1)),"")</f>
        <v/>
      </c>
      <c r="N82" s="79" t="str">
        <f ca="1">IF(AND($J82&lt;&gt;"",$J82&lt;&gt;"fin"),IF(INDEX(Dépenses!$A$2:$R$5000,$K82,N$1)="","",INDEX(Dépenses!$A$2:$R$5000,$K82,N$1)),"")</f>
        <v/>
      </c>
      <c r="O82" s="79" t="str">
        <f ca="1">IF(AND($J82&lt;&gt;"",$J82&lt;&gt;"fin"),IF(INDEX(Dépenses!$A$2:$R$5000,$K82,O$1)="","",INDEX(Dépenses!$A$2:$R$5000,$K82,O$1)),"")</f>
        <v/>
      </c>
      <c r="P82" s="593" t="str">
        <f ca="1">IF(AND($J82&lt;&gt;"",$J82&lt;&gt;"fin"),IF(INDEX(Dépenses!$A$2:$R$5000,$K82,P$1)="","",INDEX(Dépenses!$A$2:$R$5000,$K82,P$1)),"")</f>
        <v/>
      </c>
      <c r="Q82" s="11" t="str">
        <f ca="1">IF(AND($J82&lt;&gt;"",$J82&lt;&gt;"fin"),IF(INDEX(Dépenses!$A$2:$R$5000,$K82,Q$1)="","",INDEX(Dépenses!$A$2:$R$5000,$K82,Q$1)),"")</f>
        <v/>
      </c>
      <c r="R82" s="594" t="str">
        <f ca="1">IF(AND($J82&lt;&gt;"",$J82&lt;&gt;"fin"),IF(INDEX(Dépenses!$A$2:$R$5000,$K82,R$1)="","",INDEX(Dépenses!$A$2:$R$5000,$K82,R$1)),"")</f>
        <v/>
      </c>
      <c r="T82" t="str">
        <f ca="1">IF(OR(T81="",T81="fin"),"",IF(ISNA(MATCH($N$4,OFFSET(Recettes!$G$2:$G$5000,U81,0),0)),"fin",MATCH($N$4,OFFSET(Recettes!$G$2:$G$5000,U81,0),0)))</f>
        <v/>
      </c>
      <c r="U82" t="str">
        <f t="shared" ca="1" si="17"/>
        <v/>
      </c>
      <c r="V82" s="79" t="str">
        <f ca="1">IF(AND($T82&lt;&gt;"",$T82&lt;&gt;"fin"),IF(INDEX(Recettes!$A$2:$R$5000,$U82,V$1)="","",INDEX(Recettes!$A$2:$R$5000,$U82,V$1)),"")</f>
        <v/>
      </c>
      <c r="W82" s="79" t="str">
        <f ca="1">IF(AND($T82&lt;&gt;"",$T82&lt;&gt;"fin"),IF(INDEX(Recettes!$A$2:$R$5000,$U82,W$1)="","",INDEX(Recettes!$A$2:$R$5000,$U82,W$1)),"")</f>
        <v/>
      </c>
      <c r="X82" s="79" t="str">
        <f ca="1">IF(AND($T82&lt;&gt;"",$T82&lt;&gt;"fin"),IF(INDEX(Recettes!$A$2:$R$5000,$U82,X$1)="","",INDEX(Recettes!$A$2:$R$5000,$U82,X$1)),"")</f>
        <v/>
      </c>
      <c r="Y82" s="79" t="str">
        <f ca="1">IF(AND($T82&lt;&gt;"",$T82&lt;&gt;"fin"),IF(INDEX(Recettes!$A$2:$R$5000,$U82,Y$1)="","",INDEX(Recettes!$A$2:$R$5000,$U82,Y$1)),"")</f>
        <v/>
      </c>
      <c r="Z82" s="79" t="str">
        <f ca="1">IF(AND($T82&lt;&gt;"",$T82&lt;&gt;"fin"),IF(INDEX(Recettes!$A$2:$R$5000,$U82,Z$1)="","",INDEX(Recettes!$A$2:$R$5000,$U82,Z$1)),"")</f>
        <v/>
      </c>
      <c r="AA82" s="11" t="str">
        <f ca="1">IF(AND($T82&lt;&gt;"",$T82&lt;&gt;"fin"),IF(INDEX(Recettes!$A$2:$R$5000,$U82,AA$1)="","",INDEX(Recettes!$A$2:$R$5000,$U82,AA$1)),"")</f>
        <v/>
      </c>
      <c r="AB82" s="79" t="str">
        <f ca="1">IF(AND($T82&lt;&gt;"",$T82&lt;&gt;"fin"),IF(INDEX(Recettes!$A$2:$R$5000,$U82,AB$1)="","",INDEX(Recettes!$A$2:$R$5000,$U82,AB$1)),"")</f>
        <v/>
      </c>
      <c r="AD82" t="str">
        <f t="shared" ca="1" si="14"/>
        <v/>
      </c>
      <c r="AG82" t="str">
        <f t="shared" ca="1" si="15"/>
        <v/>
      </c>
    </row>
    <row r="83" spans="9:33" ht="18.75" x14ac:dyDescent="0.3">
      <c r="I83" s="597"/>
      <c r="J83" t="str">
        <f ca="1">IF(OR(J82="",J82="fin"),"",IF(ISNA(MATCH($N$4,OFFSET(Dépenses!$G$2:$G$5000,K82,0),0)),"fin",MATCH($N$4,OFFSET(Dépenses!$G$2:$G$5000,K82,0),0)))</f>
        <v/>
      </c>
      <c r="K83" t="str">
        <f t="shared" ca="1" si="16"/>
        <v/>
      </c>
      <c r="L83" s="79" t="str">
        <f ca="1">IF(AND($J83&lt;&gt;"",$J83&lt;&gt;"fin"),IF(INDEX(Dépenses!$A$2:$R$5000,$K83,L$1)="","",INDEX(Dépenses!$A$2:$R$5000,$K83,L$1)),"")</f>
        <v/>
      </c>
      <c r="M83" s="79" t="str">
        <f ca="1">IF(AND($J83&lt;&gt;"",$J83&lt;&gt;"fin"),IF(INDEX(Dépenses!$A$2:$R$5000,$K83,M$1)="","",INDEX(Dépenses!$A$2:$R$5000,$K83,M$1)),"")</f>
        <v/>
      </c>
      <c r="N83" s="79" t="str">
        <f ca="1">IF(AND($J83&lt;&gt;"",$J83&lt;&gt;"fin"),IF(INDEX(Dépenses!$A$2:$R$5000,$K83,N$1)="","",INDEX(Dépenses!$A$2:$R$5000,$K83,N$1)),"")</f>
        <v/>
      </c>
      <c r="O83" s="79" t="str">
        <f ca="1">IF(AND($J83&lt;&gt;"",$J83&lt;&gt;"fin"),IF(INDEX(Dépenses!$A$2:$R$5000,$K83,O$1)="","",INDEX(Dépenses!$A$2:$R$5000,$K83,O$1)),"")</f>
        <v/>
      </c>
      <c r="P83" s="593" t="str">
        <f ca="1">IF(AND($J83&lt;&gt;"",$J83&lt;&gt;"fin"),IF(INDEX(Dépenses!$A$2:$R$5000,$K83,P$1)="","",INDEX(Dépenses!$A$2:$R$5000,$K83,P$1)),"")</f>
        <v/>
      </c>
      <c r="Q83" s="11" t="str">
        <f ca="1">IF(AND($J83&lt;&gt;"",$J83&lt;&gt;"fin"),IF(INDEX(Dépenses!$A$2:$R$5000,$K83,Q$1)="","",INDEX(Dépenses!$A$2:$R$5000,$K83,Q$1)),"")</f>
        <v/>
      </c>
      <c r="R83" s="594" t="str">
        <f ca="1">IF(AND($J83&lt;&gt;"",$J83&lt;&gt;"fin"),IF(INDEX(Dépenses!$A$2:$R$5000,$K83,R$1)="","",INDEX(Dépenses!$A$2:$R$5000,$K83,R$1)),"")</f>
        <v/>
      </c>
      <c r="T83" t="str">
        <f ca="1">IF(OR(T82="",T82="fin"),"",IF(ISNA(MATCH($N$4,OFFSET(Recettes!$G$2:$G$5000,U82,0),0)),"fin",MATCH($N$4,OFFSET(Recettes!$G$2:$G$5000,U82,0),0)))</f>
        <v/>
      </c>
      <c r="U83" t="str">
        <f t="shared" ca="1" si="17"/>
        <v/>
      </c>
      <c r="V83" s="79" t="str">
        <f ca="1">IF(AND($T83&lt;&gt;"",$T83&lt;&gt;"fin"),IF(INDEX(Recettes!$A$2:$R$5000,$U83,V$1)="","",INDEX(Recettes!$A$2:$R$5000,$U83,V$1)),"")</f>
        <v/>
      </c>
      <c r="W83" s="79" t="str">
        <f ca="1">IF(AND($T83&lt;&gt;"",$T83&lt;&gt;"fin"),IF(INDEX(Recettes!$A$2:$R$5000,$U83,W$1)="","",INDEX(Recettes!$A$2:$R$5000,$U83,W$1)),"")</f>
        <v/>
      </c>
      <c r="X83" s="79" t="str">
        <f ca="1">IF(AND($T83&lt;&gt;"",$T83&lt;&gt;"fin"),IF(INDEX(Recettes!$A$2:$R$5000,$U83,X$1)="","",INDEX(Recettes!$A$2:$R$5000,$U83,X$1)),"")</f>
        <v/>
      </c>
      <c r="Y83" s="79" t="str">
        <f ca="1">IF(AND($T83&lt;&gt;"",$T83&lt;&gt;"fin"),IF(INDEX(Recettes!$A$2:$R$5000,$U83,Y$1)="","",INDEX(Recettes!$A$2:$R$5000,$U83,Y$1)),"")</f>
        <v/>
      </c>
      <c r="Z83" s="79" t="str">
        <f ca="1">IF(AND($T83&lt;&gt;"",$T83&lt;&gt;"fin"),IF(INDEX(Recettes!$A$2:$R$5000,$U83,Z$1)="","",INDEX(Recettes!$A$2:$R$5000,$U83,Z$1)),"")</f>
        <v/>
      </c>
      <c r="AA83" s="11" t="str">
        <f ca="1">IF(AND($T83&lt;&gt;"",$T83&lt;&gt;"fin"),IF(INDEX(Recettes!$A$2:$R$5000,$U83,AA$1)="","",INDEX(Recettes!$A$2:$R$5000,$U83,AA$1)),"")</f>
        <v/>
      </c>
      <c r="AB83" s="79" t="str">
        <f ca="1">IF(AND($T83&lt;&gt;"",$T83&lt;&gt;"fin"),IF(INDEX(Recettes!$A$2:$R$5000,$U83,AB$1)="","",INDEX(Recettes!$A$2:$R$5000,$U83,AB$1)),"")</f>
        <v/>
      </c>
      <c r="AD83" t="str">
        <f t="shared" ca="1" si="14"/>
        <v/>
      </c>
      <c r="AG83" t="str">
        <f t="shared" ca="1" si="15"/>
        <v/>
      </c>
    </row>
    <row r="84" spans="9:33" ht="18.75" x14ac:dyDescent="0.3">
      <c r="I84" s="597"/>
      <c r="J84" t="str">
        <f ca="1">IF(OR(J83="",J83="fin"),"",IF(ISNA(MATCH($N$4,OFFSET(Dépenses!$G$2:$G$5000,K83,0),0)),"fin",MATCH($N$4,OFFSET(Dépenses!$G$2:$G$5000,K83,0),0)))</f>
        <v/>
      </c>
      <c r="K84" t="str">
        <f t="shared" ca="1" si="16"/>
        <v/>
      </c>
      <c r="L84" s="79" t="str">
        <f ca="1">IF(AND($J84&lt;&gt;"",$J84&lt;&gt;"fin"),IF(INDEX(Dépenses!$A$2:$R$5000,$K84,L$1)="","",INDEX(Dépenses!$A$2:$R$5000,$K84,L$1)),"")</f>
        <v/>
      </c>
      <c r="M84" s="79" t="str">
        <f ca="1">IF(AND($J84&lt;&gt;"",$J84&lt;&gt;"fin"),IF(INDEX(Dépenses!$A$2:$R$5000,$K84,M$1)="","",INDEX(Dépenses!$A$2:$R$5000,$K84,M$1)),"")</f>
        <v/>
      </c>
      <c r="N84" s="79" t="str">
        <f ca="1">IF(AND($J84&lt;&gt;"",$J84&lt;&gt;"fin"),IF(INDEX(Dépenses!$A$2:$R$5000,$K84,N$1)="","",INDEX(Dépenses!$A$2:$R$5000,$K84,N$1)),"")</f>
        <v/>
      </c>
      <c r="O84" s="79" t="str">
        <f ca="1">IF(AND($J84&lt;&gt;"",$J84&lt;&gt;"fin"),IF(INDEX(Dépenses!$A$2:$R$5000,$K84,O$1)="","",INDEX(Dépenses!$A$2:$R$5000,$K84,O$1)),"")</f>
        <v/>
      </c>
      <c r="P84" s="593" t="str">
        <f ca="1">IF(AND($J84&lt;&gt;"",$J84&lt;&gt;"fin"),IF(INDEX(Dépenses!$A$2:$R$5000,$K84,P$1)="","",INDEX(Dépenses!$A$2:$R$5000,$K84,P$1)),"")</f>
        <v/>
      </c>
      <c r="Q84" s="11" t="str">
        <f ca="1">IF(AND($J84&lt;&gt;"",$J84&lt;&gt;"fin"),IF(INDEX(Dépenses!$A$2:$R$5000,$K84,Q$1)="","",INDEX(Dépenses!$A$2:$R$5000,$K84,Q$1)),"")</f>
        <v/>
      </c>
      <c r="R84" s="594" t="str">
        <f ca="1">IF(AND($J84&lt;&gt;"",$J84&lt;&gt;"fin"),IF(INDEX(Dépenses!$A$2:$R$5000,$K84,R$1)="","",INDEX(Dépenses!$A$2:$R$5000,$K84,R$1)),"")</f>
        <v/>
      </c>
      <c r="T84" t="str">
        <f ca="1">IF(OR(T83="",T83="fin"),"",IF(ISNA(MATCH($N$4,OFFSET(Recettes!$G$2:$G$5000,U83,0),0)),"fin",MATCH($N$4,OFFSET(Recettes!$G$2:$G$5000,U83,0),0)))</f>
        <v/>
      </c>
      <c r="U84" t="str">
        <f t="shared" ca="1" si="17"/>
        <v/>
      </c>
      <c r="V84" s="79" t="str">
        <f ca="1">IF(AND($T84&lt;&gt;"",$T84&lt;&gt;"fin"),IF(INDEX(Recettes!$A$2:$R$5000,$U84,V$1)="","",INDEX(Recettes!$A$2:$R$5000,$U84,V$1)),"")</f>
        <v/>
      </c>
      <c r="W84" s="79" t="str">
        <f ca="1">IF(AND($T84&lt;&gt;"",$T84&lt;&gt;"fin"),IF(INDEX(Recettes!$A$2:$R$5000,$U84,W$1)="","",INDEX(Recettes!$A$2:$R$5000,$U84,W$1)),"")</f>
        <v/>
      </c>
      <c r="X84" s="79" t="str">
        <f ca="1">IF(AND($T84&lt;&gt;"",$T84&lt;&gt;"fin"),IF(INDEX(Recettes!$A$2:$R$5000,$U84,X$1)="","",INDEX(Recettes!$A$2:$R$5000,$U84,X$1)),"")</f>
        <v/>
      </c>
      <c r="Y84" s="79" t="str">
        <f ca="1">IF(AND($T84&lt;&gt;"",$T84&lt;&gt;"fin"),IF(INDEX(Recettes!$A$2:$R$5000,$U84,Y$1)="","",INDEX(Recettes!$A$2:$R$5000,$U84,Y$1)),"")</f>
        <v/>
      </c>
      <c r="Z84" s="79" t="str">
        <f ca="1">IF(AND($T84&lt;&gt;"",$T84&lt;&gt;"fin"),IF(INDEX(Recettes!$A$2:$R$5000,$U84,Z$1)="","",INDEX(Recettes!$A$2:$R$5000,$U84,Z$1)),"")</f>
        <v/>
      </c>
      <c r="AA84" s="11" t="str">
        <f ca="1">IF(AND($T84&lt;&gt;"",$T84&lt;&gt;"fin"),IF(INDEX(Recettes!$A$2:$R$5000,$U84,AA$1)="","",INDEX(Recettes!$A$2:$R$5000,$U84,AA$1)),"")</f>
        <v/>
      </c>
      <c r="AB84" s="79" t="str">
        <f ca="1">IF(AND($T84&lt;&gt;"",$T84&lt;&gt;"fin"),IF(INDEX(Recettes!$A$2:$R$5000,$U84,AB$1)="","",INDEX(Recettes!$A$2:$R$5000,$U84,AB$1)),"")</f>
        <v/>
      </c>
      <c r="AD84" t="str">
        <f t="shared" ca="1" si="14"/>
        <v/>
      </c>
      <c r="AG84" t="str">
        <f t="shared" ca="1" si="15"/>
        <v/>
      </c>
    </row>
    <row r="85" spans="9:33" ht="18.75" x14ac:dyDescent="0.3">
      <c r="I85" s="597"/>
      <c r="J85" t="str">
        <f ca="1">IF(OR(J84="",J84="fin"),"",IF(ISNA(MATCH($N$4,OFFSET(Dépenses!$G$2:$G$5000,K84,0),0)),"fin",MATCH($N$4,OFFSET(Dépenses!$G$2:$G$5000,K84,0),0)))</f>
        <v/>
      </c>
      <c r="K85" t="str">
        <f t="shared" ca="1" si="16"/>
        <v/>
      </c>
      <c r="L85" s="79" t="str">
        <f ca="1">IF(AND($J85&lt;&gt;"",$J85&lt;&gt;"fin"),IF(INDEX(Dépenses!$A$2:$R$5000,$K85,L$1)="","",INDEX(Dépenses!$A$2:$R$5000,$K85,L$1)),"")</f>
        <v/>
      </c>
      <c r="M85" s="79" t="str">
        <f ca="1">IF(AND($J85&lt;&gt;"",$J85&lt;&gt;"fin"),IF(INDEX(Dépenses!$A$2:$R$5000,$K85,M$1)="","",INDEX(Dépenses!$A$2:$R$5000,$K85,M$1)),"")</f>
        <v/>
      </c>
      <c r="N85" s="79" t="str">
        <f ca="1">IF(AND($J85&lt;&gt;"",$J85&lt;&gt;"fin"),IF(INDEX(Dépenses!$A$2:$R$5000,$K85,N$1)="","",INDEX(Dépenses!$A$2:$R$5000,$K85,N$1)),"")</f>
        <v/>
      </c>
      <c r="O85" s="79" t="str">
        <f ca="1">IF(AND($J85&lt;&gt;"",$J85&lt;&gt;"fin"),IF(INDEX(Dépenses!$A$2:$R$5000,$K85,O$1)="","",INDEX(Dépenses!$A$2:$R$5000,$K85,O$1)),"")</f>
        <v/>
      </c>
      <c r="P85" s="593" t="str">
        <f ca="1">IF(AND($J85&lt;&gt;"",$J85&lt;&gt;"fin"),IF(INDEX(Dépenses!$A$2:$R$5000,$K85,P$1)="","",INDEX(Dépenses!$A$2:$R$5000,$K85,P$1)),"")</f>
        <v/>
      </c>
      <c r="Q85" s="11" t="str">
        <f ca="1">IF(AND($J85&lt;&gt;"",$J85&lt;&gt;"fin"),IF(INDEX(Dépenses!$A$2:$R$5000,$K85,Q$1)="","",INDEX(Dépenses!$A$2:$R$5000,$K85,Q$1)),"")</f>
        <v/>
      </c>
      <c r="R85" s="594" t="str">
        <f ca="1">IF(AND($J85&lt;&gt;"",$J85&lt;&gt;"fin"),IF(INDEX(Dépenses!$A$2:$R$5000,$K85,R$1)="","",INDEX(Dépenses!$A$2:$R$5000,$K85,R$1)),"")</f>
        <v/>
      </c>
      <c r="T85" t="str">
        <f ca="1">IF(OR(T84="",T84="fin"),"",IF(ISNA(MATCH($N$4,OFFSET(Recettes!$G$2:$G$5000,U84,0),0)),"fin",MATCH($N$4,OFFSET(Recettes!$G$2:$G$5000,U84,0),0)))</f>
        <v/>
      </c>
      <c r="U85" t="str">
        <f t="shared" ca="1" si="17"/>
        <v/>
      </c>
      <c r="V85" s="79" t="str">
        <f ca="1">IF(AND($T85&lt;&gt;"",$T85&lt;&gt;"fin"),IF(INDEX(Recettes!$A$2:$R$5000,$U85,V$1)="","",INDEX(Recettes!$A$2:$R$5000,$U85,V$1)),"")</f>
        <v/>
      </c>
      <c r="W85" s="79" t="str">
        <f ca="1">IF(AND($T85&lt;&gt;"",$T85&lt;&gt;"fin"),IF(INDEX(Recettes!$A$2:$R$5000,$U85,W$1)="","",INDEX(Recettes!$A$2:$R$5000,$U85,W$1)),"")</f>
        <v/>
      </c>
      <c r="X85" s="79" t="str">
        <f ca="1">IF(AND($T85&lt;&gt;"",$T85&lt;&gt;"fin"),IF(INDEX(Recettes!$A$2:$R$5000,$U85,X$1)="","",INDEX(Recettes!$A$2:$R$5000,$U85,X$1)),"")</f>
        <v/>
      </c>
      <c r="Y85" s="79" t="str">
        <f ca="1">IF(AND($T85&lt;&gt;"",$T85&lt;&gt;"fin"),IF(INDEX(Recettes!$A$2:$R$5000,$U85,Y$1)="","",INDEX(Recettes!$A$2:$R$5000,$U85,Y$1)),"")</f>
        <v/>
      </c>
      <c r="Z85" s="79" t="str">
        <f ca="1">IF(AND($T85&lt;&gt;"",$T85&lt;&gt;"fin"),IF(INDEX(Recettes!$A$2:$R$5000,$U85,Z$1)="","",INDEX(Recettes!$A$2:$R$5000,$U85,Z$1)),"")</f>
        <v/>
      </c>
      <c r="AA85" s="11" t="str">
        <f ca="1">IF(AND($T85&lt;&gt;"",$T85&lt;&gt;"fin"),IF(INDEX(Recettes!$A$2:$R$5000,$U85,AA$1)="","",INDEX(Recettes!$A$2:$R$5000,$U85,AA$1)),"")</f>
        <v/>
      </c>
      <c r="AB85" s="79" t="str">
        <f ca="1">IF(AND($T85&lt;&gt;"",$T85&lt;&gt;"fin"),IF(INDEX(Recettes!$A$2:$R$5000,$U85,AB$1)="","",INDEX(Recettes!$A$2:$R$5000,$U85,AB$1)),"")</f>
        <v/>
      </c>
      <c r="AD85" t="str">
        <f t="shared" ca="1" si="14"/>
        <v/>
      </c>
      <c r="AG85" t="str">
        <f t="shared" ca="1" si="15"/>
        <v/>
      </c>
    </row>
    <row r="86" spans="9:33" ht="18.75" x14ac:dyDescent="0.3">
      <c r="I86" s="597"/>
      <c r="J86" t="str">
        <f ca="1">IF(OR(J85="",J85="fin"),"",IF(ISNA(MATCH($N$4,OFFSET(Dépenses!$G$2:$G$5000,K85,0),0)),"fin",MATCH($N$4,OFFSET(Dépenses!$G$2:$G$5000,K85,0),0)))</f>
        <v/>
      </c>
      <c r="K86" t="str">
        <f t="shared" ca="1" si="16"/>
        <v/>
      </c>
      <c r="L86" s="79" t="str">
        <f ca="1">IF(AND($J86&lt;&gt;"",$J86&lt;&gt;"fin"),IF(INDEX(Dépenses!$A$2:$R$5000,$K86,L$1)="","",INDEX(Dépenses!$A$2:$R$5000,$K86,L$1)),"")</f>
        <v/>
      </c>
      <c r="M86" s="79" t="str">
        <f ca="1">IF(AND($J86&lt;&gt;"",$J86&lt;&gt;"fin"),IF(INDEX(Dépenses!$A$2:$R$5000,$K86,M$1)="","",INDEX(Dépenses!$A$2:$R$5000,$K86,M$1)),"")</f>
        <v/>
      </c>
      <c r="N86" s="79" t="str">
        <f ca="1">IF(AND($J86&lt;&gt;"",$J86&lt;&gt;"fin"),IF(INDEX(Dépenses!$A$2:$R$5000,$K86,N$1)="","",INDEX(Dépenses!$A$2:$R$5000,$K86,N$1)),"")</f>
        <v/>
      </c>
      <c r="O86" s="79" t="str">
        <f ca="1">IF(AND($J86&lt;&gt;"",$J86&lt;&gt;"fin"),IF(INDEX(Dépenses!$A$2:$R$5000,$K86,O$1)="","",INDEX(Dépenses!$A$2:$R$5000,$K86,O$1)),"")</f>
        <v/>
      </c>
      <c r="P86" s="593" t="str">
        <f ca="1">IF(AND($J86&lt;&gt;"",$J86&lt;&gt;"fin"),IF(INDEX(Dépenses!$A$2:$R$5000,$K86,P$1)="","",INDEX(Dépenses!$A$2:$R$5000,$K86,P$1)),"")</f>
        <v/>
      </c>
      <c r="Q86" s="11" t="str">
        <f ca="1">IF(AND($J86&lt;&gt;"",$J86&lt;&gt;"fin"),IF(INDEX(Dépenses!$A$2:$R$5000,$K86,Q$1)="","",INDEX(Dépenses!$A$2:$R$5000,$K86,Q$1)),"")</f>
        <v/>
      </c>
      <c r="R86" s="594" t="str">
        <f ca="1">IF(AND($J86&lt;&gt;"",$J86&lt;&gt;"fin"),IF(INDEX(Dépenses!$A$2:$R$5000,$K86,R$1)="","",INDEX(Dépenses!$A$2:$R$5000,$K86,R$1)),"")</f>
        <v/>
      </c>
      <c r="T86" t="str">
        <f ca="1">IF(OR(T85="",T85="fin"),"",IF(ISNA(MATCH($N$4,OFFSET(Recettes!$G$2:$G$5000,U85,0),0)),"fin",MATCH($N$4,OFFSET(Recettes!$G$2:$G$5000,U85,0),0)))</f>
        <v/>
      </c>
      <c r="U86" t="str">
        <f t="shared" ca="1" si="17"/>
        <v/>
      </c>
      <c r="V86" s="79" t="str">
        <f ca="1">IF(AND($T86&lt;&gt;"",$T86&lt;&gt;"fin"),IF(INDEX(Recettes!$A$2:$R$5000,$U86,V$1)="","",INDEX(Recettes!$A$2:$R$5000,$U86,V$1)),"")</f>
        <v/>
      </c>
      <c r="W86" s="79" t="str">
        <f ca="1">IF(AND($T86&lt;&gt;"",$T86&lt;&gt;"fin"),IF(INDEX(Recettes!$A$2:$R$5000,$U86,W$1)="","",INDEX(Recettes!$A$2:$R$5000,$U86,W$1)),"")</f>
        <v/>
      </c>
      <c r="X86" s="79" t="str">
        <f ca="1">IF(AND($T86&lt;&gt;"",$T86&lt;&gt;"fin"),IF(INDEX(Recettes!$A$2:$R$5000,$U86,X$1)="","",INDEX(Recettes!$A$2:$R$5000,$U86,X$1)),"")</f>
        <v/>
      </c>
      <c r="Y86" s="79" t="str">
        <f ca="1">IF(AND($T86&lt;&gt;"",$T86&lt;&gt;"fin"),IF(INDEX(Recettes!$A$2:$R$5000,$U86,Y$1)="","",INDEX(Recettes!$A$2:$R$5000,$U86,Y$1)),"")</f>
        <v/>
      </c>
      <c r="Z86" s="79" t="str">
        <f ca="1">IF(AND($T86&lt;&gt;"",$T86&lt;&gt;"fin"),IF(INDEX(Recettes!$A$2:$R$5000,$U86,Z$1)="","",INDEX(Recettes!$A$2:$R$5000,$U86,Z$1)),"")</f>
        <v/>
      </c>
      <c r="AA86" s="11" t="str">
        <f ca="1">IF(AND($T86&lt;&gt;"",$T86&lt;&gt;"fin"),IF(INDEX(Recettes!$A$2:$R$5000,$U86,AA$1)="","",INDEX(Recettes!$A$2:$R$5000,$U86,AA$1)),"")</f>
        <v/>
      </c>
      <c r="AB86" s="79" t="str">
        <f ca="1">IF(AND($T86&lt;&gt;"",$T86&lt;&gt;"fin"),IF(INDEX(Recettes!$A$2:$R$5000,$U86,AB$1)="","",INDEX(Recettes!$A$2:$R$5000,$U86,AB$1)),"")</f>
        <v/>
      </c>
      <c r="AD86" t="str">
        <f t="shared" ca="1" si="14"/>
        <v/>
      </c>
      <c r="AG86" t="str">
        <f t="shared" ca="1" si="15"/>
        <v/>
      </c>
    </row>
    <row r="87" spans="9:33" ht="18.75" x14ac:dyDescent="0.3">
      <c r="I87" s="597"/>
      <c r="J87" t="str">
        <f ca="1">IF(OR(J86="",J86="fin"),"",IF(ISNA(MATCH($N$4,OFFSET(Dépenses!$G$2:$G$5000,K86,0),0)),"fin",MATCH($N$4,OFFSET(Dépenses!$G$2:$G$5000,K86,0),0)))</f>
        <v/>
      </c>
      <c r="K87" t="str">
        <f t="shared" ca="1" si="16"/>
        <v/>
      </c>
      <c r="L87" s="79" t="str">
        <f ca="1">IF(AND($J87&lt;&gt;"",$J87&lt;&gt;"fin"),IF(INDEX(Dépenses!$A$2:$R$5000,$K87,L$1)="","",INDEX(Dépenses!$A$2:$R$5000,$K87,L$1)),"")</f>
        <v/>
      </c>
      <c r="M87" s="79" t="str">
        <f ca="1">IF(AND($J87&lt;&gt;"",$J87&lt;&gt;"fin"),IF(INDEX(Dépenses!$A$2:$R$5000,$K87,M$1)="","",INDEX(Dépenses!$A$2:$R$5000,$K87,M$1)),"")</f>
        <v/>
      </c>
      <c r="N87" s="79" t="str">
        <f ca="1">IF(AND($J87&lt;&gt;"",$J87&lt;&gt;"fin"),IF(INDEX(Dépenses!$A$2:$R$5000,$K87,N$1)="","",INDEX(Dépenses!$A$2:$R$5000,$K87,N$1)),"")</f>
        <v/>
      </c>
      <c r="O87" s="79" t="str">
        <f ca="1">IF(AND($J87&lt;&gt;"",$J87&lt;&gt;"fin"),IF(INDEX(Dépenses!$A$2:$R$5000,$K87,O$1)="","",INDEX(Dépenses!$A$2:$R$5000,$K87,O$1)),"")</f>
        <v/>
      </c>
      <c r="P87" s="593" t="str">
        <f ca="1">IF(AND($J87&lt;&gt;"",$J87&lt;&gt;"fin"),IF(INDEX(Dépenses!$A$2:$R$5000,$K87,P$1)="","",INDEX(Dépenses!$A$2:$R$5000,$K87,P$1)),"")</f>
        <v/>
      </c>
      <c r="Q87" s="11" t="str">
        <f ca="1">IF(AND($J87&lt;&gt;"",$J87&lt;&gt;"fin"),IF(INDEX(Dépenses!$A$2:$R$5000,$K87,Q$1)="","",INDEX(Dépenses!$A$2:$R$5000,$K87,Q$1)),"")</f>
        <v/>
      </c>
      <c r="R87" s="594" t="str">
        <f ca="1">IF(AND($J87&lt;&gt;"",$J87&lt;&gt;"fin"),IF(INDEX(Dépenses!$A$2:$R$5000,$K87,R$1)="","",INDEX(Dépenses!$A$2:$R$5000,$K87,R$1)),"")</f>
        <v/>
      </c>
      <c r="T87" t="str">
        <f ca="1">IF(OR(T86="",T86="fin"),"",IF(ISNA(MATCH($N$4,OFFSET(Recettes!$G$2:$G$5000,U86,0),0)),"fin",MATCH($N$4,OFFSET(Recettes!$G$2:$G$5000,U86,0),0)))</f>
        <v/>
      </c>
      <c r="U87" t="str">
        <f t="shared" ca="1" si="17"/>
        <v/>
      </c>
      <c r="V87" s="79" t="str">
        <f ca="1">IF(AND($T87&lt;&gt;"",$T87&lt;&gt;"fin"),IF(INDEX(Recettes!$A$2:$R$5000,$U87,V$1)="","",INDEX(Recettes!$A$2:$R$5000,$U87,V$1)),"")</f>
        <v/>
      </c>
      <c r="W87" s="79" t="str">
        <f ca="1">IF(AND($T87&lt;&gt;"",$T87&lt;&gt;"fin"),IF(INDEX(Recettes!$A$2:$R$5000,$U87,W$1)="","",INDEX(Recettes!$A$2:$R$5000,$U87,W$1)),"")</f>
        <v/>
      </c>
      <c r="X87" s="79" t="str">
        <f ca="1">IF(AND($T87&lt;&gt;"",$T87&lt;&gt;"fin"),IF(INDEX(Recettes!$A$2:$R$5000,$U87,X$1)="","",INDEX(Recettes!$A$2:$R$5000,$U87,X$1)),"")</f>
        <v/>
      </c>
      <c r="Y87" s="79" t="str">
        <f ca="1">IF(AND($T87&lt;&gt;"",$T87&lt;&gt;"fin"),IF(INDEX(Recettes!$A$2:$R$5000,$U87,Y$1)="","",INDEX(Recettes!$A$2:$R$5000,$U87,Y$1)),"")</f>
        <v/>
      </c>
      <c r="Z87" s="79" t="str">
        <f ca="1">IF(AND($T87&lt;&gt;"",$T87&lt;&gt;"fin"),IF(INDEX(Recettes!$A$2:$R$5000,$U87,Z$1)="","",INDEX(Recettes!$A$2:$R$5000,$U87,Z$1)),"")</f>
        <v/>
      </c>
      <c r="AA87" s="11" t="str">
        <f ca="1">IF(AND($T87&lt;&gt;"",$T87&lt;&gt;"fin"),IF(INDEX(Recettes!$A$2:$R$5000,$U87,AA$1)="","",INDEX(Recettes!$A$2:$R$5000,$U87,AA$1)),"")</f>
        <v/>
      </c>
      <c r="AB87" s="79" t="str">
        <f ca="1">IF(AND($T87&lt;&gt;"",$T87&lt;&gt;"fin"),IF(INDEX(Recettes!$A$2:$R$5000,$U87,AB$1)="","",INDEX(Recettes!$A$2:$R$5000,$U87,AB$1)),"")</f>
        <v/>
      </c>
      <c r="AD87" t="str">
        <f t="shared" ca="1" si="14"/>
        <v/>
      </c>
      <c r="AG87" t="str">
        <f t="shared" ca="1" si="15"/>
        <v/>
      </c>
    </row>
    <row r="88" spans="9:33" ht="18.75" x14ac:dyDescent="0.3">
      <c r="I88" s="597"/>
      <c r="J88" t="str">
        <f ca="1">IF(OR(J87="",J87="fin"),"",IF(ISNA(MATCH($N$4,OFFSET(Dépenses!$G$2:$G$5000,K87,0),0)),"fin",MATCH($N$4,OFFSET(Dépenses!$G$2:$G$5000,K87,0),0)))</f>
        <v/>
      </c>
      <c r="K88" t="str">
        <f t="shared" ca="1" si="16"/>
        <v/>
      </c>
      <c r="L88" s="79" t="str">
        <f ca="1">IF(AND($J88&lt;&gt;"",$J88&lt;&gt;"fin"),IF(INDEX(Dépenses!$A$2:$R$5000,$K88,L$1)="","",INDEX(Dépenses!$A$2:$R$5000,$K88,L$1)),"")</f>
        <v/>
      </c>
      <c r="M88" s="79" t="str">
        <f ca="1">IF(AND($J88&lt;&gt;"",$J88&lt;&gt;"fin"),IF(INDEX(Dépenses!$A$2:$R$5000,$K88,M$1)="","",INDEX(Dépenses!$A$2:$R$5000,$K88,M$1)),"")</f>
        <v/>
      </c>
      <c r="N88" s="79" t="str">
        <f ca="1">IF(AND($J88&lt;&gt;"",$J88&lt;&gt;"fin"),IF(INDEX(Dépenses!$A$2:$R$5000,$K88,N$1)="","",INDEX(Dépenses!$A$2:$R$5000,$K88,N$1)),"")</f>
        <v/>
      </c>
      <c r="O88" s="79" t="str">
        <f ca="1">IF(AND($J88&lt;&gt;"",$J88&lt;&gt;"fin"),IF(INDEX(Dépenses!$A$2:$R$5000,$K88,O$1)="","",INDEX(Dépenses!$A$2:$R$5000,$K88,O$1)),"")</f>
        <v/>
      </c>
      <c r="P88" s="593" t="str">
        <f ca="1">IF(AND($J88&lt;&gt;"",$J88&lt;&gt;"fin"),IF(INDEX(Dépenses!$A$2:$R$5000,$K88,P$1)="","",INDEX(Dépenses!$A$2:$R$5000,$K88,P$1)),"")</f>
        <v/>
      </c>
      <c r="Q88" s="11" t="str">
        <f ca="1">IF(AND($J88&lt;&gt;"",$J88&lt;&gt;"fin"),IF(INDEX(Dépenses!$A$2:$R$5000,$K88,Q$1)="","",INDEX(Dépenses!$A$2:$R$5000,$K88,Q$1)),"")</f>
        <v/>
      </c>
      <c r="R88" s="594" t="str">
        <f ca="1">IF(AND($J88&lt;&gt;"",$J88&lt;&gt;"fin"),IF(INDEX(Dépenses!$A$2:$R$5000,$K88,R$1)="","",INDEX(Dépenses!$A$2:$R$5000,$K88,R$1)),"")</f>
        <v/>
      </c>
      <c r="T88" t="str">
        <f ca="1">IF(OR(T87="",T87="fin"),"",IF(ISNA(MATCH($N$4,OFFSET(Recettes!$G$2:$G$5000,U87,0),0)),"fin",MATCH($N$4,OFFSET(Recettes!$G$2:$G$5000,U87,0),0)))</f>
        <v/>
      </c>
      <c r="U88" t="str">
        <f t="shared" ca="1" si="17"/>
        <v/>
      </c>
      <c r="V88" s="79" t="str">
        <f ca="1">IF(AND($T88&lt;&gt;"",$T88&lt;&gt;"fin"),IF(INDEX(Recettes!$A$2:$R$5000,$U88,V$1)="","",INDEX(Recettes!$A$2:$R$5000,$U88,V$1)),"")</f>
        <v/>
      </c>
      <c r="W88" s="79" t="str">
        <f ca="1">IF(AND($T88&lt;&gt;"",$T88&lt;&gt;"fin"),IF(INDEX(Recettes!$A$2:$R$5000,$U88,W$1)="","",INDEX(Recettes!$A$2:$R$5000,$U88,W$1)),"")</f>
        <v/>
      </c>
      <c r="X88" s="79" t="str">
        <f ca="1">IF(AND($T88&lt;&gt;"",$T88&lt;&gt;"fin"),IF(INDEX(Recettes!$A$2:$R$5000,$U88,X$1)="","",INDEX(Recettes!$A$2:$R$5000,$U88,X$1)),"")</f>
        <v/>
      </c>
      <c r="Y88" s="79" t="str">
        <f ca="1">IF(AND($T88&lt;&gt;"",$T88&lt;&gt;"fin"),IF(INDEX(Recettes!$A$2:$R$5000,$U88,Y$1)="","",INDEX(Recettes!$A$2:$R$5000,$U88,Y$1)),"")</f>
        <v/>
      </c>
      <c r="Z88" s="79" t="str">
        <f ca="1">IF(AND($T88&lt;&gt;"",$T88&lt;&gt;"fin"),IF(INDEX(Recettes!$A$2:$R$5000,$U88,Z$1)="","",INDEX(Recettes!$A$2:$R$5000,$U88,Z$1)),"")</f>
        <v/>
      </c>
      <c r="AA88" s="11" t="str">
        <f ca="1">IF(AND($T88&lt;&gt;"",$T88&lt;&gt;"fin"),IF(INDEX(Recettes!$A$2:$R$5000,$U88,AA$1)="","",INDEX(Recettes!$A$2:$R$5000,$U88,AA$1)),"")</f>
        <v/>
      </c>
      <c r="AB88" s="79" t="str">
        <f ca="1">IF(AND($T88&lt;&gt;"",$T88&lt;&gt;"fin"),IF(INDEX(Recettes!$A$2:$R$5000,$U88,AB$1)="","",INDEX(Recettes!$A$2:$R$5000,$U88,AB$1)),"")</f>
        <v/>
      </c>
      <c r="AD88" t="str">
        <f t="shared" ca="1" si="14"/>
        <v/>
      </c>
      <c r="AG88" t="str">
        <f t="shared" ca="1" si="15"/>
        <v/>
      </c>
    </row>
    <row r="89" spans="9:33" ht="18.75" x14ac:dyDescent="0.3">
      <c r="I89" s="597"/>
      <c r="J89" t="str">
        <f ca="1">IF(OR(J88="",J88="fin"),"",IF(ISNA(MATCH($N$4,OFFSET(Dépenses!$G$2:$G$5000,K88,0),0)),"fin",MATCH($N$4,OFFSET(Dépenses!$G$2:$G$5000,K88,0),0)))</f>
        <v/>
      </c>
      <c r="K89" t="str">
        <f t="shared" ca="1" si="16"/>
        <v/>
      </c>
      <c r="L89" s="79" t="str">
        <f ca="1">IF(AND($J89&lt;&gt;"",$J89&lt;&gt;"fin"),IF(INDEX(Dépenses!$A$2:$R$5000,$K89,L$1)="","",INDEX(Dépenses!$A$2:$R$5000,$K89,L$1)),"")</f>
        <v/>
      </c>
      <c r="M89" s="79" t="str">
        <f ca="1">IF(AND($J89&lt;&gt;"",$J89&lt;&gt;"fin"),IF(INDEX(Dépenses!$A$2:$R$5000,$K89,M$1)="","",INDEX(Dépenses!$A$2:$R$5000,$K89,M$1)),"")</f>
        <v/>
      </c>
      <c r="N89" s="79" t="str">
        <f ca="1">IF(AND($J89&lt;&gt;"",$J89&lt;&gt;"fin"),IF(INDEX(Dépenses!$A$2:$R$5000,$K89,N$1)="","",INDEX(Dépenses!$A$2:$R$5000,$K89,N$1)),"")</f>
        <v/>
      </c>
      <c r="O89" s="79" t="str">
        <f ca="1">IF(AND($J89&lt;&gt;"",$J89&lt;&gt;"fin"),IF(INDEX(Dépenses!$A$2:$R$5000,$K89,O$1)="","",INDEX(Dépenses!$A$2:$R$5000,$K89,O$1)),"")</f>
        <v/>
      </c>
      <c r="P89" s="593" t="str">
        <f ca="1">IF(AND($J89&lt;&gt;"",$J89&lt;&gt;"fin"),IF(INDEX(Dépenses!$A$2:$R$5000,$K89,P$1)="","",INDEX(Dépenses!$A$2:$R$5000,$K89,P$1)),"")</f>
        <v/>
      </c>
      <c r="Q89" s="11" t="str">
        <f ca="1">IF(AND($J89&lt;&gt;"",$J89&lt;&gt;"fin"),IF(INDEX(Dépenses!$A$2:$R$5000,$K89,Q$1)="","",INDEX(Dépenses!$A$2:$R$5000,$K89,Q$1)),"")</f>
        <v/>
      </c>
      <c r="R89" s="594" t="str">
        <f ca="1">IF(AND($J89&lt;&gt;"",$J89&lt;&gt;"fin"),IF(INDEX(Dépenses!$A$2:$R$5000,$K89,R$1)="","",INDEX(Dépenses!$A$2:$R$5000,$K89,R$1)),"")</f>
        <v/>
      </c>
      <c r="T89" t="str">
        <f ca="1">IF(OR(T88="",T88="fin"),"",IF(ISNA(MATCH($N$4,OFFSET(Recettes!$G$2:$G$5000,U88,0),0)),"fin",MATCH($N$4,OFFSET(Recettes!$G$2:$G$5000,U88,0),0)))</f>
        <v/>
      </c>
      <c r="U89" t="str">
        <f t="shared" ca="1" si="17"/>
        <v/>
      </c>
      <c r="V89" s="79" t="str">
        <f ca="1">IF(AND($T89&lt;&gt;"",$T89&lt;&gt;"fin"),IF(INDEX(Recettes!$A$2:$R$5000,$U89,V$1)="","",INDEX(Recettes!$A$2:$R$5000,$U89,V$1)),"")</f>
        <v/>
      </c>
      <c r="W89" s="79" t="str">
        <f ca="1">IF(AND($T89&lt;&gt;"",$T89&lt;&gt;"fin"),IF(INDEX(Recettes!$A$2:$R$5000,$U89,W$1)="","",INDEX(Recettes!$A$2:$R$5000,$U89,W$1)),"")</f>
        <v/>
      </c>
      <c r="X89" s="79" t="str">
        <f ca="1">IF(AND($T89&lt;&gt;"",$T89&lt;&gt;"fin"),IF(INDEX(Recettes!$A$2:$R$5000,$U89,X$1)="","",INDEX(Recettes!$A$2:$R$5000,$U89,X$1)),"")</f>
        <v/>
      </c>
      <c r="Y89" s="79" t="str">
        <f ca="1">IF(AND($T89&lt;&gt;"",$T89&lt;&gt;"fin"),IF(INDEX(Recettes!$A$2:$R$5000,$U89,Y$1)="","",INDEX(Recettes!$A$2:$R$5000,$U89,Y$1)),"")</f>
        <v/>
      </c>
      <c r="Z89" s="79" t="str">
        <f ca="1">IF(AND($T89&lt;&gt;"",$T89&lt;&gt;"fin"),IF(INDEX(Recettes!$A$2:$R$5000,$U89,Z$1)="","",INDEX(Recettes!$A$2:$R$5000,$U89,Z$1)),"")</f>
        <v/>
      </c>
      <c r="AA89" s="11" t="str">
        <f ca="1">IF(AND($T89&lt;&gt;"",$T89&lt;&gt;"fin"),IF(INDEX(Recettes!$A$2:$R$5000,$U89,AA$1)="","",INDEX(Recettes!$A$2:$R$5000,$U89,AA$1)),"")</f>
        <v/>
      </c>
      <c r="AB89" s="79" t="str">
        <f ca="1">IF(AND($T89&lt;&gt;"",$T89&lt;&gt;"fin"),IF(INDEX(Recettes!$A$2:$R$5000,$U89,AB$1)="","",INDEX(Recettes!$A$2:$R$5000,$U89,AB$1)),"")</f>
        <v/>
      </c>
      <c r="AD89" t="str">
        <f t="shared" ca="1" si="14"/>
        <v/>
      </c>
      <c r="AG89" t="str">
        <f t="shared" ca="1" si="15"/>
        <v/>
      </c>
    </row>
    <row r="90" spans="9:33" ht="18.75" x14ac:dyDescent="0.3">
      <c r="I90" s="597"/>
      <c r="J90" t="str">
        <f ca="1">IF(OR(J89="",J89="fin"),"",IF(ISNA(MATCH($N$4,OFFSET(Dépenses!$G$2:$G$5000,K89,0),0)),"fin",MATCH($N$4,OFFSET(Dépenses!$G$2:$G$5000,K89,0),0)))</f>
        <v/>
      </c>
      <c r="K90" t="str">
        <f t="shared" ca="1" si="16"/>
        <v/>
      </c>
      <c r="L90" s="79" t="str">
        <f ca="1">IF(AND($J90&lt;&gt;"",$J90&lt;&gt;"fin"),IF(INDEX(Dépenses!$A$2:$R$5000,$K90,L$1)="","",INDEX(Dépenses!$A$2:$R$5000,$K90,L$1)),"")</f>
        <v/>
      </c>
      <c r="M90" s="79" t="str">
        <f ca="1">IF(AND($J90&lt;&gt;"",$J90&lt;&gt;"fin"),IF(INDEX(Dépenses!$A$2:$R$5000,$K90,M$1)="","",INDEX(Dépenses!$A$2:$R$5000,$K90,M$1)),"")</f>
        <v/>
      </c>
      <c r="N90" s="79" t="str">
        <f ca="1">IF(AND($J90&lt;&gt;"",$J90&lt;&gt;"fin"),IF(INDEX(Dépenses!$A$2:$R$5000,$K90,N$1)="","",INDEX(Dépenses!$A$2:$R$5000,$K90,N$1)),"")</f>
        <v/>
      </c>
      <c r="O90" s="79" t="str">
        <f ca="1">IF(AND($J90&lt;&gt;"",$J90&lt;&gt;"fin"),IF(INDEX(Dépenses!$A$2:$R$5000,$K90,O$1)="","",INDEX(Dépenses!$A$2:$R$5000,$K90,O$1)),"")</f>
        <v/>
      </c>
      <c r="P90" s="593" t="str">
        <f ca="1">IF(AND($J90&lt;&gt;"",$J90&lt;&gt;"fin"),IF(INDEX(Dépenses!$A$2:$R$5000,$K90,P$1)="","",INDEX(Dépenses!$A$2:$R$5000,$K90,P$1)),"")</f>
        <v/>
      </c>
      <c r="Q90" s="11" t="str">
        <f ca="1">IF(AND($J90&lt;&gt;"",$J90&lt;&gt;"fin"),IF(INDEX(Dépenses!$A$2:$R$5000,$K90,Q$1)="","",INDEX(Dépenses!$A$2:$R$5000,$K90,Q$1)),"")</f>
        <v/>
      </c>
      <c r="R90" s="594" t="str">
        <f ca="1">IF(AND($J90&lt;&gt;"",$J90&lt;&gt;"fin"),IF(INDEX(Dépenses!$A$2:$R$5000,$K90,R$1)="","",INDEX(Dépenses!$A$2:$R$5000,$K90,R$1)),"")</f>
        <v/>
      </c>
      <c r="T90" t="str">
        <f ca="1">IF(OR(T89="",T89="fin"),"",IF(ISNA(MATCH($N$4,OFFSET(Recettes!$G$2:$G$5000,U89,0),0)),"fin",MATCH($N$4,OFFSET(Recettes!$G$2:$G$5000,U89,0),0)))</f>
        <v/>
      </c>
      <c r="U90" t="str">
        <f t="shared" ca="1" si="17"/>
        <v/>
      </c>
      <c r="V90" s="79" t="str">
        <f ca="1">IF(AND($T90&lt;&gt;"",$T90&lt;&gt;"fin"),IF(INDEX(Recettes!$A$2:$R$5000,$U90,V$1)="","",INDEX(Recettes!$A$2:$R$5000,$U90,V$1)),"")</f>
        <v/>
      </c>
      <c r="W90" s="79" t="str">
        <f ca="1">IF(AND($T90&lt;&gt;"",$T90&lt;&gt;"fin"),IF(INDEX(Recettes!$A$2:$R$5000,$U90,W$1)="","",INDEX(Recettes!$A$2:$R$5000,$U90,W$1)),"")</f>
        <v/>
      </c>
      <c r="X90" s="79" t="str">
        <f ca="1">IF(AND($T90&lt;&gt;"",$T90&lt;&gt;"fin"),IF(INDEX(Recettes!$A$2:$R$5000,$U90,X$1)="","",INDEX(Recettes!$A$2:$R$5000,$U90,X$1)),"")</f>
        <v/>
      </c>
      <c r="Y90" s="79" t="str">
        <f ca="1">IF(AND($T90&lt;&gt;"",$T90&lt;&gt;"fin"),IF(INDEX(Recettes!$A$2:$R$5000,$U90,Y$1)="","",INDEX(Recettes!$A$2:$R$5000,$U90,Y$1)),"")</f>
        <v/>
      </c>
      <c r="Z90" s="79" t="str">
        <f ca="1">IF(AND($T90&lt;&gt;"",$T90&lt;&gt;"fin"),IF(INDEX(Recettes!$A$2:$R$5000,$U90,Z$1)="","",INDEX(Recettes!$A$2:$R$5000,$U90,Z$1)),"")</f>
        <v/>
      </c>
      <c r="AA90" s="11" t="str">
        <f ca="1">IF(AND($T90&lt;&gt;"",$T90&lt;&gt;"fin"),IF(INDEX(Recettes!$A$2:$R$5000,$U90,AA$1)="","",INDEX(Recettes!$A$2:$R$5000,$U90,AA$1)),"")</f>
        <v/>
      </c>
      <c r="AB90" s="79" t="str">
        <f ca="1">IF(AND($T90&lt;&gt;"",$T90&lt;&gt;"fin"),IF(INDEX(Recettes!$A$2:$R$5000,$U90,AB$1)="","",INDEX(Recettes!$A$2:$R$5000,$U90,AB$1)),"")</f>
        <v/>
      </c>
      <c r="AD90" t="str">
        <f t="shared" ca="1" si="14"/>
        <v/>
      </c>
      <c r="AG90" t="str">
        <f t="shared" ca="1" si="15"/>
        <v/>
      </c>
    </row>
    <row r="91" spans="9:33" ht="18.75" x14ac:dyDescent="0.3">
      <c r="I91" s="597"/>
      <c r="J91" t="str">
        <f ca="1">IF(OR(J90="",J90="fin"),"",IF(ISNA(MATCH($N$4,OFFSET(Dépenses!$G$2:$G$5000,K90,0),0)),"fin",MATCH($N$4,OFFSET(Dépenses!$G$2:$G$5000,K90,0),0)))</f>
        <v/>
      </c>
      <c r="K91" t="str">
        <f t="shared" ca="1" si="16"/>
        <v/>
      </c>
      <c r="L91" s="79" t="str">
        <f ca="1">IF(AND($J91&lt;&gt;"",$J91&lt;&gt;"fin"),IF(INDEX(Dépenses!$A$2:$R$5000,$K91,L$1)="","",INDEX(Dépenses!$A$2:$R$5000,$K91,L$1)),"")</f>
        <v/>
      </c>
      <c r="M91" s="79" t="str">
        <f ca="1">IF(AND($J91&lt;&gt;"",$J91&lt;&gt;"fin"),IF(INDEX(Dépenses!$A$2:$R$5000,$K91,M$1)="","",INDEX(Dépenses!$A$2:$R$5000,$K91,M$1)),"")</f>
        <v/>
      </c>
      <c r="N91" s="79" t="str">
        <f ca="1">IF(AND($J91&lt;&gt;"",$J91&lt;&gt;"fin"),IF(INDEX(Dépenses!$A$2:$R$5000,$K91,N$1)="","",INDEX(Dépenses!$A$2:$R$5000,$K91,N$1)),"")</f>
        <v/>
      </c>
      <c r="O91" s="79" t="str">
        <f ca="1">IF(AND($J91&lt;&gt;"",$J91&lt;&gt;"fin"),IF(INDEX(Dépenses!$A$2:$R$5000,$K91,O$1)="","",INDEX(Dépenses!$A$2:$R$5000,$K91,O$1)),"")</f>
        <v/>
      </c>
      <c r="P91" s="593" t="str">
        <f ca="1">IF(AND($J91&lt;&gt;"",$J91&lt;&gt;"fin"),IF(INDEX(Dépenses!$A$2:$R$5000,$K91,P$1)="","",INDEX(Dépenses!$A$2:$R$5000,$K91,P$1)),"")</f>
        <v/>
      </c>
      <c r="Q91" s="11" t="str">
        <f ca="1">IF(AND($J91&lt;&gt;"",$J91&lt;&gt;"fin"),IF(INDEX(Dépenses!$A$2:$R$5000,$K91,Q$1)="","",INDEX(Dépenses!$A$2:$R$5000,$K91,Q$1)),"")</f>
        <v/>
      </c>
      <c r="R91" s="594" t="str">
        <f ca="1">IF(AND($J91&lt;&gt;"",$J91&lt;&gt;"fin"),IF(INDEX(Dépenses!$A$2:$R$5000,$K91,R$1)="","",INDEX(Dépenses!$A$2:$R$5000,$K91,R$1)),"")</f>
        <v/>
      </c>
      <c r="T91" t="str">
        <f ca="1">IF(OR(T90="",T90="fin"),"",IF(ISNA(MATCH($N$4,OFFSET(Recettes!$G$2:$G$5000,U90,0),0)),"fin",MATCH($N$4,OFFSET(Recettes!$G$2:$G$5000,U90,0),0)))</f>
        <v/>
      </c>
      <c r="U91" t="str">
        <f t="shared" ca="1" si="17"/>
        <v/>
      </c>
      <c r="V91" s="79" t="str">
        <f ca="1">IF(AND($T91&lt;&gt;"",$T91&lt;&gt;"fin"),IF(INDEX(Recettes!$A$2:$R$5000,$U91,V$1)="","",INDEX(Recettes!$A$2:$R$5000,$U91,V$1)),"")</f>
        <v/>
      </c>
      <c r="W91" s="79" t="str">
        <f ca="1">IF(AND($T91&lt;&gt;"",$T91&lt;&gt;"fin"),IF(INDEX(Recettes!$A$2:$R$5000,$U91,W$1)="","",INDEX(Recettes!$A$2:$R$5000,$U91,W$1)),"")</f>
        <v/>
      </c>
      <c r="X91" s="79" t="str">
        <f ca="1">IF(AND($T91&lt;&gt;"",$T91&lt;&gt;"fin"),IF(INDEX(Recettes!$A$2:$R$5000,$U91,X$1)="","",INDEX(Recettes!$A$2:$R$5000,$U91,X$1)),"")</f>
        <v/>
      </c>
      <c r="Y91" s="79" t="str">
        <f ca="1">IF(AND($T91&lt;&gt;"",$T91&lt;&gt;"fin"),IF(INDEX(Recettes!$A$2:$R$5000,$U91,Y$1)="","",INDEX(Recettes!$A$2:$R$5000,$U91,Y$1)),"")</f>
        <v/>
      </c>
      <c r="Z91" s="79" t="str">
        <f ca="1">IF(AND($T91&lt;&gt;"",$T91&lt;&gt;"fin"),IF(INDEX(Recettes!$A$2:$R$5000,$U91,Z$1)="","",INDEX(Recettes!$A$2:$R$5000,$U91,Z$1)),"")</f>
        <v/>
      </c>
      <c r="AA91" s="11" t="str">
        <f ca="1">IF(AND($T91&lt;&gt;"",$T91&lt;&gt;"fin"),IF(INDEX(Recettes!$A$2:$R$5000,$U91,AA$1)="","",INDEX(Recettes!$A$2:$R$5000,$U91,AA$1)),"")</f>
        <v/>
      </c>
      <c r="AB91" s="79" t="str">
        <f ca="1">IF(AND($T91&lt;&gt;"",$T91&lt;&gt;"fin"),IF(INDEX(Recettes!$A$2:$R$5000,$U91,AB$1)="","",INDEX(Recettes!$A$2:$R$5000,$U91,AB$1)),"")</f>
        <v/>
      </c>
      <c r="AD91" t="str">
        <f t="shared" ca="1" si="14"/>
        <v/>
      </c>
      <c r="AG91" t="str">
        <f t="shared" ca="1" si="15"/>
        <v/>
      </c>
    </row>
    <row r="92" spans="9:33" ht="18.75" x14ac:dyDescent="0.3">
      <c r="I92" s="597"/>
      <c r="J92" t="str">
        <f ca="1">IF(OR(J91="",J91="fin"),"",IF(ISNA(MATCH($N$4,OFFSET(Dépenses!$G$2:$G$5000,K91,0),0)),"fin",MATCH($N$4,OFFSET(Dépenses!$G$2:$G$5000,K91,0),0)))</f>
        <v/>
      </c>
      <c r="K92" t="str">
        <f t="shared" ca="1" si="16"/>
        <v/>
      </c>
      <c r="L92" s="79" t="str">
        <f ca="1">IF(AND($J92&lt;&gt;"",$J92&lt;&gt;"fin"),IF(INDEX(Dépenses!$A$2:$R$5000,$K92,L$1)="","",INDEX(Dépenses!$A$2:$R$5000,$K92,L$1)),"")</f>
        <v/>
      </c>
      <c r="M92" s="79" t="str">
        <f ca="1">IF(AND($J92&lt;&gt;"",$J92&lt;&gt;"fin"),IF(INDEX(Dépenses!$A$2:$R$5000,$K92,M$1)="","",INDEX(Dépenses!$A$2:$R$5000,$K92,M$1)),"")</f>
        <v/>
      </c>
      <c r="N92" s="79" t="str">
        <f ca="1">IF(AND($J92&lt;&gt;"",$J92&lt;&gt;"fin"),IF(INDEX(Dépenses!$A$2:$R$5000,$K92,N$1)="","",INDEX(Dépenses!$A$2:$R$5000,$K92,N$1)),"")</f>
        <v/>
      </c>
      <c r="O92" s="79" t="str">
        <f ca="1">IF(AND($J92&lt;&gt;"",$J92&lt;&gt;"fin"),IF(INDEX(Dépenses!$A$2:$R$5000,$K92,O$1)="","",INDEX(Dépenses!$A$2:$R$5000,$K92,O$1)),"")</f>
        <v/>
      </c>
      <c r="P92" s="593" t="str">
        <f ca="1">IF(AND($J92&lt;&gt;"",$J92&lt;&gt;"fin"),IF(INDEX(Dépenses!$A$2:$R$5000,$K92,P$1)="","",INDEX(Dépenses!$A$2:$R$5000,$K92,P$1)),"")</f>
        <v/>
      </c>
      <c r="Q92" s="11" t="str">
        <f ca="1">IF(AND($J92&lt;&gt;"",$J92&lt;&gt;"fin"),IF(INDEX(Dépenses!$A$2:$R$5000,$K92,Q$1)="","",INDEX(Dépenses!$A$2:$R$5000,$K92,Q$1)),"")</f>
        <v/>
      </c>
      <c r="R92" s="594" t="str">
        <f ca="1">IF(AND($J92&lt;&gt;"",$J92&lt;&gt;"fin"),IF(INDEX(Dépenses!$A$2:$R$5000,$K92,R$1)="","",INDEX(Dépenses!$A$2:$R$5000,$K92,R$1)),"")</f>
        <v/>
      </c>
      <c r="T92" t="str">
        <f ca="1">IF(OR(T91="",T91="fin"),"",IF(ISNA(MATCH($N$4,OFFSET(Recettes!$G$2:$G$5000,U91,0),0)),"fin",MATCH($N$4,OFFSET(Recettes!$G$2:$G$5000,U91,0),0)))</f>
        <v/>
      </c>
      <c r="U92" t="str">
        <f t="shared" ca="1" si="17"/>
        <v/>
      </c>
      <c r="V92" s="79" t="str">
        <f ca="1">IF(AND($T92&lt;&gt;"",$T92&lt;&gt;"fin"),IF(INDEX(Recettes!$A$2:$R$5000,$U92,V$1)="","",INDEX(Recettes!$A$2:$R$5000,$U92,V$1)),"")</f>
        <v/>
      </c>
      <c r="W92" s="79" t="str">
        <f ca="1">IF(AND($T92&lt;&gt;"",$T92&lt;&gt;"fin"),IF(INDEX(Recettes!$A$2:$R$5000,$U92,W$1)="","",INDEX(Recettes!$A$2:$R$5000,$U92,W$1)),"")</f>
        <v/>
      </c>
      <c r="X92" s="79" t="str">
        <f ca="1">IF(AND($T92&lt;&gt;"",$T92&lt;&gt;"fin"),IF(INDEX(Recettes!$A$2:$R$5000,$U92,X$1)="","",INDEX(Recettes!$A$2:$R$5000,$U92,X$1)),"")</f>
        <v/>
      </c>
      <c r="Y92" s="79" t="str">
        <f ca="1">IF(AND($T92&lt;&gt;"",$T92&lt;&gt;"fin"),IF(INDEX(Recettes!$A$2:$R$5000,$U92,Y$1)="","",INDEX(Recettes!$A$2:$R$5000,$U92,Y$1)),"")</f>
        <v/>
      </c>
      <c r="Z92" s="79" t="str">
        <f ca="1">IF(AND($T92&lt;&gt;"",$T92&lt;&gt;"fin"),IF(INDEX(Recettes!$A$2:$R$5000,$U92,Z$1)="","",INDEX(Recettes!$A$2:$R$5000,$U92,Z$1)),"")</f>
        <v/>
      </c>
      <c r="AA92" s="11" t="str">
        <f ca="1">IF(AND($T92&lt;&gt;"",$T92&lt;&gt;"fin"),IF(INDEX(Recettes!$A$2:$R$5000,$U92,AA$1)="","",INDEX(Recettes!$A$2:$R$5000,$U92,AA$1)),"")</f>
        <v/>
      </c>
      <c r="AB92" s="79" t="str">
        <f ca="1">IF(AND($T92&lt;&gt;"",$T92&lt;&gt;"fin"),IF(INDEX(Recettes!$A$2:$R$5000,$U92,AB$1)="","",INDEX(Recettes!$A$2:$R$5000,$U92,AB$1)),"")</f>
        <v/>
      </c>
      <c r="AD92" t="str">
        <f t="shared" ca="1" si="14"/>
        <v/>
      </c>
      <c r="AG92" t="str">
        <f t="shared" ca="1" si="15"/>
        <v/>
      </c>
    </row>
    <row r="93" spans="9:33" ht="18.75" x14ac:dyDescent="0.3">
      <c r="I93" s="597"/>
      <c r="J93" t="str">
        <f ca="1">IF(OR(J92="",J92="fin"),"",IF(ISNA(MATCH($N$4,OFFSET(Dépenses!$G$2:$G$5000,K92,0),0)),"fin",MATCH($N$4,OFFSET(Dépenses!$G$2:$G$5000,K92,0),0)))</f>
        <v/>
      </c>
      <c r="K93" t="str">
        <f t="shared" ca="1" si="16"/>
        <v/>
      </c>
      <c r="L93" s="79" t="str">
        <f ca="1">IF(AND($J93&lt;&gt;"",$J93&lt;&gt;"fin"),IF(INDEX(Dépenses!$A$2:$R$5000,$K93,L$1)="","",INDEX(Dépenses!$A$2:$R$5000,$K93,L$1)),"")</f>
        <v/>
      </c>
      <c r="M93" s="79" t="str">
        <f ca="1">IF(AND($J93&lt;&gt;"",$J93&lt;&gt;"fin"),IF(INDEX(Dépenses!$A$2:$R$5000,$K93,M$1)="","",INDEX(Dépenses!$A$2:$R$5000,$K93,M$1)),"")</f>
        <v/>
      </c>
      <c r="N93" s="79" t="str">
        <f ca="1">IF(AND($J93&lt;&gt;"",$J93&lt;&gt;"fin"),IF(INDEX(Dépenses!$A$2:$R$5000,$K93,N$1)="","",INDEX(Dépenses!$A$2:$R$5000,$K93,N$1)),"")</f>
        <v/>
      </c>
      <c r="O93" s="79" t="str">
        <f ca="1">IF(AND($J93&lt;&gt;"",$J93&lt;&gt;"fin"),IF(INDEX(Dépenses!$A$2:$R$5000,$K93,O$1)="","",INDEX(Dépenses!$A$2:$R$5000,$K93,O$1)),"")</f>
        <v/>
      </c>
      <c r="P93" s="593" t="str">
        <f ca="1">IF(AND($J93&lt;&gt;"",$J93&lt;&gt;"fin"),IF(INDEX(Dépenses!$A$2:$R$5000,$K93,P$1)="","",INDEX(Dépenses!$A$2:$R$5000,$K93,P$1)),"")</f>
        <v/>
      </c>
      <c r="Q93" s="11" t="str">
        <f ca="1">IF(AND($J93&lt;&gt;"",$J93&lt;&gt;"fin"),IF(INDEX(Dépenses!$A$2:$R$5000,$K93,Q$1)="","",INDEX(Dépenses!$A$2:$R$5000,$K93,Q$1)),"")</f>
        <v/>
      </c>
      <c r="R93" s="594" t="str">
        <f ca="1">IF(AND($J93&lt;&gt;"",$J93&lt;&gt;"fin"),IF(INDEX(Dépenses!$A$2:$R$5000,$K93,R$1)="","",INDEX(Dépenses!$A$2:$R$5000,$K93,R$1)),"")</f>
        <v/>
      </c>
      <c r="T93" t="str">
        <f ca="1">IF(OR(T92="",T92="fin"),"",IF(ISNA(MATCH($N$4,OFFSET(Recettes!$G$2:$G$5000,U92,0),0)),"fin",MATCH($N$4,OFFSET(Recettes!$G$2:$G$5000,U92,0),0)))</f>
        <v/>
      </c>
      <c r="U93" t="str">
        <f t="shared" ca="1" si="17"/>
        <v/>
      </c>
      <c r="V93" s="79" t="str">
        <f ca="1">IF(AND($T93&lt;&gt;"",$T93&lt;&gt;"fin"),IF(INDEX(Recettes!$A$2:$R$5000,$U93,V$1)="","",INDEX(Recettes!$A$2:$R$5000,$U93,V$1)),"")</f>
        <v/>
      </c>
      <c r="W93" s="79" t="str">
        <f ca="1">IF(AND($T93&lt;&gt;"",$T93&lt;&gt;"fin"),IF(INDEX(Recettes!$A$2:$R$5000,$U93,W$1)="","",INDEX(Recettes!$A$2:$R$5000,$U93,W$1)),"")</f>
        <v/>
      </c>
      <c r="X93" s="79" t="str">
        <f ca="1">IF(AND($T93&lt;&gt;"",$T93&lt;&gt;"fin"),IF(INDEX(Recettes!$A$2:$R$5000,$U93,X$1)="","",INDEX(Recettes!$A$2:$R$5000,$U93,X$1)),"")</f>
        <v/>
      </c>
      <c r="Y93" s="79" t="str">
        <f ca="1">IF(AND($T93&lt;&gt;"",$T93&lt;&gt;"fin"),IF(INDEX(Recettes!$A$2:$R$5000,$U93,Y$1)="","",INDEX(Recettes!$A$2:$R$5000,$U93,Y$1)),"")</f>
        <v/>
      </c>
      <c r="Z93" s="79" t="str">
        <f ca="1">IF(AND($T93&lt;&gt;"",$T93&lt;&gt;"fin"),IF(INDEX(Recettes!$A$2:$R$5000,$U93,Z$1)="","",INDEX(Recettes!$A$2:$R$5000,$U93,Z$1)),"")</f>
        <v/>
      </c>
      <c r="AA93" s="11" t="str">
        <f ca="1">IF(AND($T93&lt;&gt;"",$T93&lt;&gt;"fin"),IF(INDEX(Recettes!$A$2:$R$5000,$U93,AA$1)="","",INDEX(Recettes!$A$2:$R$5000,$U93,AA$1)),"")</f>
        <v/>
      </c>
      <c r="AB93" s="79" t="str">
        <f ca="1">IF(AND($T93&lt;&gt;"",$T93&lt;&gt;"fin"),IF(INDEX(Recettes!$A$2:$R$5000,$U93,AB$1)="","",INDEX(Recettes!$A$2:$R$5000,$U93,AB$1)),"")</f>
        <v/>
      </c>
      <c r="AD93" t="str">
        <f t="shared" ca="1" si="14"/>
        <v/>
      </c>
      <c r="AG93" t="str">
        <f t="shared" ca="1" si="15"/>
        <v/>
      </c>
    </row>
    <row r="94" spans="9:33" ht="18.75" x14ac:dyDescent="0.3">
      <c r="I94" s="597"/>
      <c r="J94" t="str">
        <f ca="1">IF(OR(J93="",J93="fin"),"",IF(ISNA(MATCH($N$4,OFFSET(Dépenses!$G$2:$G$5000,K93,0),0)),"fin",MATCH($N$4,OFFSET(Dépenses!$G$2:$G$5000,K93,0),0)))</f>
        <v/>
      </c>
      <c r="K94" t="str">
        <f t="shared" ca="1" si="16"/>
        <v/>
      </c>
      <c r="L94" s="79" t="str">
        <f ca="1">IF(AND($J94&lt;&gt;"",$J94&lt;&gt;"fin"),IF(INDEX(Dépenses!$A$2:$R$5000,$K94,L$1)="","",INDEX(Dépenses!$A$2:$R$5000,$K94,L$1)),"")</f>
        <v/>
      </c>
      <c r="M94" s="79" t="str">
        <f ca="1">IF(AND($J94&lt;&gt;"",$J94&lt;&gt;"fin"),IF(INDEX(Dépenses!$A$2:$R$5000,$K94,M$1)="","",INDEX(Dépenses!$A$2:$R$5000,$K94,M$1)),"")</f>
        <v/>
      </c>
      <c r="N94" s="79" t="str">
        <f ca="1">IF(AND($J94&lt;&gt;"",$J94&lt;&gt;"fin"),IF(INDEX(Dépenses!$A$2:$R$5000,$K94,N$1)="","",INDEX(Dépenses!$A$2:$R$5000,$K94,N$1)),"")</f>
        <v/>
      </c>
      <c r="O94" s="79" t="str">
        <f ca="1">IF(AND($J94&lt;&gt;"",$J94&lt;&gt;"fin"),IF(INDEX(Dépenses!$A$2:$R$5000,$K94,O$1)="","",INDEX(Dépenses!$A$2:$R$5000,$K94,O$1)),"")</f>
        <v/>
      </c>
      <c r="P94" s="593" t="str">
        <f ca="1">IF(AND($J94&lt;&gt;"",$J94&lt;&gt;"fin"),IF(INDEX(Dépenses!$A$2:$R$5000,$K94,P$1)="","",INDEX(Dépenses!$A$2:$R$5000,$K94,P$1)),"")</f>
        <v/>
      </c>
      <c r="Q94" s="11" t="str">
        <f ca="1">IF(AND($J94&lt;&gt;"",$J94&lt;&gt;"fin"),IF(INDEX(Dépenses!$A$2:$R$5000,$K94,Q$1)="","",INDEX(Dépenses!$A$2:$R$5000,$K94,Q$1)),"")</f>
        <v/>
      </c>
      <c r="R94" s="594" t="str">
        <f ca="1">IF(AND($J94&lt;&gt;"",$J94&lt;&gt;"fin"),IF(INDEX(Dépenses!$A$2:$R$5000,$K94,R$1)="","",INDEX(Dépenses!$A$2:$R$5000,$K94,R$1)),"")</f>
        <v/>
      </c>
      <c r="T94" t="str">
        <f ca="1">IF(OR(T93="",T93="fin"),"",IF(ISNA(MATCH($N$4,OFFSET(Recettes!$G$2:$G$5000,U93,0),0)),"fin",MATCH($N$4,OFFSET(Recettes!$G$2:$G$5000,U93,0),0)))</f>
        <v/>
      </c>
      <c r="U94" t="str">
        <f t="shared" ca="1" si="17"/>
        <v/>
      </c>
      <c r="V94" s="79" t="str">
        <f ca="1">IF(AND($T94&lt;&gt;"",$T94&lt;&gt;"fin"),IF(INDEX(Recettes!$A$2:$R$5000,$U94,V$1)="","",INDEX(Recettes!$A$2:$R$5000,$U94,V$1)),"")</f>
        <v/>
      </c>
      <c r="W94" s="79" t="str">
        <f ca="1">IF(AND($T94&lt;&gt;"",$T94&lt;&gt;"fin"),IF(INDEX(Recettes!$A$2:$R$5000,$U94,W$1)="","",INDEX(Recettes!$A$2:$R$5000,$U94,W$1)),"")</f>
        <v/>
      </c>
      <c r="X94" s="79" t="str">
        <f ca="1">IF(AND($T94&lt;&gt;"",$T94&lt;&gt;"fin"),IF(INDEX(Recettes!$A$2:$R$5000,$U94,X$1)="","",INDEX(Recettes!$A$2:$R$5000,$U94,X$1)),"")</f>
        <v/>
      </c>
      <c r="Y94" s="79" t="str">
        <f ca="1">IF(AND($T94&lt;&gt;"",$T94&lt;&gt;"fin"),IF(INDEX(Recettes!$A$2:$R$5000,$U94,Y$1)="","",INDEX(Recettes!$A$2:$R$5000,$U94,Y$1)),"")</f>
        <v/>
      </c>
      <c r="Z94" s="79" t="str">
        <f ca="1">IF(AND($T94&lt;&gt;"",$T94&lt;&gt;"fin"),IF(INDEX(Recettes!$A$2:$R$5000,$U94,Z$1)="","",INDEX(Recettes!$A$2:$R$5000,$U94,Z$1)),"")</f>
        <v/>
      </c>
      <c r="AA94" s="11" t="str">
        <f ca="1">IF(AND($T94&lt;&gt;"",$T94&lt;&gt;"fin"),IF(INDEX(Recettes!$A$2:$R$5000,$U94,AA$1)="","",INDEX(Recettes!$A$2:$R$5000,$U94,AA$1)),"")</f>
        <v/>
      </c>
      <c r="AB94" s="79" t="str">
        <f ca="1">IF(AND($T94&lt;&gt;"",$T94&lt;&gt;"fin"),IF(INDEX(Recettes!$A$2:$R$5000,$U94,AB$1)="","",INDEX(Recettes!$A$2:$R$5000,$U94,AB$1)),"")</f>
        <v/>
      </c>
      <c r="AD94" t="str">
        <f t="shared" ca="1" si="14"/>
        <v/>
      </c>
      <c r="AG94" t="str">
        <f t="shared" ca="1" si="15"/>
        <v/>
      </c>
    </row>
    <row r="95" spans="9:33" ht="18.75" x14ac:dyDescent="0.3">
      <c r="I95" s="597"/>
      <c r="J95" t="str">
        <f ca="1">IF(OR(J94="",J94="fin"),"",IF(ISNA(MATCH($N$4,OFFSET(Dépenses!$G$2:$G$5000,K94,0),0)),"fin",MATCH($N$4,OFFSET(Dépenses!$G$2:$G$5000,K94,0),0)))</f>
        <v/>
      </c>
      <c r="K95" t="str">
        <f t="shared" ca="1" si="16"/>
        <v/>
      </c>
      <c r="L95" s="79" t="str">
        <f ca="1">IF(AND($J95&lt;&gt;"",$J95&lt;&gt;"fin"),IF(INDEX(Dépenses!$A$2:$R$5000,$K95,L$1)="","",INDEX(Dépenses!$A$2:$R$5000,$K95,L$1)),"")</f>
        <v/>
      </c>
      <c r="M95" s="79" t="str">
        <f ca="1">IF(AND($J95&lt;&gt;"",$J95&lt;&gt;"fin"),IF(INDEX(Dépenses!$A$2:$R$5000,$K95,M$1)="","",INDEX(Dépenses!$A$2:$R$5000,$K95,M$1)),"")</f>
        <v/>
      </c>
      <c r="N95" s="79" t="str">
        <f ca="1">IF(AND($J95&lt;&gt;"",$J95&lt;&gt;"fin"),IF(INDEX(Dépenses!$A$2:$R$5000,$K95,N$1)="","",INDEX(Dépenses!$A$2:$R$5000,$K95,N$1)),"")</f>
        <v/>
      </c>
      <c r="O95" s="79" t="str">
        <f ca="1">IF(AND($J95&lt;&gt;"",$J95&lt;&gt;"fin"),IF(INDEX(Dépenses!$A$2:$R$5000,$K95,O$1)="","",INDEX(Dépenses!$A$2:$R$5000,$K95,O$1)),"")</f>
        <v/>
      </c>
      <c r="P95" s="593" t="str">
        <f ca="1">IF(AND($J95&lt;&gt;"",$J95&lt;&gt;"fin"),IF(INDEX(Dépenses!$A$2:$R$5000,$K95,P$1)="","",INDEX(Dépenses!$A$2:$R$5000,$K95,P$1)),"")</f>
        <v/>
      </c>
      <c r="Q95" s="11" t="str">
        <f ca="1">IF(AND($J95&lt;&gt;"",$J95&lt;&gt;"fin"),IF(INDEX(Dépenses!$A$2:$R$5000,$K95,Q$1)="","",INDEX(Dépenses!$A$2:$R$5000,$K95,Q$1)),"")</f>
        <v/>
      </c>
      <c r="R95" s="594" t="str">
        <f ca="1">IF(AND($J95&lt;&gt;"",$J95&lt;&gt;"fin"),IF(INDEX(Dépenses!$A$2:$R$5000,$K95,R$1)="","",INDEX(Dépenses!$A$2:$R$5000,$K95,R$1)),"")</f>
        <v/>
      </c>
      <c r="T95" t="str">
        <f ca="1">IF(OR(T94="",T94="fin"),"",IF(ISNA(MATCH($N$4,OFFSET(Recettes!$G$2:$G$5000,U94,0),0)),"fin",MATCH($N$4,OFFSET(Recettes!$G$2:$G$5000,U94,0),0)))</f>
        <v/>
      </c>
      <c r="U95" t="str">
        <f t="shared" ca="1" si="17"/>
        <v/>
      </c>
      <c r="V95" s="79" t="str">
        <f ca="1">IF(AND($T95&lt;&gt;"",$T95&lt;&gt;"fin"),IF(INDEX(Recettes!$A$2:$R$5000,$U95,V$1)="","",INDEX(Recettes!$A$2:$R$5000,$U95,V$1)),"")</f>
        <v/>
      </c>
      <c r="W95" s="79" t="str">
        <f ca="1">IF(AND($T95&lt;&gt;"",$T95&lt;&gt;"fin"),IF(INDEX(Recettes!$A$2:$R$5000,$U95,W$1)="","",INDEX(Recettes!$A$2:$R$5000,$U95,W$1)),"")</f>
        <v/>
      </c>
      <c r="X95" s="79" t="str">
        <f ca="1">IF(AND($T95&lt;&gt;"",$T95&lt;&gt;"fin"),IF(INDEX(Recettes!$A$2:$R$5000,$U95,X$1)="","",INDEX(Recettes!$A$2:$R$5000,$U95,X$1)),"")</f>
        <v/>
      </c>
      <c r="Y95" s="79" t="str">
        <f ca="1">IF(AND($T95&lt;&gt;"",$T95&lt;&gt;"fin"),IF(INDEX(Recettes!$A$2:$R$5000,$U95,Y$1)="","",INDEX(Recettes!$A$2:$R$5000,$U95,Y$1)),"")</f>
        <v/>
      </c>
      <c r="Z95" s="79" t="str">
        <f ca="1">IF(AND($T95&lt;&gt;"",$T95&lt;&gt;"fin"),IF(INDEX(Recettes!$A$2:$R$5000,$U95,Z$1)="","",INDEX(Recettes!$A$2:$R$5000,$U95,Z$1)),"")</f>
        <v/>
      </c>
      <c r="AA95" s="11" t="str">
        <f ca="1">IF(AND($T95&lt;&gt;"",$T95&lt;&gt;"fin"),IF(INDEX(Recettes!$A$2:$R$5000,$U95,AA$1)="","",INDEX(Recettes!$A$2:$R$5000,$U95,AA$1)),"")</f>
        <v/>
      </c>
      <c r="AB95" s="79" t="str">
        <f ca="1">IF(AND($T95&lt;&gt;"",$T95&lt;&gt;"fin"),IF(INDEX(Recettes!$A$2:$R$5000,$U95,AB$1)="","",INDEX(Recettes!$A$2:$R$5000,$U95,AB$1)),"")</f>
        <v/>
      </c>
      <c r="AD95" t="str">
        <f t="shared" ca="1" si="14"/>
        <v/>
      </c>
      <c r="AG95" t="str">
        <f t="shared" ca="1" si="15"/>
        <v/>
      </c>
    </row>
    <row r="96" spans="9:33" ht="18.75" x14ac:dyDescent="0.3">
      <c r="I96" s="597"/>
      <c r="J96" t="str">
        <f ca="1">IF(OR(J95="",J95="fin"),"",IF(ISNA(MATCH($N$4,OFFSET(Dépenses!$G$2:$G$5000,K95,0),0)),"fin",MATCH($N$4,OFFSET(Dépenses!$G$2:$G$5000,K95,0),0)))</f>
        <v/>
      </c>
      <c r="K96" t="str">
        <f t="shared" ca="1" si="16"/>
        <v/>
      </c>
      <c r="L96" s="79" t="str">
        <f ca="1">IF(AND($J96&lt;&gt;"",$J96&lt;&gt;"fin"),IF(INDEX(Dépenses!$A$2:$R$5000,$K96,L$1)="","",INDEX(Dépenses!$A$2:$R$5000,$K96,L$1)),"")</f>
        <v/>
      </c>
      <c r="M96" s="79" t="str">
        <f ca="1">IF(AND($J96&lt;&gt;"",$J96&lt;&gt;"fin"),IF(INDEX(Dépenses!$A$2:$R$5000,$K96,M$1)="","",INDEX(Dépenses!$A$2:$R$5000,$K96,M$1)),"")</f>
        <v/>
      </c>
      <c r="N96" s="79" t="str">
        <f ca="1">IF(AND($J96&lt;&gt;"",$J96&lt;&gt;"fin"),IF(INDEX(Dépenses!$A$2:$R$5000,$K96,N$1)="","",INDEX(Dépenses!$A$2:$R$5000,$K96,N$1)),"")</f>
        <v/>
      </c>
      <c r="O96" s="79" t="str">
        <f ca="1">IF(AND($J96&lt;&gt;"",$J96&lt;&gt;"fin"),IF(INDEX(Dépenses!$A$2:$R$5000,$K96,O$1)="","",INDEX(Dépenses!$A$2:$R$5000,$K96,O$1)),"")</f>
        <v/>
      </c>
      <c r="P96" s="593" t="str">
        <f ca="1">IF(AND($J96&lt;&gt;"",$J96&lt;&gt;"fin"),IF(INDEX(Dépenses!$A$2:$R$5000,$K96,P$1)="","",INDEX(Dépenses!$A$2:$R$5000,$K96,P$1)),"")</f>
        <v/>
      </c>
      <c r="Q96" s="11" t="str">
        <f ca="1">IF(AND($J96&lt;&gt;"",$J96&lt;&gt;"fin"),IF(INDEX(Dépenses!$A$2:$R$5000,$K96,Q$1)="","",INDEX(Dépenses!$A$2:$R$5000,$K96,Q$1)),"")</f>
        <v/>
      </c>
      <c r="R96" s="594" t="str">
        <f ca="1">IF(AND($J96&lt;&gt;"",$J96&lt;&gt;"fin"),IF(INDEX(Dépenses!$A$2:$R$5000,$K96,R$1)="","",INDEX(Dépenses!$A$2:$R$5000,$K96,R$1)),"")</f>
        <v/>
      </c>
      <c r="T96" t="str">
        <f ca="1">IF(OR(T95="",T95="fin"),"",IF(ISNA(MATCH($N$4,OFFSET(Recettes!$G$2:$G$5000,U95,0),0)),"fin",MATCH($N$4,OFFSET(Recettes!$G$2:$G$5000,U95,0),0)))</f>
        <v/>
      </c>
      <c r="U96" t="str">
        <f t="shared" ca="1" si="17"/>
        <v/>
      </c>
      <c r="V96" s="79" t="str">
        <f ca="1">IF(AND($T96&lt;&gt;"",$T96&lt;&gt;"fin"),IF(INDEX(Recettes!$A$2:$R$5000,$U96,V$1)="","",INDEX(Recettes!$A$2:$R$5000,$U96,V$1)),"")</f>
        <v/>
      </c>
      <c r="W96" s="79" t="str">
        <f ca="1">IF(AND($T96&lt;&gt;"",$T96&lt;&gt;"fin"),IF(INDEX(Recettes!$A$2:$R$5000,$U96,W$1)="","",INDEX(Recettes!$A$2:$R$5000,$U96,W$1)),"")</f>
        <v/>
      </c>
      <c r="X96" s="79" t="str">
        <f ca="1">IF(AND($T96&lt;&gt;"",$T96&lt;&gt;"fin"),IF(INDEX(Recettes!$A$2:$R$5000,$U96,X$1)="","",INDEX(Recettes!$A$2:$R$5000,$U96,X$1)),"")</f>
        <v/>
      </c>
      <c r="Y96" s="79" t="str">
        <f ca="1">IF(AND($T96&lt;&gt;"",$T96&lt;&gt;"fin"),IF(INDEX(Recettes!$A$2:$R$5000,$U96,Y$1)="","",INDEX(Recettes!$A$2:$R$5000,$U96,Y$1)),"")</f>
        <v/>
      </c>
      <c r="Z96" s="79" t="str">
        <f ca="1">IF(AND($T96&lt;&gt;"",$T96&lt;&gt;"fin"),IF(INDEX(Recettes!$A$2:$R$5000,$U96,Z$1)="","",INDEX(Recettes!$A$2:$R$5000,$U96,Z$1)),"")</f>
        <v/>
      </c>
      <c r="AA96" s="11" t="str">
        <f ca="1">IF(AND($T96&lt;&gt;"",$T96&lt;&gt;"fin"),IF(INDEX(Recettes!$A$2:$R$5000,$U96,AA$1)="","",INDEX(Recettes!$A$2:$R$5000,$U96,AA$1)),"")</f>
        <v/>
      </c>
      <c r="AB96" s="79" t="str">
        <f ca="1">IF(AND($T96&lt;&gt;"",$T96&lt;&gt;"fin"),IF(INDEX(Recettes!$A$2:$R$5000,$U96,AB$1)="","",INDEX(Recettes!$A$2:$R$5000,$U96,AB$1)),"")</f>
        <v/>
      </c>
      <c r="AD96" t="str">
        <f t="shared" ca="1" si="14"/>
        <v/>
      </c>
      <c r="AG96" t="str">
        <f t="shared" ca="1" si="15"/>
        <v/>
      </c>
    </row>
    <row r="97" spans="9:33" ht="18.75" x14ac:dyDescent="0.3">
      <c r="I97" s="597"/>
      <c r="J97" t="str">
        <f ca="1">IF(OR(J96="",J96="fin"),"",IF(ISNA(MATCH($N$4,OFFSET(Dépenses!$G$2:$G$5000,K96,0),0)),"fin",MATCH($N$4,OFFSET(Dépenses!$G$2:$G$5000,K96,0),0)))</f>
        <v/>
      </c>
      <c r="K97" t="str">
        <f t="shared" ca="1" si="16"/>
        <v/>
      </c>
      <c r="L97" s="79" t="str">
        <f ca="1">IF(AND($J97&lt;&gt;"",$J97&lt;&gt;"fin"),IF(INDEX(Dépenses!$A$2:$R$5000,$K97,L$1)="","",INDEX(Dépenses!$A$2:$R$5000,$K97,L$1)),"")</f>
        <v/>
      </c>
      <c r="M97" s="79" t="str">
        <f ca="1">IF(AND($J97&lt;&gt;"",$J97&lt;&gt;"fin"),IF(INDEX(Dépenses!$A$2:$R$5000,$K97,M$1)="","",INDEX(Dépenses!$A$2:$R$5000,$K97,M$1)),"")</f>
        <v/>
      </c>
      <c r="N97" s="79" t="str">
        <f ca="1">IF(AND($J97&lt;&gt;"",$J97&lt;&gt;"fin"),IF(INDEX(Dépenses!$A$2:$R$5000,$K97,N$1)="","",INDEX(Dépenses!$A$2:$R$5000,$K97,N$1)),"")</f>
        <v/>
      </c>
      <c r="O97" s="79" t="str">
        <f ca="1">IF(AND($J97&lt;&gt;"",$J97&lt;&gt;"fin"),IF(INDEX(Dépenses!$A$2:$R$5000,$K97,O$1)="","",INDEX(Dépenses!$A$2:$R$5000,$K97,O$1)),"")</f>
        <v/>
      </c>
      <c r="P97" s="593" t="str">
        <f ca="1">IF(AND($J97&lt;&gt;"",$J97&lt;&gt;"fin"),IF(INDEX(Dépenses!$A$2:$R$5000,$K97,P$1)="","",INDEX(Dépenses!$A$2:$R$5000,$K97,P$1)),"")</f>
        <v/>
      </c>
      <c r="Q97" s="11" t="str">
        <f ca="1">IF(AND($J97&lt;&gt;"",$J97&lt;&gt;"fin"),IF(INDEX(Dépenses!$A$2:$R$5000,$K97,Q$1)="","",INDEX(Dépenses!$A$2:$R$5000,$K97,Q$1)),"")</f>
        <v/>
      </c>
      <c r="R97" s="594" t="str">
        <f ca="1">IF(AND($J97&lt;&gt;"",$J97&lt;&gt;"fin"),IF(INDEX(Dépenses!$A$2:$R$5000,$K97,R$1)="","",INDEX(Dépenses!$A$2:$R$5000,$K97,R$1)),"")</f>
        <v/>
      </c>
      <c r="T97" t="str">
        <f ca="1">IF(OR(T96="",T96="fin"),"",IF(ISNA(MATCH($N$4,OFFSET(Recettes!$G$2:$G$5000,U96,0),0)),"fin",MATCH($N$4,OFFSET(Recettes!$G$2:$G$5000,U96,0),0)))</f>
        <v/>
      </c>
      <c r="U97" t="str">
        <f t="shared" ca="1" si="17"/>
        <v/>
      </c>
      <c r="V97" s="79" t="str">
        <f ca="1">IF(AND($T97&lt;&gt;"",$T97&lt;&gt;"fin"),IF(INDEX(Recettes!$A$2:$R$5000,$U97,V$1)="","",INDEX(Recettes!$A$2:$R$5000,$U97,V$1)),"")</f>
        <v/>
      </c>
      <c r="W97" s="79" t="str">
        <f ca="1">IF(AND($T97&lt;&gt;"",$T97&lt;&gt;"fin"),IF(INDEX(Recettes!$A$2:$R$5000,$U97,W$1)="","",INDEX(Recettes!$A$2:$R$5000,$U97,W$1)),"")</f>
        <v/>
      </c>
      <c r="X97" s="79" t="str">
        <f ca="1">IF(AND($T97&lt;&gt;"",$T97&lt;&gt;"fin"),IF(INDEX(Recettes!$A$2:$R$5000,$U97,X$1)="","",INDEX(Recettes!$A$2:$R$5000,$U97,X$1)),"")</f>
        <v/>
      </c>
      <c r="Y97" s="79" t="str">
        <f ca="1">IF(AND($T97&lt;&gt;"",$T97&lt;&gt;"fin"),IF(INDEX(Recettes!$A$2:$R$5000,$U97,Y$1)="","",INDEX(Recettes!$A$2:$R$5000,$U97,Y$1)),"")</f>
        <v/>
      </c>
      <c r="Z97" s="79" t="str">
        <f ca="1">IF(AND($T97&lt;&gt;"",$T97&lt;&gt;"fin"),IF(INDEX(Recettes!$A$2:$R$5000,$U97,Z$1)="","",INDEX(Recettes!$A$2:$R$5000,$U97,Z$1)),"")</f>
        <v/>
      </c>
      <c r="AA97" s="11" t="str">
        <f ca="1">IF(AND($T97&lt;&gt;"",$T97&lt;&gt;"fin"),IF(INDEX(Recettes!$A$2:$R$5000,$U97,AA$1)="","",INDEX(Recettes!$A$2:$R$5000,$U97,AA$1)),"")</f>
        <v/>
      </c>
      <c r="AB97" s="79" t="str">
        <f ca="1">IF(AND($T97&lt;&gt;"",$T97&lt;&gt;"fin"),IF(INDEX(Recettes!$A$2:$R$5000,$U97,AB$1)="","",INDEX(Recettes!$A$2:$R$5000,$U97,AB$1)),"")</f>
        <v/>
      </c>
      <c r="AD97" t="str">
        <f t="shared" ca="1" si="14"/>
        <v/>
      </c>
      <c r="AG97" t="str">
        <f t="shared" ca="1" si="15"/>
        <v/>
      </c>
    </row>
    <row r="98" spans="9:33" ht="18.75" x14ac:dyDescent="0.3">
      <c r="I98" s="597"/>
      <c r="J98" t="str">
        <f ca="1">IF(OR(J97="",J97="fin"),"",IF(ISNA(MATCH($N$4,OFFSET(Dépenses!$G$2:$G$5000,K97,0),0)),"fin",MATCH($N$4,OFFSET(Dépenses!$G$2:$G$5000,K97,0),0)))</f>
        <v/>
      </c>
      <c r="K98" t="str">
        <f t="shared" ca="1" si="16"/>
        <v/>
      </c>
      <c r="L98" s="79" t="str">
        <f ca="1">IF(AND($J98&lt;&gt;"",$J98&lt;&gt;"fin"),IF(INDEX(Dépenses!$A$2:$R$5000,$K98,L$1)="","",INDEX(Dépenses!$A$2:$R$5000,$K98,L$1)),"")</f>
        <v/>
      </c>
      <c r="M98" s="79" t="str">
        <f ca="1">IF(AND($J98&lt;&gt;"",$J98&lt;&gt;"fin"),IF(INDEX(Dépenses!$A$2:$R$5000,$K98,M$1)="","",INDEX(Dépenses!$A$2:$R$5000,$K98,M$1)),"")</f>
        <v/>
      </c>
      <c r="N98" s="79" t="str">
        <f ca="1">IF(AND($J98&lt;&gt;"",$J98&lt;&gt;"fin"),IF(INDEX(Dépenses!$A$2:$R$5000,$K98,N$1)="","",INDEX(Dépenses!$A$2:$R$5000,$K98,N$1)),"")</f>
        <v/>
      </c>
      <c r="O98" s="79" t="str">
        <f ca="1">IF(AND($J98&lt;&gt;"",$J98&lt;&gt;"fin"),IF(INDEX(Dépenses!$A$2:$R$5000,$K98,O$1)="","",INDEX(Dépenses!$A$2:$R$5000,$K98,O$1)),"")</f>
        <v/>
      </c>
      <c r="P98" s="593" t="str">
        <f ca="1">IF(AND($J98&lt;&gt;"",$J98&lt;&gt;"fin"),IF(INDEX(Dépenses!$A$2:$R$5000,$K98,P$1)="","",INDEX(Dépenses!$A$2:$R$5000,$K98,P$1)),"")</f>
        <v/>
      </c>
      <c r="Q98" s="11" t="str">
        <f ca="1">IF(AND($J98&lt;&gt;"",$J98&lt;&gt;"fin"),IF(INDEX(Dépenses!$A$2:$R$5000,$K98,Q$1)="","",INDEX(Dépenses!$A$2:$R$5000,$K98,Q$1)),"")</f>
        <v/>
      </c>
      <c r="R98" s="594" t="str">
        <f ca="1">IF(AND($J98&lt;&gt;"",$J98&lt;&gt;"fin"),IF(INDEX(Dépenses!$A$2:$R$5000,$K98,R$1)="","",INDEX(Dépenses!$A$2:$R$5000,$K98,R$1)),"")</f>
        <v/>
      </c>
      <c r="T98" t="str">
        <f ca="1">IF(OR(T97="",T97="fin"),"",IF(ISNA(MATCH($N$4,OFFSET(Recettes!$G$2:$G$5000,U97,0),0)),"fin",MATCH($N$4,OFFSET(Recettes!$G$2:$G$5000,U97,0),0)))</f>
        <v/>
      </c>
      <c r="U98" t="str">
        <f t="shared" ca="1" si="17"/>
        <v/>
      </c>
      <c r="V98" s="79" t="str">
        <f ca="1">IF(AND($T98&lt;&gt;"",$T98&lt;&gt;"fin"),IF(INDEX(Recettes!$A$2:$R$5000,$U98,V$1)="","",INDEX(Recettes!$A$2:$R$5000,$U98,V$1)),"")</f>
        <v/>
      </c>
      <c r="W98" s="79" t="str">
        <f ca="1">IF(AND($T98&lt;&gt;"",$T98&lt;&gt;"fin"),IF(INDEX(Recettes!$A$2:$R$5000,$U98,W$1)="","",INDEX(Recettes!$A$2:$R$5000,$U98,W$1)),"")</f>
        <v/>
      </c>
      <c r="X98" s="79" t="str">
        <f ca="1">IF(AND($T98&lt;&gt;"",$T98&lt;&gt;"fin"),IF(INDEX(Recettes!$A$2:$R$5000,$U98,X$1)="","",INDEX(Recettes!$A$2:$R$5000,$U98,X$1)),"")</f>
        <v/>
      </c>
      <c r="Y98" s="79" t="str">
        <f ca="1">IF(AND($T98&lt;&gt;"",$T98&lt;&gt;"fin"),IF(INDEX(Recettes!$A$2:$R$5000,$U98,Y$1)="","",INDEX(Recettes!$A$2:$R$5000,$U98,Y$1)),"")</f>
        <v/>
      </c>
      <c r="Z98" s="79" t="str">
        <f ca="1">IF(AND($T98&lt;&gt;"",$T98&lt;&gt;"fin"),IF(INDEX(Recettes!$A$2:$R$5000,$U98,Z$1)="","",INDEX(Recettes!$A$2:$R$5000,$U98,Z$1)),"")</f>
        <v/>
      </c>
      <c r="AA98" s="11" t="str">
        <f ca="1">IF(AND($T98&lt;&gt;"",$T98&lt;&gt;"fin"),IF(INDEX(Recettes!$A$2:$R$5000,$U98,AA$1)="","",INDEX(Recettes!$A$2:$R$5000,$U98,AA$1)),"")</f>
        <v/>
      </c>
      <c r="AB98" s="79" t="str">
        <f ca="1">IF(AND($T98&lt;&gt;"",$T98&lt;&gt;"fin"),IF(INDEX(Recettes!$A$2:$R$5000,$U98,AB$1)="","",INDEX(Recettes!$A$2:$R$5000,$U98,AB$1)),"")</f>
        <v/>
      </c>
      <c r="AD98" t="str">
        <f t="shared" ca="1" si="14"/>
        <v/>
      </c>
      <c r="AG98" t="str">
        <f t="shared" ca="1" si="15"/>
        <v/>
      </c>
    </row>
    <row r="99" spans="9:33" ht="18.75" x14ac:dyDescent="0.3">
      <c r="I99" s="597"/>
      <c r="J99" t="str">
        <f ca="1">IF(OR(J98="",J98="fin"),"",IF(ISNA(MATCH($N$4,OFFSET(Dépenses!$G$2:$G$5000,K98,0),0)),"fin",MATCH($N$4,OFFSET(Dépenses!$G$2:$G$5000,K98,0),0)))</f>
        <v/>
      </c>
      <c r="K99" t="str">
        <f t="shared" ca="1" si="16"/>
        <v/>
      </c>
      <c r="L99" s="79" t="str">
        <f ca="1">IF(AND($J99&lt;&gt;"",$J99&lt;&gt;"fin"),IF(INDEX(Dépenses!$A$2:$R$5000,$K99,L$1)="","",INDEX(Dépenses!$A$2:$R$5000,$K99,L$1)),"")</f>
        <v/>
      </c>
      <c r="M99" s="79" t="str">
        <f ca="1">IF(AND($J99&lt;&gt;"",$J99&lt;&gt;"fin"),IF(INDEX(Dépenses!$A$2:$R$5000,$K99,M$1)="","",INDEX(Dépenses!$A$2:$R$5000,$K99,M$1)),"")</f>
        <v/>
      </c>
      <c r="N99" s="79" t="str">
        <f ca="1">IF(AND($J99&lt;&gt;"",$J99&lt;&gt;"fin"),IF(INDEX(Dépenses!$A$2:$R$5000,$K99,N$1)="","",INDEX(Dépenses!$A$2:$R$5000,$K99,N$1)),"")</f>
        <v/>
      </c>
      <c r="O99" s="79" t="str">
        <f ca="1">IF(AND($J99&lt;&gt;"",$J99&lt;&gt;"fin"),IF(INDEX(Dépenses!$A$2:$R$5000,$K99,O$1)="","",INDEX(Dépenses!$A$2:$R$5000,$K99,O$1)),"")</f>
        <v/>
      </c>
      <c r="P99" s="593" t="str">
        <f ca="1">IF(AND($J99&lt;&gt;"",$J99&lt;&gt;"fin"),IF(INDEX(Dépenses!$A$2:$R$5000,$K99,P$1)="","",INDEX(Dépenses!$A$2:$R$5000,$K99,P$1)),"")</f>
        <v/>
      </c>
      <c r="Q99" s="11" t="str">
        <f ca="1">IF(AND($J99&lt;&gt;"",$J99&lt;&gt;"fin"),IF(INDEX(Dépenses!$A$2:$R$5000,$K99,Q$1)="","",INDEX(Dépenses!$A$2:$R$5000,$K99,Q$1)),"")</f>
        <v/>
      </c>
      <c r="R99" s="594" t="str">
        <f ca="1">IF(AND($J99&lt;&gt;"",$J99&lt;&gt;"fin"),IF(INDEX(Dépenses!$A$2:$R$5000,$K99,R$1)="","",INDEX(Dépenses!$A$2:$R$5000,$K99,R$1)),"")</f>
        <v/>
      </c>
      <c r="T99" t="str">
        <f ca="1">IF(OR(T98="",T98="fin"),"",IF(ISNA(MATCH($N$4,OFFSET(Recettes!$G$2:$G$5000,U98,0),0)),"fin",MATCH($N$4,OFFSET(Recettes!$G$2:$G$5000,U98,0),0)))</f>
        <v/>
      </c>
      <c r="U99" t="str">
        <f t="shared" ca="1" si="17"/>
        <v/>
      </c>
      <c r="V99" s="79" t="str">
        <f ca="1">IF(AND($T99&lt;&gt;"",$T99&lt;&gt;"fin"),IF(INDEX(Recettes!$A$2:$R$5000,$U99,V$1)="","",INDEX(Recettes!$A$2:$R$5000,$U99,V$1)),"")</f>
        <v/>
      </c>
      <c r="W99" s="79" t="str">
        <f ca="1">IF(AND($T99&lt;&gt;"",$T99&lt;&gt;"fin"),IF(INDEX(Recettes!$A$2:$R$5000,$U99,W$1)="","",INDEX(Recettes!$A$2:$R$5000,$U99,W$1)),"")</f>
        <v/>
      </c>
      <c r="X99" s="79" t="str">
        <f ca="1">IF(AND($T99&lt;&gt;"",$T99&lt;&gt;"fin"),IF(INDEX(Recettes!$A$2:$R$5000,$U99,X$1)="","",INDEX(Recettes!$A$2:$R$5000,$U99,X$1)),"")</f>
        <v/>
      </c>
      <c r="Y99" s="79" t="str">
        <f ca="1">IF(AND($T99&lt;&gt;"",$T99&lt;&gt;"fin"),IF(INDEX(Recettes!$A$2:$R$5000,$U99,Y$1)="","",INDEX(Recettes!$A$2:$R$5000,$U99,Y$1)),"")</f>
        <v/>
      </c>
      <c r="Z99" s="79" t="str">
        <f ca="1">IF(AND($T99&lt;&gt;"",$T99&lt;&gt;"fin"),IF(INDEX(Recettes!$A$2:$R$5000,$U99,Z$1)="","",INDEX(Recettes!$A$2:$R$5000,$U99,Z$1)),"")</f>
        <v/>
      </c>
      <c r="AA99" s="11" t="str">
        <f ca="1">IF(AND($T99&lt;&gt;"",$T99&lt;&gt;"fin"),IF(INDEX(Recettes!$A$2:$R$5000,$U99,AA$1)="","",INDEX(Recettes!$A$2:$R$5000,$U99,AA$1)),"")</f>
        <v/>
      </c>
      <c r="AB99" s="79" t="str">
        <f ca="1">IF(AND($T99&lt;&gt;"",$T99&lt;&gt;"fin"),IF(INDEX(Recettes!$A$2:$R$5000,$U99,AB$1)="","",INDEX(Recettes!$A$2:$R$5000,$U99,AB$1)),"")</f>
        <v/>
      </c>
      <c r="AD99" t="str">
        <f t="shared" ca="1" si="14"/>
        <v/>
      </c>
      <c r="AG99" t="str">
        <f t="shared" ca="1" si="15"/>
        <v/>
      </c>
    </row>
    <row r="100" spans="9:33" ht="18.75" x14ac:dyDescent="0.3">
      <c r="I100" s="597"/>
      <c r="J100" t="str">
        <f ca="1">IF(OR(J99="",J99="fin"),"",IF(ISNA(MATCH($N$4,OFFSET(Dépenses!$G$2:$G$5000,K99,0),0)),"fin",MATCH($N$4,OFFSET(Dépenses!$G$2:$G$5000,K99,0),0)))</f>
        <v/>
      </c>
      <c r="K100" t="str">
        <f t="shared" ca="1" si="16"/>
        <v/>
      </c>
      <c r="L100" s="79" t="str">
        <f ca="1">IF(AND($J100&lt;&gt;"",$J100&lt;&gt;"fin"),IF(INDEX(Dépenses!$A$2:$R$5000,$K100,L$1)="","",INDEX(Dépenses!$A$2:$R$5000,$K100,L$1)),"")</f>
        <v/>
      </c>
      <c r="M100" s="79" t="str">
        <f ca="1">IF(AND($J100&lt;&gt;"",$J100&lt;&gt;"fin"),IF(INDEX(Dépenses!$A$2:$R$5000,$K100,M$1)="","",INDEX(Dépenses!$A$2:$R$5000,$K100,M$1)),"")</f>
        <v/>
      </c>
      <c r="N100" s="79" t="str">
        <f ca="1">IF(AND($J100&lt;&gt;"",$J100&lt;&gt;"fin"),IF(INDEX(Dépenses!$A$2:$R$5000,$K100,N$1)="","",INDEX(Dépenses!$A$2:$R$5000,$K100,N$1)),"")</f>
        <v/>
      </c>
      <c r="O100" s="79" t="str">
        <f ca="1">IF(AND($J100&lt;&gt;"",$J100&lt;&gt;"fin"),IF(INDEX(Dépenses!$A$2:$R$5000,$K100,O$1)="","",INDEX(Dépenses!$A$2:$R$5000,$K100,O$1)),"")</f>
        <v/>
      </c>
      <c r="P100" s="593" t="str">
        <f ca="1">IF(AND($J100&lt;&gt;"",$J100&lt;&gt;"fin"),IF(INDEX(Dépenses!$A$2:$R$5000,$K100,P$1)="","",INDEX(Dépenses!$A$2:$R$5000,$K100,P$1)),"")</f>
        <v/>
      </c>
      <c r="Q100" s="11" t="str">
        <f ca="1">IF(AND($J100&lt;&gt;"",$J100&lt;&gt;"fin"),IF(INDEX(Dépenses!$A$2:$R$5000,$K100,Q$1)="","",INDEX(Dépenses!$A$2:$R$5000,$K100,Q$1)),"")</f>
        <v/>
      </c>
      <c r="R100" s="594" t="str">
        <f ca="1">IF(AND($J100&lt;&gt;"",$J100&lt;&gt;"fin"),IF(INDEX(Dépenses!$A$2:$R$5000,$K100,R$1)="","",INDEX(Dépenses!$A$2:$R$5000,$K100,R$1)),"")</f>
        <v/>
      </c>
      <c r="T100" t="str">
        <f ca="1">IF(OR(T99="",T99="fin"),"",IF(ISNA(MATCH($N$4,OFFSET(Recettes!$G$2:$G$5000,U99,0),0)),"fin",MATCH($N$4,OFFSET(Recettes!$G$2:$G$5000,U99,0),0)))</f>
        <v/>
      </c>
      <c r="U100" t="str">
        <f t="shared" ca="1" si="17"/>
        <v/>
      </c>
      <c r="V100" s="79" t="str">
        <f ca="1">IF(AND($T100&lt;&gt;"",$T100&lt;&gt;"fin"),IF(INDEX(Recettes!$A$2:$R$5000,$U100,V$1)="","",INDEX(Recettes!$A$2:$R$5000,$U100,V$1)),"")</f>
        <v/>
      </c>
      <c r="W100" s="79" t="str">
        <f ca="1">IF(AND($T100&lt;&gt;"",$T100&lt;&gt;"fin"),IF(INDEX(Recettes!$A$2:$R$5000,$U100,W$1)="","",INDEX(Recettes!$A$2:$R$5000,$U100,W$1)),"")</f>
        <v/>
      </c>
      <c r="X100" s="79" t="str">
        <f ca="1">IF(AND($T100&lt;&gt;"",$T100&lt;&gt;"fin"),IF(INDEX(Recettes!$A$2:$R$5000,$U100,X$1)="","",INDEX(Recettes!$A$2:$R$5000,$U100,X$1)),"")</f>
        <v/>
      </c>
      <c r="Y100" s="79" t="str">
        <f ca="1">IF(AND($T100&lt;&gt;"",$T100&lt;&gt;"fin"),IF(INDEX(Recettes!$A$2:$R$5000,$U100,Y$1)="","",INDEX(Recettes!$A$2:$R$5000,$U100,Y$1)),"")</f>
        <v/>
      </c>
      <c r="Z100" s="79" t="str">
        <f ca="1">IF(AND($T100&lt;&gt;"",$T100&lt;&gt;"fin"),IF(INDEX(Recettes!$A$2:$R$5000,$U100,Z$1)="","",INDEX(Recettes!$A$2:$R$5000,$U100,Z$1)),"")</f>
        <v/>
      </c>
      <c r="AA100" s="11" t="str">
        <f ca="1">IF(AND($T100&lt;&gt;"",$T100&lt;&gt;"fin"),IF(INDEX(Recettes!$A$2:$R$5000,$U100,AA$1)="","",INDEX(Recettes!$A$2:$R$5000,$U100,AA$1)),"")</f>
        <v/>
      </c>
      <c r="AB100" s="79" t="str">
        <f ca="1">IF(AND($T100&lt;&gt;"",$T100&lt;&gt;"fin"),IF(INDEX(Recettes!$A$2:$R$5000,$U100,AB$1)="","",INDEX(Recettes!$A$2:$R$5000,$U100,AB$1)),"")</f>
        <v/>
      </c>
      <c r="AD100" t="str">
        <f t="shared" ca="1" si="14"/>
        <v/>
      </c>
      <c r="AG100" t="str">
        <f t="shared" ca="1" si="15"/>
        <v/>
      </c>
    </row>
    <row r="101" spans="9:33" ht="18.75" x14ac:dyDescent="0.3">
      <c r="I101" s="597"/>
      <c r="J101" t="str">
        <f ca="1">IF(OR(J100="",J100="fin"),"",IF(ISNA(MATCH($N$4,OFFSET(Dépenses!$G$2:$G$5000,K100,0),0)),"fin",MATCH($N$4,OFFSET(Dépenses!$G$2:$G$5000,K100,0),0)))</f>
        <v/>
      </c>
      <c r="K101" t="str">
        <f t="shared" ca="1" si="16"/>
        <v/>
      </c>
      <c r="L101" s="79" t="str">
        <f ca="1">IF(AND($J101&lt;&gt;"",$J101&lt;&gt;"fin"),IF(INDEX(Dépenses!$A$2:$R$5000,$K101,L$1)="","",INDEX(Dépenses!$A$2:$R$5000,$K101,L$1)),"")</f>
        <v/>
      </c>
      <c r="M101" s="79" t="str">
        <f ca="1">IF(AND($J101&lt;&gt;"",$J101&lt;&gt;"fin"),IF(INDEX(Dépenses!$A$2:$R$5000,$K101,M$1)="","",INDEX(Dépenses!$A$2:$R$5000,$K101,M$1)),"")</f>
        <v/>
      </c>
      <c r="N101" s="79" t="str">
        <f ca="1">IF(AND($J101&lt;&gt;"",$J101&lt;&gt;"fin"),IF(INDEX(Dépenses!$A$2:$R$5000,$K101,N$1)="","",INDEX(Dépenses!$A$2:$R$5000,$K101,N$1)),"")</f>
        <v/>
      </c>
      <c r="O101" s="79" t="str">
        <f ca="1">IF(AND($J101&lt;&gt;"",$J101&lt;&gt;"fin"),IF(INDEX(Dépenses!$A$2:$R$5000,$K101,O$1)="","",INDEX(Dépenses!$A$2:$R$5000,$K101,O$1)),"")</f>
        <v/>
      </c>
      <c r="P101" s="593" t="str">
        <f ca="1">IF(AND($J101&lt;&gt;"",$J101&lt;&gt;"fin"),IF(INDEX(Dépenses!$A$2:$R$5000,$K101,P$1)="","",INDEX(Dépenses!$A$2:$R$5000,$K101,P$1)),"")</f>
        <v/>
      </c>
      <c r="Q101" s="11" t="str">
        <f ca="1">IF(AND($J101&lt;&gt;"",$J101&lt;&gt;"fin"),IF(INDEX(Dépenses!$A$2:$R$5000,$K101,Q$1)="","",INDEX(Dépenses!$A$2:$R$5000,$K101,Q$1)),"")</f>
        <v/>
      </c>
      <c r="R101" s="594" t="str">
        <f ca="1">IF(AND($J101&lt;&gt;"",$J101&lt;&gt;"fin"),IF(INDEX(Dépenses!$A$2:$R$5000,$K101,R$1)="","",INDEX(Dépenses!$A$2:$R$5000,$K101,R$1)),"")</f>
        <v/>
      </c>
      <c r="T101" t="str">
        <f ca="1">IF(OR(T100="",T100="fin"),"",IF(ISNA(MATCH($N$4,OFFSET(Recettes!$G$2:$G$5000,U100,0),0)),"fin",MATCH($N$4,OFFSET(Recettes!$G$2:$G$5000,U100,0),0)))</f>
        <v/>
      </c>
      <c r="U101" t="str">
        <f t="shared" ca="1" si="17"/>
        <v/>
      </c>
      <c r="V101" s="79" t="str">
        <f ca="1">IF(AND($T101&lt;&gt;"",$T101&lt;&gt;"fin"),IF(INDEX(Recettes!$A$2:$R$5000,$U101,V$1)="","",INDEX(Recettes!$A$2:$R$5000,$U101,V$1)),"")</f>
        <v/>
      </c>
      <c r="W101" s="79" t="str">
        <f ca="1">IF(AND($T101&lt;&gt;"",$T101&lt;&gt;"fin"),IF(INDEX(Recettes!$A$2:$R$5000,$U101,W$1)="","",INDEX(Recettes!$A$2:$R$5000,$U101,W$1)),"")</f>
        <v/>
      </c>
      <c r="X101" s="79" t="str">
        <f ca="1">IF(AND($T101&lt;&gt;"",$T101&lt;&gt;"fin"),IF(INDEX(Recettes!$A$2:$R$5000,$U101,X$1)="","",INDEX(Recettes!$A$2:$R$5000,$U101,X$1)),"")</f>
        <v/>
      </c>
      <c r="Y101" s="79" t="str">
        <f ca="1">IF(AND($T101&lt;&gt;"",$T101&lt;&gt;"fin"),IF(INDEX(Recettes!$A$2:$R$5000,$U101,Y$1)="","",INDEX(Recettes!$A$2:$R$5000,$U101,Y$1)),"")</f>
        <v/>
      </c>
      <c r="Z101" s="79" t="str">
        <f ca="1">IF(AND($T101&lt;&gt;"",$T101&lt;&gt;"fin"),IF(INDEX(Recettes!$A$2:$R$5000,$U101,Z$1)="","",INDEX(Recettes!$A$2:$R$5000,$U101,Z$1)),"")</f>
        <v/>
      </c>
      <c r="AA101" s="11" t="str">
        <f ca="1">IF(AND($T101&lt;&gt;"",$T101&lt;&gt;"fin"),IF(INDEX(Recettes!$A$2:$R$5000,$U101,AA$1)="","",INDEX(Recettes!$A$2:$R$5000,$U101,AA$1)),"")</f>
        <v/>
      </c>
      <c r="AB101" s="79" t="str">
        <f ca="1">IF(AND($T101&lt;&gt;"",$T101&lt;&gt;"fin"),IF(INDEX(Recettes!$A$2:$R$5000,$U101,AB$1)="","",INDEX(Recettes!$A$2:$R$5000,$U101,AB$1)),"")</f>
        <v/>
      </c>
      <c r="AD101" t="str">
        <f t="shared" ca="1" si="14"/>
        <v/>
      </c>
      <c r="AG101" t="str">
        <f t="shared" ca="1" si="15"/>
        <v/>
      </c>
    </row>
    <row r="102" spans="9:33" ht="18.75" x14ac:dyDescent="0.3">
      <c r="I102" s="597"/>
      <c r="J102" t="str">
        <f ca="1">IF(OR(J101="",J101="fin"),"",IF(ISNA(MATCH($N$4,OFFSET(Dépenses!$G$2:$G$5000,K101,0),0)),"fin",MATCH($N$4,OFFSET(Dépenses!$G$2:$G$5000,K101,0),0)))</f>
        <v/>
      </c>
      <c r="K102" t="str">
        <f t="shared" ca="1" si="16"/>
        <v/>
      </c>
      <c r="L102" s="79" t="str">
        <f ca="1">IF(AND($J102&lt;&gt;"",$J102&lt;&gt;"fin"),IF(INDEX(Dépenses!$A$2:$R$5000,$K102,L$1)="","",INDEX(Dépenses!$A$2:$R$5000,$K102,L$1)),"")</f>
        <v/>
      </c>
      <c r="M102" s="79" t="str">
        <f ca="1">IF(AND($J102&lt;&gt;"",$J102&lt;&gt;"fin"),IF(INDEX(Dépenses!$A$2:$R$5000,$K102,M$1)="","",INDEX(Dépenses!$A$2:$R$5000,$K102,M$1)),"")</f>
        <v/>
      </c>
      <c r="N102" s="79" t="str">
        <f ca="1">IF(AND($J102&lt;&gt;"",$J102&lt;&gt;"fin"),IF(INDEX(Dépenses!$A$2:$R$5000,$K102,N$1)="","",INDEX(Dépenses!$A$2:$R$5000,$K102,N$1)),"")</f>
        <v/>
      </c>
      <c r="O102" s="79" t="str">
        <f ca="1">IF(AND($J102&lt;&gt;"",$J102&lt;&gt;"fin"),IF(INDEX(Dépenses!$A$2:$R$5000,$K102,O$1)="","",INDEX(Dépenses!$A$2:$R$5000,$K102,O$1)),"")</f>
        <v/>
      </c>
      <c r="P102" s="593" t="str">
        <f ca="1">IF(AND($J102&lt;&gt;"",$J102&lt;&gt;"fin"),IF(INDEX(Dépenses!$A$2:$R$5000,$K102,P$1)="","",INDEX(Dépenses!$A$2:$R$5000,$K102,P$1)),"")</f>
        <v/>
      </c>
      <c r="Q102" s="11" t="str">
        <f ca="1">IF(AND($J102&lt;&gt;"",$J102&lt;&gt;"fin"),IF(INDEX(Dépenses!$A$2:$R$5000,$K102,Q$1)="","",INDEX(Dépenses!$A$2:$R$5000,$K102,Q$1)),"")</f>
        <v/>
      </c>
      <c r="R102" s="594" t="str">
        <f ca="1">IF(AND($J102&lt;&gt;"",$J102&lt;&gt;"fin"),IF(INDEX(Dépenses!$A$2:$R$5000,$K102,R$1)="","",INDEX(Dépenses!$A$2:$R$5000,$K102,R$1)),"")</f>
        <v/>
      </c>
      <c r="T102" t="str">
        <f ca="1">IF(OR(T101="",T101="fin"),"",IF(ISNA(MATCH($N$4,OFFSET(Recettes!$G$2:$G$5000,U101,0),0)),"fin",MATCH($N$4,OFFSET(Recettes!$G$2:$G$5000,U101,0),0)))</f>
        <v/>
      </c>
      <c r="U102" t="str">
        <f t="shared" ca="1" si="17"/>
        <v/>
      </c>
      <c r="V102" s="79" t="str">
        <f ca="1">IF(AND($T102&lt;&gt;"",$T102&lt;&gt;"fin"),IF(INDEX(Recettes!$A$2:$R$5000,$U102,V$1)="","",INDEX(Recettes!$A$2:$R$5000,$U102,V$1)),"")</f>
        <v/>
      </c>
      <c r="W102" s="79" t="str">
        <f ca="1">IF(AND($T102&lt;&gt;"",$T102&lt;&gt;"fin"),IF(INDEX(Recettes!$A$2:$R$5000,$U102,W$1)="","",INDEX(Recettes!$A$2:$R$5000,$U102,W$1)),"")</f>
        <v/>
      </c>
      <c r="X102" s="79" t="str">
        <f ca="1">IF(AND($T102&lt;&gt;"",$T102&lt;&gt;"fin"),IF(INDEX(Recettes!$A$2:$R$5000,$U102,X$1)="","",INDEX(Recettes!$A$2:$R$5000,$U102,X$1)),"")</f>
        <v/>
      </c>
      <c r="Y102" s="79" t="str">
        <f ca="1">IF(AND($T102&lt;&gt;"",$T102&lt;&gt;"fin"),IF(INDEX(Recettes!$A$2:$R$5000,$U102,Y$1)="","",INDEX(Recettes!$A$2:$R$5000,$U102,Y$1)),"")</f>
        <v/>
      </c>
      <c r="Z102" s="79" t="str">
        <f ca="1">IF(AND($T102&lt;&gt;"",$T102&lt;&gt;"fin"),IF(INDEX(Recettes!$A$2:$R$5000,$U102,Z$1)="","",INDEX(Recettes!$A$2:$R$5000,$U102,Z$1)),"")</f>
        <v/>
      </c>
      <c r="AA102" s="11" t="str">
        <f ca="1">IF(AND($T102&lt;&gt;"",$T102&lt;&gt;"fin"),IF(INDEX(Recettes!$A$2:$R$5000,$U102,AA$1)="","",INDEX(Recettes!$A$2:$R$5000,$U102,AA$1)),"")</f>
        <v/>
      </c>
      <c r="AB102" s="79" t="str">
        <f ca="1">IF(AND($T102&lt;&gt;"",$T102&lt;&gt;"fin"),IF(INDEX(Recettes!$A$2:$R$5000,$U102,AB$1)="","",INDEX(Recettes!$A$2:$R$5000,$U102,AB$1)),"")</f>
        <v/>
      </c>
      <c r="AD102" t="str">
        <f t="shared" ca="1" si="14"/>
        <v/>
      </c>
      <c r="AG102" t="str">
        <f t="shared" ca="1" si="15"/>
        <v/>
      </c>
    </row>
    <row r="103" spans="9:33" ht="18.75" x14ac:dyDescent="0.3">
      <c r="I103" s="597"/>
      <c r="J103" t="str">
        <f ca="1">IF(OR(J102="",J102="fin"),"",IF(ISNA(MATCH($N$4,OFFSET(Dépenses!$G$2:$G$5000,K102,0),0)),"fin",MATCH($N$4,OFFSET(Dépenses!$G$2:$G$5000,K102,0),0)))</f>
        <v/>
      </c>
      <c r="K103" t="str">
        <f t="shared" ca="1" si="16"/>
        <v/>
      </c>
      <c r="L103" s="79" t="str">
        <f ca="1">IF(AND($J103&lt;&gt;"",$J103&lt;&gt;"fin"),IF(INDEX(Dépenses!$A$2:$R$5000,$K103,L$1)="","",INDEX(Dépenses!$A$2:$R$5000,$K103,L$1)),"")</f>
        <v/>
      </c>
      <c r="M103" s="79" t="str">
        <f ca="1">IF(AND($J103&lt;&gt;"",$J103&lt;&gt;"fin"),IF(INDEX(Dépenses!$A$2:$R$5000,$K103,M$1)="","",INDEX(Dépenses!$A$2:$R$5000,$K103,M$1)),"")</f>
        <v/>
      </c>
      <c r="N103" s="79" t="str">
        <f ca="1">IF(AND($J103&lt;&gt;"",$J103&lt;&gt;"fin"),IF(INDEX(Dépenses!$A$2:$R$5000,$K103,N$1)="","",INDEX(Dépenses!$A$2:$R$5000,$K103,N$1)),"")</f>
        <v/>
      </c>
      <c r="O103" s="79" t="str">
        <f ca="1">IF(AND($J103&lt;&gt;"",$J103&lt;&gt;"fin"),IF(INDEX(Dépenses!$A$2:$R$5000,$K103,O$1)="","",INDEX(Dépenses!$A$2:$R$5000,$K103,O$1)),"")</f>
        <v/>
      </c>
      <c r="P103" s="593" t="str">
        <f ca="1">IF(AND($J103&lt;&gt;"",$J103&lt;&gt;"fin"),IF(INDEX(Dépenses!$A$2:$R$5000,$K103,P$1)="","",INDEX(Dépenses!$A$2:$R$5000,$K103,P$1)),"")</f>
        <v/>
      </c>
      <c r="Q103" s="11" t="str">
        <f ca="1">IF(AND($J103&lt;&gt;"",$J103&lt;&gt;"fin"),IF(INDEX(Dépenses!$A$2:$R$5000,$K103,Q$1)="","",INDEX(Dépenses!$A$2:$R$5000,$K103,Q$1)),"")</f>
        <v/>
      </c>
      <c r="R103" s="594" t="str">
        <f ca="1">IF(AND($J103&lt;&gt;"",$J103&lt;&gt;"fin"),IF(INDEX(Dépenses!$A$2:$R$5000,$K103,R$1)="","",INDEX(Dépenses!$A$2:$R$5000,$K103,R$1)),"")</f>
        <v/>
      </c>
      <c r="T103" t="str">
        <f ca="1">IF(OR(T102="",T102="fin"),"",IF(ISNA(MATCH($N$4,OFFSET(Recettes!$G$2:$G$5000,U102,0),0)),"fin",MATCH($N$4,OFFSET(Recettes!$G$2:$G$5000,U102,0),0)))</f>
        <v/>
      </c>
      <c r="U103" t="str">
        <f t="shared" ca="1" si="17"/>
        <v/>
      </c>
      <c r="V103" s="79" t="str">
        <f ca="1">IF(AND($T103&lt;&gt;"",$T103&lt;&gt;"fin"),IF(INDEX(Recettes!$A$2:$R$5000,$U103,V$1)="","",INDEX(Recettes!$A$2:$R$5000,$U103,V$1)),"")</f>
        <v/>
      </c>
      <c r="W103" s="79" t="str">
        <f ca="1">IF(AND($T103&lt;&gt;"",$T103&lt;&gt;"fin"),IF(INDEX(Recettes!$A$2:$R$5000,$U103,W$1)="","",INDEX(Recettes!$A$2:$R$5000,$U103,W$1)),"")</f>
        <v/>
      </c>
      <c r="X103" s="79" t="str">
        <f ca="1">IF(AND($T103&lt;&gt;"",$T103&lt;&gt;"fin"),IF(INDEX(Recettes!$A$2:$R$5000,$U103,X$1)="","",INDEX(Recettes!$A$2:$R$5000,$U103,X$1)),"")</f>
        <v/>
      </c>
      <c r="Y103" s="79" t="str">
        <f ca="1">IF(AND($T103&lt;&gt;"",$T103&lt;&gt;"fin"),IF(INDEX(Recettes!$A$2:$R$5000,$U103,Y$1)="","",INDEX(Recettes!$A$2:$R$5000,$U103,Y$1)),"")</f>
        <v/>
      </c>
      <c r="Z103" s="79" t="str">
        <f ca="1">IF(AND($T103&lt;&gt;"",$T103&lt;&gt;"fin"),IF(INDEX(Recettes!$A$2:$R$5000,$U103,Z$1)="","",INDEX(Recettes!$A$2:$R$5000,$U103,Z$1)),"")</f>
        <v/>
      </c>
      <c r="AA103" s="11" t="str">
        <f ca="1">IF(AND($T103&lt;&gt;"",$T103&lt;&gt;"fin"),IF(INDEX(Recettes!$A$2:$R$5000,$U103,AA$1)="","",INDEX(Recettes!$A$2:$R$5000,$U103,AA$1)),"")</f>
        <v/>
      </c>
      <c r="AB103" s="79" t="str">
        <f ca="1">IF(AND($T103&lt;&gt;"",$T103&lt;&gt;"fin"),IF(INDEX(Recettes!$A$2:$R$5000,$U103,AB$1)="","",INDEX(Recettes!$A$2:$R$5000,$U103,AB$1)),"")</f>
        <v/>
      </c>
      <c r="AD103" t="str">
        <f t="shared" ca="1" si="14"/>
        <v/>
      </c>
      <c r="AG103" t="str">
        <f t="shared" ca="1" si="15"/>
        <v/>
      </c>
    </row>
    <row r="104" spans="9:33" ht="18.75" x14ac:dyDescent="0.3">
      <c r="I104" s="597"/>
      <c r="J104" t="str">
        <f ca="1">IF(OR(J103="",J103="fin"),"",IF(ISNA(MATCH($N$4,OFFSET(Dépenses!$G$2:$G$5000,K103,0),0)),"fin",MATCH($N$4,OFFSET(Dépenses!$G$2:$G$5000,K103,0),0)))</f>
        <v/>
      </c>
      <c r="K104" t="str">
        <f t="shared" ca="1" si="16"/>
        <v/>
      </c>
      <c r="L104" s="79" t="str">
        <f ca="1">IF(AND($J104&lt;&gt;"",$J104&lt;&gt;"fin"),IF(INDEX(Dépenses!$A$2:$R$5000,$K104,L$1)="","",INDEX(Dépenses!$A$2:$R$5000,$K104,L$1)),"")</f>
        <v/>
      </c>
      <c r="M104" s="79" t="str">
        <f ca="1">IF(AND($J104&lt;&gt;"",$J104&lt;&gt;"fin"),IF(INDEX(Dépenses!$A$2:$R$5000,$K104,M$1)="","",INDEX(Dépenses!$A$2:$R$5000,$K104,M$1)),"")</f>
        <v/>
      </c>
      <c r="N104" s="79" t="str">
        <f ca="1">IF(AND($J104&lt;&gt;"",$J104&lt;&gt;"fin"),IF(INDEX(Dépenses!$A$2:$R$5000,$K104,N$1)="","",INDEX(Dépenses!$A$2:$R$5000,$K104,N$1)),"")</f>
        <v/>
      </c>
      <c r="O104" s="79" t="str">
        <f ca="1">IF(AND($J104&lt;&gt;"",$J104&lt;&gt;"fin"),IF(INDEX(Dépenses!$A$2:$R$5000,$K104,O$1)="","",INDEX(Dépenses!$A$2:$R$5000,$K104,O$1)),"")</f>
        <v/>
      </c>
      <c r="P104" s="593" t="str">
        <f ca="1">IF(AND($J104&lt;&gt;"",$J104&lt;&gt;"fin"),IF(INDEX(Dépenses!$A$2:$R$5000,$K104,P$1)="","",INDEX(Dépenses!$A$2:$R$5000,$K104,P$1)),"")</f>
        <v/>
      </c>
      <c r="Q104" s="11" t="str">
        <f ca="1">IF(AND($J104&lt;&gt;"",$J104&lt;&gt;"fin"),IF(INDEX(Dépenses!$A$2:$R$5000,$K104,Q$1)="","",INDEX(Dépenses!$A$2:$R$5000,$K104,Q$1)),"")</f>
        <v/>
      </c>
      <c r="R104" s="594" t="str">
        <f ca="1">IF(AND($J104&lt;&gt;"",$J104&lt;&gt;"fin"),IF(INDEX(Dépenses!$A$2:$R$5000,$K104,R$1)="","",INDEX(Dépenses!$A$2:$R$5000,$K104,R$1)),"")</f>
        <v/>
      </c>
      <c r="T104" t="str">
        <f ca="1">IF(OR(T103="",T103="fin"),"",IF(ISNA(MATCH($N$4,OFFSET(Recettes!$G$2:$G$5000,U103,0),0)),"fin",MATCH($N$4,OFFSET(Recettes!$G$2:$G$5000,U103,0),0)))</f>
        <v/>
      </c>
      <c r="U104" t="str">
        <f t="shared" ca="1" si="17"/>
        <v/>
      </c>
      <c r="V104" s="79" t="str">
        <f ca="1">IF(AND($T104&lt;&gt;"",$T104&lt;&gt;"fin"),IF(INDEX(Recettes!$A$2:$R$5000,$U104,V$1)="","",INDEX(Recettes!$A$2:$R$5000,$U104,V$1)),"")</f>
        <v/>
      </c>
      <c r="W104" s="79" t="str">
        <f ca="1">IF(AND($T104&lt;&gt;"",$T104&lt;&gt;"fin"),IF(INDEX(Recettes!$A$2:$R$5000,$U104,W$1)="","",INDEX(Recettes!$A$2:$R$5000,$U104,W$1)),"")</f>
        <v/>
      </c>
      <c r="X104" s="79" t="str">
        <f ca="1">IF(AND($T104&lt;&gt;"",$T104&lt;&gt;"fin"),IF(INDEX(Recettes!$A$2:$R$5000,$U104,X$1)="","",INDEX(Recettes!$A$2:$R$5000,$U104,X$1)),"")</f>
        <v/>
      </c>
      <c r="Y104" s="79" t="str">
        <f ca="1">IF(AND($T104&lt;&gt;"",$T104&lt;&gt;"fin"),IF(INDEX(Recettes!$A$2:$R$5000,$U104,Y$1)="","",INDEX(Recettes!$A$2:$R$5000,$U104,Y$1)),"")</f>
        <v/>
      </c>
      <c r="Z104" s="79" t="str">
        <f ca="1">IF(AND($T104&lt;&gt;"",$T104&lt;&gt;"fin"),IF(INDEX(Recettes!$A$2:$R$5000,$U104,Z$1)="","",INDEX(Recettes!$A$2:$R$5000,$U104,Z$1)),"")</f>
        <v/>
      </c>
      <c r="AA104" s="11" t="str">
        <f ca="1">IF(AND($T104&lt;&gt;"",$T104&lt;&gt;"fin"),IF(INDEX(Recettes!$A$2:$R$5000,$U104,AA$1)="","",INDEX(Recettes!$A$2:$R$5000,$U104,AA$1)),"")</f>
        <v/>
      </c>
      <c r="AB104" s="79" t="str">
        <f ca="1">IF(AND($T104&lt;&gt;"",$T104&lt;&gt;"fin"),IF(INDEX(Recettes!$A$2:$R$5000,$U104,AB$1)="","",INDEX(Recettes!$A$2:$R$5000,$U104,AB$1)),"")</f>
        <v/>
      </c>
      <c r="AD104" t="str">
        <f t="shared" ca="1" si="14"/>
        <v/>
      </c>
      <c r="AG104" t="str">
        <f t="shared" ca="1" si="15"/>
        <v/>
      </c>
    </row>
    <row r="105" spans="9:33" ht="18.75" x14ac:dyDescent="0.3">
      <c r="I105" s="597"/>
      <c r="J105" t="str">
        <f ca="1">IF(OR(J104="",J104="fin"),"",IF(ISNA(MATCH($N$4,OFFSET(Dépenses!$G$2:$G$5000,K104,0),0)),"fin",MATCH($N$4,OFFSET(Dépenses!$G$2:$G$5000,K104,0),0)))</f>
        <v/>
      </c>
      <c r="K105" t="str">
        <f t="shared" ca="1" si="16"/>
        <v/>
      </c>
      <c r="L105" s="79" t="str">
        <f ca="1">IF(AND($J105&lt;&gt;"",$J105&lt;&gt;"fin"),IF(INDEX(Dépenses!$A$2:$R$5000,$K105,L$1)="","",INDEX(Dépenses!$A$2:$R$5000,$K105,L$1)),"")</f>
        <v/>
      </c>
      <c r="M105" s="79" t="str">
        <f ca="1">IF(AND($J105&lt;&gt;"",$J105&lt;&gt;"fin"),IF(INDEX(Dépenses!$A$2:$R$5000,$K105,M$1)="","",INDEX(Dépenses!$A$2:$R$5000,$K105,M$1)),"")</f>
        <v/>
      </c>
      <c r="N105" s="79" t="str">
        <f ca="1">IF(AND($J105&lt;&gt;"",$J105&lt;&gt;"fin"),IF(INDEX(Dépenses!$A$2:$R$5000,$K105,N$1)="","",INDEX(Dépenses!$A$2:$R$5000,$K105,N$1)),"")</f>
        <v/>
      </c>
      <c r="O105" s="79" t="str">
        <f ca="1">IF(AND($J105&lt;&gt;"",$J105&lt;&gt;"fin"),IF(INDEX(Dépenses!$A$2:$R$5000,$K105,O$1)="","",INDEX(Dépenses!$A$2:$R$5000,$K105,O$1)),"")</f>
        <v/>
      </c>
      <c r="P105" s="593" t="str">
        <f ca="1">IF(AND($J105&lt;&gt;"",$J105&lt;&gt;"fin"),IF(INDEX(Dépenses!$A$2:$R$5000,$K105,P$1)="","",INDEX(Dépenses!$A$2:$R$5000,$K105,P$1)),"")</f>
        <v/>
      </c>
      <c r="Q105" s="11" t="str">
        <f ca="1">IF(AND($J105&lt;&gt;"",$J105&lt;&gt;"fin"),IF(INDEX(Dépenses!$A$2:$R$5000,$K105,Q$1)="","",INDEX(Dépenses!$A$2:$R$5000,$K105,Q$1)),"")</f>
        <v/>
      </c>
      <c r="R105" s="594" t="str">
        <f ca="1">IF(AND($J105&lt;&gt;"",$J105&lt;&gt;"fin"),IF(INDEX(Dépenses!$A$2:$R$5000,$K105,R$1)="","",INDEX(Dépenses!$A$2:$R$5000,$K105,R$1)),"")</f>
        <v/>
      </c>
      <c r="T105" t="str">
        <f ca="1">IF(OR(T104="",T104="fin"),"",IF(ISNA(MATCH($N$4,OFFSET(Recettes!$G$2:$G$5000,U104,0),0)),"fin",MATCH($N$4,OFFSET(Recettes!$G$2:$G$5000,U104,0),0)))</f>
        <v/>
      </c>
      <c r="U105" t="str">
        <f t="shared" ca="1" si="17"/>
        <v/>
      </c>
      <c r="V105" s="79" t="str">
        <f ca="1">IF(AND($T105&lt;&gt;"",$T105&lt;&gt;"fin"),IF(INDEX(Recettes!$A$2:$R$5000,$U105,V$1)="","",INDEX(Recettes!$A$2:$R$5000,$U105,V$1)),"")</f>
        <v/>
      </c>
      <c r="W105" s="79" t="str">
        <f ca="1">IF(AND($T105&lt;&gt;"",$T105&lt;&gt;"fin"),IF(INDEX(Recettes!$A$2:$R$5000,$U105,W$1)="","",INDEX(Recettes!$A$2:$R$5000,$U105,W$1)),"")</f>
        <v/>
      </c>
      <c r="X105" s="79" t="str">
        <f ca="1">IF(AND($T105&lt;&gt;"",$T105&lt;&gt;"fin"),IF(INDEX(Recettes!$A$2:$R$5000,$U105,X$1)="","",INDEX(Recettes!$A$2:$R$5000,$U105,X$1)),"")</f>
        <v/>
      </c>
      <c r="Y105" s="79" t="str">
        <f ca="1">IF(AND($T105&lt;&gt;"",$T105&lt;&gt;"fin"),IF(INDEX(Recettes!$A$2:$R$5000,$U105,Y$1)="","",INDEX(Recettes!$A$2:$R$5000,$U105,Y$1)),"")</f>
        <v/>
      </c>
      <c r="Z105" s="79" t="str">
        <f ca="1">IF(AND($T105&lt;&gt;"",$T105&lt;&gt;"fin"),IF(INDEX(Recettes!$A$2:$R$5000,$U105,Z$1)="","",INDEX(Recettes!$A$2:$R$5000,$U105,Z$1)),"")</f>
        <v/>
      </c>
      <c r="AA105" s="11" t="str">
        <f ca="1">IF(AND($T105&lt;&gt;"",$T105&lt;&gt;"fin"),IF(INDEX(Recettes!$A$2:$R$5000,$U105,AA$1)="","",INDEX(Recettes!$A$2:$R$5000,$U105,AA$1)),"")</f>
        <v/>
      </c>
      <c r="AB105" s="79" t="str">
        <f ca="1">IF(AND($T105&lt;&gt;"",$T105&lt;&gt;"fin"),IF(INDEX(Recettes!$A$2:$R$5000,$U105,AB$1)="","",INDEX(Recettes!$A$2:$R$5000,$U105,AB$1)),"")</f>
        <v/>
      </c>
      <c r="AD105" t="str">
        <f t="shared" ca="1" si="14"/>
        <v/>
      </c>
      <c r="AG105" t="str">
        <f t="shared" ca="1" si="15"/>
        <v/>
      </c>
    </row>
    <row r="106" spans="9:33" ht="18.75" x14ac:dyDescent="0.3">
      <c r="I106" s="597"/>
      <c r="J106" t="str">
        <f ca="1">IF(OR(J105="",J105="fin"),"",IF(ISNA(MATCH($N$4,OFFSET(Dépenses!$G$2:$G$5000,K105,0),0)),"fin",MATCH($N$4,OFFSET(Dépenses!$G$2:$G$5000,K105,0),0)))</f>
        <v/>
      </c>
      <c r="K106" t="str">
        <f t="shared" ca="1" si="16"/>
        <v/>
      </c>
      <c r="L106" s="79" t="str">
        <f ca="1">IF(AND($J106&lt;&gt;"",$J106&lt;&gt;"fin"),IF(INDEX(Dépenses!$A$2:$R$5000,$K106,L$1)="","",INDEX(Dépenses!$A$2:$R$5000,$K106,L$1)),"")</f>
        <v/>
      </c>
      <c r="M106" s="79" t="str">
        <f ca="1">IF(AND($J106&lt;&gt;"",$J106&lt;&gt;"fin"),IF(INDEX(Dépenses!$A$2:$R$5000,$K106,M$1)="","",INDEX(Dépenses!$A$2:$R$5000,$K106,M$1)),"")</f>
        <v/>
      </c>
      <c r="N106" s="79" t="str">
        <f ca="1">IF(AND($J106&lt;&gt;"",$J106&lt;&gt;"fin"),IF(INDEX(Dépenses!$A$2:$R$5000,$K106,N$1)="","",INDEX(Dépenses!$A$2:$R$5000,$K106,N$1)),"")</f>
        <v/>
      </c>
      <c r="O106" s="79" t="str">
        <f ca="1">IF(AND($J106&lt;&gt;"",$J106&lt;&gt;"fin"),IF(INDEX(Dépenses!$A$2:$R$5000,$K106,O$1)="","",INDEX(Dépenses!$A$2:$R$5000,$K106,O$1)),"")</f>
        <v/>
      </c>
      <c r="P106" s="593" t="str">
        <f ca="1">IF(AND($J106&lt;&gt;"",$J106&lt;&gt;"fin"),IF(INDEX(Dépenses!$A$2:$R$5000,$K106,P$1)="","",INDEX(Dépenses!$A$2:$R$5000,$K106,P$1)),"")</f>
        <v/>
      </c>
      <c r="Q106" s="11" t="str">
        <f ca="1">IF(AND($J106&lt;&gt;"",$J106&lt;&gt;"fin"),IF(INDEX(Dépenses!$A$2:$R$5000,$K106,Q$1)="","",INDEX(Dépenses!$A$2:$R$5000,$K106,Q$1)),"")</f>
        <v/>
      </c>
      <c r="R106" s="594" t="str">
        <f ca="1">IF(AND($J106&lt;&gt;"",$J106&lt;&gt;"fin"),IF(INDEX(Dépenses!$A$2:$R$5000,$K106,R$1)="","",INDEX(Dépenses!$A$2:$R$5000,$K106,R$1)),"")</f>
        <v/>
      </c>
      <c r="T106" t="str">
        <f ca="1">IF(OR(T105="",T105="fin"),"",IF(ISNA(MATCH($N$4,OFFSET(Recettes!$G$2:$G$5000,U105,0),0)),"fin",MATCH($N$4,OFFSET(Recettes!$G$2:$G$5000,U105,0),0)))</f>
        <v/>
      </c>
      <c r="U106" t="str">
        <f t="shared" ca="1" si="17"/>
        <v/>
      </c>
      <c r="V106" s="79" t="str">
        <f ca="1">IF(AND($T106&lt;&gt;"",$T106&lt;&gt;"fin"),IF(INDEX(Recettes!$A$2:$R$5000,$U106,V$1)="","",INDEX(Recettes!$A$2:$R$5000,$U106,V$1)),"")</f>
        <v/>
      </c>
      <c r="W106" s="79" t="str">
        <f ca="1">IF(AND($T106&lt;&gt;"",$T106&lt;&gt;"fin"),IF(INDEX(Recettes!$A$2:$R$5000,$U106,W$1)="","",INDEX(Recettes!$A$2:$R$5000,$U106,W$1)),"")</f>
        <v/>
      </c>
      <c r="X106" s="79" t="str">
        <f ca="1">IF(AND($T106&lt;&gt;"",$T106&lt;&gt;"fin"),IF(INDEX(Recettes!$A$2:$R$5000,$U106,X$1)="","",INDEX(Recettes!$A$2:$R$5000,$U106,X$1)),"")</f>
        <v/>
      </c>
      <c r="Y106" s="79" t="str">
        <f ca="1">IF(AND($T106&lt;&gt;"",$T106&lt;&gt;"fin"),IF(INDEX(Recettes!$A$2:$R$5000,$U106,Y$1)="","",INDEX(Recettes!$A$2:$R$5000,$U106,Y$1)),"")</f>
        <v/>
      </c>
      <c r="Z106" s="79" t="str">
        <f ca="1">IF(AND($T106&lt;&gt;"",$T106&lt;&gt;"fin"),IF(INDEX(Recettes!$A$2:$R$5000,$U106,Z$1)="","",INDEX(Recettes!$A$2:$R$5000,$U106,Z$1)),"")</f>
        <v/>
      </c>
      <c r="AA106" s="11" t="str">
        <f ca="1">IF(AND($T106&lt;&gt;"",$T106&lt;&gt;"fin"),IF(INDEX(Recettes!$A$2:$R$5000,$U106,AA$1)="","",INDEX(Recettes!$A$2:$R$5000,$U106,AA$1)),"")</f>
        <v/>
      </c>
      <c r="AB106" s="79" t="str">
        <f ca="1">IF(AND($T106&lt;&gt;"",$T106&lt;&gt;"fin"),IF(INDEX(Recettes!$A$2:$R$5000,$U106,AB$1)="","",INDEX(Recettes!$A$2:$R$5000,$U106,AB$1)),"")</f>
        <v/>
      </c>
      <c r="AD106" t="str">
        <f t="shared" ca="1" si="14"/>
        <v/>
      </c>
      <c r="AG106" t="str">
        <f t="shared" ca="1" si="15"/>
        <v/>
      </c>
    </row>
    <row r="107" spans="9:33" ht="18.75" x14ac:dyDescent="0.3">
      <c r="I107" s="597"/>
      <c r="J107" t="str">
        <f ca="1">IF(OR(J106="",J106="fin"),"",IF(ISNA(MATCH($N$4,OFFSET(Dépenses!$G$2:$G$5000,K106,0),0)),"fin",MATCH($N$4,OFFSET(Dépenses!$G$2:$G$5000,K106,0),0)))</f>
        <v/>
      </c>
      <c r="K107" t="str">
        <f t="shared" ca="1" si="16"/>
        <v/>
      </c>
      <c r="L107" s="79" t="str">
        <f ca="1">IF(AND($J107&lt;&gt;"",$J107&lt;&gt;"fin"),IF(INDEX(Dépenses!$A$2:$R$5000,$K107,L$1)="","",INDEX(Dépenses!$A$2:$R$5000,$K107,L$1)),"")</f>
        <v/>
      </c>
      <c r="M107" s="79" t="str">
        <f ca="1">IF(AND($J107&lt;&gt;"",$J107&lt;&gt;"fin"),IF(INDEX(Dépenses!$A$2:$R$5000,$K107,M$1)="","",INDEX(Dépenses!$A$2:$R$5000,$K107,M$1)),"")</f>
        <v/>
      </c>
      <c r="N107" s="79" t="str">
        <f ca="1">IF(AND($J107&lt;&gt;"",$J107&lt;&gt;"fin"),IF(INDEX(Dépenses!$A$2:$R$5000,$K107,N$1)="","",INDEX(Dépenses!$A$2:$R$5000,$K107,N$1)),"")</f>
        <v/>
      </c>
      <c r="O107" s="79" t="str">
        <f ca="1">IF(AND($J107&lt;&gt;"",$J107&lt;&gt;"fin"),IF(INDEX(Dépenses!$A$2:$R$5000,$K107,O$1)="","",INDEX(Dépenses!$A$2:$R$5000,$K107,O$1)),"")</f>
        <v/>
      </c>
      <c r="P107" s="593" t="str">
        <f ca="1">IF(AND($J107&lt;&gt;"",$J107&lt;&gt;"fin"),IF(INDEX(Dépenses!$A$2:$R$5000,$K107,P$1)="","",INDEX(Dépenses!$A$2:$R$5000,$K107,P$1)),"")</f>
        <v/>
      </c>
      <c r="Q107" s="11" t="str">
        <f ca="1">IF(AND($J107&lt;&gt;"",$J107&lt;&gt;"fin"),IF(INDEX(Dépenses!$A$2:$R$5000,$K107,Q$1)="","",INDEX(Dépenses!$A$2:$R$5000,$K107,Q$1)),"")</f>
        <v/>
      </c>
      <c r="R107" s="594" t="str">
        <f ca="1">IF(AND($J107&lt;&gt;"",$J107&lt;&gt;"fin"),IF(INDEX(Dépenses!$A$2:$R$5000,$K107,R$1)="","",INDEX(Dépenses!$A$2:$R$5000,$K107,R$1)),"")</f>
        <v/>
      </c>
      <c r="T107" t="str">
        <f ca="1">IF(OR(T106="",T106="fin"),"",IF(ISNA(MATCH($N$4,OFFSET(Recettes!$G$2:$G$5000,U106,0),0)),"fin",MATCH($N$4,OFFSET(Recettes!$G$2:$G$5000,U106,0),0)))</f>
        <v/>
      </c>
      <c r="U107" t="str">
        <f t="shared" ca="1" si="17"/>
        <v/>
      </c>
      <c r="V107" s="79" t="str">
        <f ca="1">IF(AND($T107&lt;&gt;"",$T107&lt;&gt;"fin"),IF(INDEX(Recettes!$A$2:$R$5000,$U107,V$1)="","",INDEX(Recettes!$A$2:$R$5000,$U107,V$1)),"")</f>
        <v/>
      </c>
      <c r="W107" s="79" t="str">
        <f ca="1">IF(AND($T107&lt;&gt;"",$T107&lt;&gt;"fin"),IF(INDEX(Recettes!$A$2:$R$5000,$U107,W$1)="","",INDEX(Recettes!$A$2:$R$5000,$U107,W$1)),"")</f>
        <v/>
      </c>
      <c r="X107" s="79" t="str">
        <f ca="1">IF(AND($T107&lt;&gt;"",$T107&lt;&gt;"fin"),IF(INDEX(Recettes!$A$2:$R$5000,$U107,X$1)="","",INDEX(Recettes!$A$2:$R$5000,$U107,X$1)),"")</f>
        <v/>
      </c>
      <c r="Y107" s="79" t="str">
        <f ca="1">IF(AND($T107&lt;&gt;"",$T107&lt;&gt;"fin"),IF(INDEX(Recettes!$A$2:$R$5000,$U107,Y$1)="","",INDEX(Recettes!$A$2:$R$5000,$U107,Y$1)),"")</f>
        <v/>
      </c>
      <c r="Z107" s="79" t="str">
        <f ca="1">IF(AND($T107&lt;&gt;"",$T107&lt;&gt;"fin"),IF(INDEX(Recettes!$A$2:$R$5000,$U107,Z$1)="","",INDEX(Recettes!$A$2:$R$5000,$U107,Z$1)),"")</f>
        <v/>
      </c>
      <c r="AA107" s="11" t="str">
        <f ca="1">IF(AND($T107&lt;&gt;"",$T107&lt;&gt;"fin"),IF(INDEX(Recettes!$A$2:$R$5000,$U107,AA$1)="","",INDEX(Recettes!$A$2:$R$5000,$U107,AA$1)),"")</f>
        <v/>
      </c>
      <c r="AB107" s="79" t="str">
        <f ca="1">IF(AND($T107&lt;&gt;"",$T107&lt;&gt;"fin"),IF(INDEX(Recettes!$A$2:$R$5000,$U107,AB$1)="","",INDEX(Recettes!$A$2:$R$5000,$U107,AB$1)),"")</f>
        <v/>
      </c>
      <c r="AD107" t="str">
        <f t="shared" ca="1" si="14"/>
        <v/>
      </c>
      <c r="AG107" t="str">
        <f t="shared" ca="1" si="15"/>
        <v/>
      </c>
    </row>
    <row r="108" spans="9:33" ht="18.75" x14ac:dyDescent="0.3">
      <c r="I108" s="597"/>
      <c r="J108" t="str">
        <f ca="1">IF(OR(J107="",J107="fin"),"",IF(ISNA(MATCH($N$4,OFFSET(Dépenses!$G$2:$G$5000,K107,0),0)),"fin",MATCH($N$4,OFFSET(Dépenses!$G$2:$G$5000,K107,0),0)))</f>
        <v/>
      </c>
      <c r="K108" t="str">
        <f t="shared" ca="1" si="16"/>
        <v/>
      </c>
      <c r="L108" s="79" t="str">
        <f ca="1">IF(AND($J108&lt;&gt;"",$J108&lt;&gt;"fin"),IF(INDEX(Dépenses!$A$2:$R$5000,$K108,L$1)="","",INDEX(Dépenses!$A$2:$R$5000,$K108,L$1)),"")</f>
        <v/>
      </c>
      <c r="M108" s="79" t="str">
        <f ca="1">IF(AND($J108&lt;&gt;"",$J108&lt;&gt;"fin"),IF(INDEX(Dépenses!$A$2:$R$5000,$K108,M$1)="","",INDEX(Dépenses!$A$2:$R$5000,$K108,M$1)),"")</f>
        <v/>
      </c>
      <c r="N108" s="79" t="str">
        <f ca="1">IF(AND($J108&lt;&gt;"",$J108&lt;&gt;"fin"),IF(INDEX(Dépenses!$A$2:$R$5000,$K108,N$1)="","",INDEX(Dépenses!$A$2:$R$5000,$K108,N$1)),"")</f>
        <v/>
      </c>
      <c r="O108" s="79" t="str">
        <f ca="1">IF(AND($J108&lt;&gt;"",$J108&lt;&gt;"fin"),IF(INDEX(Dépenses!$A$2:$R$5000,$K108,O$1)="","",INDEX(Dépenses!$A$2:$R$5000,$K108,O$1)),"")</f>
        <v/>
      </c>
      <c r="P108" s="593" t="str">
        <f ca="1">IF(AND($J108&lt;&gt;"",$J108&lt;&gt;"fin"),IF(INDEX(Dépenses!$A$2:$R$5000,$K108,P$1)="","",INDEX(Dépenses!$A$2:$R$5000,$K108,P$1)),"")</f>
        <v/>
      </c>
      <c r="Q108" s="11" t="str">
        <f ca="1">IF(AND($J108&lt;&gt;"",$J108&lt;&gt;"fin"),IF(INDEX(Dépenses!$A$2:$R$5000,$K108,Q$1)="","",INDEX(Dépenses!$A$2:$R$5000,$K108,Q$1)),"")</f>
        <v/>
      </c>
      <c r="R108" s="594" t="str">
        <f ca="1">IF(AND($J108&lt;&gt;"",$J108&lt;&gt;"fin"),IF(INDEX(Dépenses!$A$2:$R$5000,$K108,R$1)="","",INDEX(Dépenses!$A$2:$R$5000,$K108,R$1)),"")</f>
        <v/>
      </c>
      <c r="T108" t="str">
        <f ca="1">IF(OR(T107="",T107="fin"),"",IF(ISNA(MATCH($N$4,OFFSET(Recettes!$G$2:$G$5000,U107,0),0)),"fin",MATCH($N$4,OFFSET(Recettes!$G$2:$G$5000,U107,0),0)))</f>
        <v/>
      </c>
      <c r="U108" t="str">
        <f t="shared" ca="1" si="17"/>
        <v/>
      </c>
      <c r="V108" s="79" t="str">
        <f ca="1">IF(AND($T108&lt;&gt;"",$T108&lt;&gt;"fin"),IF(INDEX(Recettes!$A$2:$R$5000,$U108,V$1)="","",INDEX(Recettes!$A$2:$R$5000,$U108,V$1)),"")</f>
        <v/>
      </c>
      <c r="W108" s="79" t="str">
        <f ca="1">IF(AND($T108&lt;&gt;"",$T108&lt;&gt;"fin"),IF(INDEX(Recettes!$A$2:$R$5000,$U108,W$1)="","",INDEX(Recettes!$A$2:$R$5000,$U108,W$1)),"")</f>
        <v/>
      </c>
      <c r="X108" s="79" t="str">
        <f ca="1">IF(AND($T108&lt;&gt;"",$T108&lt;&gt;"fin"),IF(INDEX(Recettes!$A$2:$R$5000,$U108,X$1)="","",INDEX(Recettes!$A$2:$R$5000,$U108,X$1)),"")</f>
        <v/>
      </c>
      <c r="Y108" s="79" t="str">
        <f ca="1">IF(AND($T108&lt;&gt;"",$T108&lt;&gt;"fin"),IF(INDEX(Recettes!$A$2:$R$5000,$U108,Y$1)="","",INDEX(Recettes!$A$2:$R$5000,$U108,Y$1)),"")</f>
        <v/>
      </c>
      <c r="Z108" s="79" t="str">
        <f ca="1">IF(AND($T108&lt;&gt;"",$T108&lt;&gt;"fin"),IF(INDEX(Recettes!$A$2:$R$5000,$U108,Z$1)="","",INDEX(Recettes!$A$2:$R$5000,$U108,Z$1)),"")</f>
        <v/>
      </c>
      <c r="AA108" s="11" t="str">
        <f ca="1">IF(AND($T108&lt;&gt;"",$T108&lt;&gt;"fin"),IF(INDEX(Recettes!$A$2:$R$5000,$U108,AA$1)="","",INDEX(Recettes!$A$2:$R$5000,$U108,AA$1)),"")</f>
        <v/>
      </c>
      <c r="AB108" s="79" t="str">
        <f ca="1">IF(AND($T108&lt;&gt;"",$T108&lt;&gt;"fin"),IF(INDEX(Recettes!$A$2:$R$5000,$U108,AB$1)="","",INDEX(Recettes!$A$2:$R$5000,$U108,AB$1)),"")</f>
        <v/>
      </c>
      <c r="AD108" t="str">
        <f t="shared" ca="1" si="14"/>
        <v/>
      </c>
      <c r="AG108" t="str">
        <f t="shared" ca="1" si="15"/>
        <v/>
      </c>
    </row>
    <row r="109" spans="9:33" ht="18.75" x14ac:dyDescent="0.3">
      <c r="I109" s="597"/>
      <c r="J109" t="str">
        <f ca="1">IF(OR(J108="",J108="fin"),"",IF(ISNA(MATCH($N$4,OFFSET(Dépenses!$G$2:$G$5000,K108,0),0)),"fin",MATCH($N$4,OFFSET(Dépenses!$G$2:$G$5000,K108,0),0)))</f>
        <v/>
      </c>
      <c r="K109" t="str">
        <f t="shared" ca="1" si="16"/>
        <v/>
      </c>
      <c r="L109" s="79" t="str">
        <f ca="1">IF(AND($J109&lt;&gt;"",$J109&lt;&gt;"fin"),IF(INDEX(Dépenses!$A$2:$R$5000,$K109,L$1)="","",INDEX(Dépenses!$A$2:$R$5000,$K109,L$1)),"")</f>
        <v/>
      </c>
      <c r="M109" s="79" t="str">
        <f ca="1">IF(AND($J109&lt;&gt;"",$J109&lt;&gt;"fin"),IF(INDEX(Dépenses!$A$2:$R$5000,$K109,M$1)="","",INDEX(Dépenses!$A$2:$R$5000,$K109,M$1)),"")</f>
        <v/>
      </c>
      <c r="N109" s="79" t="str">
        <f ca="1">IF(AND($J109&lt;&gt;"",$J109&lt;&gt;"fin"),IF(INDEX(Dépenses!$A$2:$R$5000,$K109,N$1)="","",INDEX(Dépenses!$A$2:$R$5000,$K109,N$1)),"")</f>
        <v/>
      </c>
      <c r="O109" s="79" t="str">
        <f ca="1">IF(AND($J109&lt;&gt;"",$J109&lt;&gt;"fin"),IF(INDEX(Dépenses!$A$2:$R$5000,$K109,O$1)="","",INDEX(Dépenses!$A$2:$R$5000,$K109,O$1)),"")</f>
        <v/>
      </c>
      <c r="P109" s="593" t="str">
        <f ca="1">IF(AND($J109&lt;&gt;"",$J109&lt;&gt;"fin"),IF(INDEX(Dépenses!$A$2:$R$5000,$K109,P$1)="","",INDEX(Dépenses!$A$2:$R$5000,$K109,P$1)),"")</f>
        <v/>
      </c>
      <c r="Q109" s="11" t="str">
        <f ca="1">IF(AND($J109&lt;&gt;"",$J109&lt;&gt;"fin"),IF(INDEX(Dépenses!$A$2:$R$5000,$K109,Q$1)="","",INDEX(Dépenses!$A$2:$R$5000,$K109,Q$1)),"")</f>
        <v/>
      </c>
      <c r="R109" s="594" t="str">
        <f ca="1">IF(AND($J109&lt;&gt;"",$J109&lt;&gt;"fin"),IF(INDEX(Dépenses!$A$2:$R$5000,$K109,R$1)="","",INDEX(Dépenses!$A$2:$R$5000,$K109,R$1)),"")</f>
        <v/>
      </c>
      <c r="T109" t="str">
        <f ca="1">IF(OR(T108="",T108="fin"),"",IF(ISNA(MATCH($N$4,OFFSET(Recettes!$G$2:$G$5000,U108,0),0)),"fin",MATCH($N$4,OFFSET(Recettes!$G$2:$G$5000,U108,0),0)))</f>
        <v/>
      </c>
      <c r="U109" t="str">
        <f t="shared" ca="1" si="17"/>
        <v/>
      </c>
      <c r="V109" s="79" t="str">
        <f ca="1">IF(AND($T109&lt;&gt;"",$T109&lt;&gt;"fin"),IF(INDEX(Recettes!$A$2:$R$5000,$U109,V$1)="","",INDEX(Recettes!$A$2:$R$5000,$U109,V$1)),"")</f>
        <v/>
      </c>
      <c r="W109" s="79" t="str">
        <f ca="1">IF(AND($T109&lt;&gt;"",$T109&lt;&gt;"fin"),IF(INDEX(Recettes!$A$2:$R$5000,$U109,W$1)="","",INDEX(Recettes!$A$2:$R$5000,$U109,W$1)),"")</f>
        <v/>
      </c>
      <c r="X109" s="79" t="str">
        <f ca="1">IF(AND($T109&lt;&gt;"",$T109&lt;&gt;"fin"),IF(INDEX(Recettes!$A$2:$R$5000,$U109,X$1)="","",INDEX(Recettes!$A$2:$R$5000,$U109,X$1)),"")</f>
        <v/>
      </c>
      <c r="Y109" s="79" t="str">
        <f ca="1">IF(AND($T109&lt;&gt;"",$T109&lt;&gt;"fin"),IF(INDEX(Recettes!$A$2:$R$5000,$U109,Y$1)="","",INDEX(Recettes!$A$2:$R$5000,$U109,Y$1)),"")</f>
        <v/>
      </c>
      <c r="Z109" s="79" t="str">
        <f ca="1">IF(AND($T109&lt;&gt;"",$T109&lt;&gt;"fin"),IF(INDEX(Recettes!$A$2:$R$5000,$U109,Z$1)="","",INDEX(Recettes!$A$2:$R$5000,$U109,Z$1)),"")</f>
        <v/>
      </c>
      <c r="AA109" s="11" t="str">
        <f ca="1">IF(AND($T109&lt;&gt;"",$T109&lt;&gt;"fin"),IF(INDEX(Recettes!$A$2:$R$5000,$U109,AA$1)="","",INDEX(Recettes!$A$2:$R$5000,$U109,AA$1)),"")</f>
        <v/>
      </c>
      <c r="AB109" s="79" t="str">
        <f ca="1">IF(AND($T109&lt;&gt;"",$T109&lt;&gt;"fin"),IF(INDEX(Recettes!$A$2:$R$5000,$U109,AB$1)="","",INDEX(Recettes!$A$2:$R$5000,$U109,AB$1)),"")</f>
        <v/>
      </c>
      <c r="AD109" t="str">
        <f t="shared" ca="1" si="14"/>
        <v/>
      </c>
      <c r="AG109" t="str">
        <f t="shared" ca="1" si="15"/>
        <v/>
      </c>
    </row>
    <row r="110" spans="9:33" ht="18.75" x14ac:dyDescent="0.3">
      <c r="I110" s="597"/>
      <c r="J110" t="str">
        <f ca="1">IF(OR(J109="",J109="fin"),"",IF(ISNA(MATCH($N$4,OFFSET(Dépenses!$G$2:$G$5000,K109,0),0)),"fin",MATCH($N$4,OFFSET(Dépenses!$G$2:$G$5000,K109,0),0)))</f>
        <v/>
      </c>
      <c r="K110" t="str">
        <f t="shared" ca="1" si="16"/>
        <v/>
      </c>
      <c r="L110" s="79" t="str">
        <f ca="1">IF(AND($J110&lt;&gt;"",$J110&lt;&gt;"fin"),IF(INDEX(Dépenses!$A$2:$R$5000,$K110,L$1)="","",INDEX(Dépenses!$A$2:$R$5000,$K110,L$1)),"")</f>
        <v/>
      </c>
      <c r="M110" s="79" t="str">
        <f ca="1">IF(AND($J110&lt;&gt;"",$J110&lt;&gt;"fin"),IF(INDEX(Dépenses!$A$2:$R$5000,$K110,M$1)="","",INDEX(Dépenses!$A$2:$R$5000,$K110,M$1)),"")</f>
        <v/>
      </c>
      <c r="N110" s="79" t="str">
        <f ca="1">IF(AND($J110&lt;&gt;"",$J110&lt;&gt;"fin"),IF(INDEX(Dépenses!$A$2:$R$5000,$K110,N$1)="","",INDEX(Dépenses!$A$2:$R$5000,$K110,N$1)),"")</f>
        <v/>
      </c>
      <c r="O110" s="79" t="str">
        <f ca="1">IF(AND($J110&lt;&gt;"",$J110&lt;&gt;"fin"),IF(INDEX(Dépenses!$A$2:$R$5000,$K110,O$1)="","",INDEX(Dépenses!$A$2:$R$5000,$K110,O$1)),"")</f>
        <v/>
      </c>
      <c r="P110" s="593" t="str">
        <f ca="1">IF(AND($J110&lt;&gt;"",$J110&lt;&gt;"fin"),IF(INDEX(Dépenses!$A$2:$R$5000,$K110,P$1)="","",INDEX(Dépenses!$A$2:$R$5000,$K110,P$1)),"")</f>
        <v/>
      </c>
      <c r="Q110" s="11" t="str">
        <f ca="1">IF(AND($J110&lt;&gt;"",$J110&lt;&gt;"fin"),IF(INDEX(Dépenses!$A$2:$R$5000,$K110,Q$1)="","",INDEX(Dépenses!$A$2:$R$5000,$K110,Q$1)),"")</f>
        <v/>
      </c>
      <c r="R110" s="594" t="str">
        <f ca="1">IF(AND($J110&lt;&gt;"",$J110&lt;&gt;"fin"),IF(INDEX(Dépenses!$A$2:$R$5000,$K110,R$1)="","",INDEX(Dépenses!$A$2:$R$5000,$K110,R$1)),"")</f>
        <v/>
      </c>
      <c r="T110" t="str">
        <f ca="1">IF(OR(T109="",T109="fin"),"",IF(ISNA(MATCH($N$4,OFFSET(Recettes!$G$2:$G$5000,U109,0),0)),"fin",MATCH($N$4,OFFSET(Recettes!$G$2:$G$5000,U109,0),0)))</f>
        <v/>
      </c>
      <c r="U110" t="str">
        <f t="shared" ca="1" si="17"/>
        <v/>
      </c>
      <c r="V110" s="79" t="str">
        <f ca="1">IF(AND($T110&lt;&gt;"",$T110&lt;&gt;"fin"),IF(INDEX(Recettes!$A$2:$R$5000,$U110,V$1)="","",INDEX(Recettes!$A$2:$R$5000,$U110,V$1)),"")</f>
        <v/>
      </c>
      <c r="W110" s="79" t="str">
        <f ca="1">IF(AND($T110&lt;&gt;"",$T110&lt;&gt;"fin"),IF(INDEX(Recettes!$A$2:$R$5000,$U110,W$1)="","",INDEX(Recettes!$A$2:$R$5000,$U110,W$1)),"")</f>
        <v/>
      </c>
      <c r="X110" s="79" t="str">
        <f ca="1">IF(AND($T110&lt;&gt;"",$T110&lt;&gt;"fin"),IF(INDEX(Recettes!$A$2:$R$5000,$U110,X$1)="","",INDEX(Recettes!$A$2:$R$5000,$U110,X$1)),"")</f>
        <v/>
      </c>
      <c r="Y110" s="79" t="str">
        <f ca="1">IF(AND($T110&lt;&gt;"",$T110&lt;&gt;"fin"),IF(INDEX(Recettes!$A$2:$R$5000,$U110,Y$1)="","",INDEX(Recettes!$A$2:$R$5000,$U110,Y$1)),"")</f>
        <v/>
      </c>
      <c r="Z110" s="79" t="str">
        <f ca="1">IF(AND($T110&lt;&gt;"",$T110&lt;&gt;"fin"),IF(INDEX(Recettes!$A$2:$R$5000,$U110,Z$1)="","",INDEX(Recettes!$A$2:$R$5000,$U110,Z$1)),"")</f>
        <v/>
      </c>
      <c r="AA110" s="11" t="str">
        <f ca="1">IF(AND($T110&lt;&gt;"",$T110&lt;&gt;"fin"),IF(INDEX(Recettes!$A$2:$R$5000,$U110,AA$1)="","",INDEX(Recettes!$A$2:$R$5000,$U110,AA$1)),"")</f>
        <v/>
      </c>
      <c r="AB110" s="79" t="str">
        <f ca="1">IF(AND($T110&lt;&gt;"",$T110&lt;&gt;"fin"),IF(INDEX(Recettes!$A$2:$R$5000,$U110,AB$1)="","",INDEX(Recettes!$A$2:$R$5000,$U110,AB$1)),"")</f>
        <v/>
      </c>
      <c r="AD110" t="str">
        <f t="shared" ca="1" si="14"/>
        <v/>
      </c>
      <c r="AG110" t="str">
        <f t="shared" ca="1" si="15"/>
        <v/>
      </c>
    </row>
    <row r="111" spans="9:33" ht="18.75" x14ac:dyDescent="0.3">
      <c r="I111" s="597"/>
      <c r="J111" t="str">
        <f ca="1">IF(OR(J110="",J110="fin"),"",IF(ISNA(MATCH($N$4,OFFSET(Dépenses!$G$2:$G$5000,K110,0),0)),"fin",MATCH($N$4,OFFSET(Dépenses!$G$2:$G$5000,K110,0),0)))</f>
        <v/>
      </c>
      <c r="K111" t="str">
        <f t="shared" ca="1" si="16"/>
        <v/>
      </c>
      <c r="L111" s="79" t="str">
        <f ca="1">IF(AND($J111&lt;&gt;"",$J111&lt;&gt;"fin"),IF(INDEX(Dépenses!$A$2:$R$5000,$K111,L$1)="","",INDEX(Dépenses!$A$2:$R$5000,$K111,L$1)),"")</f>
        <v/>
      </c>
      <c r="M111" s="79" t="str">
        <f ca="1">IF(AND($J111&lt;&gt;"",$J111&lt;&gt;"fin"),IF(INDEX(Dépenses!$A$2:$R$5000,$K111,M$1)="","",INDEX(Dépenses!$A$2:$R$5000,$K111,M$1)),"")</f>
        <v/>
      </c>
      <c r="N111" s="79" t="str">
        <f ca="1">IF(AND($J111&lt;&gt;"",$J111&lt;&gt;"fin"),IF(INDEX(Dépenses!$A$2:$R$5000,$K111,N$1)="","",INDEX(Dépenses!$A$2:$R$5000,$K111,N$1)),"")</f>
        <v/>
      </c>
      <c r="O111" s="79" t="str">
        <f ca="1">IF(AND($J111&lt;&gt;"",$J111&lt;&gt;"fin"),IF(INDEX(Dépenses!$A$2:$R$5000,$K111,O$1)="","",INDEX(Dépenses!$A$2:$R$5000,$K111,O$1)),"")</f>
        <v/>
      </c>
      <c r="P111" s="593" t="str">
        <f ca="1">IF(AND($J111&lt;&gt;"",$J111&lt;&gt;"fin"),IF(INDEX(Dépenses!$A$2:$R$5000,$K111,P$1)="","",INDEX(Dépenses!$A$2:$R$5000,$K111,P$1)),"")</f>
        <v/>
      </c>
      <c r="Q111" s="11" t="str">
        <f ca="1">IF(AND($J111&lt;&gt;"",$J111&lt;&gt;"fin"),IF(INDEX(Dépenses!$A$2:$R$5000,$K111,Q$1)="","",INDEX(Dépenses!$A$2:$R$5000,$K111,Q$1)),"")</f>
        <v/>
      </c>
      <c r="R111" s="594" t="str">
        <f ca="1">IF(AND($J111&lt;&gt;"",$J111&lt;&gt;"fin"),IF(INDEX(Dépenses!$A$2:$R$5000,$K111,R$1)="","",INDEX(Dépenses!$A$2:$R$5000,$K111,R$1)),"")</f>
        <v/>
      </c>
      <c r="T111" t="str">
        <f ca="1">IF(OR(T110="",T110="fin"),"",IF(ISNA(MATCH($N$4,OFFSET(Recettes!$G$2:$G$5000,U110,0),0)),"fin",MATCH($N$4,OFFSET(Recettes!$G$2:$G$5000,U110,0),0)))</f>
        <v/>
      </c>
      <c r="U111" t="str">
        <f t="shared" ca="1" si="17"/>
        <v/>
      </c>
      <c r="V111" s="79" t="str">
        <f ca="1">IF(AND($T111&lt;&gt;"",$T111&lt;&gt;"fin"),IF(INDEX(Recettes!$A$2:$R$5000,$U111,V$1)="","",INDEX(Recettes!$A$2:$R$5000,$U111,V$1)),"")</f>
        <v/>
      </c>
      <c r="W111" s="79" t="str">
        <f ca="1">IF(AND($T111&lt;&gt;"",$T111&lt;&gt;"fin"),IF(INDEX(Recettes!$A$2:$R$5000,$U111,W$1)="","",INDEX(Recettes!$A$2:$R$5000,$U111,W$1)),"")</f>
        <v/>
      </c>
      <c r="X111" s="79" t="str">
        <f ca="1">IF(AND($T111&lt;&gt;"",$T111&lt;&gt;"fin"),IF(INDEX(Recettes!$A$2:$R$5000,$U111,X$1)="","",INDEX(Recettes!$A$2:$R$5000,$U111,X$1)),"")</f>
        <v/>
      </c>
      <c r="Y111" s="79" t="str">
        <f ca="1">IF(AND($T111&lt;&gt;"",$T111&lt;&gt;"fin"),IF(INDEX(Recettes!$A$2:$R$5000,$U111,Y$1)="","",INDEX(Recettes!$A$2:$R$5000,$U111,Y$1)),"")</f>
        <v/>
      </c>
      <c r="Z111" s="79" t="str">
        <f ca="1">IF(AND($T111&lt;&gt;"",$T111&lt;&gt;"fin"),IF(INDEX(Recettes!$A$2:$R$5000,$U111,Z$1)="","",INDEX(Recettes!$A$2:$R$5000,$U111,Z$1)),"")</f>
        <v/>
      </c>
      <c r="AA111" s="11" t="str">
        <f ca="1">IF(AND($T111&lt;&gt;"",$T111&lt;&gt;"fin"),IF(INDEX(Recettes!$A$2:$R$5000,$U111,AA$1)="","",INDEX(Recettes!$A$2:$R$5000,$U111,AA$1)),"")</f>
        <v/>
      </c>
      <c r="AB111" s="79" t="str">
        <f ca="1">IF(AND($T111&lt;&gt;"",$T111&lt;&gt;"fin"),IF(INDEX(Recettes!$A$2:$R$5000,$U111,AB$1)="","",INDEX(Recettes!$A$2:$R$5000,$U111,AB$1)),"")</f>
        <v/>
      </c>
      <c r="AD111" t="str">
        <f t="shared" ca="1" si="14"/>
        <v/>
      </c>
      <c r="AG111" t="str">
        <f t="shared" ca="1" si="15"/>
        <v/>
      </c>
    </row>
    <row r="112" spans="9:33" ht="18.75" x14ac:dyDescent="0.3">
      <c r="I112" s="597"/>
      <c r="J112" t="str">
        <f ca="1">IF(OR(J111="",J111="fin"),"",IF(ISNA(MATCH($N$4,OFFSET(Dépenses!$G$2:$G$5000,K111,0),0)),"fin",MATCH($N$4,OFFSET(Dépenses!$G$2:$G$5000,K111,0),0)))</f>
        <v/>
      </c>
      <c r="K112" t="str">
        <f t="shared" ca="1" si="16"/>
        <v/>
      </c>
      <c r="L112" s="79" t="str">
        <f ca="1">IF(AND($J112&lt;&gt;"",$J112&lt;&gt;"fin"),IF(INDEX(Dépenses!$A$2:$R$5000,$K112,L$1)="","",INDEX(Dépenses!$A$2:$R$5000,$K112,L$1)),"")</f>
        <v/>
      </c>
      <c r="M112" s="79" t="str">
        <f ca="1">IF(AND($J112&lt;&gt;"",$J112&lt;&gt;"fin"),IF(INDEX(Dépenses!$A$2:$R$5000,$K112,M$1)="","",INDEX(Dépenses!$A$2:$R$5000,$K112,M$1)),"")</f>
        <v/>
      </c>
      <c r="N112" s="79" t="str">
        <f ca="1">IF(AND($J112&lt;&gt;"",$J112&lt;&gt;"fin"),IF(INDEX(Dépenses!$A$2:$R$5000,$K112,N$1)="","",INDEX(Dépenses!$A$2:$R$5000,$K112,N$1)),"")</f>
        <v/>
      </c>
      <c r="O112" s="79" t="str">
        <f ca="1">IF(AND($J112&lt;&gt;"",$J112&lt;&gt;"fin"),IF(INDEX(Dépenses!$A$2:$R$5000,$K112,O$1)="","",INDEX(Dépenses!$A$2:$R$5000,$K112,O$1)),"")</f>
        <v/>
      </c>
      <c r="P112" s="593" t="str">
        <f ca="1">IF(AND($J112&lt;&gt;"",$J112&lt;&gt;"fin"),IF(INDEX(Dépenses!$A$2:$R$5000,$K112,P$1)="","",INDEX(Dépenses!$A$2:$R$5000,$K112,P$1)),"")</f>
        <v/>
      </c>
      <c r="Q112" s="11" t="str">
        <f ca="1">IF(AND($J112&lt;&gt;"",$J112&lt;&gt;"fin"),IF(INDEX(Dépenses!$A$2:$R$5000,$K112,Q$1)="","",INDEX(Dépenses!$A$2:$R$5000,$K112,Q$1)),"")</f>
        <v/>
      </c>
      <c r="R112" s="594" t="str">
        <f ca="1">IF(AND($J112&lt;&gt;"",$J112&lt;&gt;"fin"),IF(INDEX(Dépenses!$A$2:$R$5000,$K112,R$1)="","",INDEX(Dépenses!$A$2:$R$5000,$K112,R$1)),"")</f>
        <v/>
      </c>
      <c r="T112" t="str">
        <f ca="1">IF(OR(T111="",T111="fin"),"",IF(ISNA(MATCH($N$4,OFFSET(Recettes!$G$2:$G$5000,U111,0),0)),"fin",MATCH($N$4,OFFSET(Recettes!$G$2:$G$5000,U111,0),0)))</f>
        <v/>
      </c>
      <c r="U112" t="str">
        <f t="shared" ca="1" si="17"/>
        <v/>
      </c>
      <c r="V112" s="79" t="str">
        <f ca="1">IF(AND($T112&lt;&gt;"",$T112&lt;&gt;"fin"),IF(INDEX(Recettes!$A$2:$R$5000,$U112,V$1)="","",INDEX(Recettes!$A$2:$R$5000,$U112,V$1)),"")</f>
        <v/>
      </c>
      <c r="W112" s="79" t="str">
        <f ca="1">IF(AND($T112&lt;&gt;"",$T112&lt;&gt;"fin"),IF(INDEX(Recettes!$A$2:$R$5000,$U112,W$1)="","",INDEX(Recettes!$A$2:$R$5000,$U112,W$1)),"")</f>
        <v/>
      </c>
      <c r="X112" s="79" t="str">
        <f ca="1">IF(AND($T112&lt;&gt;"",$T112&lt;&gt;"fin"),IF(INDEX(Recettes!$A$2:$R$5000,$U112,X$1)="","",INDEX(Recettes!$A$2:$R$5000,$U112,X$1)),"")</f>
        <v/>
      </c>
      <c r="Y112" s="79" t="str">
        <f ca="1">IF(AND($T112&lt;&gt;"",$T112&lt;&gt;"fin"),IF(INDEX(Recettes!$A$2:$R$5000,$U112,Y$1)="","",INDEX(Recettes!$A$2:$R$5000,$U112,Y$1)),"")</f>
        <v/>
      </c>
      <c r="Z112" s="79" t="str">
        <f ca="1">IF(AND($T112&lt;&gt;"",$T112&lt;&gt;"fin"),IF(INDEX(Recettes!$A$2:$R$5000,$U112,Z$1)="","",INDEX(Recettes!$A$2:$R$5000,$U112,Z$1)),"")</f>
        <v/>
      </c>
      <c r="AA112" s="11" t="str">
        <f ca="1">IF(AND($T112&lt;&gt;"",$T112&lt;&gt;"fin"),IF(INDEX(Recettes!$A$2:$R$5000,$U112,AA$1)="","",INDEX(Recettes!$A$2:$R$5000,$U112,AA$1)),"")</f>
        <v/>
      </c>
      <c r="AB112" s="79" t="str">
        <f ca="1">IF(AND($T112&lt;&gt;"",$T112&lt;&gt;"fin"),IF(INDEX(Recettes!$A$2:$R$5000,$U112,AB$1)="","",INDEX(Recettes!$A$2:$R$5000,$U112,AB$1)),"")</f>
        <v/>
      </c>
      <c r="AD112" t="str">
        <f t="shared" ca="1" si="14"/>
        <v/>
      </c>
      <c r="AG112" t="str">
        <f t="shared" ca="1" si="15"/>
        <v/>
      </c>
    </row>
    <row r="113" spans="9:33" ht="18.75" x14ac:dyDescent="0.3">
      <c r="I113" s="597"/>
      <c r="J113" t="str">
        <f ca="1">IF(OR(J112="",J112="fin"),"",IF(ISNA(MATCH($N$4,OFFSET(Dépenses!$G$2:$G$5000,K112,0),0)),"fin",MATCH($N$4,OFFSET(Dépenses!$G$2:$G$5000,K112,0),0)))</f>
        <v/>
      </c>
      <c r="K113" t="str">
        <f t="shared" ca="1" si="16"/>
        <v/>
      </c>
      <c r="L113" s="79" t="str">
        <f ca="1">IF(AND($J113&lt;&gt;"",$J113&lt;&gt;"fin"),IF(INDEX(Dépenses!$A$2:$R$5000,$K113,L$1)="","",INDEX(Dépenses!$A$2:$R$5000,$K113,L$1)),"")</f>
        <v/>
      </c>
      <c r="M113" s="79" t="str">
        <f ca="1">IF(AND($J113&lt;&gt;"",$J113&lt;&gt;"fin"),IF(INDEX(Dépenses!$A$2:$R$5000,$K113,M$1)="","",INDEX(Dépenses!$A$2:$R$5000,$K113,M$1)),"")</f>
        <v/>
      </c>
      <c r="N113" s="79" t="str">
        <f ca="1">IF(AND($J113&lt;&gt;"",$J113&lt;&gt;"fin"),IF(INDEX(Dépenses!$A$2:$R$5000,$K113,N$1)="","",INDEX(Dépenses!$A$2:$R$5000,$K113,N$1)),"")</f>
        <v/>
      </c>
      <c r="O113" s="79" t="str">
        <f ca="1">IF(AND($J113&lt;&gt;"",$J113&lt;&gt;"fin"),IF(INDEX(Dépenses!$A$2:$R$5000,$K113,O$1)="","",INDEX(Dépenses!$A$2:$R$5000,$K113,O$1)),"")</f>
        <v/>
      </c>
      <c r="P113" s="593" t="str">
        <f ca="1">IF(AND($J113&lt;&gt;"",$J113&lt;&gt;"fin"),IF(INDEX(Dépenses!$A$2:$R$5000,$K113,P$1)="","",INDEX(Dépenses!$A$2:$R$5000,$K113,P$1)),"")</f>
        <v/>
      </c>
      <c r="Q113" s="11" t="str">
        <f ca="1">IF(AND($J113&lt;&gt;"",$J113&lt;&gt;"fin"),IF(INDEX(Dépenses!$A$2:$R$5000,$K113,Q$1)="","",INDEX(Dépenses!$A$2:$R$5000,$K113,Q$1)),"")</f>
        <v/>
      </c>
      <c r="R113" s="594" t="str">
        <f ca="1">IF(AND($J113&lt;&gt;"",$J113&lt;&gt;"fin"),IF(INDEX(Dépenses!$A$2:$R$5000,$K113,R$1)="","",INDEX(Dépenses!$A$2:$R$5000,$K113,R$1)),"")</f>
        <v/>
      </c>
      <c r="T113" t="str">
        <f ca="1">IF(OR(T112="",T112="fin"),"",IF(ISNA(MATCH($N$4,OFFSET(Recettes!$G$2:$G$5000,U112,0),0)),"fin",MATCH($N$4,OFFSET(Recettes!$G$2:$G$5000,U112,0),0)))</f>
        <v/>
      </c>
      <c r="U113" t="str">
        <f t="shared" ca="1" si="17"/>
        <v/>
      </c>
      <c r="V113" s="79" t="str">
        <f ca="1">IF(AND($T113&lt;&gt;"",$T113&lt;&gt;"fin"),IF(INDEX(Recettes!$A$2:$R$5000,$U113,V$1)="","",INDEX(Recettes!$A$2:$R$5000,$U113,V$1)),"")</f>
        <v/>
      </c>
      <c r="W113" s="79" t="str">
        <f ca="1">IF(AND($T113&lt;&gt;"",$T113&lt;&gt;"fin"),IF(INDEX(Recettes!$A$2:$R$5000,$U113,W$1)="","",INDEX(Recettes!$A$2:$R$5000,$U113,W$1)),"")</f>
        <v/>
      </c>
      <c r="X113" s="79" t="str">
        <f ca="1">IF(AND($T113&lt;&gt;"",$T113&lt;&gt;"fin"),IF(INDEX(Recettes!$A$2:$R$5000,$U113,X$1)="","",INDEX(Recettes!$A$2:$R$5000,$U113,X$1)),"")</f>
        <v/>
      </c>
      <c r="Y113" s="79" t="str">
        <f ca="1">IF(AND($T113&lt;&gt;"",$T113&lt;&gt;"fin"),IF(INDEX(Recettes!$A$2:$R$5000,$U113,Y$1)="","",INDEX(Recettes!$A$2:$R$5000,$U113,Y$1)),"")</f>
        <v/>
      </c>
      <c r="Z113" s="79" t="str">
        <f ca="1">IF(AND($T113&lt;&gt;"",$T113&lt;&gt;"fin"),IF(INDEX(Recettes!$A$2:$R$5000,$U113,Z$1)="","",INDEX(Recettes!$A$2:$R$5000,$U113,Z$1)),"")</f>
        <v/>
      </c>
      <c r="AA113" s="11" t="str">
        <f ca="1">IF(AND($T113&lt;&gt;"",$T113&lt;&gt;"fin"),IF(INDEX(Recettes!$A$2:$R$5000,$U113,AA$1)="","",INDEX(Recettes!$A$2:$R$5000,$U113,AA$1)),"")</f>
        <v/>
      </c>
      <c r="AB113" s="79" t="str">
        <f ca="1">IF(AND($T113&lt;&gt;"",$T113&lt;&gt;"fin"),IF(INDEX(Recettes!$A$2:$R$5000,$U113,AB$1)="","",INDEX(Recettes!$A$2:$R$5000,$U113,AB$1)),"")</f>
        <v/>
      </c>
      <c r="AD113" t="str">
        <f t="shared" ca="1" si="14"/>
        <v/>
      </c>
      <c r="AG113" t="str">
        <f t="shared" ca="1" si="15"/>
        <v/>
      </c>
    </row>
    <row r="114" spans="9:33" ht="18.75" x14ac:dyDescent="0.3">
      <c r="I114" s="597"/>
      <c r="J114" t="str">
        <f ca="1">IF(OR(J113="",J113="fin"),"",IF(ISNA(MATCH($N$4,OFFSET(Dépenses!$G$2:$G$5000,K113,0),0)),"fin",MATCH($N$4,OFFSET(Dépenses!$G$2:$G$5000,K113,0),0)))</f>
        <v/>
      </c>
      <c r="K114" t="str">
        <f t="shared" ca="1" si="16"/>
        <v/>
      </c>
      <c r="L114" s="79" t="str">
        <f ca="1">IF(AND($J114&lt;&gt;"",$J114&lt;&gt;"fin"),IF(INDEX(Dépenses!$A$2:$R$5000,$K114,L$1)="","",INDEX(Dépenses!$A$2:$R$5000,$K114,L$1)),"")</f>
        <v/>
      </c>
      <c r="M114" s="79" t="str">
        <f ca="1">IF(AND($J114&lt;&gt;"",$J114&lt;&gt;"fin"),IF(INDEX(Dépenses!$A$2:$R$5000,$K114,M$1)="","",INDEX(Dépenses!$A$2:$R$5000,$K114,M$1)),"")</f>
        <v/>
      </c>
      <c r="N114" s="79" t="str">
        <f ca="1">IF(AND($J114&lt;&gt;"",$J114&lt;&gt;"fin"),IF(INDEX(Dépenses!$A$2:$R$5000,$K114,N$1)="","",INDEX(Dépenses!$A$2:$R$5000,$K114,N$1)),"")</f>
        <v/>
      </c>
      <c r="O114" s="79" t="str">
        <f ca="1">IF(AND($J114&lt;&gt;"",$J114&lt;&gt;"fin"),IF(INDEX(Dépenses!$A$2:$R$5000,$K114,O$1)="","",INDEX(Dépenses!$A$2:$R$5000,$K114,O$1)),"")</f>
        <v/>
      </c>
      <c r="P114" s="593" t="str">
        <f ca="1">IF(AND($J114&lt;&gt;"",$J114&lt;&gt;"fin"),IF(INDEX(Dépenses!$A$2:$R$5000,$K114,P$1)="","",INDEX(Dépenses!$A$2:$R$5000,$K114,P$1)),"")</f>
        <v/>
      </c>
      <c r="Q114" s="11" t="str">
        <f ca="1">IF(AND($J114&lt;&gt;"",$J114&lt;&gt;"fin"),IF(INDEX(Dépenses!$A$2:$R$5000,$K114,Q$1)="","",INDEX(Dépenses!$A$2:$R$5000,$K114,Q$1)),"")</f>
        <v/>
      </c>
      <c r="R114" s="594" t="str">
        <f ca="1">IF(AND($J114&lt;&gt;"",$J114&lt;&gt;"fin"),IF(INDEX(Dépenses!$A$2:$R$5000,$K114,R$1)="","",INDEX(Dépenses!$A$2:$R$5000,$K114,R$1)),"")</f>
        <v/>
      </c>
      <c r="T114" t="str">
        <f ca="1">IF(OR(T113="",T113="fin"),"",IF(ISNA(MATCH($N$4,OFFSET(Recettes!$G$2:$G$5000,U113,0),0)),"fin",MATCH($N$4,OFFSET(Recettes!$G$2:$G$5000,U113,0),0)))</f>
        <v/>
      </c>
      <c r="U114" t="str">
        <f t="shared" ca="1" si="17"/>
        <v/>
      </c>
      <c r="V114" s="79" t="str">
        <f ca="1">IF(AND($T114&lt;&gt;"",$T114&lt;&gt;"fin"),IF(INDEX(Recettes!$A$2:$R$5000,$U114,V$1)="","",INDEX(Recettes!$A$2:$R$5000,$U114,V$1)),"")</f>
        <v/>
      </c>
      <c r="W114" s="79" t="str">
        <f ca="1">IF(AND($T114&lt;&gt;"",$T114&lt;&gt;"fin"),IF(INDEX(Recettes!$A$2:$R$5000,$U114,W$1)="","",INDEX(Recettes!$A$2:$R$5000,$U114,W$1)),"")</f>
        <v/>
      </c>
      <c r="X114" s="79" t="str">
        <f ca="1">IF(AND($T114&lt;&gt;"",$T114&lt;&gt;"fin"),IF(INDEX(Recettes!$A$2:$R$5000,$U114,X$1)="","",INDEX(Recettes!$A$2:$R$5000,$U114,X$1)),"")</f>
        <v/>
      </c>
      <c r="Y114" s="79" t="str">
        <f ca="1">IF(AND($T114&lt;&gt;"",$T114&lt;&gt;"fin"),IF(INDEX(Recettes!$A$2:$R$5000,$U114,Y$1)="","",INDEX(Recettes!$A$2:$R$5000,$U114,Y$1)),"")</f>
        <v/>
      </c>
      <c r="Z114" s="79" t="str">
        <f ca="1">IF(AND($T114&lt;&gt;"",$T114&lt;&gt;"fin"),IF(INDEX(Recettes!$A$2:$R$5000,$U114,Z$1)="","",INDEX(Recettes!$A$2:$R$5000,$U114,Z$1)),"")</f>
        <v/>
      </c>
      <c r="AA114" s="11" t="str">
        <f ca="1">IF(AND($T114&lt;&gt;"",$T114&lt;&gt;"fin"),IF(INDEX(Recettes!$A$2:$R$5000,$U114,AA$1)="","",INDEX(Recettes!$A$2:$R$5000,$U114,AA$1)),"")</f>
        <v/>
      </c>
      <c r="AB114" s="79" t="str">
        <f ca="1">IF(AND($T114&lt;&gt;"",$T114&lt;&gt;"fin"),IF(INDEX(Recettes!$A$2:$R$5000,$U114,AB$1)="","",INDEX(Recettes!$A$2:$R$5000,$U114,AB$1)),"")</f>
        <v/>
      </c>
      <c r="AD114" t="str">
        <f t="shared" ca="1" si="14"/>
        <v/>
      </c>
      <c r="AG114" t="str">
        <f t="shared" ca="1" si="15"/>
        <v/>
      </c>
    </row>
    <row r="115" spans="9:33" ht="18.75" x14ac:dyDescent="0.3">
      <c r="I115" s="597"/>
      <c r="J115" t="str">
        <f ca="1">IF(OR(J114="",J114="fin"),"",IF(ISNA(MATCH($N$4,OFFSET(Dépenses!$G$2:$G$5000,K114,0),0)),"fin",MATCH($N$4,OFFSET(Dépenses!$G$2:$G$5000,K114,0),0)))</f>
        <v/>
      </c>
      <c r="K115" t="str">
        <f t="shared" ca="1" si="16"/>
        <v/>
      </c>
      <c r="L115" s="79" t="str">
        <f ca="1">IF(AND($J115&lt;&gt;"",$J115&lt;&gt;"fin"),IF(INDEX(Dépenses!$A$2:$R$5000,$K115,L$1)="","",INDEX(Dépenses!$A$2:$R$5000,$K115,L$1)),"")</f>
        <v/>
      </c>
      <c r="M115" s="79" t="str">
        <f ca="1">IF(AND($J115&lt;&gt;"",$J115&lt;&gt;"fin"),IF(INDEX(Dépenses!$A$2:$R$5000,$K115,M$1)="","",INDEX(Dépenses!$A$2:$R$5000,$K115,M$1)),"")</f>
        <v/>
      </c>
      <c r="N115" s="79" t="str">
        <f ca="1">IF(AND($J115&lt;&gt;"",$J115&lt;&gt;"fin"),IF(INDEX(Dépenses!$A$2:$R$5000,$K115,N$1)="","",INDEX(Dépenses!$A$2:$R$5000,$K115,N$1)),"")</f>
        <v/>
      </c>
      <c r="O115" s="79" t="str">
        <f ca="1">IF(AND($J115&lt;&gt;"",$J115&lt;&gt;"fin"),IF(INDEX(Dépenses!$A$2:$R$5000,$K115,O$1)="","",INDEX(Dépenses!$A$2:$R$5000,$K115,O$1)),"")</f>
        <v/>
      </c>
      <c r="P115" s="593" t="str">
        <f ca="1">IF(AND($J115&lt;&gt;"",$J115&lt;&gt;"fin"),IF(INDEX(Dépenses!$A$2:$R$5000,$K115,P$1)="","",INDEX(Dépenses!$A$2:$R$5000,$K115,P$1)),"")</f>
        <v/>
      </c>
      <c r="Q115" s="11" t="str">
        <f ca="1">IF(AND($J115&lt;&gt;"",$J115&lt;&gt;"fin"),IF(INDEX(Dépenses!$A$2:$R$5000,$K115,Q$1)="","",INDEX(Dépenses!$A$2:$R$5000,$K115,Q$1)),"")</f>
        <v/>
      </c>
      <c r="R115" s="594" t="str">
        <f ca="1">IF(AND($J115&lt;&gt;"",$J115&lt;&gt;"fin"),IF(INDEX(Dépenses!$A$2:$R$5000,$K115,R$1)="","",INDEX(Dépenses!$A$2:$R$5000,$K115,R$1)),"")</f>
        <v/>
      </c>
      <c r="T115" t="str">
        <f ca="1">IF(OR(T114="",T114="fin"),"",IF(ISNA(MATCH($N$4,OFFSET(Recettes!$G$2:$G$5000,U114,0),0)),"fin",MATCH($N$4,OFFSET(Recettes!$G$2:$G$5000,U114,0),0)))</f>
        <v/>
      </c>
      <c r="U115" t="str">
        <f t="shared" ca="1" si="17"/>
        <v/>
      </c>
      <c r="V115" s="79" t="str">
        <f ca="1">IF(AND($T115&lt;&gt;"",$T115&lt;&gt;"fin"),IF(INDEX(Recettes!$A$2:$R$5000,$U115,V$1)="","",INDEX(Recettes!$A$2:$R$5000,$U115,V$1)),"")</f>
        <v/>
      </c>
      <c r="W115" s="79" t="str">
        <f ca="1">IF(AND($T115&lt;&gt;"",$T115&lt;&gt;"fin"),IF(INDEX(Recettes!$A$2:$R$5000,$U115,W$1)="","",INDEX(Recettes!$A$2:$R$5000,$U115,W$1)),"")</f>
        <v/>
      </c>
      <c r="X115" s="79" t="str">
        <f ca="1">IF(AND($T115&lt;&gt;"",$T115&lt;&gt;"fin"),IF(INDEX(Recettes!$A$2:$R$5000,$U115,X$1)="","",INDEX(Recettes!$A$2:$R$5000,$U115,X$1)),"")</f>
        <v/>
      </c>
      <c r="Y115" s="79" t="str">
        <f ca="1">IF(AND($T115&lt;&gt;"",$T115&lt;&gt;"fin"),IF(INDEX(Recettes!$A$2:$R$5000,$U115,Y$1)="","",INDEX(Recettes!$A$2:$R$5000,$U115,Y$1)),"")</f>
        <v/>
      </c>
      <c r="Z115" s="79" t="str">
        <f ca="1">IF(AND($T115&lt;&gt;"",$T115&lt;&gt;"fin"),IF(INDEX(Recettes!$A$2:$R$5000,$U115,Z$1)="","",INDEX(Recettes!$A$2:$R$5000,$U115,Z$1)),"")</f>
        <v/>
      </c>
      <c r="AA115" s="11" t="str">
        <f ca="1">IF(AND($T115&lt;&gt;"",$T115&lt;&gt;"fin"),IF(INDEX(Recettes!$A$2:$R$5000,$U115,AA$1)="","",INDEX(Recettes!$A$2:$R$5000,$U115,AA$1)),"")</f>
        <v/>
      </c>
      <c r="AB115" s="79" t="str">
        <f ca="1">IF(AND($T115&lt;&gt;"",$T115&lt;&gt;"fin"),IF(INDEX(Recettes!$A$2:$R$5000,$U115,AB$1)="","",INDEX(Recettes!$A$2:$R$5000,$U115,AB$1)),"")</f>
        <v/>
      </c>
      <c r="AD115" t="str">
        <f t="shared" ca="1" si="14"/>
        <v/>
      </c>
      <c r="AG115" t="str">
        <f t="shared" ca="1" si="15"/>
        <v/>
      </c>
    </row>
    <row r="116" spans="9:33" ht="18.75" x14ac:dyDescent="0.3">
      <c r="I116" s="597"/>
      <c r="J116" t="str">
        <f ca="1">IF(OR(J115="",J115="fin"),"",IF(ISNA(MATCH($N$4,OFFSET(Dépenses!$G$2:$G$5000,K115,0),0)),"fin",MATCH($N$4,OFFSET(Dépenses!$G$2:$G$5000,K115,0),0)))</f>
        <v/>
      </c>
      <c r="K116" t="str">
        <f t="shared" ca="1" si="16"/>
        <v/>
      </c>
      <c r="L116" s="79" t="str">
        <f ca="1">IF(AND($J116&lt;&gt;"",$J116&lt;&gt;"fin"),IF(INDEX(Dépenses!$A$2:$R$5000,$K116,L$1)="","",INDEX(Dépenses!$A$2:$R$5000,$K116,L$1)),"")</f>
        <v/>
      </c>
      <c r="M116" s="79" t="str">
        <f ca="1">IF(AND($J116&lt;&gt;"",$J116&lt;&gt;"fin"),IF(INDEX(Dépenses!$A$2:$R$5000,$K116,M$1)="","",INDEX(Dépenses!$A$2:$R$5000,$K116,M$1)),"")</f>
        <v/>
      </c>
      <c r="N116" s="79" t="str">
        <f ca="1">IF(AND($J116&lt;&gt;"",$J116&lt;&gt;"fin"),IF(INDEX(Dépenses!$A$2:$R$5000,$K116,N$1)="","",INDEX(Dépenses!$A$2:$R$5000,$K116,N$1)),"")</f>
        <v/>
      </c>
      <c r="O116" s="79" t="str">
        <f ca="1">IF(AND($J116&lt;&gt;"",$J116&lt;&gt;"fin"),IF(INDEX(Dépenses!$A$2:$R$5000,$K116,O$1)="","",INDEX(Dépenses!$A$2:$R$5000,$K116,O$1)),"")</f>
        <v/>
      </c>
      <c r="P116" s="593" t="str">
        <f ca="1">IF(AND($J116&lt;&gt;"",$J116&lt;&gt;"fin"),IF(INDEX(Dépenses!$A$2:$R$5000,$K116,P$1)="","",INDEX(Dépenses!$A$2:$R$5000,$K116,P$1)),"")</f>
        <v/>
      </c>
      <c r="Q116" s="11" t="str">
        <f ca="1">IF(AND($J116&lt;&gt;"",$J116&lt;&gt;"fin"),IF(INDEX(Dépenses!$A$2:$R$5000,$K116,Q$1)="","",INDEX(Dépenses!$A$2:$R$5000,$K116,Q$1)),"")</f>
        <v/>
      </c>
      <c r="R116" s="594" t="str">
        <f ca="1">IF(AND($J116&lt;&gt;"",$J116&lt;&gt;"fin"),IF(INDEX(Dépenses!$A$2:$R$5000,$K116,R$1)="","",INDEX(Dépenses!$A$2:$R$5000,$K116,R$1)),"")</f>
        <v/>
      </c>
      <c r="T116" t="str">
        <f ca="1">IF(OR(T115="",T115="fin"),"",IF(ISNA(MATCH($N$4,OFFSET(Recettes!$G$2:$G$5000,U115,0),0)),"fin",MATCH($N$4,OFFSET(Recettes!$G$2:$G$5000,U115,0),0)))</f>
        <v/>
      </c>
      <c r="U116" t="str">
        <f t="shared" ca="1" si="17"/>
        <v/>
      </c>
      <c r="V116" s="79" t="str">
        <f ca="1">IF(AND($T116&lt;&gt;"",$T116&lt;&gt;"fin"),IF(INDEX(Recettes!$A$2:$R$5000,$U116,V$1)="","",INDEX(Recettes!$A$2:$R$5000,$U116,V$1)),"")</f>
        <v/>
      </c>
      <c r="W116" s="79" t="str">
        <f ca="1">IF(AND($T116&lt;&gt;"",$T116&lt;&gt;"fin"),IF(INDEX(Recettes!$A$2:$R$5000,$U116,W$1)="","",INDEX(Recettes!$A$2:$R$5000,$U116,W$1)),"")</f>
        <v/>
      </c>
      <c r="X116" s="79" t="str">
        <f ca="1">IF(AND($T116&lt;&gt;"",$T116&lt;&gt;"fin"),IF(INDEX(Recettes!$A$2:$R$5000,$U116,X$1)="","",INDEX(Recettes!$A$2:$R$5000,$U116,X$1)),"")</f>
        <v/>
      </c>
      <c r="Y116" s="79" t="str">
        <f ca="1">IF(AND($T116&lt;&gt;"",$T116&lt;&gt;"fin"),IF(INDEX(Recettes!$A$2:$R$5000,$U116,Y$1)="","",INDEX(Recettes!$A$2:$R$5000,$U116,Y$1)),"")</f>
        <v/>
      </c>
      <c r="Z116" s="79" t="str">
        <f ca="1">IF(AND($T116&lt;&gt;"",$T116&lt;&gt;"fin"),IF(INDEX(Recettes!$A$2:$R$5000,$U116,Z$1)="","",INDEX(Recettes!$A$2:$R$5000,$U116,Z$1)),"")</f>
        <v/>
      </c>
      <c r="AA116" s="11" t="str">
        <f ca="1">IF(AND($T116&lt;&gt;"",$T116&lt;&gt;"fin"),IF(INDEX(Recettes!$A$2:$R$5000,$U116,AA$1)="","",INDEX(Recettes!$A$2:$R$5000,$U116,AA$1)),"")</f>
        <v/>
      </c>
      <c r="AB116" s="79" t="str">
        <f ca="1">IF(AND($T116&lt;&gt;"",$T116&lt;&gt;"fin"),IF(INDEX(Recettes!$A$2:$R$5000,$U116,AB$1)="","",INDEX(Recettes!$A$2:$R$5000,$U116,AB$1)),"")</f>
        <v/>
      </c>
      <c r="AD116" t="str">
        <f t="shared" ca="1" si="14"/>
        <v/>
      </c>
      <c r="AG116" t="str">
        <f t="shared" ca="1" si="15"/>
        <v/>
      </c>
    </row>
    <row r="117" spans="9:33" ht="18.75" x14ac:dyDescent="0.3">
      <c r="I117" s="597"/>
      <c r="J117" t="str">
        <f ca="1">IF(OR(J116="",J116="fin"),"",IF(ISNA(MATCH($N$4,OFFSET(Dépenses!$G$2:$G$5000,K116,0),0)),"fin",MATCH($N$4,OFFSET(Dépenses!$G$2:$G$5000,K116,0),0)))</f>
        <v/>
      </c>
      <c r="K117" t="str">
        <f t="shared" ca="1" si="16"/>
        <v/>
      </c>
      <c r="L117" s="79" t="str">
        <f ca="1">IF(AND($J117&lt;&gt;"",$J117&lt;&gt;"fin"),IF(INDEX(Dépenses!$A$2:$R$5000,$K117,L$1)="","",INDEX(Dépenses!$A$2:$R$5000,$K117,L$1)),"")</f>
        <v/>
      </c>
      <c r="M117" s="79" t="str">
        <f ca="1">IF(AND($J117&lt;&gt;"",$J117&lt;&gt;"fin"),IF(INDEX(Dépenses!$A$2:$R$5000,$K117,M$1)="","",INDEX(Dépenses!$A$2:$R$5000,$K117,M$1)),"")</f>
        <v/>
      </c>
      <c r="N117" s="79" t="str">
        <f ca="1">IF(AND($J117&lt;&gt;"",$J117&lt;&gt;"fin"),IF(INDEX(Dépenses!$A$2:$R$5000,$K117,N$1)="","",INDEX(Dépenses!$A$2:$R$5000,$K117,N$1)),"")</f>
        <v/>
      </c>
      <c r="O117" s="79" t="str">
        <f ca="1">IF(AND($J117&lt;&gt;"",$J117&lt;&gt;"fin"),IF(INDEX(Dépenses!$A$2:$R$5000,$K117,O$1)="","",INDEX(Dépenses!$A$2:$R$5000,$K117,O$1)),"")</f>
        <v/>
      </c>
      <c r="P117" s="593" t="str">
        <f ca="1">IF(AND($J117&lt;&gt;"",$J117&lt;&gt;"fin"),IF(INDEX(Dépenses!$A$2:$R$5000,$K117,P$1)="","",INDEX(Dépenses!$A$2:$R$5000,$K117,P$1)),"")</f>
        <v/>
      </c>
      <c r="Q117" s="11" t="str">
        <f ca="1">IF(AND($J117&lt;&gt;"",$J117&lt;&gt;"fin"),IF(INDEX(Dépenses!$A$2:$R$5000,$K117,Q$1)="","",INDEX(Dépenses!$A$2:$R$5000,$K117,Q$1)),"")</f>
        <v/>
      </c>
      <c r="R117" s="594" t="str">
        <f ca="1">IF(AND($J117&lt;&gt;"",$J117&lt;&gt;"fin"),IF(INDEX(Dépenses!$A$2:$R$5000,$K117,R$1)="","",INDEX(Dépenses!$A$2:$R$5000,$K117,R$1)),"")</f>
        <v/>
      </c>
      <c r="T117" t="str">
        <f ca="1">IF(OR(T116="",T116="fin"),"",IF(ISNA(MATCH($N$4,OFFSET(Recettes!$G$2:$G$5000,U116,0),0)),"fin",MATCH($N$4,OFFSET(Recettes!$G$2:$G$5000,U116,0),0)))</f>
        <v/>
      </c>
      <c r="U117" t="str">
        <f t="shared" ca="1" si="17"/>
        <v/>
      </c>
      <c r="V117" s="79" t="str">
        <f ca="1">IF(AND($T117&lt;&gt;"",$T117&lt;&gt;"fin"),IF(INDEX(Recettes!$A$2:$R$5000,$U117,V$1)="","",INDEX(Recettes!$A$2:$R$5000,$U117,V$1)),"")</f>
        <v/>
      </c>
      <c r="W117" s="79" t="str">
        <f ca="1">IF(AND($T117&lt;&gt;"",$T117&lt;&gt;"fin"),IF(INDEX(Recettes!$A$2:$R$5000,$U117,W$1)="","",INDEX(Recettes!$A$2:$R$5000,$U117,W$1)),"")</f>
        <v/>
      </c>
      <c r="X117" s="79" t="str">
        <f ca="1">IF(AND($T117&lt;&gt;"",$T117&lt;&gt;"fin"),IF(INDEX(Recettes!$A$2:$R$5000,$U117,X$1)="","",INDEX(Recettes!$A$2:$R$5000,$U117,X$1)),"")</f>
        <v/>
      </c>
      <c r="Y117" s="79" t="str">
        <f ca="1">IF(AND($T117&lt;&gt;"",$T117&lt;&gt;"fin"),IF(INDEX(Recettes!$A$2:$R$5000,$U117,Y$1)="","",INDEX(Recettes!$A$2:$R$5000,$U117,Y$1)),"")</f>
        <v/>
      </c>
      <c r="Z117" s="79" t="str">
        <f ca="1">IF(AND($T117&lt;&gt;"",$T117&lt;&gt;"fin"),IF(INDEX(Recettes!$A$2:$R$5000,$U117,Z$1)="","",INDEX(Recettes!$A$2:$R$5000,$U117,Z$1)),"")</f>
        <v/>
      </c>
      <c r="AA117" s="11" t="str">
        <f ca="1">IF(AND($T117&lt;&gt;"",$T117&lt;&gt;"fin"),IF(INDEX(Recettes!$A$2:$R$5000,$U117,AA$1)="","",INDEX(Recettes!$A$2:$R$5000,$U117,AA$1)),"")</f>
        <v/>
      </c>
      <c r="AB117" s="79" t="str">
        <f ca="1">IF(AND($T117&lt;&gt;"",$T117&lt;&gt;"fin"),IF(INDEX(Recettes!$A$2:$R$5000,$U117,AB$1)="","",INDEX(Recettes!$A$2:$R$5000,$U117,AB$1)),"")</f>
        <v/>
      </c>
      <c r="AD117" t="str">
        <f t="shared" ca="1" si="14"/>
        <v/>
      </c>
      <c r="AG117" t="str">
        <f t="shared" ca="1" si="15"/>
        <v/>
      </c>
    </row>
    <row r="118" spans="9:33" ht="18.75" x14ac:dyDescent="0.3">
      <c r="I118" s="597"/>
      <c r="J118" t="str">
        <f ca="1">IF(OR(J117="",J117="fin"),"",IF(ISNA(MATCH($N$4,OFFSET(Dépenses!$G$2:$G$5000,K117,0),0)),"fin",MATCH($N$4,OFFSET(Dépenses!$G$2:$G$5000,K117,0),0)))</f>
        <v/>
      </c>
      <c r="K118" t="str">
        <f t="shared" ca="1" si="16"/>
        <v/>
      </c>
      <c r="L118" s="79" t="str">
        <f ca="1">IF(AND($J118&lt;&gt;"",$J118&lt;&gt;"fin"),IF(INDEX(Dépenses!$A$2:$R$5000,$K118,L$1)="","",INDEX(Dépenses!$A$2:$R$5000,$K118,L$1)),"")</f>
        <v/>
      </c>
      <c r="M118" s="79" t="str">
        <f ca="1">IF(AND($J118&lt;&gt;"",$J118&lt;&gt;"fin"),IF(INDEX(Dépenses!$A$2:$R$5000,$K118,M$1)="","",INDEX(Dépenses!$A$2:$R$5000,$K118,M$1)),"")</f>
        <v/>
      </c>
      <c r="N118" s="79" t="str">
        <f ca="1">IF(AND($J118&lt;&gt;"",$J118&lt;&gt;"fin"),IF(INDEX(Dépenses!$A$2:$R$5000,$K118,N$1)="","",INDEX(Dépenses!$A$2:$R$5000,$K118,N$1)),"")</f>
        <v/>
      </c>
      <c r="O118" s="79" t="str">
        <f ca="1">IF(AND($J118&lt;&gt;"",$J118&lt;&gt;"fin"),IF(INDEX(Dépenses!$A$2:$R$5000,$K118,O$1)="","",INDEX(Dépenses!$A$2:$R$5000,$K118,O$1)),"")</f>
        <v/>
      </c>
      <c r="P118" s="593" t="str">
        <f ca="1">IF(AND($J118&lt;&gt;"",$J118&lt;&gt;"fin"),IF(INDEX(Dépenses!$A$2:$R$5000,$K118,P$1)="","",INDEX(Dépenses!$A$2:$R$5000,$K118,P$1)),"")</f>
        <v/>
      </c>
      <c r="Q118" s="11" t="str">
        <f ca="1">IF(AND($J118&lt;&gt;"",$J118&lt;&gt;"fin"),IF(INDEX(Dépenses!$A$2:$R$5000,$K118,Q$1)="","",INDEX(Dépenses!$A$2:$R$5000,$K118,Q$1)),"")</f>
        <v/>
      </c>
      <c r="R118" s="594" t="str">
        <f ca="1">IF(AND($J118&lt;&gt;"",$J118&lt;&gt;"fin"),IF(INDEX(Dépenses!$A$2:$R$5000,$K118,R$1)="","",INDEX(Dépenses!$A$2:$R$5000,$K118,R$1)),"")</f>
        <v/>
      </c>
      <c r="T118" t="str">
        <f ca="1">IF(OR(T117="",T117="fin"),"",IF(ISNA(MATCH($N$4,OFFSET(Recettes!$G$2:$G$5000,U117,0),0)),"fin",MATCH($N$4,OFFSET(Recettes!$G$2:$G$5000,U117,0),0)))</f>
        <v/>
      </c>
      <c r="U118" t="str">
        <f t="shared" ca="1" si="17"/>
        <v/>
      </c>
      <c r="V118" s="79" t="str">
        <f ca="1">IF(AND($T118&lt;&gt;"",$T118&lt;&gt;"fin"),IF(INDEX(Recettes!$A$2:$R$5000,$U118,V$1)="","",INDEX(Recettes!$A$2:$R$5000,$U118,V$1)),"")</f>
        <v/>
      </c>
      <c r="W118" s="79" t="str">
        <f ca="1">IF(AND($T118&lt;&gt;"",$T118&lt;&gt;"fin"),IF(INDEX(Recettes!$A$2:$R$5000,$U118,W$1)="","",INDEX(Recettes!$A$2:$R$5000,$U118,W$1)),"")</f>
        <v/>
      </c>
      <c r="X118" s="79" t="str">
        <f ca="1">IF(AND($T118&lt;&gt;"",$T118&lt;&gt;"fin"),IF(INDEX(Recettes!$A$2:$R$5000,$U118,X$1)="","",INDEX(Recettes!$A$2:$R$5000,$U118,X$1)),"")</f>
        <v/>
      </c>
      <c r="Y118" s="79" t="str">
        <f ca="1">IF(AND($T118&lt;&gt;"",$T118&lt;&gt;"fin"),IF(INDEX(Recettes!$A$2:$R$5000,$U118,Y$1)="","",INDEX(Recettes!$A$2:$R$5000,$U118,Y$1)),"")</f>
        <v/>
      </c>
      <c r="Z118" s="79" t="str">
        <f ca="1">IF(AND($T118&lt;&gt;"",$T118&lt;&gt;"fin"),IF(INDEX(Recettes!$A$2:$R$5000,$U118,Z$1)="","",INDEX(Recettes!$A$2:$R$5000,$U118,Z$1)),"")</f>
        <v/>
      </c>
      <c r="AA118" s="11" t="str">
        <f ca="1">IF(AND($T118&lt;&gt;"",$T118&lt;&gt;"fin"),IF(INDEX(Recettes!$A$2:$R$5000,$U118,AA$1)="","",INDEX(Recettes!$A$2:$R$5000,$U118,AA$1)),"")</f>
        <v/>
      </c>
      <c r="AB118" s="79" t="str">
        <f ca="1">IF(AND($T118&lt;&gt;"",$T118&lt;&gt;"fin"),IF(INDEX(Recettes!$A$2:$R$5000,$U118,AB$1)="","",INDEX(Recettes!$A$2:$R$5000,$U118,AB$1)),"")</f>
        <v/>
      </c>
      <c r="AD118" t="str">
        <f t="shared" ca="1" si="14"/>
        <v/>
      </c>
      <c r="AG118" t="str">
        <f t="shared" ca="1" si="15"/>
        <v/>
      </c>
    </row>
    <row r="119" spans="9:33" ht="18.75" x14ac:dyDescent="0.3">
      <c r="I119" s="597"/>
      <c r="J119" t="str">
        <f ca="1">IF(OR(J118="",J118="fin"),"",IF(ISNA(MATCH($N$4,OFFSET(Dépenses!$G$2:$G$5000,K118,0),0)),"fin",MATCH($N$4,OFFSET(Dépenses!$G$2:$G$5000,K118,0),0)))</f>
        <v/>
      </c>
      <c r="K119" t="str">
        <f t="shared" ca="1" si="16"/>
        <v/>
      </c>
      <c r="L119" s="79" t="str">
        <f ca="1">IF(AND($J119&lt;&gt;"",$J119&lt;&gt;"fin"),IF(INDEX(Dépenses!$A$2:$R$5000,$K119,L$1)="","",INDEX(Dépenses!$A$2:$R$5000,$K119,L$1)),"")</f>
        <v/>
      </c>
      <c r="M119" s="79" t="str">
        <f ca="1">IF(AND($J119&lt;&gt;"",$J119&lt;&gt;"fin"),IF(INDEX(Dépenses!$A$2:$R$5000,$K119,M$1)="","",INDEX(Dépenses!$A$2:$R$5000,$K119,M$1)),"")</f>
        <v/>
      </c>
      <c r="N119" s="79" t="str">
        <f ca="1">IF(AND($J119&lt;&gt;"",$J119&lt;&gt;"fin"),IF(INDEX(Dépenses!$A$2:$R$5000,$K119,N$1)="","",INDEX(Dépenses!$A$2:$R$5000,$K119,N$1)),"")</f>
        <v/>
      </c>
      <c r="O119" s="79" t="str">
        <f ca="1">IF(AND($J119&lt;&gt;"",$J119&lt;&gt;"fin"),IF(INDEX(Dépenses!$A$2:$R$5000,$K119,O$1)="","",INDEX(Dépenses!$A$2:$R$5000,$K119,O$1)),"")</f>
        <v/>
      </c>
      <c r="P119" s="593" t="str">
        <f ca="1">IF(AND($J119&lt;&gt;"",$J119&lt;&gt;"fin"),IF(INDEX(Dépenses!$A$2:$R$5000,$K119,P$1)="","",INDEX(Dépenses!$A$2:$R$5000,$K119,P$1)),"")</f>
        <v/>
      </c>
      <c r="Q119" s="11" t="str">
        <f ca="1">IF(AND($J119&lt;&gt;"",$J119&lt;&gt;"fin"),IF(INDEX(Dépenses!$A$2:$R$5000,$K119,Q$1)="","",INDEX(Dépenses!$A$2:$R$5000,$K119,Q$1)),"")</f>
        <v/>
      </c>
      <c r="R119" s="594" t="str">
        <f ca="1">IF(AND($J119&lt;&gt;"",$J119&lt;&gt;"fin"),IF(INDEX(Dépenses!$A$2:$R$5000,$K119,R$1)="","",INDEX(Dépenses!$A$2:$R$5000,$K119,R$1)),"")</f>
        <v/>
      </c>
      <c r="T119" t="str">
        <f ca="1">IF(OR(T118="",T118="fin"),"",IF(ISNA(MATCH($N$4,OFFSET(Recettes!$G$2:$G$5000,U118,0),0)),"fin",MATCH($N$4,OFFSET(Recettes!$G$2:$G$5000,U118,0),0)))</f>
        <v/>
      </c>
      <c r="U119" t="str">
        <f t="shared" ca="1" si="17"/>
        <v/>
      </c>
      <c r="V119" s="79" t="str">
        <f ca="1">IF(AND($T119&lt;&gt;"",$T119&lt;&gt;"fin"),IF(INDEX(Recettes!$A$2:$R$5000,$U119,V$1)="","",INDEX(Recettes!$A$2:$R$5000,$U119,V$1)),"")</f>
        <v/>
      </c>
      <c r="W119" s="79" t="str">
        <f ca="1">IF(AND($T119&lt;&gt;"",$T119&lt;&gt;"fin"),IF(INDEX(Recettes!$A$2:$R$5000,$U119,W$1)="","",INDEX(Recettes!$A$2:$R$5000,$U119,W$1)),"")</f>
        <v/>
      </c>
      <c r="X119" s="79" t="str">
        <f ca="1">IF(AND($T119&lt;&gt;"",$T119&lt;&gt;"fin"),IF(INDEX(Recettes!$A$2:$R$5000,$U119,X$1)="","",INDEX(Recettes!$A$2:$R$5000,$U119,X$1)),"")</f>
        <v/>
      </c>
      <c r="Y119" s="79" t="str">
        <f ca="1">IF(AND($T119&lt;&gt;"",$T119&lt;&gt;"fin"),IF(INDEX(Recettes!$A$2:$R$5000,$U119,Y$1)="","",INDEX(Recettes!$A$2:$R$5000,$U119,Y$1)),"")</f>
        <v/>
      </c>
      <c r="Z119" s="79" t="str">
        <f ca="1">IF(AND($T119&lt;&gt;"",$T119&lt;&gt;"fin"),IF(INDEX(Recettes!$A$2:$R$5000,$U119,Z$1)="","",INDEX(Recettes!$A$2:$R$5000,$U119,Z$1)),"")</f>
        <v/>
      </c>
      <c r="AA119" s="11" t="str">
        <f ca="1">IF(AND($T119&lt;&gt;"",$T119&lt;&gt;"fin"),IF(INDEX(Recettes!$A$2:$R$5000,$U119,AA$1)="","",INDEX(Recettes!$A$2:$R$5000,$U119,AA$1)),"")</f>
        <v/>
      </c>
      <c r="AB119" s="79" t="str">
        <f ca="1">IF(AND($T119&lt;&gt;"",$T119&lt;&gt;"fin"),IF(INDEX(Recettes!$A$2:$R$5000,$U119,AB$1)="","",INDEX(Recettes!$A$2:$R$5000,$U119,AB$1)),"")</f>
        <v/>
      </c>
      <c r="AD119" t="str">
        <f t="shared" ca="1" si="14"/>
        <v/>
      </c>
      <c r="AG119" t="str">
        <f t="shared" ca="1" si="15"/>
        <v/>
      </c>
    </row>
    <row r="120" spans="9:33" ht="18.75" x14ac:dyDescent="0.3">
      <c r="I120" s="597"/>
      <c r="J120" t="str">
        <f ca="1">IF(OR(J119="",J119="fin"),"",IF(ISNA(MATCH($N$4,OFFSET(Dépenses!$G$2:$G$5000,K119,0),0)),"fin",MATCH($N$4,OFFSET(Dépenses!$G$2:$G$5000,K119,0),0)))</f>
        <v/>
      </c>
      <c r="K120" t="str">
        <f t="shared" ca="1" si="16"/>
        <v/>
      </c>
      <c r="L120" s="79" t="str">
        <f ca="1">IF(AND($J120&lt;&gt;"",$J120&lt;&gt;"fin"),IF(INDEX(Dépenses!$A$2:$R$5000,$K120,L$1)="","",INDEX(Dépenses!$A$2:$R$5000,$K120,L$1)),"")</f>
        <v/>
      </c>
      <c r="M120" s="79" t="str">
        <f ca="1">IF(AND($J120&lt;&gt;"",$J120&lt;&gt;"fin"),IF(INDEX(Dépenses!$A$2:$R$5000,$K120,M$1)="","",INDEX(Dépenses!$A$2:$R$5000,$K120,M$1)),"")</f>
        <v/>
      </c>
      <c r="N120" s="79" t="str">
        <f ca="1">IF(AND($J120&lt;&gt;"",$J120&lt;&gt;"fin"),IF(INDEX(Dépenses!$A$2:$R$5000,$K120,N$1)="","",INDEX(Dépenses!$A$2:$R$5000,$K120,N$1)),"")</f>
        <v/>
      </c>
      <c r="O120" s="79" t="str">
        <f ca="1">IF(AND($J120&lt;&gt;"",$J120&lt;&gt;"fin"),IF(INDEX(Dépenses!$A$2:$R$5000,$K120,O$1)="","",INDEX(Dépenses!$A$2:$R$5000,$K120,O$1)),"")</f>
        <v/>
      </c>
      <c r="P120" s="593" t="str">
        <f ca="1">IF(AND($J120&lt;&gt;"",$J120&lt;&gt;"fin"),IF(INDEX(Dépenses!$A$2:$R$5000,$K120,P$1)="","",INDEX(Dépenses!$A$2:$R$5000,$K120,P$1)),"")</f>
        <v/>
      </c>
      <c r="Q120" s="11" t="str">
        <f ca="1">IF(AND($J120&lt;&gt;"",$J120&lt;&gt;"fin"),IF(INDEX(Dépenses!$A$2:$R$5000,$K120,Q$1)="","",INDEX(Dépenses!$A$2:$R$5000,$K120,Q$1)),"")</f>
        <v/>
      </c>
      <c r="R120" s="594" t="str">
        <f ca="1">IF(AND($J120&lt;&gt;"",$J120&lt;&gt;"fin"),IF(INDEX(Dépenses!$A$2:$R$5000,$K120,R$1)="","",INDEX(Dépenses!$A$2:$R$5000,$K120,R$1)),"")</f>
        <v/>
      </c>
      <c r="T120" t="str">
        <f ca="1">IF(OR(T119="",T119="fin"),"",IF(ISNA(MATCH($N$4,OFFSET(Recettes!$G$2:$G$5000,U119,0),0)),"fin",MATCH($N$4,OFFSET(Recettes!$G$2:$G$5000,U119,0),0)))</f>
        <v/>
      </c>
      <c r="U120" t="str">
        <f t="shared" ca="1" si="17"/>
        <v/>
      </c>
      <c r="V120" s="79" t="str">
        <f ca="1">IF(AND($T120&lt;&gt;"",$T120&lt;&gt;"fin"),IF(INDEX(Recettes!$A$2:$R$5000,$U120,V$1)="","",INDEX(Recettes!$A$2:$R$5000,$U120,V$1)),"")</f>
        <v/>
      </c>
      <c r="W120" s="79" t="str">
        <f ca="1">IF(AND($T120&lt;&gt;"",$T120&lt;&gt;"fin"),IF(INDEX(Recettes!$A$2:$R$5000,$U120,W$1)="","",INDEX(Recettes!$A$2:$R$5000,$U120,W$1)),"")</f>
        <v/>
      </c>
      <c r="X120" s="79" t="str">
        <f ca="1">IF(AND($T120&lt;&gt;"",$T120&lt;&gt;"fin"),IF(INDEX(Recettes!$A$2:$R$5000,$U120,X$1)="","",INDEX(Recettes!$A$2:$R$5000,$U120,X$1)),"")</f>
        <v/>
      </c>
      <c r="Y120" s="79" t="str">
        <f ca="1">IF(AND($T120&lt;&gt;"",$T120&lt;&gt;"fin"),IF(INDEX(Recettes!$A$2:$R$5000,$U120,Y$1)="","",INDEX(Recettes!$A$2:$R$5000,$U120,Y$1)),"")</f>
        <v/>
      </c>
      <c r="Z120" s="79" t="str">
        <f ca="1">IF(AND($T120&lt;&gt;"",$T120&lt;&gt;"fin"),IF(INDEX(Recettes!$A$2:$R$5000,$U120,Z$1)="","",INDEX(Recettes!$A$2:$R$5000,$U120,Z$1)),"")</f>
        <v/>
      </c>
      <c r="AA120" s="11" t="str">
        <f ca="1">IF(AND($T120&lt;&gt;"",$T120&lt;&gt;"fin"),IF(INDEX(Recettes!$A$2:$R$5000,$U120,AA$1)="","",INDEX(Recettes!$A$2:$R$5000,$U120,AA$1)),"")</f>
        <v/>
      </c>
      <c r="AB120" s="79" t="str">
        <f ca="1">IF(AND($T120&lt;&gt;"",$T120&lt;&gt;"fin"),IF(INDEX(Recettes!$A$2:$R$5000,$U120,AB$1)="","",INDEX(Recettes!$A$2:$R$5000,$U120,AB$1)),"")</f>
        <v/>
      </c>
      <c r="AD120" t="str">
        <f t="shared" ca="1" si="14"/>
        <v/>
      </c>
      <c r="AG120" t="str">
        <f t="shared" ca="1" si="15"/>
        <v/>
      </c>
    </row>
    <row r="121" spans="9:33" ht="18.75" x14ac:dyDescent="0.3">
      <c r="I121" s="597"/>
      <c r="J121" t="str">
        <f ca="1">IF(OR(J120="",J120="fin"),"",IF(ISNA(MATCH($N$4,OFFSET(Dépenses!$G$2:$G$5000,K120,0),0)),"fin",MATCH($N$4,OFFSET(Dépenses!$G$2:$G$5000,K120,0),0)))</f>
        <v/>
      </c>
      <c r="K121" t="str">
        <f t="shared" ca="1" si="16"/>
        <v/>
      </c>
      <c r="L121" s="79" t="str">
        <f ca="1">IF(AND($J121&lt;&gt;"",$J121&lt;&gt;"fin"),IF(INDEX(Dépenses!$A$2:$R$5000,$K121,L$1)="","",INDEX(Dépenses!$A$2:$R$5000,$K121,L$1)),"")</f>
        <v/>
      </c>
      <c r="M121" s="79" t="str">
        <f ca="1">IF(AND($J121&lt;&gt;"",$J121&lt;&gt;"fin"),IF(INDEX(Dépenses!$A$2:$R$5000,$K121,M$1)="","",INDEX(Dépenses!$A$2:$R$5000,$K121,M$1)),"")</f>
        <v/>
      </c>
      <c r="N121" s="79" t="str">
        <f ca="1">IF(AND($J121&lt;&gt;"",$J121&lt;&gt;"fin"),IF(INDEX(Dépenses!$A$2:$R$5000,$K121,N$1)="","",INDEX(Dépenses!$A$2:$R$5000,$K121,N$1)),"")</f>
        <v/>
      </c>
      <c r="O121" s="79" t="str">
        <f ca="1">IF(AND($J121&lt;&gt;"",$J121&lt;&gt;"fin"),IF(INDEX(Dépenses!$A$2:$R$5000,$K121,O$1)="","",INDEX(Dépenses!$A$2:$R$5000,$K121,O$1)),"")</f>
        <v/>
      </c>
      <c r="P121" s="593" t="str">
        <f ca="1">IF(AND($J121&lt;&gt;"",$J121&lt;&gt;"fin"),IF(INDEX(Dépenses!$A$2:$R$5000,$K121,P$1)="","",INDEX(Dépenses!$A$2:$R$5000,$K121,P$1)),"")</f>
        <v/>
      </c>
      <c r="Q121" s="11" t="str">
        <f ca="1">IF(AND($J121&lt;&gt;"",$J121&lt;&gt;"fin"),IF(INDEX(Dépenses!$A$2:$R$5000,$K121,Q$1)="","",INDEX(Dépenses!$A$2:$R$5000,$K121,Q$1)),"")</f>
        <v/>
      </c>
      <c r="R121" s="594" t="str">
        <f ca="1">IF(AND($J121&lt;&gt;"",$J121&lt;&gt;"fin"),IF(INDEX(Dépenses!$A$2:$R$5000,$K121,R$1)="","",INDEX(Dépenses!$A$2:$R$5000,$K121,R$1)),"")</f>
        <v/>
      </c>
      <c r="T121" t="str">
        <f ca="1">IF(OR(T120="",T120="fin"),"",IF(ISNA(MATCH($N$4,OFFSET(Recettes!$G$2:$G$5000,U120,0),0)),"fin",MATCH($N$4,OFFSET(Recettes!$G$2:$G$5000,U120,0),0)))</f>
        <v/>
      </c>
      <c r="U121" t="str">
        <f t="shared" ca="1" si="17"/>
        <v/>
      </c>
      <c r="V121" s="79" t="str">
        <f ca="1">IF(AND($T121&lt;&gt;"",$T121&lt;&gt;"fin"),IF(INDEX(Recettes!$A$2:$R$5000,$U121,V$1)="","",INDEX(Recettes!$A$2:$R$5000,$U121,V$1)),"")</f>
        <v/>
      </c>
      <c r="W121" s="79" t="str">
        <f ca="1">IF(AND($T121&lt;&gt;"",$T121&lt;&gt;"fin"),IF(INDEX(Recettes!$A$2:$R$5000,$U121,W$1)="","",INDEX(Recettes!$A$2:$R$5000,$U121,W$1)),"")</f>
        <v/>
      </c>
      <c r="X121" s="79" t="str">
        <f ca="1">IF(AND($T121&lt;&gt;"",$T121&lt;&gt;"fin"),IF(INDEX(Recettes!$A$2:$R$5000,$U121,X$1)="","",INDEX(Recettes!$A$2:$R$5000,$U121,X$1)),"")</f>
        <v/>
      </c>
      <c r="Y121" s="79" t="str">
        <f ca="1">IF(AND($T121&lt;&gt;"",$T121&lt;&gt;"fin"),IF(INDEX(Recettes!$A$2:$R$5000,$U121,Y$1)="","",INDEX(Recettes!$A$2:$R$5000,$U121,Y$1)),"")</f>
        <v/>
      </c>
      <c r="Z121" s="79" t="str">
        <f ca="1">IF(AND($T121&lt;&gt;"",$T121&lt;&gt;"fin"),IF(INDEX(Recettes!$A$2:$R$5000,$U121,Z$1)="","",INDEX(Recettes!$A$2:$R$5000,$U121,Z$1)),"")</f>
        <v/>
      </c>
      <c r="AA121" s="11" t="str">
        <f ca="1">IF(AND($T121&lt;&gt;"",$T121&lt;&gt;"fin"),IF(INDEX(Recettes!$A$2:$R$5000,$U121,AA$1)="","",INDEX(Recettes!$A$2:$R$5000,$U121,AA$1)),"")</f>
        <v/>
      </c>
      <c r="AB121" s="79" t="str">
        <f ca="1">IF(AND($T121&lt;&gt;"",$T121&lt;&gt;"fin"),IF(INDEX(Recettes!$A$2:$R$5000,$U121,AB$1)="","",INDEX(Recettes!$A$2:$R$5000,$U121,AB$1)),"")</f>
        <v/>
      </c>
      <c r="AD121" t="str">
        <f t="shared" ca="1" si="14"/>
        <v/>
      </c>
      <c r="AG121" t="str">
        <f t="shared" ca="1" si="15"/>
        <v/>
      </c>
    </row>
    <row r="122" spans="9:33" ht="18.75" x14ac:dyDescent="0.3">
      <c r="I122" s="597"/>
      <c r="J122" t="str">
        <f ca="1">IF(OR(J121="",J121="fin"),"",IF(ISNA(MATCH($N$4,OFFSET(Dépenses!$G$2:$G$5000,K121,0),0)),"fin",MATCH($N$4,OFFSET(Dépenses!$G$2:$G$5000,K121,0),0)))</f>
        <v/>
      </c>
      <c r="K122" t="str">
        <f t="shared" ca="1" si="16"/>
        <v/>
      </c>
      <c r="L122" s="79" t="str">
        <f ca="1">IF(AND($J122&lt;&gt;"",$J122&lt;&gt;"fin"),IF(INDEX(Dépenses!$A$2:$R$5000,$K122,L$1)="","",INDEX(Dépenses!$A$2:$R$5000,$K122,L$1)),"")</f>
        <v/>
      </c>
      <c r="M122" s="79" t="str">
        <f ca="1">IF(AND($J122&lt;&gt;"",$J122&lt;&gt;"fin"),IF(INDEX(Dépenses!$A$2:$R$5000,$K122,M$1)="","",INDEX(Dépenses!$A$2:$R$5000,$K122,M$1)),"")</f>
        <v/>
      </c>
      <c r="N122" s="79" t="str">
        <f ca="1">IF(AND($J122&lt;&gt;"",$J122&lt;&gt;"fin"),IF(INDEX(Dépenses!$A$2:$R$5000,$K122,N$1)="","",INDEX(Dépenses!$A$2:$R$5000,$K122,N$1)),"")</f>
        <v/>
      </c>
      <c r="O122" s="79" t="str">
        <f ca="1">IF(AND($J122&lt;&gt;"",$J122&lt;&gt;"fin"),IF(INDEX(Dépenses!$A$2:$R$5000,$K122,O$1)="","",INDEX(Dépenses!$A$2:$R$5000,$K122,O$1)),"")</f>
        <v/>
      </c>
      <c r="P122" s="593" t="str">
        <f ca="1">IF(AND($J122&lt;&gt;"",$J122&lt;&gt;"fin"),IF(INDEX(Dépenses!$A$2:$R$5000,$K122,P$1)="","",INDEX(Dépenses!$A$2:$R$5000,$K122,P$1)),"")</f>
        <v/>
      </c>
      <c r="Q122" s="11" t="str">
        <f ca="1">IF(AND($J122&lt;&gt;"",$J122&lt;&gt;"fin"),IF(INDEX(Dépenses!$A$2:$R$5000,$K122,Q$1)="","",INDEX(Dépenses!$A$2:$R$5000,$K122,Q$1)),"")</f>
        <v/>
      </c>
      <c r="R122" s="594" t="str">
        <f ca="1">IF(AND($J122&lt;&gt;"",$J122&lt;&gt;"fin"),IF(INDEX(Dépenses!$A$2:$R$5000,$K122,R$1)="","",INDEX(Dépenses!$A$2:$R$5000,$K122,R$1)),"")</f>
        <v/>
      </c>
      <c r="T122" t="str">
        <f ca="1">IF(OR(T121="",T121="fin"),"",IF(ISNA(MATCH($N$4,OFFSET(Recettes!$G$2:$G$5000,U121,0),0)),"fin",MATCH($N$4,OFFSET(Recettes!$G$2:$G$5000,U121,0),0)))</f>
        <v/>
      </c>
      <c r="U122" t="str">
        <f t="shared" ca="1" si="17"/>
        <v/>
      </c>
      <c r="V122" s="79" t="str">
        <f ca="1">IF(AND($T122&lt;&gt;"",$T122&lt;&gt;"fin"),IF(INDEX(Recettes!$A$2:$R$5000,$U122,V$1)="","",INDEX(Recettes!$A$2:$R$5000,$U122,V$1)),"")</f>
        <v/>
      </c>
      <c r="W122" s="79" t="str">
        <f ca="1">IF(AND($T122&lt;&gt;"",$T122&lt;&gt;"fin"),IF(INDEX(Recettes!$A$2:$R$5000,$U122,W$1)="","",INDEX(Recettes!$A$2:$R$5000,$U122,W$1)),"")</f>
        <v/>
      </c>
      <c r="X122" s="79" t="str">
        <f ca="1">IF(AND($T122&lt;&gt;"",$T122&lt;&gt;"fin"),IF(INDEX(Recettes!$A$2:$R$5000,$U122,X$1)="","",INDEX(Recettes!$A$2:$R$5000,$U122,X$1)),"")</f>
        <v/>
      </c>
      <c r="Y122" s="79" t="str">
        <f ca="1">IF(AND($T122&lt;&gt;"",$T122&lt;&gt;"fin"),IF(INDEX(Recettes!$A$2:$R$5000,$U122,Y$1)="","",INDEX(Recettes!$A$2:$R$5000,$U122,Y$1)),"")</f>
        <v/>
      </c>
      <c r="Z122" s="79" t="str">
        <f ca="1">IF(AND($T122&lt;&gt;"",$T122&lt;&gt;"fin"),IF(INDEX(Recettes!$A$2:$R$5000,$U122,Z$1)="","",INDEX(Recettes!$A$2:$R$5000,$U122,Z$1)),"")</f>
        <v/>
      </c>
      <c r="AA122" s="11" t="str">
        <f ca="1">IF(AND($T122&lt;&gt;"",$T122&lt;&gt;"fin"),IF(INDEX(Recettes!$A$2:$R$5000,$U122,AA$1)="","",INDEX(Recettes!$A$2:$R$5000,$U122,AA$1)),"")</f>
        <v/>
      </c>
      <c r="AB122" s="79" t="str">
        <f ca="1">IF(AND($T122&lt;&gt;"",$T122&lt;&gt;"fin"),IF(INDEX(Recettes!$A$2:$R$5000,$U122,AB$1)="","",INDEX(Recettes!$A$2:$R$5000,$U122,AB$1)),"")</f>
        <v/>
      </c>
      <c r="AD122" t="str">
        <f t="shared" ca="1" si="14"/>
        <v/>
      </c>
      <c r="AG122" t="str">
        <f t="shared" ca="1" si="15"/>
        <v/>
      </c>
    </row>
    <row r="123" spans="9:33" ht="18.75" x14ac:dyDescent="0.3">
      <c r="I123" s="597"/>
      <c r="J123" t="str">
        <f ca="1">IF(OR(J122="",J122="fin"),"",IF(ISNA(MATCH($N$4,OFFSET(Dépenses!$G$2:$G$5000,K122,0),0)),"fin",MATCH($N$4,OFFSET(Dépenses!$G$2:$G$5000,K122,0),0)))</f>
        <v/>
      </c>
      <c r="K123" t="str">
        <f t="shared" ca="1" si="16"/>
        <v/>
      </c>
      <c r="L123" s="79" t="str">
        <f ca="1">IF(AND($J123&lt;&gt;"",$J123&lt;&gt;"fin"),IF(INDEX(Dépenses!$A$2:$R$5000,$K123,L$1)="","",INDEX(Dépenses!$A$2:$R$5000,$K123,L$1)),"")</f>
        <v/>
      </c>
      <c r="M123" s="79" t="str">
        <f ca="1">IF(AND($J123&lt;&gt;"",$J123&lt;&gt;"fin"),IF(INDEX(Dépenses!$A$2:$R$5000,$K123,M$1)="","",INDEX(Dépenses!$A$2:$R$5000,$K123,M$1)),"")</f>
        <v/>
      </c>
      <c r="N123" s="79" t="str">
        <f ca="1">IF(AND($J123&lt;&gt;"",$J123&lt;&gt;"fin"),IF(INDEX(Dépenses!$A$2:$R$5000,$K123,N$1)="","",INDEX(Dépenses!$A$2:$R$5000,$K123,N$1)),"")</f>
        <v/>
      </c>
      <c r="O123" s="79" t="str">
        <f ca="1">IF(AND($J123&lt;&gt;"",$J123&lt;&gt;"fin"),IF(INDEX(Dépenses!$A$2:$R$5000,$K123,O$1)="","",INDEX(Dépenses!$A$2:$R$5000,$K123,O$1)),"")</f>
        <v/>
      </c>
      <c r="P123" s="593" t="str">
        <f ca="1">IF(AND($J123&lt;&gt;"",$J123&lt;&gt;"fin"),IF(INDEX(Dépenses!$A$2:$R$5000,$K123,P$1)="","",INDEX(Dépenses!$A$2:$R$5000,$K123,P$1)),"")</f>
        <v/>
      </c>
      <c r="Q123" s="11" t="str">
        <f ca="1">IF(AND($J123&lt;&gt;"",$J123&lt;&gt;"fin"),IF(INDEX(Dépenses!$A$2:$R$5000,$K123,Q$1)="","",INDEX(Dépenses!$A$2:$R$5000,$K123,Q$1)),"")</f>
        <v/>
      </c>
      <c r="R123" s="594" t="str">
        <f ca="1">IF(AND($J123&lt;&gt;"",$J123&lt;&gt;"fin"),IF(INDEX(Dépenses!$A$2:$R$5000,$K123,R$1)="","",INDEX(Dépenses!$A$2:$R$5000,$K123,R$1)),"")</f>
        <v/>
      </c>
      <c r="T123" t="str">
        <f ca="1">IF(OR(T122="",T122="fin"),"",IF(ISNA(MATCH($N$4,OFFSET(Recettes!$G$2:$G$5000,U122,0),0)),"fin",MATCH($N$4,OFFSET(Recettes!$G$2:$G$5000,U122,0),0)))</f>
        <v/>
      </c>
      <c r="U123" t="str">
        <f t="shared" ca="1" si="17"/>
        <v/>
      </c>
      <c r="V123" s="79" t="str">
        <f ca="1">IF(AND($T123&lt;&gt;"",$T123&lt;&gt;"fin"),IF(INDEX(Recettes!$A$2:$R$5000,$U123,V$1)="","",INDEX(Recettes!$A$2:$R$5000,$U123,V$1)),"")</f>
        <v/>
      </c>
      <c r="W123" s="79" t="str">
        <f ca="1">IF(AND($T123&lt;&gt;"",$T123&lt;&gt;"fin"),IF(INDEX(Recettes!$A$2:$R$5000,$U123,W$1)="","",INDEX(Recettes!$A$2:$R$5000,$U123,W$1)),"")</f>
        <v/>
      </c>
      <c r="X123" s="79" t="str">
        <f ca="1">IF(AND($T123&lt;&gt;"",$T123&lt;&gt;"fin"),IF(INDEX(Recettes!$A$2:$R$5000,$U123,X$1)="","",INDEX(Recettes!$A$2:$R$5000,$U123,X$1)),"")</f>
        <v/>
      </c>
      <c r="Y123" s="79" t="str">
        <f ca="1">IF(AND($T123&lt;&gt;"",$T123&lt;&gt;"fin"),IF(INDEX(Recettes!$A$2:$R$5000,$U123,Y$1)="","",INDEX(Recettes!$A$2:$R$5000,$U123,Y$1)),"")</f>
        <v/>
      </c>
      <c r="Z123" s="79" t="str">
        <f ca="1">IF(AND($T123&lt;&gt;"",$T123&lt;&gt;"fin"),IF(INDEX(Recettes!$A$2:$R$5000,$U123,Z$1)="","",INDEX(Recettes!$A$2:$R$5000,$U123,Z$1)),"")</f>
        <v/>
      </c>
      <c r="AA123" s="11" t="str">
        <f ca="1">IF(AND($T123&lt;&gt;"",$T123&lt;&gt;"fin"),IF(INDEX(Recettes!$A$2:$R$5000,$U123,AA$1)="","",INDEX(Recettes!$A$2:$R$5000,$U123,AA$1)),"")</f>
        <v/>
      </c>
      <c r="AB123" s="79" t="str">
        <f ca="1">IF(AND($T123&lt;&gt;"",$T123&lt;&gt;"fin"),IF(INDEX(Recettes!$A$2:$R$5000,$U123,AB$1)="","",INDEX(Recettes!$A$2:$R$5000,$U123,AB$1)),"")</f>
        <v/>
      </c>
      <c r="AD123" t="str">
        <f t="shared" ca="1" si="14"/>
        <v/>
      </c>
      <c r="AG123" t="str">
        <f t="shared" ca="1" si="15"/>
        <v/>
      </c>
    </row>
    <row r="124" spans="9:33" ht="18.75" x14ac:dyDescent="0.3">
      <c r="I124" s="597"/>
      <c r="J124" t="str">
        <f ca="1">IF(OR(J123="",J123="fin"),"",IF(ISNA(MATCH($N$4,OFFSET(Dépenses!$G$2:$G$5000,K123,0),0)),"fin",MATCH($N$4,OFFSET(Dépenses!$G$2:$G$5000,K123,0),0)))</f>
        <v/>
      </c>
      <c r="K124" t="str">
        <f t="shared" ca="1" si="16"/>
        <v/>
      </c>
      <c r="L124" s="79" t="str">
        <f ca="1">IF(AND($J124&lt;&gt;"",$J124&lt;&gt;"fin"),IF(INDEX(Dépenses!$A$2:$R$5000,$K124,L$1)="","",INDEX(Dépenses!$A$2:$R$5000,$K124,L$1)),"")</f>
        <v/>
      </c>
      <c r="M124" s="79" t="str">
        <f ca="1">IF(AND($J124&lt;&gt;"",$J124&lt;&gt;"fin"),IF(INDEX(Dépenses!$A$2:$R$5000,$K124,M$1)="","",INDEX(Dépenses!$A$2:$R$5000,$K124,M$1)),"")</f>
        <v/>
      </c>
      <c r="N124" s="79" t="str">
        <f ca="1">IF(AND($J124&lt;&gt;"",$J124&lt;&gt;"fin"),IF(INDEX(Dépenses!$A$2:$R$5000,$K124,N$1)="","",INDEX(Dépenses!$A$2:$R$5000,$K124,N$1)),"")</f>
        <v/>
      </c>
      <c r="O124" s="79" t="str">
        <f ca="1">IF(AND($J124&lt;&gt;"",$J124&lt;&gt;"fin"),IF(INDEX(Dépenses!$A$2:$R$5000,$K124,O$1)="","",INDEX(Dépenses!$A$2:$R$5000,$K124,O$1)),"")</f>
        <v/>
      </c>
      <c r="P124" s="593" t="str">
        <f ca="1">IF(AND($J124&lt;&gt;"",$J124&lt;&gt;"fin"),IF(INDEX(Dépenses!$A$2:$R$5000,$K124,P$1)="","",INDEX(Dépenses!$A$2:$R$5000,$K124,P$1)),"")</f>
        <v/>
      </c>
      <c r="Q124" s="11" t="str">
        <f ca="1">IF(AND($J124&lt;&gt;"",$J124&lt;&gt;"fin"),IF(INDEX(Dépenses!$A$2:$R$5000,$K124,Q$1)="","",INDEX(Dépenses!$A$2:$R$5000,$K124,Q$1)),"")</f>
        <v/>
      </c>
      <c r="R124" s="594" t="str">
        <f ca="1">IF(AND($J124&lt;&gt;"",$J124&lt;&gt;"fin"),IF(INDEX(Dépenses!$A$2:$R$5000,$K124,R$1)="","",INDEX(Dépenses!$A$2:$R$5000,$K124,R$1)),"")</f>
        <v/>
      </c>
      <c r="T124" t="str">
        <f ca="1">IF(OR(T123="",T123="fin"),"",IF(ISNA(MATCH($N$4,OFFSET(Recettes!$G$2:$G$5000,U123,0),0)),"fin",MATCH($N$4,OFFSET(Recettes!$G$2:$G$5000,U123,0),0)))</f>
        <v/>
      </c>
      <c r="U124" t="str">
        <f t="shared" ca="1" si="17"/>
        <v/>
      </c>
      <c r="V124" s="79" t="str">
        <f ca="1">IF(AND($T124&lt;&gt;"",$T124&lt;&gt;"fin"),IF(INDEX(Recettes!$A$2:$R$5000,$U124,V$1)="","",INDEX(Recettes!$A$2:$R$5000,$U124,V$1)),"")</f>
        <v/>
      </c>
      <c r="W124" s="79" t="str">
        <f ca="1">IF(AND($T124&lt;&gt;"",$T124&lt;&gt;"fin"),IF(INDEX(Recettes!$A$2:$R$5000,$U124,W$1)="","",INDEX(Recettes!$A$2:$R$5000,$U124,W$1)),"")</f>
        <v/>
      </c>
      <c r="X124" s="79" t="str">
        <f ca="1">IF(AND($T124&lt;&gt;"",$T124&lt;&gt;"fin"),IF(INDEX(Recettes!$A$2:$R$5000,$U124,X$1)="","",INDEX(Recettes!$A$2:$R$5000,$U124,X$1)),"")</f>
        <v/>
      </c>
      <c r="Y124" s="79" t="str">
        <f ca="1">IF(AND($T124&lt;&gt;"",$T124&lt;&gt;"fin"),IF(INDEX(Recettes!$A$2:$R$5000,$U124,Y$1)="","",INDEX(Recettes!$A$2:$R$5000,$U124,Y$1)),"")</f>
        <v/>
      </c>
      <c r="Z124" s="79" t="str">
        <f ca="1">IF(AND($T124&lt;&gt;"",$T124&lt;&gt;"fin"),IF(INDEX(Recettes!$A$2:$R$5000,$U124,Z$1)="","",INDEX(Recettes!$A$2:$R$5000,$U124,Z$1)),"")</f>
        <v/>
      </c>
      <c r="AA124" s="11" t="str">
        <f ca="1">IF(AND($T124&lt;&gt;"",$T124&lt;&gt;"fin"),IF(INDEX(Recettes!$A$2:$R$5000,$U124,AA$1)="","",INDEX(Recettes!$A$2:$R$5000,$U124,AA$1)),"")</f>
        <v/>
      </c>
      <c r="AB124" s="79" t="str">
        <f ca="1">IF(AND($T124&lt;&gt;"",$T124&lt;&gt;"fin"),IF(INDEX(Recettes!$A$2:$R$5000,$U124,AB$1)="","",INDEX(Recettes!$A$2:$R$5000,$U124,AB$1)),"")</f>
        <v/>
      </c>
      <c r="AD124" t="str">
        <f t="shared" ca="1" si="14"/>
        <v/>
      </c>
      <c r="AG124" t="str">
        <f t="shared" ca="1" si="15"/>
        <v/>
      </c>
    </row>
    <row r="125" spans="9:33" ht="18.75" x14ac:dyDescent="0.3">
      <c r="I125" s="597"/>
      <c r="J125" t="str">
        <f ca="1">IF(OR(J124="",J124="fin"),"",IF(ISNA(MATCH($N$4,OFFSET(Dépenses!$G$2:$G$5000,K124,0),0)),"fin",MATCH($N$4,OFFSET(Dépenses!$G$2:$G$5000,K124,0),0)))</f>
        <v/>
      </c>
      <c r="K125" t="str">
        <f t="shared" ca="1" si="16"/>
        <v/>
      </c>
      <c r="L125" s="79" t="str">
        <f ca="1">IF(AND($J125&lt;&gt;"",$J125&lt;&gt;"fin"),IF(INDEX(Dépenses!$A$2:$R$5000,$K125,L$1)="","",INDEX(Dépenses!$A$2:$R$5000,$K125,L$1)),"")</f>
        <v/>
      </c>
      <c r="M125" s="79" t="str">
        <f ca="1">IF(AND($J125&lt;&gt;"",$J125&lt;&gt;"fin"),IF(INDEX(Dépenses!$A$2:$R$5000,$K125,M$1)="","",INDEX(Dépenses!$A$2:$R$5000,$K125,M$1)),"")</f>
        <v/>
      </c>
      <c r="N125" s="79" t="str">
        <f ca="1">IF(AND($J125&lt;&gt;"",$J125&lt;&gt;"fin"),IF(INDEX(Dépenses!$A$2:$R$5000,$K125,N$1)="","",INDEX(Dépenses!$A$2:$R$5000,$K125,N$1)),"")</f>
        <v/>
      </c>
      <c r="O125" s="79" t="str">
        <f ca="1">IF(AND($J125&lt;&gt;"",$J125&lt;&gt;"fin"),IF(INDEX(Dépenses!$A$2:$R$5000,$K125,O$1)="","",INDEX(Dépenses!$A$2:$R$5000,$K125,O$1)),"")</f>
        <v/>
      </c>
      <c r="P125" s="593" t="str">
        <f ca="1">IF(AND($J125&lt;&gt;"",$J125&lt;&gt;"fin"),IF(INDEX(Dépenses!$A$2:$R$5000,$K125,P$1)="","",INDEX(Dépenses!$A$2:$R$5000,$K125,P$1)),"")</f>
        <v/>
      </c>
      <c r="Q125" s="11" t="str">
        <f ca="1">IF(AND($J125&lt;&gt;"",$J125&lt;&gt;"fin"),IF(INDEX(Dépenses!$A$2:$R$5000,$K125,Q$1)="","",INDEX(Dépenses!$A$2:$R$5000,$K125,Q$1)),"")</f>
        <v/>
      </c>
      <c r="R125" s="594" t="str">
        <f ca="1">IF(AND($J125&lt;&gt;"",$J125&lt;&gt;"fin"),IF(INDEX(Dépenses!$A$2:$R$5000,$K125,R$1)="","",INDEX(Dépenses!$A$2:$R$5000,$K125,R$1)),"")</f>
        <v/>
      </c>
      <c r="T125" t="str">
        <f ca="1">IF(OR(T124="",T124="fin"),"",IF(ISNA(MATCH($N$4,OFFSET(Recettes!$G$2:$G$5000,U124,0),0)),"fin",MATCH($N$4,OFFSET(Recettes!$G$2:$G$5000,U124,0),0)))</f>
        <v/>
      </c>
      <c r="U125" t="str">
        <f t="shared" ca="1" si="17"/>
        <v/>
      </c>
      <c r="V125" s="79" t="str">
        <f ca="1">IF(AND($T125&lt;&gt;"",$T125&lt;&gt;"fin"),IF(INDEX(Recettes!$A$2:$R$5000,$U125,V$1)="","",INDEX(Recettes!$A$2:$R$5000,$U125,V$1)),"")</f>
        <v/>
      </c>
      <c r="W125" s="79" t="str">
        <f ca="1">IF(AND($T125&lt;&gt;"",$T125&lt;&gt;"fin"),IF(INDEX(Recettes!$A$2:$R$5000,$U125,W$1)="","",INDEX(Recettes!$A$2:$R$5000,$U125,W$1)),"")</f>
        <v/>
      </c>
      <c r="X125" s="79" t="str">
        <f ca="1">IF(AND($T125&lt;&gt;"",$T125&lt;&gt;"fin"),IF(INDEX(Recettes!$A$2:$R$5000,$U125,X$1)="","",INDEX(Recettes!$A$2:$R$5000,$U125,X$1)),"")</f>
        <v/>
      </c>
      <c r="Y125" s="79" t="str">
        <f ca="1">IF(AND($T125&lt;&gt;"",$T125&lt;&gt;"fin"),IF(INDEX(Recettes!$A$2:$R$5000,$U125,Y$1)="","",INDEX(Recettes!$A$2:$R$5000,$U125,Y$1)),"")</f>
        <v/>
      </c>
      <c r="Z125" s="79" t="str">
        <f ca="1">IF(AND($T125&lt;&gt;"",$T125&lt;&gt;"fin"),IF(INDEX(Recettes!$A$2:$R$5000,$U125,Z$1)="","",INDEX(Recettes!$A$2:$R$5000,$U125,Z$1)),"")</f>
        <v/>
      </c>
      <c r="AA125" s="11" t="str">
        <f ca="1">IF(AND($T125&lt;&gt;"",$T125&lt;&gt;"fin"),IF(INDEX(Recettes!$A$2:$R$5000,$U125,AA$1)="","",INDEX(Recettes!$A$2:$R$5000,$U125,AA$1)),"")</f>
        <v/>
      </c>
      <c r="AB125" s="79" t="str">
        <f ca="1">IF(AND($T125&lt;&gt;"",$T125&lt;&gt;"fin"),IF(INDEX(Recettes!$A$2:$R$5000,$U125,AB$1)="","",INDEX(Recettes!$A$2:$R$5000,$U125,AB$1)),"")</f>
        <v/>
      </c>
      <c r="AD125" t="str">
        <f t="shared" ca="1" si="14"/>
        <v/>
      </c>
      <c r="AG125" t="str">
        <f t="shared" ca="1" si="15"/>
        <v/>
      </c>
    </row>
    <row r="126" spans="9:33" ht="18.75" x14ac:dyDescent="0.3">
      <c r="I126" s="597"/>
      <c r="J126" t="str">
        <f ca="1">IF(OR(J125="",J125="fin"),"",IF(ISNA(MATCH($N$4,OFFSET(Dépenses!$G$2:$G$5000,K125,0),0)),"fin",MATCH($N$4,OFFSET(Dépenses!$G$2:$G$5000,K125,0),0)))</f>
        <v/>
      </c>
      <c r="K126" t="str">
        <f t="shared" ca="1" si="16"/>
        <v/>
      </c>
      <c r="L126" s="79" t="str">
        <f ca="1">IF(AND($J126&lt;&gt;"",$J126&lt;&gt;"fin"),IF(INDEX(Dépenses!$A$2:$R$5000,$K126,L$1)="","",INDEX(Dépenses!$A$2:$R$5000,$K126,L$1)),"")</f>
        <v/>
      </c>
      <c r="M126" s="79" t="str">
        <f ca="1">IF(AND($J126&lt;&gt;"",$J126&lt;&gt;"fin"),IF(INDEX(Dépenses!$A$2:$R$5000,$K126,M$1)="","",INDEX(Dépenses!$A$2:$R$5000,$K126,M$1)),"")</f>
        <v/>
      </c>
      <c r="N126" s="79" t="str">
        <f ca="1">IF(AND($J126&lt;&gt;"",$J126&lt;&gt;"fin"),IF(INDEX(Dépenses!$A$2:$R$5000,$K126,N$1)="","",INDEX(Dépenses!$A$2:$R$5000,$K126,N$1)),"")</f>
        <v/>
      </c>
      <c r="O126" s="79" t="str">
        <f ca="1">IF(AND($J126&lt;&gt;"",$J126&lt;&gt;"fin"),IF(INDEX(Dépenses!$A$2:$R$5000,$K126,O$1)="","",INDEX(Dépenses!$A$2:$R$5000,$K126,O$1)),"")</f>
        <v/>
      </c>
      <c r="P126" s="593" t="str">
        <f ca="1">IF(AND($J126&lt;&gt;"",$J126&lt;&gt;"fin"),IF(INDEX(Dépenses!$A$2:$R$5000,$K126,P$1)="","",INDEX(Dépenses!$A$2:$R$5000,$K126,P$1)),"")</f>
        <v/>
      </c>
      <c r="Q126" s="11" t="str">
        <f ca="1">IF(AND($J126&lt;&gt;"",$J126&lt;&gt;"fin"),IF(INDEX(Dépenses!$A$2:$R$5000,$K126,Q$1)="","",INDEX(Dépenses!$A$2:$R$5000,$K126,Q$1)),"")</f>
        <v/>
      </c>
      <c r="R126" s="594" t="str">
        <f ca="1">IF(AND($J126&lt;&gt;"",$J126&lt;&gt;"fin"),IF(INDEX(Dépenses!$A$2:$R$5000,$K126,R$1)="","",INDEX(Dépenses!$A$2:$R$5000,$K126,R$1)),"")</f>
        <v/>
      </c>
      <c r="T126" t="str">
        <f ca="1">IF(OR(T125="",T125="fin"),"",IF(ISNA(MATCH($N$4,OFFSET(Recettes!$G$2:$G$5000,U125,0),0)),"fin",MATCH($N$4,OFFSET(Recettes!$G$2:$G$5000,U125,0),0)))</f>
        <v/>
      </c>
      <c r="U126" t="str">
        <f t="shared" ca="1" si="17"/>
        <v/>
      </c>
      <c r="V126" s="79" t="str">
        <f ca="1">IF(AND($T126&lt;&gt;"",$T126&lt;&gt;"fin"),IF(INDEX(Recettes!$A$2:$R$5000,$U126,V$1)="","",INDEX(Recettes!$A$2:$R$5000,$U126,V$1)),"")</f>
        <v/>
      </c>
      <c r="W126" s="79" t="str">
        <f ca="1">IF(AND($T126&lt;&gt;"",$T126&lt;&gt;"fin"),IF(INDEX(Recettes!$A$2:$R$5000,$U126,W$1)="","",INDEX(Recettes!$A$2:$R$5000,$U126,W$1)),"")</f>
        <v/>
      </c>
      <c r="X126" s="79" t="str">
        <f ca="1">IF(AND($T126&lt;&gt;"",$T126&lt;&gt;"fin"),IF(INDEX(Recettes!$A$2:$R$5000,$U126,X$1)="","",INDEX(Recettes!$A$2:$R$5000,$U126,X$1)),"")</f>
        <v/>
      </c>
      <c r="Y126" s="79" t="str">
        <f ca="1">IF(AND($T126&lt;&gt;"",$T126&lt;&gt;"fin"),IF(INDEX(Recettes!$A$2:$R$5000,$U126,Y$1)="","",INDEX(Recettes!$A$2:$R$5000,$U126,Y$1)),"")</f>
        <v/>
      </c>
      <c r="Z126" s="79" t="str">
        <f ca="1">IF(AND($T126&lt;&gt;"",$T126&lt;&gt;"fin"),IF(INDEX(Recettes!$A$2:$R$5000,$U126,Z$1)="","",INDEX(Recettes!$A$2:$R$5000,$U126,Z$1)),"")</f>
        <v/>
      </c>
      <c r="AA126" s="11" t="str">
        <f ca="1">IF(AND($T126&lt;&gt;"",$T126&lt;&gt;"fin"),IF(INDEX(Recettes!$A$2:$R$5000,$U126,AA$1)="","",INDEX(Recettes!$A$2:$R$5000,$U126,AA$1)),"")</f>
        <v/>
      </c>
      <c r="AB126" s="79" t="str">
        <f ca="1">IF(AND($T126&lt;&gt;"",$T126&lt;&gt;"fin"),IF(INDEX(Recettes!$A$2:$R$5000,$U126,AB$1)="","",INDEX(Recettes!$A$2:$R$5000,$U126,AB$1)),"")</f>
        <v/>
      </c>
      <c r="AD126" t="str">
        <f t="shared" ca="1" si="14"/>
        <v/>
      </c>
      <c r="AG126" t="str">
        <f t="shared" ca="1" si="15"/>
        <v/>
      </c>
    </row>
    <row r="127" spans="9:33" ht="18.75" x14ac:dyDescent="0.3">
      <c r="I127" s="597"/>
      <c r="J127" t="str">
        <f ca="1">IF(OR(J126="",J126="fin"),"",IF(ISNA(MATCH($N$4,OFFSET(Dépenses!$G$2:$G$5000,K126,0),0)),"fin",MATCH($N$4,OFFSET(Dépenses!$G$2:$G$5000,K126,0),0)))</f>
        <v/>
      </c>
      <c r="K127" t="str">
        <f t="shared" ca="1" si="16"/>
        <v/>
      </c>
      <c r="L127" s="79" t="str">
        <f ca="1">IF(AND($J127&lt;&gt;"",$J127&lt;&gt;"fin"),IF(INDEX(Dépenses!$A$2:$R$5000,$K127,L$1)="","",INDEX(Dépenses!$A$2:$R$5000,$K127,L$1)),"")</f>
        <v/>
      </c>
      <c r="M127" s="79" t="str">
        <f ca="1">IF(AND($J127&lt;&gt;"",$J127&lt;&gt;"fin"),IF(INDEX(Dépenses!$A$2:$R$5000,$K127,M$1)="","",INDEX(Dépenses!$A$2:$R$5000,$K127,M$1)),"")</f>
        <v/>
      </c>
      <c r="N127" s="79" t="str">
        <f ca="1">IF(AND($J127&lt;&gt;"",$J127&lt;&gt;"fin"),IF(INDEX(Dépenses!$A$2:$R$5000,$K127,N$1)="","",INDEX(Dépenses!$A$2:$R$5000,$K127,N$1)),"")</f>
        <v/>
      </c>
      <c r="O127" s="79" t="str">
        <f ca="1">IF(AND($J127&lt;&gt;"",$J127&lt;&gt;"fin"),IF(INDEX(Dépenses!$A$2:$R$5000,$K127,O$1)="","",INDEX(Dépenses!$A$2:$R$5000,$K127,O$1)),"")</f>
        <v/>
      </c>
      <c r="P127" s="593" t="str">
        <f ca="1">IF(AND($J127&lt;&gt;"",$J127&lt;&gt;"fin"),IF(INDEX(Dépenses!$A$2:$R$5000,$K127,P$1)="","",INDEX(Dépenses!$A$2:$R$5000,$K127,P$1)),"")</f>
        <v/>
      </c>
      <c r="Q127" s="11" t="str">
        <f ca="1">IF(AND($J127&lt;&gt;"",$J127&lt;&gt;"fin"),IF(INDEX(Dépenses!$A$2:$R$5000,$K127,Q$1)="","",INDEX(Dépenses!$A$2:$R$5000,$K127,Q$1)),"")</f>
        <v/>
      </c>
      <c r="R127" s="594" t="str">
        <f ca="1">IF(AND($J127&lt;&gt;"",$J127&lt;&gt;"fin"),IF(INDEX(Dépenses!$A$2:$R$5000,$K127,R$1)="","",INDEX(Dépenses!$A$2:$R$5000,$K127,R$1)),"")</f>
        <v/>
      </c>
      <c r="T127" t="str">
        <f ca="1">IF(OR(T126="",T126="fin"),"",IF(ISNA(MATCH($N$4,OFFSET(Recettes!$G$2:$G$5000,U126,0),0)),"fin",MATCH($N$4,OFFSET(Recettes!$G$2:$G$5000,U126,0),0)))</f>
        <v/>
      </c>
      <c r="U127" t="str">
        <f t="shared" ca="1" si="17"/>
        <v/>
      </c>
      <c r="V127" s="79" t="str">
        <f ca="1">IF(AND($T127&lt;&gt;"",$T127&lt;&gt;"fin"),IF(INDEX(Recettes!$A$2:$R$5000,$U127,V$1)="","",INDEX(Recettes!$A$2:$R$5000,$U127,V$1)),"")</f>
        <v/>
      </c>
      <c r="W127" s="79" t="str">
        <f ca="1">IF(AND($T127&lt;&gt;"",$T127&lt;&gt;"fin"),IF(INDEX(Recettes!$A$2:$R$5000,$U127,W$1)="","",INDEX(Recettes!$A$2:$R$5000,$U127,W$1)),"")</f>
        <v/>
      </c>
      <c r="X127" s="79" t="str">
        <f ca="1">IF(AND($T127&lt;&gt;"",$T127&lt;&gt;"fin"),IF(INDEX(Recettes!$A$2:$R$5000,$U127,X$1)="","",INDEX(Recettes!$A$2:$R$5000,$U127,X$1)),"")</f>
        <v/>
      </c>
      <c r="Y127" s="79" t="str">
        <f ca="1">IF(AND($T127&lt;&gt;"",$T127&lt;&gt;"fin"),IF(INDEX(Recettes!$A$2:$R$5000,$U127,Y$1)="","",INDEX(Recettes!$A$2:$R$5000,$U127,Y$1)),"")</f>
        <v/>
      </c>
      <c r="Z127" s="79" t="str">
        <f ca="1">IF(AND($T127&lt;&gt;"",$T127&lt;&gt;"fin"),IF(INDEX(Recettes!$A$2:$R$5000,$U127,Z$1)="","",INDEX(Recettes!$A$2:$R$5000,$U127,Z$1)),"")</f>
        <v/>
      </c>
      <c r="AA127" s="11" t="str">
        <f ca="1">IF(AND($T127&lt;&gt;"",$T127&lt;&gt;"fin"),IF(INDEX(Recettes!$A$2:$R$5000,$U127,AA$1)="","",INDEX(Recettes!$A$2:$R$5000,$U127,AA$1)),"")</f>
        <v/>
      </c>
      <c r="AB127" s="79" t="str">
        <f ca="1">IF(AND($T127&lt;&gt;"",$T127&lt;&gt;"fin"),IF(INDEX(Recettes!$A$2:$R$5000,$U127,AB$1)="","",INDEX(Recettes!$A$2:$R$5000,$U127,AB$1)),"")</f>
        <v/>
      </c>
      <c r="AD127" t="str">
        <f t="shared" ca="1" si="14"/>
        <v/>
      </c>
      <c r="AG127" t="str">
        <f t="shared" ca="1" si="15"/>
        <v/>
      </c>
    </row>
    <row r="128" spans="9:33" ht="18.75" x14ac:dyDescent="0.3">
      <c r="I128" s="597"/>
      <c r="J128" t="str">
        <f ca="1">IF(OR(J127="",J127="fin"),"",IF(ISNA(MATCH($N$4,OFFSET(Dépenses!$G$2:$G$5000,K127,0),0)),"fin",MATCH($N$4,OFFSET(Dépenses!$G$2:$G$5000,K127,0),0)))</f>
        <v/>
      </c>
      <c r="K128" t="str">
        <f t="shared" ca="1" si="16"/>
        <v/>
      </c>
      <c r="L128" s="79" t="str">
        <f ca="1">IF(AND($J128&lt;&gt;"",$J128&lt;&gt;"fin"),IF(INDEX(Dépenses!$A$2:$R$5000,$K128,L$1)="","",INDEX(Dépenses!$A$2:$R$5000,$K128,L$1)),"")</f>
        <v/>
      </c>
      <c r="M128" s="79" t="str">
        <f ca="1">IF(AND($J128&lt;&gt;"",$J128&lt;&gt;"fin"),IF(INDEX(Dépenses!$A$2:$R$5000,$K128,M$1)="","",INDEX(Dépenses!$A$2:$R$5000,$K128,M$1)),"")</f>
        <v/>
      </c>
      <c r="N128" s="79" t="str">
        <f ca="1">IF(AND($J128&lt;&gt;"",$J128&lt;&gt;"fin"),IF(INDEX(Dépenses!$A$2:$R$5000,$K128,N$1)="","",INDEX(Dépenses!$A$2:$R$5000,$K128,N$1)),"")</f>
        <v/>
      </c>
      <c r="O128" s="79" t="str">
        <f ca="1">IF(AND($J128&lt;&gt;"",$J128&lt;&gt;"fin"),IF(INDEX(Dépenses!$A$2:$R$5000,$K128,O$1)="","",INDEX(Dépenses!$A$2:$R$5000,$K128,O$1)),"")</f>
        <v/>
      </c>
      <c r="P128" s="593" t="str">
        <f ca="1">IF(AND($J128&lt;&gt;"",$J128&lt;&gt;"fin"),IF(INDEX(Dépenses!$A$2:$R$5000,$K128,P$1)="","",INDEX(Dépenses!$A$2:$R$5000,$K128,P$1)),"")</f>
        <v/>
      </c>
      <c r="Q128" s="11" t="str">
        <f ca="1">IF(AND($J128&lt;&gt;"",$J128&lt;&gt;"fin"),IF(INDEX(Dépenses!$A$2:$R$5000,$K128,Q$1)="","",INDEX(Dépenses!$A$2:$R$5000,$K128,Q$1)),"")</f>
        <v/>
      </c>
      <c r="R128" s="594" t="str">
        <f ca="1">IF(AND($J128&lt;&gt;"",$J128&lt;&gt;"fin"),IF(INDEX(Dépenses!$A$2:$R$5000,$K128,R$1)="","",INDEX(Dépenses!$A$2:$R$5000,$K128,R$1)),"")</f>
        <v/>
      </c>
      <c r="T128" t="str">
        <f ca="1">IF(OR(T127="",T127="fin"),"",IF(ISNA(MATCH($N$4,OFFSET(Recettes!$G$2:$G$5000,U127,0),0)),"fin",MATCH($N$4,OFFSET(Recettes!$G$2:$G$5000,U127,0),0)))</f>
        <v/>
      </c>
      <c r="U128" t="str">
        <f t="shared" ca="1" si="17"/>
        <v/>
      </c>
      <c r="V128" s="79" t="str">
        <f ca="1">IF(AND($T128&lt;&gt;"",$T128&lt;&gt;"fin"),IF(INDEX(Recettes!$A$2:$R$5000,$U128,V$1)="","",INDEX(Recettes!$A$2:$R$5000,$U128,V$1)),"")</f>
        <v/>
      </c>
      <c r="W128" s="79" t="str">
        <f ca="1">IF(AND($T128&lt;&gt;"",$T128&lt;&gt;"fin"),IF(INDEX(Recettes!$A$2:$R$5000,$U128,W$1)="","",INDEX(Recettes!$A$2:$R$5000,$U128,W$1)),"")</f>
        <v/>
      </c>
      <c r="X128" s="79" t="str">
        <f ca="1">IF(AND($T128&lt;&gt;"",$T128&lt;&gt;"fin"),IF(INDEX(Recettes!$A$2:$R$5000,$U128,X$1)="","",INDEX(Recettes!$A$2:$R$5000,$U128,X$1)),"")</f>
        <v/>
      </c>
      <c r="Y128" s="79" t="str">
        <f ca="1">IF(AND($T128&lt;&gt;"",$T128&lt;&gt;"fin"),IF(INDEX(Recettes!$A$2:$R$5000,$U128,Y$1)="","",INDEX(Recettes!$A$2:$R$5000,$U128,Y$1)),"")</f>
        <v/>
      </c>
      <c r="Z128" s="79" t="str">
        <f ca="1">IF(AND($T128&lt;&gt;"",$T128&lt;&gt;"fin"),IF(INDEX(Recettes!$A$2:$R$5000,$U128,Z$1)="","",INDEX(Recettes!$A$2:$R$5000,$U128,Z$1)),"")</f>
        <v/>
      </c>
      <c r="AA128" s="11" t="str">
        <f ca="1">IF(AND($T128&lt;&gt;"",$T128&lt;&gt;"fin"),IF(INDEX(Recettes!$A$2:$R$5000,$U128,AA$1)="","",INDEX(Recettes!$A$2:$R$5000,$U128,AA$1)),"")</f>
        <v/>
      </c>
      <c r="AB128" s="79" t="str">
        <f ca="1">IF(AND($T128&lt;&gt;"",$T128&lt;&gt;"fin"),IF(INDEX(Recettes!$A$2:$R$5000,$U128,AB$1)="","",INDEX(Recettes!$A$2:$R$5000,$U128,AB$1)),"")</f>
        <v/>
      </c>
      <c r="AD128" t="str">
        <f t="shared" ca="1" si="14"/>
        <v/>
      </c>
      <c r="AG128" t="str">
        <f t="shared" ca="1" si="15"/>
        <v/>
      </c>
    </row>
    <row r="129" spans="9:33" ht="18.75" x14ac:dyDescent="0.3">
      <c r="I129" s="597"/>
      <c r="J129" t="str">
        <f ca="1">IF(OR(J128="",J128="fin"),"",IF(ISNA(MATCH($N$4,OFFSET(Dépenses!$G$2:$G$5000,K128,0),0)),"fin",MATCH($N$4,OFFSET(Dépenses!$G$2:$G$5000,K128,0),0)))</f>
        <v/>
      </c>
      <c r="K129" t="str">
        <f t="shared" ca="1" si="16"/>
        <v/>
      </c>
      <c r="L129" s="79" t="str">
        <f ca="1">IF(AND($J129&lt;&gt;"",$J129&lt;&gt;"fin"),IF(INDEX(Dépenses!$A$2:$R$5000,$K129,L$1)="","",INDEX(Dépenses!$A$2:$R$5000,$K129,L$1)),"")</f>
        <v/>
      </c>
      <c r="M129" s="79" t="str">
        <f ca="1">IF(AND($J129&lt;&gt;"",$J129&lt;&gt;"fin"),IF(INDEX(Dépenses!$A$2:$R$5000,$K129,M$1)="","",INDEX(Dépenses!$A$2:$R$5000,$K129,M$1)),"")</f>
        <v/>
      </c>
      <c r="N129" s="79" t="str">
        <f ca="1">IF(AND($J129&lt;&gt;"",$J129&lt;&gt;"fin"),IF(INDEX(Dépenses!$A$2:$R$5000,$K129,N$1)="","",INDEX(Dépenses!$A$2:$R$5000,$K129,N$1)),"")</f>
        <v/>
      </c>
      <c r="O129" s="79" t="str">
        <f ca="1">IF(AND($J129&lt;&gt;"",$J129&lt;&gt;"fin"),IF(INDEX(Dépenses!$A$2:$R$5000,$K129,O$1)="","",INDEX(Dépenses!$A$2:$R$5000,$K129,O$1)),"")</f>
        <v/>
      </c>
      <c r="P129" s="593" t="str">
        <f ca="1">IF(AND($J129&lt;&gt;"",$J129&lt;&gt;"fin"),IF(INDEX(Dépenses!$A$2:$R$5000,$K129,P$1)="","",INDEX(Dépenses!$A$2:$R$5000,$K129,P$1)),"")</f>
        <v/>
      </c>
      <c r="Q129" s="11" t="str">
        <f ca="1">IF(AND($J129&lt;&gt;"",$J129&lt;&gt;"fin"),IF(INDEX(Dépenses!$A$2:$R$5000,$K129,Q$1)="","",INDEX(Dépenses!$A$2:$R$5000,$K129,Q$1)),"")</f>
        <v/>
      </c>
      <c r="R129" s="594" t="str">
        <f ca="1">IF(AND($J129&lt;&gt;"",$J129&lt;&gt;"fin"),IF(INDEX(Dépenses!$A$2:$R$5000,$K129,R$1)="","",INDEX(Dépenses!$A$2:$R$5000,$K129,R$1)),"")</f>
        <v/>
      </c>
      <c r="T129" t="str">
        <f ca="1">IF(OR(T128="",T128="fin"),"",IF(ISNA(MATCH($N$4,OFFSET(Recettes!$G$2:$G$5000,U128,0),0)),"fin",MATCH($N$4,OFFSET(Recettes!$G$2:$G$5000,U128,0),0)))</f>
        <v/>
      </c>
      <c r="U129" t="str">
        <f t="shared" ca="1" si="17"/>
        <v/>
      </c>
      <c r="V129" s="79" t="str">
        <f ca="1">IF(AND($T129&lt;&gt;"",$T129&lt;&gt;"fin"),IF(INDEX(Recettes!$A$2:$R$5000,$U129,V$1)="","",INDEX(Recettes!$A$2:$R$5000,$U129,V$1)),"")</f>
        <v/>
      </c>
      <c r="W129" s="79" t="str">
        <f ca="1">IF(AND($T129&lt;&gt;"",$T129&lt;&gt;"fin"),IF(INDEX(Recettes!$A$2:$R$5000,$U129,W$1)="","",INDEX(Recettes!$A$2:$R$5000,$U129,W$1)),"")</f>
        <v/>
      </c>
      <c r="X129" s="79" t="str">
        <f ca="1">IF(AND($T129&lt;&gt;"",$T129&lt;&gt;"fin"),IF(INDEX(Recettes!$A$2:$R$5000,$U129,X$1)="","",INDEX(Recettes!$A$2:$R$5000,$U129,X$1)),"")</f>
        <v/>
      </c>
      <c r="Y129" s="79" t="str">
        <f ca="1">IF(AND($T129&lt;&gt;"",$T129&lt;&gt;"fin"),IF(INDEX(Recettes!$A$2:$R$5000,$U129,Y$1)="","",INDEX(Recettes!$A$2:$R$5000,$U129,Y$1)),"")</f>
        <v/>
      </c>
      <c r="Z129" s="79" t="str">
        <f ca="1">IF(AND($T129&lt;&gt;"",$T129&lt;&gt;"fin"),IF(INDEX(Recettes!$A$2:$R$5000,$U129,Z$1)="","",INDEX(Recettes!$A$2:$R$5000,$U129,Z$1)),"")</f>
        <v/>
      </c>
      <c r="AA129" s="11" t="str">
        <f ca="1">IF(AND($T129&lt;&gt;"",$T129&lt;&gt;"fin"),IF(INDEX(Recettes!$A$2:$R$5000,$U129,AA$1)="","",INDEX(Recettes!$A$2:$R$5000,$U129,AA$1)),"")</f>
        <v/>
      </c>
      <c r="AB129" s="79" t="str">
        <f ca="1">IF(AND($T129&lt;&gt;"",$T129&lt;&gt;"fin"),IF(INDEX(Recettes!$A$2:$R$5000,$U129,AB$1)="","",INDEX(Recettes!$A$2:$R$5000,$U129,AB$1)),"")</f>
        <v/>
      </c>
      <c r="AD129" t="str">
        <f t="shared" ca="1" si="14"/>
        <v/>
      </c>
      <c r="AG129" t="str">
        <f t="shared" ca="1" si="15"/>
        <v/>
      </c>
    </row>
    <row r="130" spans="9:33" ht="18.75" x14ac:dyDescent="0.3">
      <c r="I130" s="597"/>
      <c r="J130" t="str">
        <f ca="1">IF(OR(J129="",J129="fin"),"",IF(ISNA(MATCH($N$4,OFFSET(Dépenses!$G$2:$G$5000,K129,0),0)),"fin",MATCH($N$4,OFFSET(Dépenses!$G$2:$G$5000,K129,0),0)))</f>
        <v/>
      </c>
      <c r="K130" t="str">
        <f t="shared" ca="1" si="16"/>
        <v/>
      </c>
      <c r="L130" s="79" t="str">
        <f ca="1">IF(AND($J130&lt;&gt;"",$J130&lt;&gt;"fin"),IF(INDEX(Dépenses!$A$2:$R$5000,$K130,L$1)="","",INDEX(Dépenses!$A$2:$R$5000,$K130,L$1)),"")</f>
        <v/>
      </c>
      <c r="M130" s="79" t="str">
        <f ca="1">IF(AND($J130&lt;&gt;"",$J130&lt;&gt;"fin"),IF(INDEX(Dépenses!$A$2:$R$5000,$K130,M$1)="","",INDEX(Dépenses!$A$2:$R$5000,$K130,M$1)),"")</f>
        <v/>
      </c>
      <c r="N130" s="79" t="str">
        <f ca="1">IF(AND($J130&lt;&gt;"",$J130&lt;&gt;"fin"),IF(INDEX(Dépenses!$A$2:$R$5000,$K130,N$1)="","",INDEX(Dépenses!$A$2:$R$5000,$K130,N$1)),"")</f>
        <v/>
      </c>
      <c r="O130" s="79" t="str">
        <f ca="1">IF(AND($J130&lt;&gt;"",$J130&lt;&gt;"fin"),IF(INDEX(Dépenses!$A$2:$R$5000,$K130,O$1)="","",INDEX(Dépenses!$A$2:$R$5000,$K130,O$1)),"")</f>
        <v/>
      </c>
      <c r="P130" s="593" t="str">
        <f ca="1">IF(AND($J130&lt;&gt;"",$J130&lt;&gt;"fin"),IF(INDEX(Dépenses!$A$2:$R$5000,$K130,P$1)="","",INDEX(Dépenses!$A$2:$R$5000,$K130,P$1)),"")</f>
        <v/>
      </c>
      <c r="Q130" s="11" t="str">
        <f ca="1">IF(AND($J130&lt;&gt;"",$J130&lt;&gt;"fin"),IF(INDEX(Dépenses!$A$2:$R$5000,$K130,Q$1)="","",INDEX(Dépenses!$A$2:$R$5000,$K130,Q$1)),"")</f>
        <v/>
      </c>
      <c r="R130" s="594" t="str">
        <f ca="1">IF(AND($J130&lt;&gt;"",$J130&lt;&gt;"fin"),IF(INDEX(Dépenses!$A$2:$R$5000,$K130,R$1)="","",INDEX(Dépenses!$A$2:$R$5000,$K130,R$1)),"")</f>
        <v/>
      </c>
      <c r="T130" t="str">
        <f ca="1">IF(OR(T129="",T129="fin"),"",IF(ISNA(MATCH($N$4,OFFSET(Recettes!$G$2:$G$5000,U129,0),0)),"fin",MATCH($N$4,OFFSET(Recettes!$G$2:$G$5000,U129,0),0)))</f>
        <v/>
      </c>
      <c r="U130" t="str">
        <f t="shared" ca="1" si="17"/>
        <v/>
      </c>
      <c r="V130" s="79" t="str">
        <f ca="1">IF(AND($T130&lt;&gt;"",$T130&lt;&gt;"fin"),IF(INDEX(Recettes!$A$2:$R$5000,$U130,V$1)="","",INDEX(Recettes!$A$2:$R$5000,$U130,V$1)),"")</f>
        <v/>
      </c>
      <c r="W130" s="79" t="str">
        <f ca="1">IF(AND($T130&lt;&gt;"",$T130&lt;&gt;"fin"),IF(INDEX(Recettes!$A$2:$R$5000,$U130,W$1)="","",INDEX(Recettes!$A$2:$R$5000,$U130,W$1)),"")</f>
        <v/>
      </c>
      <c r="X130" s="79" t="str">
        <f ca="1">IF(AND($T130&lt;&gt;"",$T130&lt;&gt;"fin"),IF(INDEX(Recettes!$A$2:$R$5000,$U130,X$1)="","",INDEX(Recettes!$A$2:$R$5000,$U130,X$1)),"")</f>
        <v/>
      </c>
      <c r="Y130" s="79" t="str">
        <f ca="1">IF(AND($T130&lt;&gt;"",$T130&lt;&gt;"fin"),IF(INDEX(Recettes!$A$2:$R$5000,$U130,Y$1)="","",INDEX(Recettes!$A$2:$R$5000,$U130,Y$1)),"")</f>
        <v/>
      </c>
      <c r="Z130" s="79" t="str">
        <f ca="1">IF(AND($T130&lt;&gt;"",$T130&lt;&gt;"fin"),IF(INDEX(Recettes!$A$2:$R$5000,$U130,Z$1)="","",INDEX(Recettes!$A$2:$R$5000,$U130,Z$1)),"")</f>
        <v/>
      </c>
      <c r="AA130" s="11" t="str">
        <f ca="1">IF(AND($T130&lt;&gt;"",$T130&lt;&gt;"fin"),IF(INDEX(Recettes!$A$2:$R$5000,$U130,AA$1)="","",INDEX(Recettes!$A$2:$R$5000,$U130,AA$1)),"")</f>
        <v/>
      </c>
      <c r="AB130" s="79" t="str">
        <f ca="1">IF(AND($T130&lt;&gt;"",$T130&lt;&gt;"fin"),IF(INDEX(Recettes!$A$2:$R$5000,$U130,AB$1)="","",INDEX(Recettes!$A$2:$R$5000,$U130,AB$1)),"")</f>
        <v/>
      </c>
      <c r="AD130" t="str">
        <f t="shared" ca="1" si="14"/>
        <v/>
      </c>
      <c r="AG130" t="str">
        <f t="shared" ca="1" si="15"/>
        <v/>
      </c>
    </row>
    <row r="131" spans="9:33" ht="18.75" x14ac:dyDescent="0.3">
      <c r="I131" s="597"/>
      <c r="J131" t="str">
        <f ca="1">IF(OR(J130="",J130="fin"),"",IF(ISNA(MATCH($N$4,OFFSET(Dépenses!$G$2:$G$5000,K130,0),0)),"fin",MATCH($N$4,OFFSET(Dépenses!$G$2:$G$5000,K130,0),0)))</f>
        <v/>
      </c>
      <c r="K131" t="str">
        <f t="shared" ca="1" si="16"/>
        <v/>
      </c>
      <c r="L131" s="79" t="str">
        <f ca="1">IF(AND($J131&lt;&gt;"",$J131&lt;&gt;"fin"),IF(INDEX(Dépenses!$A$2:$R$5000,$K131,L$1)="","",INDEX(Dépenses!$A$2:$R$5000,$K131,L$1)),"")</f>
        <v/>
      </c>
      <c r="M131" s="79" t="str">
        <f ca="1">IF(AND($J131&lt;&gt;"",$J131&lt;&gt;"fin"),IF(INDEX(Dépenses!$A$2:$R$5000,$K131,M$1)="","",INDEX(Dépenses!$A$2:$R$5000,$K131,M$1)),"")</f>
        <v/>
      </c>
      <c r="N131" s="79" t="str">
        <f ca="1">IF(AND($J131&lt;&gt;"",$J131&lt;&gt;"fin"),IF(INDEX(Dépenses!$A$2:$R$5000,$K131,N$1)="","",INDEX(Dépenses!$A$2:$R$5000,$K131,N$1)),"")</f>
        <v/>
      </c>
      <c r="O131" s="79" t="str">
        <f ca="1">IF(AND($J131&lt;&gt;"",$J131&lt;&gt;"fin"),IF(INDEX(Dépenses!$A$2:$R$5000,$K131,O$1)="","",INDEX(Dépenses!$A$2:$R$5000,$K131,O$1)),"")</f>
        <v/>
      </c>
      <c r="P131" s="593" t="str">
        <f ca="1">IF(AND($J131&lt;&gt;"",$J131&lt;&gt;"fin"),IF(INDEX(Dépenses!$A$2:$R$5000,$K131,P$1)="","",INDEX(Dépenses!$A$2:$R$5000,$K131,P$1)),"")</f>
        <v/>
      </c>
      <c r="Q131" s="11" t="str">
        <f ca="1">IF(AND($J131&lt;&gt;"",$J131&lt;&gt;"fin"),IF(INDEX(Dépenses!$A$2:$R$5000,$K131,Q$1)="","",INDEX(Dépenses!$A$2:$R$5000,$K131,Q$1)),"")</f>
        <v/>
      </c>
      <c r="R131" s="594" t="str">
        <f ca="1">IF(AND($J131&lt;&gt;"",$J131&lt;&gt;"fin"),IF(INDEX(Dépenses!$A$2:$R$5000,$K131,R$1)="","",INDEX(Dépenses!$A$2:$R$5000,$K131,R$1)),"")</f>
        <v/>
      </c>
      <c r="T131" t="str">
        <f ca="1">IF(OR(T130="",T130="fin"),"",IF(ISNA(MATCH($N$4,OFFSET(Recettes!$G$2:$G$5000,U130,0),0)),"fin",MATCH($N$4,OFFSET(Recettes!$G$2:$G$5000,U130,0),0)))</f>
        <v/>
      </c>
      <c r="U131" t="str">
        <f t="shared" ca="1" si="17"/>
        <v/>
      </c>
      <c r="V131" s="79" t="str">
        <f ca="1">IF(AND($T131&lt;&gt;"",$T131&lt;&gt;"fin"),IF(INDEX(Recettes!$A$2:$R$5000,$U131,V$1)="","",INDEX(Recettes!$A$2:$R$5000,$U131,V$1)),"")</f>
        <v/>
      </c>
      <c r="W131" s="79" t="str">
        <f ca="1">IF(AND($T131&lt;&gt;"",$T131&lt;&gt;"fin"),IF(INDEX(Recettes!$A$2:$R$5000,$U131,W$1)="","",INDEX(Recettes!$A$2:$R$5000,$U131,W$1)),"")</f>
        <v/>
      </c>
      <c r="X131" s="79" t="str">
        <f ca="1">IF(AND($T131&lt;&gt;"",$T131&lt;&gt;"fin"),IF(INDEX(Recettes!$A$2:$R$5000,$U131,X$1)="","",INDEX(Recettes!$A$2:$R$5000,$U131,X$1)),"")</f>
        <v/>
      </c>
      <c r="Y131" s="79" t="str">
        <f ca="1">IF(AND($T131&lt;&gt;"",$T131&lt;&gt;"fin"),IF(INDEX(Recettes!$A$2:$R$5000,$U131,Y$1)="","",INDEX(Recettes!$A$2:$R$5000,$U131,Y$1)),"")</f>
        <v/>
      </c>
      <c r="Z131" s="79" t="str">
        <f ca="1">IF(AND($T131&lt;&gt;"",$T131&lt;&gt;"fin"),IF(INDEX(Recettes!$A$2:$R$5000,$U131,Z$1)="","",INDEX(Recettes!$A$2:$R$5000,$U131,Z$1)),"")</f>
        <v/>
      </c>
      <c r="AA131" s="11" t="str">
        <f ca="1">IF(AND($T131&lt;&gt;"",$T131&lt;&gt;"fin"),IF(INDEX(Recettes!$A$2:$R$5000,$U131,AA$1)="","",INDEX(Recettes!$A$2:$R$5000,$U131,AA$1)),"")</f>
        <v/>
      </c>
      <c r="AB131" s="79" t="str">
        <f ca="1">IF(AND($T131&lt;&gt;"",$T131&lt;&gt;"fin"),IF(INDEX(Recettes!$A$2:$R$5000,$U131,AB$1)="","",INDEX(Recettes!$A$2:$R$5000,$U131,AB$1)),"")</f>
        <v/>
      </c>
      <c r="AD131" t="str">
        <f t="shared" ca="1" si="14"/>
        <v/>
      </c>
      <c r="AG131" t="str">
        <f t="shared" ca="1" si="15"/>
        <v/>
      </c>
    </row>
    <row r="132" spans="9:33" ht="18.75" x14ac:dyDescent="0.3">
      <c r="I132" s="597"/>
      <c r="J132" t="str">
        <f ca="1">IF(OR(J131="",J131="fin"),"",IF(ISNA(MATCH($N$4,OFFSET(Dépenses!$G$2:$G$5000,K131,0),0)),"fin",MATCH($N$4,OFFSET(Dépenses!$G$2:$G$5000,K131,0),0)))</f>
        <v/>
      </c>
      <c r="K132" t="str">
        <f t="shared" ca="1" si="16"/>
        <v/>
      </c>
      <c r="L132" s="79" t="str">
        <f ca="1">IF(AND($J132&lt;&gt;"",$J132&lt;&gt;"fin"),IF(INDEX(Dépenses!$A$2:$R$5000,$K132,L$1)="","",INDEX(Dépenses!$A$2:$R$5000,$K132,L$1)),"")</f>
        <v/>
      </c>
      <c r="M132" s="79" t="str">
        <f ca="1">IF(AND($J132&lt;&gt;"",$J132&lt;&gt;"fin"),IF(INDEX(Dépenses!$A$2:$R$5000,$K132,M$1)="","",INDEX(Dépenses!$A$2:$R$5000,$K132,M$1)),"")</f>
        <v/>
      </c>
      <c r="N132" s="79" t="str">
        <f ca="1">IF(AND($J132&lt;&gt;"",$J132&lt;&gt;"fin"),IF(INDEX(Dépenses!$A$2:$R$5000,$K132,N$1)="","",INDEX(Dépenses!$A$2:$R$5000,$K132,N$1)),"")</f>
        <v/>
      </c>
      <c r="O132" s="79" t="str">
        <f ca="1">IF(AND($J132&lt;&gt;"",$J132&lt;&gt;"fin"),IF(INDEX(Dépenses!$A$2:$R$5000,$K132,O$1)="","",INDEX(Dépenses!$A$2:$R$5000,$K132,O$1)),"")</f>
        <v/>
      </c>
      <c r="P132" s="593" t="str">
        <f ca="1">IF(AND($J132&lt;&gt;"",$J132&lt;&gt;"fin"),IF(INDEX(Dépenses!$A$2:$R$5000,$K132,P$1)="","",INDEX(Dépenses!$A$2:$R$5000,$K132,P$1)),"")</f>
        <v/>
      </c>
      <c r="Q132" s="11" t="str">
        <f ca="1">IF(AND($J132&lt;&gt;"",$J132&lt;&gt;"fin"),IF(INDEX(Dépenses!$A$2:$R$5000,$K132,Q$1)="","",INDEX(Dépenses!$A$2:$R$5000,$K132,Q$1)),"")</f>
        <v/>
      </c>
      <c r="R132" s="594" t="str">
        <f ca="1">IF(AND($J132&lt;&gt;"",$J132&lt;&gt;"fin"),IF(INDEX(Dépenses!$A$2:$R$5000,$K132,R$1)="","",INDEX(Dépenses!$A$2:$R$5000,$K132,R$1)),"")</f>
        <v/>
      </c>
      <c r="T132" t="str">
        <f ca="1">IF(OR(T131="",T131="fin"),"",IF(ISNA(MATCH($N$4,OFFSET(Recettes!$G$2:$G$5000,U131,0),0)),"fin",MATCH($N$4,OFFSET(Recettes!$G$2:$G$5000,U131,0),0)))</f>
        <v/>
      </c>
      <c r="U132" t="str">
        <f t="shared" ca="1" si="17"/>
        <v/>
      </c>
      <c r="V132" s="79" t="str">
        <f ca="1">IF(AND($T132&lt;&gt;"",$T132&lt;&gt;"fin"),IF(INDEX(Recettes!$A$2:$R$5000,$U132,V$1)="","",INDEX(Recettes!$A$2:$R$5000,$U132,V$1)),"")</f>
        <v/>
      </c>
      <c r="W132" s="79" t="str">
        <f ca="1">IF(AND($T132&lt;&gt;"",$T132&lt;&gt;"fin"),IF(INDEX(Recettes!$A$2:$R$5000,$U132,W$1)="","",INDEX(Recettes!$A$2:$R$5000,$U132,W$1)),"")</f>
        <v/>
      </c>
      <c r="X132" s="79" t="str">
        <f ca="1">IF(AND($T132&lt;&gt;"",$T132&lt;&gt;"fin"),IF(INDEX(Recettes!$A$2:$R$5000,$U132,X$1)="","",INDEX(Recettes!$A$2:$R$5000,$U132,X$1)),"")</f>
        <v/>
      </c>
      <c r="Y132" s="79" t="str">
        <f ca="1">IF(AND($T132&lt;&gt;"",$T132&lt;&gt;"fin"),IF(INDEX(Recettes!$A$2:$R$5000,$U132,Y$1)="","",INDEX(Recettes!$A$2:$R$5000,$U132,Y$1)),"")</f>
        <v/>
      </c>
      <c r="Z132" s="79" t="str">
        <f ca="1">IF(AND($T132&lt;&gt;"",$T132&lt;&gt;"fin"),IF(INDEX(Recettes!$A$2:$R$5000,$U132,Z$1)="","",INDEX(Recettes!$A$2:$R$5000,$U132,Z$1)),"")</f>
        <v/>
      </c>
      <c r="AA132" s="11" t="str">
        <f ca="1">IF(AND($T132&lt;&gt;"",$T132&lt;&gt;"fin"),IF(INDEX(Recettes!$A$2:$R$5000,$U132,AA$1)="","",INDEX(Recettes!$A$2:$R$5000,$U132,AA$1)),"")</f>
        <v/>
      </c>
      <c r="AB132" s="79" t="str">
        <f ca="1">IF(AND($T132&lt;&gt;"",$T132&lt;&gt;"fin"),IF(INDEX(Recettes!$A$2:$R$5000,$U132,AB$1)="","",INDEX(Recettes!$A$2:$R$5000,$U132,AB$1)),"")</f>
        <v/>
      </c>
      <c r="AD132" t="str">
        <f t="shared" ca="1" si="14"/>
        <v/>
      </c>
      <c r="AG132" t="str">
        <f t="shared" ca="1" si="15"/>
        <v/>
      </c>
    </row>
    <row r="133" spans="9:33" ht="18.75" x14ac:dyDescent="0.3">
      <c r="I133" s="597"/>
      <c r="J133" t="str">
        <f ca="1">IF(OR(J132="",J132="fin"),"",IF(ISNA(MATCH($N$4,OFFSET(Dépenses!$G$2:$G$5000,K132,0),0)),"fin",MATCH($N$4,OFFSET(Dépenses!$G$2:$G$5000,K132,0),0)))</f>
        <v/>
      </c>
      <c r="K133" t="str">
        <f t="shared" ca="1" si="16"/>
        <v/>
      </c>
      <c r="L133" s="79" t="str">
        <f ca="1">IF(AND($J133&lt;&gt;"",$J133&lt;&gt;"fin"),IF(INDEX(Dépenses!$A$2:$R$5000,$K133,L$1)="","",INDEX(Dépenses!$A$2:$R$5000,$K133,L$1)),"")</f>
        <v/>
      </c>
      <c r="M133" s="79" t="str">
        <f ca="1">IF(AND($J133&lt;&gt;"",$J133&lt;&gt;"fin"),IF(INDEX(Dépenses!$A$2:$R$5000,$K133,M$1)="","",INDEX(Dépenses!$A$2:$R$5000,$K133,M$1)),"")</f>
        <v/>
      </c>
      <c r="N133" s="79" t="str">
        <f ca="1">IF(AND($J133&lt;&gt;"",$J133&lt;&gt;"fin"),IF(INDEX(Dépenses!$A$2:$R$5000,$K133,N$1)="","",INDEX(Dépenses!$A$2:$R$5000,$K133,N$1)),"")</f>
        <v/>
      </c>
      <c r="O133" s="79" t="str">
        <f ca="1">IF(AND($J133&lt;&gt;"",$J133&lt;&gt;"fin"),IF(INDEX(Dépenses!$A$2:$R$5000,$K133,O$1)="","",INDEX(Dépenses!$A$2:$R$5000,$K133,O$1)),"")</f>
        <v/>
      </c>
      <c r="P133" s="593" t="str">
        <f ca="1">IF(AND($J133&lt;&gt;"",$J133&lt;&gt;"fin"),IF(INDEX(Dépenses!$A$2:$R$5000,$K133,P$1)="","",INDEX(Dépenses!$A$2:$R$5000,$K133,P$1)),"")</f>
        <v/>
      </c>
      <c r="Q133" s="11" t="str">
        <f ca="1">IF(AND($J133&lt;&gt;"",$J133&lt;&gt;"fin"),IF(INDEX(Dépenses!$A$2:$R$5000,$K133,Q$1)="","",INDEX(Dépenses!$A$2:$R$5000,$K133,Q$1)),"")</f>
        <v/>
      </c>
      <c r="R133" s="594" t="str">
        <f ca="1">IF(AND($J133&lt;&gt;"",$J133&lt;&gt;"fin"),IF(INDEX(Dépenses!$A$2:$R$5000,$K133,R$1)="","",INDEX(Dépenses!$A$2:$R$5000,$K133,R$1)),"")</f>
        <v/>
      </c>
      <c r="T133" t="str">
        <f ca="1">IF(OR(T132="",T132="fin"),"",IF(ISNA(MATCH($N$4,OFFSET(Recettes!$G$2:$G$5000,U132,0),0)),"fin",MATCH($N$4,OFFSET(Recettes!$G$2:$G$5000,U132,0),0)))</f>
        <v/>
      </c>
      <c r="U133" t="str">
        <f t="shared" ca="1" si="17"/>
        <v/>
      </c>
      <c r="V133" s="79" t="str">
        <f ca="1">IF(AND($T133&lt;&gt;"",$T133&lt;&gt;"fin"),IF(INDEX(Recettes!$A$2:$R$5000,$U133,V$1)="","",INDEX(Recettes!$A$2:$R$5000,$U133,V$1)),"")</f>
        <v/>
      </c>
      <c r="W133" s="79" t="str">
        <f ca="1">IF(AND($T133&lt;&gt;"",$T133&lt;&gt;"fin"),IF(INDEX(Recettes!$A$2:$R$5000,$U133,W$1)="","",INDEX(Recettes!$A$2:$R$5000,$U133,W$1)),"")</f>
        <v/>
      </c>
      <c r="X133" s="79" t="str">
        <f ca="1">IF(AND($T133&lt;&gt;"",$T133&lt;&gt;"fin"),IF(INDEX(Recettes!$A$2:$R$5000,$U133,X$1)="","",INDEX(Recettes!$A$2:$R$5000,$U133,X$1)),"")</f>
        <v/>
      </c>
      <c r="Y133" s="79" t="str">
        <f ca="1">IF(AND($T133&lt;&gt;"",$T133&lt;&gt;"fin"),IF(INDEX(Recettes!$A$2:$R$5000,$U133,Y$1)="","",INDEX(Recettes!$A$2:$R$5000,$U133,Y$1)),"")</f>
        <v/>
      </c>
      <c r="Z133" s="79" t="str">
        <f ca="1">IF(AND($T133&lt;&gt;"",$T133&lt;&gt;"fin"),IF(INDEX(Recettes!$A$2:$R$5000,$U133,Z$1)="","",INDEX(Recettes!$A$2:$R$5000,$U133,Z$1)),"")</f>
        <v/>
      </c>
      <c r="AA133" s="11" t="str">
        <f ca="1">IF(AND($T133&lt;&gt;"",$T133&lt;&gt;"fin"),IF(INDEX(Recettes!$A$2:$R$5000,$U133,AA$1)="","",INDEX(Recettes!$A$2:$R$5000,$U133,AA$1)),"")</f>
        <v/>
      </c>
      <c r="AB133" s="79" t="str">
        <f ca="1">IF(AND($T133&lt;&gt;"",$T133&lt;&gt;"fin"),IF(INDEX(Recettes!$A$2:$R$5000,$U133,AB$1)="","",INDEX(Recettes!$A$2:$R$5000,$U133,AB$1)),"")</f>
        <v/>
      </c>
      <c r="AD133" t="str">
        <f t="shared" ca="1" si="14"/>
        <v/>
      </c>
      <c r="AG133" t="str">
        <f t="shared" ca="1" si="15"/>
        <v/>
      </c>
    </row>
    <row r="134" spans="9:33" ht="18.75" x14ac:dyDescent="0.3">
      <c r="I134" s="597"/>
      <c r="J134" t="str">
        <f ca="1">IF(OR(J133="",J133="fin"),"",IF(ISNA(MATCH($N$4,OFFSET(Dépenses!$G$2:$G$5000,K133,0),0)),"fin",MATCH($N$4,OFFSET(Dépenses!$G$2:$G$5000,K133,0),0)))</f>
        <v/>
      </c>
      <c r="K134" t="str">
        <f t="shared" ca="1" si="16"/>
        <v/>
      </c>
      <c r="L134" s="79" t="str">
        <f ca="1">IF(AND($J134&lt;&gt;"",$J134&lt;&gt;"fin"),IF(INDEX(Dépenses!$A$2:$R$5000,$K134,L$1)="","",INDEX(Dépenses!$A$2:$R$5000,$K134,L$1)),"")</f>
        <v/>
      </c>
      <c r="M134" s="79" t="str">
        <f ca="1">IF(AND($J134&lt;&gt;"",$J134&lt;&gt;"fin"),IF(INDEX(Dépenses!$A$2:$R$5000,$K134,M$1)="","",INDEX(Dépenses!$A$2:$R$5000,$K134,M$1)),"")</f>
        <v/>
      </c>
      <c r="N134" s="79" t="str">
        <f ca="1">IF(AND($J134&lt;&gt;"",$J134&lt;&gt;"fin"),IF(INDEX(Dépenses!$A$2:$R$5000,$K134,N$1)="","",INDEX(Dépenses!$A$2:$R$5000,$K134,N$1)),"")</f>
        <v/>
      </c>
      <c r="O134" s="79" t="str">
        <f ca="1">IF(AND($J134&lt;&gt;"",$J134&lt;&gt;"fin"),IF(INDEX(Dépenses!$A$2:$R$5000,$K134,O$1)="","",INDEX(Dépenses!$A$2:$R$5000,$K134,O$1)),"")</f>
        <v/>
      </c>
      <c r="P134" s="593" t="str">
        <f ca="1">IF(AND($J134&lt;&gt;"",$J134&lt;&gt;"fin"),IF(INDEX(Dépenses!$A$2:$R$5000,$K134,P$1)="","",INDEX(Dépenses!$A$2:$R$5000,$K134,P$1)),"")</f>
        <v/>
      </c>
      <c r="Q134" s="11" t="str">
        <f ca="1">IF(AND($J134&lt;&gt;"",$J134&lt;&gt;"fin"),IF(INDEX(Dépenses!$A$2:$R$5000,$K134,Q$1)="","",INDEX(Dépenses!$A$2:$R$5000,$K134,Q$1)),"")</f>
        <v/>
      </c>
      <c r="R134" s="594" t="str">
        <f ca="1">IF(AND($J134&lt;&gt;"",$J134&lt;&gt;"fin"),IF(INDEX(Dépenses!$A$2:$R$5000,$K134,R$1)="","",INDEX(Dépenses!$A$2:$R$5000,$K134,R$1)),"")</f>
        <v/>
      </c>
      <c r="T134" t="str">
        <f ca="1">IF(OR(T133="",T133="fin"),"",IF(ISNA(MATCH($N$4,OFFSET(Recettes!$G$2:$G$5000,U133,0),0)),"fin",MATCH($N$4,OFFSET(Recettes!$G$2:$G$5000,U133,0),0)))</f>
        <v/>
      </c>
      <c r="U134" t="str">
        <f t="shared" ca="1" si="17"/>
        <v/>
      </c>
      <c r="V134" s="79" t="str">
        <f ca="1">IF(AND($T134&lt;&gt;"",$T134&lt;&gt;"fin"),IF(INDEX(Recettes!$A$2:$R$5000,$U134,V$1)="","",INDEX(Recettes!$A$2:$R$5000,$U134,V$1)),"")</f>
        <v/>
      </c>
      <c r="W134" s="79" t="str">
        <f ca="1">IF(AND($T134&lt;&gt;"",$T134&lt;&gt;"fin"),IF(INDEX(Recettes!$A$2:$R$5000,$U134,W$1)="","",INDEX(Recettes!$A$2:$R$5000,$U134,W$1)),"")</f>
        <v/>
      </c>
      <c r="X134" s="79" t="str">
        <f ca="1">IF(AND($T134&lt;&gt;"",$T134&lt;&gt;"fin"),IF(INDEX(Recettes!$A$2:$R$5000,$U134,X$1)="","",INDEX(Recettes!$A$2:$R$5000,$U134,X$1)),"")</f>
        <v/>
      </c>
      <c r="Y134" s="79" t="str">
        <f ca="1">IF(AND($T134&lt;&gt;"",$T134&lt;&gt;"fin"),IF(INDEX(Recettes!$A$2:$R$5000,$U134,Y$1)="","",INDEX(Recettes!$A$2:$R$5000,$U134,Y$1)),"")</f>
        <v/>
      </c>
      <c r="Z134" s="79" t="str">
        <f ca="1">IF(AND($T134&lt;&gt;"",$T134&lt;&gt;"fin"),IF(INDEX(Recettes!$A$2:$R$5000,$U134,Z$1)="","",INDEX(Recettes!$A$2:$R$5000,$U134,Z$1)),"")</f>
        <v/>
      </c>
      <c r="AA134" s="11" t="str">
        <f ca="1">IF(AND($T134&lt;&gt;"",$T134&lt;&gt;"fin"),IF(INDEX(Recettes!$A$2:$R$5000,$U134,AA$1)="","",INDEX(Recettes!$A$2:$R$5000,$U134,AA$1)),"")</f>
        <v/>
      </c>
      <c r="AB134" s="79" t="str">
        <f ca="1">IF(AND($T134&lt;&gt;"",$T134&lt;&gt;"fin"),IF(INDEX(Recettes!$A$2:$R$5000,$U134,AB$1)="","",INDEX(Recettes!$A$2:$R$5000,$U134,AB$1)),"")</f>
        <v/>
      </c>
      <c r="AD134" t="str">
        <f t="shared" ca="1" si="14"/>
        <v/>
      </c>
      <c r="AG134" t="str">
        <f t="shared" ca="1" si="15"/>
        <v/>
      </c>
    </row>
    <row r="135" spans="9:33" ht="18.75" x14ac:dyDescent="0.3">
      <c r="I135" s="597"/>
      <c r="J135" t="str">
        <f ca="1">IF(OR(J134="",J134="fin"),"",IF(ISNA(MATCH($N$4,OFFSET(Dépenses!$G$2:$G$5000,K134,0),0)),"fin",MATCH($N$4,OFFSET(Dépenses!$G$2:$G$5000,K134,0),0)))</f>
        <v/>
      </c>
      <c r="K135" t="str">
        <f t="shared" ca="1" si="16"/>
        <v/>
      </c>
      <c r="L135" s="79" t="str">
        <f ca="1">IF(AND($J135&lt;&gt;"",$J135&lt;&gt;"fin"),IF(INDEX(Dépenses!$A$2:$R$5000,$K135,L$1)="","",INDEX(Dépenses!$A$2:$R$5000,$K135,L$1)),"")</f>
        <v/>
      </c>
      <c r="M135" s="79" t="str">
        <f ca="1">IF(AND($J135&lt;&gt;"",$J135&lt;&gt;"fin"),IF(INDEX(Dépenses!$A$2:$R$5000,$K135,M$1)="","",INDEX(Dépenses!$A$2:$R$5000,$K135,M$1)),"")</f>
        <v/>
      </c>
      <c r="N135" s="79" t="str">
        <f ca="1">IF(AND($J135&lt;&gt;"",$J135&lt;&gt;"fin"),IF(INDEX(Dépenses!$A$2:$R$5000,$K135,N$1)="","",INDEX(Dépenses!$A$2:$R$5000,$K135,N$1)),"")</f>
        <v/>
      </c>
      <c r="O135" s="79" t="str">
        <f ca="1">IF(AND($J135&lt;&gt;"",$J135&lt;&gt;"fin"),IF(INDEX(Dépenses!$A$2:$R$5000,$K135,O$1)="","",INDEX(Dépenses!$A$2:$R$5000,$K135,O$1)),"")</f>
        <v/>
      </c>
      <c r="P135" s="593" t="str">
        <f ca="1">IF(AND($J135&lt;&gt;"",$J135&lt;&gt;"fin"),IF(INDEX(Dépenses!$A$2:$R$5000,$K135,P$1)="","",INDEX(Dépenses!$A$2:$R$5000,$K135,P$1)),"")</f>
        <v/>
      </c>
      <c r="Q135" s="11" t="str">
        <f ca="1">IF(AND($J135&lt;&gt;"",$J135&lt;&gt;"fin"),IF(INDEX(Dépenses!$A$2:$R$5000,$K135,Q$1)="","",INDEX(Dépenses!$A$2:$R$5000,$K135,Q$1)),"")</f>
        <v/>
      </c>
      <c r="R135" s="594" t="str">
        <f ca="1">IF(AND($J135&lt;&gt;"",$J135&lt;&gt;"fin"),IF(INDEX(Dépenses!$A$2:$R$5000,$K135,R$1)="","",INDEX(Dépenses!$A$2:$R$5000,$K135,R$1)),"")</f>
        <v/>
      </c>
      <c r="T135" t="str">
        <f ca="1">IF(OR(T134="",T134="fin"),"",IF(ISNA(MATCH($N$4,OFFSET(Recettes!$G$2:$G$5000,U134,0),0)),"fin",MATCH($N$4,OFFSET(Recettes!$G$2:$G$5000,U134,0),0)))</f>
        <v/>
      </c>
      <c r="U135" t="str">
        <f t="shared" ca="1" si="17"/>
        <v/>
      </c>
      <c r="V135" s="79" t="str">
        <f ca="1">IF(AND($T135&lt;&gt;"",$T135&lt;&gt;"fin"),IF(INDEX(Recettes!$A$2:$R$5000,$U135,V$1)="","",INDEX(Recettes!$A$2:$R$5000,$U135,V$1)),"")</f>
        <v/>
      </c>
      <c r="W135" s="79" t="str">
        <f ca="1">IF(AND($T135&lt;&gt;"",$T135&lt;&gt;"fin"),IF(INDEX(Recettes!$A$2:$R$5000,$U135,W$1)="","",INDEX(Recettes!$A$2:$R$5000,$U135,W$1)),"")</f>
        <v/>
      </c>
      <c r="X135" s="79" t="str">
        <f ca="1">IF(AND($T135&lt;&gt;"",$T135&lt;&gt;"fin"),IF(INDEX(Recettes!$A$2:$R$5000,$U135,X$1)="","",INDEX(Recettes!$A$2:$R$5000,$U135,X$1)),"")</f>
        <v/>
      </c>
      <c r="Y135" s="79" t="str">
        <f ca="1">IF(AND($T135&lt;&gt;"",$T135&lt;&gt;"fin"),IF(INDEX(Recettes!$A$2:$R$5000,$U135,Y$1)="","",INDEX(Recettes!$A$2:$R$5000,$U135,Y$1)),"")</f>
        <v/>
      </c>
      <c r="Z135" s="79" t="str">
        <f ca="1">IF(AND($T135&lt;&gt;"",$T135&lt;&gt;"fin"),IF(INDEX(Recettes!$A$2:$R$5000,$U135,Z$1)="","",INDEX(Recettes!$A$2:$R$5000,$U135,Z$1)),"")</f>
        <v/>
      </c>
      <c r="AA135" s="11" t="str">
        <f ca="1">IF(AND($T135&lt;&gt;"",$T135&lt;&gt;"fin"),IF(INDEX(Recettes!$A$2:$R$5000,$U135,AA$1)="","",INDEX(Recettes!$A$2:$R$5000,$U135,AA$1)),"")</f>
        <v/>
      </c>
      <c r="AB135" s="79" t="str">
        <f ca="1">IF(AND($T135&lt;&gt;"",$T135&lt;&gt;"fin"),IF(INDEX(Recettes!$A$2:$R$5000,$U135,AB$1)="","",INDEX(Recettes!$A$2:$R$5000,$U135,AB$1)),"")</f>
        <v/>
      </c>
      <c r="AD135" t="str">
        <f t="shared" ca="1" si="14"/>
        <v/>
      </c>
      <c r="AG135" t="str">
        <f t="shared" ca="1" si="15"/>
        <v/>
      </c>
    </row>
    <row r="136" spans="9:33" ht="18.75" x14ac:dyDescent="0.3">
      <c r="I136" s="597"/>
      <c r="J136" t="str">
        <f ca="1">IF(OR(J135="",J135="fin"),"",IF(ISNA(MATCH($N$4,OFFSET(Dépenses!$G$2:$G$5000,K135,0),0)),"fin",MATCH($N$4,OFFSET(Dépenses!$G$2:$G$5000,K135,0),0)))</f>
        <v/>
      </c>
      <c r="K136" t="str">
        <f t="shared" ca="1" si="16"/>
        <v/>
      </c>
      <c r="L136" s="79" t="str">
        <f ca="1">IF(AND($J136&lt;&gt;"",$J136&lt;&gt;"fin"),IF(INDEX(Dépenses!$A$2:$R$5000,$K136,L$1)="","",INDEX(Dépenses!$A$2:$R$5000,$K136,L$1)),"")</f>
        <v/>
      </c>
      <c r="M136" s="79" t="str">
        <f ca="1">IF(AND($J136&lt;&gt;"",$J136&lt;&gt;"fin"),IF(INDEX(Dépenses!$A$2:$R$5000,$K136,M$1)="","",INDEX(Dépenses!$A$2:$R$5000,$K136,M$1)),"")</f>
        <v/>
      </c>
      <c r="N136" s="79" t="str">
        <f ca="1">IF(AND($J136&lt;&gt;"",$J136&lt;&gt;"fin"),IF(INDEX(Dépenses!$A$2:$R$5000,$K136,N$1)="","",INDEX(Dépenses!$A$2:$R$5000,$K136,N$1)),"")</f>
        <v/>
      </c>
      <c r="O136" s="79" t="str">
        <f ca="1">IF(AND($J136&lt;&gt;"",$J136&lt;&gt;"fin"),IF(INDEX(Dépenses!$A$2:$R$5000,$K136,O$1)="","",INDEX(Dépenses!$A$2:$R$5000,$K136,O$1)),"")</f>
        <v/>
      </c>
      <c r="P136" s="593" t="str">
        <f ca="1">IF(AND($J136&lt;&gt;"",$J136&lt;&gt;"fin"),IF(INDEX(Dépenses!$A$2:$R$5000,$K136,P$1)="","",INDEX(Dépenses!$A$2:$R$5000,$K136,P$1)),"")</f>
        <v/>
      </c>
      <c r="Q136" s="11" t="str">
        <f ca="1">IF(AND($J136&lt;&gt;"",$J136&lt;&gt;"fin"),IF(INDEX(Dépenses!$A$2:$R$5000,$K136,Q$1)="","",INDEX(Dépenses!$A$2:$R$5000,$K136,Q$1)),"")</f>
        <v/>
      </c>
      <c r="R136" s="594" t="str">
        <f ca="1">IF(AND($J136&lt;&gt;"",$J136&lt;&gt;"fin"),IF(INDEX(Dépenses!$A$2:$R$5000,$K136,R$1)="","",INDEX(Dépenses!$A$2:$R$5000,$K136,R$1)),"")</f>
        <v/>
      </c>
      <c r="T136" t="str">
        <f ca="1">IF(OR(T135="",T135="fin"),"",IF(ISNA(MATCH($N$4,OFFSET(Recettes!$G$2:$G$5000,U135,0),0)),"fin",MATCH($N$4,OFFSET(Recettes!$G$2:$G$5000,U135,0),0)))</f>
        <v/>
      </c>
      <c r="U136" t="str">
        <f t="shared" ca="1" si="17"/>
        <v/>
      </c>
      <c r="V136" s="79" t="str">
        <f ca="1">IF(AND($T136&lt;&gt;"",$T136&lt;&gt;"fin"),IF(INDEX(Recettes!$A$2:$R$5000,$U136,V$1)="","",INDEX(Recettes!$A$2:$R$5000,$U136,V$1)),"")</f>
        <v/>
      </c>
      <c r="W136" s="79" t="str">
        <f ca="1">IF(AND($T136&lt;&gt;"",$T136&lt;&gt;"fin"),IF(INDEX(Recettes!$A$2:$R$5000,$U136,W$1)="","",INDEX(Recettes!$A$2:$R$5000,$U136,W$1)),"")</f>
        <v/>
      </c>
      <c r="X136" s="79" t="str">
        <f ca="1">IF(AND($T136&lt;&gt;"",$T136&lt;&gt;"fin"),IF(INDEX(Recettes!$A$2:$R$5000,$U136,X$1)="","",INDEX(Recettes!$A$2:$R$5000,$U136,X$1)),"")</f>
        <v/>
      </c>
      <c r="Y136" s="79" t="str">
        <f ca="1">IF(AND($T136&lt;&gt;"",$T136&lt;&gt;"fin"),IF(INDEX(Recettes!$A$2:$R$5000,$U136,Y$1)="","",INDEX(Recettes!$A$2:$R$5000,$U136,Y$1)),"")</f>
        <v/>
      </c>
      <c r="Z136" s="79" t="str">
        <f ca="1">IF(AND($T136&lt;&gt;"",$T136&lt;&gt;"fin"),IF(INDEX(Recettes!$A$2:$R$5000,$U136,Z$1)="","",INDEX(Recettes!$A$2:$R$5000,$U136,Z$1)),"")</f>
        <v/>
      </c>
      <c r="AA136" s="11" t="str">
        <f ca="1">IF(AND($T136&lt;&gt;"",$T136&lt;&gt;"fin"),IF(INDEX(Recettes!$A$2:$R$5000,$U136,AA$1)="","",INDEX(Recettes!$A$2:$R$5000,$U136,AA$1)),"")</f>
        <v/>
      </c>
      <c r="AB136" s="79" t="str">
        <f ca="1">IF(AND($T136&lt;&gt;"",$T136&lt;&gt;"fin"),IF(INDEX(Recettes!$A$2:$R$5000,$U136,AB$1)="","",INDEX(Recettes!$A$2:$R$5000,$U136,AB$1)),"")</f>
        <v/>
      </c>
      <c r="AD136" t="str">
        <f t="shared" ca="1" si="14"/>
        <v/>
      </c>
      <c r="AG136" t="str">
        <f t="shared" ca="1" si="15"/>
        <v/>
      </c>
    </row>
    <row r="137" spans="9:33" ht="18.75" x14ac:dyDescent="0.3">
      <c r="I137" s="597"/>
      <c r="J137" t="str">
        <f ca="1">IF(OR(J136="",J136="fin"),"",IF(ISNA(MATCH($N$4,OFFSET(Dépenses!$G$2:$G$5000,K136,0),0)),"fin",MATCH($N$4,OFFSET(Dépenses!$G$2:$G$5000,K136,0),0)))</f>
        <v/>
      </c>
      <c r="K137" t="str">
        <f t="shared" ca="1" si="16"/>
        <v/>
      </c>
      <c r="L137" s="79" t="str">
        <f ca="1">IF(AND($J137&lt;&gt;"",$J137&lt;&gt;"fin"),IF(INDEX(Dépenses!$A$2:$R$5000,$K137,L$1)="","",INDEX(Dépenses!$A$2:$R$5000,$K137,L$1)),"")</f>
        <v/>
      </c>
      <c r="M137" s="79" t="str">
        <f ca="1">IF(AND($J137&lt;&gt;"",$J137&lt;&gt;"fin"),IF(INDEX(Dépenses!$A$2:$R$5000,$K137,M$1)="","",INDEX(Dépenses!$A$2:$R$5000,$K137,M$1)),"")</f>
        <v/>
      </c>
      <c r="N137" s="79" t="str">
        <f ca="1">IF(AND($J137&lt;&gt;"",$J137&lt;&gt;"fin"),IF(INDEX(Dépenses!$A$2:$R$5000,$K137,N$1)="","",INDEX(Dépenses!$A$2:$R$5000,$K137,N$1)),"")</f>
        <v/>
      </c>
      <c r="O137" s="79" t="str">
        <f ca="1">IF(AND($J137&lt;&gt;"",$J137&lt;&gt;"fin"),IF(INDEX(Dépenses!$A$2:$R$5000,$K137,O$1)="","",INDEX(Dépenses!$A$2:$R$5000,$K137,O$1)),"")</f>
        <v/>
      </c>
      <c r="P137" s="593" t="str">
        <f ca="1">IF(AND($J137&lt;&gt;"",$J137&lt;&gt;"fin"),IF(INDEX(Dépenses!$A$2:$R$5000,$K137,P$1)="","",INDEX(Dépenses!$A$2:$R$5000,$K137,P$1)),"")</f>
        <v/>
      </c>
      <c r="Q137" s="11" t="str">
        <f ca="1">IF(AND($J137&lt;&gt;"",$J137&lt;&gt;"fin"),IF(INDEX(Dépenses!$A$2:$R$5000,$K137,Q$1)="","",INDEX(Dépenses!$A$2:$R$5000,$K137,Q$1)),"")</f>
        <v/>
      </c>
      <c r="R137" s="594" t="str">
        <f ca="1">IF(AND($J137&lt;&gt;"",$J137&lt;&gt;"fin"),IF(INDEX(Dépenses!$A$2:$R$5000,$K137,R$1)="","",INDEX(Dépenses!$A$2:$R$5000,$K137,R$1)),"")</f>
        <v/>
      </c>
      <c r="T137" t="str">
        <f ca="1">IF(OR(T136="",T136="fin"),"",IF(ISNA(MATCH($N$4,OFFSET(Recettes!$G$2:$G$5000,U136,0),0)),"fin",MATCH($N$4,OFFSET(Recettes!$G$2:$G$5000,U136,0),0)))</f>
        <v/>
      </c>
      <c r="U137" t="str">
        <f t="shared" ca="1" si="17"/>
        <v/>
      </c>
      <c r="V137" s="79" t="str">
        <f ca="1">IF(AND($T137&lt;&gt;"",$T137&lt;&gt;"fin"),IF(INDEX(Recettes!$A$2:$R$5000,$U137,V$1)="","",INDEX(Recettes!$A$2:$R$5000,$U137,V$1)),"")</f>
        <v/>
      </c>
      <c r="W137" s="79" t="str">
        <f ca="1">IF(AND($T137&lt;&gt;"",$T137&lt;&gt;"fin"),IF(INDEX(Recettes!$A$2:$R$5000,$U137,W$1)="","",INDEX(Recettes!$A$2:$R$5000,$U137,W$1)),"")</f>
        <v/>
      </c>
      <c r="X137" s="79" t="str">
        <f ca="1">IF(AND($T137&lt;&gt;"",$T137&lt;&gt;"fin"),IF(INDEX(Recettes!$A$2:$R$5000,$U137,X$1)="","",INDEX(Recettes!$A$2:$R$5000,$U137,X$1)),"")</f>
        <v/>
      </c>
      <c r="Y137" s="79" t="str">
        <f ca="1">IF(AND($T137&lt;&gt;"",$T137&lt;&gt;"fin"),IF(INDEX(Recettes!$A$2:$R$5000,$U137,Y$1)="","",INDEX(Recettes!$A$2:$R$5000,$U137,Y$1)),"")</f>
        <v/>
      </c>
      <c r="Z137" s="79" t="str">
        <f ca="1">IF(AND($T137&lt;&gt;"",$T137&lt;&gt;"fin"),IF(INDEX(Recettes!$A$2:$R$5000,$U137,Z$1)="","",INDEX(Recettes!$A$2:$R$5000,$U137,Z$1)),"")</f>
        <v/>
      </c>
      <c r="AA137" s="11" t="str">
        <f ca="1">IF(AND($T137&lt;&gt;"",$T137&lt;&gt;"fin"),IF(INDEX(Recettes!$A$2:$R$5000,$U137,AA$1)="","",INDEX(Recettes!$A$2:$R$5000,$U137,AA$1)),"")</f>
        <v/>
      </c>
      <c r="AB137" s="79" t="str">
        <f ca="1">IF(AND($T137&lt;&gt;"",$T137&lt;&gt;"fin"),IF(INDEX(Recettes!$A$2:$R$5000,$U137,AB$1)="","",INDEX(Recettes!$A$2:$R$5000,$U137,AB$1)),"")</f>
        <v/>
      </c>
      <c r="AD137" t="str">
        <f t="shared" ca="1" si="14"/>
        <v/>
      </c>
      <c r="AG137" t="str">
        <f t="shared" ca="1" si="15"/>
        <v/>
      </c>
    </row>
    <row r="138" spans="9:33" ht="18.75" x14ac:dyDescent="0.3">
      <c r="I138" s="597"/>
      <c r="J138" t="str">
        <f ca="1">IF(OR(J137="",J137="fin"),"",IF(ISNA(MATCH($N$4,OFFSET(Dépenses!$G$2:$G$5000,K137,0),0)),"fin",MATCH($N$4,OFFSET(Dépenses!$G$2:$G$5000,K137,0),0)))</f>
        <v/>
      </c>
      <c r="K138" t="str">
        <f t="shared" ca="1" si="16"/>
        <v/>
      </c>
      <c r="L138" s="79" t="str">
        <f ca="1">IF(AND($J138&lt;&gt;"",$J138&lt;&gt;"fin"),IF(INDEX(Dépenses!$A$2:$R$5000,$K138,L$1)="","",INDEX(Dépenses!$A$2:$R$5000,$K138,L$1)),"")</f>
        <v/>
      </c>
      <c r="M138" s="79" t="str">
        <f ca="1">IF(AND($J138&lt;&gt;"",$J138&lt;&gt;"fin"),IF(INDEX(Dépenses!$A$2:$R$5000,$K138,M$1)="","",INDEX(Dépenses!$A$2:$R$5000,$K138,M$1)),"")</f>
        <v/>
      </c>
      <c r="N138" s="79" t="str">
        <f ca="1">IF(AND($J138&lt;&gt;"",$J138&lt;&gt;"fin"),IF(INDEX(Dépenses!$A$2:$R$5000,$K138,N$1)="","",INDEX(Dépenses!$A$2:$R$5000,$K138,N$1)),"")</f>
        <v/>
      </c>
      <c r="O138" s="79" t="str">
        <f ca="1">IF(AND($J138&lt;&gt;"",$J138&lt;&gt;"fin"),IF(INDEX(Dépenses!$A$2:$R$5000,$K138,O$1)="","",INDEX(Dépenses!$A$2:$R$5000,$K138,O$1)),"")</f>
        <v/>
      </c>
      <c r="P138" s="593" t="str">
        <f ca="1">IF(AND($J138&lt;&gt;"",$J138&lt;&gt;"fin"),IF(INDEX(Dépenses!$A$2:$R$5000,$K138,P$1)="","",INDEX(Dépenses!$A$2:$R$5000,$K138,P$1)),"")</f>
        <v/>
      </c>
      <c r="Q138" s="11" t="str">
        <f ca="1">IF(AND($J138&lt;&gt;"",$J138&lt;&gt;"fin"),IF(INDEX(Dépenses!$A$2:$R$5000,$K138,Q$1)="","",INDEX(Dépenses!$A$2:$R$5000,$K138,Q$1)),"")</f>
        <v/>
      </c>
      <c r="R138" s="594" t="str">
        <f ca="1">IF(AND($J138&lt;&gt;"",$J138&lt;&gt;"fin"),IF(INDEX(Dépenses!$A$2:$R$5000,$K138,R$1)="","",INDEX(Dépenses!$A$2:$R$5000,$K138,R$1)),"")</f>
        <v/>
      </c>
      <c r="T138" t="str">
        <f ca="1">IF(OR(T137="",T137="fin"),"",IF(ISNA(MATCH($N$4,OFFSET(Recettes!$G$2:$G$5000,U137,0),0)),"fin",MATCH($N$4,OFFSET(Recettes!$G$2:$G$5000,U137,0),0)))</f>
        <v/>
      </c>
      <c r="U138" t="str">
        <f t="shared" ca="1" si="17"/>
        <v/>
      </c>
      <c r="V138" s="79" t="str">
        <f ca="1">IF(AND($T138&lt;&gt;"",$T138&lt;&gt;"fin"),IF(INDEX(Recettes!$A$2:$R$5000,$U138,V$1)="","",INDEX(Recettes!$A$2:$R$5000,$U138,V$1)),"")</f>
        <v/>
      </c>
      <c r="W138" s="79" t="str">
        <f ca="1">IF(AND($T138&lt;&gt;"",$T138&lt;&gt;"fin"),IF(INDEX(Recettes!$A$2:$R$5000,$U138,W$1)="","",INDEX(Recettes!$A$2:$R$5000,$U138,W$1)),"")</f>
        <v/>
      </c>
      <c r="X138" s="79" t="str">
        <f ca="1">IF(AND($T138&lt;&gt;"",$T138&lt;&gt;"fin"),IF(INDEX(Recettes!$A$2:$R$5000,$U138,X$1)="","",INDEX(Recettes!$A$2:$R$5000,$U138,X$1)),"")</f>
        <v/>
      </c>
      <c r="Y138" s="79" t="str">
        <f ca="1">IF(AND($T138&lt;&gt;"",$T138&lt;&gt;"fin"),IF(INDEX(Recettes!$A$2:$R$5000,$U138,Y$1)="","",INDEX(Recettes!$A$2:$R$5000,$U138,Y$1)),"")</f>
        <v/>
      </c>
      <c r="Z138" s="79" t="str">
        <f ca="1">IF(AND($T138&lt;&gt;"",$T138&lt;&gt;"fin"),IF(INDEX(Recettes!$A$2:$R$5000,$U138,Z$1)="","",INDEX(Recettes!$A$2:$R$5000,$U138,Z$1)),"")</f>
        <v/>
      </c>
      <c r="AA138" s="11" t="str">
        <f ca="1">IF(AND($T138&lt;&gt;"",$T138&lt;&gt;"fin"),IF(INDEX(Recettes!$A$2:$R$5000,$U138,AA$1)="","",INDEX(Recettes!$A$2:$R$5000,$U138,AA$1)),"")</f>
        <v/>
      </c>
      <c r="AB138" s="79" t="str">
        <f ca="1">IF(AND($T138&lt;&gt;"",$T138&lt;&gt;"fin"),IF(INDEX(Recettes!$A$2:$R$5000,$U138,AB$1)="","",INDEX(Recettes!$A$2:$R$5000,$U138,AB$1)),"")</f>
        <v/>
      </c>
      <c r="AD138" t="str">
        <f t="shared" ca="1" si="14"/>
        <v/>
      </c>
      <c r="AG138" t="str">
        <f t="shared" ca="1" si="15"/>
        <v/>
      </c>
    </row>
    <row r="139" spans="9:33" ht="18.75" x14ac:dyDescent="0.3">
      <c r="I139" s="597"/>
      <c r="J139" t="str">
        <f ca="1">IF(OR(J138="",J138="fin"),"",IF(ISNA(MATCH($N$4,OFFSET(Dépenses!$G$2:$G$5000,K138,0),0)),"fin",MATCH($N$4,OFFSET(Dépenses!$G$2:$G$5000,K138,0),0)))</f>
        <v/>
      </c>
      <c r="K139" t="str">
        <f t="shared" ca="1" si="16"/>
        <v/>
      </c>
      <c r="L139" s="79" t="str">
        <f ca="1">IF(AND($J139&lt;&gt;"",$J139&lt;&gt;"fin"),IF(INDEX(Dépenses!$A$2:$R$5000,$K139,L$1)="","",INDEX(Dépenses!$A$2:$R$5000,$K139,L$1)),"")</f>
        <v/>
      </c>
      <c r="M139" s="79" t="str">
        <f ca="1">IF(AND($J139&lt;&gt;"",$J139&lt;&gt;"fin"),IF(INDEX(Dépenses!$A$2:$R$5000,$K139,M$1)="","",INDEX(Dépenses!$A$2:$R$5000,$K139,M$1)),"")</f>
        <v/>
      </c>
      <c r="N139" s="79" t="str">
        <f ca="1">IF(AND($J139&lt;&gt;"",$J139&lt;&gt;"fin"),IF(INDEX(Dépenses!$A$2:$R$5000,$K139,N$1)="","",INDEX(Dépenses!$A$2:$R$5000,$K139,N$1)),"")</f>
        <v/>
      </c>
      <c r="O139" s="79" t="str">
        <f ca="1">IF(AND($J139&lt;&gt;"",$J139&lt;&gt;"fin"),IF(INDEX(Dépenses!$A$2:$R$5000,$K139,O$1)="","",INDEX(Dépenses!$A$2:$R$5000,$K139,O$1)),"")</f>
        <v/>
      </c>
      <c r="P139" s="593" t="str">
        <f ca="1">IF(AND($J139&lt;&gt;"",$J139&lt;&gt;"fin"),IF(INDEX(Dépenses!$A$2:$R$5000,$K139,P$1)="","",INDEX(Dépenses!$A$2:$R$5000,$K139,P$1)),"")</f>
        <v/>
      </c>
      <c r="Q139" s="11" t="str">
        <f ca="1">IF(AND($J139&lt;&gt;"",$J139&lt;&gt;"fin"),IF(INDEX(Dépenses!$A$2:$R$5000,$K139,Q$1)="","",INDEX(Dépenses!$A$2:$R$5000,$K139,Q$1)),"")</f>
        <v/>
      </c>
      <c r="R139" s="594" t="str">
        <f ca="1">IF(AND($J139&lt;&gt;"",$J139&lt;&gt;"fin"),IF(INDEX(Dépenses!$A$2:$R$5000,$K139,R$1)="","",INDEX(Dépenses!$A$2:$R$5000,$K139,R$1)),"")</f>
        <v/>
      </c>
      <c r="T139" t="str">
        <f ca="1">IF(OR(T138="",T138="fin"),"",IF(ISNA(MATCH($N$4,OFFSET(Recettes!$G$2:$G$5000,U138,0),0)),"fin",MATCH($N$4,OFFSET(Recettes!$G$2:$G$5000,U138,0),0)))</f>
        <v/>
      </c>
      <c r="U139" t="str">
        <f t="shared" ca="1" si="17"/>
        <v/>
      </c>
      <c r="V139" s="79" t="str">
        <f ca="1">IF(AND($T139&lt;&gt;"",$T139&lt;&gt;"fin"),IF(INDEX(Recettes!$A$2:$R$5000,$U139,V$1)="","",INDEX(Recettes!$A$2:$R$5000,$U139,V$1)),"")</f>
        <v/>
      </c>
      <c r="W139" s="79" t="str">
        <f ca="1">IF(AND($T139&lt;&gt;"",$T139&lt;&gt;"fin"),IF(INDEX(Recettes!$A$2:$R$5000,$U139,W$1)="","",INDEX(Recettes!$A$2:$R$5000,$U139,W$1)),"")</f>
        <v/>
      </c>
      <c r="X139" s="79" t="str">
        <f ca="1">IF(AND($T139&lt;&gt;"",$T139&lt;&gt;"fin"),IF(INDEX(Recettes!$A$2:$R$5000,$U139,X$1)="","",INDEX(Recettes!$A$2:$R$5000,$U139,X$1)),"")</f>
        <v/>
      </c>
      <c r="Y139" s="79" t="str">
        <f ca="1">IF(AND($T139&lt;&gt;"",$T139&lt;&gt;"fin"),IF(INDEX(Recettes!$A$2:$R$5000,$U139,Y$1)="","",INDEX(Recettes!$A$2:$R$5000,$U139,Y$1)),"")</f>
        <v/>
      </c>
      <c r="Z139" s="79" t="str">
        <f ca="1">IF(AND($T139&lt;&gt;"",$T139&lt;&gt;"fin"),IF(INDEX(Recettes!$A$2:$R$5000,$U139,Z$1)="","",INDEX(Recettes!$A$2:$R$5000,$U139,Z$1)),"")</f>
        <v/>
      </c>
      <c r="AA139" s="11" t="str">
        <f ca="1">IF(AND($T139&lt;&gt;"",$T139&lt;&gt;"fin"),IF(INDEX(Recettes!$A$2:$R$5000,$U139,AA$1)="","",INDEX(Recettes!$A$2:$R$5000,$U139,AA$1)),"")</f>
        <v/>
      </c>
      <c r="AB139" s="79" t="str">
        <f ca="1">IF(AND($T139&lt;&gt;"",$T139&lt;&gt;"fin"),IF(INDEX(Recettes!$A$2:$R$5000,$U139,AB$1)="","",INDEX(Recettes!$A$2:$R$5000,$U139,AB$1)),"")</f>
        <v/>
      </c>
      <c r="AD139" t="str">
        <f t="shared" ref="AD139:AD150" ca="1" si="18">IF(L139="","",IF(O139="","Sans Poste",O139))</f>
        <v/>
      </c>
      <c r="AG139" t="str">
        <f t="shared" ref="AG139:AG150" ca="1" si="19">IF(V139="","",IF(Y139="","Sans Poste",Y139))</f>
        <v/>
      </c>
    </row>
    <row r="140" spans="9:33" ht="18.75" x14ac:dyDescent="0.3">
      <c r="I140" s="597"/>
      <c r="J140" t="str">
        <f ca="1">IF(OR(J139="",J139="fin"),"",IF(ISNA(MATCH($N$4,OFFSET(Dépenses!$G$2:$G$5000,K139,0),0)),"fin",MATCH($N$4,OFFSET(Dépenses!$G$2:$G$5000,K139,0),0)))</f>
        <v/>
      </c>
      <c r="K140" t="str">
        <f t="shared" ref="K140:K150" ca="1" si="20">IF(OR(J140="", J140="fin"),"",IF(K139="",J140,K139+J140))</f>
        <v/>
      </c>
      <c r="L140" s="79" t="str">
        <f ca="1">IF(AND($J140&lt;&gt;"",$J140&lt;&gt;"fin"),IF(INDEX(Dépenses!$A$2:$R$5000,$K140,L$1)="","",INDEX(Dépenses!$A$2:$R$5000,$K140,L$1)),"")</f>
        <v/>
      </c>
      <c r="M140" s="79" t="str">
        <f ca="1">IF(AND($J140&lt;&gt;"",$J140&lt;&gt;"fin"),IF(INDEX(Dépenses!$A$2:$R$5000,$K140,M$1)="","",INDEX(Dépenses!$A$2:$R$5000,$K140,M$1)),"")</f>
        <v/>
      </c>
      <c r="N140" s="79" t="str">
        <f ca="1">IF(AND($J140&lt;&gt;"",$J140&lt;&gt;"fin"),IF(INDEX(Dépenses!$A$2:$R$5000,$K140,N$1)="","",INDEX(Dépenses!$A$2:$R$5000,$K140,N$1)),"")</f>
        <v/>
      </c>
      <c r="O140" s="79" t="str">
        <f ca="1">IF(AND($J140&lt;&gt;"",$J140&lt;&gt;"fin"),IF(INDEX(Dépenses!$A$2:$R$5000,$K140,O$1)="","",INDEX(Dépenses!$A$2:$R$5000,$K140,O$1)),"")</f>
        <v/>
      </c>
      <c r="P140" s="593" t="str">
        <f ca="1">IF(AND($J140&lt;&gt;"",$J140&lt;&gt;"fin"),IF(INDEX(Dépenses!$A$2:$R$5000,$K140,P$1)="","",INDEX(Dépenses!$A$2:$R$5000,$K140,P$1)),"")</f>
        <v/>
      </c>
      <c r="Q140" s="11" t="str">
        <f ca="1">IF(AND($J140&lt;&gt;"",$J140&lt;&gt;"fin"),IF(INDEX(Dépenses!$A$2:$R$5000,$K140,Q$1)="","",INDEX(Dépenses!$A$2:$R$5000,$K140,Q$1)),"")</f>
        <v/>
      </c>
      <c r="R140" s="594" t="str">
        <f ca="1">IF(AND($J140&lt;&gt;"",$J140&lt;&gt;"fin"),IF(INDEX(Dépenses!$A$2:$R$5000,$K140,R$1)="","",INDEX(Dépenses!$A$2:$R$5000,$K140,R$1)),"")</f>
        <v/>
      </c>
      <c r="T140" t="str">
        <f ca="1">IF(OR(T139="",T139="fin"),"",IF(ISNA(MATCH($N$4,OFFSET(Recettes!$G$2:$G$5000,U139,0),0)),"fin",MATCH($N$4,OFFSET(Recettes!$G$2:$G$5000,U139,0),0)))</f>
        <v/>
      </c>
      <c r="U140" t="str">
        <f t="shared" ref="U140:U150" ca="1" si="21">IF(OR(T140="", T140="fin"),"",IF(U139="",T140,U139+T140))</f>
        <v/>
      </c>
      <c r="V140" s="79" t="str">
        <f ca="1">IF(AND($T140&lt;&gt;"",$T140&lt;&gt;"fin"),IF(INDEX(Recettes!$A$2:$R$5000,$U140,V$1)="","",INDEX(Recettes!$A$2:$R$5000,$U140,V$1)),"")</f>
        <v/>
      </c>
      <c r="W140" s="79" t="str">
        <f ca="1">IF(AND($T140&lt;&gt;"",$T140&lt;&gt;"fin"),IF(INDEX(Recettes!$A$2:$R$5000,$U140,W$1)="","",INDEX(Recettes!$A$2:$R$5000,$U140,W$1)),"")</f>
        <v/>
      </c>
      <c r="X140" s="79" t="str">
        <f ca="1">IF(AND($T140&lt;&gt;"",$T140&lt;&gt;"fin"),IF(INDEX(Recettes!$A$2:$R$5000,$U140,X$1)="","",INDEX(Recettes!$A$2:$R$5000,$U140,X$1)),"")</f>
        <v/>
      </c>
      <c r="Y140" s="79" t="str">
        <f ca="1">IF(AND($T140&lt;&gt;"",$T140&lt;&gt;"fin"),IF(INDEX(Recettes!$A$2:$R$5000,$U140,Y$1)="","",INDEX(Recettes!$A$2:$R$5000,$U140,Y$1)),"")</f>
        <v/>
      </c>
      <c r="Z140" s="79" t="str">
        <f ca="1">IF(AND($T140&lt;&gt;"",$T140&lt;&gt;"fin"),IF(INDEX(Recettes!$A$2:$R$5000,$U140,Z$1)="","",INDEX(Recettes!$A$2:$R$5000,$U140,Z$1)),"")</f>
        <v/>
      </c>
      <c r="AA140" s="11" t="str">
        <f ca="1">IF(AND($T140&lt;&gt;"",$T140&lt;&gt;"fin"),IF(INDEX(Recettes!$A$2:$R$5000,$U140,AA$1)="","",INDEX(Recettes!$A$2:$R$5000,$U140,AA$1)),"")</f>
        <v/>
      </c>
      <c r="AB140" s="79" t="str">
        <f ca="1">IF(AND($T140&lt;&gt;"",$T140&lt;&gt;"fin"),IF(INDEX(Recettes!$A$2:$R$5000,$U140,AB$1)="","",INDEX(Recettes!$A$2:$R$5000,$U140,AB$1)),"")</f>
        <v/>
      </c>
      <c r="AD140" t="str">
        <f t="shared" ca="1" si="18"/>
        <v/>
      </c>
      <c r="AG140" t="str">
        <f t="shared" ca="1" si="19"/>
        <v/>
      </c>
    </row>
    <row r="141" spans="9:33" ht="18.75" x14ac:dyDescent="0.3">
      <c r="I141" s="597"/>
      <c r="J141" t="str">
        <f ca="1">IF(OR(J140="",J140="fin"),"",IF(ISNA(MATCH($N$4,OFFSET(Dépenses!$G$2:$G$5000,K140,0),0)),"fin",MATCH($N$4,OFFSET(Dépenses!$G$2:$G$5000,K140,0),0)))</f>
        <v/>
      </c>
      <c r="K141" t="str">
        <f t="shared" ca="1" si="20"/>
        <v/>
      </c>
      <c r="L141" s="79" t="str">
        <f ca="1">IF(AND($J141&lt;&gt;"",$J141&lt;&gt;"fin"),IF(INDEX(Dépenses!$A$2:$R$5000,$K141,L$1)="","",INDEX(Dépenses!$A$2:$R$5000,$K141,L$1)),"")</f>
        <v/>
      </c>
      <c r="M141" s="79" t="str">
        <f ca="1">IF(AND($J141&lt;&gt;"",$J141&lt;&gt;"fin"),IF(INDEX(Dépenses!$A$2:$R$5000,$K141,M$1)="","",INDEX(Dépenses!$A$2:$R$5000,$K141,M$1)),"")</f>
        <v/>
      </c>
      <c r="N141" s="79" t="str">
        <f ca="1">IF(AND($J141&lt;&gt;"",$J141&lt;&gt;"fin"),IF(INDEX(Dépenses!$A$2:$R$5000,$K141,N$1)="","",INDEX(Dépenses!$A$2:$R$5000,$K141,N$1)),"")</f>
        <v/>
      </c>
      <c r="O141" s="79" t="str">
        <f ca="1">IF(AND($J141&lt;&gt;"",$J141&lt;&gt;"fin"),IF(INDEX(Dépenses!$A$2:$R$5000,$K141,O$1)="","",INDEX(Dépenses!$A$2:$R$5000,$K141,O$1)),"")</f>
        <v/>
      </c>
      <c r="P141" s="593" t="str">
        <f ca="1">IF(AND($J141&lt;&gt;"",$J141&lt;&gt;"fin"),IF(INDEX(Dépenses!$A$2:$R$5000,$K141,P$1)="","",INDEX(Dépenses!$A$2:$R$5000,$K141,P$1)),"")</f>
        <v/>
      </c>
      <c r="Q141" s="11" t="str">
        <f ca="1">IF(AND($J141&lt;&gt;"",$J141&lt;&gt;"fin"),IF(INDEX(Dépenses!$A$2:$R$5000,$K141,Q$1)="","",INDEX(Dépenses!$A$2:$R$5000,$K141,Q$1)),"")</f>
        <v/>
      </c>
      <c r="R141" s="594" t="str">
        <f ca="1">IF(AND($J141&lt;&gt;"",$J141&lt;&gt;"fin"),IF(INDEX(Dépenses!$A$2:$R$5000,$K141,R$1)="","",INDEX(Dépenses!$A$2:$R$5000,$K141,R$1)),"")</f>
        <v/>
      </c>
      <c r="T141" t="str">
        <f ca="1">IF(OR(T140="",T140="fin"),"",IF(ISNA(MATCH($N$4,OFFSET(Recettes!$G$2:$G$5000,U140,0),0)),"fin",MATCH($N$4,OFFSET(Recettes!$G$2:$G$5000,U140,0),0)))</f>
        <v/>
      </c>
      <c r="U141" t="str">
        <f t="shared" ca="1" si="21"/>
        <v/>
      </c>
      <c r="V141" s="79" t="str">
        <f ca="1">IF(AND($T141&lt;&gt;"",$T141&lt;&gt;"fin"),IF(INDEX(Recettes!$A$2:$R$5000,$U141,V$1)="","",INDEX(Recettes!$A$2:$R$5000,$U141,V$1)),"")</f>
        <v/>
      </c>
      <c r="W141" s="79" t="str">
        <f ca="1">IF(AND($T141&lt;&gt;"",$T141&lt;&gt;"fin"),IF(INDEX(Recettes!$A$2:$R$5000,$U141,W$1)="","",INDEX(Recettes!$A$2:$R$5000,$U141,W$1)),"")</f>
        <v/>
      </c>
      <c r="X141" s="79" t="str">
        <f ca="1">IF(AND($T141&lt;&gt;"",$T141&lt;&gt;"fin"),IF(INDEX(Recettes!$A$2:$R$5000,$U141,X$1)="","",INDEX(Recettes!$A$2:$R$5000,$U141,X$1)),"")</f>
        <v/>
      </c>
      <c r="Y141" s="79" t="str">
        <f ca="1">IF(AND($T141&lt;&gt;"",$T141&lt;&gt;"fin"),IF(INDEX(Recettes!$A$2:$R$5000,$U141,Y$1)="","",INDEX(Recettes!$A$2:$R$5000,$U141,Y$1)),"")</f>
        <v/>
      </c>
      <c r="Z141" s="79" t="str">
        <f ca="1">IF(AND($T141&lt;&gt;"",$T141&lt;&gt;"fin"),IF(INDEX(Recettes!$A$2:$R$5000,$U141,Z$1)="","",INDEX(Recettes!$A$2:$R$5000,$U141,Z$1)),"")</f>
        <v/>
      </c>
      <c r="AA141" s="11" t="str">
        <f ca="1">IF(AND($T141&lt;&gt;"",$T141&lt;&gt;"fin"),IF(INDEX(Recettes!$A$2:$R$5000,$U141,AA$1)="","",INDEX(Recettes!$A$2:$R$5000,$U141,AA$1)),"")</f>
        <v/>
      </c>
      <c r="AB141" s="79" t="str">
        <f ca="1">IF(AND($T141&lt;&gt;"",$T141&lt;&gt;"fin"),IF(INDEX(Recettes!$A$2:$R$5000,$U141,AB$1)="","",INDEX(Recettes!$A$2:$R$5000,$U141,AB$1)),"")</f>
        <v/>
      </c>
      <c r="AD141" t="str">
        <f t="shared" ca="1" si="18"/>
        <v/>
      </c>
      <c r="AG141" t="str">
        <f t="shared" ca="1" si="19"/>
        <v/>
      </c>
    </row>
    <row r="142" spans="9:33" ht="18.75" x14ac:dyDescent="0.3">
      <c r="I142" s="597"/>
      <c r="J142" t="str">
        <f ca="1">IF(OR(J141="",J141="fin"),"",IF(ISNA(MATCH($N$4,OFFSET(Dépenses!$G$2:$G$5000,K141,0),0)),"fin",MATCH($N$4,OFFSET(Dépenses!$G$2:$G$5000,K141,0),0)))</f>
        <v/>
      </c>
      <c r="K142" t="str">
        <f t="shared" ca="1" si="20"/>
        <v/>
      </c>
      <c r="L142" s="79" t="str">
        <f ca="1">IF(AND($J142&lt;&gt;"",$J142&lt;&gt;"fin"),IF(INDEX(Dépenses!$A$2:$R$5000,$K142,L$1)="","",INDEX(Dépenses!$A$2:$R$5000,$K142,L$1)),"")</f>
        <v/>
      </c>
      <c r="M142" s="79" t="str">
        <f ca="1">IF(AND($J142&lt;&gt;"",$J142&lt;&gt;"fin"),IF(INDEX(Dépenses!$A$2:$R$5000,$K142,M$1)="","",INDEX(Dépenses!$A$2:$R$5000,$K142,M$1)),"")</f>
        <v/>
      </c>
      <c r="N142" s="79" t="str">
        <f ca="1">IF(AND($J142&lt;&gt;"",$J142&lt;&gt;"fin"),IF(INDEX(Dépenses!$A$2:$R$5000,$K142,N$1)="","",INDEX(Dépenses!$A$2:$R$5000,$K142,N$1)),"")</f>
        <v/>
      </c>
      <c r="O142" s="79" t="str">
        <f ca="1">IF(AND($J142&lt;&gt;"",$J142&lt;&gt;"fin"),IF(INDEX(Dépenses!$A$2:$R$5000,$K142,O$1)="","",INDEX(Dépenses!$A$2:$R$5000,$K142,O$1)),"")</f>
        <v/>
      </c>
      <c r="P142" s="593" t="str">
        <f ca="1">IF(AND($J142&lt;&gt;"",$J142&lt;&gt;"fin"),IF(INDEX(Dépenses!$A$2:$R$5000,$K142,P$1)="","",INDEX(Dépenses!$A$2:$R$5000,$K142,P$1)),"")</f>
        <v/>
      </c>
      <c r="Q142" s="11" t="str">
        <f ca="1">IF(AND($J142&lt;&gt;"",$J142&lt;&gt;"fin"),IF(INDEX(Dépenses!$A$2:$R$5000,$K142,Q$1)="","",INDEX(Dépenses!$A$2:$R$5000,$K142,Q$1)),"")</f>
        <v/>
      </c>
      <c r="R142" s="594" t="str">
        <f ca="1">IF(AND($J142&lt;&gt;"",$J142&lt;&gt;"fin"),IF(INDEX(Dépenses!$A$2:$R$5000,$K142,R$1)="","",INDEX(Dépenses!$A$2:$R$5000,$K142,R$1)),"")</f>
        <v/>
      </c>
      <c r="T142" t="str">
        <f ca="1">IF(OR(T141="",T141="fin"),"",IF(ISNA(MATCH($N$4,OFFSET(Recettes!$G$2:$G$5000,U141,0),0)),"fin",MATCH($N$4,OFFSET(Recettes!$G$2:$G$5000,U141,0),0)))</f>
        <v/>
      </c>
      <c r="U142" t="str">
        <f t="shared" ca="1" si="21"/>
        <v/>
      </c>
      <c r="V142" s="79" t="str">
        <f ca="1">IF(AND($T142&lt;&gt;"",$T142&lt;&gt;"fin"),IF(INDEX(Recettes!$A$2:$R$5000,$U142,V$1)="","",INDEX(Recettes!$A$2:$R$5000,$U142,V$1)),"")</f>
        <v/>
      </c>
      <c r="W142" s="79" t="str">
        <f ca="1">IF(AND($T142&lt;&gt;"",$T142&lt;&gt;"fin"),IF(INDEX(Recettes!$A$2:$R$5000,$U142,W$1)="","",INDEX(Recettes!$A$2:$R$5000,$U142,W$1)),"")</f>
        <v/>
      </c>
      <c r="X142" s="79" t="str">
        <f ca="1">IF(AND($T142&lt;&gt;"",$T142&lt;&gt;"fin"),IF(INDEX(Recettes!$A$2:$R$5000,$U142,X$1)="","",INDEX(Recettes!$A$2:$R$5000,$U142,X$1)),"")</f>
        <v/>
      </c>
      <c r="Y142" s="79" t="str">
        <f ca="1">IF(AND($T142&lt;&gt;"",$T142&lt;&gt;"fin"),IF(INDEX(Recettes!$A$2:$R$5000,$U142,Y$1)="","",INDEX(Recettes!$A$2:$R$5000,$U142,Y$1)),"")</f>
        <v/>
      </c>
      <c r="Z142" s="79" t="str">
        <f ca="1">IF(AND($T142&lt;&gt;"",$T142&lt;&gt;"fin"),IF(INDEX(Recettes!$A$2:$R$5000,$U142,Z$1)="","",INDEX(Recettes!$A$2:$R$5000,$U142,Z$1)),"")</f>
        <v/>
      </c>
      <c r="AA142" s="11" t="str">
        <f ca="1">IF(AND($T142&lt;&gt;"",$T142&lt;&gt;"fin"),IF(INDEX(Recettes!$A$2:$R$5000,$U142,AA$1)="","",INDEX(Recettes!$A$2:$R$5000,$U142,AA$1)),"")</f>
        <v/>
      </c>
      <c r="AB142" s="79" t="str">
        <f ca="1">IF(AND($T142&lt;&gt;"",$T142&lt;&gt;"fin"),IF(INDEX(Recettes!$A$2:$R$5000,$U142,AB$1)="","",INDEX(Recettes!$A$2:$R$5000,$U142,AB$1)),"")</f>
        <v/>
      </c>
      <c r="AD142" t="str">
        <f t="shared" ca="1" si="18"/>
        <v/>
      </c>
      <c r="AG142" t="str">
        <f t="shared" ca="1" si="19"/>
        <v/>
      </c>
    </row>
    <row r="143" spans="9:33" ht="18.75" x14ac:dyDescent="0.3">
      <c r="I143" s="597"/>
      <c r="J143" t="str">
        <f ca="1">IF(OR(J142="",J142="fin"),"",IF(ISNA(MATCH($N$4,OFFSET(Dépenses!$G$2:$G$5000,K142,0),0)),"fin",MATCH($N$4,OFFSET(Dépenses!$G$2:$G$5000,K142,0),0)))</f>
        <v/>
      </c>
      <c r="K143" t="str">
        <f t="shared" ca="1" si="20"/>
        <v/>
      </c>
      <c r="L143" s="79" t="str">
        <f ca="1">IF(AND($J143&lt;&gt;"",$J143&lt;&gt;"fin"),IF(INDEX(Dépenses!$A$2:$R$5000,$K143,L$1)="","",INDEX(Dépenses!$A$2:$R$5000,$K143,L$1)),"")</f>
        <v/>
      </c>
      <c r="M143" s="79" t="str">
        <f ca="1">IF(AND($J143&lt;&gt;"",$J143&lt;&gt;"fin"),IF(INDEX(Dépenses!$A$2:$R$5000,$K143,M$1)="","",INDEX(Dépenses!$A$2:$R$5000,$K143,M$1)),"")</f>
        <v/>
      </c>
      <c r="N143" s="79" t="str">
        <f ca="1">IF(AND($J143&lt;&gt;"",$J143&lt;&gt;"fin"),IF(INDEX(Dépenses!$A$2:$R$5000,$K143,N$1)="","",INDEX(Dépenses!$A$2:$R$5000,$K143,N$1)),"")</f>
        <v/>
      </c>
      <c r="O143" s="79" t="str">
        <f ca="1">IF(AND($J143&lt;&gt;"",$J143&lt;&gt;"fin"),IF(INDEX(Dépenses!$A$2:$R$5000,$K143,O$1)="","",INDEX(Dépenses!$A$2:$R$5000,$K143,O$1)),"")</f>
        <v/>
      </c>
      <c r="P143" s="593" t="str">
        <f ca="1">IF(AND($J143&lt;&gt;"",$J143&lt;&gt;"fin"),IF(INDEX(Dépenses!$A$2:$R$5000,$K143,P$1)="","",INDEX(Dépenses!$A$2:$R$5000,$K143,P$1)),"")</f>
        <v/>
      </c>
      <c r="Q143" s="11" t="str">
        <f ca="1">IF(AND($J143&lt;&gt;"",$J143&lt;&gt;"fin"),IF(INDEX(Dépenses!$A$2:$R$5000,$K143,Q$1)="","",INDEX(Dépenses!$A$2:$R$5000,$K143,Q$1)),"")</f>
        <v/>
      </c>
      <c r="R143" s="594" t="str">
        <f ca="1">IF(AND($J143&lt;&gt;"",$J143&lt;&gt;"fin"),IF(INDEX(Dépenses!$A$2:$R$5000,$K143,R$1)="","",INDEX(Dépenses!$A$2:$R$5000,$K143,R$1)),"")</f>
        <v/>
      </c>
      <c r="T143" t="str">
        <f ca="1">IF(OR(T142="",T142="fin"),"",IF(ISNA(MATCH($N$4,OFFSET(Recettes!$G$2:$G$5000,U142,0),0)),"fin",MATCH($N$4,OFFSET(Recettes!$G$2:$G$5000,U142,0),0)))</f>
        <v/>
      </c>
      <c r="U143" t="str">
        <f t="shared" ca="1" si="21"/>
        <v/>
      </c>
      <c r="V143" s="79" t="str">
        <f ca="1">IF(AND($T143&lt;&gt;"",$T143&lt;&gt;"fin"),IF(INDEX(Recettes!$A$2:$R$5000,$U143,V$1)="","",INDEX(Recettes!$A$2:$R$5000,$U143,V$1)),"")</f>
        <v/>
      </c>
      <c r="W143" s="79" t="str">
        <f ca="1">IF(AND($T143&lt;&gt;"",$T143&lt;&gt;"fin"),IF(INDEX(Recettes!$A$2:$R$5000,$U143,W$1)="","",INDEX(Recettes!$A$2:$R$5000,$U143,W$1)),"")</f>
        <v/>
      </c>
      <c r="X143" s="79" t="str">
        <f ca="1">IF(AND($T143&lt;&gt;"",$T143&lt;&gt;"fin"),IF(INDEX(Recettes!$A$2:$R$5000,$U143,X$1)="","",INDEX(Recettes!$A$2:$R$5000,$U143,X$1)),"")</f>
        <v/>
      </c>
      <c r="Y143" s="79" t="str">
        <f ca="1">IF(AND($T143&lt;&gt;"",$T143&lt;&gt;"fin"),IF(INDEX(Recettes!$A$2:$R$5000,$U143,Y$1)="","",INDEX(Recettes!$A$2:$R$5000,$U143,Y$1)),"")</f>
        <v/>
      </c>
      <c r="Z143" s="79" t="str">
        <f ca="1">IF(AND($T143&lt;&gt;"",$T143&lt;&gt;"fin"),IF(INDEX(Recettes!$A$2:$R$5000,$U143,Z$1)="","",INDEX(Recettes!$A$2:$R$5000,$U143,Z$1)),"")</f>
        <v/>
      </c>
      <c r="AA143" s="11" t="str">
        <f ca="1">IF(AND($T143&lt;&gt;"",$T143&lt;&gt;"fin"),IF(INDEX(Recettes!$A$2:$R$5000,$U143,AA$1)="","",INDEX(Recettes!$A$2:$R$5000,$U143,AA$1)),"")</f>
        <v/>
      </c>
      <c r="AB143" s="79" t="str">
        <f ca="1">IF(AND($T143&lt;&gt;"",$T143&lt;&gt;"fin"),IF(INDEX(Recettes!$A$2:$R$5000,$U143,AB$1)="","",INDEX(Recettes!$A$2:$R$5000,$U143,AB$1)),"")</f>
        <v/>
      </c>
      <c r="AD143" t="str">
        <f t="shared" ca="1" si="18"/>
        <v/>
      </c>
      <c r="AG143" t="str">
        <f t="shared" ca="1" si="19"/>
        <v/>
      </c>
    </row>
    <row r="144" spans="9:33" ht="18.75" x14ac:dyDescent="0.3">
      <c r="I144" s="597"/>
      <c r="J144" t="str">
        <f ca="1">IF(OR(J143="",J143="fin"),"",IF(ISNA(MATCH($N$4,OFFSET(Dépenses!$G$2:$G$5000,K143,0),0)),"fin",MATCH($N$4,OFFSET(Dépenses!$G$2:$G$5000,K143,0),0)))</f>
        <v/>
      </c>
      <c r="K144" t="str">
        <f t="shared" ca="1" si="20"/>
        <v/>
      </c>
      <c r="L144" s="79" t="str">
        <f ca="1">IF(AND($J144&lt;&gt;"",$J144&lt;&gt;"fin"),IF(INDEX(Dépenses!$A$2:$R$5000,$K144,L$1)="","",INDEX(Dépenses!$A$2:$R$5000,$K144,L$1)),"")</f>
        <v/>
      </c>
      <c r="M144" s="79" t="str">
        <f ca="1">IF(AND($J144&lt;&gt;"",$J144&lt;&gt;"fin"),IF(INDEX(Dépenses!$A$2:$R$5000,$K144,M$1)="","",INDEX(Dépenses!$A$2:$R$5000,$K144,M$1)),"")</f>
        <v/>
      </c>
      <c r="N144" s="79" t="str">
        <f ca="1">IF(AND($J144&lt;&gt;"",$J144&lt;&gt;"fin"),IF(INDEX(Dépenses!$A$2:$R$5000,$K144,N$1)="","",INDEX(Dépenses!$A$2:$R$5000,$K144,N$1)),"")</f>
        <v/>
      </c>
      <c r="O144" s="79" t="str">
        <f ca="1">IF(AND($J144&lt;&gt;"",$J144&lt;&gt;"fin"),IF(INDEX(Dépenses!$A$2:$R$5000,$K144,O$1)="","",INDEX(Dépenses!$A$2:$R$5000,$K144,O$1)),"")</f>
        <v/>
      </c>
      <c r="P144" s="593" t="str">
        <f ca="1">IF(AND($J144&lt;&gt;"",$J144&lt;&gt;"fin"),IF(INDEX(Dépenses!$A$2:$R$5000,$K144,P$1)="","",INDEX(Dépenses!$A$2:$R$5000,$K144,P$1)),"")</f>
        <v/>
      </c>
      <c r="Q144" s="11" t="str">
        <f ca="1">IF(AND($J144&lt;&gt;"",$J144&lt;&gt;"fin"),IF(INDEX(Dépenses!$A$2:$R$5000,$K144,Q$1)="","",INDEX(Dépenses!$A$2:$R$5000,$K144,Q$1)),"")</f>
        <v/>
      </c>
      <c r="R144" s="594" t="str">
        <f ca="1">IF(AND($J144&lt;&gt;"",$J144&lt;&gt;"fin"),IF(INDEX(Dépenses!$A$2:$R$5000,$K144,R$1)="","",INDEX(Dépenses!$A$2:$R$5000,$K144,R$1)),"")</f>
        <v/>
      </c>
      <c r="T144" t="str">
        <f ca="1">IF(OR(T143="",T143="fin"),"",IF(ISNA(MATCH($N$4,OFFSET(Recettes!$G$2:$G$5000,U143,0),0)),"fin",MATCH($N$4,OFFSET(Recettes!$G$2:$G$5000,U143,0),0)))</f>
        <v/>
      </c>
      <c r="U144" t="str">
        <f t="shared" ca="1" si="21"/>
        <v/>
      </c>
      <c r="V144" s="79" t="str">
        <f ca="1">IF(AND($T144&lt;&gt;"",$T144&lt;&gt;"fin"),IF(INDEX(Recettes!$A$2:$R$5000,$U144,V$1)="","",INDEX(Recettes!$A$2:$R$5000,$U144,V$1)),"")</f>
        <v/>
      </c>
      <c r="W144" s="79" t="str">
        <f ca="1">IF(AND($T144&lt;&gt;"",$T144&lt;&gt;"fin"),IF(INDEX(Recettes!$A$2:$R$5000,$U144,W$1)="","",INDEX(Recettes!$A$2:$R$5000,$U144,W$1)),"")</f>
        <v/>
      </c>
      <c r="X144" s="79" t="str">
        <f ca="1">IF(AND($T144&lt;&gt;"",$T144&lt;&gt;"fin"),IF(INDEX(Recettes!$A$2:$R$5000,$U144,X$1)="","",INDEX(Recettes!$A$2:$R$5000,$U144,X$1)),"")</f>
        <v/>
      </c>
      <c r="Y144" s="79" t="str">
        <f ca="1">IF(AND($T144&lt;&gt;"",$T144&lt;&gt;"fin"),IF(INDEX(Recettes!$A$2:$R$5000,$U144,Y$1)="","",INDEX(Recettes!$A$2:$R$5000,$U144,Y$1)),"")</f>
        <v/>
      </c>
      <c r="Z144" s="79" t="str">
        <f ca="1">IF(AND($T144&lt;&gt;"",$T144&lt;&gt;"fin"),IF(INDEX(Recettes!$A$2:$R$5000,$U144,Z$1)="","",INDEX(Recettes!$A$2:$R$5000,$U144,Z$1)),"")</f>
        <v/>
      </c>
      <c r="AA144" s="11" t="str">
        <f ca="1">IF(AND($T144&lt;&gt;"",$T144&lt;&gt;"fin"),IF(INDEX(Recettes!$A$2:$R$5000,$U144,AA$1)="","",INDEX(Recettes!$A$2:$R$5000,$U144,AA$1)),"")</f>
        <v/>
      </c>
      <c r="AB144" s="79" t="str">
        <f ca="1">IF(AND($T144&lt;&gt;"",$T144&lt;&gt;"fin"),IF(INDEX(Recettes!$A$2:$R$5000,$U144,AB$1)="","",INDEX(Recettes!$A$2:$R$5000,$U144,AB$1)),"")</f>
        <v/>
      </c>
      <c r="AD144" t="str">
        <f t="shared" ca="1" si="18"/>
        <v/>
      </c>
      <c r="AG144" t="str">
        <f t="shared" ca="1" si="19"/>
        <v/>
      </c>
    </row>
    <row r="145" spans="9:33" ht="18.75" x14ac:dyDescent="0.3">
      <c r="I145" s="597"/>
      <c r="J145" t="str">
        <f ca="1">IF(OR(J144="",J144="fin"),"",IF(ISNA(MATCH($N$4,OFFSET(Dépenses!$G$2:$G$5000,K144,0),0)),"fin",MATCH($N$4,OFFSET(Dépenses!$G$2:$G$5000,K144,0),0)))</f>
        <v/>
      </c>
      <c r="K145" t="str">
        <f t="shared" ca="1" si="20"/>
        <v/>
      </c>
      <c r="L145" s="79" t="str">
        <f ca="1">IF(AND($J145&lt;&gt;"",$J145&lt;&gt;"fin"),IF(INDEX(Dépenses!$A$2:$R$5000,$K145,L$1)="","",INDEX(Dépenses!$A$2:$R$5000,$K145,L$1)),"")</f>
        <v/>
      </c>
      <c r="M145" s="79" t="str">
        <f ca="1">IF(AND($J145&lt;&gt;"",$J145&lt;&gt;"fin"),IF(INDEX(Dépenses!$A$2:$R$5000,$K145,M$1)="","",INDEX(Dépenses!$A$2:$R$5000,$K145,M$1)),"")</f>
        <v/>
      </c>
      <c r="N145" s="79" t="str">
        <f ca="1">IF(AND($J145&lt;&gt;"",$J145&lt;&gt;"fin"),IF(INDEX(Dépenses!$A$2:$R$5000,$K145,N$1)="","",INDEX(Dépenses!$A$2:$R$5000,$K145,N$1)),"")</f>
        <v/>
      </c>
      <c r="O145" s="79" t="str">
        <f ca="1">IF(AND($J145&lt;&gt;"",$J145&lt;&gt;"fin"),IF(INDEX(Dépenses!$A$2:$R$5000,$K145,O$1)="","",INDEX(Dépenses!$A$2:$R$5000,$K145,O$1)),"")</f>
        <v/>
      </c>
      <c r="P145" s="593" t="str">
        <f ca="1">IF(AND($J145&lt;&gt;"",$J145&lt;&gt;"fin"),IF(INDEX(Dépenses!$A$2:$R$5000,$K145,P$1)="","",INDEX(Dépenses!$A$2:$R$5000,$K145,P$1)),"")</f>
        <v/>
      </c>
      <c r="Q145" s="11" t="str">
        <f ca="1">IF(AND($J145&lt;&gt;"",$J145&lt;&gt;"fin"),IF(INDEX(Dépenses!$A$2:$R$5000,$K145,Q$1)="","",INDEX(Dépenses!$A$2:$R$5000,$K145,Q$1)),"")</f>
        <v/>
      </c>
      <c r="R145" s="594" t="str">
        <f ca="1">IF(AND($J145&lt;&gt;"",$J145&lt;&gt;"fin"),IF(INDEX(Dépenses!$A$2:$R$5000,$K145,R$1)="","",INDEX(Dépenses!$A$2:$R$5000,$K145,R$1)),"")</f>
        <v/>
      </c>
      <c r="T145" t="str">
        <f ca="1">IF(OR(T144="",T144="fin"),"",IF(ISNA(MATCH($N$4,OFFSET(Recettes!$G$2:$G$5000,U144,0),0)),"fin",MATCH($N$4,OFFSET(Recettes!$G$2:$G$5000,U144,0),0)))</f>
        <v/>
      </c>
      <c r="U145" t="str">
        <f t="shared" ca="1" si="21"/>
        <v/>
      </c>
      <c r="V145" s="79" t="str">
        <f ca="1">IF(AND($T145&lt;&gt;"",$T145&lt;&gt;"fin"),IF(INDEX(Recettes!$A$2:$R$5000,$U145,V$1)="","",INDEX(Recettes!$A$2:$R$5000,$U145,V$1)),"")</f>
        <v/>
      </c>
      <c r="W145" s="79" t="str">
        <f ca="1">IF(AND($T145&lt;&gt;"",$T145&lt;&gt;"fin"),IF(INDEX(Recettes!$A$2:$R$5000,$U145,W$1)="","",INDEX(Recettes!$A$2:$R$5000,$U145,W$1)),"")</f>
        <v/>
      </c>
      <c r="X145" s="79" t="str">
        <f ca="1">IF(AND($T145&lt;&gt;"",$T145&lt;&gt;"fin"),IF(INDEX(Recettes!$A$2:$R$5000,$U145,X$1)="","",INDEX(Recettes!$A$2:$R$5000,$U145,X$1)),"")</f>
        <v/>
      </c>
      <c r="Y145" s="79" t="str">
        <f ca="1">IF(AND($T145&lt;&gt;"",$T145&lt;&gt;"fin"),IF(INDEX(Recettes!$A$2:$R$5000,$U145,Y$1)="","",INDEX(Recettes!$A$2:$R$5000,$U145,Y$1)),"")</f>
        <v/>
      </c>
      <c r="Z145" s="79" t="str">
        <f ca="1">IF(AND($T145&lt;&gt;"",$T145&lt;&gt;"fin"),IF(INDEX(Recettes!$A$2:$R$5000,$U145,Z$1)="","",INDEX(Recettes!$A$2:$R$5000,$U145,Z$1)),"")</f>
        <v/>
      </c>
      <c r="AA145" s="11" t="str">
        <f ca="1">IF(AND($T145&lt;&gt;"",$T145&lt;&gt;"fin"),IF(INDEX(Recettes!$A$2:$R$5000,$U145,AA$1)="","",INDEX(Recettes!$A$2:$R$5000,$U145,AA$1)),"")</f>
        <v/>
      </c>
      <c r="AB145" s="79" t="str">
        <f ca="1">IF(AND($T145&lt;&gt;"",$T145&lt;&gt;"fin"),IF(INDEX(Recettes!$A$2:$R$5000,$U145,AB$1)="","",INDEX(Recettes!$A$2:$R$5000,$U145,AB$1)),"")</f>
        <v/>
      </c>
      <c r="AD145" t="str">
        <f t="shared" ca="1" si="18"/>
        <v/>
      </c>
      <c r="AG145" t="str">
        <f t="shared" ca="1" si="19"/>
        <v/>
      </c>
    </row>
    <row r="146" spans="9:33" ht="18.75" x14ac:dyDescent="0.3">
      <c r="I146" s="597"/>
      <c r="J146" t="str">
        <f ca="1">IF(OR(J145="",J145="fin"),"",IF(ISNA(MATCH($N$4,OFFSET(Dépenses!$G$2:$G$5000,K145,0),0)),"fin",MATCH($N$4,OFFSET(Dépenses!$G$2:$G$5000,K145,0),0)))</f>
        <v/>
      </c>
      <c r="K146" t="str">
        <f t="shared" ca="1" si="20"/>
        <v/>
      </c>
      <c r="L146" s="79" t="str">
        <f ca="1">IF(AND($J146&lt;&gt;"",$J146&lt;&gt;"fin"),IF(INDEX(Dépenses!$A$2:$R$5000,$K146,L$1)="","",INDEX(Dépenses!$A$2:$R$5000,$K146,L$1)),"")</f>
        <v/>
      </c>
      <c r="M146" s="79" t="str">
        <f ca="1">IF(AND($J146&lt;&gt;"",$J146&lt;&gt;"fin"),IF(INDEX(Dépenses!$A$2:$R$5000,$K146,M$1)="","",INDEX(Dépenses!$A$2:$R$5000,$K146,M$1)),"")</f>
        <v/>
      </c>
      <c r="N146" s="79" t="str">
        <f ca="1">IF(AND($J146&lt;&gt;"",$J146&lt;&gt;"fin"),IF(INDEX(Dépenses!$A$2:$R$5000,$K146,N$1)="","",INDEX(Dépenses!$A$2:$R$5000,$K146,N$1)),"")</f>
        <v/>
      </c>
      <c r="O146" s="79" t="str">
        <f ca="1">IF(AND($J146&lt;&gt;"",$J146&lt;&gt;"fin"),IF(INDEX(Dépenses!$A$2:$R$5000,$K146,O$1)="","",INDEX(Dépenses!$A$2:$R$5000,$K146,O$1)),"")</f>
        <v/>
      </c>
      <c r="P146" s="593" t="str">
        <f ca="1">IF(AND($J146&lt;&gt;"",$J146&lt;&gt;"fin"),IF(INDEX(Dépenses!$A$2:$R$5000,$K146,P$1)="","",INDEX(Dépenses!$A$2:$R$5000,$K146,P$1)),"")</f>
        <v/>
      </c>
      <c r="Q146" s="11" t="str">
        <f ca="1">IF(AND($J146&lt;&gt;"",$J146&lt;&gt;"fin"),IF(INDEX(Dépenses!$A$2:$R$5000,$K146,Q$1)="","",INDEX(Dépenses!$A$2:$R$5000,$K146,Q$1)),"")</f>
        <v/>
      </c>
      <c r="R146" s="594" t="str">
        <f ca="1">IF(AND($J146&lt;&gt;"",$J146&lt;&gt;"fin"),IF(INDEX(Dépenses!$A$2:$R$5000,$K146,R$1)="","",INDEX(Dépenses!$A$2:$R$5000,$K146,R$1)),"")</f>
        <v/>
      </c>
      <c r="T146" t="str">
        <f ca="1">IF(OR(T145="",T145="fin"),"",IF(ISNA(MATCH($N$4,OFFSET(Recettes!$G$2:$G$5000,U145,0),0)),"fin",MATCH($N$4,OFFSET(Recettes!$G$2:$G$5000,U145,0),0)))</f>
        <v/>
      </c>
      <c r="U146" t="str">
        <f t="shared" ca="1" si="21"/>
        <v/>
      </c>
      <c r="V146" s="79" t="str">
        <f ca="1">IF(AND($T146&lt;&gt;"",$T146&lt;&gt;"fin"),IF(INDEX(Recettes!$A$2:$R$5000,$U146,V$1)="","",INDEX(Recettes!$A$2:$R$5000,$U146,V$1)),"")</f>
        <v/>
      </c>
      <c r="W146" s="79" t="str">
        <f ca="1">IF(AND($T146&lt;&gt;"",$T146&lt;&gt;"fin"),IF(INDEX(Recettes!$A$2:$R$5000,$U146,W$1)="","",INDEX(Recettes!$A$2:$R$5000,$U146,W$1)),"")</f>
        <v/>
      </c>
      <c r="X146" s="79" t="str">
        <f ca="1">IF(AND($T146&lt;&gt;"",$T146&lt;&gt;"fin"),IF(INDEX(Recettes!$A$2:$R$5000,$U146,X$1)="","",INDEX(Recettes!$A$2:$R$5000,$U146,X$1)),"")</f>
        <v/>
      </c>
      <c r="Y146" s="79" t="str">
        <f ca="1">IF(AND($T146&lt;&gt;"",$T146&lt;&gt;"fin"),IF(INDEX(Recettes!$A$2:$R$5000,$U146,Y$1)="","",INDEX(Recettes!$A$2:$R$5000,$U146,Y$1)),"")</f>
        <v/>
      </c>
      <c r="Z146" s="79" t="str">
        <f ca="1">IF(AND($T146&lt;&gt;"",$T146&lt;&gt;"fin"),IF(INDEX(Recettes!$A$2:$R$5000,$U146,Z$1)="","",INDEX(Recettes!$A$2:$R$5000,$U146,Z$1)),"")</f>
        <v/>
      </c>
      <c r="AA146" s="11" t="str">
        <f ca="1">IF(AND($T146&lt;&gt;"",$T146&lt;&gt;"fin"),IF(INDEX(Recettes!$A$2:$R$5000,$U146,AA$1)="","",INDEX(Recettes!$A$2:$R$5000,$U146,AA$1)),"")</f>
        <v/>
      </c>
      <c r="AB146" s="79" t="str">
        <f ca="1">IF(AND($T146&lt;&gt;"",$T146&lt;&gt;"fin"),IF(INDEX(Recettes!$A$2:$R$5000,$U146,AB$1)="","",INDEX(Recettes!$A$2:$R$5000,$U146,AB$1)),"")</f>
        <v/>
      </c>
      <c r="AD146" t="str">
        <f t="shared" ca="1" si="18"/>
        <v/>
      </c>
      <c r="AG146" t="str">
        <f t="shared" ca="1" si="19"/>
        <v/>
      </c>
    </row>
    <row r="147" spans="9:33" ht="18.75" x14ac:dyDescent="0.3">
      <c r="I147" s="597"/>
      <c r="J147" t="str">
        <f ca="1">IF(OR(J146="",J146="fin"),"",IF(ISNA(MATCH($N$4,OFFSET(Dépenses!$G$2:$G$5000,K146,0),0)),"fin",MATCH($N$4,OFFSET(Dépenses!$G$2:$G$5000,K146,0),0)))</f>
        <v/>
      </c>
      <c r="K147" t="str">
        <f t="shared" ca="1" si="20"/>
        <v/>
      </c>
      <c r="L147" s="79" t="str">
        <f ca="1">IF(AND($J147&lt;&gt;"",$J147&lt;&gt;"fin"),IF(INDEX(Dépenses!$A$2:$R$5000,$K147,L$1)="","",INDEX(Dépenses!$A$2:$R$5000,$K147,L$1)),"")</f>
        <v/>
      </c>
      <c r="M147" s="79" t="str">
        <f ca="1">IF(AND($J147&lt;&gt;"",$J147&lt;&gt;"fin"),IF(INDEX(Dépenses!$A$2:$R$5000,$K147,M$1)="","",INDEX(Dépenses!$A$2:$R$5000,$K147,M$1)),"")</f>
        <v/>
      </c>
      <c r="N147" s="79" t="str">
        <f ca="1">IF(AND($J147&lt;&gt;"",$J147&lt;&gt;"fin"),IF(INDEX(Dépenses!$A$2:$R$5000,$K147,N$1)="","",INDEX(Dépenses!$A$2:$R$5000,$K147,N$1)),"")</f>
        <v/>
      </c>
      <c r="O147" s="79" t="str">
        <f ca="1">IF(AND($J147&lt;&gt;"",$J147&lt;&gt;"fin"),IF(INDEX(Dépenses!$A$2:$R$5000,$K147,O$1)="","",INDEX(Dépenses!$A$2:$R$5000,$K147,O$1)),"")</f>
        <v/>
      </c>
      <c r="P147" s="593" t="str">
        <f ca="1">IF(AND($J147&lt;&gt;"",$J147&lt;&gt;"fin"),IF(INDEX(Dépenses!$A$2:$R$5000,$K147,P$1)="","",INDEX(Dépenses!$A$2:$R$5000,$K147,P$1)),"")</f>
        <v/>
      </c>
      <c r="Q147" s="11" t="str">
        <f ca="1">IF(AND($J147&lt;&gt;"",$J147&lt;&gt;"fin"),IF(INDEX(Dépenses!$A$2:$R$5000,$K147,Q$1)="","",INDEX(Dépenses!$A$2:$R$5000,$K147,Q$1)),"")</f>
        <v/>
      </c>
      <c r="R147" s="594" t="str">
        <f ca="1">IF(AND($J147&lt;&gt;"",$J147&lt;&gt;"fin"),IF(INDEX(Dépenses!$A$2:$R$5000,$K147,R$1)="","",INDEX(Dépenses!$A$2:$R$5000,$K147,R$1)),"")</f>
        <v/>
      </c>
      <c r="T147" t="str">
        <f ca="1">IF(OR(T146="",T146="fin"),"",IF(ISNA(MATCH($N$4,OFFSET(Recettes!$G$2:$G$5000,U146,0),0)),"fin",MATCH($N$4,OFFSET(Recettes!$G$2:$G$5000,U146,0),0)))</f>
        <v/>
      </c>
      <c r="U147" t="str">
        <f t="shared" ca="1" si="21"/>
        <v/>
      </c>
      <c r="V147" s="79" t="str">
        <f ca="1">IF(AND($T147&lt;&gt;"",$T147&lt;&gt;"fin"),IF(INDEX(Recettes!$A$2:$R$5000,$U147,V$1)="","",INDEX(Recettes!$A$2:$R$5000,$U147,V$1)),"")</f>
        <v/>
      </c>
      <c r="W147" s="79" t="str">
        <f ca="1">IF(AND($T147&lt;&gt;"",$T147&lt;&gt;"fin"),IF(INDEX(Recettes!$A$2:$R$5000,$U147,W$1)="","",INDEX(Recettes!$A$2:$R$5000,$U147,W$1)),"")</f>
        <v/>
      </c>
      <c r="X147" s="79" t="str">
        <f ca="1">IF(AND($T147&lt;&gt;"",$T147&lt;&gt;"fin"),IF(INDEX(Recettes!$A$2:$R$5000,$U147,X$1)="","",INDEX(Recettes!$A$2:$R$5000,$U147,X$1)),"")</f>
        <v/>
      </c>
      <c r="Y147" s="79" t="str">
        <f ca="1">IF(AND($T147&lt;&gt;"",$T147&lt;&gt;"fin"),IF(INDEX(Recettes!$A$2:$R$5000,$U147,Y$1)="","",INDEX(Recettes!$A$2:$R$5000,$U147,Y$1)),"")</f>
        <v/>
      </c>
      <c r="Z147" s="79" t="str">
        <f ca="1">IF(AND($T147&lt;&gt;"",$T147&lt;&gt;"fin"),IF(INDEX(Recettes!$A$2:$R$5000,$U147,Z$1)="","",INDEX(Recettes!$A$2:$R$5000,$U147,Z$1)),"")</f>
        <v/>
      </c>
      <c r="AA147" s="11" t="str">
        <f ca="1">IF(AND($T147&lt;&gt;"",$T147&lt;&gt;"fin"),IF(INDEX(Recettes!$A$2:$R$5000,$U147,AA$1)="","",INDEX(Recettes!$A$2:$R$5000,$U147,AA$1)),"")</f>
        <v/>
      </c>
      <c r="AB147" s="79" t="str">
        <f ca="1">IF(AND($T147&lt;&gt;"",$T147&lt;&gt;"fin"),IF(INDEX(Recettes!$A$2:$R$5000,$U147,AB$1)="","",INDEX(Recettes!$A$2:$R$5000,$U147,AB$1)),"")</f>
        <v/>
      </c>
      <c r="AD147" t="str">
        <f t="shared" ca="1" si="18"/>
        <v/>
      </c>
      <c r="AG147" t="str">
        <f t="shared" ca="1" si="19"/>
        <v/>
      </c>
    </row>
    <row r="148" spans="9:33" ht="18.75" x14ac:dyDescent="0.3">
      <c r="I148" s="597"/>
      <c r="J148" t="str">
        <f ca="1">IF(OR(J147="",J147="fin"),"",IF(ISNA(MATCH($N$4,OFFSET(Dépenses!$G$2:$G$5000,K147,0),0)),"fin",MATCH($N$4,OFFSET(Dépenses!$G$2:$G$5000,K147,0),0)))</f>
        <v/>
      </c>
      <c r="K148" t="str">
        <f t="shared" ca="1" si="20"/>
        <v/>
      </c>
      <c r="L148" s="79" t="str">
        <f ca="1">IF(AND($J148&lt;&gt;"",$J148&lt;&gt;"fin"),IF(INDEX(Dépenses!$A$2:$R$5000,$K148,L$1)="","",INDEX(Dépenses!$A$2:$R$5000,$K148,L$1)),"")</f>
        <v/>
      </c>
      <c r="M148" s="79" t="str">
        <f ca="1">IF(AND($J148&lt;&gt;"",$J148&lt;&gt;"fin"),IF(INDEX(Dépenses!$A$2:$R$5000,$K148,M$1)="","",INDEX(Dépenses!$A$2:$R$5000,$K148,M$1)),"")</f>
        <v/>
      </c>
      <c r="N148" s="79" t="str">
        <f ca="1">IF(AND($J148&lt;&gt;"",$J148&lt;&gt;"fin"),IF(INDEX(Dépenses!$A$2:$R$5000,$K148,N$1)="","",INDEX(Dépenses!$A$2:$R$5000,$K148,N$1)),"")</f>
        <v/>
      </c>
      <c r="O148" s="79" t="str">
        <f ca="1">IF(AND($J148&lt;&gt;"",$J148&lt;&gt;"fin"),IF(INDEX(Dépenses!$A$2:$R$5000,$K148,O$1)="","",INDEX(Dépenses!$A$2:$R$5000,$K148,O$1)),"")</f>
        <v/>
      </c>
      <c r="P148" s="593" t="str">
        <f ca="1">IF(AND($J148&lt;&gt;"",$J148&lt;&gt;"fin"),IF(INDEX(Dépenses!$A$2:$R$5000,$K148,P$1)="","",INDEX(Dépenses!$A$2:$R$5000,$K148,P$1)),"")</f>
        <v/>
      </c>
      <c r="Q148" s="11" t="str">
        <f ca="1">IF(AND($J148&lt;&gt;"",$J148&lt;&gt;"fin"),IF(INDEX(Dépenses!$A$2:$R$5000,$K148,Q$1)="","",INDEX(Dépenses!$A$2:$R$5000,$K148,Q$1)),"")</f>
        <v/>
      </c>
      <c r="R148" s="594" t="str">
        <f ca="1">IF(AND($J148&lt;&gt;"",$J148&lt;&gt;"fin"),IF(INDEX(Dépenses!$A$2:$R$5000,$K148,R$1)="","",INDEX(Dépenses!$A$2:$R$5000,$K148,R$1)),"")</f>
        <v/>
      </c>
      <c r="T148" t="str">
        <f ca="1">IF(OR(T147="",T147="fin"),"",IF(ISNA(MATCH($N$4,OFFSET(Recettes!$G$2:$G$5000,U147,0),0)),"fin",MATCH($N$4,OFFSET(Recettes!$G$2:$G$5000,U147,0),0)))</f>
        <v/>
      </c>
      <c r="U148" t="str">
        <f t="shared" ca="1" si="21"/>
        <v/>
      </c>
      <c r="V148" s="79" t="str">
        <f ca="1">IF(AND($T148&lt;&gt;"",$T148&lt;&gt;"fin"),IF(INDEX(Recettes!$A$2:$R$5000,$U148,V$1)="","",INDEX(Recettes!$A$2:$R$5000,$U148,V$1)),"")</f>
        <v/>
      </c>
      <c r="W148" s="79" t="str">
        <f ca="1">IF(AND($T148&lt;&gt;"",$T148&lt;&gt;"fin"),IF(INDEX(Recettes!$A$2:$R$5000,$U148,W$1)="","",INDEX(Recettes!$A$2:$R$5000,$U148,W$1)),"")</f>
        <v/>
      </c>
      <c r="X148" s="79" t="str">
        <f ca="1">IF(AND($T148&lt;&gt;"",$T148&lt;&gt;"fin"),IF(INDEX(Recettes!$A$2:$R$5000,$U148,X$1)="","",INDEX(Recettes!$A$2:$R$5000,$U148,X$1)),"")</f>
        <v/>
      </c>
      <c r="Y148" s="79" t="str">
        <f ca="1">IF(AND($T148&lt;&gt;"",$T148&lt;&gt;"fin"),IF(INDEX(Recettes!$A$2:$R$5000,$U148,Y$1)="","",INDEX(Recettes!$A$2:$R$5000,$U148,Y$1)),"")</f>
        <v/>
      </c>
      <c r="Z148" s="79" t="str">
        <f ca="1">IF(AND($T148&lt;&gt;"",$T148&lt;&gt;"fin"),IF(INDEX(Recettes!$A$2:$R$5000,$U148,Z$1)="","",INDEX(Recettes!$A$2:$R$5000,$U148,Z$1)),"")</f>
        <v/>
      </c>
      <c r="AA148" s="11" t="str">
        <f ca="1">IF(AND($T148&lt;&gt;"",$T148&lt;&gt;"fin"),IF(INDEX(Recettes!$A$2:$R$5000,$U148,AA$1)="","",INDEX(Recettes!$A$2:$R$5000,$U148,AA$1)),"")</f>
        <v/>
      </c>
      <c r="AB148" s="79" t="str">
        <f ca="1">IF(AND($T148&lt;&gt;"",$T148&lt;&gt;"fin"),IF(INDEX(Recettes!$A$2:$R$5000,$U148,AB$1)="","",INDEX(Recettes!$A$2:$R$5000,$U148,AB$1)),"")</f>
        <v/>
      </c>
      <c r="AD148" t="str">
        <f t="shared" ca="1" si="18"/>
        <v/>
      </c>
      <c r="AG148" t="str">
        <f t="shared" ca="1" si="19"/>
        <v/>
      </c>
    </row>
    <row r="149" spans="9:33" ht="18.75" x14ac:dyDescent="0.3">
      <c r="I149" s="597"/>
      <c r="J149" t="str">
        <f ca="1">IF(OR(J148="",J148="fin"),"",IF(ISNA(MATCH($N$4,OFFSET(Dépenses!$G$2:$G$5000,K148,0),0)),"fin",MATCH($N$4,OFFSET(Dépenses!$G$2:$G$5000,K148,0),0)))</f>
        <v/>
      </c>
      <c r="K149" t="str">
        <f t="shared" ca="1" si="20"/>
        <v/>
      </c>
      <c r="L149" s="79" t="str">
        <f ca="1">IF(AND($J149&lt;&gt;"",$J149&lt;&gt;"fin"),IF(INDEX(Dépenses!$A$2:$R$5000,$K149,L$1)="","",INDEX(Dépenses!$A$2:$R$5000,$K149,L$1)),"")</f>
        <v/>
      </c>
      <c r="M149" s="79" t="str">
        <f ca="1">IF(AND($J149&lt;&gt;"",$J149&lt;&gt;"fin"),IF(INDEX(Dépenses!$A$2:$R$5000,$K149,M$1)="","",INDEX(Dépenses!$A$2:$R$5000,$K149,M$1)),"")</f>
        <v/>
      </c>
      <c r="N149" s="79" t="str">
        <f ca="1">IF(AND($J149&lt;&gt;"",$J149&lt;&gt;"fin"),IF(INDEX(Dépenses!$A$2:$R$5000,$K149,N$1)="","",INDEX(Dépenses!$A$2:$R$5000,$K149,N$1)),"")</f>
        <v/>
      </c>
      <c r="O149" s="79" t="str">
        <f ca="1">IF(AND($J149&lt;&gt;"",$J149&lt;&gt;"fin"),IF(INDEX(Dépenses!$A$2:$R$5000,$K149,O$1)="","",INDEX(Dépenses!$A$2:$R$5000,$K149,O$1)),"")</f>
        <v/>
      </c>
      <c r="P149" s="593" t="str">
        <f ca="1">IF(AND($J149&lt;&gt;"",$J149&lt;&gt;"fin"),IF(INDEX(Dépenses!$A$2:$R$5000,$K149,P$1)="","",INDEX(Dépenses!$A$2:$R$5000,$K149,P$1)),"")</f>
        <v/>
      </c>
      <c r="Q149" s="11" t="str">
        <f ca="1">IF(AND($J149&lt;&gt;"",$J149&lt;&gt;"fin"),IF(INDEX(Dépenses!$A$2:$R$5000,$K149,Q$1)="","",INDEX(Dépenses!$A$2:$R$5000,$K149,Q$1)),"")</f>
        <v/>
      </c>
      <c r="R149" s="594" t="str">
        <f ca="1">IF(AND($J149&lt;&gt;"",$J149&lt;&gt;"fin"),IF(INDEX(Dépenses!$A$2:$R$5000,$K149,R$1)="","",INDEX(Dépenses!$A$2:$R$5000,$K149,R$1)),"")</f>
        <v/>
      </c>
      <c r="T149" t="str">
        <f ca="1">IF(OR(T148="",T148="fin"),"",IF(ISNA(MATCH($N$4,OFFSET(Recettes!$G$2:$G$5000,U148,0),0)),"fin",MATCH($N$4,OFFSET(Recettes!$G$2:$G$5000,U148,0),0)))</f>
        <v/>
      </c>
      <c r="U149" t="str">
        <f t="shared" ca="1" si="21"/>
        <v/>
      </c>
      <c r="V149" s="79" t="str">
        <f ca="1">IF(AND($T149&lt;&gt;"",$T149&lt;&gt;"fin"),IF(INDEX(Recettes!$A$2:$R$5000,$U149,V$1)="","",INDEX(Recettes!$A$2:$R$5000,$U149,V$1)),"")</f>
        <v/>
      </c>
      <c r="W149" s="79" t="str">
        <f ca="1">IF(AND($T149&lt;&gt;"",$T149&lt;&gt;"fin"),IF(INDEX(Recettes!$A$2:$R$5000,$U149,W$1)="","",INDEX(Recettes!$A$2:$R$5000,$U149,W$1)),"")</f>
        <v/>
      </c>
      <c r="X149" s="79" t="str">
        <f ca="1">IF(AND($T149&lt;&gt;"",$T149&lt;&gt;"fin"),IF(INDEX(Recettes!$A$2:$R$5000,$U149,X$1)="","",INDEX(Recettes!$A$2:$R$5000,$U149,X$1)),"")</f>
        <v/>
      </c>
      <c r="Y149" s="79" t="str">
        <f ca="1">IF(AND($T149&lt;&gt;"",$T149&lt;&gt;"fin"),IF(INDEX(Recettes!$A$2:$R$5000,$U149,Y$1)="","",INDEX(Recettes!$A$2:$R$5000,$U149,Y$1)),"")</f>
        <v/>
      </c>
      <c r="Z149" s="79" t="str">
        <f ca="1">IF(AND($T149&lt;&gt;"",$T149&lt;&gt;"fin"),IF(INDEX(Recettes!$A$2:$R$5000,$U149,Z$1)="","",INDEX(Recettes!$A$2:$R$5000,$U149,Z$1)),"")</f>
        <v/>
      </c>
      <c r="AA149" s="11" t="str">
        <f ca="1">IF(AND($T149&lt;&gt;"",$T149&lt;&gt;"fin"),IF(INDEX(Recettes!$A$2:$R$5000,$U149,AA$1)="","",INDEX(Recettes!$A$2:$R$5000,$U149,AA$1)),"")</f>
        <v/>
      </c>
      <c r="AB149" s="79" t="str">
        <f ca="1">IF(AND($T149&lt;&gt;"",$T149&lt;&gt;"fin"),IF(INDEX(Recettes!$A$2:$R$5000,$U149,AB$1)="","",INDEX(Recettes!$A$2:$R$5000,$U149,AB$1)),"")</f>
        <v/>
      </c>
      <c r="AD149" t="str">
        <f t="shared" ca="1" si="18"/>
        <v/>
      </c>
      <c r="AG149" t="str">
        <f t="shared" ca="1" si="19"/>
        <v/>
      </c>
    </row>
    <row r="150" spans="9:33" ht="18.75" x14ac:dyDescent="0.3">
      <c r="I150" s="597"/>
      <c r="J150" t="str">
        <f ca="1">IF(OR(J149="",J149="fin"),"",IF(ISNA(MATCH($N$4,OFFSET(Dépenses!$G$2:$G$5000,K149,0),0)),"fin",MATCH($N$4,OFFSET(Dépenses!$G$2:$G$5000,K149,0),0)))</f>
        <v/>
      </c>
      <c r="K150" t="str">
        <f t="shared" ca="1" si="20"/>
        <v/>
      </c>
      <c r="L150" s="79" t="str">
        <f ca="1">IF(AND($J150&lt;&gt;"",$J150&lt;&gt;"fin"),IF(INDEX(Dépenses!$A$2:$R$5000,$K150,L$1)="","",INDEX(Dépenses!$A$2:$R$5000,$K150,L$1)),"")</f>
        <v/>
      </c>
      <c r="M150" s="79" t="str">
        <f ca="1">IF(AND($J150&lt;&gt;"",$J150&lt;&gt;"fin"),IF(INDEX(Dépenses!$A$2:$R$5000,$K150,M$1)="","",INDEX(Dépenses!$A$2:$R$5000,$K150,M$1)),"")</f>
        <v/>
      </c>
      <c r="N150" s="79" t="str">
        <f ca="1">IF(AND($J150&lt;&gt;"",$J150&lt;&gt;"fin"),IF(INDEX(Dépenses!$A$2:$R$5000,$K150,N$1)="","",INDEX(Dépenses!$A$2:$R$5000,$K150,N$1)),"")</f>
        <v/>
      </c>
      <c r="O150" s="79" t="str">
        <f ca="1">IF(AND($J150&lt;&gt;"",$J150&lt;&gt;"fin"),IF(INDEX(Dépenses!$A$2:$R$5000,$K150,O$1)="","",INDEX(Dépenses!$A$2:$R$5000,$K150,O$1)),"")</f>
        <v/>
      </c>
      <c r="P150" s="593" t="str">
        <f ca="1">IF(AND($J150&lt;&gt;"",$J150&lt;&gt;"fin"),IF(INDEX(Dépenses!$A$2:$R$5000,$K150,P$1)="","",INDEX(Dépenses!$A$2:$R$5000,$K150,P$1)),"")</f>
        <v/>
      </c>
      <c r="Q150" s="11" t="str">
        <f ca="1">IF(AND($J150&lt;&gt;"",$J150&lt;&gt;"fin"),IF(INDEX(Dépenses!$A$2:$R$5000,$K150,Q$1)="","",INDEX(Dépenses!$A$2:$R$5000,$K150,Q$1)),"")</f>
        <v/>
      </c>
      <c r="R150" s="594" t="str">
        <f ca="1">IF(AND($J150&lt;&gt;"",$J150&lt;&gt;"fin"),IF(INDEX(Dépenses!$A$2:$R$5000,$K150,R$1)="","",INDEX(Dépenses!$A$2:$R$5000,$K150,R$1)),"")</f>
        <v/>
      </c>
      <c r="T150" t="str">
        <f ca="1">IF(OR(T149="",T149="fin"),"",IF(ISNA(MATCH($N$4,OFFSET(Recettes!$G$2:$G$5000,U149,0),0)),"fin",MATCH($N$4,OFFSET(Recettes!$G$2:$G$5000,U149,0),0)))</f>
        <v/>
      </c>
      <c r="U150" t="str">
        <f t="shared" ca="1" si="21"/>
        <v/>
      </c>
      <c r="V150" s="79" t="str">
        <f ca="1">IF(AND($T150&lt;&gt;"",$T150&lt;&gt;"fin"),IF(INDEX(Recettes!$A$2:$R$5000,$U150,V$1)="","",INDEX(Recettes!$A$2:$R$5000,$U150,V$1)),"")</f>
        <v/>
      </c>
      <c r="W150" s="79" t="str">
        <f ca="1">IF(AND($T150&lt;&gt;"",$T150&lt;&gt;"fin"),IF(INDEX(Recettes!$A$2:$R$5000,$U150,W$1)="","",INDEX(Recettes!$A$2:$R$5000,$U150,W$1)),"")</f>
        <v/>
      </c>
      <c r="X150" s="79" t="str">
        <f ca="1">IF(AND($T150&lt;&gt;"",$T150&lt;&gt;"fin"),IF(INDEX(Recettes!$A$2:$R$5000,$U150,X$1)="","",INDEX(Recettes!$A$2:$R$5000,$U150,X$1)),"")</f>
        <v/>
      </c>
      <c r="Y150" s="79" t="str">
        <f ca="1">IF(AND($T150&lt;&gt;"",$T150&lt;&gt;"fin"),IF(INDEX(Recettes!$A$2:$R$5000,$U150,Y$1)="","",INDEX(Recettes!$A$2:$R$5000,$U150,Y$1)),"")</f>
        <v/>
      </c>
      <c r="Z150" s="79" t="str">
        <f ca="1">IF(AND($T150&lt;&gt;"",$T150&lt;&gt;"fin"),IF(INDEX(Recettes!$A$2:$R$5000,$U150,Z$1)="","",INDEX(Recettes!$A$2:$R$5000,$U150,Z$1)),"")</f>
        <v/>
      </c>
      <c r="AA150" s="11" t="str">
        <f ca="1">IF(AND($T150&lt;&gt;"",$T150&lt;&gt;"fin"),IF(INDEX(Recettes!$A$2:$R$5000,$U150,AA$1)="","",INDEX(Recettes!$A$2:$R$5000,$U150,AA$1)),"")</f>
        <v/>
      </c>
      <c r="AB150" s="79" t="str">
        <f ca="1">IF(AND($T150&lt;&gt;"",$T150&lt;&gt;"fin"),IF(INDEX(Recettes!$A$2:$R$5000,$U150,AB$1)="","",INDEX(Recettes!$A$2:$R$5000,$U150,AB$1)),"")</f>
        <v/>
      </c>
      <c r="AD150" t="str">
        <f t="shared" ca="1" si="18"/>
        <v/>
      </c>
      <c r="AG150" t="str">
        <f t="shared" ca="1" si="19"/>
        <v/>
      </c>
    </row>
  </sheetData>
  <sheetProtection sheet="1" selectLockedCells="1"/>
  <mergeCells count="2">
    <mergeCell ref="N4:O4"/>
    <mergeCell ref="AI4:AJ4"/>
  </mergeCells>
  <phoneticPr fontId="5" type="noConversion"/>
  <conditionalFormatting sqref="C8:H58">
    <cfRule type="expression" dxfId="5" priority="1">
      <formula>$C8&lt;&gt;""</formula>
    </cfRule>
  </conditionalFormatting>
  <pageMargins left="0.31496062992125984" right="0.31496062992125984" top="0.55118110236220474" bottom="0.74803149606299213" header="0.31496062992125984" footer="0.31496062992125984"/>
  <pageSetup paperSize="9" scale="1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6D9D87-D6CD-4714-B8E3-6770BAB4A602}">
          <x14:formula1>
            <xm:f>'Postes comptables'!$C$99:$C$148</xm:f>
          </x14:formula1>
          <xm:sqref>N4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3DE53-5C48-45E3-B56C-5583C9FE8C3F}">
  <sheetPr>
    <pageSetUpPr fitToPage="1"/>
  </sheetPr>
  <dimension ref="A1:Q107"/>
  <sheetViews>
    <sheetView showGridLines="0" showZeros="0" topLeftCell="A3" zoomScaleNormal="100" workbookViewId="0">
      <pane ySplit="5" topLeftCell="A8" activePane="bottomLeft" state="frozen"/>
      <selection activeCell="A3" sqref="A3"/>
      <selection pane="bottomLeft" activeCell="H66" sqref="H66"/>
    </sheetView>
  </sheetViews>
  <sheetFormatPr baseColWidth="10" defaultColWidth="11.42578125" defaultRowHeight="15" x14ac:dyDescent="0.25"/>
  <cols>
    <col min="1" max="1" width="30" customWidth="1"/>
    <col min="2" max="2" width="37.7109375" customWidth="1"/>
    <col min="3" max="3" width="11.42578125" style="11"/>
    <col min="4" max="4" width="2" style="11" customWidth="1"/>
    <col min="5" max="5" width="13.28515625" style="11" customWidth="1"/>
    <col min="6" max="6" width="1.85546875" style="11" customWidth="1"/>
    <col min="7" max="7" width="11.42578125" style="11" customWidth="1"/>
    <col min="8" max="8" width="21.28515625" style="11" customWidth="1"/>
    <col min="9" max="10" width="11.42578125" style="11"/>
    <col min="11" max="11" width="13.42578125" style="11" customWidth="1"/>
    <col min="12" max="14" width="11.42578125" style="11"/>
    <col min="15" max="15" width="7.42578125" style="11" customWidth="1"/>
    <col min="16" max="16" width="11.42578125" style="11"/>
    <col min="17" max="17" width="141.140625" customWidth="1"/>
  </cols>
  <sheetData>
    <row r="1" spans="1:17" ht="19.5" hidden="1" customHeight="1" x14ac:dyDescent="0.25"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7" ht="21" hidden="1" customHeight="1" x14ac:dyDescent="0.25"/>
    <row r="3" spans="1:17" s="42" customFormat="1" ht="19.5" thickBot="1" x14ac:dyDescent="0.3">
      <c r="A3" s="644" t="s">
        <v>190</v>
      </c>
      <c r="B3" s="645"/>
      <c r="C3" s="565" t="s">
        <v>191</v>
      </c>
      <c r="D3" s="540"/>
      <c r="E3" s="539" t="s">
        <v>192</v>
      </c>
      <c r="F3" s="540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7" ht="15.75" thickBot="1" x14ac:dyDescent="0.3">
      <c r="A4" s="8"/>
      <c r="B4" s="8"/>
      <c r="C4" s="10"/>
      <c r="D4" s="10"/>
      <c r="E4" s="10"/>
      <c r="F4" s="10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7" ht="15.75" thickBot="1" x14ac:dyDescent="0.3">
      <c r="A5" s="541"/>
      <c r="B5" s="542" t="s">
        <v>193</v>
      </c>
      <c r="C5" s="77">
        <f>SUM(C9:C51)</f>
        <v>6439.9800000000014</v>
      </c>
      <c r="E5" s="43">
        <f t="shared" ref="E5" si="0">SUM(E9:E51)</f>
        <v>5480</v>
      </c>
      <c r="F5" s="276"/>
      <c r="G5" s="566"/>
      <c r="H5" s="567"/>
      <c r="I5" s="568" t="s">
        <v>194</v>
      </c>
      <c r="J5" s="43">
        <f>E60</f>
        <v>5480</v>
      </c>
      <c r="K5" s="567"/>
      <c r="L5" s="569" t="s">
        <v>195</v>
      </c>
      <c r="M5" s="43">
        <f>J5-E5</f>
        <v>0</v>
      </c>
      <c r="N5" s="648" t="str">
        <f>IF(M5=0,"   budget équilibré ", "   budget non équilibré")</f>
        <v xml:space="preserve">   budget équilibré </v>
      </c>
      <c r="O5" s="649"/>
      <c r="P5" s="629"/>
    </row>
    <row r="6" spans="1:17" ht="15.75" thickBot="1" x14ac:dyDescent="0.3">
      <c r="A6" s="541"/>
      <c r="B6" s="542" t="s">
        <v>196</v>
      </c>
      <c r="C6" s="77">
        <f>SUM(C53:C56)</f>
        <v>23634</v>
      </c>
      <c r="E6" s="43">
        <f>SUM(E53:E56)</f>
        <v>0</v>
      </c>
      <c r="F6" s="276"/>
      <c r="G6" s="566"/>
      <c r="H6" s="567"/>
      <c r="I6" s="568" t="s">
        <v>197</v>
      </c>
      <c r="J6" s="43">
        <f>E61</f>
        <v>0</v>
      </c>
      <c r="K6" s="567"/>
      <c r="L6" s="569" t="s">
        <v>198</v>
      </c>
      <c r="M6" s="43">
        <f>J6-E6</f>
        <v>0</v>
      </c>
      <c r="N6" s="648" t="str">
        <f t="shared" ref="N6:N7" si="1">IF(M6=0,"   budget équilibré ", "   budget non équilibré")</f>
        <v xml:space="preserve">   budget équilibré </v>
      </c>
      <c r="O6" s="649"/>
      <c r="P6" s="629"/>
    </row>
    <row r="7" spans="1:17" ht="15.75" thickBot="1" x14ac:dyDescent="0.3">
      <c r="A7" s="541"/>
      <c r="B7" s="542" t="s">
        <v>199</v>
      </c>
      <c r="C7" s="77">
        <f>SUM(C5:C6)</f>
        <v>30073.980000000003</v>
      </c>
      <c r="E7" s="43">
        <f>SUM(E5:E6)</f>
        <v>5480</v>
      </c>
      <c r="F7" s="276"/>
      <c r="G7" s="566"/>
      <c r="H7" s="567"/>
      <c r="I7" s="568" t="s">
        <v>200</v>
      </c>
      <c r="J7" s="43">
        <f>SUM(J5:J6)</f>
        <v>5480</v>
      </c>
      <c r="K7" s="567"/>
      <c r="L7" s="569" t="s">
        <v>201</v>
      </c>
      <c r="M7" s="43">
        <f>SUM(M5:M6)</f>
        <v>0</v>
      </c>
      <c r="N7" s="648" t="str">
        <f t="shared" si="1"/>
        <v xml:space="preserve">   budget équilibré </v>
      </c>
      <c r="O7" s="649"/>
      <c r="P7" s="629"/>
    </row>
    <row r="8" spans="1:17" ht="15.75" thickBot="1" x14ac:dyDescent="0.3"/>
    <row r="9" spans="1:17" ht="15.75" customHeight="1" x14ac:dyDescent="0.25">
      <c r="A9" s="631" t="str">
        <f>'Postes comptables'!A3</f>
        <v>60 - ACHATS</v>
      </c>
      <c r="B9" s="33" t="str">
        <f>'Postes comptables'!C3</f>
        <v>Achat de matériel musical</v>
      </c>
      <c r="C9" s="280">
        <f>'Dép-Rec Réels'!D9</f>
        <v>534.5</v>
      </c>
      <c r="E9" s="92">
        <v>500</v>
      </c>
      <c r="G9" s="313"/>
      <c r="H9" s="270"/>
      <c r="I9" s="270"/>
      <c r="J9" s="270"/>
      <c r="K9" s="270"/>
      <c r="L9" s="270"/>
      <c r="M9" s="270"/>
      <c r="N9" s="270"/>
      <c r="O9" s="270"/>
      <c r="P9" s="271"/>
      <c r="Q9" s="11" t="str">
        <f>'Postes comptables'!E3</f>
        <v>batteries, instruments</v>
      </c>
    </row>
    <row r="10" spans="1:17" ht="15.75" customHeight="1" x14ac:dyDescent="0.25">
      <c r="A10" s="633"/>
      <c r="B10" s="7" t="str">
        <f>'Postes comptables'!C4</f>
        <v>Achat de partitions</v>
      </c>
      <c r="C10" s="67">
        <f>'Dép-Rec Réels'!D10</f>
        <v>403.97</v>
      </c>
      <c r="E10" s="93">
        <v>500</v>
      </c>
      <c r="G10" s="314"/>
      <c r="H10" s="272"/>
      <c r="I10" s="272"/>
      <c r="J10" s="272"/>
      <c r="K10" s="272"/>
      <c r="L10" s="272"/>
      <c r="M10" s="272"/>
      <c r="N10" s="272"/>
      <c r="O10" s="272"/>
      <c r="P10" s="273"/>
      <c r="Q10" s="11" t="str">
        <f>'Postes comptables'!E4</f>
        <v>partitions achetées</v>
      </c>
    </row>
    <row r="11" spans="1:17" ht="15.75" customHeight="1" x14ac:dyDescent="0.25">
      <c r="A11" s="633"/>
      <c r="B11" s="7" t="str">
        <f>'Postes comptables'!C5</f>
        <v>Achat de matériel et accessoires</v>
      </c>
      <c r="C11" s="67">
        <f>'Dép-Rec Réels'!D11</f>
        <v>1331.96</v>
      </c>
      <c r="E11" s="93"/>
      <c r="G11" s="314"/>
      <c r="H11" s="272"/>
      <c r="I11" s="272"/>
      <c r="J11" s="272"/>
      <c r="K11" s="272"/>
      <c r="L11" s="272"/>
      <c r="M11" s="272"/>
      <c r="N11" s="272"/>
      <c r="O11" s="272"/>
      <c r="P11" s="273"/>
      <c r="Q11" s="11" t="str">
        <f>'Postes comptables'!E5</f>
        <v>pare sons, classeurs musiciens, lampes pupitres</v>
      </c>
    </row>
    <row r="12" spans="1:17" ht="15.75" customHeight="1" x14ac:dyDescent="0.25">
      <c r="A12" s="633"/>
      <c r="B12" s="7" t="str">
        <f>'Postes comptables'!C6</f>
        <v>Fournitures énergie</v>
      </c>
      <c r="C12" s="67">
        <f>'Dép-Rec Réels'!D12</f>
        <v>8.39</v>
      </c>
      <c r="E12" s="93">
        <v>10</v>
      </c>
      <c r="G12" s="314"/>
      <c r="H12" s="272"/>
      <c r="I12" s="272"/>
      <c r="J12" s="272"/>
      <c r="K12" s="272"/>
      <c r="L12" s="272"/>
      <c r="M12" s="272"/>
      <c r="N12" s="272"/>
      <c r="O12" s="272"/>
      <c r="P12" s="273"/>
      <c r="Q12" s="11" t="str">
        <f>'Postes comptables'!E6</f>
        <v>Eau, gaz, électricité</v>
      </c>
    </row>
    <row r="13" spans="1:17" ht="15.75" customHeight="1" x14ac:dyDescent="0.25">
      <c r="A13" s="633"/>
      <c r="B13" s="7" t="str">
        <f>'Postes comptables'!C7</f>
        <v>Fournitures entretien et petit équipement</v>
      </c>
      <c r="C13" s="67">
        <f>'Dép-Rec Réels'!D13</f>
        <v>0</v>
      </c>
      <c r="E13" s="93"/>
      <c r="G13" s="314"/>
      <c r="H13" s="272"/>
      <c r="I13" s="272"/>
      <c r="J13" s="272"/>
      <c r="K13" s="272"/>
      <c r="L13" s="272"/>
      <c r="M13" s="272"/>
      <c r="N13" s="272"/>
      <c r="O13" s="272"/>
      <c r="P13" s="273"/>
      <c r="Q13" s="11" t="str">
        <f>'Postes comptables'!E7</f>
        <v>Outillages, produits nettoyage, antibactériens, masques …</v>
      </c>
    </row>
    <row r="14" spans="1:17" ht="15.75" customHeight="1" x14ac:dyDescent="0.25">
      <c r="A14" s="633"/>
      <c r="B14" s="7" t="str">
        <f>'Postes comptables'!C8</f>
        <v>Fournitures de bureau, de reprographie</v>
      </c>
      <c r="C14" s="67">
        <f>'Dép-Rec Réels'!D14</f>
        <v>298.49</v>
      </c>
      <c r="E14" s="93">
        <v>300</v>
      </c>
      <c r="G14" s="314"/>
      <c r="H14" s="272"/>
      <c r="I14" s="272"/>
      <c r="J14" s="272"/>
      <c r="K14" s="272"/>
      <c r="L14" s="272"/>
      <c r="M14" s="272"/>
      <c r="N14" s="272"/>
      <c r="O14" s="272"/>
      <c r="P14" s="273"/>
      <c r="Q14" s="11" t="str">
        <f>'Postes comptables'!E8</f>
        <v>papier, crayons, encre pour l'imprimante, boites archives, enveloppes</v>
      </c>
    </row>
    <row r="15" spans="1:17" ht="15.75" customHeight="1" x14ac:dyDescent="0.25">
      <c r="A15" s="632"/>
      <c r="B15" s="7" t="str">
        <f>'Postes comptables'!C9</f>
        <v>Achat licences Office 365</v>
      </c>
      <c r="C15" s="67">
        <f>'Dép-Rec Réels'!D15</f>
        <v>156.21999999999997</v>
      </c>
      <c r="E15" s="93">
        <v>260</v>
      </c>
      <c r="F15" s="39"/>
      <c r="G15" s="315"/>
      <c r="H15" s="274"/>
      <c r="I15" s="274"/>
      <c r="J15" s="274"/>
      <c r="K15" s="274"/>
      <c r="L15" s="274"/>
      <c r="M15" s="274"/>
      <c r="N15" s="274"/>
      <c r="O15" s="274"/>
      <c r="P15" s="275"/>
      <c r="Q15" s="11" t="str">
        <f>'Postes comptables'!E9</f>
        <v>Licences Office 365</v>
      </c>
    </row>
    <row r="16" spans="1:17" ht="15.75" customHeight="1" x14ac:dyDescent="0.25">
      <c r="A16" s="631" t="str">
        <f>'Postes comptables'!A10</f>
        <v>61 - SERVICES EXTERIEURS</v>
      </c>
      <c r="B16" s="33" t="str">
        <f>'Postes comptables'!C10</f>
        <v>Locations</v>
      </c>
      <c r="C16" s="280">
        <f>'Dép-Rec Réels'!D16</f>
        <v>172.71</v>
      </c>
      <c r="E16" s="95">
        <v>200</v>
      </c>
      <c r="F16" s="34"/>
      <c r="G16" s="313"/>
      <c r="H16" s="270"/>
      <c r="I16" s="270"/>
      <c r="J16" s="270"/>
      <c r="K16" s="270"/>
      <c r="L16" s="270"/>
      <c r="M16" s="270"/>
      <c r="N16" s="270"/>
      <c r="O16" s="270"/>
      <c r="P16" s="271"/>
      <c r="Q16" s="11" t="str">
        <f>'Postes comptables'!E10</f>
        <v>location camion pour matériel</v>
      </c>
    </row>
    <row r="17" spans="1:17" ht="15.75" customHeight="1" x14ac:dyDescent="0.25">
      <c r="A17" s="633"/>
      <c r="B17" s="7" t="str">
        <f>'Postes comptables'!C11</f>
        <v>Entretien et réparations</v>
      </c>
      <c r="C17" s="67">
        <f>'Dép-Rec Réels'!D17</f>
        <v>0</v>
      </c>
      <c r="E17" s="93"/>
      <c r="G17" s="314"/>
      <c r="H17" s="272"/>
      <c r="I17" s="272"/>
      <c r="J17" s="272"/>
      <c r="K17" s="272"/>
      <c r="L17" s="272"/>
      <c r="M17" s="272"/>
      <c r="N17" s="272"/>
      <c r="O17" s="272"/>
      <c r="P17" s="273"/>
      <c r="Q17" s="11" t="str">
        <f>'Postes comptables'!E11</f>
        <v>Entretien et réparations des immeubles, des matériels</v>
      </c>
    </row>
    <row r="18" spans="1:17" ht="15.75" customHeight="1" x14ac:dyDescent="0.25">
      <c r="A18" s="633"/>
      <c r="B18" s="7" t="str">
        <f>'Postes comptables'!C12</f>
        <v>Primes d'assurance</v>
      </c>
      <c r="C18" s="67">
        <f>'Dép-Rec Réels'!D18</f>
        <v>227.7</v>
      </c>
      <c r="E18" s="93">
        <v>250</v>
      </c>
      <c r="G18" s="314"/>
      <c r="H18" s="272"/>
      <c r="I18" s="272"/>
      <c r="J18" s="272"/>
      <c r="K18" s="272"/>
      <c r="L18" s="272"/>
      <c r="M18" s="272"/>
      <c r="N18" s="272"/>
      <c r="O18" s="272"/>
      <c r="P18" s="273"/>
      <c r="Q18" s="11" t="str">
        <f>'Postes comptables'!E12</f>
        <v xml:space="preserve">prime assurance AXA </v>
      </c>
    </row>
    <row r="19" spans="1:17" ht="15.75" customHeight="1" x14ac:dyDescent="0.25">
      <c r="A19" s="633"/>
      <c r="B19" s="7" t="str">
        <f>'Postes comptables'!C13</f>
        <v>Sécurité concerts</v>
      </c>
      <c r="C19" s="67">
        <f>'Dép-Rec Réels'!D19</f>
        <v>448.70000000000005</v>
      </c>
      <c r="E19" s="93">
        <v>500</v>
      </c>
      <c r="G19" s="314"/>
      <c r="H19" s="272"/>
      <c r="I19" s="272"/>
      <c r="J19" s="272"/>
      <c r="K19" s="272"/>
      <c r="L19" s="272"/>
      <c r="M19" s="272"/>
      <c r="N19" s="272"/>
      <c r="O19" s="272"/>
      <c r="P19" s="273"/>
      <c r="Q19" s="11" t="str">
        <f>'Postes comptables'!E13</f>
        <v>Frais liés à la société de surveillance et de sécurité concerts CRR</v>
      </c>
    </row>
    <row r="20" spans="1:17" ht="15.75" customHeight="1" x14ac:dyDescent="0.25">
      <c r="A20" s="633"/>
      <c r="B20" s="7" t="str">
        <f>'Postes comptables'!C14</f>
        <v>Prestations et honoraires</v>
      </c>
      <c r="C20" s="67">
        <f>'Dép-Rec Réels'!D20</f>
        <v>125</v>
      </c>
      <c r="E20" s="93">
        <v>130</v>
      </c>
      <c r="G20" s="314"/>
      <c r="H20" s="272"/>
      <c r="I20" s="272"/>
      <c r="J20" s="272"/>
      <c r="K20" s="272"/>
      <c r="L20" s="272"/>
      <c r="M20" s="272"/>
      <c r="N20" s="272"/>
      <c r="O20" s="272"/>
      <c r="P20" s="273"/>
      <c r="Q20" s="11" t="str">
        <f>'Postes comptables'!E14</f>
        <v>Prestations pour concerts</v>
      </c>
    </row>
    <row r="21" spans="1:17" ht="15.75" customHeight="1" x14ac:dyDescent="0.25">
      <c r="A21" s="633"/>
      <c r="B21" s="7" t="str">
        <f>'Postes comptables'!C15</f>
        <v>Domaine h3c-reims.fr</v>
      </c>
      <c r="C21" s="67">
        <f>'Dép-Rec Réels'!D21</f>
        <v>100.8</v>
      </c>
      <c r="E21" s="93">
        <v>110</v>
      </c>
      <c r="G21" s="314"/>
      <c r="H21" s="272"/>
      <c r="I21" s="272"/>
      <c r="J21" s="272"/>
      <c r="K21" s="272"/>
      <c r="L21" s="272"/>
      <c r="M21" s="272"/>
      <c r="N21" s="272"/>
      <c r="O21" s="272"/>
      <c r="P21" s="273"/>
      <c r="Q21" s="11" t="str">
        <f>'Postes comptables'!E15</f>
        <v>Frais hébergement site internet</v>
      </c>
    </row>
    <row r="22" spans="1:17" ht="15.75" customHeight="1" x14ac:dyDescent="0.25">
      <c r="A22" s="632"/>
      <c r="B22" s="549">
        <f>'Postes comptables'!C16</f>
        <v>0</v>
      </c>
      <c r="C22" s="281">
        <f>'Dép-Rec Réels'!D22</f>
        <v>0</v>
      </c>
      <c r="D22" s="39"/>
      <c r="E22" s="94"/>
      <c r="F22" s="39"/>
      <c r="G22" s="315"/>
      <c r="H22" s="274"/>
      <c r="I22" s="274"/>
      <c r="J22" s="274"/>
      <c r="K22" s="274"/>
      <c r="L22" s="274"/>
      <c r="M22" s="274"/>
      <c r="N22" s="274"/>
      <c r="O22" s="274"/>
      <c r="P22" s="275"/>
      <c r="Q22" s="11">
        <f>'Postes comptables'!E16</f>
        <v>0</v>
      </c>
    </row>
    <row r="23" spans="1:17" ht="15.75" customHeight="1" x14ac:dyDescent="0.25">
      <c r="A23" s="631" t="str">
        <f>'Postes comptables'!A17</f>
        <v>62 - AUTRES SERVICES EXTERIEURS</v>
      </c>
      <c r="B23" s="7" t="str">
        <f>'Postes comptables'!C17</f>
        <v>Cadeaux aux musiciens</v>
      </c>
      <c r="C23" s="67">
        <f>'Dép-Rec Réels'!D23</f>
        <v>0</v>
      </c>
      <c r="E23" s="93"/>
      <c r="G23" s="314"/>
      <c r="H23" s="272"/>
      <c r="I23" s="272"/>
      <c r="J23" s="272"/>
      <c r="K23" s="272"/>
      <c r="L23" s="272"/>
      <c r="M23" s="272"/>
      <c r="N23" s="272"/>
      <c r="O23" s="272"/>
      <c r="P23" s="273"/>
      <c r="Q23" s="11" t="str">
        <f>'Postes comptables'!E17</f>
        <v>cadeaux pour départs, naissance, mariage</v>
      </c>
    </row>
    <row r="24" spans="1:17" ht="15.75" customHeight="1" x14ac:dyDescent="0.25">
      <c r="A24" s="633"/>
      <c r="B24" s="7" t="str">
        <f>'Postes comptables'!C18</f>
        <v>Publications, relations publiques</v>
      </c>
      <c r="C24" s="67">
        <f>'Dép-Rec Réels'!D24</f>
        <v>61.42</v>
      </c>
      <c r="E24" s="93">
        <v>96</v>
      </c>
      <c r="G24" s="314"/>
      <c r="H24" s="272"/>
      <c r="I24" s="272"/>
      <c r="J24" s="272"/>
      <c r="K24" s="272"/>
      <c r="L24" s="272"/>
      <c r="M24" s="272"/>
      <c r="N24" s="272"/>
      <c r="O24" s="272"/>
      <c r="P24" s="273"/>
      <c r="Q24" s="11" t="str">
        <f>'Postes comptables'!E18</f>
        <v>cadeaux lors concerts</v>
      </c>
    </row>
    <row r="25" spans="1:17" ht="15.75" customHeight="1" x14ac:dyDescent="0.25">
      <c r="A25" s="633"/>
      <c r="B25" s="7" t="str">
        <f>'Postes comptables'!C19</f>
        <v>Frais réception bureau/ca/forums</v>
      </c>
      <c r="C25" s="67">
        <f>'Dép-Rec Réels'!D25</f>
        <v>303.54000000000002</v>
      </c>
      <c r="E25" s="93">
        <v>300</v>
      </c>
      <c r="G25" s="314"/>
      <c r="H25" s="272"/>
      <c r="I25" s="272"/>
      <c r="J25" s="272"/>
      <c r="K25" s="272"/>
      <c r="L25" s="272"/>
      <c r="M25" s="272"/>
      <c r="N25" s="272"/>
      <c r="O25" s="272"/>
      <c r="P25" s="273"/>
      <c r="Q25" s="11" t="str">
        <f>'Postes comptables'!E19</f>
        <v>achats lors ca/bureau</v>
      </c>
    </row>
    <row r="26" spans="1:17" ht="15.75" customHeight="1" x14ac:dyDescent="0.25">
      <c r="A26" s="633"/>
      <c r="B26" s="7" t="str">
        <f>'Postes comptables'!C20</f>
        <v>Frais réception concerts</v>
      </c>
      <c r="C26" s="67">
        <f>'Dép-Rec Réels'!D26</f>
        <v>1600.39</v>
      </c>
      <c r="E26" s="93">
        <v>1600</v>
      </c>
      <c r="G26" s="314"/>
      <c r="H26" s="272"/>
      <c r="I26" s="272"/>
      <c r="J26" s="272"/>
      <c r="K26" s="272"/>
      <c r="L26" s="272"/>
      <c r="M26" s="272"/>
      <c r="N26" s="272"/>
      <c r="O26" s="272"/>
      <c r="P26" s="273"/>
      <c r="Q26" s="11" t="str">
        <f>'Postes comptables'!E20</f>
        <v>achats cocktails après concerts</v>
      </c>
    </row>
    <row r="27" spans="1:17" ht="15.75" customHeight="1" x14ac:dyDescent="0.25">
      <c r="A27" s="633"/>
      <c r="B27" s="7" t="str">
        <f>'Postes comptables'!C21</f>
        <v>Frais réception Ste Cécile</v>
      </c>
      <c r="C27" s="67">
        <f>'Dép-Rec Réels'!D27</f>
        <v>274.8</v>
      </c>
      <c r="E27" s="93">
        <v>270</v>
      </c>
      <c r="G27" s="314"/>
      <c r="H27" s="272"/>
      <c r="I27" s="272"/>
      <c r="J27" s="272"/>
      <c r="K27" s="272"/>
      <c r="L27" s="272"/>
      <c r="M27" s="272"/>
      <c r="N27" s="272"/>
      <c r="O27" s="272"/>
      <c r="P27" s="273"/>
      <c r="Q27" s="11" t="str">
        <f>'Postes comptables'!E21</f>
        <v>frais liés à la Ste Cécile</v>
      </c>
    </row>
    <row r="28" spans="1:17" ht="15.75" customHeight="1" x14ac:dyDescent="0.25">
      <c r="A28" s="633"/>
      <c r="B28" s="7">
        <f>'Postes comptables'!C22</f>
        <v>0</v>
      </c>
      <c r="C28" s="67">
        <f>'Dép-Rec Réels'!D28</f>
        <v>0</v>
      </c>
      <c r="E28" s="93"/>
      <c r="G28" s="314"/>
      <c r="H28" s="272"/>
      <c r="I28" s="272"/>
      <c r="J28" s="272"/>
      <c r="K28" s="272"/>
      <c r="L28" s="272"/>
      <c r="M28" s="272"/>
      <c r="N28" s="272"/>
      <c r="O28" s="272"/>
      <c r="P28" s="273"/>
      <c r="Q28" s="11">
        <f>'Postes comptables'!E22</f>
        <v>0</v>
      </c>
    </row>
    <row r="29" spans="1:17" ht="15.75" customHeight="1" x14ac:dyDescent="0.25">
      <c r="A29" s="633"/>
      <c r="B29" s="7" t="str">
        <f>'Postes comptables'!C23</f>
        <v>Frais postaux et télécommunications</v>
      </c>
      <c r="C29" s="67">
        <f>'Dép-Rec Réels'!D29</f>
        <v>24</v>
      </c>
      <c r="E29" s="93">
        <v>24</v>
      </c>
      <c r="G29" s="314"/>
      <c r="H29" s="272"/>
      <c r="I29" s="272"/>
      <c r="J29" s="272"/>
      <c r="K29" s="272"/>
      <c r="L29" s="272"/>
      <c r="M29" s="272"/>
      <c r="N29" s="272"/>
      <c r="O29" s="272"/>
      <c r="P29" s="273"/>
      <c r="Q29" s="11" t="str">
        <f>'Postes comptables'!E23</f>
        <v>Frais de timbres et de téléphone</v>
      </c>
    </row>
    <row r="30" spans="1:17" ht="15.75" customHeight="1" x14ac:dyDescent="0.25">
      <c r="A30" s="633"/>
      <c r="B30" s="7" t="str">
        <f>'Postes comptables'!C24</f>
        <v>Services bancaires</v>
      </c>
      <c r="C30" s="67">
        <f>'Dép-Rec Réels'!D30</f>
        <v>22.21</v>
      </c>
      <c r="E30" s="93">
        <v>50</v>
      </c>
      <c r="G30" s="314"/>
      <c r="H30" s="272"/>
      <c r="I30" s="272"/>
      <c r="J30" s="272"/>
      <c r="K30" s="272"/>
      <c r="L30" s="272"/>
      <c r="M30" s="272"/>
      <c r="N30" s="272"/>
      <c r="O30" s="272"/>
      <c r="P30" s="273"/>
      <c r="Q30" s="11" t="str">
        <f>'Postes comptables'!E24</f>
        <v>Frais bancaires - compte service CA, frais / encaissement carte SUMUP</v>
      </c>
    </row>
    <row r="31" spans="1:17" ht="15.75" customHeight="1" x14ac:dyDescent="0.25">
      <c r="A31" s="632"/>
      <c r="B31" s="38" t="str">
        <f>'Postes comptables'!C25</f>
        <v>Divers</v>
      </c>
      <c r="C31" s="281">
        <f>'Dép-Rec Réels'!D31</f>
        <v>0</v>
      </c>
      <c r="E31" s="94"/>
      <c r="G31" s="315"/>
      <c r="H31" s="274"/>
      <c r="I31" s="274"/>
      <c r="J31" s="274"/>
      <c r="K31" s="274"/>
      <c r="L31" s="274"/>
      <c r="M31" s="274"/>
      <c r="N31" s="274"/>
      <c r="O31" s="274"/>
      <c r="P31" s="275"/>
      <c r="Q31" s="11" t="str">
        <f>'Postes comptables'!E25</f>
        <v>Autres charges externes, cotisations diverses</v>
      </c>
    </row>
    <row r="32" spans="1:17" ht="15.75" customHeight="1" x14ac:dyDescent="0.25">
      <c r="A32" s="631" t="str">
        <f>'Postes comptables'!A26</f>
        <v>63 - IMPOTS ET TAXES</v>
      </c>
      <c r="B32" s="33" t="str">
        <f>'Postes comptables'!C26</f>
        <v>Impôts et taxes sur rémunération</v>
      </c>
      <c r="C32" s="280">
        <f>'Dép-Rec Réels'!D32</f>
        <v>0</v>
      </c>
      <c r="E32" s="93"/>
      <c r="G32" s="313"/>
      <c r="H32" s="270"/>
      <c r="I32" s="270"/>
      <c r="J32" s="270"/>
      <c r="K32" s="270"/>
      <c r="L32" s="270"/>
      <c r="M32" s="270"/>
      <c r="N32" s="270"/>
      <c r="O32" s="270"/>
      <c r="P32" s="271"/>
      <c r="Q32" s="11">
        <f>'Postes comptables'!E26</f>
        <v>0</v>
      </c>
    </row>
    <row r="33" spans="1:17" ht="15.75" customHeight="1" x14ac:dyDescent="0.25">
      <c r="A33" s="633"/>
      <c r="B33" s="7" t="str">
        <f>'Postes comptables'!C27</f>
        <v>Impôts, taxes (administration des impôts)</v>
      </c>
      <c r="C33" s="67">
        <f>'Dép-Rec Réels'!D33</f>
        <v>0</v>
      </c>
      <c r="E33" s="93"/>
      <c r="G33" s="314"/>
      <c r="H33" s="272"/>
      <c r="I33" s="272"/>
      <c r="J33" s="272"/>
      <c r="K33" s="272"/>
      <c r="L33" s="272"/>
      <c r="M33" s="272"/>
      <c r="N33" s="272"/>
      <c r="O33" s="272"/>
      <c r="P33" s="273"/>
      <c r="Q33" s="11">
        <f>'Postes comptables'!E27</f>
        <v>0</v>
      </c>
    </row>
    <row r="34" spans="1:17" ht="15.75" customHeight="1" x14ac:dyDescent="0.25">
      <c r="A34" s="633"/>
      <c r="B34" s="7" t="str">
        <f>'Postes comptables'!C28</f>
        <v>Impôts, taxes (autres organismes)</v>
      </c>
      <c r="C34" s="67">
        <f>'Dép-Rec Réels'!D34</f>
        <v>0</v>
      </c>
      <c r="E34" s="93"/>
      <c r="G34" s="314"/>
      <c r="H34" s="272"/>
      <c r="I34" s="272"/>
      <c r="J34" s="272"/>
      <c r="K34" s="272"/>
      <c r="L34" s="272"/>
      <c r="M34" s="272"/>
      <c r="N34" s="272"/>
      <c r="O34" s="272"/>
      <c r="P34" s="273"/>
      <c r="Q34" s="11">
        <f>'Postes comptables'!E28</f>
        <v>0</v>
      </c>
    </row>
    <row r="35" spans="1:17" ht="15.75" customHeight="1" x14ac:dyDescent="0.25">
      <c r="A35" s="632"/>
      <c r="B35" s="38">
        <f>'Postes comptables'!C29</f>
        <v>0</v>
      </c>
      <c r="C35" s="281">
        <f>'Dép-Rec Réels'!D35</f>
        <v>0</v>
      </c>
      <c r="E35" s="94"/>
      <c r="G35" s="315"/>
      <c r="H35" s="274"/>
      <c r="I35" s="274"/>
      <c r="J35" s="274"/>
      <c r="K35" s="274"/>
      <c r="L35" s="274"/>
      <c r="M35" s="274"/>
      <c r="N35" s="274"/>
      <c r="O35" s="274"/>
      <c r="P35" s="275"/>
      <c r="Q35" s="11">
        <f>'Postes comptables'!E29</f>
        <v>0</v>
      </c>
    </row>
    <row r="36" spans="1:17" ht="15.75" customHeight="1" x14ac:dyDescent="0.25">
      <c r="A36" s="631" t="str">
        <f>'Postes comptables'!A30</f>
        <v>64 - FRAIS DE PERSONNEL</v>
      </c>
      <c r="B36" s="33" t="str">
        <f>'Postes comptables'!C30</f>
        <v>Rémunération des personnels</v>
      </c>
      <c r="C36" s="280">
        <f>'Dép-Rec Réels'!D36</f>
        <v>145.6</v>
      </c>
      <c r="E36" s="95">
        <v>150</v>
      </c>
      <c r="G36" s="313"/>
      <c r="H36" s="270"/>
      <c r="I36" s="270"/>
      <c r="J36" s="270"/>
      <c r="K36" s="270"/>
      <c r="L36" s="270"/>
      <c r="M36" s="270"/>
      <c r="N36" s="270"/>
      <c r="O36" s="270"/>
      <c r="P36" s="271"/>
      <c r="Q36" s="11" t="str">
        <f>'Postes comptables'!E30</f>
        <v>Salaires nets versés aux vacataires lors concerts</v>
      </c>
    </row>
    <row r="37" spans="1:17" ht="15.75" customHeight="1" x14ac:dyDescent="0.25">
      <c r="A37" s="633"/>
      <c r="B37" s="7" t="str">
        <f>'Postes comptables'!C31</f>
        <v>Charges sociales</v>
      </c>
      <c r="C37" s="67">
        <f>'Dép-Rec Réels'!D37</f>
        <v>78</v>
      </c>
      <c r="E37" s="93">
        <v>80</v>
      </c>
      <c r="G37" s="314"/>
      <c r="H37" s="272"/>
      <c r="I37" s="272"/>
      <c r="J37" s="272"/>
      <c r="K37" s="272"/>
      <c r="L37" s="272"/>
      <c r="M37" s="272"/>
      <c r="N37" s="272"/>
      <c r="O37" s="272"/>
      <c r="P37" s="273"/>
      <c r="Q37" s="11" t="str">
        <f>'Postes comptables'!E31</f>
        <v>Cotisations à l'URSSAF</v>
      </c>
    </row>
    <row r="38" spans="1:17" ht="15.75" customHeight="1" x14ac:dyDescent="0.25">
      <c r="A38" s="633"/>
      <c r="B38" s="7" t="str">
        <f>'Postes comptables'!C32</f>
        <v>Autres charges de personnel</v>
      </c>
      <c r="C38" s="67">
        <f>'Dép-Rec Réels'!D38</f>
        <v>0</v>
      </c>
      <c r="E38" s="93"/>
      <c r="G38" s="314"/>
      <c r="H38" s="272"/>
      <c r="I38" s="272"/>
      <c r="J38" s="272"/>
      <c r="K38" s="272"/>
      <c r="L38" s="272"/>
      <c r="M38" s="272"/>
      <c r="N38" s="272"/>
      <c r="O38" s="272"/>
      <c r="P38" s="273"/>
      <c r="Q38" s="11" t="str">
        <f>'Postes comptables'!E32</f>
        <v>Médecine du travail</v>
      </c>
    </row>
    <row r="39" spans="1:17" ht="15.75" customHeight="1" x14ac:dyDescent="0.25">
      <c r="A39" s="632"/>
      <c r="B39" s="38">
        <f>'Postes comptables'!C33</f>
        <v>0</v>
      </c>
      <c r="C39" s="281">
        <f>'Dép-Rec Réels'!D39</f>
        <v>0</v>
      </c>
      <c r="E39" s="94"/>
      <c r="G39" s="315"/>
      <c r="H39" s="274"/>
      <c r="I39" s="274"/>
      <c r="J39" s="274"/>
      <c r="K39" s="274"/>
      <c r="L39" s="274"/>
      <c r="M39" s="274"/>
      <c r="N39" s="274"/>
      <c r="O39" s="274"/>
      <c r="P39" s="275"/>
      <c r="Q39" s="11">
        <f>'Postes comptables'!E33</f>
        <v>0</v>
      </c>
    </row>
    <row r="40" spans="1:17" ht="15.75" customHeight="1" x14ac:dyDescent="0.25">
      <c r="A40" s="631" t="str">
        <f>'Postes comptables'!A34</f>
        <v>65 - AUTRES CHARGES DE GESTION COURANTE</v>
      </c>
      <c r="B40" s="33" t="str">
        <f>'Postes comptables'!C34</f>
        <v>Redevances</v>
      </c>
      <c r="C40" s="280">
        <f>'Dép-Rec Réels'!D40</f>
        <v>110.58</v>
      </c>
      <c r="E40" s="95">
        <v>150</v>
      </c>
      <c r="G40" s="313"/>
      <c r="H40" s="270"/>
      <c r="I40" s="270"/>
      <c r="J40" s="270"/>
      <c r="K40" s="270"/>
      <c r="L40" s="270"/>
      <c r="M40" s="270"/>
      <c r="N40" s="270"/>
      <c r="O40" s="270"/>
      <c r="P40" s="271"/>
      <c r="Q40" s="11" t="str">
        <f>'Postes comptables'!E34</f>
        <v>Droits SACEM, SPRE si diffusion musique en public</v>
      </c>
    </row>
    <row r="41" spans="1:17" ht="15.75" customHeight="1" x14ac:dyDescent="0.25">
      <c r="A41" s="633"/>
      <c r="B41" s="7" t="str">
        <f>'Postes comptables'!C35</f>
        <v>Autres charges de gestion courante</v>
      </c>
      <c r="C41" s="67">
        <f>'Dép-Rec Réels'!D42</f>
        <v>0</v>
      </c>
      <c r="E41" s="93"/>
      <c r="G41" s="314"/>
      <c r="H41" s="272"/>
      <c r="I41" s="272"/>
      <c r="J41" s="272"/>
      <c r="K41" s="272"/>
      <c r="L41" s="272"/>
      <c r="M41" s="272"/>
      <c r="N41" s="272"/>
      <c r="O41" s="272"/>
      <c r="P41" s="273"/>
      <c r="Q41" s="11"/>
    </row>
    <row r="42" spans="1:17" ht="15.75" customHeight="1" x14ac:dyDescent="0.25">
      <c r="A42" s="632">
        <f>'Postes comptables'!A35</f>
        <v>0</v>
      </c>
      <c r="B42" s="38">
        <f>'Postes comptables'!C36</f>
        <v>0</v>
      </c>
      <c r="C42" s="281">
        <f>'Dép-Rec Réels'!D43</f>
        <v>0</v>
      </c>
      <c r="E42" s="94"/>
      <c r="G42" s="315"/>
      <c r="H42" s="274"/>
      <c r="I42" s="274"/>
      <c r="J42" s="274"/>
      <c r="K42" s="274"/>
      <c r="L42" s="274"/>
      <c r="M42" s="274"/>
      <c r="N42" s="274"/>
      <c r="O42" s="274"/>
      <c r="P42" s="275"/>
      <c r="Q42" s="11">
        <f>'Postes comptables'!E36</f>
        <v>0</v>
      </c>
    </row>
    <row r="43" spans="1:17" ht="15.75" customHeight="1" x14ac:dyDescent="0.25">
      <c r="A43" s="631" t="str">
        <f>'Postes comptables'!A37</f>
        <v>66 - CHARGES FINANCIERES</v>
      </c>
      <c r="B43" s="33" t="str">
        <f>'Postes comptables'!C37</f>
        <v>Charges financières</v>
      </c>
      <c r="C43" s="280">
        <f>'Dép-Rec Réels'!D43</f>
        <v>0</v>
      </c>
      <c r="E43" s="95"/>
      <c r="G43" s="313"/>
      <c r="H43" s="270"/>
      <c r="I43" s="270"/>
      <c r="J43" s="270"/>
      <c r="K43" s="270"/>
      <c r="L43" s="270"/>
      <c r="M43" s="270"/>
      <c r="N43" s="270"/>
      <c r="O43" s="270"/>
      <c r="P43" s="271"/>
      <c r="Q43" s="11" t="str">
        <f>'Postes comptables'!E37</f>
        <v>Intérêts payés sur emprunts, sur découverts</v>
      </c>
    </row>
    <row r="44" spans="1:17" ht="15.75" customHeight="1" x14ac:dyDescent="0.25">
      <c r="A44" s="632">
        <f>'Postes comptables'!A38</f>
        <v>0</v>
      </c>
      <c r="B44" s="38">
        <f>'Postes comptables'!C38</f>
        <v>0</v>
      </c>
      <c r="C44" s="281">
        <f>'Dép-Rec Réels'!D44</f>
        <v>0</v>
      </c>
      <c r="E44" s="94"/>
      <c r="G44" s="315"/>
      <c r="H44" s="274"/>
      <c r="I44" s="274"/>
      <c r="J44" s="274"/>
      <c r="K44" s="274"/>
      <c r="L44" s="274"/>
      <c r="M44" s="274"/>
      <c r="N44" s="274"/>
      <c r="O44" s="274"/>
      <c r="P44" s="275"/>
      <c r="Q44" s="11">
        <f>'Postes comptables'!E38</f>
        <v>0</v>
      </c>
    </row>
    <row r="45" spans="1:17" ht="15.75" customHeight="1" x14ac:dyDescent="0.25">
      <c r="A45" s="631" t="str">
        <f>'Postes comptables'!A39</f>
        <v>67 - CHARGES EXCEPTIONNELLES</v>
      </c>
      <c r="B45" s="33" t="str">
        <f>'Postes comptables'!C39</f>
        <v>Charges exceptionnelles</v>
      </c>
      <c r="C45" s="280">
        <f>'Dép-Rec Réels'!D45</f>
        <v>0</v>
      </c>
      <c r="E45" s="95"/>
      <c r="G45" s="313"/>
      <c r="H45" s="270"/>
      <c r="I45" s="270"/>
      <c r="J45" s="270"/>
      <c r="K45" s="270"/>
      <c r="L45" s="270"/>
      <c r="M45" s="270"/>
      <c r="N45" s="270"/>
      <c r="O45" s="270"/>
      <c r="P45" s="271"/>
      <c r="Q45" s="11" t="str">
        <f>'Postes comptables'!E39</f>
        <v>Charges non récurrentes</v>
      </c>
    </row>
    <row r="46" spans="1:17" ht="15.75" customHeight="1" x14ac:dyDescent="0.25">
      <c r="A46" s="632">
        <f>'Postes comptables'!A40</f>
        <v>0</v>
      </c>
      <c r="B46" s="38">
        <f>'Postes comptables'!C40</f>
        <v>0</v>
      </c>
      <c r="C46" s="281">
        <f>'Dép-Rec Réels'!D46</f>
        <v>0</v>
      </c>
      <c r="E46" s="94"/>
      <c r="G46" s="315"/>
      <c r="H46" s="274"/>
      <c r="I46" s="274"/>
      <c r="J46" s="274"/>
      <c r="K46" s="274"/>
      <c r="L46" s="274"/>
      <c r="M46" s="274"/>
      <c r="N46" s="274"/>
      <c r="O46" s="274"/>
      <c r="P46" s="275"/>
      <c r="Q46" s="11">
        <f>'Postes comptables'!E40</f>
        <v>0</v>
      </c>
    </row>
    <row r="47" spans="1:17" ht="15.75" customHeight="1" x14ac:dyDescent="0.25">
      <c r="A47" s="631" t="str">
        <f>'Postes comptables'!A41</f>
        <v>68 - DOTATIONS</v>
      </c>
      <c r="B47" s="33" t="str">
        <f>'Postes comptables'!C41</f>
        <v>Dotation aux amortissements</v>
      </c>
      <c r="C47" s="280">
        <f>'Dép-Rec Réels'!D47</f>
        <v>0</v>
      </c>
      <c r="E47" s="95"/>
      <c r="G47" s="313"/>
      <c r="H47" s="270"/>
      <c r="I47" s="270"/>
      <c r="J47" s="270"/>
      <c r="K47" s="270"/>
      <c r="L47" s="270"/>
      <c r="M47" s="270"/>
      <c r="N47" s="270"/>
      <c r="O47" s="270"/>
      <c r="P47" s="271"/>
      <c r="Q47" s="11" t="str">
        <f>'Postes comptables'!E41</f>
        <v>Amortissement des matériels immobilisés, provisions constatées (pour risques, pour travaux)</v>
      </c>
    </row>
    <row r="48" spans="1:17" ht="15.75" customHeight="1" x14ac:dyDescent="0.25">
      <c r="A48" s="632">
        <f>'Postes comptables'!A42</f>
        <v>0</v>
      </c>
      <c r="B48" s="38" t="str">
        <f>'Postes comptables'!C42</f>
        <v>Dotations aux provisions</v>
      </c>
      <c r="C48" s="281">
        <f>'Dép-Rec Réels'!D48</f>
        <v>0</v>
      </c>
      <c r="E48" s="94"/>
      <c r="G48" s="315"/>
      <c r="H48" s="274"/>
      <c r="I48" s="274"/>
      <c r="J48" s="274"/>
      <c r="K48" s="274"/>
      <c r="L48" s="274"/>
      <c r="M48" s="274"/>
      <c r="N48" s="274"/>
      <c r="O48" s="274"/>
      <c r="P48" s="275"/>
      <c r="Q48" s="11" t="str">
        <f>'Postes comptables'!E42</f>
        <v>Part des subventions affectées non encore consommées sur l'exercice</v>
      </c>
    </row>
    <row r="49" spans="1:17" ht="15.75" customHeight="1" x14ac:dyDescent="0.25">
      <c r="A49" s="631" t="str">
        <f>'Postes comptables'!A43</f>
        <v>69 - IMPOT SUR LES BENEFICES</v>
      </c>
      <c r="B49" s="7" t="str">
        <f>'Postes comptables'!C43</f>
        <v>Impôts sur les bénéfices</v>
      </c>
      <c r="C49" s="67">
        <f>'Dép-Rec Réels'!D49</f>
        <v>11</v>
      </c>
      <c r="E49" s="93"/>
      <c r="G49" s="314"/>
      <c r="H49" s="272"/>
      <c r="I49" s="272"/>
      <c r="J49" s="272"/>
      <c r="K49" s="272"/>
      <c r="L49" s="272"/>
      <c r="M49" s="272"/>
      <c r="N49" s="272"/>
      <c r="O49" s="272"/>
      <c r="P49" s="273"/>
      <c r="Q49" s="11" t="str">
        <f>'Postes comptables'!E43</f>
        <v>Quote-part des bénéfices distribués aux salariés (accord de participation)</v>
      </c>
    </row>
    <row r="50" spans="1:17" ht="15.75" customHeight="1" x14ac:dyDescent="0.25">
      <c r="A50" s="633"/>
      <c r="B50" s="7">
        <f>'Postes comptables'!C44</f>
        <v>0</v>
      </c>
      <c r="C50" s="67">
        <f>'Dép-Rec Réels'!D50</f>
        <v>0</v>
      </c>
      <c r="E50" s="93"/>
      <c r="G50" s="314"/>
      <c r="H50" s="272"/>
      <c r="I50" s="272"/>
      <c r="J50" s="272"/>
      <c r="K50" s="272"/>
      <c r="L50" s="272"/>
      <c r="M50" s="272"/>
      <c r="N50" s="272"/>
      <c r="O50" s="272"/>
      <c r="P50" s="273"/>
      <c r="Q50" s="11">
        <f>'Postes comptables'!E44</f>
        <v>0</v>
      </c>
    </row>
    <row r="51" spans="1:17" ht="15.75" customHeight="1" thickBot="1" x14ac:dyDescent="0.3">
      <c r="A51" s="632"/>
      <c r="B51" s="38">
        <f>'Postes comptables'!C45</f>
        <v>0</v>
      </c>
      <c r="C51" s="281">
        <f>'Dép-Rec Réels'!D51</f>
        <v>0</v>
      </c>
      <c r="E51" s="96"/>
      <c r="G51" s="315"/>
      <c r="H51" s="274"/>
      <c r="I51" s="274"/>
      <c r="J51" s="274"/>
      <c r="K51" s="274"/>
      <c r="L51" s="274"/>
      <c r="M51" s="274"/>
      <c r="N51" s="274"/>
      <c r="O51" s="274"/>
      <c r="P51" s="275"/>
      <c r="Q51" s="11">
        <f>'Postes comptables'!E45</f>
        <v>0</v>
      </c>
    </row>
    <row r="52" spans="1:17" ht="15.75" customHeight="1" thickBot="1" x14ac:dyDescent="0.3">
      <c r="A52" s="9"/>
      <c r="Q52" s="11">
        <f>'Postes comptables'!E46</f>
        <v>0</v>
      </c>
    </row>
    <row r="53" spans="1:17" ht="15.75" customHeight="1" x14ac:dyDescent="0.25">
      <c r="A53" s="631" t="str">
        <f>'Postes comptables'!A47</f>
        <v>86 - EMPLOIS DE CVN</v>
      </c>
      <c r="B53" s="561" t="str">
        <f>'Postes comptables'!C47</f>
        <v>Secours en nature</v>
      </c>
      <c r="C53" s="570">
        <f>'Dép-Rec Réels'!D53</f>
        <v>0</v>
      </c>
      <c r="D53" s="571"/>
      <c r="E53" s="92"/>
      <c r="F53" s="572"/>
      <c r="G53" s="313"/>
      <c r="H53" s="270"/>
      <c r="I53" s="270"/>
      <c r="J53" s="270"/>
      <c r="K53" s="270"/>
      <c r="L53" s="270"/>
      <c r="M53" s="270"/>
      <c r="N53" s="270"/>
      <c r="O53" s="298"/>
      <c r="P53" s="299"/>
      <c r="Q53" s="11">
        <f>'Postes comptables'!E47</f>
        <v>0</v>
      </c>
    </row>
    <row r="54" spans="1:17" ht="15.75" customHeight="1" x14ac:dyDescent="0.25">
      <c r="A54" s="633"/>
      <c r="B54" s="573" t="str">
        <f>'Postes comptables'!C48</f>
        <v>Mise à disposition gratuite de biens et services</v>
      </c>
      <c r="C54" s="574">
        <f>'Dép-Rec Réels'!D54</f>
        <v>14074</v>
      </c>
      <c r="D54" s="571"/>
      <c r="E54" s="93"/>
      <c r="F54" s="572"/>
      <c r="G54" s="314"/>
      <c r="H54" s="272"/>
      <c r="I54" s="272"/>
      <c r="J54" s="272"/>
      <c r="K54" s="272"/>
      <c r="L54" s="272"/>
      <c r="M54" s="272"/>
      <c r="N54" s="272"/>
      <c r="O54" s="300"/>
      <c r="P54" s="301"/>
      <c r="Q54" s="11" t="str">
        <f>'Postes comptables'!E48</f>
        <v>locaux prétés par collectivité, matériel</v>
      </c>
    </row>
    <row r="55" spans="1:17" ht="15.75" customHeight="1" x14ac:dyDescent="0.25">
      <c r="A55" s="633"/>
      <c r="B55" s="573">
        <f>'Postes comptables'!C49</f>
        <v>0</v>
      </c>
      <c r="C55" s="574">
        <f>'Dép-Rec Réels'!D55</f>
        <v>0</v>
      </c>
      <c r="D55" s="571"/>
      <c r="E55" s="93"/>
      <c r="F55" s="572"/>
      <c r="G55" s="314"/>
      <c r="H55" s="272"/>
      <c r="I55" s="272"/>
      <c r="J55" s="272"/>
      <c r="K55" s="272"/>
      <c r="L55" s="272"/>
      <c r="M55" s="272"/>
      <c r="N55" s="272"/>
      <c r="O55" s="300"/>
      <c r="P55" s="301"/>
      <c r="Q55" s="11">
        <f>'Postes comptables'!E49</f>
        <v>0</v>
      </c>
    </row>
    <row r="56" spans="1:17" ht="15.75" customHeight="1" thickBot="1" x14ac:dyDescent="0.3">
      <c r="A56" s="632"/>
      <c r="B56" s="549" t="str">
        <f>'Postes comptables'!C50</f>
        <v>Personnel bénévole</v>
      </c>
      <c r="C56" s="307">
        <f>'Dép-Rec Réels'!D56</f>
        <v>9560</v>
      </c>
      <c r="D56" s="7"/>
      <c r="E56" s="96"/>
      <c r="F56" s="572"/>
      <c r="G56" s="315"/>
      <c r="H56" s="274"/>
      <c r="I56" s="274"/>
      <c r="J56" s="274"/>
      <c r="K56" s="274"/>
      <c r="L56" s="274"/>
      <c r="M56" s="274"/>
      <c r="N56" s="274"/>
      <c r="O56" s="302"/>
      <c r="P56" s="303"/>
      <c r="Q56" s="11" t="str">
        <f>'Postes comptables'!E50</f>
        <v>temps passé par les bénévoles pour la gestion de l'association</v>
      </c>
    </row>
    <row r="57" spans="1:17" ht="15.75" customHeight="1" thickBot="1" x14ac:dyDescent="0.3">
      <c r="A57" s="9"/>
    </row>
    <row r="58" spans="1:17" s="42" customFormat="1" ht="19.5" thickBot="1" x14ac:dyDescent="0.3">
      <c r="A58" s="644" t="s">
        <v>202</v>
      </c>
      <c r="B58" s="645"/>
      <c r="C58" s="565" t="s">
        <v>191</v>
      </c>
      <c r="D58" s="540"/>
      <c r="E58" s="539" t="s">
        <v>192</v>
      </c>
      <c r="F58" s="540"/>
      <c r="G58" s="41"/>
      <c r="H58" s="41"/>
      <c r="I58" s="41"/>
      <c r="J58" s="41"/>
      <c r="K58" s="41"/>
      <c r="L58" s="41"/>
      <c r="M58" s="41"/>
      <c r="N58" s="41"/>
      <c r="O58" s="41"/>
      <c r="P58" s="41"/>
    </row>
    <row r="59" spans="1:17" ht="15.75" customHeight="1" thickBot="1" x14ac:dyDescent="0.3">
      <c r="A59" s="9"/>
    </row>
    <row r="60" spans="1:17" ht="15.75" customHeight="1" thickBot="1" x14ac:dyDescent="0.3">
      <c r="A60" s="557"/>
      <c r="B60" s="542" t="s">
        <v>194</v>
      </c>
      <c r="C60" s="77">
        <f>SUM(C64:C101)</f>
        <v>7961.44</v>
      </c>
      <c r="E60" s="43">
        <f>SUM(E64:E101)</f>
        <v>5480</v>
      </c>
      <c r="F60" s="276"/>
      <c r="G60" s="276"/>
      <c r="H60" s="276"/>
      <c r="I60" s="276"/>
      <c r="J60" s="276"/>
      <c r="K60" s="276"/>
      <c r="L60" s="276"/>
      <c r="M60" s="276"/>
      <c r="N60" s="276"/>
      <c r="O60" s="276"/>
      <c r="P60" s="276"/>
    </row>
    <row r="61" spans="1:17" ht="15.75" customHeight="1" thickBot="1" x14ac:dyDescent="0.3">
      <c r="A61" s="557"/>
      <c r="B61" s="542" t="s">
        <v>203</v>
      </c>
      <c r="C61" s="77">
        <f>SUM(C103:C106)</f>
        <v>23634</v>
      </c>
      <c r="E61" s="43">
        <f>SUM(E103:E106)</f>
        <v>0</v>
      </c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</row>
    <row r="62" spans="1:17" ht="15.75" customHeight="1" thickBot="1" x14ac:dyDescent="0.3">
      <c r="A62" s="557"/>
      <c r="B62" s="542" t="s">
        <v>200</v>
      </c>
      <c r="C62" s="77">
        <f>SUM(C60:C61)</f>
        <v>31595.439999999999</v>
      </c>
      <c r="E62" s="558">
        <f>SUM(E60:E61)</f>
        <v>5480</v>
      </c>
      <c r="G62" s="276"/>
      <c r="H62" s="276"/>
      <c r="I62" s="276"/>
      <c r="J62" s="276"/>
      <c r="K62" s="276"/>
      <c r="L62" s="276"/>
      <c r="M62" s="276"/>
      <c r="N62" s="276"/>
      <c r="O62" s="276"/>
      <c r="P62" s="276"/>
    </row>
    <row r="63" spans="1:17" ht="15.75" customHeight="1" thickBot="1" x14ac:dyDescent="0.3">
      <c r="A63" s="8"/>
      <c r="B63" s="8"/>
    </row>
    <row r="64" spans="1:17" ht="15.75" customHeight="1" x14ac:dyDescent="0.25">
      <c r="A64" s="631" t="str">
        <f>'Postes comptables'!A54</f>
        <v>70 - REMUN. DES SERVICES</v>
      </c>
      <c r="B64" s="33" t="str">
        <f>'Postes comptables'!C54</f>
        <v>Recettes buvettes</v>
      </c>
      <c r="C64" s="570">
        <f>'Dép-Rec Réels'!D60</f>
        <v>0</v>
      </c>
      <c r="D64" s="571"/>
      <c r="E64" s="92"/>
      <c r="G64" s="313"/>
      <c r="H64" s="270"/>
      <c r="I64" s="270"/>
      <c r="J64" s="270"/>
      <c r="K64" s="270"/>
      <c r="L64" s="270"/>
      <c r="M64" s="270"/>
      <c r="N64" s="270"/>
      <c r="O64" s="270"/>
      <c r="P64" s="271"/>
      <c r="Q64" s="11" t="str">
        <f>'Postes comptables'!E54</f>
        <v>Recettes des buvettes, des lotos, de tombolas</v>
      </c>
    </row>
    <row r="65" spans="1:17" ht="15.75" customHeight="1" x14ac:dyDescent="0.25">
      <c r="A65" s="633"/>
      <c r="B65" s="7" t="str">
        <f>'Postes comptables'!C55</f>
        <v>Prestations concerts</v>
      </c>
      <c r="C65" s="67">
        <f>'Dép-Rec Réels'!D61</f>
        <v>900</v>
      </c>
      <c r="E65" s="93">
        <v>1000</v>
      </c>
      <c r="G65" s="314"/>
      <c r="H65" s="272"/>
      <c r="I65" s="272"/>
      <c r="J65" s="272"/>
      <c r="K65" s="272"/>
      <c r="L65" s="272"/>
      <c r="M65" s="272"/>
      <c r="N65" s="272"/>
      <c r="O65" s="272"/>
      <c r="P65" s="273"/>
      <c r="Q65" s="11" t="str">
        <f>'Postes comptables'!E55</f>
        <v>Billets d'entrée à un spectacle, à une manifestation</v>
      </c>
    </row>
    <row r="66" spans="1:17" ht="15.75" customHeight="1" x14ac:dyDescent="0.25">
      <c r="A66" s="633"/>
      <c r="B66" s="7" t="str">
        <f>'Postes comptables'!C56</f>
        <v>Participations musiciens</v>
      </c>
      <c r="C66" s="67">
        <f>'Dép-Rec Réels'!D62</f>
        <v>0</v>
      </c>
      <c r="E66" s="93"/>
      <c r="G66" s="314"/>
      <c r="H66" s="272"/>
      <c r="I66" s="272"/>
      <c r="J66" s="272"/>
      <c r="K66" s="272"/>
      <c r="L66" s="272"/>
      <c r="M66" s="272"/>
      <c r="N66" s="272"/>
      <c r="O66" s="272"/>
      <c r="P66" s="273"/>
      <c r="Q66" s="11" t="str">
        <f>'Postes comptables'!E56</f>
        <v>Participations aux repas, sorties des musiciens</v>
      </c>
    </row>
    <row r="67" spans="1:17" ht="15.75" customHeight="1" x14ac:dyDescent="0.25">
      <c r="A67" s="633"/>
      <c r="B67" s="7" t="str">
        <f>'Postes comptables'!C57</f>
        <v>Rétrocession Licences Office 365</v>
      </c>
      <c r="C67" s="67">
        <f>'Dép-Rec Réels'!D63</f>
        <v>156.73000000000002</v>
      </c>
      <c r="E67" s="93">
        <v>260</v>
      </c>
      <c r="G67" s="314"/>
      <c r="H67" s="272"/>
      <c r="I67" s="272"/>
      <c r="J67" s="272"/>
      <c r="K67" s="272"/>
      <c r="L67" s="272"/>
      <c r="M67" s="272"/>
      <c r="N67" s="272"/>
      <c r="O67" s="272"/>
      <c r="P67" s="273"/>
      <c r="Q67" s="11" t="str">
        <f>'Postes comptables'!E57</f>
        <v>Participation des adhérents (ou autres) à un voyage</v>
      </c>
    </row>
    <row r="68" spans="1:17" x14ac:dyDescent="0.25">
      <c r="A68" s="632"/>
      <c r="B68" s="549" t="str">
        <f>'Postes comptables'!C58</f>
        <v>Vente lampes pupitres</v>
      </c>
      <c r="C68" s="281">
        <f>'Dép-Rec Réels'!D64</f>
        <v>580</v>
      </c>
      <c r="D68" s="39"/>
      <c r="E68" s="94"/>
      <c r="F68" s="39"/>
      <c r="G68" s="315"/>
      <c r="H68" s="274"/>
      <c r="I68" s="274"/>
      <c r="J68" s="274"/>
      <c r="K68" s="274"/>
      <c r="L68" s="274"/>
      <c r="M68" s="274"/>
      <c r="N68" s="274"/>
      <c r="O68" s="274"/>
      <c r="P68" s="275"/>
      <c r="Q68" s="11">
        <f>'Postes comptables'!E58</f>
        <v>0</v>
      </c>
    </row>
    <row r="69" spans="1:17" x14ac:dyDescent="0.25">
      <c r="A69" s="631" t="str">
        <f>'Postes comptables'!A59</f>
        <v>73 - CONCOURS PUBLICS</v>
      </c>
      <c r="B69" s="7">
        <f>'Postes comptables'!C59</f>
        <v>0</v>
      </c>
      <c r="C69" s="67">
        <f>'Dép-Rec Réels'!D65</f>
        <v>0</v>
      </c>
      <c r="E69" s="93"/>
      <c r="G69" s="314"/>
      <c r="H69" s="272"/>
      <c r="I69" s="272"/>
      <c r="J69" s="272"/>
      <c r="K69" s="272"/>
      <c r="L69" s="272"/>
      <c r="M69" s="272"/>
      <c r="N69" s="272"/>
      <c r="O69" s="272"/>
      <c r="P69" s="273"/>
      <c r="Q69" s="11">
        <f>'Postes comptables'!E59</f>
        <v>0</v>
      </c>
    </row>
    <row r="70" spans="1:17" x14ac:dyDescent="0.25">
      <c r="A70" s="632"/>
      <c r="B70" s="38">
        <f>'Postes comptables'!C60</f>
        <v>0</v>
      </c>
      <c r="C70" s="281">
        <f>'Dép-Rec Réels'!D66</f>
        <v>0</v>
      </c>
      <c r="D70" s="39"/>
      <c r="E70" s="94"/>
      <c r="F70" s="39"/>
      <c r="G70" s="315"/>
      <c r="H70" s="274"/>
      <c r="I70" s="274"/>
      <c r="J70" s="274"/>
      <c r="K70" s="274"/>
      <c r="L70" s="274"/>
      <c r="M70" s="274"/>
      <c r="N70" s="274"/>
      <c r="O70" s="274"/>
      <c r="P70" s="275"/>
      <c r="Q70" s="11">
        <f>'Postes comptables'!E60</f>
        <v>0</v>
      </c>
    </row>
    <row r="71" spans="1:17" ht="15.75" customHeight="1" x14ac:dyDescent="0.25">
      <c r="A71" s="631" t="str">
        <f>'Postes comptables'!A61</f>
        <v>74 - SUBVENTIONS</v>
      </c>
      <c r="B71" s="33" t="str">
        <f>'Postes comptables'!C61</f>
        <v>Etat 1 (préciser ministère)</v>
      </c>
      <c r="C71" s="280">
        <f>'Dép-Rec Réels'!D67</f>
        <v>0</v>
      </c>
      <c r="D71" s="34"/>
      <c r="E71" s="95"/>
      <c r="F71" s="34"/>
      <c r="G71" s="313"/>
      <c r="H71" s="270"/>
      <c r="I71" s="270"/>
      <c r="J71" s="270"/>
      <c r="K71" s="270"/>
      <c r="L71" s="270"/>
      <c r="M71" s="270"/>
      <c r="N71" s="270"/>
      <c r="O71" s="270"/>
      <c r="P71" s="271"/>
      <c r="Q71" s="11" t="str">
        <f>'Postes comptables'!E61</f>
        <v>Subventions de l'Etat</v>
      </c>
    </row>
    <row r="72" spans="1:17" x14ac:dyDescent="0.25">
      <c r="A72" s="633"/>
      <c r="B72" s="7">
        <f>'Postes comptables'!C62</f>
        <v>0</v>
      </c>
      <c r="C72" s="67">
        <f>'Dép-Rec Réels'!D68</f>
        <v>0</v>
      </c>
      <c r="E72" s="93"/>
      <c r="G72" s="314"/>
      <c r="H72" s="272"/>
      <c r="I72" s="272"/>
      <c r="J72" s="272"/>
      <c r="K72" s="272"/>
      <c r="L72" s="272"/>
      <c r="M72" s="272"/>
      <c r="N72" s="272"/>
      <c r="O72" s="272"/>
      <c r="P72" s="273"/>
      <c r="Q72" s="11">
        <f>'Postes comptables'!E62</f>
        <v>0</v>
      </c>
    </row>
    <row r="73" spans="1:17" x14ac:dyDescent="0.25">
      <c r="A73" s="633"/>
      <c r="B73" s="7">
        <f>'Postes comptables'!C63</f>
        <v>0</v>
      </c>
      <c r="C73" s="67">
        <f>'Dép-Rec Réels'!D69</f>
        <v>0</v>
      </c>
      <c r="E73" s="93"/>
      <c r="G73" s="314"/>
      <c r="H73" s="272"/>
      <c r="I73" s="272"/>
      <c r="J73" s="272"/>
      <c r="K73" s="272"/>
      <c r="L73" s="272"/>
      <c r="M73" s="272"/>
      <c r="N73" s="272"/>
      <c r="O73" s="272"/>
      <c r="P73" s="273"/>
      <c r="Q73" s="11">
        <f>'Postes comptables'!E63</f>
        <v>0</v>
      </c>
    </row>
    <row r="74" spans="1:17" x14ac:dyDescent="0.25">
      <c r="A74" s="633"/>
      <c r="B74" s="7" t="str">
        <f>'Postes comptables'!C64</f>
        <v>Ville de Reims : fonctionnement</v>
      </c>
      <c r="C74" s="67">
        <f>'Dép-Rec Réels'!D70</f>
        <v>0</v>
      </c>
      <c r="E74" s="93"/>
      <c r="G74" s="314"/>
      <c r="H74" s="272"/>
      <c r="I74" s="272"/>
      <c r="J74" s="272"/>
      <c r="K74" s="272"/>
      <c r="L74" s="272"/>
      <c r="M74" s="272"/>
      <c r="N74" s="272"/>
      <c r="O74" s="272"/>
      <c r="P74" s="273"/>
      <c r="Q74" s="11">
        <f>'Postes comptables'!E64</f>
        <v>0</v>
      </c>
    </row>
    <row r="75" spans="1:17" x14ac:dyDescent="0.25">
      <c r="A75" s="633"/>
      <c r="B75" s="7" t="str">
        <f>'Postes comptables'!C65</f>
        <v>Ville de Reims : projet</v>
      </c>
      <c r="C75" s="67">
        <f>'Dép-Rec Réels'!D71</f>
        <v>0</v>
      </c>
      <c r="E75" s="93"/>
      <c r="G75" s="314"/>
      <c r="H75" s="272"/>
      <c r="I75" s="272"/>
      <c r="J75" s="272"/>
      <c r="K75" s="272"/>
      <c r="L75" s="272"/>
      <c r="M75" s="272"/>
      <c r="N75" s="272"/>
      <c r="O75" s="272"/>
      <c r="P75" s="273"/>
      <c r="Q75" s="11">
        <f>'Postes comptables'!E65</f>
        <v>0</v>
      </c>
    </row>
    <row r="76" spans="1:17" x14ac:dyDescent="0.25">
      <c r="A76" s="633"/>
      <c r="B76" s="7" t="str">
        <f>'Postes comptables'!C66</f>
        <v>Ville de Reims : équipement</v>
      </c>
      <c r="C76" s="67">
        <f>'Dép-Rec Réels'!D72</f>
        <v>0</v>
      </c>
      <c r="E76" s="93"/>
      <c r="G76" s="314"/>
      <c r="H76" s="272"/>
      <c r="I76" s="272"/>
      <c r="J76" s="272"/>
      <c r="K76" s="272"/>
      <c r="L76" s="272"/>
      <c r="M76" s="272"/>
      <c r="N76" s="272"/>
      <c r="O76" s="272"/>
      <c r="P76" s="273"/>
      <c r="Q76" s="11">
        <f>'Postes comptables'!E66</f>
        <v>0</v>
      </c>
    </row>
    <row r="77" spans="1:17" x14ac:dyDescent="0.25">
      <c r="A77" s="633"/>
      <c r="B77" s="7" t="str">
        <f>'Postes comptables'!C67</f>
        <v>Région Grand-Est</v>
      </c>
      <c r="C77" s="67">
        <f>'Dép-Rec Réels'!D73</f>
        <v>0</v>
      </c>
      <c r="E77" s="93"/>
      <c r="G77" s="314"/>
      <c r="H77" s="272"/>
      <c r="I77" s="272"/>
      <c r="J77" s="272"/>
      <c r="K77" s="272"/>
      <c r="L77" s="272"/>
      <c r="M77" s="272"/>
      <c r="N77" s="272"/>
      <c r="O77" s="272"/>
      <c r="P77" s="273"/>
      <c r="Q77" s="11">
        <f>'Postes comptables'!E67</f>
        <v>0</v>
      </c>
    </row>
    <row r="78" spans="1:17" x14ac:dyDescent="0.25">
      <c r="A78" s="633"/>
      <c r="B78" s="7">
        <f>'Postes comptables'!C68</f>
        <v>0</v>
      </c>
      <c r="C78" s="67">
        <f>'Dép-Rec Réels'!D74</f>
        <v>0</v>
      </c>
      <c r="E78" s="93"/>
      <c r="G78" s="314"/>
      <c r="H78" s="272"/>
      <c r="I78" s="272"/>
      <c r="J78" s="272"/>
      <c r="K78" s="272"/>
      <c r="L78" s="272"/>
      <c r="M78" s="272"/>
      <c r="N78" s="272"/>
      <c r="O78" s="272"/>
      <c r="P78" s="273"/>
      <c r="Q78" s="11">
        <f>'Postes comptables'!E68</f>
        <v>0</v>
      </c>
    </row>
    <row r="79" spans="1:17" x14ac:dyDescent="0.25">
      <c r="A79" s="633"/>
      <c r="B79" s="7" t="str">
        <f>'Postes comptables'!C69</f>
        <v>Département de la Marne</v>
      </c>
      <c r="C79" s="67">
        <f>'Dép-Rec Réels'!D75</f>
        <v>126</v>
      </c>
      <c r="E79" s="93">
        <v>120</v>
      </c>
      <c r="G79" s="314"/>
      <c r="H79" s="272"/>
      <c r="I79" s="272"/>
      <c r="J79" s="272"/>
      <c r="K79" s="272"/>
      <c r="L79" s="272"/>
      <c r="M79" s="272"/>
      <c r="N79" s="272"/>
      <c r="O79" s="272"/>
      <c r="P79" s="273"/>
      <c r="Q79" s="11">
        <f>'Postes comptables'!E69</f>
        <v>0</v>
      </c>
    </row>
    <row r="80" spans="1:17" x14ac:dyDescent="0.25">
      <c r="A80" s="633"/>
      <c r="B80" s="7" t="str">
        <f>'Postes comptables'!C70</f>
        <v>Autres communes</v>
      </c>
      <c r="C80" s="67">
        <f>'Dép-Rec Réels'!D76</f>
        <v>0</v>
      </c>
      <c r="E80" s="93"/>
      <c r="G80" s="314"/>
      <c r="H80" s="272"/>
      <c r="I80" s="272"/>
      <c r="J80" s="272"/>
      <c r="K80" s="272"/>
      <c r="L80" s="272"/>
      <c r="M80" s="272"/>
      <c r="N80" s="272"/>
      <c r="O80" s="272"/>
      <c r="P80" s="273"/>
      <c r="Q80" s="11" t="str">
        <f>'Postes comptables'!E70</f>
        <v>Subventions des communes ou des communautés de communes ou d'agglomérations</v>
      </c>
    </row>
    <row r="81" spans="1:17" x14ac:dyDescent="0.25">
      <c r="A81" s="633"/>
      <c r="B81" s="7">
        <f>'Postes comptables'!C71</f>
        <v>0</v>
      </c>
      <c r="C81" s="67">
        <f>'Dép-Rec Réels'!D77</f>
        <v>0</v>
      </c>
      <c r="E81" s="93"/>
      <c r="G81" s="314"/>
      <c r="H81" s="272"/>
      <c r="I81" s="272"/>
      <c r="J81" s="272"/>
      <c r="K81" s="272"/>
      <c r="L81" s="272"/>
      <c r="M81" s="272"/>
      <c r="N81" s="272"/>
      <c r="O81" s="272"/>
      <c r="P81" s="273"/>
      <c r="Q81" s="11">
        <f>'Postes comptables'!E71</f>
        <v>0</v>
      </c>
    </row>
    <row r="82" spans="1:17" x14ac:dyDescent="0.25">
      <c r="A82" s="633"/>
      <c r="B82" s="7" t="str">
        <f>'Postes comptables'!C72</f>
        <v>A.C.S.E.</v>
      </c>
      <c r="C82" s="67">
        <f>'Dép-Rec Réels'!D78</f>
        <v>0</v>
      </c>
      <c r="E82" s="93"/>
      <c r="G82" s="314"/>
      <c r="H82" s="272"/>
      <c r="I82" s="272"/>
      <c r="J82" s="272"/>
      <c r="K82" s="272"/>
      <c r="L82" s="272"/>
      <c r="M82" s="272"/>
      <c r="N82" s="272"/>
      <c r="O82" s="272"/>
      <c r="P82" s="273"/>
      <c r="Q82" s="11">
        <f>'Postes comptables'!E72</f>
        <v>0</v>
      </c>
    </row>
    <row r="83" spans="1:17" x14ac:dyDescent="0.25">
      <c r="A83" s="633"/>
      <c r="B83" s="7" t="str">
        <f>'Postes comptables'!C73</f>
        <v>Caisse d'Allocations familiales</v>
      </c>
      <c r="C83" s="67">
        <f>'Dép-Rec Réels'!D79</f>
        <v>0</v>
      </c>
      <c r="E83" s="93"/>
      <c r="G83" s="314"/>
      <c r="H83" s="272"/>
      <c r="I83" s="272"/>
      <c r="J83" s="272"/>
      <c r="K83" s="272"/>
      <c r="L83" s="272"/>
      <c r="M83" s="272"/>
      <c r="N83" s="272"/>
      <c r="O83" s="272"/>
      <c r="P83" s="273"/>
      <c r="Q83" s="11">
        <f>'Postes comptables'!E73</f>
        <v>0</v>
      </c>
    </row>
    <row r="84" spans="1:17" x14ac:dyDescent="0.25">
      <c r="A84" s="633"/>
      <c r="B84" s="7" t="str">
        <f>'Postes comptables'!C74</f>
        <v>Caisse des Dépôts et Consignations</v>
      </c>
      <c r="C84" s="67">
        <f>'Dép-Rec Réels'!D80</f>
        <v>0</v>
      </c>
      <c r="E84" s="93"/>
      <c r="G84" s="314"/>
      <c r="H84" s="272"/>
      <c r="I84" s="272"/>
      <c r="J84" s="272"/>
      <c r="K84" s="272"/>
      <c r="L84" s="272"/>
      <c r="M84" s="272"/>
      <c r="N84" s="272"/>
      <c r="O84" s="272"/>
      <c r="P84" s="273"/>
      <c r="Q84" s="11">
        <f>'Postes comptables'!E74</f>
        <v>0</v>
      </c>
    </row>
    <row r="85" spans="1:17" x14ac:dyDescent="0.25">
      <c r="A85" s="633"/>
      <c r="B85" s="7" t="str">
        <f>'Postes comptables'!C75</f>
        <v>Union Européenne</v>
      </c>
      <c r="C85" s="67">
        <f>'Dép-Rec Réels'!D81</f>
        <v>0</v>
      </c>
      <c r="E85" s="93"/>
      <c r="G85" s="314"/>
      <c r="H85" s="272"/>
      <c r="I85" s="272"/>
      <c r="J85" s="272"/>
      <c r="K85" s="272"/>
      <c r="L85" s="272"/>
      <c r="M85" s="272"/>
      <c r="N85" s="272"/>
      <c r="O85" s="272"/>
      <c r="P85" s="273"/>
      <c r="Q85" s="11">
        <f>'Postes comptables'!E75</f>
        <v>0</v>
      </c>
    </row>
    <row r="86" spans="1:17" x14ac:dyDescent="0.25">
      <c r="A86" s="633"/>
      <c r="B86" s="7" t="str">
        <f>'Postes comptables'!C76</f>
        <v>Autres subventions</v>
      </c>
      <c r="C86" s="67">
        <f>'Dép-Rec Réels'!D82</f>
        <v>0</v>
      </c>
      <c r="E86" s="93"/>
      <c r="G86" s="314"/>
      <c r="H86" s="272"/>
      <c r="I86" s="272"/>
      <c r="J86" s="272"/>
      <c r="K86" s="272"/>
      <c r="L86" s="272"/>
      <c r="M86" s="272"/>
      <c r="N86" s="272"/>
      <c r="O86" s="272"/>
      <c r="P86" s="273"/>
      <c r="Q86" s="11">
        <f>'Postes comptables'!E76</f>
        <v>0</v>
      </c>
    </row>
    <row r="87" spans="1:17" x14ac:dyDescent="0.25">
      <c r="A87" s="633"/>
      <c r="B87" s="7">
        <f>'Postes comptables'!C77</f>
        <v>0</v>
      </c>
      <c r="C87" s="67">
        <f>'Dép-Rec Réels'!D83</f>
        <v>0</v>
      </c>
      <c r="E87" s="93"/>
      <c r="G87" s="314"/>
      <c r="H87" s="272"/>
      <c r="I87" s="272"/>
      <c r="J87" s="272"/>
      <c r="K87" s="272"/>
      <c r="L87" s="272"/>
      <c r="M87" s="272"/>
      <c r="N87" s="272"/>
      <c r="O87" s="272"/>
      <c r="P87" s="273"/>
      <c r="Q87" s="11">
        <f>'Postes comptables'!E77</f>
        <v>0</v>
      </c>
    </row>
    <row r="88" spans="1:17" x14ac:dyDescent="0.25">
      <c r="A88" s="633"/>
      <c r="B88" s="7">
        <f>'Postes comptables'!C78</f>
        <v>0</v>
      </c>
      <c r="C88" s="67">
        <f>'Dép-Rec Réels'!D84</f>
        <v>0</v>
      </c>
      <c r="E88" s="93"/>
      <c r="G88" s="314"/>
      <c r="H88" s="272"/>
      <c r="I88" s="272"/>
      <c r="J88" s="272"/>
      <c r="K88" s="272"/>
      <c r="L88" s="272"/>
      <c r="M88" s="272"/>
      <c r="N88" s="272"/>
      <c r="O88" s="272"/>
      <c r="P88" s="273"/>
      <c r="Q88" s="11">
        <f>'Postes comptables'!E78</f>
        <v>0</v>
      </c>
    </row>
    <row r="89" spans="1:17" x14ac:dyDescent="0.25">
      <c r="A89" s="633"/>
      <c r="B89" s="7">
        <f>'Postes comptables'!C79</f>
        <v>0</v>
      </c>
      <c r="C89" s="67">
        <f>'Dép-Rec Réels'!D85</f>
        <v>0</v>
      </c>
      <c r="E89" s="93"/>
      <c r="G89" s="314"/>
      <c r="H89" s="272"/>
      <c r="I89" s="272"/>
      <c r="J89" s="272"/>
      <c r="K89" s="272"/>
      <c r="L89" s="272"/>
      <c r="M89" s="272"/>
      <c r="N89" s="272"/>
      <c r="O89" s="272"/>
      <c r="P89" s="273"/>
      <c r="Q89" s="11" t="str">
        <f>'Postes comptables'!E79</f>
        <v>Dons reçus de bienfaiteurs ou autres entités</v>
      </c>
    </row>
    <row r="90" spans="1:17" x14ac:dyDescent="0.25">
      <c r="A90" s="632"/>
      <c r="B90" s="38">
        <f>'Postes comptables'!C80</f>
        <v>0</v>
      </c>
      <c r="C90" s="281">
        <f>'Dép-Rec Réels'!D86</f>
        <v>0</v>
      </c>
      <c r="D90" s="39"/>
      <c r="E90" s="94"/>
      <c r="F90" s="39"/>
      <c r="G90" s="315"/>
      <c r="H90" s="274"/>
      <c r="I90" s="274"/>
      <c r="J90" s="274"/>
      <c r="K90" s="274"/>
      <c r="L90" s="274"/>
      <c r="M90" s="274"/>
      <c r="N90" s="274"/>
      <c r="O90" s="274"/>
      <c r="P90" s="275"/>
      <c r="Q90" s="11" t="str">
        <f>'Postes comptables'!E80</f>
        <v>Sommes reçus des partenaires</v>
      </c>
    </row>
    <row r="91" spans="1:17" x14ac:dyDescent="0.25">
      <c r="A91" s="631" t="str">
        <f>'Postes comptables'!A81</f>
        <v>75 - AUTRES PRODUITS GESTION COURANTE</v>
      </c>
      <c r="B91" s="33" t="str">
        <f>'Postes comptables'!C81</f>
        <v>Cotisations</v>
      </c>
      <c r="C91" s="280">
        <f>'Dép-Rec Réels'!D87</f>
        <v>0</v>
      </c>
      <c r="D91" s="34"/>
      <c r="E91" s="95"/>
      <c r="F91" s="34"/>
      <c r="G91" s="313"/>
      <c r="H91" s="270"/>
      <c r="I91" s="270"/>
      <c r="J91" s="270"/>
      <c r="K91" s="270"/>
      <c r="L91" s="270"/>
      <c r="M91" s="270"/>
      <c r="N91" s="270"/>
      <c r="O91" s="270"/>
      <c r="P91" s="271"/>
      <c r="Q91" s="11" t="str">
        <f>'Postes comptables'!E81</f>
        <v>Cotisations reçues des membres de l'association</v>
      </c>
    </row>
    <row r="92" spans="1:17" x14ac:dyDescent="0.25">
      <c r="A92" s="633"/>
      <c r="B92" s="7" t="str">
        <f>'Postes comptables'!C82</f>
        <v>Dons des bienfaiteurs</v>
      </c>
      <c r="C92" s="67">
        <f>'Dép-Rec Réels'!D88</f>
        <v>5755.25</v>
      </c>
      <c r="E92" s="93">
        <v>3800</v>
      </c>
      <c r="G92" s="314"/>
      <c r="H92" s="272"/>
      <c r="I92" s="272"/>
      <c r="J92" s="272"/>
      <c r="K92" s="272"/>
      <c r="L92" s="272"/>
      <c r="M92" s="272"/>
      <c r="N92" s="272"/>
      <c r="O92" s="272"/>
      <c r="P92" s="273"/>
      <c r="Q92" s="11">
        <f>'Postes comptables'!E82</f>
        <v>0</v>
      </c>
    </row>
    <row r="93" spans="1:17" x14ac:dyDescent="0.25">
      <c r="A93" s="632"/>
      <c r="B93" s="38" t="str">
        <f>'Postes comptables'!C83</f>
        <v>Indemnités d'assurances</v>
      </c>
      <c r="C93" s="281">
        <f>'Dép-Rec Réels'!D89</f>
        <v>100</v>
      </c>
      <c r="D93" s="39"/>
      <c r="E93" s="94"/>
      <c r="F93" s="39"/>
      <c r="G93" s="315"/>
      <c r="H93" s="274"/>
      <c r="I93" s="274"/>
      <c r="J93" s="274"/>
      <c r="K93" s="274"/>
      <c r="L93" s="274"/>
      <c r="M93" s="274"/>
      <c r="N93" s="274"/>
      <c r="O93" s="274"/>
      <c r="P93" s="275"/>
      <c r="Q93" s="11" t="str">
        <f>'Postes comptables'!E83</f>
        <v>Prise en charge par assurances</v>
      </c>
    </row>
    <row r="94" spans="1:17" ht="15" customHeight="1" x14ac:dyDescent="0.25">
      <c r="A94" s="631" t="str">
        <f>'Postes comptables'!A84</f>
        <v>76 - PRODUITS FINANCIERS</v>
      </c>
      <c r="B94" s="33" t="str">
        <f>'Postes comptables'!C84</f>
        <v>Intérêts des placements</v>
      </c>
      <c r="C94" s="280">
        <f>'Dép-Rec Réels'!D90</f>
        <v>343.46</v>
      </c>
      <c r="D94" s="34"/>
      <c r="E94" s="95">
        <v>300</v>
      </c>
      <c r="F94" s="34"/>
      <c r="G94" s="313"/>
      <c r="H94" s="270"/>
      <c r="I94" s="270"/>
      <c r="J94" s="270"/>
      <c r="K94" s="270"/>
      <c r="L94" s="270"/>
      <c r="M94" s="270"/>
      <c r="N94" s="270"/>
      <c r="O94" s="270"/>
      <c r="P94" s="271"/>
      <c r="Q94" s="11" t="str">
        <f>'Postes comptables'!E84</f>
        <v>intérêts reçus sur des placements financiers</v>
      </c>
    </row>
    <row r="95" spans="1:17" ht="15" customHeight="1" x14ac:dyDescent="0.25">
      <c r="A95" s="632"/>
      <c r="B95" s="7" t="str">
        <f>'Postes comptables'!C85</f>
        <v>Revenus des V.M.P.</v>
      </c>
      <c r="C95" s="67">
        <f>'Dép-Rec Réels'!D91</f>
        <v>0</v>
      </c>
      <c r="E95" s="93"/>
      <c r="G95" s="314"/>
      <c r="H95" s="272"/>
      <c r="I95" s="272"/>
      <c r="J95" s="272"/>
      <c r="K95" s="272"/>
      <c r="L95" s="272"/>
      <c r="M95" s="272"/>
      <c r="N95" s="272"/>
      <c r="O95" s="272"/>
      <c r="P95" s="273"/>
      <c r="Q95" s="11" t="str">
        <f>'Postes comptables'!E85</f>
        <v>Coupons des parts sociales</v>
      </c>
    </row>
    <row r="96" spans="1:17" ht="15" customHeight="1" x14ac:dyDescent="0.25">
      <c r="A96" s="631" t="str">
        <f>'Postes comptables'!A86</f>
        <v>77 - PRODUITS EXCEPTIONNELS</v>
      </c>
      <c r="B96" s="306" t="str">
        <f>'Postes comptables'!C86</f>
        <v>Produits exceptionnels</v>
      </c>
      <c r="C96" s="280">
        <f>'Dép-Rec Réels'!D92</f>
        <v>0</v>
      </c>
      <c r="D96" s="34"/>
      <c r="E96" s="95"/>
      <c r="F96" s="34"/>
      <c r="G96" s="313"/>
      <c r="H96" s="270"/>
      <c r="I96" s="270"/>
      <c r="J96" s="270"/>
      <c r="K96" s="270"/>
      <c r="L96" s="270"/>
      <c r="M96" s="270"/>
      <c r="N96" s="270"/>
      <c r="O96" s="270"/>
      <c r="P96" s="271"/>
      <c r="Q96" s="11" t="str">
        <f>'Postes comptables'!E86</f>
        <v>Produits non récurrents (dégrèvements d'impôts)</v>
      </c>
    </row>
    <row r="97" spans="1:17" ht="15" customHeight="1" x14ac:dyDescent="0.25">
      <c r="A97" s="632"/>
      <c r="B97" s="307">
        <f>'Postes comptables'!C87</f>
        <v>0</v>
      </c>
      <c r="C97" s="281">
        <f>'Dép-Rec Réels'!D93</f>
        <v>0</v>
      </c>
      <c r="D97" s="39"/>
      <c r="E97" s="94"/>
      <c r="F97" s="39"/>
      <c r="G97" s="315"/>
      <c r="H97" s="274"/>
      <c r="I97" s="274"/>
      <c r="J97" s="274"/>
      <c r="K97" s="274"/>
      <c r="L97" s="274"/>
      <c r="M97" s="274"/>
      <c r="N97" s="274"/>
      <c r="O97" s="274"/>
      <c r="P97" s="275"/>
      <c r="Q97" s="11">
        <f>'Postes comptables'!E87</f>
        <v>0</v>
      </c>
    </row>
    <row r="98" spans="1:17" ht="15" customHeight="1" x14ac:dyDescent="0.25">
      <c r="A98" s="646" t="str">
        <f>'Postes comptables'!A88</f>
        <v>78 - REPRISES AMORT. ET PROVISIONS</v>
      </c>
      <c r="B98" s="306" t="str">
        <f>'Postes comptables'!C88</f>
        <v>Reprises sur amortissements et provisions</v>
      </c>
      <c r="C98" s="280">
        <f>'Dép-Rec Réels'!D94</f>
        <v>0</v>
      </c>
      <c r="D98" s="34"/>
      <c r="E98" s="95"/>
      <c r="F98" s="34"/>
      <c r="G98" s="313"/>
      <c r="H98" s="270"/>
      <c r="I98" s="270"/>
      <c r="J98" s="270"/>
      <c r="K98" s="270"/>
      <c r="L98" s="270"/>
      <c r="M98" s="270"/>
      <c r="N98" s="270"/>
      <c r="O98" s="270"/>
      <c r="P98" s="271"/>
      <c r="Q98" s="11" t="str">
        <f>'Postes comptables'!E88</f>
        <v>Reprises sur provisions constituées les années précédentes</v>
      </c>
    </row>
    <row r="99" spans="1:17" ht="15" customHeight="1" x14ac:dyDescent="0.25">
      <c r="A99" s="647"/>
      <c r="B99" s="307" t="str">
        <f>'Postes comptables'!C89</f>
        <v>Couverture déficit prévsionnel/fonds propres</v>
      </c>
      <c r="C99" s="281">
        <f>'Dép-Rec Réels'!D95</f>
        <v>0</v>
      </c>
      <c r="D99" s="39"/>
      <c r="E99" s="94"/>
      <c r="F99" s="39"/>
      <c r="G99" s="315"/>
      <c r="H99" s="274"/>
      <c r="I99" s="274"/>
      <c r="J99" s="274"/>
      <c r="K99" s="274"/>
      <c r="L99" s="274"/>
      <c r="M99" s="274"/>
      <c r="N99" s="274"/>
      <c r="O99" s="274"/>
      <c r="P99" s="275"/>
      <c r="Q99" s="11"/>
    </row>
    <row r="100" spans="1:17" ht="15" customHeight="1" x14ac:dyDescent="0.25">
      <c r="A100" s="631" t="str">
        <f>'Postes comptables'!A90</f>
        <v>79 - TRANSFERTS DE CHARGES</v>
      </c>
      <c r="B100" s="306" t="str">
        <f>'Postes comptables'!C90</f>
        <v>Transfert de charges (supprimé)</v>
      </c>
      <c r="C100" s="280">
        <f>'Dép-Rec Réels'!D96</f>
        <v>0</v>
      </c>
      <c r="D100" s="34"/>
      <c r="E100" s="95"/>
      <c r="F100" s="34"/>
      <c r="G100" s="313"/>
      <c r="H100" s="270"/>
      <c r="I100" s="270"/>
      <c r="J100" s="270"/>
      <c r="K100" s="270"/>
      <c r="L100" s="270"/>
      <c r="M100" s="270"/>
      <c r="N100" s="270"/>
      <c r="O100" s="270"/>
      <c r="P100" s="271"/>
      <c r="Q100" s="11"/>
    </row>
    <row r="101" spans="1:17" ht="15" customHeight="1" thickBot="1" x14ac:dyDescent="0.3">
      <c r="A101" s="632"/>
      <c r="B101" s="307">
        <f>'Postes comptables'!C91</f>
        <v>0</v>
      </c>
      <c r="C101" s="281">
        <f>'Dép-Rec Réels'!D97</f>
        <v>0</v>
      </c>
      <c r="E101" s="96"/>
      <c r="G101" s="315"/>
      <c r="H101" s="274"/>
      <c r="I101" s="274"/>
      <c r="J101" s="274"/>
      <c r="K101" s="274"/>
      <c r="L101" s="274"/>
      <c r="M101" s="274"/>
      <c r="N101" s="274"/>
      <c r="O101" s="274"/>
      <c r="P101" s="275"/>
      <c r="Q101" s="11"/>
    </row>
    <row r="102" spans="1:17" ht="15.75" thickBot="1" x14ac:dyDescent="0.3">
      <c r="Q102" s="11">
        <f>'Postes comptables'!E89</f>
        <v>0</v>
      </c>
    </row>
    <row r="103" spans="1:17" ht="15.75" customHeight="1" x14ac:dyDescent="0.25">
      <c r="A103" s="631" t="str">
        <f>'Postes comptables'!A93</f>
        <v>87 - CONTRIB. VOLONT. EN NATURE</v>
      </c>
      <c r="B103" s="561" t="str">
        <f>'Postes comptables'!C93</f>
        <v>Bénévolat</v>
      </c>
      <c r="C103" s="280">
        <f>'Dép-Rec Réels'!D99</f>
        <v>9560</v>
      </c>
      <c r="E103" s="92"/>
      <c r="F103" s="572"/>
      <c r="G103" s="313"/>
      <c r="H103" s="270"/>
      <c r="I103" s="270"/>
      <c r="J103" s="270"/>
      <c r="K103" s="270"/>
      <c r="L103" s="270"/>
      <c r="M103" s="270"/>
      <c r="N103" s="270"/>
      <c r="O103" s="298"/>
      <c r="P103" s="299"/>
      <c r="Q103" s="11" t="str">
        <f>'Postes comptables'!E93</f>
        <v>Temps passé par les bénévoles pour la gestion de l'association</v>
      </c>
    </row>
    <row r="104" spans="1:17" ht="15.75" customHeight="1" x14ac:dyDescent="0.25">
      <c r="A104" s="633"/>
      <c r="B104" s="563" t="str">
        <f>'Postes comptables'!C94</f>
        <v>Prestations en nature</v>
      </c>
      <c r="C104" s="574">
        <f>'Dép-Rec Réels'!D100</f>
        <v>14074</v>
      </c>
      <c r="D104" s="571"/>
      <c r="E104" s="93"/>
      <c r="F104" s="572"/>
      <c r="G104" s="314"/>
      <c r="H104" s="272"/>
      <c r="I104" s="272"/>
      <c r="J104" s="272"/>
      <c r="K104" s="272"/>
      <c r="L104" s="272"/>
      <c r="M104" s="272"/>
      <c r="N104" s="272"/>
      <c r="O104" s="300"/>
      <c r="P104" s="301"/>
      <c r="Q104" s="11" t="str">
        <f>'Postes comptables'!E94</f>
        <v>Réalisation de flyers, location gratuite de salles</v>
      </c>
    </row>
    <row r="105" spans="1:17" ht="15.75" customHeight="1" x14ac:dyDescent="0.25">
      <c r="A105" s="633"/>
      <c r="B105" s="563">
        <f>'Postes comptables'!C95</f>
        <v>0</v>
      </c>
      <c r="C105" s="574">
        <f>'Dép-Rec Réels'!D101</f>
        <v>0</v>
      </c>
      <c r="D105" s="571"/>
      <c r="E105" s="93"/>
      <c r="F105" s="572"/>
      <c r="G105" s="314"/>
      <c r="H105" s="272"/>
      <c r="I105" s="272"/>
      <c r="J105" s="272"/>
      <c r="K105" s="272"/>
      <c r="L105" s="272"/>
      <c r="M105" s="272"/>
      <c r="N105" s="272"/>
      <c r="O105" s="300"/>
      <c r="P105" s="301"/>
      <c r="Q105" s="11">
        <f>'Postes comptables'!E95</f>
        <v>0</v>
      </c>
    </row>
    <row r="106" spans="1:17" ht="15.75" customHeight="1" thickBot="1" x14ac:dyDescent="0.3">
      <c r="A106" s="632"/>
      <c r="B106" s="549" t="str">
        <f>'Postes comptables'!C96</f>
        <v>Dons en nature</v>
      </c>
      <c r="C106" s="307">
        <f>'Dép-Rec Réels'!D102</f>
        <v>0</v>
      </c>
      <c r="D106" s="7"/>
      <c r="E106" s="96"/>
      <c r="F106" s="572"/>
      <c r="G106" s="315"/>
      <c r="H106" s="274"/>
      <c r="I106" s="274"/>
      <c r="J106" s="274"/>
      <c r="K106" s="274"/>
      <c r="L106" s="274"/>
      <c r="M106" s="274"/>
      <c r="N106" s="274"/>
      <c r="O106" s="302"/>
      <c r="P106" s="303"/>
      <c r="Q106" s="11" t="str">
        <f>'Postes comptables'!E96</f>
        <v>biens offerts à l'association</v>
      </c>
    </row>
    <row r="107" spans="1:17" x14ac:dyDescent="0.25">
      <c r="E107" s="575">
        <f>SUM(E146:E148)</f>
        <v>0</v>
      </c>
      <c r="F107" s="575"/>
    </row>
  </sheetData>
  <sheetProtection sheet="1" selectLockedCells="1"/>
  <mergeCells count="25">
    <mergeCell ref="A100:A101"/>
    <mergeCell ref="N5:P5"/>
    <mergeCell ref="N6:P6"/>
    <mergeCell ref="N7:P7"/>
    <mergeCell ref="A53:A56"/>
    <mergeCell ref="A9:A15"/>
    <mergeCell ref="A32:A35"/>
    <mergeCell ref="A36:A39"/>
    <mergeCell ref="A49:A51"/>
    <mergeCell ref="A103:A106"/>
    <mergeCell ref="A3:B3"/>
    <mergeCell ref="A58:B58"/>
    <mergeCell ref="A40:A42"/>
    <mergeCell ref="A43:A44"/>
    <mergeCell ref="A45:A46"/>
    <mergeCell ref="A16:A22"/>
    <mergeCell ref="A23:A31"/>
    <mergeCell ref="A98:A99"/>
    <mergeCell ref="A47:A48"/>
    <mergeCell ref="A64:A68"/>
    <mergeCell ref="A69:A70"/>
    <mergeCell ref="A71:A90"/>
    <mergeCell ref="A91:A93"/>
    <mergeCell ref="A94:A95"/>
    <mergeCell ref="A96:A97"/>
  </mergeCells>
  <phoneticPr fontId="5" type="noConversion"/>
  <conditionalFormatting sqref="N5">
    <cfRule type="expression" dxfId="4" priority="10">
      <formula>E5=J5</formula>
    </cfRule>
  </conditionalFormatting>
  <conditionalFormatting sqref="N5:N7">
    <cfRule type="expression" dxfId="3" priority="3">
      <formula>E5&lt;&gt;J5</formula>
    </cfRule>
  </conditionalFormatting>
  <conditionalFormatting sqref="N6:N7">
    <cfRule type="expression" dxfId="2" priority="1">
      <formula>E6=J6</formula>
    </cfRule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rowBreaks count="1" manualBreakCount="1">
    <brk id="56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28A9-A583-4A6E-A236-FB868FE7C5D6}">
  <dimension ref="A1:J16"/>
  <sheetViews>
    <sheetView workbookViewId="0">
      <selection activeCell="C8" sqref="C8"/>
    </sheetView>
  </sheetViews>
  <sheetFormatPr baseColWidth="10" defaultColWidth="11.42578125" defaultRowHeight="15" x14ac:dyDescent="0.25"/>
  <cols>
    <col min="2" max="2" width="14.140625" style="13" customWidth="1"/>
    <col min="3" max="3" width="47.42578125" customWidth="1"/>
    <col min="4" max="4" width="8.28515625" style="81" customWidth="1"/>
    <col min="5" max="7" width="13.85546875" style="11" customWidth="1"/>
    <col min="8" max="8" width="14.140625" customWidth="1"/>
    <col min="9" max="9" width="15.28515625" customWidth="1"/>
    <col min="10" max="10" width="18.85546875" customWidth="1"/>
  </cols>
  <sheetData>
    <row r="1" spans="1:10" ht="19.5" thickBot="1" x14ac:dyDescent="0.3">
      <c r="C1" s="479" t="s">
        <v>507</v>
      </c>
    </row>
    <row r="2" spans="1:10" s="375" customFormat="1" ht="30.75" customHeight="1" thickBot="1" x14ac:dyDescent="0.3">
      <c r="A2" s="339" t="s">
        <v>354</v>
      </c>
      <c r="B2" s="339" t="s">
        <v>355</v>
      </c>
      <c r="C2" s="339" t="s">
        <v>356</v>
      </c>
      <c r="D2" s="339" t="s">
        <v>357</v>
      </c>
      <c r="E2" s="495" t="s">
        <v>498</v>
      </c>
      <c r="F2" s="495" t="s">
        <v>499</v>
      </c>
      <c r="G2" s="495" t="s">
        <v>358</v>
      </c>
      <c r="H2" s="339" t="s">
        <v>359</v>
      </c>
      <c r="I2" s="481" t="s">
        <v>361</v>
      </c>
      <c r="J2" s="482">
        <f>ROUND(SUM(H4:H16)*-1,2)</f>
        <v>-368.5</v>
      </c>
    </row>
    <row r="3" spans="1:10" s="81" customFormat="1" ht="20.25" customHeight="1" x14ac:dyDescent="0.25">
      <c r="A3" s="496"/>
      <c r="B3" s="496"/>
      <c r="C3" s="496"/>
      <c r="D3" s="496"/>
      <c r="E3" s="497"/>
      <c r="F3" s="497"/>
      <c r="G3" s="497"/>
      <c r="H3" s="496"/>
      <c r="I3" s="305"/>
    </row>
    <row r="4" spans="1:10" s="408" customFormat="1" ht="14.1" customHeight="1" x14ac:dyDescent="0.2">
      <c r="A4" s="498">
        <v>401000</v>
      </c>
      <c r="B4" s="650" t="s">
        <v>373</v>
      </c>
      <c r="C4" s="651"/>
      <c r="D4" s="499"/>
      <c r="E4" s="500">
        <f>ROUND(SUM(E5:E15),2)</f>
        <v>368.5</v>
      </c>
      <c r="F4" s="500">
        <f>ROUND(SUM(F5:F15),2)</f>
        <v>0</v>
      </c>
      <c r="G4" s="500"/>
      <c r="H4" s="501">
        <f>E4-F4</f>
        <v>368.5</v>
      </c>
    </row>
    <row r="5" spans="1:10" s="408" customFormat="1" ht="14.1" customHeight="1" x14ac:dyDescent="0.2">
      <c r="A5" s="502"/>
      <c r="B5" s="503"/>
      <c r="C5" s="504"/>
      <c r="D5" s="505"/>
      <c r="E5" s="506"/>
      <c r="F5" s="507"/>
      <c r="G5" s="507"/>
      <c r="H5" s="508"/>
    </row>
    <row r="6" spans="1:10" s="408" customFormat="1" ht="14.1" customHeight="1" x14ac:dyDescent="0.2">
      <c r="A6" s="502"/>
      <c r="B6" s="503"/>
      <c r="C6" s="504" t="s">
        <v>616</v>
      </c>
      <c r="D6" s="505"/>
      <c r="E6" s="506">
        <v>76</v>
      </c>
      <c r="F6" s="507"/>
      <c r="G6" s="507"/>
      <c r="H6" s="508"/>
    </row>
    <row r="7" spans="1:10" s="408" customFormat="1" ht="14.1" customHeight="1" x14ac:dyDescent="0.2">
      <c r="A7" s="502"/>
      <c r="B7" s="503"/>
      <c r="C7" s="504" t="s">
        <v>604</v>
      </c>
      <c r="D7" s="505"/>
      <c r="E7" s="506">
        <v>292.5</v>
      </c>
      <c r="F7" s="507"/>
      <c r="G7" s="507"/>
      <c r="H7" s="508"/>
    </row>
    <row r="8" spans="1:10" s="408" customFormat="1" ht="14.1" customHeight="1" x14ac:dyDescent="0.2">
      <c r="A8" s="502"/>
      <c r="B8" s="503"/>
      <c r="C8" s="504"/>
      <c r="D8" s="505"/>
      <c r="E8" s="506"/>
      <c r="F8" s="507"/>
      <c r="G8" s="507"/>
      <c r="H8" s="508"/>
    </row>
    <row r="9" spans="1:10" s="408" customFormat="1" ht="14.1" customHeight="1" x14ac:dyDescent="0.2">
      <c r="A9" s="502"/>
      <c r="B9" s="503"/>
      <c r="C9" s="504"/>
      <c r="D9" s="505"/>
      <c r="E9" s="506"/>
      <c r="F9" s="507"/>
      <c r="G9" s="507"/>
      <c r="H9" s="508"/>
    </row>
    <row r="10" spans="1:10" s="408" customFormat="1" ht="14.1" customHeight="1" x14ac:dyDescent="0.2">
      <c r="A10" s="502"/>
      <c r="B10" s="503"/>
      <c r="C10" s="504"/>
      <c r="D10" s="505"/>
      <c r="E10" s="506"/>
      <c r="F10" s="507"/>
      <c r="G10" s="507"/>
      <c r="H10" s="508"/>
    </row>
    <row r="11" spans="1:10" s="408" customFormat="1" ht="14.1" customHeight="1" x14ac:dyDescent="0.2">
      <c r="A11" s="502"/>
      <c r="B11" s="503"/>
      <c r="C11" s="504"/>
      <c r="D11" s="505"/>
      <c r="E11" s="506"/>
      <c r="F11" s="507"/>
      <c r="G11" s="507"/>
      <c r="H11" s="508"/>
    </row>
    <row r="12" spans="1:10" s="408" customFormat="1" ht="14.1" customHeight="1" x14ac:dyDescent="0.2">
      <c r="A12" s="502"/>
      <c r="B12" s="503"/>
      <c r="C12" s="504"/>
      <c r="D12" s="505"/>
      <c r="E12" s="506"/>
      <c r="F12" s="507"/>
      <c r="G12" s="507"/>
      <c r="H12" s="508"/>
    </row>
    <row r="13" spans="1:10" s="408" customFormat="1" ht="14.1" customHeight="1" x14ac:dyDescent="0.2">
      <c r="A13" s="502"/>
      <c r="B13" s="503"/>
      <c r="C13" s="504"/>
      <c r="D13" s="505"/>
      <c r="E13" s="506"/>
      <c r="F13" s="507"/>
      <c r="G13" s="507"/>
      <c r="H13" s="508"/>
    </row>
    <row r="14" spans="1:10" s="408" customFormat="1" ht="14.1" customHeight="1" x14ac:dyDescent="0.2">
      <c r="A14" s="502"/>
      <c r="B14" s="503"/>
      <c r="C14" s="504"/>
      <c r="D14" s="505"/>
      <c r="E14" s="506"/>
      <c r="F14" s="507"/>
      <c r="G14" s="507"/>
      <c r="H14" s="508"/>
    </row>
    <row r="15" spans="1:10" s="408" customFormat="1" ht="14.1" customHeight="1" x14ac:dyDescent="0.2">
      <c r="A15" s="509"/>
      <c r="B15" s="510" t="s">
        <v>374</v>
      </c>
      <c r="C15" s="511"/>
      <c r="D15" s="512"/>
      <c r="E15" s="513"/>
      <c r="F15" s="514"/>
      <c r="G15" s="516"/>
      <c r="H15" s="515"/>
    </row>
    <row r="16" spans="1:10" s="408" customFormat="1" ht="14.1" customHeight="1" x14ac:dyDescent="0.2">
      <c r="A16" s="509"/>
      <c r="B16" s="510"/>
      <c r="C16" s="511"/>
      <c r="D16" s="512"/>
      <c r="E16" s="513"/>
      <c r="F16" s="514"/>
      <c r="G16" s="514"/>
      <c r="H16" s="515"/>
    </row>
  </sheetData>
  <mergeCells count="1">
    <mergeCell ref="B4: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6BD0-4510-430B-BEBA-943B2AC80D5A}">
  <dimension ref="A1:J8"/>
  <sheetViews>
    <sheetView workbookViewId="0">
      <selection activeCell="C8" sqref="C8"/>
    </sheetView>
  </sheetViews>
  <sheetFormatPr baseColWidth="10" defaultColWidth="11.42578125" defaultRowHeight="15" x14ac:dyDescent="0.25"/>
  <cols>
    <col min="2" max="2" width="14.140625" style="13" customWidth="1"/>
    <col min="3" max="3" width="47.42578125" customWidth="1"/>
    <col min="4" max="4" width="8.28515625" style="81" customWidth="1"/>
    <col min="5" max="7" width="13.85546875" style="11" customWidth="1"/>
    <col min="8" max="8" width="14.140625" customWidth="1"/>
    <col min="9" max="9" width="15.28515625" customWidth="1"/>
    <col min="10" max="10" width="18.85546875" customWidth="1"/>
  </cols>
  <sheetData>
    <row r="1" spans="1:10" ht="19.5" thickBot="1" x14ac:dyDescent="0.3">
      <c r="C1" s="479" t="s">
        <v>508</v>
      </c>
    </row>
    <row r="2" spans="1:10" s="375" customFormat="1" ht="30.75" customHeight="1" thickBot="1" x14ac:dyDescent="0.3">
      <c r="A2" s="339" t="s">
        <v>354</v>
      </c>
      <c r="B2" s="339" t="s">
        <v>355</v>
      </c>
      <c r="C2" s="339" t="s">
        <v>356</v>
      </c>
      <c r="D2" s="339" t="s">
        <v>357</v>
      </c>
      <c r="E2" s="495" t="s">
        <v>498</v>
      </c>
      <c r="F2" s="495" t="s">
        <v>499</v>
      </c>
      <c r="G2" s="495" t="s">
        <v>358</v>
      </c>
      <c r="H2" s="339" t="s">
        <v>359</v>
      </c>
      <c r="I2" s="481" t="s">
        <v>360</v>
      </c>
      <c r="J2" s="482">
        <f>ROUND(SUM(H4:H7),2)</f>
        <v>126</v>
      </c>
    </row>
    <row r="3" spans="1:10" s="81" customFormat="1" ht="20.25" customHeight="1" x14ac:dyDescent="0.25">
      <c r="A3" s="496"/>
      <c r="B3" s="496"/>
      <c r="C3" s="496"/>
      <c r="D3" s="496"/>
      <c r="E3" s="497"/>
      <c r="F3" s="497"/>
      <c r="G3" s="497"/>
      <c r="H3" s="496"/>
      <c r="I3" s="305"/>
    </row>
    <row r="4" spans="1:10" s="408" customFormat="1" ht="14.1" customHeight="1" x14ac:dyDescent="0.2">
      <c r="A4" s="498">
        <v>411000</v>
      </c>
      <c r="B4" s="650" t="s">
        <v>375</v>
      </c>
      <c r="C4" s="651"/>
      <c r="D4" s="499"/>
      <c r="E4" s="500">
        <f>ROUND(SUM(E5:E8),2)</f>
        <v>126</v>
      </c>
      <c r="F4" s="500">
        <f>ROUND(SUM(F5:F8),2)</f>
        <v>0</v>
      </c>
      <c r="G4" s="500"/>
      <c r="H4" s="501">
        <f>E4-F4</f>
        <v>126</v>
      </c>
    </row>
    <row r="5" spans="1:10" s="408" customFormat="1" ht="14.1" customHeight="1" x14ac:dyDescent="0.2">
      <c r="A5" s="502"/>
      <c r="B5" s="503"/>
      <c r="C5" s="504"/>
      <c r="D5" s="505"/>
      <c r="E5" s="506"/>
      <c r="F5" s="507"/>
      <c r="G5" s="507"/>
      <c r="H5" s="508"/>
    </row>
    <row r="6" spans="1:10" s="408" customFormat="1" ht="14.1" customHeight="1" x14ac:dyDescent="0.2">
      <c r="A6" s="502"/>
      <c r="B6" s="503"/>
      <c r="C6" s="504"/>
      <c r="D6" s="505"/>
      <c r="E6" s="506"/>
      <c r="F6" s="507"/>
      <c r="G6" s="507"/>
      <c r="H6" s="508"/>
    </row>
    <row r="7" spans="1:10" s="408" customFormat="1" ht="14.1" customHeight="1" x14ac:dyDescent="0.2">
      <c r="A7" s="502"/>
      <c r="B7" s="503"/>
      <c r="C7" s="504" t="s">
        <v>851</v>
      </c>
      <c r="D7" s="505"/>
      <c r="E7" s="506">
        <v>126</v>
      </c>
      <c r="F7" s="507"/>
      <c r="G7" s="507"/>
      <c r="H7" s="508"/>
    </row>
    <row r="8" spans="1:10" x14ac:dyDescent="0.25">
      <c r="A8" s="502"/>
      <c r="B8" s="503"/>
      <c r="C8" s="504"/>
      <c r="D8" s="505"/>
      <c r="E8" s="506"/>
      <c r="F8" s="507"/>
      <c r="G8" s="507"/>
      <c r="H8" s="508"/>
    </row>
  </sheetData>
  <mergeCells count="1">
    <mergeCell ref="B4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62852-1EE5-483D-A807-20EB1E673D8C}">
  <dimension ref="A1:T70"/>
  <sheetViews>
    <sheetView topLeftCell="C2" workbookViewId="0">
      <selection activeCell="M2" sqref="M1:N1048576"/>
    </sheetView>
  </sheetViews>
  <sheetFormatPr baseColWidth="10" defaultRowHeight="15" x14ac:dyDescent="0.25"/>
  <cols>
    <col min="1" max="1" width="8.140625" hidden="1" customWidth="1"/>
    <col min="2" max="2" width="5.7109375" hidden="1" customWidth="1"/>
    <col min="3" max="3" width="1" customWidth="1"/>
    <col min="4" max="5" width="9.7109375" hidden="1" customWidth="1"/>
    <col min="7" max="7" width="14" customWidth="1"/>
    <col min="8" max="8" width="30.7109375" customWidth="1"/>
    <col min="9" max="9" width="11.7109375" customWidth="1"/>
    <col min="10" max="10" width="12.7109375" customWidth="1"/>
    <col min="11" max="11" width="13.7109375" customWidth="1"/>
    <col min="12" max="12" width="3.42578125" customWidth="1"/>
    <col min="13" max="13" width="7.85546875" hidden="1" customWidth="1"/>
    <col min="14" max="14" width="8" hidden="1" customWidth="1"/>
    <col min="16" max="16" width="14" customWidth="1"/>
    <col min="17" max="17" width="30.7109375" customWidth="1"/>
    <col min="18" max="18" width="11.7109375" customWidth="1"/>
    <col min="19" max="19" width="12.7109375" customWidth="1"/>
    <col min="20" max="20" width="13.7109375" customWidth="1"/>
  </cols>
  <sheetData>
    <row r="1" spans="1:20" hidden="1" x14ac:dyDescent="0.25">
      <c r="C1" s="11"/>
      <c r="F1">
        <v>1</v>
      </c>
      <c r="G1">
        <v>2</v>
      </c>
      <c r="H1">
        <v>3</v>
      </c>
      <c r="I1">
        <v>4</v>
      </c>
      <c r="J1">
        <v>5</v>
      </c>
      <c r="K1">
        <v>8</v>
      </c>
      <c r="O1">
        <v>1</v>
      </c>
      <c r="P1">
        <v>2</v>
      </c>
      <c r="Q1">
        <v>3</v>
      </c>
      <c r="R1">
        <v>4</v>
      </c>
      <c r="S1">
        <v>5</v>
      </c>
      <c r="T1">
        <v>8</v>
      </c>
    </row>
    <row r="2" spans="1:20" ht="23.25" x14ac:dyDescent="0.35">
      <c r="C2" s="611"/>
      <c r="F2" s="652" t="s">
        <v>364</v>
      </c>
      <c r="G2" s="652"/>
      <c r="H2" s="652"/>
      <c r="I2" s="652"/>
      <c r="K2" s="614" t="str">
        <f ca="1">IF(J6&lt;&gt;S6,"Il y a une anomalie dans les virements internes","")</f>
        <v/>
      </c>
    </row>
    <row r="3" spans="1:20" ht="15.75" thickBot="1" x14ac:dyDescent="0.3">
      <c r="C3" s="611"/>
    </row>
    <row r="4" spans="1:20" s="612" customFormat="1" ht="45.75" customHeight="1" thickBot="1" x14ac:dyDescent="0.3">
      <c r="C4" s="613"/>
      <c r="F4" s="1" t="s">
        <v>160</v>
      </c>
      <c r="G4" s="1" t="s">
        <v>161</v>
      </c>
      <c r="H4" s="1" t="s">
        <v>162</v>
      </c>
      <c r="I4" s="2" t="s">
        <v>163</v>
      </c>
      <c r="J4" s="3" t="s">
        <v>164</v>
      </c>
      <c r="K4" s="1" t="s">
        <v>232</v>
      </c>
      <c r="O4" s="1" t="s">
        <v>160</v>
      </c>
      <c r="P4" s="1" t="s">
        <v>161</v>
      </c>
      <c r="Q4" s="1" t="s">
        <v>170</v>
      </c>
      <c r="R4" s="2" t="s">
        <v>163</v>
      </c>
      <c r="S4" s="3" t="s">
        <v>164</v>
      </c>
      <c r="T4" s="1" t="s">
        <v>232</v>
      </c>
    </row>
    <row r="5" spans="1:20" x14ac:dyDescent="0.25">
      <c r="C5" s="611"/>
      <c r="F5" s="79"/>
      <c r="J5" s="11"/>
      <c r="O5" s="79"/>
      <c r="S5" s="11"/>
    </row>
    <row r="6" spans="1:20" x14ac:dyDescent="0.25">
      <c r="A6" t="s">
        <v>233</v>
      </c>
      <c r="B6">
        <v>1</v>
      </c>
      <c r="C6" s="611"/>
      <c r="F6" s="79"/>
      <c r="H6" s="42" t="s">
        <v>365</v>
      </c>
      <c r="I6" s="42"/>
      <c r="J6" s="276">
        <f ca="1">SUM(J8:J999)</f>
        <v>2633.38</v>
      </c>
      <c r="O6" s="79"/>
      <c r="Q6" s="42" t="s">
        <v>366</v>
      </c>
      <c r="R6" s="42"/>
      <c r="S6" s="276">
        <f ca="1">SUM(S8:S999)</f>
        <v>2633.38</v>
      </c>
    </row>
    <row r="7" spans="1:20" x14ac:dyDescent="0.25">
      <c r="A7" t="s">
        <v>236</v>
      </c>
      <c r="B7">
        <v>2</v>
      </c>
      <c r="C7" s="611"/>
    </row>
    <row r="8" spans="1:20" x14ac:dyDescent="0.25">
      <c r="A8" t="s">
        <v>237</v>
      </c>
      <c r="B8">
        <v>3</v>
      </c>
      <c r="C8" s="611"/>
      <c r="D8">
        <f>IF(ISNA(MATCH(TRUE,Dépenses!$AA$2:$AA$5000,0)),"fin",MATCH(TRUE,Dépenses!$AA$2:$AA$5000,0))</f>
        <v>8</v>
      </c>
      <c r="E8">
        <f>IF(OR(D8="", D8="fin"),"",IF(E7="",D8,E7+D8))</f>
        <v>8</v>
      </c>
      <c r="F8" s="79">
        <f>IF(AND($D8&lt;&gt;"",$D8&lt;&gt;"fin"),IF(INDEX(Dépenses!$A$2:$R$5000,$E8,F$1)="","",INDEX(Dépenses!$A$2:$R$5000,$E8,F$1)),"")</f>
        <v>45671</v>
      </c>
      <c r="G8" s="79" t="str">
        <f>IF(AND($D8&lt;&gt;"",$D8&lt;&gt;"fin"),IF(INDEX(Dépenses!$A$2:$R$5000,$E8,G$1)="","",INDEX(Dépenses!$A$2:$R$5000,$E8,G$1)),"")</f>
        <v>LIVRET A</v>
      </c>
      <c r="H8" s="79" t="str">
        <f>IF(AND($D8&lt;&gt;"",$D8&lt;&gt;"fin"),IF(INDEX(Dépenses!$A$2:$R$5000,$E8,H$1)="","",INDEX(Dépenses!$A$2:$R$5000,$E8,H$1)),"")</f>
        <v>VIREMENT INTERNE</v>
      </c>
      <c r="I8" s="79" t="str">
        <f>IF(AND($D8&lt;&gt;"",$D8&lt;&gt;"fin"),IF(INDEX(Dépenses!$A$2:$R$5000,$E8,I$1)="","",INDEX(Dépenses!$A$2:$R$5000,$E8,I$1)),"")</f>
        <v>X</v>
      </c>
      <c r="J8" s="11">
        <f>IF(AND($D8&lt;&gt;"",$D8&lt;&gt;"fin"),IF(INDEX(Dépenses!$A$2:$R$5000,$E8,J$1)="","",INDEX(Dépenses!$A$2:$R$5000,$E8,J$1)),"")</f>
        <v>1483.38</v>
      </c>
      <c r="K8" s="79" t="str">
        <f>IF(AND($D8&lt;&gt;"",$D8&lt;&gt;"fin"),IF(INDEX(Dépenses!$A$2:$R$5000,$E8,K$1)="","",INDEX(Dépenses!$A$2:$R$5000,$E8,K$1)),"")</f>
        <v>VSEPA</v>
      </c>
      <c r="L8" s="11"/>
      <c r="M8">
        <f>IF(ISNA(MATCH(TRUE,Recettes!$AA$2:$AA$5000,0)),"fin",MATCH(TRUE,Recettes!$AA$2:$AA$5000,0))</f>
        <v>1</v>
      </c>
      <c r="N8">
        <f>IF(OR(M8="", M8="fin"),"",IF(N7="",M8,N7+M8))</f>
        <v>1</v>
      </c>
      <c r="O8" s="79">
        <f>IF(AND($M8&lt;&gt;"",$M8&lt;&gt;"fin"),IF(INDEX(Recettes!$A$2:$R$5000,$N8,O$1)="","",INDEX(Recettes!$A$2:$R$5000,$N8,O$1)),"")</f>
        <v>45671</v>
      </c>
      <c r="P8" s="79" t="str">
        <f>IF(AND($M8&lt;&gt;"",$M8&lt;&gt;"fin"),IF(INDEX(Recettes!$A$2:$R$5000,$N8,P$1)="","",INDEX(Recettes!$A$2:$R$5000,$N8,P$1)),"")</f>
        <v>LIVRET A</v>
      </c>
      <c r="Q8" s="79" t="str">
        <f>IF(AND($M8&lt;&gt;"",$M8&lt;&gt;"fin"),IF(INDEX(Recettes!$A$2:$R$5000,$N8,Q$1)="","",INDEX(Recettes!$A$2:$R$5000,$N8,Q$1)),"")</f>
        <v>VIREMENT INTERNE</v>
      </c>
      <c r="R8" s="79" t="str">
        <f>IF(AND($M8&lt;&gt;"",$M8&lt;&gt;"fin"),IF(INDEX(Recettes!$A$2:$R$5000,$N8,R$1)="","",INDEX(Recettes!$A$2:$R$5000,$N8,R$1)),"")</f>
        <v>X</v>
      </c>
      <c r="S8" s="11">
        <f>IF(AND($M8&lt;&gt;"",$M8&lt;&gt;"fin"),IF(INDEX(Recettes!$A$2:$R$5000,$N8,S$1)="","",INDEX(Recettes!$A$2:$R$5000,$N8,S$1)),"")</f>
        <v>1483.38</v>
      </c>
      <c r="T8" s="79" t="str">
        <f>IF(AND($M8&lt;&gt;"",$M8&lt;&gt;"fin"),IF(INDEX(Recettes!$A$2:$R$5000,$N8,T$1)="","",INDEX(Recettes!$A$2:$R$5000,$N8,T$1)),"")</f>
        <v>VSEPA</v>
      </c>
    </row>
    <row r="9" spans="1:20" x14ac:dyDescent="0.25">
      <c r="A9" t="s">
        <v>238</v>
      </c>
      <c r="B9">
        <v>4</v>
      </c>
      <c r="C9" s="611"/>
      <c r="D9">
        <f ca="1">IF(OR(D8="",D8="fin"),"",IF(ISNA(MATCH(TRUE,OFFSET(Dépenses!$AA$2:$AA$5000,E8,0),0)),"fin",MATCH(TRUE,OFFSET(Dépenses!$AA$2:$AA$5000,E8,0),0)))</f>
        <v>58</v>
      </c>
      <c r="E9">
        <f ca="1">IF(OR(D9="", D9="fin"),"",IF(E8="",D9,E8+D9))</f>
        <v>66</v>
      </c>
      <c r="F9" s="79">
        <f ca="1">IF(AND($D9&lt;&gt;"",$D9&lt;&gt;"fin"),IF(INDEX(Dépenses!$A$2:$R$5000,$E9,F$1)="","",INDEX(Dépenses!$A$2:$R$5000,$E9,F$1)),"")</f>
        <v>45971</v>
      </c>
      <c r="G9" s="79" t="str">
        <f ca="1">IF(AND($D9&lt;&gt;"",$D9&lt;&gt;"fin"),IF(INDEX(Dépenses!$A$2:$R$5000,$E9,G$1)="","",INDEX(Dépenses!$A$2:$R$5000,$E9,G$1)),"")</f>
        <v>ESPCES</v>
      </c>
      <c r="H9" s="79" t="str">
        <f ca="1">IF(AND($D9&lt;&gt;"",$D9&lt;&gt;"fin"),IF(INDEX(Dépenses!$A$2:$R$5000,$E9,H$1)="","",INDEX(Dépenses!$A$2:$R$5000,$E9,H$1)),"")</f>
        <v>Remise en banque</v>
      </c>
      <c r="I9" s="79" t="str">
        <f ca="1">IF(AND($D9&lt;&gt;"",$D9&lt;&gt;"fin"),IF(INDEX(Dépenses!$A$2:$R$5000,$E9,I$1)="","",INDEX(Dépenses!$A$2:$R$5000,$E9,I$1)),"")</f>
        <v>X</v>
      </c>
      <c r="J9" s="11">
        <f ca="1">IF(AND($D9&lt;&gt;"",$D9&lt;&gt;"fin"),IF(INDEX(Dépenses!$A$2:$R$5000,$E9,J$1)="","",INDEX(Dépenses!$A$2:$R$5000,$E9,J$1)),"")</f>
        <v>1150</v>
      </c>
      <c r="K9" s="79" t="str">
        <f ca="1">IF(AND($D9&lt;&gt;"",$D9&lt;&gt;"fin"),IF(INDEX(Dépenses!$A$2:$R$5000,$E9,K$1)="","",INDEX(Dépenses!$A$2:$R$5000,$E9,K$1)),"")</f>
        <v/>
      </c>
      <c r="M9">
        <f ca="1">IF(OR(M8="",M8="fin"),"",IF(ISNA(MATCH(TRUE,OFFSET(Recettes!$AA$2:$AA$5000,N8,0),0)),"fin",MATCH(TRUE,OFFSET(Recettes!$AA$2:$AA$5000,N8,0),0)))</f>
        <v>42</v>
      </c>
      <c r="N9">
        <f t="shared" ref="N9" ca="1" si="0">IF(OR(M9="", M9="fin"),"",IF(N8="",M9,N8+M9))</f>
        <v>43</v>
      </c>
      <c r="O9" s="79">
        <f ca="1">IF(AND($M9&lt;&gt;"",$M9&lt;&gt;"fin"),IF(INDEX(Recettes!$A$2:$R$5000,$N9,O$1)="","",INDEX(Recettes!$A$2:$R$5000,$N9,O$1)),"")</f>
        <v>45971</v>
      </c>
      <c r="P9" s="79" t="str">
        <f ca="1">IF(AND($M9&lt;&gt;"",$M9&lt;&gt;"fin"),IF(INDEX(Recettes!$A$2:$R$5000,$N9,P$1)="","",INDEX(Recettes!$A$2:$R$5000,$N9,P$1)),"")</f>
        <v>ESPECES</v>
      </c>
      <c r="Q9" s="79" t="str">
        <f ca="1">IF(AND($M9&lt;&gt;"",$M9&lt;&gt;"fin"),IF(INDEX(Recettes!$A$2:$R$5000,$N9,Q$1)="","",INDEX(Recettes!$A$2:$R$5000,$N9,Q$1)),"")</f>
        <v>Remise en banque</v>
      </c>
      <c r="R9" s="79" t="str">
        <f ca="1">IF(AND($M9&lt;&gt;"",$M9&lt;&gt;"fin"),IF(INDEX(Recettes!$A$2:$R$5000,$N9,R$1)="","",INDEX(Recettes!$A$2:$R$5000,$N9,R$1)),"")</f>
        <v>X</v>
      </c>
      <c r="S9" s="11">
        <f ca="1">IF(AND($M9&lt;&gt;"",$M9&lt;&gt;"fin"),IF(INDEX(Recettes!$A$2:$R$5000,$N9,S$1)="","",INDEX(Recettes!$A$2:$R$5000,$N9,S$1)),"")</f>
        <v>1150</v>
      </c>
      <c r="T9" s="79" t="str">
        <f ca="1">IF(AND($M9&lt;&gt;"",$M9&lt;&gt;"fin"),IF(INDEX(Recettes!$A$2:$R$5000,$N9,T$1)="","",INDEX(Recettes!$A$2:$R$5000,$N9,T$1)),"")</f>
        <v/>
      </c>
    </row>
    <row r="10" spans="1:20" x14ac:dyDescent="0.25">
      <c r="A10" t="s">
        <v>239</v>
      </c>
      <c r="B10">
        <v>5</v>
      </c>
      <c r="C10" s="611"/>
      <c r="D10" t="str">
        <f ca="1">IF(OR(D9="",D9="fin"),"",IF(ISNA(MATCH(TRUE,OFFSET(Dépenses!$AA$2:$AA$5000,E9,0),0)),"fin",MATCH(TRUE,OFFSET(Dépenses!$AA$2:$AA$5000,E9,0),0)))</f>
        <v>fin</v>
      </c>
      <c r="E10" t="str">
        <f t="shared" ref="E10:E70" ca="1" si="1">IF(OR(D10="", D10="fin"),"",IF(E9="",D10,E9+D10))</f>
        <v/>
      </c>
      <c r="F10" s="79" t="str">
        <f ca="1">IF(AND($D10&lt;&gt;"",$D10&lt;&gt;"fin"),IF(INDEX(Dépenses!$A$2:$R$5000,$E10,F$1)="","",INDEX(Dépenses!$A$2:$R$5000,$E10,F$1)),"")</f>
        <v/>
      </c>
      <c r="G10" s="79" t="str">
        <f ca="1">IF(AND($D10&lt;&gt;"",$D10&lt;&gt;"fin"),IF(INDEX(Dépenses!$A$2:$R$5000,$E10,G$1)="","",INDEX(Dépenses!$A$2:$R$5000,$E10,G$1)),"")</f>
        <v/>
      </c>
      <c r="H10" s="79" t="str">
        <f ca="1">IF(AND($D10&lt;&gt;"",$D10&lt;&gt;"fin"),IF(INDEX(Dépenses!$A$2:$R$5000,$E10,H$1)="","",INDEX(Dépenses!$A$2:$R$5000,$E10,H$1)),"")</f>
        <v/>
      </c>
      <c r="I10" s="79" t="str">
        <f ca="1">IF(AND($D10&lt;&gt;"",$D10&lt;&gt;"fin"),IF(INDEX(Dépenses!$A$2:$R$5000,$E10,I$1)="","",INDEX(Dépenses!$A$2:$R$5000,$E10,I$1)),"")</f>
        <v/>
      </c>
      <c r="J10" s="11" t="str">
        <f ca="1">IF(AND($D10&lt;&gt;"",$D10&lt;&gt;"fin"),IF(INDEX(Dépenses!$A$2:$R$5000,$E10,J$1)="","",INDEX(Dépenses!$A$2:$R$5000,$E10,J$1)),"")</f>
        <v/>
      </c>
      <c r="K10" s="79" t="str">
        <f ca="1">IF(AND($D10&lt;&gt;"",$D10&lt;&gt;"fin"),IF(INDEX(Dépenses!$A$2:$R$5000,$E10,K$1)="","",INDEX(Dépenses!$A$2:$R$5000,$E10,K$1)),"")</f>
        <v/>
      </c>
      <c r="M10" t="str">
        <f ca="1">IF(OR(M9="",M9="fin"),"",IF(ISNA(MATCH(TRUE,OFFSET(Recettes!$AA$2:$AA$5000,N9,0),0)),"fin",MATCH(TRUE,OFFSET(Recettes!$AA$2:$AA$5000,N9,0),0)))</f>
        <v>fin</v>
      </c>
      <c r="N10" t="str">
        <f t="shared" ref="N10:N70" ca="1" si="2">IF(OR(M10="", M10="fin"),"",IF(N9="",M10,N9+M10))</f>
        <v/>
      </c>
      <c r="O10" s="79" t="str">
        <f ca="1">IF(AND($M10&lt;&gt;"",$M10&lt;&gt;"fin"),IF(INDEX(Recettes!$A$2:$R$5000,$N10,O$1)="","",INDEX(Recettes!$A$2:$R$5000,$N10,O$1)),"")</f>
        <v/>
      </c>
      <c r="P10" s="79" t="str">
        <f ca="1">IF(AND($M10&lt;&gt;"",$M10&lt;&gt;"fin"),IF(INDEX(Recettes!$A$2:$R$5000,$N10,P$1)="","",INDEX(Recettes!$A$2:$R$5000,$N10,P$1)),"")</f>
        <v/>
      </c>
      <c r="Q10" s="79" t="str">
        <f ca="1">IF(AND($M10&lt;&gt;"",$M10&lt;&gt;"fin"),IF(INDEX(Recettes!$A$2:$R$5000,$N10,Q$1)="","",INDEX(Recettes!$A$2:$R$5000,$N10,Q$1)),"")</f>
        <v/>
      </c>
      <c r="R10" s="79" t="str">
        <f ca="1">IF(AND($M10&lt;&gt;"",$M10&lt;&gt;"fin"),IF(INDEX(Recettes!$A$2:$R$5000,$N10,R$1)="","",INDEX(Recettes!$A$2:$R$5000,$N10,R$1)),"")</f>
        <v/>
      </c>
      <c r="S10" s="11" t="str">
        <f ca="1">IF(AND($M10&lt;&gt;"",$M10&lt;&gt;"fin"),IF(INDEX(Recettes!$A$2:$R$5000,$N10,S$1)="","",INDEX(Recettes!$A$2:$R$5000,$N10,S$1)),"")</f>
        <v/>
      </c>
      <c r="T10" s="79" t="str">
        <f ca="1">IF(AND($M10&lt;&gt;"",$M10&lt;&gt;"fin"),IF(INDEX(Recettes!$A$2:$R$5000,$N10,T$1)="","",INDEX(Recettes!$A$2:$R$5000,$N10,T$1)),"")</f>
        <v/>
      </c>
    </row>
    <row r="11" spans="1:20" x14ac:dyDescent="0.25">
      <c r="A11" t="s">
        <v>240</v>
      </c>
      <c r="B11">
        <v>6</v>
      </c>
      <c r="C11" s="611"/>
      <c r="D11" t="str">
        <f ca="1">IF(OR(D10="",D10="fin"),"",IF(ISNA(MATCH(TRUE,OFFSET(Dépenses!$AA$2:$AA$5000,E10,0),0)),"fin",MATCH(TRUE,OFFSET(Dépenses!$AA$2:$AA$5000,E10,0),0)))</f>
        <v/>
      </c>
      <c r="E11" t="str">
        <f t="shared" ca="1" si="1"/>
        <v/>
      </c>
      <c r="F11" s="79" t="str">
        <f ca="1">IF(AND($D11&lt;&gt;"",$D11&lt;&gt;"fin"),IF(INDEX(Dépenses!$A$2:$R$5000,$E11,F$1)="","",INDEX(Dépenses!$A$2:$R$5000,$E11,F$1)),"")</f>
        <v/>
      </c>
      <c r="G11" s="79" t="str">
        <f ca="1">IF(AND($D11&lt;&gt;"",$D11&lt;&gt;"fin"),IF(INDEX(Dépenses!$A$2:$R$5000,$E11,G$1)="","",INDEX(Dépenses!$A$2:$R$5000,$E11,G$1)),"")</f>
        <v/>
      </c>
      <c r="H11" s="79" t="str">
        <f ca="1">IF(AND($D11&lt;&gt;"",$D11&lt;&gt;"fin"),IF(INDEX(Dépenses!$A$2:$R$5000,$E11,H$1)="","",INDEX(Dépenses!$A$2:$R$5000,$E11,H$1)),"")</f>
        <v/>
      </c>
      <c r="I11" s="79" t="str">
        <f ca="1">IF(AND($D11&lt;&gt;"",$D11&lt;&gt;"fin"),IF(INDEX(Dépenses!$A$2:$R$5000,$E11,I$1)="","",INDEX(Dépenses!$A$2:$R$5000,$E11,I$1)),"")</f>
        <v/>
      </c>
      <c r="J11" s="11" t="str">
        <f ca="1">IF(AND($D11&lt;&gt;"",$D11&lt;&gt;"fin"),IF(INDEX(Dépenses!$A$2:$R$5000,$E11,J$1)="","",INDEX(Dépenses!$A$2:$R$5000,$E11,J$1)),"")</f>
        <v/>
      </c>
      <c r="K11" s="79" t="str">
        <f ca="1">IF(AND($D11&lt;&gt;"",$D11&lt;&gt;"fin"),IF(INDEX(Dépenses!$A$2:$R$5000,$E11,K$1)="","",INDEX(Dépenses!$A$2:$R$5000,$E11,K$1)),"")</f>
        <v/>
      </c>
      <c r="M11" t="str">
        <f ca="1">IF(OR(M10="",M10="fin"),"",IF(ISNA(MATCH(TRUE,OFFSET(Recettes!$AA$2:$AA$5000,N10,0),0)),"fin",MATCH(TRUE,OFFSET(Recettes!$AA$2:$AA$5000,N10,0),0)))</f>
        <v/>
      </c>
      <c r="N11" t="str">
        <f t="shared" ca="1" si="2"/>
        <v/>
      </c>
      <c r="O11" s="79" t="str">
        <f ca="1">IF(AND($M11&lt;&gt;"",$M11&lt;&gt;"fin"),IF(INDEX(Recettes!$A$2:$R$5000,$N11,O$1)="","",INDEX(Recettes!$A$2:$R$5000,$N11,O$1)),"")</f>
        <v/>
      </c>
      <c r="P11" s="79" t="str">
        <f ca="1">IF(AND($M11&lt;&gt;"",$M11&lt;&gt;"fin"),IF(INDEX(Recettes!$A$2:$R$5000,$N11,P$1)="","",INDEX(Recettes!$A$2:$R$5000,$N11,P$1)),"")</f>
        <v/>
      </c>
      <c r="Q11" s="79" t="str">
        <f ca="1">IF(AND($M11&lt;&gt;"",$M11&lt;&gt;"fin"),IF(INDEX(Recettes!$A$2:$R$5000,$N11,Q$1)="","",INDEX(Recettes!$A$2:$R$5000,$N11,Q$1)),"")</f>
        <v/>
      </c>
      <c r="R11" s="79" t="str">
        <f ca="1">IF(AND($M11&lt;&gt;"",$M11&lt;&gt;"fin"),IF(INDEX(Recettes!$A$2:$R$5000,$N11,R$1)="","",INDEX(Recettes!$A$2:$R$5000,$N11,R$1)),"")</f>
        <v/>
      </c>
      <c r="S11" s="11" t="str">
        <f ca="1">IF(AND($M11&lt;&gt;"",$M11&lt;&gt;"fin"),IF(INDEX(Recettes!$A$2:$R$5000,$N11,S$1)="","",INDEX(Recettes!$A$2:$R$5000,$N11,S$1)),"")</f>
        <v/>
      </c>
      <c r="T11" s="79" t="str">
        <f ca="1">IF(AND($M11&lt;&gt;"",$M11&lt;&gt;"fin"),IF(INDEX(Recettes!$A$2:$R$5000,$N11,T$1)="","",INDEX(Recettes!$A$2:$R$5000,$N11,T$1)),"")</f>
        <v/>
      </c>
    </row>
    <row r="12" spans="1:20" x14ac:dyDescent="0.25">
      <c r="A12" t="s">
        <v>241</v>
      </c>
      <c r="B12">
        <v>7</v>
      </c>
      <c r="C12" s="611"/>
      <c r="D12" t="str">
        <f ca="1">IF(OR(D11="",D11="fin"),"",IF(ISNA(MATCH(TRUE,OFFSET(Dépenses!$AA$2:$AA$5000,E11,0),0)),"fin",MATCH(TRUE,OFFSET(Dépenses!$AA$2:$AA$5000,E11,0),0)))</f>
        <v/>
      </c>
      <c r="E12" t="str">
        <f t="shared" ca="1" si="1"/>
        <v/>
      </c>
      <c r="F12" s="79" t="str">
        <f ca="1">IF(AND($D12&lt;&gt;"",$D12&lt;&gt;"fin"),IF(INDEX(Dépenses!$A$2:$R$5000,$E12,F$1)="","",INDEX(Dépenses!$A$2:$R$5000,$E12,F$1)),"")</f>
        <v/>
      </c>
      <c r="G12" s="79" t="str">
        <f ca="1">IF(AND($D12&lt;&gt;"",$D12&lt;&gt;"fin"),IF(INDEX(Dépenses!$A$2:$R$5000,$E12,G$1)="","",INDEX(Dépenses!$A$2:$R$5000,$E12,G$1)),"")</f>
        <v/>
      </c>
      <c r="H12" s="79" t="str">
        <f ca="1">IF(AND($D12&lt;&gt;"",$D12&lt;&gt;"fin"),IF(INDEX(Dépenses!$A$2:$R$5000,$E12,H$1)="","",INDEX(Dépenses!$A$2:$R$5000,$E12,H$1)),"")</f>
        <v/>
      </c>
      <c r="I12" s="79" t="str">
        <f ca="1">IF(AND($D12&lt;&gt;"",$D12&lt;&gt;"fin"),IF(INDEX(Dépenses!$A$2:$R$5000,$E12,I$1)="","",INDEX(Dépenses!$A$2:$R$5000,$E12,I$1)),"")</f>
        <v/>
      </c>
      <c r="J12" s="11" t="str">
        <f ca="1">IF(AND($D12&lt;&gt;"",$D12&lt;&gt;"fin"),IF(INDEX(Dépenses!$A$2:$R$5000,$E12,J$1)="","",INDEX(Dépenses!$A$2:$R$5000,$E12,J$1)),"")</f>
        <v/>
      </c>
      <c r="K12" s="79" t="str">
        <f ca="1">IF(AND($D12&lt;&gt;"",$D12&lt;&gt;"fin"),IF(INDEX(Dépenses!$A$2:$R$5000,$E12,K$1)="","",INDEX(Dépenses!$A$2:$R$5000,$E12,K$1)),"")</f>
        <v/>
      </c>
      <c r="M12" t="str">
        <f ca="1">IF(OR(M11="",M11="fin"),"",IF(ISNA(MATCH(TRUE,OFFSET(Recettes!$AA$2:$AA$5000,N11,0),0)),"fin",MATCH(TRUE,OFFSET(Recettes!$AA$2:$AA$5000,N11,0),0)))</f>
        <v/>
      </c>
      <c r="N12" t="str">
        <f t="shared" ca="1" si="2"/>
        <v/>
      </c>
      <c r="O12" s="79" t="str">
        <f ca="1">IF(AND($M12&lt;&gt;"",$M12&lt;&gt;"fin"),IF(INDEX(Recettes!$A$2:$R$5000,$N12,O$1)="","",INDEX(Recettes!$A$2:$R$5000,$N12,O$1)),"")</f>
        <v/>
      </c>
      <c r="P12" s="79" t="str">
        <f ca="1">IF(AND($M12&lt;&gt;"",$M12&lt;&gt;"fin"),IF(INDEX(Recettes!$A$2:$R$5000,$N12,P$1)="","",INDEX(Recettes!$A$2:$R$5000,$N12,P$1)),"")</f>
        <v/>
      </c>
      <c r="Q12" s="79" t="str">
        <f ca="1">IF(AND($M12&lt;&gt;"",$M12&lt;&gt;"fin"),IF(INDEX(Recettes!$A$2:$R$5000,$N12,Q$1)="","",INDEX(Recettes!$A$2:$R$5000,$N12,Q$1)),"")</f>
        <v/>
      </c>
      <c r="R12" s="79" t="str">
        <f ca="1">IF(AND($M12&lt;&gt;"",$M12&lt;&gt;"fin"),IF(INDEX(Recettes!$A$2:$R$5000,$N12,R$1)="","",INDEX(Recettes!$A$2:$R$5000,$N12,R$1)),"")</f>
        <v/>
      </c>
      <c r="S12" s="11" t="str">
        <f ca="1">IF(AND($M12&lt;&gt;"",$M12&lt;&gt;"fin"),IF(INDEX(Recettes!$A$2:$R$5000,$N12,S$1)="","",INDEX(Recettes!$A$2:$R$5000,$N12,S$1)),"")</f>
        <v/>
      </c>
      <c r="T12" s="79" t="str">
        <f ca="1">IF(AND($M12&lt;&gt;"",$M12&lt;&gt;"fin"),IF(INDEX(Recettes!$A$2:$R$5000,$N12,T$1)="","",INDEX(Recettes!$A$2:$R$5000,$N12,T$1)),"")</f>
        <v/>
      </c>
    </row>
    <row r="13" spans="1:20" x14ac:dyDescent="0.25">
      <c r="A13" t="s">
        <v>242</v>
      </c>
      <c r="B13">
        <v>8</v>
      </c>
      <c r="C13" s="611"/>
      <c r="D13" t="str">
        <f ca="1">IF(OR(D12="",D12="fin"),"",IF(ISNA(MATCH(TRUE,OFFSET(Dépenses!$AA$2:$AA$5000,E12,0),0)),"fin",MATCH(TRUE,OFFSET(Dépenses!$AA$2:$AA$5000,E12,0),0)))</f>
        <v/>
      </c>
      <c r="E13" t="str">
        <f t="shared" ca="1" si="1"/>
        <v/>
      </c>
      <c r="F13" s="79" t="str">
        <f ca="1">IF(AND($D13&lt;&gt;"",$D13&lt;&gt;"fin"),IF(INDEX(Dépenses!$A$2:$R$5000,$E13,F$1)="","",INDEX(Dépenses!$A$2:$R$5000,$E13,F$1)),"")</f>
        <v/>
      </c>
      <c r="G13" s="79" t="str">
        <f ca="1">IF(AND($D13&lt;&gt;"",$D13&lt;&gt;"fin"),IF(INDEX(Dépenses!$A$2:$R$5000,$E13,G$1)="","",INDEX(Dépenses!$A$2:$R$5000,$E13,G$1)),"")</f>
        <v/>
      </c>
      <c r="H13" s="79" t="str">
        <f ca="1">IF(AND($D13&lt;&gt;"",$D13&lt;&gt;"fin"),IF(INDEX(Dépenses!$A$2:$R$5000,$E13,H$1)="","",INDEX(Dépenses!$A$2:$R$5000,$E13,H$1)),"")</f>
        <v/>
      </c>
      <c r="I13" s="79" t="str">
        <f ca="1">IF(AND($D13&lt;&gt;"",$D13&lt;&gt;"fin"),IF(INDEX(Dépenses!$A$2:$R$5000,$E13,I$1)="","",INDEX(Dépenses!$A$2:$R$5000,$E13,I$1)),"")</f>
        <v/>
      </c>
      <c r="J13" s="11" t="str">
        <f ca="1">IF(AND($D13&lt;&gt;"",$D13&lt;&gt;"fin"),IF(INDEX(Dépenses!$A$2:$R$5000,$E13,J$1)="","",INDEX(Dépenses!$A$2:$R$5000,$E13,J$1)),"")</f>
        <v/>
      </c>
      <c r="K13" s="79" t="str">
        <f ca="1">IF(AND($D13&lt;&gt;"",$D13&lt;&gt;"fin"),IF(INDEX(Dépenses!$A$2:$R$5000,$E13,K$1)="","",INDEX(Dépenses!$A$2:$R$5000,$E13,K$1)),"")</f>
        <v/>
      </c>
      <c r="M13" t="str">
        <f ca="1">IF(OR(M12="",M12="fin"),"",IF(ISNA(MATCH(TRUE,OFFSET(Recettes!$AA$2:$AA$5000,N12,0),0)),"fin",MATCH(TRUE,OFFSET(Recettes!$AA$2:$AA$5000,N12,0),0)))</f>
        <v/>
      </c>
      <c r="N13" t="str">
        <f t="shared" ca="1" si="2"/>
        <v/>
      </c>
      <c r="O13" s="79" t="str">
        <f ca="1">IF(AND($M13&lt;&gt;"",$M13&lt;&gt;"fin"),IF(INDEX(Recettes!$A$2:$R$5000,$N13,O$1)="","",INDEX(Recettes!$A$2:$R$5000,$N13,O$1)),"")</f>
        <v/>
      </c>
      <c r="P13" s="79" t="str">
        <f ca="1">IF(AND($M13&lt;&gt;"",$M13&lt;&gt;"fin"),IF(INDEX(Recettes!$A$2:$R$5000,$N13,P$1)="","",INDEX(Recettes!$A$2:$R$5000,$N13,P$1)),"")</f>
        <v/>
      </c>
      <c r="Q13" s="79" t="str">
        <f ca="1">IF(AND($M13&lt;&gt;"",$M13&lt;&gt;"fin"),IF(INDEX(Recettes!$A$2:$R$5000,$N13,Q$1)="","",INDEX(Recettes!$A$2:$R$5000,$N13,Q$1)),"")</f>
        <v/>
      </c>
      <c r="R13" s="79" t="str">
        <f ca="1">IF(AND($M13&lt;&gt;"",$M13&lt;&gt;"fin"),IF(INDEX(Recettes!$A$2:$R$5000,$N13,R$1)="","",INDEX(Recettes!$A$2:$R$5000,$N13,R$1)),"")</f>
        <v/>
      </c>
      <c r="S13" s="11" t="str">
        <f ca="1">IF(AND($M13&lt;&gt;"",$M13&lt;&gt;"fin"),IF(INDEX(Recettes!$A$2:$R$5000,$N13,S$1)="","",INDEX(Recettes!$A$2:$R$5000,$N13,S$1)),"")</f>
        <v/>
      </c>
      <c r="T13" s="79" t="str">
        <f ca="1">IF(AND($M13&lt;&gt;"",$M13&lt;&gt;"fin"),IF(INDEX(Recettes!$A$2:$R$5000,$N13,T$1)="","",INDEX(Recettes!$A$2:$R$5000,$N13,T$1)),"")</f>
        <v/>
      </c>
    </row>
    <row r="14" spans="1:20" x14ac:dyDescent="0.25">
      <c r="A14" t="s">
        <v>243</v>
      </c>
      <c r="B14">
        <v>9</v>
      </c>
      <c r="C14" s="611"/>
      <c r="D14" t="str">
        <f ca="1">IF(OR(D13="",D13="fin"),"",IF(ISNA(MATCH(TRUE,OFFSET(Dépenses!$AA$2:$AA$5000,E13,0),0)),"fin",MATCH(TRUE,OFFSET(Dépenses!$AA$2:$AA$5000,E13,0),0)))</f>
        <v/>
      </c>
      <c r="E14" t="str">
        <f t="shared" ca="1" si="1"/>
        <v/>
      </c>
      <c r="F14" s="79" t="str">
        <f ca="1">IF(AND($D14&lt;&gt;"",$D14&lt;&gt;"fin"),IF(INDEX(Dépenses!$A$2:$R$5000,$E14,F$1)="","",INDEX(Dépenses!$A$2:$R$5000,$E14,F$1)),"")</f>
        <v/>
      </c>
      <c r="G14" s="79" t="str">
        <f ca="1">IF(AND($D14&lt;&gt;"",$D14&lt;&gt;"fin"),IF(INDEX(Dépenses!$A$2:$R$5000,$E14,G$1)="","",INDEX(Dépenses!$A$2:$R$5000,$E14,G$1)),"")</f>
        <v/>
      </c>
      <c r="H14" s="79" t="str">
        <f ca="1">IF(AND($D14&lt;&gt;"",$D14&lt;&gt;"fin"),IF(INDEX(Dépenses!$A$2:$R$5000,$E14,H$1)="","",INDEX(Dépenses!$A$2:$R$5000,$E14,H$1)),"")</f>
        <v/>
      </c>
      <c r="I14" s="79" t="str">
        <f ca="1">IF(AND($D14&lt;&gt;"",$D14&lt;&gt;"fin"),IF(INDEX(Dépenses!$A$2:$R$5000,$E14,I$1)="","",INDEX(Dépenses!$A$2:$R$5000,$E14,I$1)),"")</f>
        <v/>
      </c>
      <c r="J14" s="11" t="str">
        <f ca="1">IF(AND($D14&lt;&gt;"",$D14&lt;&gt;"fin"),IF(INDEX(Dépenses!$A$2:$R$5000,$E14,J$1)="","",INDEX(Dépenses!$A$2:$R$5000,$E14,J$1)),"")</f>
        <v/>
      </c>
      <c r="K14" s="79" t="str">
        <f ca="1">IF(AND($D14&lt;&gt;"",$D14&lt;&gt;"fin"),IF(INDEX(Dépenses!$A$2:$R$5000,$E14,K$1)="","",INDEX(Dépenses!$A$2:$R$5000,$E14,K$1)),"")</f>
        <v/>
      </c>
      <c r="M14" t="str">
        <f ca="1">IF(OR(M13="",M13="fin"),"",IF(ISNA(MATCH(TRUE,OFFSET(Recettes!$AA$2:$AA$5000,N13,0),0)),"fin",MATCH(TRUE,OFFSET(Recettes!$AA$2:$AA$5000,N13,0),0)))</f>
        <v/>
      </c>
      <c r="N14" t="str">
        <f t="shared" ca="1" si="2"/>
        <v/>
      </c>
      <c r="O14" s="79" t="str">
        <f ca="1">IF(AND($M14&lt;&gt;"",$M14&lt;&gt;"fin"),IF(INDEX(Recettes!$A$2:$R$5000,$N14,O$1)="","",INDEX(Recettes!$A$2:$R$5000,$N14,O$1)),"")</f>
        <v/>
      </c>
      <c r="P14" s="79" t="str">
        <f ca="1">IF(AND($M14&lt;&gt;"",$M14&lt;&gt;"fin"),IF(INDEX(Recettes!$A$2:$R$5000,$N14,P$1)="","",INDEX(Recettes!$A$2:$R$5000,$N14,P$1)),"")</f>
        <v/>
      </c>
      <c r="Q14" s="79" t="str">
        <f ca="1">IF(AND($M14&lt;&gt;"",$M14&lt;&gt;"fin"),IF(INDEX(Recettes!$A$2:$R$5000,$N14,Q$1)="","",INDEX(Recettes!$A$2:$R$5000,$N14,Q$1)),"")</f>
        <v/>
      </c>
      <c r="R14" s="79" t="str">
        <f ca="1">IF(AND($M14&lt;&gt;"",$M14&lt;&gt;"fin"),IF(INDEX(Recettes!$A$2:$R$5000,$N14,R$1)="","",INDEX(Recettes!$A$2:$R$5000,$N14,R$1)),"")</f>
        <v/>
      </c>
      <c r="S14" s="11" t="str">
        <f ca="1">IF(AND($M14&lt;&gt;"",$M14&lt;&gt;"fin"),IF(INDEX(Recettes!$A$2:$R$5000,$N14,S$1)="","",INDEX(Recettes!$A$2:$R$5000,$N14,S$1)),"")</f>
        <v/>
      </c>
      <c r="T14" s="79" t="str">
        <f ca="1">IF(AND($M14&lt;&gt;"",$M14&lt;&gt;"fin"),IF(INDEX(Recettes!$A$2:$R$5000,$N14,T$1)="","",INDEX(Recettes!$A$2:$R$5000,$N14,T$1)),"")</f>
        <v/>
      </c>
    </row>
    <row r="15" spans="1:20" x14ac:dyDescent="0.25">
      <c r="A15" t="s">
        <v>244</v>
      </c>
      <c r="B15">
        <v>10</v>
      </c>
      <c r="C15" s="611"/>
      <c r="D15" t="str">
        <f ca="1">IF(OR(D14="",D14="fin"),"",IF(ISNA(MATCH(TRUE,OFFSET(Dépenses!$AA$2:$AA$5000,E14,0),0)),"fin",MATCH(TRUE,OFFSET(Dépenses!$AA$2:$AA$5000,E14,0),0)))</f>
        <v/>
      </c>
      <c r="E15" t="str">
        <f t="shared" ca="1" si="1"/>
        <v/>
      </c>
      <c r="F15" s="79" t="str">
        <f ca="1">IF(AND($D15&lt;&gt;"",$D15&lt;&gt;"fin"),IF(INDEX(Dépenses!$A$2:$R$5000,$E15,F$1)="","",INDEX(Dépenses!$A$2:$R$5000,$E15,F$1)),"")</f>
        <v/>
      </c>
      <c r="G15" s="79" t="str">
        <f ca="1">IF(AND($D15&lt;&gt;"",$D15&lt;&gt;"fin"),IF(INDEX(Dépenses!$A$2:$R$5000,$E15,G$1)="","",INDEX(Dépenses!$A$2:$R$5000,$E15,G$1)),"")</f>
        <v/>
      </c>
      <c r="H15" s="79" t="str">
        <f ca="1">IF(AND($D15&lt;&gt;"",$D15&lt;&gt;"fin"),IF(INDEX(Dépenses!$A$2:$R$5000,$E15,H$1)="","",INDEX(Dépenses!$A$2:$R$5000,$E15,H$1)),"")</f>
        <v/>
      </c>
      <c r="I15" s="79" t="str">
        <f ca="1">IF(AND($D15&lt;&gt;"",$D15&lt;&gt;"fin"),IF(INDEX(Dépenses!$A$2:$R$5000,$E15,I$1)="","",INDEX(Dépenses!$A$2:$R$5000,$E15,I$1)),"")</f>
        <v/>
      </c>
      <c r="J15" s="11" t="str">
        <f ca="1">IF(AND($D15&lt;&gt;"",$D15&lt;&gt;"fin"),IF(INDEX(Dépenses!$A$2:$R$5000,$E15,J$1)="","",INDEX(Dépenses!$A$2:$R$5000,$E15,J$1)),"")</f>
        <v/>
      </c>
      <c r="K15" s="79" t="str">
        <f ca="1">IF(AND($D15&lt;&gt;"",$D15&lt;&gt;"fin"),IF(INDEX(Dépenses!$A$2:$R$5000,$E15,K$1)="","",INDEX(Dépenses!$A$2:$R$5000,$E15,K$1)),"")</f>
        <v/>
      </c>
      <c r="M15" t="str">
        <f ca="1">IF(OR(M14="",M14="fin"),"",IF(ISNA(MATCH(TRUE,OFFSET(Recettes!$AA$2:$AA$5000,N14,0),0)),"fin",MATCH(TRUE,OFFSET(Recettes!$AA$2:$AA$5000,N14,0),0)))</f>
        <v/>
      </c>
      <c r="N15" t="str">
        <f t="shared" ca="1" si="2"/>
        <v/>
      </c>
      <c r="O15" s="79" t="str">
        <f ca="1">IF(AND($M15&lt;&gt;"",$M15&lt;&gt;"fin"),IF(INDEX(Recettes!$A$2:$R$5000,$N15,O$1)="","",INDEX(Recettes!$A$2:$R$5000,$N15,O$1)),"")</f>
        <v/>
      </c>
      <c r="P15" s="79" t="str">
        <f ca="1">IF(AND($M15&lt;&gt;"",$M15&lt;&gt;"fin"),IF(INDEX(Recettes!$A$2:$R$5000,$N15,P$1)="","",INDEX(Recettes!$A$2:$R$5000,$N15,P$1)),"")</f>
        <v/>
      </c>
      <c r="Q15" s="79" t="str">
        <f ca="1">IF(AND($M15&lt;&gt;"",$M15&lt;&gt;"fin"),IF(INDEX(Recettes!$A$2:$R$5000,$N15,Q$1)="","",INDEX(Recettes!$A$2:$R$5000,$N15,Q$1)),"")</f>
        <v/>
      </c>
      <c r="R15" s="79" t="str">
        <f ca="1">IF(AND($M15&lt;&gt;"",$M15&lt;&gt;"fin"),IF(INDEX(Recettes!$A$2:$R$5000,$N15,R$1)="","",INDEX(Recettes!$A$2:$R$5000,$N15,R$1)),"")</f>
        <v/>
      </c>
      <c r="S15" s="11" t="str">
        <f ca="1">IF(AND($M15&lt;&gt;"",$M15&lt;&gt;"fin"),IF(INDEX(Recettes!$A$2:$R$5000,$N15,S$1)="","",INDEX(Recettes!$A$2:$R$5000,$N15,S$1)),"")</f>
        <v/>
      </c>
      <c r="T15" s="79" t="str">
        <f ca="1">IF(AND($M15&lt;&gt;"",$M15&lt;&gt;"fin"),IF(INDEX(Recettes!$A$2:$R$5000,$N15,T$1)="","",INDEX(Recettes!$A$2:$R$5000,$N15,T$1)),"")</f>
        <v/>
      </c>
    </row>
    <row r="16" spans="1:20" x14ac:dyDescent="0.25">
      <c r="A16" t="s">
        <v>245</v>
      </c>
      <c r="B16">
        <v>11</v>
      </c>
      <c r="C16" s="611"/>
      <c r="D16" t="str">
        <f ca="1">IF(OR(D15="",D15="fin"),"",IF(ISNA(MATCH(TRUE,OFFSET(Dépenses!$AA$2:$AA$5000,E15,0),0)),"fin",MATCH(TRUE,OFFSET(Dépenses!$AA$2:$AA$5000,E15,0),0)))</f>
        <v/>
      </c>
      <c r="E16" t="str">
        <f t="shared" ca="1" si="1"/>
        <v/>
      </c>
      <c r="F16" s="79" t="str">
        <f ca="1">IF(AND($D16&lt;&gt;"",$D16&lt;&gt;"fin"),IF(INDEX(Dépenses!$A$2:$R$5000,$E16,F$1)="","",INDEX(Dépenses!$A$2:$R$5000,$E16,F$1)),"")</f>
        <v/>
      </c>
      <c r="G16" s="79" t="str">
        <f ca="1">IF(AND($D16&lt;&gt;"",$D16&lt;&gt;"fin"),IF(INDEX(Dépenses!$A$2:$R$5000,$E16,G$1)="","",INDEX(Dépenses!$A$2:$R$5000,$E16,G$1)),"")</f>
        <v/>
      </c>
      <c r="H16" s="79" t="str">
        <f ca="1">IF(AND($D16&lt;&gt;"",$D16&lt;&gt;"fin"),IF(INDEX(Dépenses!$A$2:$R$5000,$E16,H$1)="","",INDEX(Dépenses!$A$2:$R$5000,$E16,H$1)),"")</f>
        <v/>
      </c>
      <c r="I16" s="79" t="str">
        <f ca="1">IF(AND($D16&lt;&gt;"",$D16&lt;&gt;"fin"),IF(INDEX(Dépenses!$A$2:$R$5000,$E16,I$1)="","",INDEX(Dépenses!$A$2:$R$5000,$E16,I$1)),"")</f>
        <v/>
      </c>
      <c r="J16" s="11" t="str">
        <f ca="1">IF(AND($D16&lt;&gt;"",$D16&lt;&gt;"fin"),IF(INDEX(Dépenses!$A$2:$R$5000,$E16,J$1)="","",INDEX(Dépenses!$A$2:$R$5000,$E16,J$1)),"")</f>
        <v/>
      </c>
      <c r="K16" s="79" t="str">
        <f ca="1">IF(AND($D16&lt;&gt;"",$D16&lt;&gt;"fin"),IF(INDEX(Dépenses!$A$2:$R$5000,$E16,K$1)="","",INDEX(Dépenses!$A$2:$R$5000,$E16,K$1)),"")</f>
        <v/>
      </c>
      <c r="M16" t="str">
        <f ca="1">IF(OR(M15="",M15="fin"),"",IF(ISNA(MATCH(TRUE,OFFSET(Recettes!$AA$2:$AA$5000,N15,0),0)),"fin",MATCH(TRUE,OFFSET(Recettes!$AA$2:$AA$5000,N15,0),0)))</f>
        <v/>
      </c>
      <c r="N16" t="str">
        <f t="shared" ca="1" si="2"/>
        <v/>
      </c>
      <c r="O16" s="79" t="str">
        <f ca="1">IF(AND($M16&lt;&gt;"",$M16&lt;&gt;"fin"),IF(INDEX(Recettes!$A$2:$R$5000,$N16,O$1)="","",INDEX(Recettes!$A$2:$R$5000,$N16,O$1)),"")</f>
        <v/>
      </c>
      <c r="P16" s="79" t="str">
        <f ca="1">IF(AND($M16&lt;&gt;"",$M16&lt;&gt;"fin"),IF(INDEX(Recettes!$A$2:$R$5000,$N16,P$1)="","",INDEX(Recettes!$A$2:$R$5000,$N16,P$1)),"")</f>
        <v/>
      </c>
      <c r="Q16" s="79" t="str">
        <f ca="1">IF(AND($M16&lt;&gt;"",$M16&lt;&gt;"fin"),IF(INDEX(Recettes!$A$2:$R$5000,$N16,Q$1)="","",INDEX(Recettes!$A$2:$R$5000,$N16,Q$1)),"")</f>
        <v/>
      </c>
      <c r="R16" s="79" t="str">
        <f ca="1">IF(AND($M16&lt;&gt;"",$M16&lt;&gt;"fin"),IF(INDEX(Recettes!$A$2:$R$5000,$N16,R$1)="","",INDEX(Recettes!$A$2:$R$5000,$N16,R$1)),"")</f>
        <v/>
      </c>
      <c r="S16" s="11" t="str">
        <f ca="1">IF(AND($M16&lt;&gt;"",$M16&lt;&gt;"fin"),IF(INDEX(Recettes!$A$2:$R$5000,$N16,S$1)="","",INDEX(Recettes!$A$2:$R$5000,$N16,S$1)),"")</f>
        <v/>
      </c>
      <c r="T16" s="79" t="str">
        <f ca="1">IF(AND($M16&lt;&gt;"",$M16&lt;&gt;"fin"),IF(INDEX(Recettes!$A$2:$R$5000,$N16,T$1)="","",INDEX(Recettes!$A$2:$R$5000,$N16,T$1)),"")</f>
        <v/>
      </c>
    </row>
    <row r="17" spans="1:20" x14ac:dyDescent="0.25">
      <c r="A17" t="s">
        <v>246</v>
      </c>
      <c r="B17">
        <v>12</v>
      </c>
      <c r="C17" s="611"/>
      <c r="D17" t="str">
        <f ca="1">IF(OR(D16="",D16="fin"),"",IF(ISNA(MATCH(TRUE,OFFSET(Dépenses!$AA$2:$AA$5000,E16,0),0)),"fin",MATCH(TRUE,OFFSET(Dépenses!$AA$2:$AA$5000,E16,0),0)))</f>
        <v/>
      </c>
      <c r="E17" t="str">
        <f t="shared" ca="1" si="1"/>
        <v/>
      </c>
      <c r="F17" s="79" t="str">
        <f ca="1">IF(AND($D17&lt;&gt;"",$D17&lt;&gt;"fin"),IF(INDEX(Dépenses!$A$2:$R$5000,$E17,F$1)="","",INDEX(Dépenses!$A$2:$R$5000,$E17,F$1)),"")</f>
        <v/>
      </c>
      <c r="G17" s="79" t="str">
        <f ca="1">IF(AND($D17&lt;&gt;"",$D17&lt;&gt;"fin"),IF(INDEX(Dépenses!$A$2:$R$5000,$E17,G$1)="","",INDEX(Dépenses!$A$2:$R$5000,$E17,G$1)),"")</f>
        <v/>
      </c>
      <c r="H17" s="79" t="str">
        <f ca="1">IF(AND($D17&lt;&gt;"",$D17&lt;&gt;"fin"),IF(INDEX(Dépenses!$A$2:$R$5000,$E17,H$1)="","",INDEX(Dépenses!$A$2:$R$5000,$E17,H$1)),"")</f>
        <v/>
      </c>
      <c r="I17" s="79" t="str">
        <f ca="1">IF(AND($D17&lt;&gt;"",$D17&lt;&gt;"fin"),IF(INDEX(Dépenses!$A$2:$R$5000,$E17,I$1)="","",INDEX(Dépenses!$A$2:$R$5000,$E17,I$1)),"")</f>
        <v/>
      </c>
      <c r="J17" s="11" t="str">
        <f ca="1">IF(AND($D17&lt;&gt;"",$D17&lt;&gt;"fin"),IF(INDEX(Dépenses!$A$2:$R$5000,$E17,J$1)="","",INDEX(Dépenses!$A$2:$R$5000,$E17,J$1)),"")</f>
        <v/>
      </c>
      <c r="K17" s="79" t="str">
        <f ca="1">IF(AND($D17&lt;&gt;"",$D17&lt;&gt;"fin"),IF(INDEX(Dépenses!$A$2:$R$5000,$E17,K$1)="","",INDEX(Dépenses!$A$2:$R$5000,$E17,K$1)),"")</f>
        <v/>
      </c>
      <c r="M17" t="str">
        <f ca="1">IF(OR(M16="",M16="fin"),"",IF(ISNA(MATCH(TRUE,OFFSET(Recettes!$AA$2:$AA$5000,N16,0),0)),"fin",MATCH(TRUE,OFFSET(Recettes!$AA$2:$AA$5000,N16,0),0)))</f>
        <v/>
      </c>
      <c r="N17" t="str">
        <f t="shared" ca="1" si="2"/>
        <v/>
      </c>
      <c r="O17" s="79" t="str">
        <f ca="1">IF(AND($M17&lt;&gt;"",$M17&lt;&gt;"fin"),IF(INDEX(Recettes!$A$2:$R$5000,$N17,O$1)="","",INDEX(Recettes!$A$2:$R$5000,$N17,O$1)),"")</f>
        <v/>
      </c>
      <c r="P17" s="79" t="str">
        <f ca="1">IF(AND($M17&lt;&gt;"",$M17&lt;&gt;"fin"),IF(INDEX(Recettes!$A$2:$R$5000,$N17,P$1)="","",INDEX(Recettes!$A$2:$R$5000,$N17,P$1)),"")</f>
        <v/>
      </c>
      <c r="Q17" s="79" t="str">
        <f ca="1">IF(AND($M17&lt;&gt;"",$M17&lt;&gt;"fin"),IF(INDEX(Recettes!$A$2:$R$5000,$N17,Q$1)="","",INDEX(Recettes!$A$2:$R$5000,$N17,Q$1)),"")</f>
        <v/>
      </c>
      <c r="R17" s="79" t="str">
        <f ca="1">IF(AND($M17&lt;&gt;"",$M17&lt;&gt;"fin"),IF(INDEX(Recettes!$A$2:$R$5000,$N17,R$1)="","",INDEX(Recettes!$A$2:$R$5000,$N17,R$1)),"")</f>
        <v/>
      </c>
      <c r="S17" s="11" t="str">
        <f ca="1">IF(AND($M17&lt;&gt;"",$M17&lt;&gt;"fin"),IF(INDEX(Recettes!$A$2:$R$5000,$N17,S$1)="","",INDEX(Recettes!$A$2:$R$5000,$N17,S$1)),"")</f>
        <v/>
      </c>
      <c r="T17" s="79" t="str">
        <f ca="1">IF(AND($M17&lt;&gt;"",$M17&lt;&gt;"fin"),IF(INDEX(Recettes!$A$2:$R$5000,$N17,T$1)="","",INDEX(Recettes!$A$2:$R$5000,$N17,T$1)),"")</f>
        <v/>
      </c>
    </row>
    <row r="18" spans="1:20" x14ac:dyDescent="0.25">
      <c r="A18" t="s">
        <v>247</v>
      </c>
      <c r="B18">
        <v>13</v>
      </c>
      <c r="C18" s="611"/>
      <c r="D18" t="str">
        <f ca="1">IF(OR(D17="",D17="fin"),"",IF(ISNA(MATCH(TRUE,OFFSET(Dépenses!$AA$2:$AA$5000,E17,0),0)),"fin",MATCH(TRUE,OFFSET(Dépenses!$AA$2:$AA$5000,E17,0),0)))</f>
        <v/>
      </c>
      <c r="E18" t="str">
        <f t="shared" ca="1" si="1"/>
        <v/>
      </c>
      <c r="F18" s="79" t="str">
        <f ca="1">IF(AND($D18&lt;&gt;"",$D18&lt;&gt;"fin"),IF(INDEX(Dépenses!$A$2:$R$5000,$E18,F$1)="","",INDEX(Dépenses!$A$2:$R$5000,$E18,F$1)),"")</f>
        <v/>
      </c>
      <c r="G18" s="79" t="str">
        <f ca="1">IF(AND($D18&lt;&gt;"",$D18&lt;&gt;"fin"),IF(INDEX(Dépenses!$A$2:$R$5000,$E18,G$1)="","",INDEX(Dépenses!$A$2:$R$5000,$E18,G$1)),"")</f>
        <v/>
      </c>
      <c r="H18" s="79" t="str">
        <f ca="1">IF(AND($D18&lt;&gt;"",$D18&lt;&gt;"fin"),IF(INDEX(Dépenses!$A$2:$R$5000,$E18,H$1)="","",INDEX(Dépenses!$A$2:$R$5000,$E18,H$1)),"")</f>
        <v/>
      </c>
      <c r="I18" s="79" t="str">
        <f ca="1">IF(AND($D18&lt;&gt;"",$D18&lt;&gt;"fin"),IF(INDEX(Dépenses!$A$2:$R$5000,$E18,I$1)="","",INDEX(Dépenses!$A$2:$R$5000,$E18,I$1)),"")</f>
        <v/>
      </c>
      <c r="J18" s="11" t="str">
        <f ca="1">IF(AND($D18&lt;&gt;"",$D18&lt;&gt;"fin"),IF(INDEX(Dépenses!$A$2:$R$5000,$E18,J$1)="","",INDEX(Dépenses!$A$2:$R$5000,$E18,J$1)),"")</f>
        <v/>
      </c>
      <c r="K18" s="79" t="str">
        <f ca="1">IF(AND($D18&lt;&gt;"",$D18&lt;&gt;"fin"),IF(INDEX(Dépenses!$A$2:$R$5000,$E18,K$1)="","",INDEX(Dépenses!$A$2:$R$5000,$E18,K$1)),"")</f>
        <v/>
      </c>
      <c r="M18" t="str">
        <f ca="1">IF(OR(M17="",M17="fin"),"",IF(ISNA(MATCH(TRUE,OFFSET(Recettes!$AA$2:$AA$5000,N17,0),0)),"fin",MATCH(TRUE,OFFSET(Recettes!$AA$2:$AA$5000,N17,0),0)))</f>
        <v/>
      </c>
      <c r="N18" t="str">
        <f t="shared" ca="1" si="2"/>
        <v/>
      </c>
      <c r="O18" s="79" t="str">
        <f ca="1">IF(AND($M18&lt;&gt;"",$M18&lt;&gt;"fin"),IF(INDEX(Recettes!$A$2:$R$5000,$N18,O$1)="","",INDEX(Recettes!$A$2:$R$5000,$N18,O$1)),"")</f>
        <v/>
      </c>
      <c r="P18" s="79" t="str">
        <f ca="1">IF(AND($M18&lt;&gt;"",$M18&lt;&gt;"fin"),IF(INDEX(Recettes!$A$2:$R$5000,$N18,P$1)="","",INDEX(Recettes!$A$2:$R$5000,$N18,P$1)),"")</f>
        <v/>
      </c>
      <c r="Q18" s="79" t="str">
        <f ca="1">IF(AND($M18&lt;&gt;"",$M18&lt;&gt;"fin"),IF(INDEX(Recettes!$A$2:$R$5000,$N18,Q$1)="","",INDEX(Recettes!$A$2:$R$5000,$N18,Q$1)),"")</f>
        <v/>
      </c>
      <c r="R18" s="79" t="str">
        <f ca="1">IF(AND($M18&lt;&gt;"",$M18&lt;&gt;"fin"),IF(INDEX(Recettes!$A$2:$R$5000,$N18,R$1)="","",INDEX(Recettes!$A$2:$R$5000,$N18,R$1)),"")</f>
        <v/>
      </c>
      <c r="S18" s="11" t="str">
        <f ca="1">IF(AND($M18&lt;&gt;"",$M18&lt;&gt;"fin"),IF(INDEX(Recettes!$A$2:$R$5000,$N18,S$1)="","",INDEX(Recettes!$A$2:$R$5000,$N18,S$1)),"")</f>
        <v/>
      </c>
      <c r="T18" s="79" t="str">
        <f ca="1">IF(AND($M18&lt;&gt;"",$M18&lt;&gt;"fin"),IF(INDEX(Recettes!$A$2:$R$5000,$N18,T$1)="","",INDEX(Recettes!$A$2:$R$5000,$N18,T$1)),"")</f>
        <v/>
      </c>
    </row>
    <row r="19" spans="1:20" x14ac:dyDescent="0.25">
      <c r="A19" t="s">
        <v>248</v>
      </c>
      <c r="B19">
        <v>14</v>
      </c>
      <c r="C19" s="611"/>
      <c r="D19" t="str">
        <f ca="1">IF(OR(D18="",D18="fin"),"",IF(ISNA(MATCH(TRUE,OFFSET(Dépenses!$AA$2:$AA$5000,E18,0),0)),"fin",MATCH(TRUE,OFFSET(Dépenses!$AA$2:$AA$5000,E18,0),0)))</f>
        <v/>
      </c>
      <c r="E19" t="str">
        <f t="shared" ca="1" si="1"/>
        <v/>
      </c>
      <c r="F19" s="79" t="str">
        <f ca="1">IF(AND($D19&lt;&gt;"",$D19&lt;&gt;"fin"),IF(INDEX(Dépenses!$A$2:$R$5000,$E19,F$1)="","",INDEX(Dépenses!$A$2:$R$5000,$E19,F$1)),"")</f>
        <v/>
      </c>
      <c r="G19" s="79" t="str">
        <f ca="1">IF(AND($D19&lt;&gt;"",$D19&lt;&gt;"fin"),IF(INDEX(Dépenses!$A$2:$R$5000,$E19,G$1)="","",INDEX(Dépenses!$A$2:$R$5000,$E19,G$1)),"")</f>
        <v/>
      </c>
      <c r="H19" s="79" t="str">
        <f ca="1">IF(AND($D19&lt;&gt;"",$D19&lt;&gt;"fin"),IF(INDEX(Dépenses!$A$2:$R$5000,$E19,H$1)="","",INDEX(Dépenses!$A$2:$R$5000,$E19,H$1)),"")</f>
        <v/>
      </c>
      <c r="I19" s="79" t="str">
        <f ca="1">IF(AND($D19&lt;&gt;"",$D19&lt;&gt;"fin"),IF(INDEX(Dépenses!$A$2:$R$5000,$E19,I$1)="","",INDEX(Dépenses!$A$2:$R$5000,$E19,I$1)),"")</f>
        <v/>
      </c>
      <c r="J19" s="11" t="str">
        <f ca="1">IF(AND($D19&lt;&gt;"",$D19&lt;&gt;"fin"),IF(INDEX(Dépenses!$A$2:$R$5000,$E19,J$1)="","",INDEX(Dépenses!$A$2:$R$5000,$E19,J$1)),"")</f>
        <v/>
      </c>
      <c r="K19" s="79" t="str">
        <f ca="1">IF(AND($D19&lt;&gt;"",$D19&lt;&gt;"fin"),IF(INDEX(Dépenses!$A$2:$R$5000,$E19,K$1)="","",INDEX(Dépenses!$A$2:$R$5000,$E19,K$1)),"")</f>
        <v/>
      </c>
      <c r="M19" t="str">
        <f ca="1">IF(OR(M18="",M18="fin"),"",IF(ISNA(MATCH(TRUE,OFFSET(Recettes!$AA$2:$AA$5000,N18,0),0)),"fin",MATCH(TRUE,OFFSET(Recettes!$AA$2:$AA$5000,N18,0),0)))</f>
        <v/>
      </c>
      <c r="N19" t="str">
        <f t="shared" ca="1" si="2"/>
        <v/>
      </c>
      <c r="O19" s="79" t="str">
        <f ca="1">IF(AND($M19&lt;&gt;"",$M19&lt;&gt;"fin"),IF(INDEX(Recettes!$A$2:$R$5000,$N19,O$1)="","",INDEX(Recettes!$A$2:$R$5000,$N19,O$1)),"")</f>
        <v/>
      </c>
      <c r="P19" s="79" t="str">
        <f ca="1">IF(AND($M19&lt;&gt;"",$M19&lt;&gt;"fin"),IF(INDEX(Recettes!$A$2:$R$5000,$N19,P$1)="","",INDEX(Recettes!$A$2:$R$5000,$N19,P$1)),"")</f>
        <v/>
      </c>
      <c r="Q19" s="79" t="str">
        <f ca="1">IF(AND($M19&lt;&gt;"",$M19&lt;&gt;"fin"),IF(INDEX(Recettes!$A$2:$R$5000,$N19,Q$1)="","",INDEX(Recettes!$A$2:$R$5000,$N19,Q$1)),"")</f>
        <v/>
      </c>
      <c r="R19" s="79" t="str">
        <f ca="1">IF(AND($M19&lt;&gt;"",$M19&lt;&gt;"fin"),IF(INDEX(Recettes!$A$2:$R$5000,$N19,R$1)="","",INDEX(Recettes!$A$2:$R$5000,$N19,R$1)),"")</f>
        <v/>
      </c>
      <c r="S19" s="11" t="str">
        <f ca="1">IF(AND($M19&lt;&gt;"",$M19&lt;&gt;"fin"),IF(INDEX(Recettes!$A$2:$R$5000,$N19,S$1)="","",INDEX(Recettes!$A$2:$R$5000,$N19,S$1)),"")</f>
        <v/>
      </c>
      <c r="T19" s="79" t="str">
        <f ca="1">IF(AND($M19&lt;&gt;"",$M19&lt;&gt;"fin"),IF(INDEX(Recettes!$A$2:$R$5000,$N19,T$1)="","",INDEX(Recettes!$A$2:$R$5000,$N19,T$1)),"")</f>
        <v/>
      </c>
    </row>
    <row r="20" spans="1:20" x14ac:dyDescent="0.25">
      <c r="A20" t="s">
        <v>249</v>
      </c>
      <c r="B20">
        <v>15</v>
      </c>
      <c r="C20" s="611"/>
      <c r="D20" t="str">
        <f ca="1">IF(OR(D19="",D19="fin"),"",IF(ISNA(MATCH(TRUE,OFFSET(Dépenses!$AA$2:$AA$5000,E19,0),0)),"fin",MATCH(TRUE,OFFSET(Dépenses!$AA$2:$AA$5000,E19,0),0)))</f>
        <v/>
      </c>
      <c r="E20" t="str">
        <f t="shared" ca="1" si="1"/>
        <v/>
      </c>
      <c r="F20" s="79" t="str">
        <f ca="1">IF(AND($D20&lt;&gt;"",$D20&lt;&gt;"fin"),IF(INDEX(Dépenses!$A$2:$R$5000,$E20,F$1)="","",INDEX(Dépenses!$A$2:$R$5000,$E20,F$1)),"")</f>
        <v/>
      </c>
      <c r="G20" s="79" t="str">
        <f ca="1">IF(AND($D20&lt;&gt;"",$D20&lt;&gt;"fin"),IF(INDEX(Dépenses!$A$2:$R$5000,$E20,G$1)="","",INDEX(Dépenses!$A$2:$R$5000,$E20,G$1)),"")</f>
        <v/>
      </c>
      <c r="H20" s="79" t="str">
        <f ca="1">IF(AND($D20&lt;&gt;"",$D20&lt;&gt;"fin"),IF(INDEX(Dépenses!$A$2:$R$5000,$E20,H$1)="","",INDEX(Dépenses!$A$2:$R$5000,$E20,H$1)),"")</f>
        <v/>
      </c>
      <c r="I20" s="79" t="str">
        <f ca="1">IF(AND($D20&lt;&gt;"",$D20&lt;&gt;"fin"),IF(INDEX(Dépenses!$A$2:$R$5000,$E20,I$1)="","",INDEX(Dépenses!$A$2:$R$5000,$E20,I$1)),"")</f>
        <v/>
      </c>
      <c r="J20" s="11" t="str">
        <f ca="1">IF(AND($D20&lt;&gt;"",$D20&lt;&gt;"fin"),IF(INDEX(Dépenses!$A$2:$R$5000,$E20,J$1)="","",INDEX(Dépenses!$A$2:$R$5000,$E20,J$1)),"")</f>
        <v/>
      </c>
      <c r="K20" s="79" t="str">
        <f ca="1">IF(AND($D20&lt;&gt;"",$D20&lt;&gt;"fin"),IF(INDEX(Dépenses!$A$2:$R$5000,$E20,K$1)="","",INDEX(Dépenses!$A$2:$R$5000,$E20,K$1)),"")</f>
        <v/>
      </c>
      <c r="M20" t="str">
        <f ca="1">IF(OR(M19="",M19="fin"),"",IF(ISNA(MATCH(TRUE,OFFSET(Recettes!$AA$2:$AA$5000,N19,0),0)),"fin",MATCH(TRUE,OFFSET(Recettes!$AA$2:$AA$5000,N19,0),0)))</f>
        <v/>
      </c>
      <c r="N20" t="str">
        <f t="shared" ca="1" si="2"/>
        <v/>
      </c>
      <c r="O20" s="79" t="str">
        <f ca="1">IF(AND($M20&lt;&gt;"",$M20&lt;&gt;"fin"),IF(INDEX(Recettes!$A$2:$R$5000,$N20,O$1)="","",INDEX(Recettes!$A$2:$R$5000,$N20,O$1)),"")</f>
        <v/>
      </c>
      <c r="P20" s="79" t="str">
        <f ca="1">IF(AND($M20&lt;&gt;"",$M20&lt;&gt;"fin"),IF(INDEX(Recettes!$A$2:$R$5000,$N20,P$1)="","",INDEX(Recettes!$A$2:$R$5000,$N20,P$1)),"")</f>
        <v/>
      </c>
      <c r="Q20" s="79" t="str">
        <f ca="1">IF(AND($M20&lt;&gt;"",$M20&lt;&gt;"fin"),IF(INDEX(Recettes!$A$2:$R$5000,$N20,Q$1)="","",INDEX(Recettes!$A$2:$R$5000,$N20,Q$1)),"")</f>
        <v/>
      </c>
      <c r="R20" s="79" t="str">
        <f ca="1">IF(AND($M20&lt;&gt;"",$M20&lt;&gt;"fin"),IF(INDEX(Recettes!$A$2:$R$5000,$N20,R$1)="","",INDEX(Recettes!$A$2:$R$5000,$N20,R$1)),"")</f>
        <v/>
      </c>
      <c r="S20" s="11" t="str">
        <f ca="1">IF(AND($M20&lt;&gt;"",$M20&lt;&gt;"fin"),IF(INDEX(Recettes!$A$2:$R$5000,$N20,S$1)="","",INDEX(Recettes!$A$2:$R$5000,$N20,S$1)),"")</f>
        <v/>
      </c>
      <c r="T20" s="79" t="str">
        <f ca="1">IF(AND($M20&lt;&gt;"",$M20&lt;&gt;"fin"),IF(INDEX(Recettes!$A$2:$R$5000,$N20,T$1)="","",INDEX(Recettes!$A$2:$R$5000,$N20,T$1)),"")</f>
        <v/>
      </c>
    </row>
    <row r="21" spans="1:20" x14ac:dyDescent="0.25">
      <c r="A21" t="s">
        <v>250</v>
      </c>
      <c r="B21">
        <v>16</v>
      </c>
      <c r="C21" s="611"/>
      <c r="D21" t="str">
        <f ca="1">IF(OR(D20="",D20="fin"),"",IF(ISNA(MATCH(TRUE,OFFSET(Dépenses!$AA$2:$AA$5000,E20,0),0)),"fin",MATCH(TRUE,OFFSET(Dépenses!$AA$2:$AA$5000,E20,0),0)))</f>
        <v/>
      </c>
      <c r="E21" t="str">
        <f t="shared" ca="1" si="1"/>
        <v/>
      </c>
      <c r="F21" s="79" t="str">
        <f ca="1">IF(AND($D21&lt;&gt;"",$D21&lt;&gt;"fin"),IF(INDEX(Dépenses!$A$2:$R$5000,$E21,F$1)="","",INDEX(Dépenses!$A$2:$R$5000,$E21,F$1)),"")</f>
        <v/>
      </c>
      <c r="G21" s="79" t="str">
        <f ca="1">IF(AND($D21&lt;&gt;"",$D21&lt;&gt;"fin"),IF(INDEX(Dépenses!$A$2:$R$5000,$E21,G$1)="","",INDEX(Dépenses!$A$2:$R$5000,$E21,G$1)),"")</f>
        <v/>
      </c>
      <c r="H21" s="79" t="str">
        <f ca="1">IF(AND($D21&lt;&gt;"",$D21&lt;&gt;"fin"),IF(INDEX(Dépenses!$A$2:$R$5000,$E21,H$1)="","",INDEX(Dépenses!$A$2:$R$5000,$E21,H$1)),"")</f>
        <v/>
      </c>
      <c r="I21" s="79" t="str">
        <f ca="1">IF(AND($D21&lt;&gt;"",$D21&lt;&gt;"fin"),IF(INDEX(Dépenses!$A$2:$R$5000,$E21,I$1)="","",INDEX(Dépenses!$A$2:$R$5000,$E21,I$1)),"")</f>
        <v/>
      </c>
      <c r="J21" s="11" t="str">
        <f ca="1">IF(AND($D21&lt;&gt;"",$D21&lt;&gt;"fin"),IF(INDEX(Dépenses!$A$2:$R$5000,$E21,J$1)="","",INDEX(Dépenses!$A$2:$R$5000,$E21,J$1)),"")</f>
        <v/>
      </c>
      <c r="K21" s="79" t="str">
        <f ca="1">IF(AND($D21&lt;&gt;"",$D21&lt;&gt;"fin"),IF(INDEX(Dépenses!$A$2:$R$5000,$E21,K$1)="","",INDEX(Dépenses!$A$2:$R$5000,$E21,K$1)),"")</f>
        <v/>
      </c>
      <c r="M21" t="str">
        <f ca="1">IF(OR(M20="",M20="fin"),"",IF(ISNA(MATCH(TRUE,OFFSET(Recettes!$AA$2:$AA$5000,N20,0),0)),"fin",MATCH(TRUE,OFFSET(Recettes!$AA$2:$AA$5000,N20,0),0)))</f>
        <v/>
      </c>
      <c r="N21" t="str">
        <f t="shared" ca="1" si="2"/>
        <v/>
      </c>
      <c r="O21" s="79" t="str">
        <f ca="1">IF(AND($M21&lt;&gt;"",$M21&lt;&gt;"fin"),IF(INDEX(Recettes!$A$2:$R$5000,$N21,O$1)="","",INDEX(Recettes!$A$2:$R$5000,$N21,O$1)),"")</f>
        <v/>
      </c>
      <c r="P21" s="79" t="str">
        <f ca="1">IF(AND($M21&lt;&gt;"",$M21&lt;&gt;"fin"),IF(INDEX(Recettes!$A$2:$R$5000,$N21,P$1)="","",INDEX(Recettes!$A$2:$R$5000,$N21,P$1)),"")</f>
        <v/>
      </c>
      <c r="Q21" s="79" t="str">
        <f ca="1">IF(AND($M21&lt;&gt;"",$M21&lt;&gt;"fin"),IF(INDEX(Recettes!$A$2:$R$5000,$N21,Q$1)="","",INDEX(Recettes!$A$2:$R$5000,$N21,Q$1)),"")</f>
        <v/>
      </c>
      <c r="R21" s="79" t="str">
        <f ca="1">IF(AND($M21&lt;&gt;"",$M21&lt;&gt;"fin"),IF(INDEX(Recettes!$A$2:$R$5000,$N21,R$1)="","",INDEX(Recettes!$A$2:$R$5000,$N21,R$1)),"")</f>
        <v/>
      </c>
      <c r="S21" s="11" t="str">
        <f ca="1">IF(AND($M21&lt;&gt;"",$M21&lt;&gt;"fin"),IF(INDEX(Recettes!$A$2:$R$5000,$N21,S$1)="","",INDEX(Recettes!$A$2:$R$5000,$N21,S$1)),"")</f>
        <v/>
      </c>
      <c r="T21" s="79" t="str">
        <f ca="1">IF(AND($M21&lt;&gt;"",$M21&lt;&gt;"fin"),IF(INDEX(Recettes!$A$2:$R$5000,$N21,T$1)="","",INDEX(Recettes!$A$2:$R$5000,$N21,T$1)),"")</f>
        <v/>
      </c>
    </row>
    <row r="22" spans="1:20" x14ac:dyDescent="0.25">
      <c r="A22" t="s">
        <v>251</v>
      </c>
      <c r="B22">
        <v>17</v>
      </c>
      <c r="C22" s="611"/>
      <c r="D22" t="str">
        <f ca="1">IF(OR(D21="",D21="fin"),"",IF(ISNA(MATCH(TRUE,OFFSET(Dépenses!$AA$2:$AA$5000,E21,0),0)),"fin",MATCH(TRUE,OFFSET(Dépenses!$AA$2:$AA$5000,E21,0),0)))</f>
        <v/>
      </c>
      <c r="E22" t="str">
        <f t="shared" ca="1" si="1"/>
        <v/>
      </c>
      <c r="F22" s="79" t="str">
        <f ca="1">IF(AND($D22&lt;&gt;"",$D22&lt;&gt;"fin"),IF(INDEX(Dépenses!$A$2:$R$5000,$E22,F$1)="","",INDEX(Dépenses!$A$2:$R$5000,$E22,F$1)),"")</f>
        <v/>
      </c>
      <c r="G22" s="79" t="str">
        <f ca="1">IF(AND($D22&lt;&gt;"",$D22&lt;&gt;"fin"),IF(INDEX(Dépenses!$A$2:$R$5000,$E22,G$1)="","",INDEX(Dépenses!$A$2:$R$5000,$E22,G$1)),"")</f>
        <v/>
      </c>
      <c r="H22" s="79" t="str">
        <f ca="1">IF(AND($D22&lt;&gt;"",$D22&lt;&gt;"fin"),IF(INDEX(Dépenses!$A$2:$R$5000,$E22,H$1)="","",INDEX(Dépenses!$A$2:$R$5000,$E22,H$1)),"")</f>
        <v/>
      </c>
      <c r="I22" s="79" t="str">
        <f ca="1">IF(AND($D22&lt;&gt;"",$D22&lt;&gt;"fin"),IF(INDEX(Dépenses!$A$2:$R$5000,$E22,I$1)="","",INDEX(Dépenses!$A$2:$R$5000,$E22,I$1)),"")</f>
        <v/>
      </c>
      <c r="J22" s="11" t="str">
        <f ca="1">IF(AND($D22&lt;&gt;"",$D22&lt;&gt;"fin"),IF(INDEX(Dépenses!$A$2:$R$5000,$E22,J$1)="","",INDEX(Dépenses!$A$2:$R$5000,$E22,J$1)),"")</f>
        <v/>
      </c>
      <c r="K22" s="79" t="str">
        <f ca="1">IF(AND($D22&lt;&gt;"",$D22&lt;&gt;"fin"),IF(INDEX(Dépenses!$A$2:$R$5000,$E22,K$1)="","",INDEX(Dépenses!$A$2:$R$5000,$E22,K$1)),"")</f>
        <v/>
      </c>
      <c r="M22" t="str">
        <f ca="1">IF(OR(M21="",M21="fin"),"",IF(ISNA(MATCH(TRUE,OFFSET(Recettes!$AA$2:$AA$5000,N21,0),0)),"fin",MATCH(TRUE,OFFSET(Recettes!$AA$2:$AA$5000,N21,0),0)))</f>
        <v/>
      </c>
      <c r="N22" t="str">
        <f t="shared" ca="1" si="2"/>
        <v/>
      </c>
      <c r="O22" s="79" t="str">
        <f ca="1">IF(AND($M22&lt;&gt;"",$M22&lt;&gt;"fin"),IF(INDEX(Recettes!$A$2:$R$5000,$N22,O$1)="","",INDEX(Recettes!$A$2:$R$5000,$N22,O$1)),"")</f>
        <v/>
      </c>
      <c r="P22" s="79" t="str">
        <f ca="1">IF(AND($M22&lt;&gt;"",$M22&lt;&gt;"fin"),IF(INDEX(Recettes!$A$2:$R$5000,$N22,P$1)="","",INDEX(Recettes!$A$2:$R$5000,$N22,P$1)),"")</f>
        <v/>
      </c>
      <c r="Q22" s="79" t="str">
        <f ca="1">IF(AND($M22&lt;&gt;"",$M22&lt;&gt;"fin"),IF(INDEX(Recettes!$A$2:$R$5000,$N22,Q$1)="","",INDEX(Recettes!$A$2:$R$5000,$N22,Q$1)),"")</f>
        <v/>
      </c>
      <c r="R22" s="79" t="str">
        <f ca="1">IF(AND($M22&lt;&gt;"",$M22&lt;&gt;"fin"),IF(INDEX(Recettes!$A$2:$R$5000,$N22,R$1)="","",INDEX(Recettes!$A$2:$R$5000,$N22,R$1)),"")</f>
        <v/>
      </c>
      <c r="S22" s="11" t="str">
        <f ca="1">IF(AND($M22&lt;&gt;"",$M22&lt;&gt;"fin"),IF(INDEX(Recettes!$A$2:$R$5000,$N22,S$1)="","",INDEX(Recettes!$A$2:$R$5000,$N22,S$1)),"")</f>
        <v/>
      </c>
      <c r="T22" s="79" t="str">
        <f ca="1">IF(AND($M22&lt;&gt;"",$M22&lt;&gt;"fin"),IF(INDEX(Recettes!$A$2:$R$5000,$N22,T$1)="","",INDEX(Recettes!$A$2:$R$5000,$N22,T$1)),"")</f>
        <v/>
      </c>
    </row>
    <row r="23" spans="1:20" x14ac:dyDescent="0.25">
      <c r="A23" t="s">
        <v>252</v>
      </c>
      <c r="B23">
        <v>18</v>
      </c>
      <c r="C23" s="611"/>
      <c r="D23" t="str">
        <f ca="1">IF(OR(D22="",D22="fin"),"",IF(ISNA(MATCH(TRUE,OFFSET(Dépenses!$AA$2:$AA$5000,E22,0),0)),"fin",MATCH(TRUE,OFFSET(Dépenses!$AA$2:$AA$5000,E22,0),0)))</f>
        <v/>
      </c>
      <c r="E23" t="str">
        <f t="shared" ca="1" si="1"/>
        <v/>
      </c>
      <c r="F23" s="79" t="str">
        <f ca="1">IF(AND($D23&lt;&gt;"",$D23&lt;&gt;"fin"),IF(INDEX(Dépenses!$A$2:$R$5000,$E23,F$1)="","",INDEX(Dépenses!$A$2:$R$5000,$E23,F$1)),"")</f>
        <v/>
      </c>
      <c r="G23" s="79" t="str">
        <f ca="1">IF(AND($D23&lt;&gt;"",$D23&lt;&gt;"fin"),IF(INDEX(Dépenses!$A$2:$R$5000,$E23,G$1)="","",INDEX(Dépenses!$A$2:$R$5000,$E23,G$1)),"")</f>
        <v/>
      </c>
      <c r="H23" s="79" t="str">
        <f ca="1">IF(AND($D23&lt;&gt;"",$D23&lt;&gt;"fin"),IF(INDEX(Dépenses!$A$2:$R$5000,$E23,H$1)="","",INDEX(Dépenses!$A$2:$R$5000,$E23,H$1)),"")</f>
        <v/>
      </c>
      <c r="I23" s="79" t="str">
        <f ca="1">IF(AND($D23&lt;&gt;"",$D23&lt;&gt;"fin"),IF(INDEX(Dépenses!$A$2:$R$5000,$E23,I$1)="","",INDEX(Dépenses!$A$2:$R$5000,$E23,I$1)),"")</f>
        <v/>
      </c>
      <c r="J23" s="11" t="str">
        <f ca="1">IF(AND($D23&lt;&gt;"",$D23&lt;&gt;"fin"),IF(INDEX(Dépenses!$A$2:$R$5000,$E23,J$1)="","",INDEX(Dépenses!$A$2:$R$5000,$E23,J$1)),"")</f>
        <v/>
      </c>
      <c r="K23" s="79" t="str">
        <f ca="1">IF(AND($D23&lt;&gt;"",$D23&lt;&gt;"fin"),IF(INDEX(Dépenses!$A$2:$R$5000,$E23,K$1)="","",INDEX(Dépenses!$A$2:$R$5000,$E23,K$1)),"")</f>
        <v/>
      </c>
      <c r="M23" t="str">
        <f ca="1">IF(OR(M22="",M22="fin"),"",IF(ISNA(MATCH(TRUE,OFFSET(Recettes!$AA$2:$AA$5000,N22,0),0)),"fin",MATCH(TRUE,OFFSET(Recettes!$AA$2:$AA$5000,N22,0),0)))</f>
        <v/>
      </c>
      <c r="N23" t="str">
        <f t="shared" ca="1" si="2"/>
        <v/>
      </c>
      <c r="O23" s="79" t="str">
        <f ca="1">IF(AND($M23&lt;&gt;"",$M23&lt;&gt;"fin"),IF(INDEX(Recettes!$A$2:$R$5000,$N23,O$1)="","",INDEX(Recettes!$A$2:$R$5000,$N23,O$1)),"")</f>
        <v/>
      </c>
      <c r="P23" s="79" t="str">
        <f ca="1">IF(AND($M23&lt;&gt;"",$M23&lt;&gt;"fin"),IF(INDEX(Recettes!$A$2:$R$5000,$N23,P$1)="","",INDEX(Recettes!$A$2:$R$5000,$N23,P$1)),"")</f>
        <v/>
      </c>
      <c r="Q23" s="79" t="str">
        <f ca="1">IF(AND($M23&lt;&gt;"",$M23&lt;&gt;"fin"),IF(INDEX(Recettes!$A$2:$R$5000,$N23,Q$1)="","",INDEX(Recettes!$A$2:$R$5000,$N23,Q$1)),"")</f>
        <v/>
      </c>
      <c r="R23" s="79" t="str">
        <f ca="1">IF(AND($M23&lt;&gt;"",$M23&lt;&gt;"fin"),IF(INDEX(Recettes!$A$2:$R$5000,$N23,R$1)="","",INDEX(Recettes!$A$2:$R$5000,$N23,R$1)),"")</f>
        <v/>
      </c>
      <c r="S23" s="11" t="str">
        <f ca="1">IF(AND($M23&lt;&gt;"",$M23&lt;&gt;"fin"),IF(INDEX(Recettes!$A$2:$R$5000,$N23,S$1)="","",INDEX(Recettes!$A$2:$R$5000,$N23,S$1)),"")</f>
        <v/>
      </c>
      <c r="T23" s="79" t="str">
        <f ca="1">IF(AND($M23&lt;&gt;"",$M23&lt;&gt;"fin"),IF(INDEX(Recettes!$A$2:$R$5000,$N23,T$1)="","",INDEX(Recettes!$A$2:$R$5000,$N23,T$1)),"")</f>
        <v/>
      </c>
    </row>
    <row r="24" spans="1:20" x14ac:dyDescent="0.25">
      <c r="A24" t="s">
        <v>253</v>
      </c>
      <c r="B24">
        <v>19</v>
      </c>
      <c r="C24" s="611"/>
      <c r="D24" t="str">
        <f ca="1">IF(OR(D23="",D23="fin"),"",IF(ISNA(MATCH(TRUE,OFFSET(Dépenses!$AA$2:$AA$5000,E23,0),0)),"fin",MATCH(TRUE,OFFSET(Dépenses!$AA$2:$AA$5000,E23,0),0)))</f>
        <v/>
      </c>
      <c r="E24" t="str">
        <f t="shared" ca="1" si="1"/>
        <v/>
      </c>
      <c r="F24" s="79" t="str">
        <f ca="1">IF(AND($D24&lt;&gt;"",$D24&lt;&gt;"fin"),IF(INDEX(Dépenses!$A$2:$R$5000,$E24,F$1)="","",INDEX(Dépenses!$A$2:$R$5000,$E24,F$1)),"")</f>
        <v/>
      </c>
      <c r="G24" s="79" t="str">
        <f ca="1">IF(AND($D24&lt;&gt;"",$D24&lt;&gt;"fin"),IF(INDEX(Dépenses!$A$2:$R$5000,$E24,G$1)="","",INDEX(Dépenses!$A$2:$R$5000,$E24,G$1)),"")</f>
        <v/>
      </c>
      <c r="H24" s="79" t="str">
        <f ca="1">IF(AND($D24&lt;&gt;"",$D24&lt;&gt;"fin"),IF(INDEX(Dépenses!$A$2:$R$5000,$E24,H$1)="","",INDEX(Dépenses!$A$2:$R$5000,$E24,H$1)),"")</f>
        <v/>
      </c>
      <c r="I24" s="79" t="str">
        <f ca="1">IF(AND($D24&lt;&gt;"",$D24&lt;&gt;"fin"),IF(INDEX(Dépenses!$A$2:$R$5000,$E24,I$1)="","",INDEX(Dépenses!$A$2:$R$5000,$E24,I$1)),"")</f>
        <v/>
      </c>
      <c r="J24" s="11" t="str">
        <f ca="1">IF(AND($D24&lt;&gt;"",$D24&lt;&gt;"fin"),IF(INDEX(Dépenses!$A$2:$R$5000,$E24,J$1)="","",INDEX(Dépenses!$A$2:$R$5000,$E24,J$1)),"")</f>
        <v/>
      </c>
      <c r="K24" s="79" t="str">
        <f ca="1">IF(AND($D24&lt;&gt;"",$D24&lt;&gt;"fin"),IF(INDEX(Dépenses!$A$2:$R$5000,$E24,K$1)="","",INDEX(Dépenses!$A$2:$R$5000,$E24,K$1)),"")</f>
        <v/>
      </c>
      <c r="M24" t="str">
        <f ca="1">IF(OR(M23="",M23="fin"),"",IF(ISNA(MATCH(TRUE,OFFSET(Recettes!$AA$2:$AA$5000,N23,0),0)),"fin",MATCH(TRUE,OFFSET(Recettes!$AA$2:$AA$5000,N23,0),0)))</f>
        <v/>
      </c>
      <c r="N24" t="str">
        <f t="shared" ca="1" si="2"/>
        <v/>
      </c>
      <c r="O24" s="79" t="str">
        <f ca="1">IF(AND($M24&lt;&gt;"",$M24&lt;&gt;"fin"),IF(INDEX(Recettes!$A$2:$R$5000,$N24,O$1)="","",INDEX(Recettes!$A$2:$R$5000,$N24,O$1)),"")</f>
        <v/>
      </c>
      <c r="P24" s="79" t="str">
        <f ca="1">IF(AND($M24&lt;&gt;"",$M24&lt;&gt;"fin"),IF(INDEX(Recettes!$A$2:$R$5000,$N24,P$1)="","",INDEX(Recettes!$A$2:$R$5000,$N24,P$1)),"")</f>
        <v/>
      </c>
      <c r="Q24" s="79" t="str">
        <f ca="1">IF(AND($M24&lt;&gt;"",$M24&lt;&gt;"fin"),IF(INDEX(Recettes!$A$2:$R$5000,$N24,Q$1)="","",INDEX(Recettes!$A$2:$R$5000,$N24,Q$1)),"")</f>
        <v/>
      </c>
      <c r="R24" s="79" t="str">
        <f ca="1">IF(AND($M24&lt;&gt;"",$M24&lt;&gt;"fin"),IF(INDEX(Recettes!$A$2:$R$5000,$N24,R$1)="","",INDEX(Recettes!$A$2:$R$5000,$N24,R$1)),"")</f>
        <v/>
      </c>
      <c r="S24" s="11" t="str">
        <f ca="1">IF(AND($M24&lt;&gt;"",$M24&lt;&gt;"fin"),IF(INDEX(Recettes!$A$2:$R$5000,$N24,S$1)="","",INDEX(Recettes!$A$2:$R$5000,$N24,S$1)),"")</f>
        <v/>
      </c>
      <c r="T24" s="79" t="str">
        <f ca="1">IF(AND($M24&lt;&gt;"",$M24&lt;&gt;"fin"),IF(INDEX(Recettes!$A$2:$R$5000,$N24,T$1)="","",INDEX(Recettes!$A$2:$R$5000,$N24,T$1)),"")</f>
        <v/>
      </c>
    </row>
    <row r="25" spans="1:20" x14ac:dyDescent="0.25">
      <c r="A25" t="s">
        <v>254</v>
      </c>
      <c r="B25">
        <v>20</v>
      </c>
      <c r="C25" s="611"/>
      <c r="D25" t="str">
        <f ca="1">IF(OR(D24="",D24="fin"),"",IF(ISNA(MATCH(TRUE,OFFSET(Dépenses!$AA$2:$AA$5000,E24,0),0)),"fin",MATCH(TRUE,OFFSET(Dépenses!$AA$2:$AA$5000,E24,0),0)))</f>
        <v/>
      </c>
      <c r="E25" t="str">
        <f t="shared" ca="1" si="1"/>
        <v/>
      </c>
      <c r="F25" s="79" t="str">
        <f ca="1">IF(AND($D25&lt;&gt;"",$D25&lt;&gt;"fin"),IF(INDEX(Dépenses!$A$2:$R$5000,$E25,F$1)="","",INDEX(Dépenses!$A$2:$R$5000,$E25,F$1)),"")</f>
        <v/>
      </c>
      <c r="G25" s="79" t="str">
        <f ca="1">IF(AND($D25&lt;&gt;"",$D25&lt;&gt;"fin"),IF(INDEX(Dépenses!$A$2:$R$5000,$E25,G$1)="","",INDEX(Dépenses!$A$2:$R$5000,$E25,G$1)),"")</f>
        <v/>
      </c>
      <c r="H25" s="79" t="str">
        <f ca="1">IF(AND($D25&lt;&gt;"",$D25&lt;&gt;"fin"),IF(INDEX(Dépenses!$A$2:$R$5000,$E25,H$1)="","",INDEX(Dépenses!$A$2:$R$5000,$E25,H$1)),"")</f>
        <v/>
      </c>
      <c r="I25" s="79" t="str">
        <f ca="1">IF(AND($D25&lt;&gt;"",$D25&lt;&gt;"fin"),IF(INDEX(Dépenses!$A$2:$R$5000,$E25,I$1)="","",INDEX(Dépenses!$A$2:$R$5000,$E25,I$1)),"")</f>
        <v/>
      </c>
      <c r="J25" s="11" t="str">
        <f ca="1">IF(AND($D25&lt;&gt;"",$D25&lt;&gt;"fin"),IF(INDEX(Dépenses!$A$2:$R$5000,$E25,J$1)="","",INDEX(Dépenses!$A$2:$R$5000,$E25,J$1)),"")</f>
        <v/>
      </c>
      <c r="K25" s="79" t="str">
        <f ca="1">IF(AND($D25&lt;&gt;"",$D25&lt;&gt;"fin"),IF(INDEX(Dépenses!$A$2:$R$5000,$E25,K$1)="","",INDEX(Dépenses!$A$2:$R$5000,$E25,K$1)),"")</f>
        <v/>
      </c>
      <c r="M25" t="str">
        <f ca="1">IF(OR(M24="",M24="fin"),"",IF(ISNA(MATCH(TRUE,OFFSET(Recettes!$AA$2:$AA$5000,N24,0),0)),"fin",MATCH(TRUE,OFFSET(Recettes!$AA$2:$AA$5000,N24,0),0)))</f>
        <v/>
      </c>
      <c r="N25" t="str">
        <f t="shared" ca="1" si="2"/>
        <v/>
      </c>
      <c r="O25" s="79" t="str">
        <f ca="1">IF(AND($M25&lt;&gt;"",$M25&lt;&gt;"fin"),IF(INDEX(Recettes!$A$2:$R$5000,$N25,O$1)="","",INDEX(Recettes!$A$2:$R$5000,$N25,O$1)),"")</f>
        <v/>
      </c>
      <c r="P25" s="79" t="str">
        <f ca="1">IF(AND($M25&lt;&gt;"",$M25&lt;&gt;"fin"),IF(INDEX(Recettes!$A$2:$R$5000,$N25,P$1)="","",INDEX(Recettes!$A$2:$R$5000,$N25,P$1)),"")</f>
        <v/>
      </c>
      <c r="Q25" s="79" t="str">
        <f ca="1">IF(AND($M25&lt;&gt;"",$M25&lt;&gt;"fin"),IF(INDEX(Recettes!$A$2:$R$5000,$N25,Q$1)="","",INDEX(Recettes!$A$2:$R$5000,$N25,Q$1)),"")</f>
        <v/>
      </c>
      <c r="R25" s="79" t="str">
        <f ca="1">IF(AND($M25&lt;&gt;"",$M25&lt;&gt;"fin"),IF(INDEX(Recettes!$A$2:$R$5000,$N25,R$1)="","",INDEX(Recettes!$A$2:$R$5000,$N25,R$1)),"")</f>
        <v/>
      </c>
      <c r="S25" s="11" t="str">
        <f ca="1">IF(AND($M25&lt;&gt;"",$M25&lt;&gt;"fin"),IF(INDEX(Recettes!$A$2:$R$5000,$N25,S$1)="","",INDEX(Recettes!$A$2:$R$5000,$N25,S$1)),"")</f>
        <v/>
      </c>
      <c r="T25" s="79" t="str">
        <f ca="1">IF(AND($M25&lt;&gt;"",$M25&lt;&gt;"fin"),IF(INDEX(Recettes!$A$2:$R$5000,$N25,T$1)="","",INDEX(Recettes!$A$2:$R$5000,$N25,T$1)),"")</f>
        <v/>
      </c>
    </row>
    <row r="26" spans="1:20" x14ac:dyDescent="0.25">
      <c r="A26" t="s">
        <v>255</v>
      </c>
      <c r="B26">
        <v>21</v>
      </c>
      <c r="C26" s="611"/>
      <c r="D26" t="str">
        <f ca="1">IF(OR(D25="",D25="fin"),"",IF(ISNA(MATCH(TRUE,OFFSET(Dépenses!$AA$2:$AA$5000,E25,0),0)),"fin",MATCH(TRUE,OFFSET(Dépenses!$AA$2:$AA$5000,E25,0),0)))</f>
        <v/>
      </c>
      <c r="E26" t="str">
        <f t="shared" ca="1" si="1"/>
        <v/>
      </c>
      <c r="F26" s="79" t="str">
        <f ca="1">IF(AND($D26&lt;&gt;"",$D26&lt;&gt;"fin"),IF(INDEX(Dépenses!$A$2:$R$5000,$E26,F$1)="","",INDEX(Dépenses!$A$2:$R$5000,$E26,F$1)),"")</f>
        <v/>
      </c>
      <c r="G26" s="79" t="str">
        <f ca="1">IF(AND($D26&lt;&gt;"",$D26&lt;&gt;"fin"),IF(INDEX(Dépenses!$A$2:$R$5000,$E26,G$1)="","",INDEX(Dépenses!$A$2:$R$5000,$E26,G$1)),"")</f>
        <v/>
      </c>
      <c r="H26" s="79" t="str">
        <f ca="1">IF(AND($D26&lt;&gt;"",$D26&lt;&gt;"fin"),IF(INDEX(Dépenses!$A$2:$R$5000,$E26,H$1)="","",INDEX(Dépenses!$A$2:$R$5000,$E26,H$1)),"")</f>
        <v/>
      </c>
      <c r="I26" s="79" t="str">
        <f ca="1">IF(AND($D26&lt;&gt;"",$D26&lt;&gt;"fin"),IF(INDEX(Dépenses!$A$2:$R$5000,$E26,I$1)="","",INDEX(Dépenses!$A$2:$R$5000,$E26,I$1)),"")</f>
        <v/>
      </c>
      <c r="J26" s="11" t="str">
        <f ca="1">IF(AND($D26&lt;&gt;"",$D26&lt;&gt;"fin"),IF(INDEX(Dépenses!$A$2:$R$5000,$E26,J$1)="","",INDEX(Dépenses!$A$2:$R$5000,$E26,J$1)),"")</f>
        <v/>
      </c>
      <c r="K26" s="79" t="str">
        <f ca="1">IF(AND($D26&lt;&gt;"",$D26&lt;&gt;"fin"),IF(INDEX(Dépenses!$A$2:$R$5000,$E26,K$1)="","",INDEX(Dépenses!$A$2:$R$5000,$E26,K$1)),"")</f>
        <v/>
      </c>
      <c r="M26" t="str">
        <f ca="1">IF(OR(M25="",M25="fin"),"",IF(ISNA(MATCH(TRUE,OFFSET(Recettes!$AA$2:$AA$5000,N25,0),0)),"fin",MATCH(TRUE,OFFSET(Recettes!$AA$2:$AA$5000,N25,0),0)))</f>
        <v/>
      </c>
      <c r="N26" t="str">
        <f t="shared" ca="1" si="2"/>
        <v/>
      </c>
      <c r="O26" s="79" t="str">
        <f ca="1">IF(AND($M26&lt;&gt;"",$M26&lt;&gt;"fin"),IF(INDEX(Recettes!$A$2:$R$5000,$N26,O$1)="","",INDEX(Recettes!$A$2:$R$5000,$N26,O$1)),"")</f>
        <v/>
      </c>
      <c r="P26" s="79" t="str">
        <f ca="1">IF(AND($M26&lt;&gt;"",$M26&lt;&gt;"fin"),IF(INDEX(Recettes!$A$2:$R$5000,$N26,P$1)="","",INDEX(Recettes!$A$2:$R$5000,$N26,P$1)),"")</f>
        <v/>
      </c>
      <c r="Q26" s="79" t="str">
        <f ca="1">IF(AND($M26&lt;&gt;"",$M26&lt;&gt;"fin"),IF(INDEX(Recettes!$A$2:$R$5000,$N26,Q$1)="","",INDEX(Recettes!$A$2:$R$5000,$N26,Q$1)),"")</f>
        <v/>
      </c>
      <c r="R26" s="79" t="str">
        <f ca="1">IF(AND($M26&lt;&gt;"",$M26&lt;&gt;"fin"),IF(INDEX(Recettes!$A$2:$R$5000,$N26,R$1)="","",INDEX(Recettes!$A$2:$R$5000,$N26,R$1)),"")</f>
        <v/>
      </c>
      <c r="S26" s="11" t="str">
        <f ca="1">IF(AND($M26&lt;&gt;"",$M26&lt;&gt;"fin"),IF(INDEX(Recettes!$A$2:$R$5000,$N26,S$1)="","",INDEX(Recettes!$A$2:$R$5000,$N26,S$1)),"")</f>
        <v/>
      </c>
      <c r="T26" s="79" t="str">
        <f ca="1">IF(AND($M26&lt;&gt;"",$M26&lt;&gt;"fin"),IF(INDEX(Recettes!$A$2:$R$5000,$N26,T$1)="","",INDEX(Recettes!$A$2:$R$5000,$N26,T$1)),"")</f>
        <v/>
      </c>
    </row>
    <row r="27" spans="1:20" x14ac:dyDescent="0.25">
      <c r="A27" t="s">
        <v>256</v>
      </c>
      <c r="B27">
        <v>22</v>
      </c>
      <c r="C27" s="611"/>
      <c r="D27" t="str">
        <f ca="1">IF(OR(D26="",D26="fin"),"",IF(ISNA(MATCH(TRUE,OFFSET(Dépenses!$AA$2:$AA$5000,E26,0),0)),"fin",MATCH(TRUE,OFFSET(Dépenses!$AA$2:$AA$5000,E26,0),0)))</f>
        <v/>
      </c>
      <c r="E27" t="str">
        <f t="shared" ca="1" si="1"/>
        <v/>
      </c>
      <c r="F27" s="79" t="str">
        <f ca="1">IF(AND($D27&lt;&gt;"",$D27&lt;&gt;"fin"),IF(INDEX(Dépenses!$A$2:$R$5000,$E27,F$1)="","",INDEX(Dépenses!$A$2:$R$5000,$E27,F$1)),"")</f>
        <v/>
      </c>
      <c r="G27" s="79" t="str">
        <f ca="1">IF(AND($D27&lt;&gt;"",$D27&lt;&gt;"fin"),IF(INDEX(Dépenses!$A$2:$R$5000,$E27,G$1)="","",INDEX(Dépenses!$A$2:$R$5000,$E27,G$1)),"")</f>
        <v/>
      </c>
      <c r="H27" s="79" t="str">
        <f ca="1">IF(AND($D27&lt;&gt;"",$D27&lt;&gt;"fin"),IF(INDEX(Dépenses!$A$2:$R$5000,$E27,H$1)="","",INDEX(Dépenses!$A$2:$R$5000,$E27,H$1)),"")</f>
        <v/>
      </c>
      <c r="I27" s="79" t="str">
        <f ca="1">IF(AND($D27&lt;&gt;"",$D27&lt;&gt;"fin"),IF(INDEX(Dépenses!$A$2:$R$5000,$E27,I$1)="","",INDEX(Dépenses!$A$2:$R$5000,$E27,I$1)),"")</f>
        <v/>
      </c>
      <c r="J27" s="11" t="str">
        <f ca="1">IF(AND($D27&lt;&gt;"",$D27&lt;&gt;"fin"),IF(INDEX(Dépenses!$A$2:$R$5000,$E27,J$1)="","",INDEX(Dépenses!$A$2:$R$5000,$E27,J$1)),"")</f>
        <v/>
      </c>
      <c r="K27" s="79" t="str">
        <f ca="1">IF(AND($D27&lt;&gt;"",$D27&lt;&gt;"fin"),IF(INDEX(Dépenses!$A$2:$R$5000,$E27,K$1)="","",INDEX(Dépenses!$A$2:$R$5000,$E27,K$1)),"")</f>
        <v/>
      </c>
      <c r="M27" t="str">
        <f ca="1">IF(OR(M26="",M26="fin"),"",IF(ISNA(MATCH(TRUE,OFFSET(Recettes!$AA$2:$AA$5000,N26,0),0)),"fin",MATCH(TRUE,OFFSET(Recettes!$AA$2:$AA$5000,N26,0),0)))</f>
        <v/>
      </c>
      <c r="N27" t="str">
        <f t="shared" ca="1" si="2"/>
        <v/>
      </c>
      <c r="O27" s="79" t="str">
        <f ca="1">IF(AND($M27&lt;&gt;"",$M27&lt;&gt;"fin"),IF(INDEX(Recettes!$A$2:$R$5000,$N27,O$1)="","",INDEX(Recettes!$A$2:$R$5000,$N27,O$1)),"")</f>
        <v/>
      </c>
      <c r="P27" s="79" t="str">
        <f ca="1">IF(AND($M27&lt;&gt;"",$M27&lt;&gt;"fin"),IF(INDEX(Recettes!$A$2:$R$5000,$N27,P$1)="","",INDEX(Recettes!$A$2:$R$5000,$N27,P$1)),"")</f>
        <v/>
      </c>
      <c r="Q27" s="79" t="str">
        <f ca="1">IF(AND($M27&lt;&gt;"",$M27&lt;&gt;"fin"),IF(INDEX(Recettes!$A$2:$R$5000,$N27,Q$1)="","",INDEX(Recettes!$A$2:$R$5000,$N27,Q$1)),"")</f>
        <v/>
      </c>
      <c r="R27" s="79" t="str">
        <f ca="1">IF(AND($M27&lt;&gt;"",$M27&lt;&gt;"fin"),IF(INDEX(Recettes!$A$2:$R$5000,$N27,R$1)="","",INDEX(Recettes!$A$2:$R$5000,$N27,R$1)),"")</f>
        <v/>
      </c>
      <c r="S27" s="11" t="str">
        <f ca="1">IF(AND($M27&lt;&gt;"",$M27&lt;&gt;"fin"),IF(INDEX(Recettes!$A$2:$R$5000,$N27,S$1)="","",INDEX(Recettes!$A$2:$R$5000,$N27,S$1)),"")</f>
        <v/>
      </c>
      <c r="T27" s="79" t="str">
        <f ca="1">IF(AND($M27&lt;&gt;"",$M27&lt;&gt;"fin"),IF(INDEX(Recettes!$A$2:$R$5000,$N27,T$1)="","",INDEX(Recettes!$A$2:$R$5000,$N27,T$1)),"")</f>
        <v/>
      </c>
    </row>
    <row r="28" spans="1:20" x14ac:dyDescent="0.25">
      <c r="A28" t="s">
        <v>257</v>
      </c>
      <c r="B28">
        <v>23</v>
      </c>
      <c r="C28" s="611"/>
      <c r="D28" t="str">
        <f ca="1">IF(OR(D27="",D27="fin"),"",IF(ISNA(MATCH(TRUE,OFFSET(Dépenses!$AA$2:$AA$5000,E27,0),0)),"fin",MATCH(TRUE,OFFSET(Dépenses!$AA$2:$AA$5000,E27,0),0)))</f>
        <v/>
      </c>
      <c r="E28" t="str">
        <f t="shared" ca="1" si="1"/>
        <v/>
      </c>
      <c r="F28" s="79" t="str">
        <f ca="1">IF(AND($D28&lt;&gt;"",$D28&lt;&gt;"fin"),IF(INDEX(Dépenses!$A$2:$R$5000,$E28,F$1)="","",INDEX(Dépenses!$A$2:$R$5000,$E28,F$1)),"")</f>
        <v/>
      </c>
      <c r="G28" s="79" t="str">
        <f ca="1">IF(AND($D28&lt;&gt;"",$D28&lt;&gt;"fin"),IF(INDEX(Dépenses!$A$2:$R$5000,$E28,G$1)="","",INDEX(Dépenses!$A$2:$R$5000,$E28,G$1)),"")</f>
        <v/>
      </c>
      <c r="H28" s="79" t="str">
        <f ca="1">IF(AND($D28&lt;&gt;"",$D28&lt;&gt;"fin"),IF(INDEX(Dépenses!$A$2:$R$5000,$E28,H$1)="","",INDEX(Dépenses!$A$2:$R$5000,$E28,H$1)),"")</f>
        <v/>
      </c>
      <c r="I28" s="79" t="str">
        <f ca="1">IF(AND($D28&lt;&gt;"",$D28&lt;&gt;"fin"),IF(INDEX(Dépenses!$A$2:$R$5000,$E28,I$1)="","",INDEX(Dépenses!$A$2:$R$5000,$E28,I$1)),"")</f>
        <v/>
      </c>
      <c r="J28" s="11" t="str">
        <f ca="1">IF(AND($D28&lt;&gt;"",$D28&lt;&gt;"fin"),IF(INDEX(Dépenses!$A$2:$R$5000,$E28,J$1)="","",INDEX(Dépenses!$A$2:$R$5000,$E28,J$1)),"")</f>
        <v/>
      </c>
      <c r="K28" s="79" t="str">
        <f ca="1">IF(AND($D28&lt;&gt;"",$D28&lt;&gt;"fin"),IF(INDEX(Dépenses!$A$2:$R$5000,$E28,K$1)="","",INDEX(Dépenses!$A$2:$R$5000,$E28,K$1)),"")</f>
        <v/>
      </c>
      <c r="M28" t="str">
        <f ca="1">IF(OR(M27="",M27="fin"),"",IF(ISNA(MATCH(TRUE,OFFSET(Recettes!$AA$2:$AA$5000,N27,0),0)),"fin",MATCH(TRUE,OFFSET(Recettes!$AA$2:$AA$5000,N27,0),0)))</f>
        <v/>
      </c>
      <c r="N28" t="str">
        <f t="shared" ca="1" si="2"/>
        <v/>
      </c>
      <c r="O28" s="79" t="str">
        <f ca="1">IF(AND($M28&lt;&gt;"",$M28&lt;&gt;"fin"),IF(INDEX(Recettes!$A$2:$R$5000,$N28,O$1)="","",INDEX(Recettes!$A$2:$R$5000,$N28,O$1)),"")</f>
        <v/>
      </c>
      <c r="P28" s="79" t="str">
        <f ca="1">IF(AND($M28&lt;&gt;"",$M28&lt;&gt;"fin"),IF(INDEX(Recettes!$A$2:$R$5000,$N28,P$1)="","",INDEX(Recettes!$A$2:$R$5000,$N28,P$1)),"")</f>
        <v/>
      </c>
      <c r="Q28" s="79" t="str">
        <f ca="1">IF(AND($M28&lt;&gt;"",$M28&lt;&gt;"fin"),IF(INDEX(Recettes!$A$2:$R$5000,$N28,Q$1)="","",INDEX(Recettes!$A$2:$R$5000,$N28,Q$1)),"")</f>
        <v/>
      </c>
      <c r="R28" s="79" t="str">
        <f ca="1">IF(AND($M28&lt;&gt;"",$M28&lt;&gt;"fin"),IF(INDEX(Recettes!$A$2:$R$5000,$N28,R$1)="","",INDEX(Recettes!$A$2:$R$5000,$N28,R$1)),"")</f>
        <v/>
      </c>
      <c r="S28" s="11" t="str">
        <f ca="1">IF(AND($M28&lt;&gt;"",$M28&lt;&gt;"fin"),IF(INDEX(Recettes!$A$2:$R$5000,$N28,S$1)="","",INDEX(Recettes!$A$2:$R$5000,$N28,S$1)),"")</f>
        <v/>
      </c>
      <c r="T28" s="79" t="str">
        <f ca="1">IF(AND($M28&lt;&gt;"",$M28&lt;&gt;"fin"),IF(INDEX(Recettes!$A$2:$R$5000,$N28,T$1)="","",INDEX(Recettes!$A$2:$R$5000,$N28,T$1)),"")</f>
        <v/>
      </c>
    </row>
    <row r="29" spans="1:20" x14ac:dyDescent="0.25">
      <c r="A29" t="s">
        <v>258</v>
      </c>
      <c r="B29">
        <v>24</v>
      </c>
      <c r="C29" s="611"/>
      <c r="D29" t="str">
        <f ca="1">IF(OR(D28="",D28="fin"),"",IF(ISNA(MATCH(TRUE,OFFSET(Dépenses!$AA$2:$AA$5000,E28,0),0)),"fin",MATCH(TRUE,OFFSET(Dépenses!$AA$2:$AA$5000,E28,0),0)))</f>
        <v/>
      </c>
      <c r="E29" t="str">
        <f t="shared" ca="1" si="1"/>
        <v/>
      </c>
      <c r="F29" s="79" t="str">
        <f ca="1">IF(AND($D29&lt;&gt;"",$D29&lt;&gt;"fin"),IF(INDEX(Dépenses!$A$2:$R$5000,$E29,F$1)="","",INDEX(Dépenses!$A$2:$R$5000,$E29,F$1)),"")</f>
        <v/>
      </c>
      <c r="G29" s="79" t="str">
        <f ca="1">IF(AND($D29&lt;&gt;"",$D29&lt;&gt;"fin"),IF(INDEX(Dépenses!$A$2:$R$5000,$E29,G$1)="","",INDEX(Dépenses!$A$2:$R$5000,$E29,G$1)),"")</f>
        <v/>
      </c>
      <c r="H29" s="79" t="str">
        <f ca="1">IF(AND($D29&lt;&gt;"",$D29&lt;&gt;"fin"),IF(INDEX(Dépenses!$A$2:$R$5000,$E29,H$1)="","",INDEX(Dépenses!$A$2:$R$5000,$E29,H$1)),"")</f>
        <v/>
      </c>
      <c r="I29" s="79" t="str">
        <f ca="1">IF(AND($D29&lt;&gt;"",$D29&lt;&gt;"fin"),IF(INDEX(Dépenses!$A$2:$R$5000,$E29,I$1)="","",INDEX(Dépenses!$A$2:$R$5000,$E29,I$1)),"")</f>
        <v/>
      </c>
      <c r="J29" s="11" t="str">
        <f ca="1">IF(AND($D29&lt;&gt;"",$D29&lt;&gt;"fin"),IF(INDEX(Dépenses!$A$2:$R$5000,$E29,J$1)="","",INDEX(Dépenses!$A$2:$R$5000,$E29,J$1)),"")</f>
        <v/>
      </c>
      <c r="K29" s="79" t="str">
        <f ca="1">IF(AND($D29&lt;&gt;"",$D29&lt;&gt;"fin"),IF(INDEX(Dépenses!$A$2:$R$5000,$E29,K$1)="","",INDEX(Dépenses!$A$2:$R$5000,$E29,K$1)),"")</f>
        <v/>
      </c>
      <c r="M29" t="str">
        <f ca="1">IF(OR(M28="",M28="fin"),"",IF(ISNA(MATCH(TRUE,OFFSET(Recettes!$AA$2:$AA$5000,N28,0),0)),"fin",MATCH(TRUE,OFFSET(Recettes!$AA$2:$AA$5000,N28,0),0)))</f>
        <v/>
      </c>
      <c r="N29" t="str">
        <f t="shared" ca="1" si="2"/>
        <v/>
      </c>
      <c r="O29" s="79" t="str">
        <f ca="1">IF(AND($M29&lt;&gt;"",$M29&lt;&gt;"fin"),IF(INDEX(Recettes!$A$2:$R$5000,$N29,O$1)="","",INDEX(Recettes!$A$2:$R$5000,$N29,O$1)),"")</f>
        <v/>
      </c>
      <c r="P29" s="79" t="str">
        <f ca="1">IF(AND($M29&lt;&gt;"",$M29&lt;&gt;"fin"),IF(INDEX(Recettes!$A$2:$R$5000,$N29,P$1)="","",INDEX(Recettes!$A$2:$R$5000,$N29,P$1)),"")</f>
        <v/>
      </c>
      <c r="Q29" s="79" t="str">
        <f ca="1">IF(AND($M29&lt;&gt;"",$M29&lt;&gt;"fin"),IF(INDEX(Recettes!$A$2:$R$5000,$N29,Q$1)="","",INDEX(Recettes!$A$2:$R$5000,$N29,Q$1)),"")</f>
        <v/>
      </c>
      <c r="R29" s="79" t="str">
        <f ca="1">IF(AND($M29&lt;&gt;"",$M29&lt;&gt;"fin"),IF(INDEX(Recettes!$A$2:$R$5000,$N29,R$1)="","",INDEX(Recettes!$A$2:$R$5000,$N29,R$1)),"")</f>
        <v/>
      </c>
      <c r="S29" s="11" t="str">
        <f ca="1">IF(AND($M29&lt;&gt;"",$M29&lt;&gt;"fin"),IF(INDEX(Recettes!$A$2:$R$5000,$N29,S$1)="","",INDEX(Recettes!$A$2:$R$5000,$N29,S$1)),"")</f>
        <v/>
      </c>
      <c r="T29" s="79" t="str">
        <f ca="1">IF(AND($M29&lt;&gt;"",$M29&lt;&gt;"fin"),IF(INDEX(Recettes!$A$2:$R$5000,$N29,T$1)="","",INDEX(Recettes!$A$2:$R$5000,$N29,T$1)),"")</f>
        <v/>
      </c>
    </row>
    <row r="30" spans="1:20" x14ac:dyDescent="0.25">
      <c r="A30" t="s">
        <v>259</v>
      </c>
      <c r="B30">
        <v>25</v>
      </c>
      <c r="C30" s="611"/>
      <c r="D30" t="str">
        <f ca="1">IF(OR(D29="",D29="fin"),"",IF(ISNA(MATCH(TRUE,OFFSET(Dépenses!$AA$2:$AA$5000,E29,0),0)),"fin",MATCH(TRUE,OFFSET(Dépenses!$AA$2:$AA$5000,E29,0),0)))</f>
        <v/>
      </c>
      <c r="E30" t="str">
        <f t="shared" ca="1" si="1"/>
        <v/>
      </c>
      <c r="F30" s="79" t="str">
        <f ca="1">IF(AND($D30&lt;&gt;"",$D30&lt;&gt;"fin"),IF(INDEX(Dépenses!$A$2:$R$5000,$E30,F$1)="","",INDEX(Dépenses!$A$2:$R$5000,$E30,F$1)),"")</f>
        <v/>
      </c>
      <c r="G30" s="79" t="str">
        <f ca="1">IF(AND($D30&lt;&gt;"",$D30&lt;&gt;"fin"),IF(INDEX(Dépenses!$A$2:$R$5000,$E30,G$1)="","",INDEX(Dépenses!$A$2:$R$5000,$E30,G$1)),"")</f>
        <v/>
      </c>
      <c r="H30" s="79" t="str">
        <f ca="1">IF(AND($D30&lt;&gt;"",$D30&lt;&gt;"fin"),IF(INDEX(Dépenses!$A$2:$R$5000,$E30,H$1)="","",INDEX(Dépenses!$A$2:$R$5000,$E30,H$1)),"")</f>
        <v/>
      </c>
      <c r="I30" s="79" t="str">
        <f ca="1">IF(AND($D30&lt;&gt;"",$D30&lt;&gt;"fin"),IF(INDEX(Dépenses!$A$2:$R$5000,$E30,I$1)="","",INDEX(Dépenses!$A$2:$R$5000,$E30,I$1)),"")</f>
        <v/>
      </c>
      <c r="J30" s="11" t="str">
        <f ca="1">IF(AND($D30&lt;&gt;"",$D30&lt;&gt;"fin"),IF(INDEX(Dépenses!$A$2:$R$5000,$E30,J$1)="","",INDEX(Dépenses!$A$2:$R$5000,$E30,J$1)),"")</f>
        <v/>
      </c>
      <c r="K30" s="79" t="str">
        <f ca="1">IF(AND($D30&lt;&gt;"",$D30&lt;&gt;"fin"),IF(INDEX(Dépenses!$A$2:$R$5000,$E30,K$1)="","",INDEX(Dépenses!$A$2:$R$5000,$E30,K$1)),"")</f>
        <v/>
      </c>
      <c r="M30" t="str">
        <f ca="1">IF(OR(M29="",M29="fin"),"",IF(ISNA(MATCH(TRUE,OFFSET(Recettes!$AA$2:$AA$5000,N29,0),0)),"fin",MATCH(TRUE,OFFSET(Recettes!$AA$2:$AA$5000,N29,0),0)))</f>
        <v/>
      </c>
      <c r="N30" t="str">
        <f t="shared" ca="1" si="2"/>
        <v/>
      </c>
      <c r="O30" s="79" t="str">
        <f ca="1">IF(AND($M30&lt;&gt;"",$M30&lt;&gt;"fin"),IF(INDEX(Recettes!$A$2:$R$5000,$N30,O$1)="","",INDEX(Recettes!$A$2:$R$5000,$N30,O$1)),"")</f>
        <v/>
      </c>
      <c r="P30" s="79" t="str">
        <f ca="1">IF(AND($M30&lt;&gt;"",$M30&lt;&gt;"fin"),IF(INDEX(Recettes!$A$2:$R$5000,$N30,P$1)="","",INDEX(Recettes!$A$2:$R$5000,$N30,P$1)),"")</f>
        <v/>
      </c>
      <c r="Q30" s="79" t="str">
        <f ca="1">IF(AND($M30&lt;&gt;"",$M30&lt;&gt;"fin"),IF(INDEX(Recettes!$A$2:$R$5000,$N30,Q$1)="","",INDEX(Recettes!$A$2:$R$5000,$N30,Q$1)),"")</f>
        <v/>
      </c>
      <c r="R30" s="79" t="str">
        <f ca="1">IF(AND($M30&lt;&gt;"",$M30&lt;&gt;"fin"),IF(INDEX(Recettes!$A$2:$R$5000,$N30,R$1)="","",INDEX(Recettes!$A$2:$R$5000,$N30,R$1)),"")</f>
        <v/>
      </c>
      <c r="S30" s="11" t="str">
        <f ca="1">IF(AND($M30&lt;&gt;"",$M30&lt;&gt;"fin"),IF(INDEX(Recettes!$A$2:$R$5000,$N30,S$1)="","",INDEX(Recettes!$A$2:$R$5000,$N30,S$1)),"")</f>
        <v/>
      </c>
      <c r="T30" s="79" t="str">
        <f ca="1">IF(AND($M30&lt;&gt;"",$M30&lt;&gt;"fin"),IF(INDEX(Recettes!$A$2:$R$5000,$N30,T$1)="","",INDEX(Recettes!$A$2:$R$5000,$N30,T$1)),"")</f>
        <v/>
      </c>
    </row>
    <row r="31" spans="1:20" x14ac:dyDescent="0.25">
      <c r="A31" t="s">
        <v>260</v>
      </c>
      <c r="B31">
        <v>26</v>
      </c>
      <c r="C31" s="611"/>
      <c r="D31" t="str">
        <f ca="1">IF(OR(D30="",D30="fin"),"",IF(ISNA(MATCH(TRUE,OFFSET(Dépenses!$AA$2:$AA$5000,E30,0),0)),"fin",MATCH(TRUE,OFFSET(Dépenses!$AA$2:$AA$5000,E30,0),0)))</f>
        <v/>
      </c>
      <c r="E31" t="str">
        <f t="shared" ca="1" si="1"/>
        <v/>
      </c>
      <c r="F31" s="79" t="str">
        <f ca="1">IF(AND($D31&lt;&gt;"",$D31&lt;&gt;"fin"),IF(INDEX(Dépenses!$A$2:$R$5000,$E31,F$1)="","",INDEX(Dépenses!$A$2:$R$5000,$E31,F$1)),"")</f>
        <v/>
      </c>
      <c r="G31" s="79" t="str">
        <f ca="1">IF(AND($D31&lt;&gt;"",$D31&lt;&gt;"fin"),IF(INDEX(Dépenses!$A$2:$R$5000,$E31,G$1)="","",INDEX(Dépenses!$A$2:$R$5000,$E31,G$1)),"")</f>
        <v/>
      </c>
      <c r="H31" s="79" t="str">
        <f ca="1">IF(AND($D31&lt;&gt;"",$D31&lt;&gt;"fin"),IF(INDEX(Dépenses!$A$2:$R$5000,$E31,H$1)="","",INDEX(Dépenses!$A$2:$R$5000,$E31,H$1)),"")</f>
        <v/>
      </c>
      <c r="I31" s="79" t="str">
        <f ca="1">IF(AND($D31&lt;&gt;"",$D31&lt;&gt;"fin"),IF(INDEX(Dépenses!$A$2:$R$5000,$E31,I$1)="","",INDEX(Dépenses!$A$2:$R$5000,$E31,I$1)),"")</f>
        <v/>
      </c>
      <c r="J31" s="11" t="str">
        <f ca="1">IF(AND($D31&lt;&gt;"",$D31&lt;&gt;"fin"),IF(INDEX(Dépenses!$A$2:$R$5000,$E31,J$1)="","",INDEX(Dépenses!$A$2:$R$5000,$E31,J$1)),"")</f>
        <v/>
      </c>
      <c r="K31" s="79" t="str">
        <f ca="1">IF(AND($D31&lt;&gt;"",$D31&lt;&gt;"fin"),IF(INDEX(Dépenses!$A$2:$R$5000,$E31,K$1)="","",INDEX(Dépenses!$A$2:$R$5000,$E31,K$1)),"")</f>
        <v/>
      </c>
      <c r="M31" t="str">
        <f ca="1">IF(OR(M30="",M30="fin"),"",IF(ISNA(MATCH(TRUE,OFFSET(Recettes!$AA$2:$AA$5000,N30,0),0)),"fin",MATCH(TRUE,OFFSET(Recettes!$AA$2:$AA$5000,N30,0),0)))</f>
        <v/>
      </c>
      <c r="N31" t="str">
        <f t="shared" ca="1" si="2"/>
        <v/>
      </c>
      <c r="O31" s="79" t="str">
        <f ca="1">IF(AND($M31&lt;&gt;"",$M31&lt;&gt;"fin"),IF(INDEX(Recettes!$A$2:$R$5000,$N31,O$1)="","",INDEX(Recettes!$A$2:$R$5000,$N31,O$1)),"")</f>
        <v/>
      </c>
      <c r="P31" s="79" t="str">
        <f ca="1">IF(AND($M31&lt;&gt;"",$M31&lt;&gt;"fin"),IF(INDEX(Recettes!$A$2:$R$5000,$N31,P$1)="","",INDEX(Recettes!$A$2:$R$5000,$N31,P$1)),"")</f>
        <v/>
      </c>
      <c r="Q31" s="79" t="str">
        <f ca="1">IF(AND($M31&lt;&gt;"",$M31&lt;&gt;"fin"),IF(INDEX(Recettes!$A$2:$R$5000,$N31,Q$1)="","",INDEX(Recettes!$A$2:$R$5000,$N31,Q$1)),"")</f>
        <v/>
      </c>
      <c r="R31" s="79" t="str">
        <f ca="1">IF(AND($M31&lt;&gt;"",$M31&lt;&gt;"fin"),IF(INDEX(Recettes!$A$2:$R$5000,$N31,R$1)="","",INDEX(Recettes!$A$2:$R$5000,$N31,R$1)),"")</f>
        <v/>
      </c>
      <c r="S31" s="11" t="str">
        <f ca="1">IF(AND($M31&lt;&gt;"",$M31&lt;&gt;"fin"),IF(INDEX(Recettes!$A$2:$R$5000,$N31,S$1)="","",INDEX(Recettes!$A$2:$R$5000,$N31,S$1)),"")</f>
        <v/>
      </c>
      <c r="T31" s="79" t="str">
        <f ca="1">IF(AND($M31&lt;&gt;"",$M31&lt;&gt;"fin"),IF(INDEX(Recettes!$A$2:$R$5000,$N31,T$1)="","",INDEX(Recettes!$A$2:$R$5000,$N31,T$1)),"")</f>
        <v/>
      </c>
    </row>
    <row r="32" spans="1:20" x14ac:dyDescent="0.25">
      <c r="A32" t="s">
        <v>261</v>
      </c>
      <c r="B32">
        <v>27</v>
      </c>
      <c r="C32" s="611"/>
      <c r="D32" t="str">
        <f ca="1">IF(OR(D31="",D31="fin"),"",IF(ISNA(MATCH(TRUE,OFFSET(Dépenses!$AA$2:$AA$5000,E31,0),0)),"fin",MATCH(TRUE,OFFSET(Dépenses!$AA$2:$AA$5000,E31,0),0)))</f>
        <v/>
      </c>
      <c r="E32" t="str">
        <f t="shared" ca="1" si="1"/>
        <v/>
      </c>
      <c r="F32" s="79" t="str">
        <f ca="1">IF(AND($D32&lt;&gt;"",$D32&lt;&gt;"fin"),IF(INDEX(Dépenses!$A$2:$R$5000,$E32,F$1)="","",INDEX(Dépenses!$A$2:$R$5000,$E32,F$1)),"")</f>
        <v/>
      </c>
      <c r="G32" s="79" t="str">
        <f ca="1">IF(AND($D32&lt;&gt;"",$D32&lt;&gt;"fin"),IF(INDEX(Dépenses!$A$2:$R$5000,$E32,G$1)="","",INDEX(Dépenses!$A$2:$R$5000,$E32,G$1)),"")</f>
        <v/>
      </c>
      <c r="H32" s="79" t="str">
        <f ca="1">IF(AND($D32&lt;&gt;"",$D32&lt;&gt;"fin"),IF(INDEX(Dépenses!$A$2:$R$5000,$E32,H$1)="","",INDEX(Dépenses!$A$2:$R$5000,$E32,H$1)),"")</f>
        <v/>
      </c>
      <c r="I32" s="79" t="str">
        <f ca="1">IF(AND($D32&lt;&gt;"",$D32&lt;&gt;"fin"),IF(INDEX(Dépenses!$A$2:$R$5000,$E32,I$1)="","",INDEX(Dépenses!$A$2:$R$5000,$E32,I$1)),"")</f>
        <v/>
      </c>
      <c r="J32" s="11" t="str">
        <f ca="1">IF(AND($D32&lt;&gt;"",$D32&lt;&gt;"fin"),IF(INDEX(Dépenses!$A$2:$R$5000,$E32,J$1)="","",INDEX(Dépenses!$A$2:$R$5000,$E32,J$1)),"")</f>
        <v/>
      </c>
      <c r="K32" s="79" t="str">
        <f ca="1">IF(AND($D32&lt;&gt;"",$D32&lt;&gt;"fin"),IF(INDEX(Dépenses!$A$2:$R$5000,$E32,K$1)="","",INDEX(Dépenses!$A$2:$R$5000,$E32,K$1)),"")</f>
        <v/>
      </c>
      <c r="M32" t="str">
        <f ca="1">IF(OR(M31="",M31="fin"),"",IF(ISNA(MATCH(TRUE,OFFSET(Recettes!$AA$2:$AA$5000,N31,0),0)),"fin",MATCH(TRUE,OFFSET(Recettes!$AA$2:$AA$5000,N31,0),0)))</f>
        <v/>
      </c>
      <c r="N32" t="str">
        <f t="shared" ca="1" si="2"/>
        <v/>
      </c>
      <c r="O32" s="79" t="str">
        <f ca="1">IF(AND($M32&lt;&gt;"",$M32&lt;&gt;"fin"),IF(INDEX(Recettes!$A$2:$R$5000,$N32,O$1)="","",INDEX(Recettes!$A$2:$R$5000,$N32,O$1)),"")</f>
        <v/>
      </c>
      <c r="P32" s="79" t="str">
        <f ca="1">IF(AND($M32&lt;&gt;"",$M32&lt;&gt;"fin"),IF(INDEX(Recettes!$A$2:$R$5000,$N32,P$1)="","",INDEX(Recettes!$A$2:$R$5000,$N32,P$1)),"")</f>
        <v/>
      </c>
      <c r="Q32" s="79" t="str">
        <f ca="1">IF(AND($M32&lt;&gt;"",$M32&lt;&gt;"fin"),IF(INDEX(Recettes!$A$2:$R$5000,$N32,Q$1)="","",INDEX(Recettes!$A$2:$R$5000,$N32,Q$1)),"")</f>
        <v/>
      </c>
      <c r="R32" s="79" t="str">
        <f ca="1">IF(AND($M32&lt;&gt;"",$M32&lt;&gt;"fin"),IF(INDEX(Recettes!$A$2:$R$5000,$N32,R$1)="","",INDEX(Recettes!$A$2:$R$5000,$N32,R$1)),"")</f>
        <v/>
      </c>
      <c r="S32" s="11" t="str">
        <f ca="1">IF(AND($M32&lt;&gt;"",$M32&lt;&gt;"fin"),IF(INDEX(Recettes!$A$2:$R$5000,$N32,S$1)="","",INDEX(Recettes!$A$2:$R$5000,$N32,S$1)),"")</f>
        <v/>
      </c>
      <c r="T32" s="79" t="str">
        <f ca="1">IF(AND($M32&lt;&gt;"",$M32&lt;&gt;"fin"),IF(INDEX(Recettes!$A$2:$R$5000,$N32,T$1)="","",INDEX(Recettes!$A$2:$R$5000,$N32,T$1)),"")</f>
        <v/>
      </c>
    </row>
    <row r="33" spans="1:20" x14ac:dyDescent="0.25">
      <c r="A33" t="s">
        <v>262</v>
      </c>
      <c r="B33">
        <v>28</v>
      </c>
      <c r="C33" s="611"/>
      <c r="D33" t="str">
        <f ca="1">IF(OR(D32="",D32="fin"),"",IF(ISNA(MATCH(TRUE,OFFSET(Dépenses!$AA$2:$AA$5000,E32,0),0)),"fin",MATCH(TRUE,OFFSET(Dépenses!$AA$2:$AA$5000,E32,0),0)))</f>
        <v/>
      </c>
      <c r="E33" t="str">
        <f t="shared" ca="1" si="1"/>
        <v/>
      </c>
      <c r="F33" s="79" t="str">
        <f ca="1">IF(AND($D33&lt;&gt;"",$D33&lt;&gt;"fin"),IF(INDEX(Dépenses!$A$2:$R$5000,$E33,F$1)="","",INDEX(Dépenses!$A$2:$R$5000,$E33,F$1)),"")</f>
        <v/>
      </c>
      <c r="G33" s="79" t="str">
        <f ca="1">IF(AND($D33&lt;&gt;"",$D33&lt;&gt;"fin"),IF(INDEX(Dépenses!$A$2:$R$5000,$E33,G$1)="","",INDEX(Dépenses!$A$2:$R$5000,$E33,G$1)),"")</f>
        <v/>
      </c>
      <c r="H33" s="79" t="str">
        <f ca="1">IF(AND($D33&lt;&gt;"",$D33&lt;&gt;"fin"),IF(INDEX(Dépenses!$A$2:$R$5000,$E33,H$1)="","",INDEX(Dépenses!$A$2:$R$5000,$E33,H$1)),"")</f>
        <v/>
      </c>
      <c r="I33" s="79" t="str">
        <f ca="1">IF(AND($D33&lt;&gt;"",$D33&lt;&gt;"fin"),IF(INDEX(Dépenses!$A$2:$R$5000,$E33,I$1)="","",INDEX(Dépenses!$A$2:$R$5000,$E33,I$1)),"")</f>
        <v/>
      </c>
      <c r="J33" s="11" t="str">
        <f ca="1">IF(AND($D33&lt;&gt;"",$D33&lt;&gt;"fin"),IF(INDEX(Dépenses!$A$2:$R$5000,$E33,J$1)="","",INDEX(Dépenses!$A$2:$R$5000,$E33,J$1)),"")</f>
        <v/>
      </c>
      <c r="K33" s="79" t="str">
        <f ca="1">IF(AND($D33&lt;&gt;"",$D33&lt;&gt;"fin"),IF(INDEX(Dépenses!$A$2:$R$5000,$E33,K$1)="","",INDEX(Dépenses!$A$2:$R$5000,$E33,K$1)),"")</f>
        <v/>
      </c>
      <c r="M33" t="str">
        <f ca="1">IF(OR(M32="",M32="fin"),"",IF(ISNA(MATCH(TRUE,OFFSET(Recettes!$AA$2:$AA$5000,N32,0),0)),"fin",MATCH(TRUE,OFFSET(Recettes!$AA$2:$AA$5000,N32,0),0)))</f>
        <v/>
      </c>
      <c r="N33" t="str">
        <f t="shared" ca="1" si="2"/>
        <v/>
      </c>
      <c r="O33" s="79" t="str">
        <f ca="1">IF(AND($M33&lt;&gt;"",$M33&lt;&gt;"fin"),IF(INDEX(Recettes!$A$2:$R$5000,$N33,O$1)="","",INDEX(Recettes!$A$2:$R$5000,$N33,O$1)),"")</f>
        <v/>
      </c>
      <c r="P33" s="79" t="str">
        <f ca="1">IF(AND($M33&lt;&gt;"",$M33&lt;&gt;"fin"),IF(INDEX(Recettes!$A$2:$R$5000,$N33,P$1)="","",INDEX(Recettes!$A$2:$R$5000,$N33,P$1)),"")</f>
        <v/>
      </c>
      <c r="Q33" s="79" t="str">
        <f ca="1">IF(AND($M33&lt;&gt;"",$M33&lt;&gt;"fin"),IF(INDEX(Recettes!$A$2:$R$5000,$N33,Q$1)="","",INDEX(Recettes!$A$2:$R$5000,$N33,Q$1)),"")</f>
        <v/>
      </c>
      <c r="R33" s="79" t="str">
        <f ca="1">IF(AND($M33&lt;&gt;"",$M33&lt;&gt;"fin"),IF(INDEX(Recettes!$A$2:$R$5000,$N33,R$1)="","",INDEX(Recettes!$A$2:$R$5000,$N33,R$1)),"")</f>
        <v/>
      </c>
      <c r="S33" s="11" t="str">
        <f ca="1">IF(AND($M33&lt;&gt;"",$M33&lt;&gt;"fin"),IF(INDEX(Recettes!$A$2:$R$5000,$N33,S$1)="","",INDEX(Recettes!$A$2:$R$5000,$N33,S$1)),"")</f>
        <v/>
      </c>
      <c r="T33" s="79" t="str">
        <f ca="1">IF(AND($M33&lt;&gt;"",$M33&lt;&gt;"fin"),IF(INDEX(Recettes!$A$2:$R$5000,$N33,T$1)="","",INDEX(Recettes!$A$2:$R$5000,$N33,T$1)),"")</f>
        <v/>
      </c>
    </row>
    <row r="34" spans="1:20" x14ac:dyDescent="0.25">
      <c r="A34" t="s">
        <v>263</v>
      </c>
      <c r="B34">
        <v>29</v>
      </c>
      <c r="C34" s="611"/>
      <c r="D34" t="str">
        <f ca="1">IF(OR(D33="",D33="fin"),"",IF(ISNA(MATCH(TRUE,OFFSET(Dépenses!$AA$2:$AA$5000,E33,0),0)),"fin",MATCH(TRUE,OFFSET(Dépenses!$AA$2:$AA$5000,E33,0),0)))</f>
        <v/>
      </c>
      <c r="E34" t="str">
        <f t="shared" ca="1" si="1"/>
        <v/>
      </c>
      <c r="F34" s="79" t="str">
        <f ca="1">IF(AND($D34&lt;&gt;"",$D34&lt;&gt;"fin"),IF(INDEX(Dépenses!$A$2:$R$5000,$E34,F$1)="","",INDEX(Dépenses!$A$2:$R$5000,$E34,F$1)),"")</f>
        <v/>
      </c>
      <c r="G34" s="79" t="str">
        <f ca="1">IF(AND($D34&lt;&gt;"",$D34&lt;&gt;"fin"),IF(INDEX(Dépenses!$A$2:$R$5000,$E34,G$1)="","",INDEX(Dépenses!$A$2:$R$5000,$E34,G$1)),"")</f>
        <v/>
      </c>
      <c r="H34" s="79" t="str">
        <f ca="1">IF(AND($D34&lt;&gt;"",$D34&lt;&gt;"fin"),IF(INDEX(Dépenses!$A$2:$R$5000,$E34,H$1)="","",INDEX(Dépenses!$A$2:$R$5000,$E34,H$1)),"")</f>
        <v/>
      </c>
      <c r="I34" s="79" t="str">
        <f ca="1">IF(AND($D34&lt;&gt;"",$D34&lt;&gt;"fin"),IF(INDEX(Dépenses!$A$2:$R$5000,$E34,I$1)="","",INDEX(Dépenses!$A$2:$R$5000,$E34,I$1)),"")</f>
        <v/>
      </c>
      <c r="J34" s="11" t="str">
        <f ca="1">IF(AND($D34&lt;&gt;"",$D34&lt;&gt;"fin"),IF(INDEX(Dépenses!$A$2:$R$5000,$E34,J$1)="","",INDEX(Dépenses!$A$2:$R$5000,$E34,J$1)),"")</f>
        <v/>
      </c>
      <c r="K34" s="79" t="str">
        <f ca="1">IF(AND($D34&lt;&gt;"",$D34&lt;&gt;"fin"),IF(INDEX(Dépenses!$A$2:$R$5000,$E34,K$1)="","",INDEX(Dépenses!$A$2:$R$5000,$E34,K$1)),"")</f>
        <v/>
      </c>
      <c r="M34" t="str">
        <f ca="1">IF(OR(M33="",M33="fin"),"",IF(ISNA(MATCH(TRUE,OFFSET(Recettes!$AA$2:$AA$5000,N33,0),0)),"fin",MATCH(TRUE,OFFSET(Recettes!$AA$2:$AA$5000,N33,0),0)))</f>
        <v/>
      </c>
      <c r="N34" t="str">
        <f t="shared" ca="1" si="2"/>
        <v/>
      </c>
      <c r="O34" s="79" t="str">
        <f ca="1">IF(AND($M34&lt;&gt;"",$M34&lt;&gt;"fin"),IF(INDEX(Recettes!$A$2:$R$5000,$N34,O$1)="","",INDEX(Recettes!$A$2:$R$5000,$N34,O$1)),"")</f>
        <v/>
      </c>
      <c r="P34" s="79" t="str">
        <f ca="1">IF(AND($M34&lt;&gt;"",$M34&lt;&gt;"fin"),IF(INDEX(Recettes!$A$2:$R$5000,$N34,P$1)="","",INDEX(Recettes!$A$2:$R$5000,$N34,P$1)),"")</f>
        <v/>
      </c>
      <c r="Q34" s="79" t="str">
        <f ca="1">IF(AND($M34&lt;&gt;"",$M34&lt;&gt;"fin"),IF(INDEX(Recettes!$A$2:$R$5000,$N34,Q$1)="","",INDEX(Recettes!$A$2:$R$5000,$N34,Q$1)),"")</f>
        <v/>
      </c>
      <c r="R34" s="79" t="str">
        <f ca="1">IF(AND($M34&lt;&gt;"",$M34&lt;&gt;"fin"),IF(INDEX(Recettes!$A$2:$R$5000,$N34,R$1)="","",INDEX(Recettes!$A$2:$R$5000,$N34,R$1)),"")</f>
        <v/>
      </c>
      <c r="S34" s="11" t="str">
        <f ca="1">IF(AND($M34&lt;&gt;"",$M34&lt;&gt;"fin"),IF(INDEX(Recettes!$A$2:$R$5000,$N34,S$1)="","",INDEX(Recettes!$A$2:$R$5000,$N34,S$1)),"")</f>
        <v/>
      </c>
      <c r="T34" s="79" t="str">
        <f ca="1">IF(AND($M34&lt;&gt;"",$M34&lt;&gt;"fin"),IF(INDEX(Recettes!$A$2:$R$5000,$N34,T$1)="","",INDEX(Recettes!$A$2:$R$5000,$N34,T$1)),"")</f>
        <v/>
      </c>
    </row>
    <row r="35" spans="1:20" x14ac:dyDescent="0.25">
      <c r="A35" t="s">
        <v>264</v>
      </c>
      <c r="B35">
        <v>30</v>
      </c>
      <c r="C35" s="611"/>
      <c r="D35" t="str">
        <f ca="1">IF(OR(D34="",D34="fin"),"",IF(ISNA(MATCH(TRUE,OFFSET(Dépenses!$AA$2:$AA$5000,E34,0),0)),"fin",MATCH(TRUE,OFFSET(Dépenses!$AA$2:$AA$5000,E34,0),0)))</f>
        <v/>
      </c>
      <c r="E35" t="str">
        <f t="shared" ca="1" si="1"/>
        <v/>
      </c>
      <c r="F35" s="79" t="str">
        <f ca="1">IF(AND($D35&lt;&gt;"",$D35&lt;&gt;"fin"),IF(INDEX(Dépenses!$A$2:$R$5000,$E35,F$1)="","",INDEX(Dépenses!$A$2:$R$5000,$E35,F$1)),"")</f>
        <v/>
      </c>
      <c r="G35" s="79" t="str">
        <f ca="1">IF(AND($D35&lt;&gt;"",$D35&lt;&gt;"fin"),IF(INDEX(Dépenses!$A$2:$R$5000,$E35,G$1)="","",INDEX(Dépenses!$A$2:$R$5000,$E35,G$1)),"")</f>
        <v/>
      </c>
      <c r="H35" s="79" t="str">
        <f ca="1">IF(AND($D35&lt;&gt;"",$D35&lt;&gt;"fin"),IF(INDEX(Dépenses!$A$2:$R$5000,$E35,H$1)="","",INDEX(Dépenses!$A$2:$R$5000,$E35,H$1)),"")</f>
        <v/>
      </c>
      <c r="I35" s="79" t="str">
        <f ca="1">IF(AND($D35&lt;&gt;"",$D35&lt;&gt;"fin"),IF(INDEX(Dépenses!$A$2:$R$5000,$E35,I$1)="","",INDEX(Dépenses!$A$2:$R$5000,$E35,I$1)),"")</f>
        <v/>
      </c>
      <c r="J35" s="11" t="str">
        <f ca="1">IF(AND($D35&lt;&gt;"",$D35&lt;&gt;"fin"),IF(INDEX(Dépenses!$A$2:$R$5000,$E35,J$1)="","",INDEX(Dépenses!$A$2:$R$5000,$E35,J$1)),"")</f>
        <v/>
      </c>
      <c r="K35" s="79" t="str">
        <f ca="1">IF(AND($D35&lt;&gt;"",$D35&lt;&gt;"fin"),IF(INDEX(Dépenses!$A$2:$R$5000,$E35,K$1)="","",INDEX(Dépenses!$A$2:$R$5000,$E35,K$1)),"")</f>
        <v/>
      </c>
      <c r="M35" t="str">
        <f ca="1">IF(OR(M34="",M34="fin"),"",IF(ISNA(MATCH(TRUE,OFFSET(Recettes!$AA$2:$AA$5000,N34,0),0)),"fin",MATCH(TRUE,OFFSET(Recettes!$AA$2:$AA$5000,N34,0),0)))</f>
        <v/>
      </c>
      <c r="N35" t="str">
        <f t="shared" ca="1" si="2"/>
        <v/>
      </c>
      <c r="O35" s="79" t="str">
        <f ca="1">IF(AND($M35&lt;&gt;"",$M35&lt;&gt;"fin"),IF(INDEX(Recettes!$A$2:$R$5000,$N35,O$1)="","",INDEX(Recettes!$A$2:$R$5000,$N35,O$1)),"")</f>
        <v/>
      </c>
      <c r="P35" s="79" t="str">
        <f ca="1">IF(AND($M35&lt;&gt;"",$M35&lt;&gt;"fin"),IF(INDEX(Recettes!$A$2:$R$5000,$N35,P$1)="","",INDEX(Recettes!$A$2:$R$5000,$N35,P$1)),"")</f>
        <v/>
      </c>
      <c r="Q35" s="79" t="str">
        <f ca="1">IF(AND($M35&lt;&gt;"",$M35&lt;&gt;"fin"),IF(INDEX(Recettes!$A$2:$R$5000,$N35,Q$1)="","",INDEX(Recettes!$A$2:$R$5000,$N35,Q$1)),"")</f>
        <v/>
      </c>
      <c r="R35" s="79" t="str">
        <f ca="1">IF(AND($M35&lt;&gt;"",$M35&lt;&gt;"fin"),IF(INDEX(Recettes!$A$2:$R$5000,$N35,R$1)="","",INDEX(Recettes!$A$2:$R$5000,$N35,R$1)),"")</f>
        <v/>
      </c>
      <c r="S35" s="11" t="str">
        <f ca="1">IF(AND($M35&lt;&gt;"",$M35&lt;&gt;"fin"),IF(INDEX(Recettes!$A$2:$R$5000,$N35,S$1)="","",INDEX(Recettes!$A$2:$R$5000,$N35,S$1)),"")</f>
        <v/>
      </c>
      <c r="T35" s="79" t="str">
        <f ca="1">IF(AND($M35&lt;&gt;"",$M35&lt;&gt;"fin"),IF(INDEX(Recettes!$A$2:$R$5000,$N35,T$1)="","",INDEX(Recettes!$A$2:$R$5000,$N35,T$1)),"")</f>
        <v/>
      </c>
    </row>
    <row r="36" spans="1:20" x14ac:dyDescent="0.25">
      <c r="A36" t="s">
        <v>265</v>
      </c>
      <c r="B36">
        <v>31</v>
      </c>
      <c r="C36" s="611"/>
      <c r="D36" t="str">
        <f ca="1">IF(OR(D35="",D35="fin"),"",IF(ISNA(MATCH(TRUE,OFFSET(Dépenses!$AA$2:$AA$5000,E35,0),0)),"fin",MATCH(TRUE,OFFSET(Dépenses!$AA$2:$AA$5000,E35,0),0)))</f>
        <v/>
      </c>
      <c r="E36" t="str">
        <f t="shared" ca="1" si="1"/>
        <v/>
      </c>
      <c r="F36" s="79" t="str">
        <f ca="1">IF(AND($D36&lt;&gt;"",$D36&lt;&gt;"fin"),IF(INDEX(Dépenses!$A$2:$R$5000,$E36,F$1)="","",INDEX(Dépenses!$A$2:$R$5000,$E36,F$1)),"")</f>
        <v/>
      </c>
      <c r="G36" s="79" t="str">
        <f ca="1">IF(AND($D36&lt;&gt;"",$D36&lt;&gt;"fin"),IF(INDEX(Dépenses!$A$2:$R$5000,$E36,G$1)="","",INDEX(Dépenses!$A$2:$R$5000,$E36,G$1)),"")</f>
        <v/>
      </c>
      <c r="H36" s="79" t="str">
        <f ca="1">IF(AND($D36&lt;&gt;"",$D36&lt;&gt;"fin"),IF(INDEX(Dépenses!$A$2:$R$5000,$E36,H$1)="","",INDEX(Dépenses!$A$2:$R$5000,$E36,H$1)),"")</f>
        <v/>
      </c>
      <c r="I36" s="79" t="str">
        <f ca="1">IF(AND($D36&lt;&gt;"",$D36&lt;&gt;"fin"),IF(INDEX(Dépenses!$A$2:$R$5000,$E36,I$1)="","",INDEX(Dépenses!$A$2:$R$5000,$E36,I$1)),"")</f>
        <v/>
      </c>
      <c r="J36" s="11" t="str">
        <f ca="1">IF(AND($D36&lt;&gt;"",$D36&lt;&gt;"fin"),IF(INDEX(Dépenses!$A$2:$R$5000,$E36,J$1)="","",INDEX(Dépenses!$A$2:$R$5000,$E36,J$1)),"")</f>
        <v/>
      </c>
      <c r="K36" s="79" t="str">
        <f ca="1">IF(AND($D36&lt;&gt;"",$D36&lt;&gt;"fin"),IF(INDEX(Dépenses!$A$2:$R$5000,$E36,K$1)="","",INDEX(Dépenses!$A$2:$R$5000,$E36,K$1)),"")</f>
        <v/>
      </c>
      <c r="M36" t="str">
        <f ca="1">IF(OR(M35="",M35="fin"),"",IF(ISNA(MATCH(TRUE,OFFSET(Recettes!$AA$2:$AA$5000,N35,0),0)),"fin",MATCH(TRUE,OFFSET(Recettes!$AA$2:$AA$5000,N35,0),0)))</f>
        <v/>
      </c>
      <c r="N36" t="str">
        <f t="shared" ca="1" si="2"/>
        <v/>
      </c>
      <c r="O36" s="79" t="str">
        <f ca="1">IF(AND($M36&lt;&gt;"",$M36&lt;&gt;"fin"),IF(INDEX(Recettes!$A$2:$R$5000,$N36,O$1)="","",INDEX(Recettes!$A$2:$R$5000,$N36,O$1)),"")</f>
        <v/>
      </c>
      <c r="P36" s="79" t="str">
        <f ca="1">IF(AND($M36&lt;&gt;"",$M36&lt;&gt;"fin"),IF(INDEX(Recettes!$A$2:$R$5000,$N36,P$1)="","",INDEX(Recettes!$A$2:$R$5000,$N36,P$1)),"")</f>
        <v/>
      </c>
      <c r="Q36" s="79" t="str">
        <f ca="1">IF(AND($M36&lt;&gt;"",$M36&lt;&gt;"fin"),IF(INDEX(Recettes!$A$2:$R$5000,$N36,Q$1)="","",INDEX(Recettes!$A$2:$R$5000,$N36,Q$1)),"")</f>
        <v/>
      </c>
      <c r="R36" s="79" t="str">
        <f ca="1">IF(AND($M36&lt;&gt;"",$M36&lt;&gt;"fin"),IF(INDEX(Recettes!$A$2:$R$5000,$N36,R$1)="","",INDEX(Recettes!$A$2:$R$5000,$N36,R$1)),"")</f>
        <v/>
      </c>
      <c r="S36" s="11" t="str">
        <f ca="1">IF(AND($M36&lt;&gt;"",$M36&lt;&gt;"fin"),IF(INDEX(Recettes!$A$2:$R$5000,$N36,S$1)="","",INDEX(Recettes!$A$2:$R$5000,$N36,S$1)),"")</f>
        <v/>
      </c>
      <c r="T36" s="79" t="str">
        <f ca="1">IF(AND($M36&lt;&gt;"",$M36&lt;&gt;"fin"),IF(INDEX(Recettes!$A$2:$R$5000,$N36,T$1)="","",INDEX(Recettes!$A$2:$R$5000,$N36,T$1)),"")</f>
        <v/>
      </c>
    </row>
    <row r="37" spans="1:20" x14ac:dyDescent="0.25">
      <c r="A37" t="s">
        <v>266</v>
      </c>
      <c r="B37">
        <v>32</v>
      </c>
      <c r="C37" s="611"/>
      <c r="D37" t="str">
        <f ca="1">IF(OR(D36="",D36="fin"),"",IF(ISNA(MATCH(TRUE,OFFSET(Dépenses!$AA$2:$AA$5000,E36,0),0)),"fin",MATCH(TRUE,OFFSET(Dépenses!$AA$2:$AA$5000,E36,0),0)))</f>
        <v/>
      </c>
      <c r="E37" t="str">
        <f t="shared" ca="1" si="1"/>
        <v/>
      </c>
      <c r="F37" s="79" t="str">
        <f ca="1">IF(AND($D37&lt;&gt;"",$D37&lt;&gt;"fin"),IF(INDEX(Dépenses!$A$2:$R$5000,$E37,F$1)="","",INDEX(Dépenses!$A$2:$R$5000,$E37,F$1)),"")</f>
        <v/>
      </c>
      <c r="G37" s="79" t="str">
        <f ca="1">IF(AND($D37&lt;&gt;"",$D37&lt;&gt;"fin"),IF(INDEX(Dépenses!$A$2:$R$5000,$E37,G$1)="","",INDEX(Dépenses!$A$2:$R$5000,$E37,G$1)),"")</f>
        <v/>
      </c>
      <c r="H37" s="79" t="str">
        <f ca="1">IF(AND($D37&lt;&gt;"",$D37&lt;&gt;"fin"),IF(INDEX(Dépenses!$A$2:$R$5000,$E37,H$1)="","",INDEX(Dépenses!$A$2:$R$5000,$E37,H$1)),"")</f>
        <v/>
      </c>
      <c r="I37" s="79" t="str">
        <f ca="1">IF(AND($D37&lt;&gt;"",$D37&lt;&gt;"fin"),IF(INDEX(Dépenses!$A$2:$R$5000,$E37,I$1)="","",INDEX(Dépenses!$A$2:$R$5000,$E37,I$1)),"")</f>
        <v/>
      </c>
      <c r="J37" s="11" t="str">
        <f ca="1">IF(AND($D37&lt;&gt;"",$D37&lt;&gt;"fin"),IF(INDEX(Dépenses!$A$2:$R$5000,$E37,J$1)="","",INDEX(Dépenses!$A$2:$R$5000,$E37,J$1)),"")</f>
        <v/>
      </c>
      <c r="K37" s="79" t="str">
        <f ca="1">IF(AND($D37&lt;&gt;"",$D37&lt;&gt;"fin"),IF(INDEX(Dépenses!$A$2:$R$5000,$E37,K$1)="","",INDEX(Dépenses!$A$2:$R$5000,$E37,K$1)),"")</f>
        <v/>
      </c>
      <c r="M37" t="str">
        <f ca="1">IF(OR(M36="",M36="fin"),"",IF(ISNA(MATCH(TRUE,OFFSET(Recettes!$AA$2:$AA$5000,N36,0),0)),"fin",MATCH(TRUE,OFFSET(Recettes!$AA$2:$AA$5000,N36,0),0)))</f>
        <v/>
      </c>
      <c r="N37" t="str">
        <f t="shared" ca="1" si="2"/>
        <v/>
      </c>
      <c r="O37" s="79" t="str">
        <f ca="1">IF(AND($M37&lt;&gt;"",$M37&lt;&gt;"fin"),IF(INDEX(Recettes!$A$2:$R$5000,$N37,O$1)="","",INDEX(Recettes!$A$2:$R$5000,$N37,O$1)),"")</f>
        <v/>
      </c>
      <c r="P37" s="79" t="str">
        <f ca="1">IF(AND($M37&lt;&gt;"",$M37&lt;&gt;"fin"),IF(INDEX(Recettes!$A$2:$R$5000,$N37,P$1)="","",INDEX(Recettes!$A$2:$R$5000,$N37,P$1)),"")</f>
        <v/>
      </c>
      <c r="Q37" s="79" t="str">
        <f ca="1">IF(AND($M37&lt;&gt;"",$M37&lt;&gt;"fin"),IF(INDEX(Recettes!$A$2:$R$5000,$N37,Q$1)="","",INDEX(Recettes!$A$2:$R$5000,$N37,Q$1)),"")</f>
        <v/>
      </c>
      <c r="R37" s="79" t="str">
        <f ca="1">IF(AND($M37&lt;&gt;"",$M37&lt;&gt;"fin"),IF(INDEX(Recettes!$A$2:$R$5000,$N37,R$1)="","",INDEX(Recettes!$A$2:$R$5000,$N37,R$1)),"")</f>
        <v/>
      </c>
      <c r="S37" s="11" t="str">
        <f ca="1">IF(AND($M37&lt;&gt;"",$M37&lt;&gt;"fin"),IF(INDEX(Recettes!$A$2:$R$5000,$N37,S$1)="","",INDEX(Recettes!$A$2:$R$5000,$N37,S$1)),"")</f>
        <v/>
      </c>
      <c r="T37" s="79" t="str">
        <f ca="1">IF(AND($M37&lt;&gt;"",$M37&lt;&gt;"fin"),IF(INDEX(Recettes!$A$2:$R$5000,$N37,T$1)="","",INDEX(Recettes!$A$2:$R$5000,$N37,T$1)),"")</f>
        <v/>
      </c>
    </row>
    <row r="38" spans="1:20" x14ac:dyDescent="0.25">
      <c r="A38" t="s">
        <v>267</v>
      </c>
      <c r="B38">
        <v>33</v>
      </c>
      <c r="C38" s="611"/>
      <c r="D38" t="str">
        <f ca="1">IF(OR(D37="",D37="fin"),"",IF(ISNA(MATCH(TRUE,OFFSET(Dépenses!$AA$2:$AA$5000,E37,0),0)),"fin",MATCH(TRUE,OFFSET(Dépenses!$AA$2:$AA$5000,E37,0),0)))</f>
        <v/>
      </c>
      <c r="E38" t="str">
        <f t="shared" ca="1" si="1"/>
        <v/>
      </c>
      <c r="F38" s="79" t="str">
        <f ca="1">IF(AND($D38&lt;&gt;"",$D38&lt;&gt;"fin"),IF(INDEX(Dépenses!$A$2:$R$5000,$E38,F$1)="","",INDEX(Dépenses!$A$2:$R$5000,$E38,F$1)),"")</f>
        <v/>
      </c>
      <c r="G38" s="79" t="str">
        <f ca="1">IF(AND($D38&lt;&gt;"",$D38&lt;&gt;"fin"),IF(INDEX(Dépenses!$A$2:$R$5000,$E38,G$1)="","",INDEX(Dépenses!$A$2:$R$5000,$E38,G$1)),"")</f>
        <v/>
      </c>
      <c r="H38" s="79" t="str">
        <f ca="1">IF(AND($D38&lt;&gt;"",$D38&lt;&gt;"fin"),IF(INDEX(Dépenses!$A$2:$R$5000,$E38,H$1)="","",INDEX(Dépenses!$A$2:$R$5000,$E38,H$1)),"")</f>
        <v/>
      </c>
      <c r="I38" s="79" t="str">
        <f ca="1">IF(AND($D38&lt;&gt;"",$D38&lt;&gt;"fin"),IF(INDEX(Dépenses!$A$2:$R$5000,$E38,I$1)="","",INDEX(Dépenses!$A$2:$R$5000,$E38,I$1)),"")</f>
        <v/>
      </c>
      <c r="J38" s="11" t="str">
        <f ca="1">IF(AND($D38&lt;&gt;"",$D38&lt;&gt;"fin"),IF(INDEX(Dépenses!$A$2:$R$5000,$E38,J$1)="","",INDEX(Dépenses!$A$2:$R$5000,$E38,J$1)),"")</f>
        <v/>
      </c>
      <c r="K38" s="79" t="str">
        <f ca="1">IF(AND($D38&lt;&gt;"",$D38&lt;&gt;"fin"),IF(INDEX(Dépenses!$A$2:$R$5000,$E38,K$1)="","",INDEX(Dépenses!$A$2:$R$5000,$E38,K$1)),"")</f>
        <v/>
      </c>
      <c r="M38" t="str">
        <f ca="1">IF(OR(M37="",M37="fin"),"",IF(ISNA(MATCH(TRUE,OFFSET(Recettes!$AA$2:$AA$5000,N37,0),0)),"fin",MATCH(TRUE,OFFSET(Recettes!$AA$2:$AA$5000,N37,0),0)))</f>
        <v/>
      </c>
      <c r="N38" t="str">
        <f t="shared" ca="1" si="2"/>
        <v/>
      </c>
      <c r="O38" s="79" t="str">
        <f ca="1">IF(AND($M38&lt;&gt;"",$M38&lt;&gt;"fin"),IF(INDEX(Recettes!$A$2:$R$5000,$N38,O$1)="","",INDEX(Recettes!$A$2:$R$5000,$N38,O$1)),"")</f>
        <v/>
      </c>
      <c r="P38" s="79" t="str">
        <f ca="1">IF(AND($M38&lt;&gt;"",$M38&lt;&gt;"fin"),IF(INDEX(Recettes!$A$2:$R$5000,$N38,P$1)="","",INDEX(Recettes!$A$2:$R$5000,$N38,P$1)),"")</f>
        <v/>
      </c>
      <c r="Q38" s="79" t="str">
        <f ca="1">IF(AND($M38&lt;&gt;"",$M38&lt;&gt;"fin"),IF(INDEX(Recettes!$A$2:$R$5000,$N38,Q$1)="","",INDEX(Recettes!$A$2:$R$5000,$N38,Q$1)),"")</f>
        <v/>
      </c>
      <c r="R38" s="79" t="str">
        <f ca="1">IF(AND($M38&lt;&gt;"",$M38&lt;&gt;"fin"),IF(INDEX(Recettes!$A$2:$R$5000,$N38,R$1)="","",INDEX(Recettes!$A$2:$R$5000,$N38,R$1)),"")</f>
        <v/>
      </c>
      <c r="S38" s="11" t="str">
        <f ca="1">IF(AND($M38&lt;&gt;"",$M38&lt;&gt;"fin"),IF(INDEX(Recettes!$A$2:$R$5000,$N38,S$1)="","",INDEX(Recettes!$A$2:$R$5000,$N38,S$1)),"")</f>
        <v/>
      </c>
      <c r="T38" s="79" t="str">
        <f ca="1">IF(AND($M38&lt;&gt;"",$M38&lt;&gt;"fin"),IF(INDEX(Recettes!$A$2:$R$5000,$N38,T$1)="","",INDEX(Recettes!$A$2:$R$5000,$N38,T$1)),"")</f>
        <v/>
      </c>
    </row>
    <row r="39" spans="1:20" x14ac:dyDescent="0.25">
      <c r="A39" t="s">
        <v>268</v>
      </c>
      <c r="B39">
        <v>34</v>
      </c>
      <c r="C39" s="611"/>
      <c r="D39" t="str">
        <f ca="1">IF(OR(D38="",D38="fin"),"",IF(ISNA(MATCH(TRUE,OFFSET(Dépenses!$AA$2:$AA$5000,E38,0),0)),"fin",MATCH(TRUE,OFFSET(Dépenses!$AA$2:$AA$5000,E38,0),0)))</f>
        <v/>
      </c>
      <c r="E39" t="str">
        <f t="shared" ca="1" si="1"/>
        <v/>
      </c>
      <c r="F39" s="79" t="str">
        <f ca="1">IF(AND($D39&lt;&gt;"",$D39&lt;&gt;"fin"),IF(INDEX(Dépenses!$A$2:$R$5000,$E39,F$1)="","",INDEX(Dépenses!$A$2:$R$5000,$E39,F$1)),"")</f>
        <v/>
      </c>
      <c r="G39" s="79" t="str">
        <f ca="1">IF(AND($D39&lt;&gt;"",$D39&lt;&gt;"fin"),IF(INDEX(Dépenses!$A$2:$R$5000,$E39,G$1)="","",INDEX(Dépenses!$A$2:$R$5000,$E39,G$1)),"")</f>
        <v/>
      </c>
      <c r="H39" s="79" t="str">
        <f ca="1">IF(AND($D39&lt;&gt;"",$D39&lt;&gt;"fin"),IF(INDEX(Dépenses!$A$2:$R$5000,$E39,H$1)="","",INDEX(Dépenses!$A$2:$R$5000,$E39,H$1)),"")</f>
        <v/>
      </c>
      <c r="I39" s="79" t="str">
        <f ca="1">IF(AND($D39&lt;&gt;"",$D39&lt;&gt;"fin"),IF(INDEX(Dépenses!$A$2:$R$5000,$E39,I$1)="","",INDEX(Dépenses!$A$2:$R$5000,$E39,I$1)),"")</f>
        <v/>
      </c>
      <c r="J39" s="11" t="str">
        <f ca="1">IF(AND($D39&lt;&gt;"",$D39&lt;&gt;"fin"),IF(INDEX(Dépenses!$A$2:$R$5000,$E39,J$1)="","",INDEX(Dépenses!$A$2:$R$5000,$E39,J$1)),"")</f>
        <v/>
      </c>
      <c r="K39" s="79" t="str">
        <f ca="1">IF(AND($D39&lt;&gt;"",$D39&lt;&gt;"fin"),IF(INDEX(Dépenses!$A$2:$R$5000,$E39,K$1)="","",INDEX(Dépenses!$A$2:$R$5000,$E39,K$1)),"")</f>
        <v/>
      </c>
      <c r="M39" t="str">
        <f ca="1">IF(OR(M38="",M38="fin"),"",IF(ISNA(MATCH(TRUE,OFFSET(Recettes!$AA$2:$AA$5000,N38,0),0)),"fin",MATCH(TRUE,OFFSET(Recettes!$AA$2:$AA$5000,N38,0),0)))</f>
        <v/>
      </c>
      <c r="N39" t="str">
        <f t="shared" ca="1" si="2"/>
        <v/>
      </c>
      <c r="O39" s="79" t="str">
        <f ca="1">IF(AND($M39&lt;&gt;"",$M39&lt;&gt;"fin"),IF(INDEX(Recettes!$A$2:$R$5000,$N39,O$1)="","",INDEX(Recettes!$A$2:$R$5000,$N39,O$1)),"")</f>
        <v/>
      </c>
      <c r="P39" s="79" t="str">
        <f ca="1">IF(AND($M39&lt;&gt;"",$M39&lt;&gt;"fin"),IF(INDEX(Recettes!$A$2:$R$5000,$N39,P$1)="","",INDEX(Recettes!$A$2:$R$5000,$N39,P$1)),"")</f>
        <v/>
      </c>
      <c r="Q39" s="79" t="str">
        <f ca="1">IF(AND($M39&lt;&gt;"",$M39&lt;&gt;"fin"),IF(INDEX(Recettes!$A$2:$R$5000,$N39,Q$1)="","",INDEX(Recettes!$A$2:$R$5000,$N39,Q$1)),"")</f>
        <v/>
      </c>
      <c r="R39" s="79" t="str">
        <f ca="1">IF(AND($M39&lt;&gt;"",$M39&lt;&gt;"fin"),IF(INDEX(Recettes!$A$2:$R$5000,$N39,R$1)="","",INDEX(Recettes!$A$2:$R$5000,$N39,R$1)),"")</f>
        <v/>
      </c>
      <c r="S39" s="11" t="str">
        <f ca="1">IF(AND($M39&lt;&gt;"",$M39&lt;&gt;"fin"),IF(INDEX(Recettes!$A$2:$R$5000,$N39,S$1)="","",INDEX(Recettes!$A$2:$R$5000,$N39,S$1)),"")</f>
        <v/>
      </c>
      <c r="T39" s="79" t="str">
        <f ca="1">IF(AND($M39&lt;&gt;"",$M39&lt;&gt;"fin"),IF(INDEX(Recettes!$A$2:$R$5000,$N39,T$1)="","",INDEX(Recettes!$A$2:$R$5000,$N39,T$1)),"")</f>
        <v/>
      </c>
    </row>
    <row r="40" spans="1:20" x14ac:dyDescent="0.25">
      <c r="A40" t="s">
        <v>269</v>
      </c>
      <c r="B40">
        <v>35</v>
      </c>
      <c r="C40" s="611"/>
      <c r="D40" t="str">
        <f ca="1">IF(OR(D39="",D39="fin"),"",IF(ISNA(MATCH(TRUE,OFFSET(Dépenses!$AA$2:$AA$5000,E39,0),0)),"fin",MATCH(TRUE,OFFSET(Dépenses!$AA$2:$AA$5000,E39,0),0)))</f>
        <v/>
      </c>
      <c r="E40" t="str">
        <f t="shared" ca="1" si="1"/>
        <v/>
      </c>
      <c r="F40" s="79" t="str">
        <f ca="1">IF(AND($D40&lt;&gt;"",$D40&lt;&gt;"fin"),IF(INDEX(Dépenses!$A$2:$R$5000,$E40,F$1)="","",INDEX(Dépenses!$A$2:$R$5000,$E40,F$1)),"")</f>
        <v/>
      </c>
      <c r="G40" s="79" t="str">
        <f ca="1">IF(AND($D40&lt;&gt;"",$D40&lt;&gt;"fin"),IF(INDEX(Dépenses!$A$2:$R$5000,$E40,G$1)="","",INDEX(Dépenses!$A$2:$R$5000,$E40,G$1)),"")</f>
        <v/>
      </c>
      <c r="H40" s="79" t="str">
        <f ca="1">IF(AND($D40&lt;&gt;"",$D40&lt;&gt;"fin"),IF(INDEX(Dépenses!$A$2:$R$5000,$E40,H$1)="","",INDEX(Dépenses!$A$2:$R$5000,$E40,H$1)),"")</f>
        <v/>
      </c>
      <c r="I40" s="79" t="str">
        <f ca="1">IF(AND($D40&lt;&gt;"",$D40&lt;&gt;"fin"),IF(INDEX(Dépenses!$A$2:$R$5000,$E40,I$1)="","",INDEX(Dépenses!$A$2:$R$5000,$E40,I$1)),"")</f>
        <v/>
      </c>
      <c r="J40" s="11" t="str">
        <f ca="1">IF(AND($D40&lt;&gt;"",$D40&lt;&gt;"fin"),IF(INDEX(Dépenses!$A$2:$R$5000,$E40,J$1)="","",INDEX(Dépenses!$A$2:$R$5000,$E40,J$1)),"")</f>
        <v/>
      </c>
      <c r="K40" s="79" t="str">
        <f ca="1">IF(AND($D40&lt;&gt;"",$D40&lt;&gt;"fin"),IF(INDEX(Dépenses!$A$2:$R$5000,$E40,K$1)="","",INDEX(Dépenses!$A$2:$R$5000,$E40,K$1)),"")</f>
        <v/>
      </c>
      <c r="M40" t="str">
        <f ca="1">IF(OR(M39="",M39="fin"),"",IF(ISNA(MATCH(TRUE,OFFSET(Recettes!$AA$2:$AA$5000,N39,0),0)),"fin",MATCH(TRUE,OFFSET(Recettes!$AA$2:$AA$5000,N39,0),0)))</f>
        <v/>
      </c>
      <c r="N40" t="str">
        <f t="shared" ca="1" si="2"/>
        <v/>
      </c>
      <c r="O40" s="79" t="str">
        <f ca="1">IF(AND($M40&lt;&gt;"",$M40&lt;&gt;"fin"),IF(INDEX(Recettes!$A$2:$R$5000,$N40,O$1)="","",INDEX(Recettes!$A$2:$R$5000,$N40,O$1)),"")</f>
        <v/>
      </c>
      <c r="P40" s="79" t="str">
        <f ca="1">IF(AND($M40&lt;&gt;"",$M40&lt;&gt;"fin"),IF(INDEX(Recettes!$A$2:$R$5000,$N40,P$1)="","",INDEX(Recettes!$A$2:$R$5000,$N40,P$1)),"")</f>
        <v/>
      </c>
      <c r="Q40" s="79" t="str">
        <f ca="1">IF(AND($M40&lt;&gt;"",$M40&lt;&gt;"fin"),IF(INDEX(Recettes!$A$2:$R$5000,$N40,Q$1)="","",INDEX(Recettes!$A$2:$R$5000,$N40,Q$1)),"")</f>
        <v/>
      </c>
      <c r="R40" s="79" t="str">
        <f ca="1">IF(AND($M40&lt;&gt;"",$M40&lt;&gt;"fin"),IF(INDEX(Recettes!$A$2:$R$5000,$N40,R$1)="","",INDEX(Recettes!$A$2:$R$5000,$N40,R$1)),"")</f>
        <v/>
      </c>
      <c r="S40" s="11" t="str">
        <f ca="1">IF(AND($M40&lt;&gt;"",$M40&lt;&gt;"fin"),IF(INDEX(Recettes!$A$2:$R$5000,$N40,S$1)="","",INDEX(Recettes!$A$2:$R$5000,$N40,S$1)),"")</f>
        <v/>
      </c>
      <c r="T40" s="79" t="str">
        <f ca="1">IF(AND($M40&lt;&gt;"",$M40&lt;&gt;"fin"),IF(INDEX(Recettes!$A$2:$R$5000,$N40,T$1)="","",INDEX(Recettes!$A$2:$R$5000,$N40,T$1)),"")</f>
        <v/>
      </c>
    </row>
    <row r="41" spans="1:20" x14ac:dyDescent="0.25">
      <c r="A41" t="s">
        <v>270</v>
      </c>
      <c r="B41">
        <v>36</v>
      </c>
      <c r="C41" s="611"/>
      <c r="D41" t="str">
        <f ca="1">IF(OR(D40="",D40="fin"),"",IF(ISNA(MATCH(TRUE,OFFSET(Dépenses!$AA$2:$AA$5000,E40,0),0)),"fin",MATCH(TRUE,OFFSET(Dépenses!$AA$2:$AA$5000,E40,0),0)))</f>
        <v/>
      </c>
      <c r="E41" t="str">
        <f t="shared" ca="1" si="1"/>
        <v/>
      </c>
      <c r="F41" s="79" t="str">
        <f ca="1">IF(AND($D41&lt;&gt;"",$D41&lt;&gt;"fin"),IF(INDEX(Dépenses!$A$2:$R$5000,$E41,F$1)="","",INDEX(Dépenses!$A$2:$R$5000,$E41,F$1)),"")</f>
        <v/>
      </c>
      <c r="G41" s="79" t="str">
        <f ca="1">IF(AND($D41&lt;&gt;"",$D41&lt;&gt;"fin"),IF(INDEX(Dépenses!$A$2:$R$5000,$E41,G$1)="","",INDEX(Dépenses!$A$2:$R$5000,$E41,G$1)),"")</f>
        <v/>
      </c>
      <c r="H41" s="79" t="str">
        <f ca="1">IF(AND($D41&lt;&gt;"",$D41&lt;&gt;"fin"),IF(INDEX(Dépenses!$A$2:$R$5000,$E41,H$1)="","",INDEX(Dépenses!$A$2:$R$5000,$E41,H$1)),"")</f>
        <v/>
      </c>
      <c r="I41" s="79" t="str">
        <f ca="1">IF(AND($D41&lt;&gt;"",$D41&lt;&gt;"fin"),IF(INDEX(Dépenses!$A$2:$R$5000,$E41,I$1)="","",INDEX(Dépenses!$A$2:$R$5000,$E41,I$1)),"")</f>
        <v/>
      </c>
      <c r="J41" s="11" t="str">
        <f ca="1">IF(AND($D41&lt;&gt;"",$D41&lt;&gt;"fin"),IF(INDEX(Dépenses!$A$2:$R$5000,$E41,J$1)="","",INDEX(Dépenses!$A$2:$R$5000,$E41,J$1)),"")</f>
        <v/>
      </c>
      <c r="K41" s="79" t="str">
        <f ca="1">IF(AND($D41&lt;&gt;"",$D41&lt;&gt;"fin"),IF(INDEX(Dépenses!$A$2:$R$5000,$E41,K$1)="","",INDEX(Dépenses!$A$2:$R$5000,$E41,K$1)),"")</f>
        <v/>
      </c>
      <c r="M41" t="str">
        <f ca="1">IF(OR(M40="",M40="fin"),"",IF(ISNA(MATCH(TRUE,OFFSET(Recettes!$AA$2:$AA$5000,N40,0),0)),"fin",MATCH(TRUE,OFFSET(Recettes!$AA$2:$AA$5000,N40,0),0)))</f>
        <v/>
      </c>
      <c r="N41" t="str">
        <f t="shared" ca="1" si="2"/>
        <v/>
      </c>
      <c r="O41" s="79" t="str">
        <f ca="1">IF(AND($M41&lt;&gt;"",$M41&lt;&gt;"fin"),IF(INDEX(Recettes!$A$2:$R$5000,$N41,O$1)="","",INDEX(Recettes!$A$2:$R$5000,$N41,O$1)),"")</f>
        <v/>
      </c>
      <c r="P41" s="79" t="str">
        <f ca="1">IF(AND($M41&lt;&gt;"",$M41&lt;&gt;"fin"),IF(INDEX(Recettes!$A$2:$R$5000,$N41,P$1)="","",INDEX(Recettes!$A$2:$R$5000,$N41,P$1)),"")</f>
        <v/>
      </c>
      <c r="Q41" s="79" t="str">
        <f ca="1">IF(AND($M41&lt;&gt;"",$M41&lt;&gt;"fin"),IF(INDEX(Recettes!$A$2:$R$5000,$N41,Q$1)="","",INDEX(Recettes!$A$2:$R$5000,$N41,Q$1)),"")</f>
        <v/>
      </c>
      <c r="R41" s="79" t="str">
        <f ca="1">IF(AND($M41&lt;&gt;"",$M41&lt;&gt;"fin"),IF(INDEX(Recettes!$A$2:$R$5000,$N41,R$1)="","",INDEX(Recettes!$A$2:$R$5000,$N41,R$1)),"")</f>
        <v/>
      </c>
      <c r="S41" s="11" t="str">
        <f ca="1">IF(AND($M41&lt;&gt;"",$M41&lt;&gt;"fin"),IF(INDEX(Recettes!$A$2:$R$5000,$N41,S$1)="","",INDEX(Recettes!$A$2:$R$5000,$N41,S$1)),"")</f>
        <v/>
      </c>
      <c r="T41" s="79" t="str">
        <f ca="1">IF(AND($M41&lt;&gt;"",$M41&lt;&gt;"fin"),IF(INDEX(Recettes!$A$2:$R$5000,$N41,T$1)="","",INDEX(Recettes!$A$2:$R$5000,$N41,T$1)),"")</f>
        <v/>
      </c>
    </row>
    <row r="42" spans="1:20" x14ac:dyDescent="0.25">
      <c r="A42" t="s">
        <v>271</v>
      </c>
      <c r="B42">
        <v>37</v>
      </c>
      <c r="C42" s="611"/>
      <c r="D42" t="str">
        <f ca="1">IF(OR(D41="",D41="fin"),"",IF(ISNA(MATCH(TRUE,OFFSET(Dépenses!$AA$2:$AA$5000,E41,0),0)),"fin",MATCH(TRUE,OFFSET(Dépenses!$AA$2:$AA$5000,E41,0),0)))</f>
        <v/>
      </c>
      <c r="E42" t="str">
        <f t="shared" ca="1" si="1"/>
        <v/>
      </c>
      <c r="F42" s="79" t="str">
        <f ca="1">IF(AND($D42&lt;&gt;"",$D42&lt;&gt;"fin"),IF(INDEX(Dépenses!$A$2:$R$5000,$E42,F$1)="","",INDEX(Dépenses!$A$2:$R$5000,$E42,F$1)),"")</f>
        <v/>
      </c>
      <c r="G42" s="79" t="str">
        <f ca="1">IF(AND($D42&lt;&gt;"",$D42&lt;&gt;"fin"),IF(INDEX(Dépenses!$A$2:$R$5000,$E42,G$1)="","",INDEX(Dépenses!$A$2:$R$5000,$E42,G$1)),"")</f>
        <v/>
      </c>
      <c r="H42" s="79" t="str">
        <f ca="1">IF(AND($D42&lt;&gt;"",$D42&lt;&gt;"fin"),IF(INDEX(Dépenses!$A$2:$R$5000,$E42,H$1)="","",INDEX(Dépenses!$A$2:$R$5000,$E42,H$1)),"")</f>
        <v/>
      </c>
      <c r="I42" s="79" t="str">
        <f ca="1">IF(AND($D42&lt;&gt;"",$D42&lt;&gt;"fin"),IF(INDEX(Dépenses!$A$2:$R$5000,$E42,I$1)="","",INDEX(Dépenses!$A$2:$R$5000,$E42,I$1)),"")</f>
        <v/>
      </c>
      <c r="J42" s="11" t="str">
        <f ca="1">IF(AND($D42&lt;&gt;"",$D42&lt;&gt;"fin"),IF(INDEX(Dépenses!$A$2:$R$5000,$E42,J$1)="","",INDEX(Dépenses!$A$2:$R$5000,$E42,J$1)),"")</f>
        <v/>
      </c>
      <c r="K42" s="79" t="str">
        <f ca="1">IF(AND($D42&lt;&gt;"",$D42&lt;&gt;"fin"),IF(INDEX(Dépenses!$A$2:$R$5000,$E42,K$1)="","",INDEX(Dépenses!$A$2:$R$5000,$E42,K$1)),"")</f>
        <v/>
      </c>
      <c r="M42" t="str">
        <f ca="1">IF(OR(M41="",M41="fin"),"",IF(ISNA(MATCH(TRUE,OFFSET(Recettes!$AA$2:$AA$5000,N41,0),0)),"fin",MATCH(TRUE,OFFSET(Recettes!$AA$2:$AA$5000,N41,0),0)))</f>
        <v/>
      </c>
      <c r="N42" t="str">
        <f t="shared" ca="1" si="2"/>
        <v/>
      </c>
      <c r="O42" s="79" t="str">
        <f ca="1">IF(AND($M42&lt;&gt;"",$M42&lt;&gt;"fin"),IF(INDEX(Recettes!$A$2:$R$5000,$N42,O$1)="","",INDEX(Recettes!$A$2:$R$5000,$N42,O$1)),"")</f>
        <v/>
      </c>
      <c r="P42" s="79" t="str">
        <f ca="1">IF(AND($M42&lt;&gt;"",$M42&lt;&gt;"fin"),IF(INDEX(Recettes!$A$2:$R$5000,$N42,P$1)="","",INDEX(Recettes!$A$2:$R$5000,$N42,P$1)),"")</f>
        <v/>
      </c>
      <c r="Q42" s="79" t="str">
        <f ca="1">IF(AND($M42&lt;&gt;"",$M42&lt;&gt;"fin"),IF(INDEX(Recettes!$A$2:$R$5000,$N42,Q$1)="","",INDEX(Recettes!$A$2:$R$5000,$N42,Q$1)),"")</f>
        <v/>
      </c>
      <c r="R42" s="79" t="str">
        <f ca="1">IF(AND($M42&lt;&gt;"",$M42&lt;&gt;"fin"),IF(INDEX(Recettes!$A$2:$R$5000,$N42,R$1)="","",INDEX(Recettes!$A$2:$R$5000,$N42,R$1)),"")</f>
        <v/>
      </c>
      <c r="S42" s="11" t="str">
        <f ca="1">IF(AND($M42&lt;&gt;"",$M42&lt;&gt;"fin"),IF(INDEX(Recettes!$A$2:$R$5000,$N42,S$1)="","",INDEX(Recettes!$A$2:$R$5000,$N42,S$1)),"")</f>
        <v/>
      </c>
      <c r="T42" s="79" t="str">
        <f ca="1">IF(AND($M42&lt;&gt;"",$M42&lt;&gt;"fin"),IF(INDEX(Recettes!$A$2:$R$5000,$N42,T$1)="","",INDEX(Recettes!$A$2:$R$5000,$N42,T$1)),"")</f>
        <v/>
      </c>
    </row>
    <row r="43" spans="1:20" x14ac:dyDescent="0.25">
      <c r="A43" t="s">
        <v>272</v>
      </c>
      <c r="B43">
        <v>38</v>
      </c>
      <c r="C43" s="611"/>
      <c r="D43" t="str">
        <f ca="1">IF(OR(D42="",D42="fin"),"",IF(ISNA(MATCH(TRUE,OFFSET(Dépenses!$AA$2:$AA$5000,E42,0),0)),"fin",MATCH(TRUE,OFFSET(Dépenses!$AA$2:$AA$5000,E42,0),0)))</f>
        <v/>
      </c>
      <c r="E43" t="str">
        <f t="shared" ca="1" si="1"/>
        <v/>
      </c>
      <c r="F43" s="79" t="str">
        <f ca="1">IF(AND($D43&lt;&gt;"",$D43&lt;&gt;"fin"),IF(INDEX(Dépenses!$A$2:$R$5000,$E43,F$1)="","",INDEX(Dépenses!$A$2:$R$5000,$E43,F$1)),"")</f>
        <v/>
      </c>
      <c r="G43" s="79" t="str">
        <f ca="1">IF(AND($D43&lt;&gt;"",$D43&lt;&gt;"fin"),IF(INDEX(Dépenses!$A$2:$R$5000,$E43,G$1)="","",INDEX(Dépenses!$A$2:$R$5000,$E43,G$1)),"")</f>
        <v/>
      </c>
      <c r="H43" s="79" t="str">
        <f ca="1">IF(AND($D43&lt;&gt;"",$D43&lt;&gt;"fin"),IF(INDEX(Dépenses!$A$2:$R$5000,$E43,H$1)="","",INDEX(Dépenses!$A$2:$R$5000,$E43,H$1)),"")</f>
        <v/>
      </c>
      <c r="I43" s="79" t="str">
        <f ca="1">IF(AND($D43&lt;&gt;"",$D43&lt;&gt;"fin"),IF(INDEX(Dépenses!$A$2:$R$5000,$E43,I$1)="","",INDEX(Dépenses!$A$2:$R$5000,$E43,I$1)),"")</f>
        <v/>
      </c>
      <c r="J43" s="11" t="str">
        <f ca="1">IF(AND($D43&lt;&gt;"",$D43&lt;&gt;"fin"),IF(INDEX(Dépenses!$A$2:$R$5000,$E43,J$1)="","",INDEX(Dépenses!$A$2:$R$5000,$E43,J$1)),"")</f>
        <v/>
      </c>
      <c r="K43" s="79" t="str">
        <f ca="1">IF(AND($D43&lt;&gt;"",$D43&lt;&gt;"fin"),IF(INDEX(Dépenses!$A$2:$R$5000,$E43,K$1)="","",INDEX(Dépenses!$A$2:$R$5000,$E43,K$1)),"")</f>
        <v/>
      </c>
      <c r="M43" t="str">
        <f ca="1">IF(OR(M42="",M42="fin"),"",IF(ISNA(MATCH(TRUE,OFFSET(Recettes!$AA$2:$AA$5000,N42,0),0)),"fin",MATCH(TRUE,OFFSET(Recettes!$AA$2:$AA$5000,N42,0),0)))</f>
        <v/>
      </c>
      <c r="N43" t="str">
        <f t="shared" ca="1" si="2"/>
        <v/>
      </c>
      <c r="O43" s="79" t="str">
        <f ca="1">IF(AND($M43&lt;&gt;"",$M43&lt;&gt;"fin"),IF(INDEX(Recettes!$A$2:$R$5000,$N43,O$1)="","",INDEX(Recettes!$A$2:$R$5000,$N43,O$1)),"")</f>
        <v/>
      </c>
      <c r="P43" s="79" t="str">
        <f ca="1">IF(AND($M43&lt;&gt;"",$M43&lt;&gt;"fin"),IF(INDEX(Recettes!$A$2:$R$5000,$N43,P$1)="","",INDEX(Recettes!$A$2:$R$5000,$N43,P$1)),"")</f>
        <v/>
      </c>
      <c r="Q43" s="79" t="str">
        <f ca="1">IF(AND($M43&lt;&gt;"",$M43&lt;&gt;"fin"),IF(INDEX(Recettes!$A$2:$R$5000,$N43,Q$1)="","",INDEX(Recettes!$A$2:$R$5000,$N43,Q$1)),"")</f>
        <v/>
      </c>
      <c r="R43" s="79" t="str">
        <f ca="1">IF(AND($M43&lt;&gt;"",$M43&lt;&gt;"fin"),IF(INDEX(Recettes!$A$2:$R$5000,$N43,R$1)="","",INDEX(Recettes!$A$2:$R$5000,$N43,R$1)),"")</f>
        <v/>
      </c>
      <c r="S43" s="11" t="str">
        <f ca="1">IF(AND($M43&lt;&gt;"",$M43&lt;&gt;"fin"),IF(INDEX(Recettes!$A$2:$R$5000,$N43,S$1)="","",INDEX(Recettes!$A$2:$R$5000,$N43,S$1)),"")</f>
        <v/>
      </c>
      <c r="T43" s="79" t="str">
        <f ca="1">IF(AND($M43&lt;&gt;"",$M43&lt;&gt;"fin"),IF(INDEX(Recettes!$A$2:$R$5000,$N43,T$1)="","",INDEX(Recettes!$A$2:$R$5000,$N43,T$1)),"")</f>
        <v/>
      </c>
    </row>
    <row r="44" spans="1:20" x14ac:dyDescent="0.25">
      <c r="A44" t="s">
        <v>273</v>
      </c>
      <c r="B44">
        <v>39</v>
      </c>
      <c r="C44" s="611"/>
      <c r="D44" t="str">
        <f ca="1">IF(OR(D43="",D43="fin"),"",IF(ISNA(MATCH(TRUE,OFFSET(Dépenses!$AA$2:$AA$5000,E43,0),0)),"fin",MATCH(TRUE,OFFSET(Dépenses!$AA$2:$AA$5000,E43,0),0)))</f>
        <v/>
      </c>
      <c r="E44" t="str">
        <f t="shared" ca="1" si="1"/>
        <v/>
      </c>
      <c r="F44" s="79" t="str">
        <f ca="1">IF(AND($D44&lt;&gt;"",$D44&lt;&gt;"fin"),IF(INDEX(Dépenses!$A$2:$R$5000,$E44,F$1)="","",INDEX(Dépenses!$A$2:$R$5000,$E44,F$1)),"")</f>
        <v/>
      </c>
      <c r="G44" s="79" t="str">
        <f ca="1">IF(AND($D44&lt;&gt;"",$D44&lt;&gt;"fin"),IF(INDEX(Dépenses!$A$2:$R$5000,$E44,G$1)="","",INDEX(Dépenses!$A$2:$R$5000,$E44,G$1)),"")</f>
        <v/>
      </c>
      <c r="H44" s="79" t="str">
        <f ca="1">IF(AND($D44&lt;&gt;"",$D44&lt;&gt;"fin"),IF(INDEX(Dépenses!$A$2:$R$5000,$E44,H$1)="","",INDEX(Dépenses!$A$2:$R$5000,$E44,H$1)),"")</f>
        <v/>
      </c>
      <c r="I44" s="79" t="str">
        <f ca="1">IF(AND($D44&lt;&gt;"",$D44&lt;&gt;"fin"),IF(INDEX(Dépenses!$A$2:$R$5000,$E44,I$1)="","",INDEX(Dépenses!$A$2:$R$5000,$E44,I$1)),"")</f>
        <v/>
      </c>
      <c r="J44" s="11" t="str">
        <f ca="1">IF(AND($D44&lt;&gt;"",$D44&lt;&gt;"fin"),IF(INDEX(Dépenses!$A$2:$R$5000,$E44,J$1)="","",INDEX(Dépenses!$A$2:$R$5000,$E44,J$1)),"")</f>
        <v/>
      </c>
      <c r="K44" s="79" t="str">
        <f ca="1">IF(AND($D44&lt;&gt;"",$D44&lt;&gt;"fin"),IF(INDEX(Dépenses!$A$2:$R$5000,$E44,K$1)="","",INDEX(Dépenses!$A$2:$R$5000,$E44,K$1)),"")</f>
        <v/>
      </c>
      <c r="M44" t="str">
        <f ca="1">IF(OR(M43="",M43="fin"),"",IF(ISNA(MATCH(TRUE,OFFSET(Recettes!$AA$2:$AA$5000,N43,0),0)),"fin",MATCH(TRUE,OFFSET(Recettes!$AA$2:$AA$5000,N43,0),0)))</f>
        <v/>
      </c>
      <c r="N44" t="str">
        <f t="shared" ca="1" si="2"/>
        <v/>
      </c>
      <c r="O44" s="79" t="str">
        <f ca="1">IF(AND($M44&lt;&gt;"",$M44&lt;&gt;"fin"),IF(INDEX(Recettes!$A$2:$R$5000,$N44,O$1)="","",INDEX(Recettes!$A$2:$R$5000,$N44,O$1)),"")</f>
        <v/>
      </c>
      <c r="P44" s="79" t="str">
        <f ca="1">IF(AND($M44&lt;&gt;"",$M44&lt;&gt;"fin"),IF(INDEX(Recettes!$A$2:$R$5000,$N44,P$1)="","",INDEX(Recettes!$A$2:$R$5000,$N44,P$1)),"")</f>
        <v/>
      </c>
      <c r="Q44" s="79" t="str">
        <f ca="1">IF(AND($M44&lt;&gt;"",$M44&lt;&gt;"fin"),IF(INDEX(Recettes!$A$2:$R$5000,$N44,Q$1)="","",INDEX(Recettes!$A$2:$R$5000,$N44,Q$1)),"")</f>
        <v/>
      </c>
      <c r="R44" s="79" t="str">
        <f ca="1">IF(AND($M44&lt;&gt;"",$M44&lt;&gt;"fin"),IF(INDEX(Recettes!$A$2:$R$5000,$N44,R$1)="","",INDEX(Recettes!$A$2:$R$5000,$N44,R$1)),"")</f>
        <v/>
      </c>
      <c r="S44" s="11" t="str">
        <f ca="1">IF(AND($M44&lt;&gt;"",$M44&lt;&gt;"fin"),IF(INDEX(Recettes!$A$2:$R$5000,$N44,S$1)="","",INDEX(Recettes!$A$2:$R$5000,$N44,S$1)),"")</f>
        <v/>
      </c>
      <c r="T44" s="79" t="str">
        <f ca="1">IF(AND($M44&lt;&gt;"",$M44&lt;&gt;"fin"),IF(INDEX(Recettes!$A$2:$R$5000,$N44,T$1)="","",INDEX(Recettes!$A$2:$R$5000,$N44,T$1)),"")</f>
        <v/>
      </c>
    </row>
    <row r="45" spans="1:20" x14ac:dyDescent="0.25">
      <c r="A45" t="s">
        <v>274</v>
      </c>
      <c r="B45">
        <v>40</v>
      </c>
      <c r="C45" s="611"/>
      <c r="D45" t="str">
        <f ca="1">IF(OR(D44="",D44="fin"),"",IF(ISNA(MATCH(TRUE,OFFSET(Dépenses!$AA$2:$AA$5000,E44,0),0)),"fin",MATCH(TRUE,OFFSET(Dépenses!$AA$2:$AA$5000,E44,0),0)))</f>
        <v/>
      </c>
      <c r="E45" t="str">
        <f t="shared" ca="1" si="1"/>
        <v/>
      </c>
      <c r="F45" s="79" t="str">
        <f ca="1">IF(AND($D45&lt;&gt;"",$D45&lt;&gt;"fin"),IF(INDEX(Dépenses!$A$2:$R$5000,$E45,F$1)="","",INDEX(Dépenses!$A$2:$R$5000,$E45,F$1)),"")</f>
        <v/>
      </c>
      <c r="G45" s="79" t="str">
        <f ca="1">IF(AND($D45&lt;&gt;"",$D45&lt;&gt;"fin"),IF(INDEX(Dépenses!$A$2:$R$5000,$E45,G$1)="","",INDEX(Dépenses!$A$2:$R$5000,$E45,G$1)),"")</f>
        <v/>
      </c>
      <c r="H45" s="79" t="str">
        <f ca="1">IF(AND($D45&lt;&gt;"",$D45&lt;&gt;"fin"),IF(INDEX(Dépenses!$A$2:$R$5000,$E45,H$1)="","",INDEX(Dépenses!$A$2:$R$5000,$E45,H$1)),"")</f>
        <v/>
      </c>
      <c r="I45" s="79" t="str">
        <f ca="1">IF(AND($D45&lt;&gt;"",$D45&lt;&gt;"fin"),IF(INDEX(Dépenses!$A$2:$R$5000,$E45,I$1)="","",INDEX(Dépenses!$A$2:$R$5000,$E45,I$1)),"")</f>
        <v/>
      </c>
      <c r="J45" s="11" t="str">
        <f ca="1">IF(AND($D45&lt;&gt;"",$D45&lt;&gt;"fin"),IF(INDEX(Dépenses!$A$2:$R$5000,$E45,J$1)="","",INDEX(Dépenses!$A$2:$R$5000,$E45,J$1)),"")</f>
        <v/>
      </c>
      <c r="K45" s="79" t="str">
        <f ca="1">IF(AND($D45&lt;&gt;"",$D45&lt;&gt;"fin"),IF(INDEX(Dépenses!$A$2:$R$5000,$E45,K$1)="","",INDEX(Dépenses!$A$2:$R$5000,$E45,K$1)),"")</f>
        <v/>
      </c>
      <c r="M45" t="str">
        <f ca="1">IF(OR(M44="",M44="fin"),"",IF(ISNA(MATCH(TRUE,OFFSET(Recettes!$AA$2:$AA$5000,N44,0),0)),"fin",MATCH(TRUE,OFFSET(Recettes!$AA$2:$AA$5000,N44,0),0)))</f>
        <v/>
      </c>
      <c r="N45" t="str">
        <f t="shared" ca="1" si="2"/>
        <v/>
      </c>
      <c r="O45" s="79" t="str">
        <f ca="1">IF(AND($M45&lt;&gt;"",$M45&lt;&gt;"fin"),IF(INDEX(Recettes!$A$2:$R$5000,$N45,O$1)="","",INDEX(Recettes!$A$2:$R$5000,$N45,O$1)),"")</f>
        <v/>
      </c>
      <c r="P45" s="79" t="str">
        <f ca="1">IF(AND($M45&lt;&gt;"",$M45&lt;&gt;"fin"),IF(INDEX(Recettes!$A$2:$R$5000,$N45,P$1)="","",INDEX(Recettes!$A$2:$R$5000,$N45,P$1)),"")</f>
        <v/>
      </c>
      <c r="Q45" s="79" t="str">
        <f ca="1">IF(AND($M45&lt;&gt;"",$M45&lt;&gt;"fin"),IF(INDEX(Recettes!$A$2:$R$5000,$N45,Q$1)="","",INDEX(Recettes!$A$2:$R$5000,$N45,Q$1)),"")</f>
        <v/>
      </c>
      <c r="R45" s="79" t="str">
        <f ca="1">IF(AND($M45&lt;&gt;"",$M45&lt;&gt;"fin"),IF(INDEX(Recettes!$A$2:$R$5000,$N45,R$1)="","",INDEX(Recettes!$A$2:$R$5000,$N45,R$1)),"")</f>
        <v/>
      </c>
      <c r="S45" s="11" t="str">
        <f ca="1">IF(AND($M45&lt;&gt;"",$M45&lt;&gt;"fin"),IF(INDEX(Recettes!$A$2:$R$5000,$N45,S$1)="","",INDEX(Recettes!$A$2:$R$5000,$N45,S$1)),"")</f>
        <v/>
      </c>
      <c r="T45" s="79" t="str">
        <f ca="1">IF(AND($M45&lt;&gt;"",$M45&lt;&gt;"fin"),IF(INDEX(Recettes!$A$2:$R$5000,$N45,T$1)="","",INDEX(Recettes!$A$2:$R$5000,$N45,T$1)),"")</f>
        <v/>
      </c>
    </row>
    <row r="46" spans="1:20" x14ac:dyDescent="0.25">
      <c r="A46" t="s">
        <v>275</v>
      </c>
      <c r="B46">
        <v>41</v>
      </c>
      <c r="C46" s="611"/>
      <c r="D46" t="str">
        <f ca="1">IF(OR(D45="",D45="fin"),"",IF(ISNA(MATCH(TRUE,OFFSET(Dépenses!$AA$2:$AA$5000,E45,0),0)),"fin",MATCH(TRUE,OFFSET(Dépenses!$AA$2:$AA$5000,E45,0),0)))</f>
        <v/>
      </c>
      <c r="E46" t="str">
        <f t="shared" ca="1" si="1"/>
        <v/>
      </c>
      <c r="F46" s="79" t="str">
        <f ca="1">IF(AND($D46&lt;&gt;"",$D46&lt;&gt;"fin"),IF(INDEX(Dépenses!$A$2:$R$5000,$E46,F$1)="","",INDEX(Dépenses!$A$2:$R$5000,$E46,F$1)),"")</f>
        <v/>
      </c>
      <c r="G46" s="79" t="str">
        <f ca="1">IF(AND($D46&lt;&gt;"",$D46&lt;&gt;"fin"),IF(INDEX(Dépenses!$A$2:$R$5000,$E46,G$1)="","",INDEX(Dépenses!$A$2:$R$5000,$E46,G$1)),"")</f>
        <v/>
      </c>
      <c r="H46" s="79" t="str">
        <f ca="1">IF(AND($D46&lt;&gt;"",$D46&lt;&gt;"fin"),IF(INDEX(Dépenses!$A$2:$R$5000,$E46,H$1)="","",INDEX(Dépenses!$A$2:$R$5000,$E46,H$1)),"")</f>
        <v/>
      </c>
      <c r="I46" s="79" t="str">
        <f ca="1">IF(AND($D46&lt;&gt;"",$D46&lt;&gt;"fin"),IF(INDEX(Dépenses!$A$2:$R$5000,$E46,I$1)="","",INDEX(Dépenses!$A$2:$R$5000,$E46,I$1)),"")</f>
        <v/>
      </c>
      <c r="J46" s="11" t="str">
        <f ca="1">IF(AND($D46&lt;&gt;"",$D46&lt;&gt;"fin"),IF(INDEX(Dépenses!$A$2:$R$5000,$E46,J$1)="","",INDEX(Dépenses!$A$2:$R$5000,$E46,J$1)),"")</f>
        <v/>
      </c>
      <c r="K46" s="79" t="str">
        <f ca="1">IF(AND($D46&lt;&gt;"",$D46&lt;&gt;"fin"),IF(INDEX(Dépenses!$A$2:$R$5000,$E46,K$1)="","",INDEX(Dépenses!$A$2:$R$5000,$E46,K$1)),"")</f>
        <v/>
      </c>
      <c r="M46" t="str">
        <f ca="1">IF(OR(M45="",M45="fin"),"",IF(ISNA(MATCH(TRUE,OFFSET(Recettes!$AA$2:$AA$5000,N45,0),0)),"fin",MATCH(TRUE,OFFSET(Recettes!$AA$2:$AA$5000,N45,0),0)))</f>
        <v/>
      </c>
      <c r="N46" t="str">
        <f t="shared" ca="1" si="2"/>
        <v/>
      </c>
      <c r="O46" s="79" t="str">
        <f ca="1">IF(AND($M46&lt;&gt;"",$M46&lt;&gt;"fin"),IF(INDEX(Recettes!$A$2:$R$5000,$N46,O$1)="","",INDEX(Recettes!$A$2:$R$5000,$N46,O$1)),"")</f>
        <v/>
      </c>
      <c r="P46" s="79" t="str">
        <f ca="1">IF(AND($M46&lt;&gt;"",$M46&lt;&gt;"fin"),IF(INDEX(Recettes!$A$2:$R$5000,$N46,P$1)="","",INDEX(Recettes!$A$2:$R$5000,$N46,P$1)),"")</f>
        <v/>
      </c>
      <c r="Q46" s="79" t="str">
        <f ca="1">IF(AND($M46&lt;&gt;"",$M46&lt;&gt;"fin"),IF(INDEX(Recettes!$A$2:$R$5000,$N46,Q$1)="","",INDEX(Recettes!$A$2:$R$5000,$N46,Q$1)),"")</f>
        <v/>
      </c>
      <c r="R46" s="79" t="str">
        <f ca="1">IF(AND($M46&lt;&gt;"",$M46&lt;&gt;"fin"),IF(INDEX(Recettes!$A$2:$R$5000,$N46,R$1)="","",INDEX(Recettes!$A$2:$R$5000,$N46,R$1)),"")</f>
        <v/>
      </c>
      <c r="S46" s="11" t="str">
        <f ca="1">IF(AND($M46&lt;&gt;"",$M46&lt;&gt;"fin"),IF(INDEX(Recettes!$A$2:$R$5000,$N46,S$1)="","",INDEX(Recettes!$A$2:$R$5000,$N46,S$1)),"")</f>
        <v/>
      </c>
      <c r="T46" s="79" t="str">
        <f ca="1">IF(AND($M46&lt;&gt;"",$M46&lt;&gt;"fin"),IF(INDEX(Recettes!$A$2:$R$5000,$N46,T$1)="","",INDEX(Recettes!$A$2:$R$5000,$N46,T$1)),"")</f>
        <v/>
      </c>
    </row>
    <row r="47" spans="1:20" x14ac:dyDescent="0.25">
      <c r="A47" t="s">
        <v>276</v>
      </c>
      <c r="B47">
        <v>42</v>
      </c>
      <c r="C47" s="611"/>
      <c r="D47" t="str">
        <f ca="1">IF(OR(D46="",D46="fin"),"",IF(ISNA(MATCH(TRUE,OFFSET(Dépenses!$AA$2:$AA$5000,E46,0),0)),"fin",MATCH(TRUE,OFFSET(Dépenses!$AA$2:$AA$5000,E46,0),0)))</f>
        <v/>
      </c>
      <c r="E47" t="str">
        <f t="shared" ca="1" si="1"/>
        <v/>
      </c>
      <c r="F47" s="79" t="str">
        <f ca="1">IF(AND($D47&lt;&gt;"",$D47&lt;&gt;"fin"),IF(INDEX(Dépenses!$A$2:$R$5000,$E47,F$1)="","",INDEX(Dépenses!$A$2:$R$5000,$E47,F$1)),"")</f>
        <v/>
      </c>
      <c r="G47" s="79" t="str">
        <f ca="1">IF(AND($D47&lt;&gt;"",$D47&lt;&gt;"fin"),IF(INDEX(Dépenses!$A$2:$R$5000,$E47,G$1)="","",INDEX(Dépenses!$A$2:$R$5000,$E47,G$1)),"")</f>
        <v/>
      </c>
      <c r="H47" s="79" t="str">
        <f ca="1">IF(AND($D47&lt;&gt;"",$D47&lt;&gt;"fin"),IF(INDEX(Dépenses!$A$2:$R$5000,$E47,H$1)="","",INDEX(Dépenses!$A$2:$R$5000,$E47,H$1)),"")</f>
        <v/>
      </c>
      <c r="I47" s="79" t="str">
        <f ca="1">IF(AND($D47&lt;&gt;"",$D47&lt;&gt;"fin"),IF(INDEX(Dépenses!$A$2:$R$5000,$E47,I$1)="","",INDEX(Dépenses!$A$2:$R$5000,$E47,I$1)),"")</f>
        <v/>
      </c>
      <c r="J47" s="11" t="str">
        <f ca="1">IF(AND($D47&lt;&gt;"",$D47&lt;&gt;"fin"),IF(INDEX(Dépenses!$A$2:$R$5000,$E47,J$1)="","",INDEX(Dépenses!$A$2:$R$5000,$E47,J$1)),"")</f>
        <v/>
      </c>
      <c r="K47" s="79" t="str">
        <f ca="1">IF(AND($D47&lt;&gt;"",$D47&lt;&gt;"fin"),IF(INDEX(Dépenses!$A$2:$R$5000,$E47,K$1)="","",INDEX(Dépenses!$A$2:$R$5000,$E47,K$1)),"")</f>
        <v/>
      </c>
      <c r="M47" t="str">
        <f ca="1">IF(OR(M46="",M46="fin"),"",IF(ISNA(MATCH(TRUE,OFFSET(Recettes!$AA$2:$AA$5000,N46,0),0)),"fin",MATCH(TRUE,OFFSET(Recettes!$AA$2:$AA$5000,N46,0),0)))</f>
        <v/>
      </c>
      <c r="N47" t="str">
        <f t="shared" ca="1" si="2"/>
        <v/>
      </c>
      <c r="O47" s="79" t="str">
        <f ca="1">IF(AND($M47&lt;&gt;"",$M47&lt;&gt;"fin"),IF(INDEX(Recettes!$A$2:$R$5000,$N47,O$1)="","",INDEX(Recettes!$A$2:$R$5000,$N47,O$1)),"")</f>
        <v/>
      </c>
      <c r="P47" s="79" t="str">
        <f ca="1">IF(AND($M47&lt;&gt;"",$M47&lt;&gt;"fin"),IF(INDEX(Recettes!$A$2:$R$5000,$N47,P$1)="","",INDEX(Recettes!$A$2:$R$5000,$N47,P$1)),"")</f>
        <v/>
      </c>
      <c r="Q47" s="79" t="str">
        <f ca="1">IF(AND($M47&lt;&gt;"",$M47&lt;&gt;"fin"),IF(INDEX(Recettes!$A$2:$R$5000,$N47,Q$1)="","",INDEX(Recettes!$A$2:$R$5000,$N47,Q$1)),"")</f>
        <v/>
      </c>
      <c r="R47" s="79" t="str">
        <f ca="1">IF(AND($M47&lt;&gt;"",$M47&lt;&gt;"fin"),IF(INDEX(Recettes!$A$2:$R$5000,$N47,R$1)="","",INDEX(Recettes!$A$2:$R$5000,$N47,R$1)),"")</f>
        <v/>
      </c>
      <c r="S47" s="11" t="str">
        <f ca="1">IF(AND($M47&lt;&gt;"",$M47&lt;&gt;"fin"),IF(INDEX(Recettes!$A$2:$R$5000,$N47,S$1)="","",INDEX(Recettes!$A$2:$R$5000,$N47,S$1)),"")</f>
        <v/>
      </c>
      <c r="T47" s="79" t="str">
        <f ca="1">IF(AND($M47&lt;&gt;"",$M47&lt;&gt;"fin"),IF(INDEX(Recettes!$A$2:$R$5000,$N47,T$1)="","",INDEX(Recettes!$A$2:$R$5000,$N47,T$1)),"")</f>
        <v/>
      </c>
    </row>
    <row r="48" spans="1:20" x14ac:dyDescent="0.25">
      <c r="A48" t="s">
        <v>277</v>
      </c>
      <c r="B48">
        <v>43</v>
      </c>
      <c r="C48" s="611"/>
      <c r="D48" t="str">
        <f ca="1">IF(OR(D47="",D47="fin"),"",IF(ISNA(MATCH(TRUE,OFFSET(Dépenses!$AA$2:$AA$5000,E47,0),0)),"fin",MATCH(TRUE,OFFSET(Dépenses!$AA$2:$AA$5000,E47,0),0)))</f>
        <v/>
      </c>
      <c r="E48" t="str">
        <f t="shared" ca="1" si="1"/>
        <v/>
      </c>
      <c r="F48" s="79" t="str">
        <f ca="1">IF(AND($D48&lt;&gt;"",$D48&lt;&gt;"fin"),IF(INDEX(Dépenses!$A$2:$R$5000,$E48,F$1)="","",INDEX(Dépenses!$A$2:$R$5000,$E48,F$1)),"")</f>
        <v/>
      </c>
      <c r="G48" s="79" t="str">
        <f ca="1">IF(AND($D48&lt;&gt;"",$D48&lt;&gt;"fin"),IF(INDEX(Dépenses!$A$2:$R$5000,$E48,G$1)="","",INDEX(Dépenses!$A$2:$R$5000,$E48,G$1)),"")</f>
        <v/>
      </c>
      <c r="H48" s="79" t="str">
        <f ca="1">IF(AND($D48&lt;&gt;"",$D48&lt;&gt;"fin"),IF(INDEX(Dépenses!$A$2:$R$5000,$E48,H$1)="","",INDEX(Dépenses!$A$2:$R$5000,$E48,H$1)),"")</f>
        <v/>
      </c>
      <c r="I48" s="79" t="str">
        <f ca="1">IF(AND($D48&lt;&gt;"",$D48&lt;&gt;"fin"),IF(INDEX(Dépenses!$A$2:$R$5000,$E48,I$1)="","",INDEX(Dépenses!$A$2:$R$5000,$E48,I$1)),"")</f>
        <v/>
      </c>
      <c r="J48" s="11" t="str">
        <f ca="1">IF(AND($D48&lt;&gt;"",$D48&lt;&gt;"fin"),IF(INDEX(Dépenses!$A$2:$R$5000,$E48,J$1)="","",INDEX(Dépenses!$A$2:$R$5000,$E48,J$1)),"")</f>
        <v/>
      </c>
      <c r="K48" s="79" t="str">
        <f ca="1">IF(AND($D48&lt;&gt;"",$D48&lt;&gt;"fin"),IF(INDEX(Dépenses!$A$2:$R$5000,$E48,K$1)="","",INDEX(Dépenses!$A$2:$R$5000,$E48,K$1)),"")</f>
        <v/>
      </c>
      <c r="M48" t="str">
        <f ca="1">IF(OR(M47="",M47="fin"),"",IF(ISNA(MATCH(TRUE,OFFSET(Recettes!$AA$2:$AA$5000,N47,0),0)),"fin",MATCH(TRUE,OFFSET(Recettes!$AA$2:$AA$5000,N47,0),0)))</f>
        <v/>
      </c>
      <c r="N48" t="str">
        <f t="shared" ca="1" si="2"/>
        <v/>
      </c>
      <c r="O48" s="79" t="str">
        <f ca="1">IF(AND($M48&lt;&gt;"",$M48&lt;&gt;"fin"),IF(INDEX(Recettes!$A$2:$R$5000,$N48,O$1)="","",INDEX(Recettes!$A$2:$R$5000,$N48,O$1)),"")</f>
        <v/>
      </c>
      <c r="P48" s="79" t="str">
        <f ca="1">IF(AND($M48&lt;&gt;"",$M48&lt;&gt;"fin"),IF(INDEX(Recettes!$A$2:$R$5000,$N48,P$1)="","",INDEX(Recettes!$A$2:$R$5000,$N48,P$1)),"")</f>
        <v/>
      </c>
      <c r="Q48" s="79" t="str">
        <f ca="1">IF(AND($M48&lt;&gt;"",$M48&lt;&gt;"fin"),IF(INDEX(Recettes!$A$2:$R$5000,$N48,Q$1)="","",INDEX(Recettes!$A$2:$R$5000,$N48,Q$1)),"")</f>
        <v/>
      </c>
      <c r="R48" s="79" t="str">
        <f ca="1">IF(AND($M48&lt;&gt;"",$M48&lt;&gt;"fin"),IF(INDEX(Recettes!$A$2:$R$5000,$N48,R$1)="","",INDEX(Recettes!$A$2:$R$5000,$N48,R$1)),"")</f>
        <v/>
      </c>
      <c r="S48" s="11" t="str">
        <f ca="1">IF(AND($M48&lt;&gt;"",$M48&lt;&gt;"fin"),IF(INDEX(Recettes!$A$2:$R$5000,$N48,S$1)="","",INDEX(Recettes!$A$2:$R$5000,$N48,S$1)),"")</f>
        <v/>
      </c>
      <c r="T48" s="79" t="str">
        <f ca="1">IF(AND($M48&lt;&gt;"",$M48&lt;&gt;"fin"),IF(INDEX(Recettes!$A$2:$R$5000,$N48,T$1)="","",INDEX(Recettes!$A$2:$R$5000,$N48,T$1)),"")</f>
        <v/>
      </c>
    </row>
    <row r="49" spans="1:20" x14ac:dyDescent="0.25">
      <c r="A49" t="s">
        <v>278</v>
      </c>
      <c r="B49">
        <v>44</v>
      </c>
      <c r="C49" s="611"/>
      <c r="D49" t="str">
        <f ca="1">IF(OR(D48="",D48="fin"),"",IF(ISNA(MATCH(TRUE,OFFSET(Dépenses!$AA$2:$AA$5000,E48,0),0)),"fin",MATCH(TRUE,OFFSET(Dépenses!$AA$2:$AA$5000,E48,0),0)))</f>
        <v/>
      </c>
      <c r="E49" t="str">
        <f t="shared" ca="1" si="1"/>
        <v/>
      </c>
      <c r="F49" s="79" t="str">
        <f ca="1">IF(AND($D49&lt;&gt;"",$D49&lt;&gt;"fin"),IF(INDEX(Dépenses!$A$2:$R$5000,$E49,F$1)="","",INDEX(Dépenses!$A$2:$R$5000,$E49,F$1)),"")</f>
        <v/>
      </c>
      <c r="G49" s="79" t="str">
        <f ca="1">IF(AND($D49&lt;&gt;"",$D49&lt;&gt;"fin"),IF(INDEX(Dépenses!$A$2:$R$5000,$E49,G$1)="","",INDEX(Dépenses!$A$2:$R$5000,$E49,G$1)),"")</f>
        <v/>
      </c>
      <c r="H49" s="79" t="str">
        <f ca="1">IF(AND($D49&lt;&gt;"",$D49&lt;&gt;"fin"),IF(INDEX(Dépenses!$A$2:$R$5000,$E49,H$1)="","",INDEX(Dépenses!$A$2:$R$5000,$E49,H$1)),"")</f>
        <v/>
      </c>
      <c r="I49" s="79" t="str">
        <f ca="1">IF(AND($D49&lt;&gt;"",$D49&lt;&gt;"fin"),IF(INDEX(Dépenses!$A$2:$R$5000,$E49,I$1)="","",INDEX(Dépenses!$A$2:$R$5000,$E49,I$1)),"")</f>
        <v/>
      </c>
      <c r="J49" s="11" t="str">
        <f ca="1">IF(AND($D49&lt;&gt;"",$D49&lt;&gt;"fin"),IF(INDEX(Dépenses!$A$2:$R$5000,$E49,J$1)="","",INDEX(Dépenses!$A$2:$R$5000,$E49,J$1)),"")</f>
        <v/>
      </c>
      <c r="K49" s="79" t="str">
        <f ca="1">IF(AND($D49&lt;&gt;"",$D49&lt;&gt;"fin"),IF(INDEX(Dépenses!$A$2:$R$5000,$E49,K$1)="","",INDEX(Dépenses!$A$2:$R$5000,$E49,K$1)),"")</f>
        <v/>
      </c>
      <c r="M49" t="str">
        <f ca="1">IF(OR(M48="",M48="fin"),"",IF(ISNA(MATCH(TRUE,OFFSET(Recettes!$AA$2:$AA$5000,N48,0),0)),"fin",MATCH(TRUE,OFFSET(Recettes!$AA$2:$AA$5000,N48,0),0)))</f>
        <v/>
      </c>
      <c r="N49" t="str">
        <f t="shared" ca="1" si="2"/>
        <v/>
      </c>
      <c r="O49" s="79" t="str">
        <f ca="1">IF(AND($M49&lt;&gt;"",$M49&lt;&gt;"fin"),IF(INDEX(Recettes!$A$2:$R$5000,$N49,O$1)="","",INDEX(Recettes!$A$2:$R$5000,$N49,O$1)),"")</f>
        <v/>
      </c>
      <c r="P49" s="79" t="str">
        <f ca="1">IF(AND($M49&lt;&gt;"",$M49&lt;&gt;"fin"),IF(INDEX(Recettes!$A$2:$R$5000,$N49,P$1)="","",INDEX(Recettes!$A$2:$R$5000,$N49,P$1)),"")</f>
        <v/>
      </c>
      <c r="Q49" s="79" t="str">
        <f ca="1">IF(AND($M49&lt;&gt;"",$M49&lt;&gt;"fin"),IF(INDEX(Recettes!$A$2:$R$5000,$N49,Q$1)="","",INDEX(Recettes!$A$2:$R$5000,$N49,Q$1)),"")</f>
        <v/>
      </c>
      <c r="R49" s="79" t="str">
        <f ca="1">IF(AND($M49&lt;&gt;"",$M49&lt;&gt;"fin"),IF(INDEX(Recettes!$A$2:$R$5000,$N49,R$1)="","",INDEX(Recettes!$A$2:$R$5000,$N49,R$1)),"")</f>
        <v/>
      </c>
      <c r="S49" s="11" t="str">
        <f ca="1">IF(AND($M49&lt;&gt;"",$M49&lt;&gt;"fin"),IF(INDEX(Recettes!$A$2:$R$5000,$N49,S$1)="","",INDEX(Recettes!$A$2:$R$5000,$N49,S$1)),"")</f>
        <v/>
      </c>
      <c r="T49" s="79" t="str">
        <f ca="1">IF(AND($M49&lt;&gt;"",$M49&lt;&gt;"fin"),IF(INDEX(Recettes!$A$2:$R$5000,$N49,T$1)="","",INDEX(Recettes!$A$2:$R$5000,$N49,T$1)),"")</f>
        <v/>
      </c>
    </row>
    <row r="50" spans="1:20" x14ac:dyDescent="0.25">
      <c r="A50" t="s">
        <v>279</v>
      </c>
      <c r="B50">
        <v>45</v>
      </c>
      <c r="C50" s="611"/>
      <c r="D50" t="str">
        <f ca="1">IF(OR(D49="",D49="fin"),"",IF(ISNA(MATCH(TRUE,OFFSET(Dépenses!$AA$2:$AA$5000,E49,0),0)),"fin",MATCH(TRUE,OFFSET(Dépenses!$AA$2:$AA$5000,E49,0),0)))</f>
        <v/>
      </c>
      <c r="E50" t="str">
        <f t="shared" ca="1" si="1"/>
        <v/>
      </c>
      <c r="F50" s="79" t="str">
        <f ca="1">IF(AND($D50&lt;&gt;"",$D50&lt;&gt;"fin"),IF(INDEX(Dépenses!$A$2:$R$5000,$E50,F$1)="","",INDEX(Dépenses!$A$2:$R$5000,$E50,F$1)),"")</f>
        <v/>
      </c>
      <c r="G50" s="79" t="str">
        <f ca="1">IF(AND($D50&lt;&gt;"",$D50&lt;&gt;"fin"),IF(INDEX(Dépenses!$A$2:$R$5000,$E50,G$1)="","",INDEX(Dépenses!$A$2:$R$5000,$E50,G$1)),"")</f>
        <v/>
      </c>
      <c r="H50" s="79" t="str">
        <f ca="1">IF(AND($D50&lt;&gt;"",$D50&lt;&gt;"fin"),IF(INDEX(Dépenses!$A$2:$R$5000,$E50,H$1)="","",INDEX(Dépenses!$A$2:$R$5000,$E50,H$1)),"")</f>
        <v/>
      </c>
      <c r="I50" s="79" t="str">
        <f ca="1">IF(AND($D50&lt;&gt;"",$D50&lt;&gt;"fin"),IF(INDEX(Dépenses!$A$2:$R$5000,$E50,I$1)="","",INDEX(Dépenses!$A$2:$R$5000,$E50,I$1)),"")</f>
        <v/>
      </c>
      <c r="J50" s="79" t="str">
        <f ca="1">IF(AND($D50&lt;&gt;"",$D50&lt;&gt;"fin"),IF(INDEX(Dépenses!$A$2:$R$5000,$E50,J$1)="","",INDEX(Dépenses!$A$2:$R$5000,$E50,J$1)),"")</f>
        <v/>
      </c>
      <c r="K50" s="79" t="str">
        <f ca="1">IF(AND($D50&lt;&gt;"",$D50&lt;&gt;"fin"),IF(INDEX(Dépenses!$A$2:$R$5000,$E50,K$1)="","",INDEX(Dépenses!$A$2:$R$5000,$E50,K$1)),"")</f>
        <v/>
      </c>
      <c r="M50" t="str">
        <f ca="1">IF(OR(M49="",M49="fin"),"",IF(ISNA(MATCH(TRUE,OFFSET(Recettes!$AA$2:$AA$5000,N49,0),0)),"fin",MATCH(TRUE,OFFSET(Recettes!$AA$2:$AA$5000,N49,0),0)))</f>
        <v/>
      </c>
      <c r="N50" t="str">
        <f t="shared" ca="1" si="2"/>
        <v/>
      </c>
      <c r="O50" s="79" t="str">
        <f ca="1">IF(AND($M50&lt;&gt;"",$M50&lt;&gt;"fin"),IF(INDEX(Recettes!$A$2:$R$5000,$N50,O$1)="","",INDEX(Recettes!$A$2:$R$5000,$N50,O$1)),"")</f>
        <v/>
      </c>
      <c r="P50" s="79" t="str">
        <f ca="1">IF(AND($M50&lt;&gt;"",$M50&lt;&gt;"fin"),IF(INDEX(Recettes!$A$2:$R$5000,$N50,P$1)="","",INDEX(Recettes!$A$2:$R$5000,$N50,P$1)),"")</f>
        <v/>
      </c>
      <c r="Q50" s="79" t="str">
        <f ca="1">IF(AND($M50&lt;&gt;"",$M50&lt;&gt;"fin"),IF(INDEX(Recettes!$A$2:$R$5000,$N50,Q$1)="","",INDEX(Recettes!$A$2:$R$5000,$N50,Q$1)),"")</f>
        <v/>
      </c>
      <c r="R50" s="79" t="str">
        <f ca="1">IF(AND($M50&lt;&gt;"",$M50&lt;&gt;"fin"),IF(INDEX(Recettes!$A$2:$R$5000,$N50,R$1)="","",INDEX(Recettes!$A$2:$R$5000,$N50,R$1)),"")</f>
        <v/>
      </c>
      <c r="S50" s="79" t="str">
        <f ca="1">IF(AND($M50&lt;&gt;"",$M50&lt;&gt;"fin"),IF(INDEX(Recettes!$A$2:$R$5000,$N50,S$1)="","",INDEX(Recettes!$A$2:$R$5000,$N50,S$1)),"")</f>
        <v/>
      </c>
      <c r="T50" s="79" t="str">
        <f ca="1">IF(AND($M50&lt;&gt;"",$M50&lt;&gt;"fin"),IF(INDEX(Recettes!$A$2:$R$5000,$N50,T$1)="","",INDEX(Recettes!$A$2:$R$5000,$N50,T$1)),"")</f>
        <v/>
      </c>
    </row>
    <row r="51" spans="1:20" x14ac:dyDescent="0.25">
      <c r="A51" t="s">
        <v>280</v>
      </c>
      <c r="B51">
        <v>46</v>
      </c>
      <c r="C51" s="611"/>
      <c r="D51" t="str">
        <f ca="1">IF(OR(D50="",D50="fin"),"",IF(ISNA(MATCH(TRUE,OFFSET(Dépenses!$AA$2:$AA$5000,E50,0),0)),"fin",MATCH(TRUE,OFFSET(Dépenses!$AA$2:$AA$5000,E50,0),0)))</f>
        <v/>
      </c>
      <c r="E51" t="str">
        <f t="shared" ca="1" si="1"/>
        <v/>
      </c>
      <c r="F51" s="79" t="str">
        <f ca="1">IF(AND($D51&lt;&gt;"",$D51&lt;&gt;"fin"),IF(INDEX(Dépenses!$A$2:$R$5000,$E51,F$1)="","",INDEX(Dépenses!$A$2:$R$5000,$E51,F$1)),"")</f>
        <v/>
      </c>
      <c r="G51" s="79" t="str">
        <f ca="1">IF(AND($D51&lt;&gt;"",$D51&lt;&gt;"fin"),IF(INDEX(Dépenses!$A$2:$R$5000,$E51,G$1)="","",INDEX(Dépenses!$A$2:$R$5000,$E51,G$1)),"")</f>
        <v/>
      </c>
      <c r="H51" s="79" t="str">
        <f ca="1">IF(AND($D51&lt;&gt;"",$D51&lt;&gt;"fin"),IF(INDEX(Dépenses!$A$2:$R$5000,$E51,H$1)="","",INDEX(Dépenses!$A$2:$R$5000,$E51,H$1)),"")</f>
        <v/>
      </c>
      <c r="I51" s="79" t="str">
        <f ca="1">IF(AND($D51&lt;&gt;"",$D51&lt;&gt;"fin"),IF(INDEX(Dépenses!$A$2:$R$5000,$E51,I$1)="","",INDEX(Dépenses!$A$2:$R$5000,$E51,I$1)),"")</f>
        <v/>
      </c>
      <c r="J51" s="79" t="str">
        <f ca="1">IF(AND($D51&lt;&gt;"",$D51&lt;&gt;"fin"),IF(INDEX(Dépenses!$A$2:$R$5000,$E51,J$1)="","",INDEX(Dépenses!$A$2:$R$5000,$E51,J$1)),"")</f>
        <v/>
      </c>
      <c r="K51" s="79" t="str">
        <f ca="1">IF(AND($D51&lt;&gt;"",$D51&lt;&gt;"fin"),IF(INDEX(Dépenses!$A$2:$R$5000,$E51,K$1)="","",INDEX(Dépenses!$A$2:$R$5000,$E51,K$1)),"")</f>
        <v/>
      </c>
      <c r="M51" t="str">
        <f ca="1">IF(OR(M50="",M50="fin"),"",IF(ISNA(MATCH(TRUE,OFFSET(Recettes!$AA$2:$AA$5000,N50,0),0)),"fin",MATCH(TRUE,OFFSET(Recettes!$AA$2:$AA$5000,N50,0),0)))</f>
        <v/>
      </c>
      <c r="N51" t="str">
        <f t="shared" ca="1" si="2"/>
        <v/>
      </c>
      <c r="O51" s="79" t="str">
        <f ca="1">IF(AND($M51&lt;&gt;"",$M51&lt;&gt;"fin"),IF(INDEX(Recettes!$A$2:$R$5000,$N51,O$1)="","",INDEX(Recettes!$A$2:$R$5000,$N51,O$1)),"")</f>
        <v/>
      </c>
      <c r="P51" s="79" t="str">
        <f ca="1">IF(AND($M51&lt;&gt;"",$M51&lt;&gt;"fin"),IF(INDEX(Recettes!$A$2:$R$5000,$N51,P$1)="","",INDEX(Recettes!$A$2:$R$5000,$N51,P$1)),"")</f>
        <v/>
      </c>
      <c r="Q51" s="79" t="str">
        <f ca="1">IF(AND($M51&lt;&gt;"",$M51&lt;&gt;"fin"),IF(INDEX(Recettes!$A$2:$R$5000,$N51,Q$1)="","",INDEX(Recettes!$A$2:$R$5000,$N51,Q$1)),"")</f>
        <v/>
      </c>
      <c r="R51" s="79" t="str">
        <f ca="1">IF(AND($M51&lt;&gt;"",$M51&lt;&gt;"fin"),IF(INDEX(Recettes!$A$2:$R$5000,$N51,R$1)="","",INDEX(Recettes!$A$2:$R$5000,$N51,R$1)),"")</f>
        <v/>
      </c>
      <c r="S51" s="79" t="str">
        <f ca="1">IF(AND($M51&lt;&gt;"",$M51&lt;&gt;"fin"),IF(INDEX(Recettes!$A$2:$R$5000,$N51,S$1)="","",INDEX(Recettes!$A$2:$R$5000,$N51,S$1)),"")</f>
        <v/>
      </c>
      <c r="T51" s="79" t="str">
        <f ca="1">IF(AND($M51&lt;&gt;"",$M51&lt;&gt;"fin"),IF(INDEX(Recettes!$A$2:$R$5000,$N51,T$1)="","",INDEX(Recettes!$A$2:$R$5000,$N51,T$1)),"")</f>
        <v/>
      </c>
    </row>
    <row r="52" spans="1:20" x14ac:dyDescent="0.25">
      <c r="A52" t="s">
        <v>281</v>
      </c>
      <c r="B52">
        <v>47</v>
      </c>
      <c r="C52" s="611"/>
      <c r="D52" t="str">
        <f ca="1">IF(OR(D51="",D51="fin"),"",IF(ISNA(MATCH(TRUE,OFFSET(Dépenses!$AA$2:$AA$5000,E51,0),0)),"fin",MATCH(TRUE,OFFSET(Dépenses!$AA$2:$AA$5000,E51,0),0)))</f>
        <v/>
      </c>
      <c r="E52" t="str">
        <f t="shared" ca="1" si="1"/>
        <v/>
      </c>
      <c r="F52" s="79" t="str">
        <f ca="1">IF(AND($D52&lt;&gt;"",$D52&lt;&gt;"fin"),IF(INDEX(Dépenses!$A$2:$R$5000,$E52,F$1)="","",INDEX(Dépenses!$A$2:$R$5000,$E52,F$1)),"")</f>
        <v/>
      </c>
      <c r="G52" s="79" t="str">
        <f ca="1">IF(AND($D52&lt;&gt;"",$D52&lt;&gt;"fin"),IF(INDEX(Dépenses!$A$2:$R$5000,$E52,G$1)="","",INDEX(Dépenses!$A$2:$R$5000,$E52,G$1)),"")</f>
        <v/>
      </c>
      <c r="H52" s="79" t="str">
        <f ca="1">IF(AND($D52&lt;&gt;"",$D52&lt;&gt;"fin"),IF(INDEX(Dépenses!$A$2:$R$5000,$E52,H$1)="","",INDEX(Dépenses!$A$2:$R$5000,$E52,H$1)),"")</f>
        <v/>
      </c>
      <c r="I52" s="79" t="str">
        <f ca="1">IF(AND($D52&lt;&gt;"",$D52&lt;&gt;"fin"),IF(INDEX(Dépenses!$A$2:$R$5000,$E52,I$1)="","",INDEX(Dépenses!$A$2:$R$5000,$E52,I$1)),"")</f>
        <v/>
      </c>
      <c r="J52" s="79" t="str">
        <f ca="1">IF(AND($D52&lt;&gt;"",$D52&lt;&gt;"fin"),IF(INDEX(Dépenses!$A$2:$R$5000,$E52,J$1)="","",INDEX(Dépenses!$A$2:$R$5000,$E52,J$1)),"")</f>
        <v/>
      </c>
      <c r="K52" s="79" t="str">
        <f ca="1">IF(AND($D52&lt;&gt;"",$D52&lt;&gt;"fin"),IF(INDEX(Dépenses!$A$2:$R$5000,$E52,K$1)="","",INDEX(Dépenses!$A$2:$R$5000,$E52,K$1)),"")</f>
        <v/>
      </c>
      <c r="M52" t="str">
        <f ca="1">IF(OR(M51="",M51="fin"),"",IF(ISNA(MATCH(TRUE,OFFSET(Recettes!$AA$2:$AA$5000,N51,0),0)),"fin",MATCH(TRUE,OFFSET(Recettes!$AA$2:$AA$5000,N51,0),0)))</f>
        <v/>
      </c>
      <c r="N52" t="str">
        <f t="shared" ca="1" si="2"/>
        <v/>
      </c>
      <c r="O52" s="79" t="str">
        <f ca="1">IF(AND($M52&lt;&gt;"",$M52&lt;&gt;"fin"),IF(INDEX(Recettes!$A$2:$R$5000,$N52,O$1)="","",INDEX(Recettes!$A$2:$R$5000,$N52,O$1)),"")</f>
        <v/>
      </c>
      <c r="P52" s="79" t="str">
        <f ca="1">IF(AND($M52&lt;&gt;"",$M52&lt;&gt;"fin"),IF(INDEX(Recettes!$A$2:$R$5000,$N52,P$1)="","",INDEX(Recettes!$A$2:$R$5000,$N52,P$1)),"")</f>
        <v/>
      </c>
      <c r="Q52" s="79" t="str">
        <f ca="1">IF(AND($M52&lt;&gt;"",$M52&lt;&gt;"fin"),IF(INDEX(Recettes!$A$2:$R$5000,$N52,Q$1)="","",INDEX(Recettes!$A$2:$R$5000,$N52,Q$1)),"")</f>
        <v/>
      </c>
      <c r="R52" s="79" t="str">
        <f ca="1">IF(AND($M52&lt;&gt;"",$M52&lt;&gt;"fin"),IF(INDEX(Recettes!$A$2:$R$5000,$N52,R$1)="","",INDEX(Recettes!$A$2:$R$5000,$N52,R$1)),"")</f>
        <v/>
      </c>
      <c r="S52" s="79" t="str">
        <f ca="1">IF(AND($M52&lt;&gt;"",$M52&lt;&gt;"fin"),IF(INDEX(Recettes!$A$2:$R$5000,$N52,S$1)="","",INDEX(Recettes!$A$2:$R$5000,$N52,S$1)),"")</f>
        <v/>
      </c>
      <c r="T52" s="79" t="str">
        <f ca="1">IF(AND($M52&lt;&gt;"",$M52&lt;&gt;"fin"),IF(INDEX(Recettes!$A$2:$R$5000,$N52,T$1)="","",INDEX(Recettes!$A$2:$R$5000,$N52,T$1)),"")</f>
        <v/>
      </c>
    </row>
    <row r="53" spans="1:20" x14ac:dyDescent="0.25">
      <c r="A53" t="s">
        <v>282</v>
      </c>
      <c r="B53">
        <v>48</v>
      </c>
      <c r="C53" s="611"/>
      <c r="D53" t="str">
        <f ca="1">IF(OR(D52="",D52="fin"),"",IF(ISNA(MATCH(TRUE,OFFSET(Dépenses!$AA$2:$AA$5000,E52,0),0)),"fin",MATCH(TRUE,OFFSET(Dépenses!$AA$2:$AA$5000,E52,0),0)))</f>
        <v/>
      </c>
      <c r="E53" t="str">
        <f t="shared" ca="1" si="1"/>
        <v/>
      </c>
      <c r="F53" s="79" t="str">
        <f ca="1">IF(AND($D53&lt;&gt;"",$D53&lt;&gt;"fin"),IF(INDEX(Dépenses!$A$2:$R$5000,$E53,F$1)="","",INDEX(Dépenses!$A$2:$R$5000,$E53,F$1)),"")</f>
        <v/>
      </c>
      <c r="G53" s="79" t="str">
        <f ca="1">IF(AND($D53&lt;&gt;"",$D53&lt;&gt;"fin"),IF(INDEX(Dépenses!$A$2:$R$5000,$E53,G$1)="","",INDEX(Dépenses!$A$2:$R$5000,$E53,G$1)),"")</f>
        <v/>
      </c>
      <c r="H53" s="79" t="str">
        <f ca="1">IF(AND($D53&lt;&gt;"",$D53&lt;&gt;"fin"),IF(INDEX(Dépenses!$A$2:$R$5000,$E53,H$1)="","",INDEX(Dépenses!$A$2:$R$5000,$E53,H$1)),"")</f>
        <v/>
      </c>
      <c r="I53" s="79" t="str">
        <f ca="1">IF(AND($D53&lt;&gt;"",$D53&lt;&gt;"fin"),IF(INDEX(Dépenses!$A$2:$R$5000,$E53,I$1)="","",INDEX(Dépenses!$A$2:$R$5000,$E53,I$1)),"")</f>
        <v/>
      </c>
      <c r="J53" s="79" t="str">
        <f ca="1">IF(AND($D53&lt;&gt;"",$D53&lt;&gt;"fin"),IF(INDEX(Dépenses!$A$2:$R$5000,$E53,J$1)="","",INDEX(Dépenses!$A$2:$R$5000,$E53,J$1)),"")</f>
        <v/>
      </c>
      <c r="K53" s="79" t="str">
        <f ca="1">IF(AND($D53&lt;&gt;"",$D53&lt;&gt;"fin"),IF(INDEX(Dépenses!$A$2:$R$5000,$E53,K$1)="","",INDEX(Dépenses!$A$2:$R$5000,$E53,K$1)),"")</f>
        <v/>
      </c>
      <c r="M53" t="str">
        <f ca="1">IF(OR(M52="",M52="fin"),"",IF(ISNA(MATCH(TRUE,OFFSET(Recettes!$AA$2:$AA$5000,N52,0),0)),"fin",MATCH(TRUE,OFFSET(Recettes!$AA$2:$AA$5000,N52,0),0)))</f>
        <v/>
      </c>
      <c r="N53" t="str">
        <f t="shared" ca="1" si="2"/>
        <v/>
      </c>
      <c r="O53" s="79" t="str">
        <f ca="1">IF(AND($M53&lt;&gt;"",$M53&lt;&gt;"fin"),IF(INDEX(Recettes!$A$2:$R$5000,$N53,O$1)="","",INDEX(Recettes!$A$2:$R$5000,$N53,O$1)),"")</f>
        <v/>
      </c>
      <c r="P53" s="79" t="str">
        <f ca="1">IF(AND($M53&lt;&gt;"",$M53&lt;&gt;"fin"),IF(INDEX(Recettes!$A$2:$R$5000,$N53,P$1)="","",INDEX(Recettes!$A$2:$R$5000,$N53,P$1)),"")</f>
        <v/>
      </c>
      <c r="Q53" s="79" t="str">
        <f ca="1">IF(AND($M53&lt;&gt;"",$M53&lt;&gt;"fin"),IF(INDEX(Recettes!$A$2:$R$5000,$N53,Q$1)="","",INDEX(Recettes!$A$2:$R$5000,$N53,Q$1)),"")</f>
        <v/>
      </c>
      <c r="R53" s="79" t="str">
        <f ca="1">IF(AND($M53&lt;&gt;"",$M53&lt;&gt;"fin"),IF(INDEX(Recettes!$A$2:$R$5000,$N53,R$1)="","",INDEX(Recettes!$A$2:$R$5000,$N53,R$1)),"")</f>
        <v/>
      </c>
      <c r="S53" s="79" t="str">
        <f ca="1">IF(AND($M53&lt;&gt;"",$M53&lt;&gt;"fin"),IF(INDEX(Recettes!$A$2:$R$5000,$N53,S$1)="","",INDEX(Recettes!$A$2:$R$5000,$N53,S$1)),"")</f>
        <v/>
      </c>
      <c r="T53" s="79" t="str">
        <f ca="1">IF(AND($M53&lt;&gt;"",$M53&lt;&gt;"fin"),IF(INDEX(Recettes!$A$2:$R$5000,$N53,T$1)="","",INDEX(Recettes!$A$2:$R$5000,$N53,T$1)),"")</f>
        <v/>
      </c>
    </row>
    <row r="54" spans="1:20" x14ac:dyDescent="0.25">
      <c r="A54" t="s">
        <v>283</v>
      </c>
      <c r="B54">
        <v>49</v>
      </c>
      <c r="C54" s="611"/>
      <c r="D54" t="str">
        <f ca="1">IF(OR(D53="",D53="fin"),"",IF(ISNA(MATCH(TRUE,OFFSET(Dépenses!$AA$2:$AA$5000,E53,0),0)),"fin",MATCH(TRUE,OFFSET(Dépenses!$AA$2:$AA$5000,E53,0),0)))</f>
        <v/>
      </c>
      <c r="E54" t="str">
        <f t="shared" ca="1" si="1"/>
        <v/>
      </c>
      <c r="F54" s="79" t="str">
        <f ca="1">IF(AND($D54&lt;&gt;"",$D54&lt;&gt;"fin"),IF(INDEX(Dépenses!$A$2:$R$5000,$E54,F$1)="","",INDEX(Dépenses!$A$2:$R$5000,$E54,F$1)),"")</f>
        <v/>
      </c>
      <c r="G54" s="79" t="str">
        <f ca="1">IF(AND($D54&lt;&gt;"",$D54&lt;&gt;"fin"),IF(INDEX(Dépenses!$A$2:$R$5000,$E54,G$1)="","",INDEX(Dépenses!$A$2:$R$5000,$E54,G$1)),"")</f>
        <v/>
      </c>
      <c r="H54" s="79" t="str">
        <f ca="1">IF(AND($D54&lt;&gt;"",$D54&lt;&gt;"fin"),IF(INDEX(Dépenses!$A$2:$R$5000,$E54,H$1)="","",INDEX(Dépenses!$A$2:$R$5000,$E54,H$1)),"")</f>
        <v/>
      </c>
      <c r="I54" s="79" t="str">
        <f ca="1">IF(AND($D54&lt;&gt;"",$D54&lt;&gt;"fin"),IF(INDEX(Dépenses!$A$2:$R$5000,$E54,I$1)="","",INDEX(Dépenses!$A$2:$R$5000,$E54,I$1)),"")</f>
        <v/>
      </c>
      <c r="J54" s="79" t="str">
        <f ca="1">IF(AND($D54&lt;&gt;"",$D54&lt;&gt;"fin"),IF(INDEX(Dépenses!$A$2:$R$5000,$E54,J$1)="","",INDEX(Dépenses!$A$2:$R$5000,$E54,J$1)),"")</f>
        <v/>
      </c>
      <c r="K54" s="79" t="str">
        <f ca="1">IF(AND($D54&lt;&gt;"",$D54&lt;&gt;"fin"),IF(INDEX(Dépenses!$A$2:$R$5000,$E54,K$1)="","",INDEX(Dépenses!$A$2:$R$5000,$E54,K$1)),"")</f>
        <v/>
      </c>
      <c r="M54" t="str">
        <f ca="1">IF(OR(M53="",M53="fin"),"",IF(ISNA(MATCH(TRUE,OFFSET(Recettes!$AA$2:$AA$5000,N53,0),0)),"fin",MATCH(TRUE,OFFSET(Recettes!$AA$2:$AA$5000,N53,0),0)))</f>
        <v/>
      </c>
      <c r="N54" t="str">
        <f t="shared" ca="1" si="2"/>
        <v/>
      </c>
      <c r="O54" s="79" t="str">
        <f ca="1">IF(AND($M54&lt;&gt;"",$M54&lt;&gt;"fin"),IF(INDEX(Recettes!$A$2:$R$5000,$N54,O$1)="","",INDEX(Recettes!$A$2:$R$5000,$N54,O$1)),"")</f>
        <v/>
      </c>
      <c r="P54" s="79" t="str">
        <f ca="1">IF(AND($M54&lt;&gt;"",$M54&lt;&gt;"fin"),IF(INDEX(Recettes!$A$2:$R$5000,$N54,P$1)="","",INDEX(Recettes!$A$2:$R$5000,$N54,P$1)),"")</f>
        <v/>
      </c>
      <c r="Q54" s="79" t="str">
        <f ca="1">IF(AND($M54&lt;&gt;"",$M54&lt;&gt;"fin"),IF(INDEX(Recettes!$A$2:$R$5000,$N54,Q$1)="","",INDEX(Recettes!$A$2:$R$5000,$N54,Q$1)),"")</f>
        <v/>
      </c>
      <c r="R54" s="79" t="str">
        <f ca="1">IF(AND($M54&lt;&gt;"",$M54&lt;&gt;"fin"),IF(INDEX(Recettes!$A$2:$R$5000,$N54,R$1)="","",INDEX(Recettes!$A$2:$R$5000,$N54,R$1)),"")</f>
        <v/>
      </c>
      <c r="S54" s="79" t="str">
        <f ca="1">IF(AND($M54&lt;&gt;"",$M54&lt;&gt;"fin"),IF(INDEX(Recettes!$A$2:$R$5000,$N54,S$1)="","",INDEX(Recettes!$A$2:$R$5000,$N54,S$1)),"")</f>
        <v/>
      </c>
      <c r="T54" s="79" t="str">
        <f ca="1">IF(AND($M54&lt;&gt;"",$M54&lt;&gt;"fin"),IF(INDEX(Recettes!$A$2:$R$5000,$N54,T$1)="","",INDEX(Recettes!$A$2:$R$5000,$N54,T$1)),"")</f>
        <v/>
      </c>
    </row>
    <row r="55" spans="1:20" x14ac:dyDescent="0.25">
      <c r="A55" t="s">
        <v>284</v>
      </c>
      <c r="B55">
        <v>50</v>
      </c>
      <c r="C55" s="611"/>
      <c r="D55" t="str">
        <f ca="1">IF(OR(D54="",D54="fin"),"",IF(ISNA(MATCH(TRUE,OFFSET(Dépenses!$AA$2:$AA$5000,E54,0),0)),"fin",MATCH(TRUE,OFFSET(Dépenses!$AA$2:$AA$5000,E54,0),0)))</f>
        <v/>
      </c>
      <c r="E55" t="str">
        <f t="shared" ca="1" si="1"/>
        <v/>
      </c>
      <c r="F55" s="79" t="str">
        <f ca="1">IF(AND($D55&lt;&gt;"",$D55&lt;&gt;"fin"),IF(INDEX(Dépenses!$A$2:$R$5000,$E55,F$1)="","",INDEX(Dépenses!$A$2:$R$5000,$E55,F$1)),"")</f>
        <v/>
      </c>
      <c r="G55" s="79" t="str">
        <f ca="1">IF(AND($D55&lt;&gt;"",$D55&lt;&gt;"fin"),IF(INDEX(Dépenses!$A$2:$R$5000,$E55,G$1)="","",INDEX(Dépenses!$A$2:$R$5000,$E55,G$1)),"")</f>
        <v/>
      </c>
      <c r="H55" s="79" t="str">
        <f ca="1">IF(AND($D55&lt;&gt;"",$D55&lt;&gt;"fin"),IF(INDEX(Dépenses!$A$2:$R$5000,$E55,H$1)="","",INDEX(Dépenses!$A$2:$R$5000,$E55,H$1)),"")</f>
        <v/>
      </c>
      <c r="I55" s="79" t="str">
        <f ca="1">IF(AND($D55&lt;&gt;"",$D55&lt;&gt;"fin"),IF(INDEX(Dépenses!$A$2:$R$5000,$E55,I$1)="","",INDEX(Dépenses!$A$2:$R$5000,$E55,I$1)),"")</f>
        <v/>
      </c>
      <c r="J55" s="79" t="str">
        <f ca="1">IF(AND($D55&lt;&gt;"",$D55&lt;&gt;"fin"),IF(INDEX(Dépenses!$A$2:$R$5000,$E55,J$1)="","",INDEX(Dépenses!$A$2:$R$5000,$E55,J$1)),"")</f>
        <v/>
      </c>
      <c r="K55" s="79" t="str">
        <f ca="1">IF(AND($D55&lt;&gt;"",$D55&lt;&gt;"fin"),IF(INDEX(Dépenses!$A$2:$R$5000,$E55,K$1)="","",INDEX(Dépenses!$A$2:$R$5000,$E55,K$1)),"")</f>
        <v/>
      </c>
      <c r="M55" t="str">
        <f ca="1">IF(OR(M54="",M54="fin"),"",IF(ISNA(MATCH(TRUE,OFFSET(Recettes!$AA$2:$AA$5000,N54,0),0)),"fin",MATCH(TRUE,OFFSET(Recettes!$AA$2:$AA$5000,N54,0),0)))</f>
        <v/>
      </c>
      <c r="N55" t="str">
        <f t="shared" ca="1" si="2"/>
        <v/>
      </c>
      <c r="O55" s="79" t="str">
        <f ca="1">IF(AND($M55&lt;&gt;"",$M55&lt;&gt;"fin"),IF(INDEX(Recettes!$A$2:$R$5000,$N55,O$1)="","",INDEX(Recettes!$A$2:$R$5000,$N55,O$1)),"")</f>
        <v/>
      </c>
      <c r="P55" s="79" t="str">
        <f ca="1">IF(AND($M55&lt;&gt;"",$M55&lt;&gt;"fin"),IF(INDEX(Recettes!$A$2:$R$5000,$N55,P$1)="","",INDEX(Recettes!$A$2:$R$5000,$N55,P$1)),"")</f>
        <v/>
      </c>
      <c r="Q55" s="79" t="str">
        <f ca="1">IF(AND($M55&lt;&gt;"",$M55&lt;&gt;"fin"),IF(INDEX(Recettes!$A$2:$R$5000,$N55,Q$1)="","",INDEX(Recettes!$A$2:$R$5000,$N55,Q$1)),"")</f>
        <v/>
      </c>
      <c r="R55" s="79" t="str">
        <f ca="1">IF(AND($M55&lt;&gt;"",$M55&lt;&gt;"fin"),IF(INDEX(Recettes!$A$2:$R$5000,$N55,R$1)="","",INDEX(Recettes!$A$2:$R$5000,$N55,R$1)),"")</f>
        <v/>
      </c>
      <c r="S55" s="79" t="str">
        <f ca="1">IF(AND($M55&lt;&gt;"",$M55&lt;&gt;"fin"),IF(INDEX(Recettes!$A$2:$R$5000,$N55,S$1)="","",INDEX(Recettes!$A$2:$R$5000,$N55,S$1)),"")</f>
        <v/>
      </c>
      <c r="T55" s="79" t="str">
        <f ca="1">IF(AND($M55&lt;&gt;"",$M55&lt;&gt;"fin"),IF(INDEX(Recettes!$A$2:$R$5000,$N55,T$1)="","",INDEX(Recettes!$A$2:$R$5000,$N55,T$1)),"")</f>
        <v/>
      </c>
    </row>
    <row r="56" spans="1:20" x14ac:dyDescent="0.25">
      <c r="C56" s="611"/>
      <c r="D56" t="str">
        <f ca="1">IF(OR(D55="",D55="fin"),"",IF(ISNA(MATCH(TRUE,OFFSET(Dépenses!$AA$2:$AA$5000,E55,0),0)),"fin",MATCH(TRUE,OFFSET(Dépenses!$AA$2:$AA$5000,E55,0),0)))</f>
        <v/>
      </c>
      <c r="E56" t="str">
        <f t="shared" ca="1" si="1"/>
        <v/>
      </c>
      <c r="F56" s="79" t="str">
        <f ca="1">IF(AND($D56&lt;&gt;"",$D56&lt;&gt;"fin"),IF(INDEX(Dépenses!$A$2:$R$5000,$E56,F$1)="","",INDEX(Dépenses!$A$2:$R$5000,$E56,F$1)),"")</f>
        <v/>
      </c>
      <c r="G56" s="79" t="str">
        <f ca="1">IF(AND($D56&lt;&gt;"",$D56&lt;&gt;"fin"),IF(INDEX(Dépenses!$A$2:$R$5000,$E56,G$1)="","",INDEX(Dépenses!$A$2:$R$5000,$E56,G$1)),"")</f>
        <v/>
      </c>
      <c r="H56" s="79" t="str">
        <f ca="1">IF(AND($D56&lt;&gt;"",$D56&lt;&gt;"fin"),IF(INDEX(Dépenses!$A$2:$R$5000,$E56,H$1)="","",INDEX(Dépenses!$A$2:$R$5000,$E56,H$1)),"")</f>
        <v/>
      </c>
      <c r="I56" s="79" t="str">
        <f ca="1">IF(AND($D56&lt;&gt;"",$D56&lt;&gt;"fin"),IF(INDEX(Dépenses!$A$2:$R$5000,$E56,I$1)="","",INDEX(Dépenses!$A$2:$R$5000,$E56,I$1)),"")</f>
        <v/>
      </c>
      <c r="J56" s="79" t="str">
        <f ca="1">IF(AND($D56&lt;&gt;"",$D56&lt;&gt;"fin"),IF(INDEX(Dépenses!$A$2:$R$5000,$E56,J$1)="","",INDEX(Dépenses!$A$2:$R$5000,$E56,J$1)),"")</f>
        <v/>
      </c>
      <c r="K56" s="79" t="str">
        <f ca="1">IF(AND($D56&lt;&gt;"",$D56&lt;&gt;"fin"),IF(INDEX(Dépenses!$A$2:$R$5000,$E56,K$1)="","",INDEX(Dépenses!$A$2:$R$5000,$E56,K$1)),"")</f>
        <v/>
      </c>
      <c r="M56" t="str">
        <f ca="1">IF(OR(M55="",M55="fin"),"",IF(ISNA(MATCH(TRUE,OFFSET(Recettes!$AA$2:$AA$5000,N55,0),0)),"fin",MATCH(TRUE,OFFSET(Recettes!$AA$2:$AA$5000,N55,0),0)))</f>
        <v/>
      </c>
      <c r="N56" t="str">
        <f t="shared" ca="1" si="2"/>
        <v/>
      </c>
      <c r="O56" s="79" t="str">
        <f ca="1">IF(AND($M56&lt;&gt;"",$M56&lt;&gt;"fin"),IF(INDEX(Recettes!$A$2:$R$5000,$N56,O$1)="","",INDEX(Recettes!$A$2:$R$5000,$N56,O$1)),"")</f>
        <v/>
      </c>
      <c r="P56" s="79" t="str">
        <f ca="1">IF(AND($M56&lt;&gt;"",$M56&lt;&gt;"fin"),IF(INDEX(Recettes!$A$2:$R$5000,$N56,P$1)="","",INDEX(Recettes!$A$2:$R$5000,$N56,P$1)),"")</f>
        <v/>
      </c>
      <c r="Q56" s="79" t="str">
        <f ca="1">IF(AND($M56&lt;&gt;"",$M56&lt;&gt;"fin"),IF(INDEX(Recettes!$A$2:$R$5000,$N56,Q$1)="","",INDEX(Recettes!$A$2:$R$5000,$N56,Q$1)),"")</f>
        <v/>
      </c>
      <c r="R56" s="79" t="str">
        <f ca="1">IF(AND($M56&lt;&gt;"",$M56&lt;&gt;"fin"),IF(INDEX(Recettes!$A$2:$R$5000,$N56,R$1)="","",INDEX(Recettes!$A$2:$R$5000,$N56,R$1)),"")</f>
        <v/>
      </c>
      <c r="S56" s="79" t="str">
        <f ca="1">IF(AND($M56&lt;&gt;"",$M56&lt;&gt;"fin"),IF(INDEX(Recettes!$A$2:$R$5000,$N56,S$1)="","",INDEX(Recettes!$A$2:$R$5000,$N56,S$1)),"")</f>
        <v/>
      </c>
      <c r="T56" s="79" t="str">
        <f ca="1">IF(AND($M56&lt;&gt;"",$M56&lt;&gt;"fin"),IF(INDEX(Recettes!$A$2:$R$5000,$N56,T$1)="","",INDEX(Recettes!$A$2:$R$5000,$N56,T$1)),"")</f>
        <v/>
      </c>
    </row>
    <row r="57" spans="1:20" x14ac:dyDescent="0.25">
      <c r="C57" s="611"/>
      <c r="D57" t="str">
        <f ca="1">IF(OR(D56="",D56="fin"),"",IF(ISNA(MATCH(TRUE,OFFSET(Dépenses!$AA$2:$AA$5000,E56,0),0)),"fin",MATCH(TRUE,OFFSET(Dépenses!$AA$2:$AA$5000,E56,0),0)))</f>
        <v/>
      </c>
      <c r="E57" t="str">
        <f t="shared" ca="1" si="1"/>
        <v/>
      </c>
      <c r="F57" s="79" t="str">
        <f ca="1">IF(AND($D57&lt;&gt;"",$D57&lt;&gt;"fin"),IF(INDEX(Dépenses!$A$2:$R$5000,$E57,F$1)="","",INDEX(Dépenses!$A$2:$R$5000,$E57,F$1)),"")</f>
        <v/>
      </c>
      <c r="G57" s="79" t="str">
        <f ca="1">IF(AND($D57&lt;&gt;"",$D57&lt;&gt;"fin"),IF(INDEX(Dépenses!$A$2:$R$5000,$E57,G$1)="","",INDEX(Dépenses!$A$2:$R$5000,$E57,G$1)),"")</f>
        <v/>
      </c>
      <c r="H57" s="79" t="str">
        <f ca="1">IF(AND($D57&lt;&gt;"",$D57&lt;&gt;"fin"),IF(INDEX(Dépenses!$A$2:$R$5000,$E57,H$1)="","",INDEX(Dépenses!$A$2:$R$5000,$E57,H$1)),"")</f>
        <v/>
      </c>
      <c r="I57" s="79" t="str">
        <f ca="1">IF(AND($D57&lt;&gt;"",$D57&lt;&gt;"fin"),IF(INDEX(Dépenses!$A$2:$R$5000,$E57,I$1)="","",INDEX(Dépenses!$A$2:$R$5000,$E57,I$1)),"")</f>
        <v/>
      </c>
      <c r="J57" s="79" t="str">
        <f ca="1">IF(AND($D57&lt;&gt;"",$D57&lt;&gt;"fin"),IF(INDEX(Dépenses!$A$2:$R$5000,$E57,J$1)="","",INDEX(Dépenses!$A$2:$R$5000,$E57,J$1)),"")</f>
        <v/>
      </c>
      <c r="K57" s="79" t="str">
        <f ca="1">IF(AND($D57&lt;&gt;"",$D57&lt;&gt;"fin"),IF(INDEX(Dépenses!$A$2:$R$5000,$E57,K$1)="","",INDEX(Dépenses!$A$2:$R$5000,$E57,K$1)),"")</f>
        <v/>
      </c>
      <c r="M57" t="str">
        <f ca="1">IF(OR(M56="",M56="fin"),"",IF(ISNA(MATCH(TRUE,OFFSET(Recettes!$AA$2:$AA$5000,N56,0),0)),"fin",MATCH(TRUE,OFFSET(Recettes!$AA$2:$AA$5000,N56,0),0)))</f>
        <v/>
      </c>
      <c r="N57" t="str">
        <f t="shared" ca="1" si="2"/>
        <v/>
      </c>
      <c r="O57" s="79" t="str">
        <f ca="1">IF(AND($M57&lt;&gt;"",$M57&lt;&gt;"fin"),IF(INDEX(Recettes!$A$2:$R$5000,$N57,O$1)="","",INDEX(Recettes!$A$2:$R$5000,$N57,O$1)),"")</f>
        <v/>
      </c>
      <c r="P57" s="79" t="str">
        <f ca="1">IF(AND($M57&lt;&gt;"",$M57&lt;&gt;"fin"),IF(INDEX(Recettes!$A$2:$R$5000,$N57,P$1)="","",INDEX(Recettes!$A$2:$R$5000,$N57,P$1)),"")</f>
        <v/>
      </c>
      <c r="Q57" s="79" t="str">
        <f ca="1">IF(AND($M57&lt;&gt;"",$M57&lt;&gt;"fin"),IF(INDEX(Recettes!$A$2:$R$5000,$N57,Q$1)="","",INDEX(Recettes!$A$2:$R$5000,$N57,Q$1)),"")</f>
        <v/>
      </c>
      <c r="R57" s="79" t="str">
        <f ca="1">IF(AND($M57&lt;&gt;"",$M57&lt;&gt;"fin"),IF(INDEX(Recettes!$A$2:$R$5000,$N57,R$1)="","",INDEX(Recettes!$A$2:$R$5000,$N57,R$1)),"")</f>
        <v/>
      </c>
      <c r="S57" s="79" t="str">
        <f ca="1">IF(AND($M57&lt;&gt;"",$M57&lt;&gt;"fin"),IF(INDEX(Recettes!$A$2:$R$5000,$N57,S$1)="","",INDEX(Recettes!$A$2:$R$5000,$N57,S$1)),"")</f>
        <v/>
      </c>
      <c r="T57" s="79" t="str">
        <f ca="1">IF(AND($M57&lt;&gt;"",$M57&lt;&gt;"fin"),IF(INDEX(Recettes!$A$2:$R$5000,$N57,T$1)="","",INDEX(Recettes!$A$2:$R$5000,$N57,T$1)),"")</f>
        <v/>
      </c>
    </row>
    <row r="58" spans="1:20" x14ac:dyDescent="0.25">
      <c r="C58" s="611"/>
      <c r="D58" t="str">
        <f ca="1">IF(OR(D57="",D57="fin"),"",IF(ISNA(MATCH(TRUE,OFFSET(Dépenses!$AA$2:$AA$5000,E57,0),0)),"fin",MATCH(TRUE,OFFSET(Dépenses!$AA$2:$AA$5000,E57,0),0)))</f>
        <v/>
      </c>
      <c r="E58" t="str">
        <f t="shared" ca="1" si="1"/>
        <v/>
      </c>
      <c r="F58" s="79" t="str">
        <f ca="1">IF(AND($D58&lt;&gt;"",$D58&lt;&gt;"fin"),IF(INDEX(Dépenses!$A$2:$R$5000,$E58,F$1)="","",INDEX(Dépenses!$A$2:$R$5000,$E58,F$1)),"")</f>
        <v/>
      </c>
      <c r="G58" s="79" t="str">
        <f ca="1">IF(AND($D58&lt;&gt;"",$D58&lt;&gt;"fin"),IF(INDEX(Dépenses!$A$2:$R$5000,$E58,G$1)="","",INDEX(Dépenses!$A$2:$R$5000,$E58,G$1)),"")</f>
        <v/>
      </c>
      <c r="H58" s="79" t="str">
        <f ca="1">IF(AND($D58&lt;&gt;"",$D58&lt;&gt;"fin"),IF(INDEX(Dépenses!$A$2:$R$5000,$E58,H$1)="","",INDEX(Dépenses!$A$2:$R$5000,$E58,H$1)),"")</f>
        <v/>
      </c>
      <c r="I58" s="79" t="str">
        <f ca="1">IF(AND($D58&lt;&gt;"",$D58&lt;&gt;"fin"),IF(INDEX(Dépenses!$A$2:$R$5000,$E58,I$1)="","",INDEX(Dépenses!$A$2:$R$5000,$E58,I$1)),"")</f>
        <v/>
      </c>
      <c r="J58" s="79" t="str">
        <f ca="1">IF(AND($D58&lt;&gt;"",$D58&lt;&gt;"fin"),IF(INDEX(Dépenses!$A$2:$R$5000,$E58,J$1)="","",INDEX(Dépenses!$A$2:$R$5000,$E58,J$1)),"")</f>
        <v/>
      </c>
      <c r="K58" s="79" t="str">
        <f ca="1">IF(AND($D58&lt;&gt;"",$D58&lt;&gt;"fin"),IF(INDEX(Dépenses!$A$2:$R$5000,$E58,K$1)="","",INDEX(Dépenses!$A$2:$R$5000,$E58,K$1)),"")</f>
        <v/>
      </c>
      <c r="M58" t="str">
        <f ca="1">IF(OR(M57="",M57="fin"),"",IF(ISNA(MATCH(TRUE,OFFSET(Recettes!$AA$2:$AA$5000,N57,0),0)),"fin",MATCH(TRUE,OFFSET(Recettes!$AA$2:$AA$5000,N57,0),0)))</f>
        <v/>
      </c>
      <c r="N58" t="str">
        <f t="shared" ca="1" si="2"/>
        <v/>
      </c>
      <c r="O58" s="79" t="str">
        <f ca="1">IF(AND($M58&lt;&gt;"",$M58&lt;&gt;"fin"),IF(INDEX(Recettes!$A$2:$R$5000,$N58,O$1)="","",INDEX(Recettes!$A$2:$R$5000,$N58,O$1)),"")</f>
        <v/>
      </c>
      <c r="P58" s="79" t="str">
        <f ca="1">IF(AND($M58&lt;&gt;"",$M58&lt;&gt;"fin"),IF(INDEX(Recettes!$A$2:$R$5000,$N58,P$1)="","",INDEX(Recettes!$A$2:$R$5000,$N58,P$1)),"")</f>
        <v/>
      </c>
      <c r="Q58" s="79" t="str">
        <f ca="1">IF(AND($M58&lt;&gt;"",$M58&lt;&gt;"fin"),IF(INDEX(Recettes!$A$2:$R$5000,$N58,Q$1)="","",INDEX(Recettes!$A$2:$R$5000,$N58,Q$1)),"")</f>
        <v/>
      </c>
      <c r="R58" s="79" t="str">
        <f ca="1">IF(AND($M58&lt;&gt;"",$M58&lt;&gt;"fin"),IF(INDEX(Recettes!$A$2:$R$5000,$N58,R$1)="","",INDEX(Recettes!$A$2:$R$5000,$N58,R$1)),"")</f>
        <v/>
      </c>
      <c r="S58" s="79" t="str">
        <f ca="1">IF(AND($M58&lt;&gt;"",$M58&lt;&gt;"fin"),IF(INDEX(Recettes!$A$2:$R$5000,$N58,S$1)="","",INDEX(Recettes!$A$2:$R$5000,$N58,S$1)),"")</f>
        <v/>
      </c>
      <c r="T58" s="79" t="str">
        <f ca="1">IF(AND($M58&lt;&gt;"",$M58&lt;&gt;"fin"),IF(INDEX(Recettes!$A$2:$R$5000,$N58,T$1)="","",INDEX(Recettes!$A$2:$R$5000,$N58,T$1)),"")</f>
        <v/>
      </c>
    </row>
    <row r="59" spans="1:20" x14ac:dyDescent="0.25">
      <c r="C59" s="611"/>
      <c r="D59" t="str">
        <f ca="1">IF(OR(D58="",D58="fin"),"",IF(ISNA(MATCH(TRUE,OFFSET(Dépenses!$AA$2:$AA$5000,E58,0),0)),"fin",MATCH(TRUE,OFFSET(Dépenses!$AA$2:$AA$5000,E58,0),0)))</f>
        <v/>
      </c>
      <c r="E59" t="str">
        <f t="shared" ca="1" si="1"/>
        <v/>
      </c>
      <c r="F59" s="79" t="str">
        <f ca="1">IF(AND($D59&lt;&gt;"",$D59&lt;&gt;"fin"),IF(INDEX(Dépenses!$A$2:$R$5000,$E59,F$1)="","",INDEX(Dépenses!$A$2:$R$5000,$E59,F$1)),"")</f>
        <v/>
      </c>
      <c r="G59" s="79" t="str">
        <f ca="1">IF(AND($D59&lt;&gt;"",$D59&lt;&gt;"fin"),IF(INDEX(Dépenses!$A$2:$R$5000,$E59,G$1)="","",INDEX(Dépenses!$A$2:$R$5000,$E59,G$1)),"")</f>
        <v/>
      </c>
      <c r="H59" s="79" t="str">
        <f ca="1">IF(AND($D59&lt;&gt;"",$D59&lt;&gt;"fin"),IF(INDEX(Dépenses!$A$2:$R$5000,$E59,H$1)="","",INDEX(Dépenses!$A$2:$R$5000,$E59,H$1)),"")</f>
        <v/>
      </c>
      <c r="I59" s="79" t="str">
        <f ca="1">IF(AND($D59&lt;&gt;"",$D59&lt;&gt;"fin"),IF(INDEX(Dépenses!$A$2:$R$5000,$E59,I$1)="","",INDEX(Dépenses!$A$2:$R$5000,$E59,I$1)),"")</f>
        <v/>
      </c>
      <c r="J59" s="79" t="str">
        <f ca="1">IF(AND($D59&lt;&gt;"",$D59&lt;&gt;"fin"),IF(INDEX(Dépenses!$A$2:$R$5000,$E59,J$1)="","",INDEX(Dépenses!$A$2:$R$5000,$E59,J$1)),"")</f>
        <v/>
      </c>
      <c r="K59" s="79" t="str">
        <f ca="1">IF(AND($D59&lt;&gt;"",$D59&lt;&gt;"fin"),IF(INDEX(Dépenses!$A$2:$R$5000,$E59,K$1)="","",INDEX(Dépenses!$A$2:$R$5000,$E59,K$1)),"")</f>
        <v/>
      </c>
      <c r="M59" t="str">
        <f ca="1">IF(OR(M58="",M58="fin"),"",IF(ISNA(MATCH(TRUE,OFFSET(Recettes!$AA$2:$AA$5000,N58,0),0)),"fin",MATCH(TRUE,OFFSET(Recettes!$AA$2:$AA$5000,N58,0),0)))</f>
        <v/>
      </c>
      <c r="N59" t="str">
        <f t="shared" ca="1" si="2"/>
        <v/>
      </c>
      <c r="O59" s="79" t="str">
        <f ca="1">IF(AND($M59&lt;&gt;"",$M59&lt;&gt;"fin"),IF(INDEX(Recettes!$A$2:$R$5000,$N59,O$1)="","",INDEX(Recettes!$A$2:$R$5000,$N59,O$1)),"")</f>
        <v/>
      </c>
      <c r="P59" s="79" t="str">
        <f ca="1">IF(AND($M59&lt;&gt;"",$M59&lt;&gt;"fin"),IF(INDEX(Recettes!$A$2:$R$5000,$N59,P$1)="","",INDEX(Recettes!$A$2:$R$5000,$N59,P$1)),"")</f>
        <v/>
      </c>
      <c r="Q59" s="79" t="str">
        <f ca="1">IF(AND($M59&lt;&gt;"",$M59&lt;&gt;"fin"),IF(INDEX(Recettes!$A$2:$R$5000,$N59,Q$1)="","",INDEX(Recettes!$A$2:$R$5000,$N59,Q$1)),"")</f>
        <v/>
      </c>
      <c r="R59" s="79" t="str">
        <f ca="1">IF(AND($M59&lt;&gt;"",$M59&lt;&gt;"fin"),IF(INDEX(Recettes!$A$2:$R$5000,$N59,R$1)="","",INDEX(Recettes!$A$2:$R$5000,$N59,R$1)),"")</f>
        <v/>
      </c>
      <c r="S59" s="79" t="str">
        <f ca="1">IF(AND($M59&lt;&gt;"",$M59&lt;&gt;"fin"),IF(INDEX(Recettes!$A$2:$R$5000,$N59,S$1)="","",INDEX(Recettes!$A$2:$R$5000,$N59,S$1)),"")</f>
        <v/>
      </c>
      <c r="T59" s="79" t="str">
        <f ca="1">IF(AND($M59&lt;&gt;"",$M59&lt;&gt;"fin"),IF(INDEX(Recettes!$A$2:$R$5000,$N59,T$1)="","",INDEX(Recettes!$A$2:$R$5000,$N59,T$1)),"")</f>
        <v/>
      </c>
    </row>
    <row r="60" spans="1:20" x14ac:dyDescent="0.25">
      <c r="C60" s="611"/>
      <c r="D60" t="str">
        <f ca="1">IF(OR(D59="",D59="fin"),"",IF(ISNA(MATCH(TRUE,OFFSET(Dépenses!$AA$2:$AA$5000,E59,0),0)),"fin",MATCH(TRUE,OFFSET(Dépenses!$AA$2:$AA$5000,E59,0),0)))</f>
        <v/>
      </c>
      <c r="E60" t="str">
        <f t="shared" ca="1" si="1"/>
        <v/>
      </c>
      <c r="F60" s="79" t="str">
        <f ca="1">IF(AND($D60&lt;&gt;"",$D60&lt;&gt;"fin"),IF(INDEX(Dépenses!$A$2:$R$5000,$E60,F$1)="","",INDEX(Dépenses!$A$2:$R$5000,$E60,F$1)),"")</f>
        <v/>
      </c>
      <c r="G60" s="79" t="str">
        <f ca="1">IF(AND($D60&lt;&gt;"",$D60&lt;&gt;"fin"),IF(INDEX(Dépenses!$A$2:$R$5000,$E60,G$1)="","",INDEX(Dépenses!$A$2:$R$5000,$E60,G$1)),"")</f>
        <v/>
      </c>
      <c r="H60" s="79" t="str">
        <f ca="1">IF(AND($D60&lt;&gt;"",$D60&lt;&gt;"fin"),IF(INDEX(Dépenses!$A$2:$R$5000,$E60,H$1)="","",INDEX(Dépenses!$A$2:$R$5000,$E60,H$1)),"")</f>
        <v/>
      </c>
      <c r="I60" s="79" t="str">
        <f ca="1">IF(AND($D60&lt;&gt;"",$D60&lt;&gt;"fin"),IF(INDEX(Dépenses!$A$2:$R$5000,$E60,I$1)="","",INDEX(Dépenses!$A$2:$R$5000,$E60,I$1)),"")</f>
        <v/>
      </c>
      <c r="J60" s="79" t="str">
        <f ca="1">IF(AND($D60&lt;&gt;"",$D60&lt;&gt;"fin"),IF(INDEX(Dépenses!$A$2:$R$5000,$E60,J$1)="","",INDEX(Dépenses!$A$2:$R$5000,$E60,J$1)),"")</f>
        <v/>
      </c>
      <c r="K60" s="79" t="str">
        <f ca="1">IF(AND($D60&lt;&gt;"",$D60&lt;&gt;"fin"),IF(INDEX(Dépenses!$A$2:$R$5000,$E60,K$1)="","",INDEX(Dépenses!$A$2:$R$5000,$E60,K$1)),"")</f>
        <v/>
      </c>
      <c r="M60" t="str">
        <f ca="1">IF(OR(M59="",M59="fin"),"",IF(ISNA(MATCH(TRUE,OFFSET(Recettes!$AA$2:$AA$5000,N59,0),0)),"fin",MATCH(TRUE,OFFSET(Recettes!$AA$2:$AA$5000,N59,0),0)))</f>
        <v/>
      </c>
      <c r="N60" t="str">
        <f t="shared" ca="1" si="2"/>
        <v/>
      </c>
      <c r="O60" s="79" t="str">
        <f ca="1">IF(AND($M60&lt;&gt;"",$M60&lt;&gt;"fin"),IF(INDEX(Recettes!$A$2:$R$5000,$N60,O$1)="","",INDEX(Recettes!$A$2:$R$5000,$N60,O$1)),"")</f>
        <v/>
      </c>
      <c r="P60" s="79" t="str">
        <f ca="1">IF(AND($M60&lt;&gt;"",$M60&lt;&gt;"fin"),IF(INDEX(Recettes!$A$2:$R$5000,$N60,P$1)="","",INDEX(Recettes!$A$2:$R$5000,$N60,P$1)),"")</f>
        <v/>
      </c>
      <c r="Q60" s="79" t="str">
        <f ca="1">IF(AND($M60&lt;&gt;"",$M60&lt;&gt;"fin"),IF(INDEX(Recettes!$A$2:$R$5000,$N60,Q$1)="","",INDEX(Recettes!$A$2:$R$5000,$N60,Q$1)),"")</f>
        <v/>
      </c>
      <c r="R60" s="79" t="str">
        <f ca="1">IF(AND($M60&lt;&gt;"",$M60&lt;&gt;"fin"),IF(INDEX(Recettes!$A$2:$R$5000,$N60,R$1)="","",INDEX(Recettes!$A$2:$R$5000,$N60,R$1)),"")</f>
        <v/>
      </c>
      <c r="S60" s="79" t="str">
        <f ca="1">IF(AND($M60&lt;&gt;"",$M60&lt;&gt;"fin"),IF(INDEX(Recettes!$A$2:$R$5000,$N60,S$1)="","",INDEX(Recettes!$A$2:$R$5000,$N60,S$1)),"")</f>
        <v/>
      </c>
      <c r="T60" s="79" t="str">
        <f ca="1">IF(AND($M60&lt;&gt;"",$M60&lt;&gt;"fin"),IF(INDEX(Recettes!$A$2:$R$5000,$N60,T$1)="","",INDEX(Recettes!$A$2:$R$5000,$N60,T$1)),"")</f>
        <v/>
      </c>
    </row>
    <row r="61" spans="1:20" x14ac:dyDescent="0.25">
      <c r="C61" s="611"/>
      <c r="D61" t="str">
        <f ca="1">IF(OR(D60="",D60="fin"),"",IF(ISNA(MATCH(TRUE,OFFSET(Dépenses!$AA$2:$AA$5000,E60,0),0)),"fin",MATCH(TRUE,OFFSET(Dépenses!$AA$2:$AA$5000,E60,0),0)))</f>
        <v/>
      </c>
      <c r="E61" t="str">
        <f t="shared" ca="1" si="1"/>
        <v/>
      </c>
      <c r="F61" s="79" t="str">
        <f ca="1">IF(AND($D61&lt;&gt;"",$D61&lt;&gt;"fin"),IF(INDEX(Dépenses!$A$2:$R$5000,$E61,F$1)="","",INDEX(Dépenses!$A$2:$R$5000,$E61,F$1)),"")</f>
        <v/>
      </c>
      <c r="G61" s="79" t="str">
        <f ca="1">IF(AND($D61&lt;&gt;"",$D61&lt;&gt;"fin"),IF(INDEX(Dépenses!$A$2:$R$5000,$E61,G$1)="","",INDEX(Dépenses!$A$2:$R$5000,$E61,G$1)),"")</f>
        <v/>
      </c>
      <c r="H61" s="79" t="str">
        <f ca="1">IF(AND($D61&lt;&gt;"",$D61&lt;&gt;"fin"),IF(INDEX(Dépenses!$A$2:$R$5000,$E61,H$1)="","",INDEX(Dépenses!$A$2:$R$5000,$E61,H$1)),"")</f>
        <v/>
      </c>
      <c r="I61" s="79" t="str">
        <f ca="1">IF(AND($D61&lt;&gt;"",$D61&lt;&gt;"fin"),IF(INDEX(Dépenses!$A$2:$R$5000,$E61,I$1)="","",INDEX(Dépenses!$A$2:$R$5000,$E61,I$1)),"")</f>
        <v/>
      </c>
      <c r="J61" s="79" t="str">
        <f ca="1">IF(AND($D61&lt;&gt;"",$D61&lt;&gt;"fin"),IF(INDEX(Dépenses!$A$2:$R$5000,$E61,J$1)="","",INDEX(Dépenses!$A$2:$R$5000,$E61,J$1)),"")</f>
        <v/>
      </c>
      <c r="K61" s="79" t="str">
        <f ca="1">IF(AND($D61&lt;&gt;"",$D61&lt;&gt;"fin"),IF(INDEX(Dépenses!$A$2:$R$5000,$E61,K$1)="","",INDEX(Dépenses!$A$2:$R$5000,$E61,K$1)),"")</f>
        <v/>
      </c>
      <c r="M61" t="str">
        <f ca="1">IF(OR(M60="",M60="fin"),"",IF(ISNA(MATCH(TRUE,OFFSET(Recettes!$AA$2:$AA$5000,N60,0),0)),"fin",MATCH(TRUE,OFFSET(Recettes!$AA$2:$AA$5000,N60,0),0)))</f>
        <v/>
      </c>
      <c r="N61" t="str">
        <f t="shared" ca="1" si="2"/>
        <v/>
      </c>
      <c r="O61" s="79" t="str">
        <f ca="1">IF(AND($M61&lt;&gt;"",$M61&lt;&gt;"fin"),IF(INDEX(Recettes!$A$2:$R$5000,$N61,O$1)="","",INDEX(Recettes!$A$2:$R$5000,$N61,O$1)),"")</f>
        <v/>
      </c>
      <c r="P61" s="79" t="str">
        <f ca="1">IF(AND($M61&lt;&gt;"",$M61&lt;&gt;"fin"),IF(INDEX(Recettes!$A$2:$R$5000,$N61,P$1)="","",INDEX(Recettes!$A$2:$R$5000,$N61,P$1)),"")</f>
        <v/>
      </c>
      <c r="Q61" s="79" t="str">
        <f ca="1">IF(AND($M61&lt;&gt;"",$M61&lt;&gt;"fin"),IF(INDEX(Recettes!$A$2:$R$5000,$N61,Q$1)="","",INDEX(Recettes!$A$2:$R$5000,$N61,Q$1)),"")</f>
        <v/>
      </c>
      <c r="R61" s="79" t="str">
        <f ca="1">IF(AND($M61&lt;&gt;"",$M61&lt;&gt;"fin"),IF(INDEX(Recettes!$A$2:$R$5000,$N61,R$1)="","",INDEX(Recettes!$A$2:$R$5000,$N61,R$1)),"")</f>
        <v/>
      </c>
      <c r="S61" s="79" t="str">
        <f ca="1">IF(AND($M61&lt;&gt;"",$M61&lt;&gt;"fin"),IF(INDEX(Recettes!$A$2:$R$5000,$N61,S$1)="","",INDEX(Recettes!$A$2:$R$5000,$N61,S$1)),"")</f>
        <v/>
      </c>
      <c r="T61" s="79" t="str">
        <f ca="1">IF(AND($M61&lt;&gt;"",$M61&lt;&gt;"fin"),IF(INDEX(Recettes!$A$2:$R$5000,$N61,T$1)="","",INDEX(Recettes!$A$2:$R$5000,$N61,T$1)),"")</f>
        <v/>
      </c>
    </row>
    <row r="62" spans="1:20" x14ac:dyDescent="0.25">
      <c r="C62" s="611"/>
      <c r="D62" t="str">
        <f ca="1">IF(OR(D61="",D61="fin"),"",IF(ISNA(MATCH(TRUE,OFFSET(Dépenses!$AA$2:$AA$5000,E61,0),0)),"fin",MATCH(TRUE,OFFSET(Dépenses!$AA$2:$AA$5000,E61,0),0)))</f>
        <v/>
      </c>
      <c r="E62" t="str">
        <f t="shared" ca="1" si="1"/>
        <v/>
      </c>
      <c r="F62" s="79" t="str">
        <f ca="1">IF(AND($D62&lt;&gt;"",$D62&lt;&gt;"fin"),IF(INDEX(Dépenses!$A$2:$R$5000,$E62,F$1)="","",INDEX(Dépenses!$A$2:$R$5000,$E62,F$1)),"")</f>
        <v/>
      </c>
      <c r="G62" s="79" t="str">
        <f ca="1">IF(AND($D62&lt;&gt;"",$D62&lt;&gt;"fin"),IF(INDEX(Dépenses!$A$2:$R$5000,$E62,G$1)="","",INDEX(Dépenses!$A$2:$R$5000,$E62,G$1)),"")</f>
        <v/>
      </c>
      <c r="H62" s="79" t="str">
        <f ca="1">IF(AND($D62&lt;&gt;"",$D62&lt;&gt;"fin"),IF(INDEX(Dépenses!$A$2:$R$5000,$E62,H$1)="","",INDEX(Dépenses!$A$2:$R$5000,$E62,H$1)),"")</f>
        <v/>
      </c>
      <c r="I62" s="79" t="str">
        <f ca="1">IF(AND($D62&lt;&gt;"",$D62&lt;&gt;"fin"),IF(INDEX(Dépenses!$A$2:$R$5000,$E62,I$1)="","",INDEX(Dépenses!$A$2:$R$5000,$E62,I$1)),"")</f>
        <v/>
      </c>
      <c r="J62" s="79" t="str">
        <f ca="1">IF(AND($D62&lt;&gt;"",$D62&lt;&gt;"fin"),IF(INDEX(Dépenses!$A$2:$R$5000,$E62,J$1)="","",INDEX(Dépenses!$A$2:$R$5000,$E62,J$1)),"")</f>
        <v/>
      </c>
      <c r="K62" s="79" t="str">
        <f ca="1">IF(AND($D62&lt;&gt;"",$D62&lt;&gt;"fin"),IF(INDEX(Dépenses!$A$2:$R$5000,$E62,K$1)="","",INDEX(Dépenses!$A$2:$R$5000,$E62,K$1)),"")</f>
        <v/>
      </c>
      <c r="M62" t="str">
        <f ca="1">IF(OR(M61="",M61="fin"),"",IF(ISNA(MATCH(TRUE,OFFSET(Recettes!$AA$2:$AA$5000,N61,0),0)),"fin",MATCH(TRUE,OFFSET(Recettes!$AA$2:$AA$5000,N61,0),0)))</f>
        <v/>
      </c>
      <c r="N62" t="str">
        <f t="shared" ca="1" si="2"/>
        <v/>
      </c>
      <c r="O62" s="79" t="str">
        <f ca="1">IF(AND($M62&lt;&gt;"",$M62&lt;&gt;"fin"),IF(INDEX(Recettes!$A$2:$R$5000,$N62,O$1)="","",INDEX(Recettes!$A$2:$R$5000,$N62,O$1)),"")</f>
        <v/>
      </c>
      <c r="P62" s="79" t="str">
        <f ca="1">IF(AND($M62&lt;&gt;"",$M62&lt;&gt;"fin"),IF(INDEX(Recettes!$A$2:$R$5000,$N62,P$1)="","",INDEX(Recettes!$A$2:$R$5000,$N62,P$1)),"")</f>
        <v/>
      </c>
      <c r="Q62" s="79" t="str">
        <f ca="1">IF(AND($M62&lt;&gt;"",$M62&lt;&gt;"fin"),IF(INDEX(Recettes!$A$2:$R$5000,$N62,Q$1)="","",INDEX(Recettes!$A$2:$R$5000,$N62,Q$1)),"")</f>
        <v/>
      </c>
      <c r="R62" s="79" t="str">
        <f ca="1">IF(AND($M62&lt;&gt;"",$M62&lt;&gt;"fin"),IF(INDEX(Recettes!$A$2:$R$5000,$N62,R$1)="","",INDEX(Recettes!$A$2:$R$5000,$N62,R$1)),"")</f>
        <v/>
      </c>
      <c r="S62" s="79" t="str">
        <f ca="1">IF(AND($M62&lt;&gt;"",$M62&lt;&gt;"fin"),IF(INDEX(Recettes!$A$2:$R$5000,$N62,S$1)="","",INDEX(Recettes!$A$2:$R$5000,$N62,S$1)),"")</f>
        <v/>
      </c>
      <c r="T62" s="79" t="str">
        <f ca="1">IF(AND($M62&lt;&gt;"",$M62&lt;&gt;"fin"),IF(INDEX(Recettes!$A$2:$R$5000,$N62,T$1)="","",INDEX(Recettes!$A$2:$R$5000,$N62,T$1)),"")</f>
        <v/>
      </c>
    </row>
    <row r="63" spans="1:20" x14ac:dyDescent="0.25">
      <c r="C63" s="611"/>
      <c r="D63" t="str">
        <f ca="1">IF(OR(D62="",D62="fin"),"",IF(ISNA(MATCH(TRUE,OFFSET(Dépenses!$AA$2:$AA$5000,E62,0),0)),"fin",MATCH(TRUE,OFFSET(Dépenses!$AA$2:$AA$5000,E62,0),0)))</f>
        <v/>
      </c>
      <c r="E63" t="str">
        <f t="shared" ca="1" si="1"/>
        <v/>
      </c>
      <c r="F63" s="79" t="str">
        <f ca="1">IF(AND($D63&lt;&gt;"",$D63&lt;&gt;"fin"),IF(INDEX(Dépenses!$A$2:$R$5000,$E63,F$1)="","",INDEX(Dépenses!$A$2:$R$5000,$E63,F$1)),"")</f>
        <v/>
      </c>
      <c r="G63" s="79" t="str">
        <f ca="1">IF(AND($D63&lt;&gt;"",$D63&lt;&gt;"fin"),IF(INDEX(Dépenses!$A$2:$R$5000,$E63,G$1)="","",INDEX(Dépenses!$A$2:$R$5000,$E63,G$1)),"")</f>
        <v/>
      </c>
      <c r="H63" s="79" t="str">
        <f ca="1">IF(AND($D63&lt;&gt;"",$D63&lt;&gt;"fin"),IF(INDEX(Dépenses!$A$2:$R$5000,$E63,H$1)="","",INDEX(Dépenses!$A$2:$R$5000,$E63,H$1)),"")</f>
        <v/>
      </c>
      <c r="I63" s="79" t="str">
        <f ca="1">IF(AND($D63&lt;&gt;"",$D63&lt;&gt;"fin"),IF(INDEX(Dépenses!$A$2:$R$5000,$E63,I$1)="","",INDEX(Dépenses!$A$2:$R$5000,$E63,I$1)),"")</f>
        <v/>
      </c>
      <c r="J63" s="79" t="str">
        <f ca="1">IF(AND($D63&lt;&gt;"",$D63&lt;&gt;"fin"),IF(INDEX(Dépenses!$A$2:$R$5000,$E63,J$1)="","",INDEX(Dépenses!$A$2:$R$5000,$E63,J$1)),"")</f>
        <v/>
      </c>
      <c r="K63" s="79" t="str">
        <f ca="1">IF(AND($D63&lt;&gt;"",$D63&lt;&gt;"fin"),IF(INDEX(Dépenses!$A$2:$R$5000,$E63,K$1)="","",INDEX(Dépenses!$A$2:$R$5000,$E63,K$1)),"")</f>
        <v/>
      </c>
      <c r="M63" t="str">
        <f ca="1">IF(OR(M62="",M62="fin"),"",IF(ISNA(MATCH(TRUE,OFFSET(Recettes!$AA$2:$AA$5000,N62,0),0)),"fin",MATCH(TRUE,OFFSET(Recettes!$AA$2:$AA$5000,N62,0),0)))</f>
        <v/>
      </c>
      <c r="N63" t="str">
        <f t="shared" ca="1" si="2"/>
        <v/>
      </c>
      <c r="O63" s="79" t="str">
        <f ca="1">IF(AND($M63&lt;&gt;"",$M63&lt;&gt;"fin"),IF(INDEX(Recettes!$A$2:$R$5000,$N63,O$1)="","",INDEX(Recettes!$A$2:$R$5000,$N63,O$1)),"")</f>
        <v/>
      </c>
      <c r="P63" s="79" t="str">
        <f ca="1">IF(AND($M63&lt;&gt;"",$M63&lt;&gt;"fin"),IF(INDEX(Recettes!$A$2:$R$5000,$N63,P$1)="","",INDEX(Recettes!$A$2:$R$5000,$N63,P$1)),"")</f>
        <v/>
      </c>
      <c r="Q63" s="79" t="str">
        <f ca="1">IF(AND($M63&lt;&gt;"",$M63&lt;&gt;"fin"),IF(INDEX(Recettes!$A$2:$R$5000,$N63,Q$1)="","",INDEX(Recettes!$A$2:$R$5000,$N63,Q$1)),"")</f>
        <v/>
      </c>
      <c r="R63" s="79" t="str">
        <f ca="1">IF(AND($M63&lt;&gt;"",$M63&lt;&gt;"fin"),IF(INDEX(Recettes!$A$2:$R$5000,$N63,R$1)="","",INDEX(Recettes!$A$2:$R$5000,$N63,R$1)),"")</f>
        <v/>
      </c>
      <c r="S63" s="79" t="str">
        <f ca="1">IF(AND($M63&lt;&gt;"",$M63&lt;&gt;"fin"),IF(INDEX(Recettes!$A$2:$R$5000,$N63,S$1)="","",INDEX(Recettes!$A$2:$R$5000,$N63,S$1)),"")</f>
        <v/>
      </c>
      <c r="T63" s="79" t="str">
        <f ca="1">IF(AND($M63&lt;&gt;"",$M63&lt;&gt;"fin"),IF(INDEX(Recettes!$A$2:$R$5000,$N63,T$1)="","",INDEX(Recettes!$A$2:$R$5000,$N63,T$1)),"")</f>
        <v/>
      </c>
    </row>
    <row r="64" spans="1:20" x14ac:dyDescent="0.25">
      <c r="C64" s="611"/>
      <c r="D64" t="str">
        <f ca="1">IF(OR(D63="",D63="fin"),"",IF(ISNA(MATCH(TRUE,OFFSET(Dépenses!$AA$2:$AA$5000,E63,0),0)),"fin",MATCH(TRUE,OFFSET(Dépenses!$AA$2:$AA$5000,E63,0),0)))</f>
        <v/>
      </c>
      <c r="E64" t="str">
        <f t="shared" ca="1" si="1"/>
        <v/>
      </c>
      <c r="F64" s="79" t="str">
        <f ca="1">IF(AND($D64&lt;&gt;"",$D64&lt;&gt;"fin"),IF(INDEX(Dépenses!$A$2:$R$5000,$E64,F$1)="","",INDEX(Dépenses!$A$2:$R$5000,$E64,F$1)),"")</f>
        <v/>
      </c>
      <c r="G64" s="79" t="str">
        <f ca="1">IF(AND($D64&lt;&gt;"",$D64&lt;&gt;"fin"),IF(INDEX(Dépenses!$A$2:$R$5000,$E64,G$1)="","",INDEX(Dépenses!$A$2:$R$5000,$E64,G$1)),"")</f>
        <v/>
      </c>
      <c r="H64" s="79" t="str">
        <f ca="1">IF(AND($D64&lt;&gt;"",$D64&lt;&gt;"fin"),IF(INDEX(Dépenses!$A$2:$R$5000,$E64,H$1)="","",INDEX(Dépenses!$A$2:$R$5000,$E64,H$1)),"")</f>
        <v/>
      </c>
      <c r="I64" s="79" t="str">
        <f ca="1">IF(AND($D64&lt;&gt;"",$D64&lt;&gt;"fin"),IF(INDEX(Dépenses!$A$2:$R$5000,$E64,I$1)="","",INDEX(Dépenses!$A$2:$R$5000,$E64,I$1)),"")</f>
        <v/>
      </c>
      <c r="J64" s="79" t="str">
        <f ca="1">IF(AND($D64&lt;&gt;"",$D64&lt;&gt;"fin"),IF(INDEX(Dépenses!$A$2:$R$5000,$E64,J$1)="","",INDEX(Dépenses!$A$2:$R$5000,$E64,J$1)),"")</f>
        <v/>
      </c>
      <c r="K64" s="79" t="str">
        <f ca="1">IF(AND($D64&lt;&gt;"",$D64&lt;&gt;"fin"),IF(INDEX(Dépenses!$A$2:$R$5000,$E64,K$1)="","",INDEX(Dépenses!$A$2:$R$5000,$E64,K$1)),"")</f>
        <v/>
      </c>
      <c r="M64" t="str">
        <f ca="1">IF(OR(M63="",M63="fin"),"",IF(ISNA(MATCH(TRUE,OFFSET(Recettes!$AA$2:$AA$5000,N63,0),0)),"fin",MATCH(TRUE,OFFSET(Recettes!$AA$2:$AA$5000,N63,0),0)))</f>
        <v/>
      </c>
      <c r="N64" t="str">
        <f t="shared" ca="1" si="2"/>
        <v/>
      </c>
      <c r="O64" s="79" t="str">
        <f ca="1">IF(AND($M64&lt;&gt;"",$M64&lt;&gt;"fin"),IF(INDEX(Recettes!$A$2:$R$5000,$N64,O$1)="","",INDEX(Recettes!$A$2:$R$5000,$N64,O$1)),"")</f>
        <v/>
      </c>
      <c r="P64" s="79" t="str">
        <f ca="1">IF(AND($M64&lt;&gt;"",$M64&lt;&gt;"fin"),IF(INDEX(Recettes!$A$2:$R$5000,$N64,P$1)="","",INDEX(Recettes!$A$2:$R$5000,$N64,P$1)),"")</f>
        <v/>
      </c>
      <c r="Q64" s="79" t="str">
        <f ca="1">IF(AND($M64&lt;&gt;"",$M64&lt;&gt;"fin"),IF(INDEX(Recettes!$A$2:$R$5000,$N64,Q$1)="","",INDEX(Recettes!$A$2:$R$5000,$N64,Q$1)),"")</f>
        <v/>
      </c>
      <c r="R64" s="79" t="str">
        <f ca="1">IF(AND($M64&lt;&gt;"",$M64&lt;&gt;"fin"),IF(INDEX(Recettes!$A$2:$R$5000,$N64,R$1)="","",INDEX(Recettes!$A$2:$R$5000,$N64,R$1)),"")</f>
        <v/>
      </c>
      <c r="S64" s="79" t="str">
        <f ca="1">IF(AND($M64&lt;&gt;"",$M64&lt;&gt;"fin"),IF(INDEX(Recettes!$A$2:$R$5000,$N64,S$1)="","",INDEX(Recettes!$A$2:$R$5000,$N64,S$1)),"")</f>
        <v/>
      </c>
      <c r="T64" s="79" t="str">
        <f ca="1">IF(AND($M64&lt;&gt;"",$M64&lt;&gt;"fin"),IF(INDEX(Recettes!$A$2:$R$5000,$N64,T$1)="","",INDEX(Recettes!$A$2:$R$5000,$N64,T$1)),"")</f>
        <v/>
      </c>
    </row>
    <row r="65" spans="3:20" x14ac:dyDescent="0.25">
      <c r="C65" s="611"/>
      <c r="D65" t="str">
        <f ca="1">IF(OR(D64="",D64="fin"),"",IF(ISNA(MATCH(TRUE,OFFSET(Dépenses!$AA$2:$AA$5000,E64,0),0)),"fin",MATCH(TRUE,OFFSET(Dépenses!$AA$2:$AA$5000,E64,0),0)))</f>
        <v/>
      </c>
      <c r="E65" t="str">
        <f t="shared" ca="1" si="1"/>
        <v/>
      </c>
      <c r="F65" s="79" t="str">
        <f ca="1">IF(AND($D65&lt;&gt;"",$D65&lt;&gt;"fin"),IF(INDEX(Dépenses!$A$2:$R$5000,$E65,F$1)="","",INDEX(Dépenses!$A$2:$R$5000,$E65,F$1)),"")</f>
        <v/>
      </c>
      <c r="G65" s="79" t="str">
        <f ca="1">IF(AND($D65&lt;&gt;"",$D65&lt;&gt;"fin"),IF(INDEX(Dépenses!$A$2:$R$5000,$E65,G$1)="","",INDEX(Dépenses!$A$2:$R$5000,$E65,G$1)),"")</f>
        <v/>
      </c>
      <c r="H65" s="79" t="str">
        <f ca="1">IF(AND($D65&lt;&gt;"",$D65&lt;&gt;"fin"),IF(INDEX(Dépenses!$A$2:$R$5000,$E65,H$1)="","",INDEX(Dépenses!$A$2:$R$5000,$E65,H$1)),"")</f>
        <v/>
      </c>
      <c r="I65" s="79" t="str">
        <f ca="1">IF(AND($D65&lt;&gt;"",$D65&lt;&gt;"fin"),IF(INDEX(Dépenses!$A$2:$R$5000,$E65,I$1)="","",INDEX(Dépenses!$A$2:$R$5000,$E65,I$1)),"")</f>
        <v/>
      </c>
      <c r="J65" s="79" t="str">
        <f ca="1">IF(AND($D65&lt;&gt;"",$D65&lt;&gt;"fin"),IF(INDEX(Dépenses!$A$2:$R$5000,$E65,J$1)="","",INDEX(Dépenses!$A$2:$R$5000,$E65,J$1)),"")</f>
        <v/>
      </c>
      <c r="K65" s="79" t="str">
        <f ca="1">IF(AND($D65&lt;&gt;"",$D65&lt;&gt;"fin"),IF(INDEX(Dépenses!$A$2:$R$5000,$E65,K$1)="","",INDEX(Dépenses!$A$2:$R$5000,$E65,K$1)),"")</f>
        <v/>
      </c>
      <c r="M65" t="str">
        <f ca="1">IF(OR(M64="",M64="fin"),"",IF(ISNA(MATCH(TRUE,OFFSET(Recettes!$AA$2:$AA$5000,N64,0),0)),"fin",MATCH(TRUE,OFFSET(Recettes!$AA$2:$AA$5000,N64,0),0)))</f>
        <v/>
      </c>
      <c r="N65" t="str">
        <f t="shared" ca="1" si="2"/>
        <v/>
      </c>
      <c r="O65" s="79" t="str">
        <f ca="1">IF(AND($M65&lt;&gt;"",$M65&lt;&gt;"fin"),IF(INDEX(Recettes!$A$2:$R$5000,$N65,O$1)="","",INDEX(Recettes!$A$2:$R$5000,$N65,O$1)),"")</f>
        <v/>
      </c>
      <c r="P65" s="79" t="str">
        <f ca="1">IF(AND($M65&lt;&gt;"",$M65&lt;&gt;"fin"),IF(INDEX(Recettes!$A$2:$R$5000,$N65,P$1)="","",INDEX(Recettes!$A$2:$R$5000,$N65,P$1)),"")</f>
        <v/>
      </c>
      <c r="Q65" s="79" t="str">
        <f ca="1">IF(AND($M65&lt;&gt;"",$M65&lt;&gt;"fin"),IF(INDEX(Recettes!$A$2:$R$5000,$N65,Q$1)="","",INDEX(Recettes!$A$2:$R$5000,$N65,Q$1)),"")</f>
        <v/>
      </c>
      <c r="R65" s="79" t="str">
        <f ca="1">IF(AND($M65&lt;&gt;"",$M65&lt;&gt;"fin"),IF(INDEX(Recettes!$A$2:$R$5000,$N65,R$1)="","",INDEX(Recettes!$A$2:$R$5000,$N65,R$1)),"")</f>
        <v/>
      </c>
      <c r="S65" s="79" t="str">
        <f ca="1">IF(AND($M65&lt;&gt;"",$M65&lt;&gt;"fin"),IF(INDEX(Recettes!$A$2:$R$5000,$N65,S$1)="","",INDEX(Recettes!$A$2:$R$5000,$N65,S$1)),"")</f>
        <v/>
      </c>
      <c r="T65" s="79" t="str">
        <f ca="1">IF(AND($M65&lt;&gt;"",$M65&lt;&gt;"fin"),IF(INDEX(Recettes!$A$2:$R$5000,$N65,T$1)="","",INDEX(Recettes!$A$2:$R$5000,$N65,T$1)),"")</f>
        <v/>
      </c>
    </row>
    <row r="66" spans="3:20" x14ac:dyDescent="0.25">
      <c r="C66" s="611"/>
      <c r="D66" t="str">
        <f ca="1">IF(OR(D65="",D65="fin"),"",IF(ISNA(MATCH(TRUE,OFFSET(Dépenses!$AA$2:$AA$5000,E65,0),0)),"fin",MATCH(TRUE,OFFSET(Dépenses!$AA$2:$AA$5000,E65,0),0)))</f>
        <v/>
      </c>
      <c r="E66" t="str">
        <f t="shared" ca="1" si="1"/>
        <v/>
      </c>
      <c r="F66" s="79" t="str">
        <f ca="1">IF(AND($D66&lt;&gt;"",$D66&lt;&gt;"fin"),IF(INDEX(Dépenses!$A$2:$R$5000,$E66,F$1)="","",INDEX(Dépenses!$A$2:$R$5000,$E66,F$1)),"")</f>
        <v/>
      </c>
      <c r="G66" s="79" t="str">
        <f ca="1">IF(AND($D66&lt;&gt;"",$D66&lt;&gt;"fin"),IF(INDEX(Dépenses!$A$2:$R$5000,$E66,G$1)="","",INDEX(Dépenses!$A$2:$R$5000,$E66,G$1)),"")</f>
        <v/>
      </c>
      <c r="H66" s="79" t="str">
        <f ca="1">IF(AND($D66&lt;&gt;"",$D66&lt;&gt;"fin"),IF(INDEX(Dépenses!$A$2:$R$5000,$E66,H$1)="","",INDEX(Dépenses!$A$2:$R$5000,$E66,H$1)),"")</f>
        <v/>
      </c>
      <c r="I66" s="79" t="str">
        <f ca="1">IF(AND($D66&lt;&gt;"",$D66&lt;&gt;"fin"),IF(INDEX(Dépenses!$A$2:$R$5000,$E66,I$1)="","",INDEX(Dépenses!$A$2:$R$5000,$E66,I$1)),"")</f>
        <v/>
      </c>
      <c r="J66" s="79" t="str">
        <f ca="1">IF(AND($D66&lt;&gt;"",$D66&lt;&gt;"fin"),IF(INDEX(Dépenses!$A$2:$R$5000,$E66,J$1)="","",INDEX(Dépenses!$A$2:$R$5000,$E66,J$1)),"")</f>
        <v/>
      </c>
      <c r="K66" s="79" t="str">
        <f ca="1">IF(AND($D66&lt;&gt;"",$D66&lt;&gt;"fin"),IF(INDEX(Dépenses!$A$2:$R$5000,$E66,K$1)="","",INDEX(Dépenses!$A$2:$R$5000,$E66,K$1)),"")</f>
        <v/>
      </c>
      <c r="M66" t="str">
        <f ca="1">IF(OR(M65="",M65="fin"),"",IF(ISNA(MATCH(TRUE,OFFSET(Recettes!$AA$2:$AA$5000,N65,0),0)),"fin",MATCH(TRUE,OFFSET(Recettes!$AA$2:$AA$5000,N65,0),0)))</f>
        <v/>
      </c>
      <c r="N66" t="str">
        <f t="shared" ca="1" si="2"/>
        <v/>
      </c>
      <c r="O66" s="79" t="str">
        <f ca="1">IF(AND($M66&lt;&gt;"",$M66&lt;&gt;"fin"),IF(INDEX(Recettes!$A$2:$R$5000,$N66,O$1)="","",INDEX(Recettes!$A$2:$R$5000,$N66,O$1)),"")</f>
        <v/>
      </c>
      <c r="P66" s="79" t="str">
        <f ca="1">IF(AND($M66&lt;&gt;"",$M66&lt;&gt;"fin"),IF(INDEX(Recettes!$A$2:$R$5000,$N66,P$1)="","",INDEX(Recettes!$A$2:$R$5000,$N66,P$1)),"")</f>
        <v/>
      </c>
      <c r="Q66" s="79" t="str">
        <f ca="1">IF(AND($M66&lt;&gt;"",$M66&lt;&gt;"fin"),IF(INDEX(Recettes!$A$2:$R$5000,$N66,Q$1)="","",INDEX(Recettes!$A$2:$R$5000,$N66,Q$1)),"")</f>
        <v/>
      </c>
      <c r="R66" s="79" t="str">
        <f ca="1">IF(AND($M66&lt;&gt;"",$M66&lt;&gt;"fin"),IF(INDEX(Recettes!$A$2:$R$5000,$N66,R$1)="","",INDEX(Recettes!$A$2:$R$5000,$N66,R$1)),"")</f>
        <v/>
      </c>
      <c r="S66" s="79" t="str">
        <f ca="1">IF(AND($M66&lt;&gt;"",$M66&lt;&gt;"fin"),IF(INDEX(Recettes!$A$2:$R$5000,$N66,S$1)="","",INDEX(Recettes!$A$2:$R$5000,$N66,S$1)),"")</f>
        <v/>
      </c>
      <c r="T66" s="79" t="str">
        <f ca="1">IF(AND($M66&lt;&gt;"",$M66&lt;&gt;"fin"),IF(INDEX(Recettes!$A$2:$R$5000,$N66,T$1)="","",INDEX(Recettes!$A$2:$R$5000,$N66,T$1)),"")</f>
        <v/>
      </c>
    </row>
    <row r="67" spans="3:20" x14ac:dyDescent="0.25">
      <c r="C67" s="611"/>
      <c r="D67" t="str">
        <f ca="1">IF(OR(D66="",D66="fin"),"",IF(ISNA(MATCH(TRUE,OFFSET(Dépenses!$AA$2:$AA$5000,E66,0),0)),"fin",MATCH(TRUE,OFFSET(Dépenses!$AA$2:$AA$5000,E66,0),0)))</f>
        <v/>
      </c>
      <c r="E67" t="str">
        <f t="shared" ca="1" si="1"/>
        <v/>
      </c>
      <c r="F67" s="79" t="str">
        <f ca="1">IF(AND($D67&lt;&gt;"",$D67&lt;&gt;"fin"),IF(INDEX(Dépenses!$A$2:$R$5000,$E67,F$1)="","",INDEX(Dépenses!$A$2:$R$5000,$E67,F$1)),"")</f>
        <v/>
      </c>
      <c r="G67" s="79" t="str">
        <f ca="1">IF(AND($D67&lt;&gt;"",$D67&lt;&gt;"fin"),IF(INDEX(Dépenses!$A$2:$R$5000,$E67,G$1)="","",INDEX(Dépenses!$A$2:$R$5000,$E67,G$1)),"")</f>
        <v/>
      </c>
      <c r="H67" s="79" t="str">
        <f ca="1">IF(AND($D67&lt;&gt;"",$D67&lt;&gt;"fin"),IF(INDEX(Dépenses!$A$2:$R$5000,$E67,H$1)="","",INDEX(Dépenses!$A$2:$R$5000,$E67,H$1)),"")</f>
        <v/>
      </c>
      <c r="I67" s="79" t="str">
        <f ca="1">IF(AND($D67&lt;&gt;"",$D67&lt;&gt;"fin"),IF(INDEX(Dépenses!$A$2:$R$5000,$E67,I$1)="","",INDEX(Dépenses!$A$2:$R$5000,$E67,I$1)),"")</f>
        <v/>
      </c>
      <c r="J67" s="79" t="str">
        <f ca="1">IF(AND($D67&lt;&gt;"",$D67&lt;&gt;"fin"),IF(INDEX(Dépenses!$A$2:$R$5000,$E67,J$1)="","",INDEX(Dépenses!$A$2:$R$5000,$E67,J$1)),"")</f>
        <v/>
      </c>
      <c r="K67" s="79" t="str">
        <f ca="1">IF(AND($D67&lt;&gt;"",$D67&lt;&gt;"fin"),IF(INDEX(Dépenses!$A$2:$R$5000,$E67,K$1)="","",INDEX(Dépenses!$A$2:$R$5000,$E67,K$1)),"")</f>
        <v/>
      </c>
      <c r="M67" t="str">
        <f ca="1">IF(OR(M66="",M66="fin"),"",IF(ISNA(MATCH(TRUE,OFFSET(Recettes!$AA$2:$AA$5000,N66,0),0)),"fin",MATCH(TRUE,OFFSET(Recettes!$AA$2:$AA$5000,N66,0),0)))</f>
        <v/>
      </c>
      <c r="N67" t="str">
        <f t="shared" ca="1" si="2"/>
        <v/>
      </c>
      <c r="O67" s="79" t="str">
        <f ca="1">IF(AND($M67&lt;&gt;"",$M67&lt;&gt;"fin"),IF(INDEX(Recettes!$A$2:$R$5000,$N67,O$1)="","",INDEX(Recettes!$A$2:$R$5000,$N67,O$1)),"")</f>
        <v/>
      </c>
      <c r="P67" s="79" t="str">
        <f ca="1">IF(AND($M67&lt;&gt;"",$M67&lt;&gt;"fin"),IF(INDEX(Recettes!$A$2:$R$5000,$N67,P$1)="","",INDEX(Recettes!$A$2:$R$5000,$N67,P$1)),"")</f>
        <v/>
      </c>
      <c r="Q67" s="79" t="str">
        <f ca="1">IF(AND($M67&lt;&gt;"",$M67&lt;&gt;"fin"),IF(INDEX(Recettes!$A$2:$R$5000,$N67,Q$1)="","",INDEX(Recettes!$A$2:$R$5000,$N67,Q$1)),"")</f>
        <v/>
      </c>
      <c r="R67" s="79" t="str">
        <f ca="1">IF(AND($M67&lt;&gt;"",$M67&lt;&gt;"fin"),IF(INDEX(Recettes!$A$2:$R$5000,$N67,R$1)="","",INDEX(Recettes!$A$2:$R$5000,$N67,R$1)),"")</f>
        <v/>
      </c>
      <c r="S67" s="79" t="str">
        <f ca="1">IF(AND($M67&lt;&gt;"",$M67&lt;&gt;"fin"),IF(INDEX(Recettes!$A$2:$R$5000,$N67,S$1)="","",INDEX(Recettes!$A$2:$R$5000,$N67,S$1)),"")</f>
        <v/>
      </c>
      <c r="T67" s="79" t="str">
        <f ca="1">IF(AND($M67&lt;&gt;"",$M67&lt;&gt;"fin"),IF(INDEX(Recettes!$A$2:$R$5000,$N67,T$1)="","",INDEX(Recettes!$A$2:$R$5000,$N67,T$1)),"")</f>
        <v/>
      </c>
    </row>
    <row r="68" spans="3:20" x14ac:dyDescent="0.25">
      <c r="C68" s="611"/>
      <c r="D68" t="str">
        <f ca="1">IF(OR(D67="",D67="fin"),"",IF(ISNA(MATCH(TRUE,OFFSET(Dépenses!$AA$2:$AA$5000,E67,0),0)),"fin",MATCH(TRUE,OFFSET(Dépenses!$AA$2:$AA$5000,E67,0),0)))</f>
        <v/>
      </c>
      <c r="E68" t="str">
        <f t="shared" ca="1" si="1"/>
        <v/>
      </c>
      <c r="F68" s="79" t="str">
        <f ca="1">IF(AND($D68&lt;&gt;"",$D68&lt;&gt;"fin"),IF(INDEX(Dépenses!$A$2:$R$5000,$E68,F$1)="","",INDEX(Dépenses!$A$2:$R$5000,$E68,F$1)),"")</f>
        <v/>
      </c>
      <c r="G68" s="79" t="str">
        <f ca="1">IF(AND($D68&lt;&gt;"",$D68&lt;&gt;"fin"),IF(INDEX(Dépenses!$A$2:$R$5000,$E68,G$1)="","",INDEX(Dépenses!$A$2:$R$5000,$E68,G$1)),"")</f>
        <v/>
      </c>
      <c r="H68" s="79" t="str">
        <f ca="1">IF(AND($D68&lt;&gt;"",$D68&lt;&gt;"fin"),IF(INDEX(Dépenses!$A$2:$R$5000,$E68,H$1)="","",INDEX(Dépenses!$A$2:$R$5000,$E68,H$1)),"")</f>
        <v/>
      </c>
      <c r="I68" s="79" t="str">
        <f ca="1">IF(AND($D68&lt;&gt;"",$D68&lt;&gt;"fin"),IF(INDEX(Dépenses!$A$2:$R$5000,$E68,I$1)="","",INDEX(Dépenses!$A$2:$R$5000,$E68,I$1)),"")</f>
        <v/>
      </c>
      <c r="J68" s="79" t="str">
        <f ca="1">IF(AND($D68&lt;&gt;"",$D68&lt;&gt;"fin"),IF(INDEX(Dépenses!$A$2:$R$5000,$E68,J$1)="","",INDEX(Dépenses!$A$2:$R$5000,$E68,J$1)),"")</f>
        <v/>
      </c>
      <c r="K68" s="79" t="str">
        <f ca="1">IF(AND($D68&lt;&gt;"",$D68&lt;&gt;"fin"),IF(INDEX(Dépenses!$A$2:$R$5000,$E68,K$1)="","",INDEX(Dépenses!$A$2:$R$5000,$E68,K$1)),"")</f>
        <v/>
      </c>
      <c r="M68" t="str">
        <f ca="1">IF(OR(M67="",M67="fin"),"",IF(ISNA(MATCH(TRUE,OFFSET(Recettes!$AA$2:$AA$5000,N67,0),0)),"fin",MATCH(TRUE,OFFSET(Recettes!$AA$2:$AA$5000,N67,0),0)))</f>
        <v/>
      </c>
      <c r="N68" t="str">
        <f t="shared" ca="1" si="2"/>
        <v/>
      </c>
      <c r="O68" s="79" t="str">
        <f ca="1">IF(AND($M68&lt;&gt;"",$M68&lt;&gt;"fin"),IF(INDEX(Recettes!$A$2:$R$5000,$N68,O$1)="","",INDEX(Recettes!$A$2:$R$5000,$N68,O$1)),"")</f>
        <v/>
      </c>
      <c r="P68" s="79" t="str">
        <f ca="1">IF(AND($M68&lt;&gt;"",$M68&lt;&gt;"fin"),IF(INDEX(Recettes!$A$2:$R$5000,$N68,P$1)="","",INDEX(Recettes!$A$2:$R$5000,$N68,P$1)),"")</f>
        <v/>
      </c>
      <c r="Q68" s="79" t="str">
        <f ca="1">IF(AND($M68&lt;&gt;"",$M68&lt;&gt;"fin"),IF(INDEX(Recettes!$A$2:$R$5000,$N68,Q$1)="","",INDEX(Recettes!$A$2:$R$5000,$N68,Q$1)),"")</f>
        <v/>
      </c>
      <c r="R68" s="79" t="str">
        <f ca="1">IF(AND($M68&lt;&gt;"",$M68&lt;&gt;"fin"),IF(INDEX(Recettes!$A$2:$R$5000,$N68,R$1)="","",INDEX(Recettes!$A$2:$R$5000,$N68,R$1)),"")</f>
        <v/>
      </c>
      <c r="S68" s="79" t="str">
        <f ca="1">IF(AND($M68&lt;&gt;"",$M68&lt;&gt;"fin"),IF(INDEX(Recettes!$A$2:$R$5000,$N68,S$1)="","",INDEX(Recettes!$A$2:$R$5000,$N68,S$1)),"")</f>
        <v/>
      </c>
      <c r="T68" s="79" t="str">
        <f ca="1">IF(AND($M68&lt;&gt;"",$M68&lt;&gt;"fin"),IF(INDEX(Recettes!$A$2:$R$5000,$N68,T$1)="","",INDEX(Recettes!$A$2:$R$5000,$N68,T$1)),"")</f>
        <v/>
      </c>
    </row>
    <row r="69" spans="3:20" x14ac:dyDescent="0.25">
      <c r="C69" s="611"/>
      <c r="D69" t="str">
        <f ca="1">IF(OR(D68="",D68="fin"),"",IF(ISNA(MATCH(TRUE,OFFSET(Dépenses!$AA$2:$AA$5000,E68,0),0)),"fin",MATCH(TRUE,OFFSET(Dépenses!$AA$2:$AA$5000,E68,0),0)))</f>
        <v/>
      </c>
      <c r="E69" t="str">
        <f t="shared" ca="1" si="1"/>
        <v/>
      </c>
      <c r="F69" s="79" t="str">
        <f ca="1">IF(AND($D69&lt;&gt;"",$D69&lt;&gt;"fin"),IF(INDEX(Dépenses!$A$2:$R$5000,$E69,F$1)="","",INDEX(Dépenses!$A$2:$R$5000,$E69,F$1)),"")</f>
        <v/>
      </c>
      <c r="G69" s="79" t="str">
        <f ca="1">IF(AND($D69&lt;&gt;"",$D69&lt;&gt;"fin"),IF(INDEX(Dépenses!$A$2:$R$5000,$E69,G$1)="","",INDEX(Dépenses!$A$2:$R$5000,$E69,G$1)),"")</f>
        <v/>
      </c>
      <c r="H69" s="79" t="str">
        <f ca="1">IF(AND($D69&lt;&gt;"",$D69&lt;&gt;"fin"),IF(INDEX(Dépenses!$A$2:$R$5000,$E69,H$1)="","",INDEX(Dépenses!$A$2:$R$5000,$E69,H$1)),"")</f>
        <v/>
      </c>
      <c r="I69" s="79" t="str">
        <f ca="1">IF(AND($D69&lt;&gt;"",$D69&lt;&gt;"fin"),IF(INDEX(Dépenses!$A$2:$R$5000,$E69,I$1)="","",INDEX(Dépenses!$A$2:$R$5000,$E69,I$1)),"")</f>
        <v/>
      </c>
      <c r="J69" s="79" t="str">
        <f ca="1">IF(AND($D69&lt;&gt;"",$D69&lt;&gt;"fin"),IF(INDEX(Dépenses!$A$2:$R$5000,$E69,J$1)="","",INDEX(Dépenses!$A$2:$R$5000,$E69,J$1)),"")</f>
        <v/>
      </c>
      <c r="K69" s="79" t="str">
        <f ca="1">IF(AND($D69&lt;&gt;"",$D69&lt;&gt;"fin"),IF(INDEX(Dépenses!$A$2:$R$5000,$E69,K$1)="","",INDEX(Dépenses!$A$2:$R$5000,$E69,K$1)),"")</f>
        <v/>
      </c>
      <c r="M69" t="str">
        <f ca="1">IF(OR(M68="",M68="fin"),"",IF(ISNA(MATCH(TRUE,OFFSET(Recettes!$AA$2:$AA$5000,N68,0),0)),"fin",MATCH(TRUE,OFFSET(Recettes!$AA$2:$AA$5000,N68,0),0)))</f>
        <v/>
      </c>
      <c r="N69" t="str">
        <f t="shared" ca="1" si="2"/>
        <v/>
      </c>
      <c r="O69" s="79" t="str">
        <f ca="1">IF(AND($M69&lt;&gt;"",$M69&lt;&gt;"fin"),IF(INDEX(Recettes!$A$2:$R$5000,$N69,O$1)="","",INDEX(Recettes!$A$2:$R$5000,$N69,O$1)),"")</f>
        <v/>
      </c>
      <c r="P69" s="79" t="str">
        <f ca="1">IF(AND($M69&lt;&gt;"",$M69&lt;&gt;"fin"),IF(INDEX(Recettes!$A$2:$R$5000,$N69,P$1)="","",INDEX(Recettes!$A$2:$R$5000,$N69,P$1)),"")</f>
        <v/>
      </c>
      <c r="Q69" s="79" t="str">
        <f ca="1">IF(AND($M69&lt;&gt;"",$M69&lt;&gt;"fin"),IF(INDEX(Recettes!$A$2:$R$5000,$N69,Q$1)="","",INDEX(Recettes!$A$2:$R$5000,$N69,Q$1)),"")</f>
        <v/>
      </c>
      <c r="R69" s="79" t="str">
        <f ca="1">IF(AND($M69&lt;&gt;"",$M69&lt;&gt;"fin"),IF(INDEX(Recettes!$A$2:$R$5000,$N69,R$1)="","",INDEX(Recettes!$A$2:$R$5000,$N69,R$1)),"")</f>
        <v/>
      </c>
      <c r="S69" s="79" t="str">
        <f ca="1">IF(AND($M69&lt;&gt;"",$M69&lt;&gt;"fin"),IF(INDEX(Recettes!$A$2:$R$5000,$N69,S$1)="","",INDEX(Recettes!$A$2:$R$5000,$N69,S$1)),"")</f>
        <v/>
      </c>
      <c r="T69" s="79" t="str">
        <f ca="1">IF(AND($M69&lt;&gt;"",$M69&lt;&gt;"fin"),IF(INDEX(Recettes!$A$2:$R$5000,$N69,T$1)="","",INDEX(Recettes!$A$2:$R$5000,$N69,T$1)),"")</f>
        <v/>
      </c>
    </row>
    <row r="70" spans="3:20" x14ac:dyDescent="0.25">
      <c r="C70" s="611"/>
      <c r="D70" t="str">
        <f ca="1">IF(OR(D69="",D69="fin"),"",IF(ISNA(MATCH(TRUE,OFFSET(Dépenses!$AA$2:$AA$5000,E69,0),0)),"fin",MATCH(TRUE,OFFSET(Dépenses!$AA$2:$AA$5000,E69,0),0)))</f>
        <v/>
      </c>
      <c r="E70" t="str">
        <f t="shared" ca="1" si="1"/>
        <v/>
      </c>
      <c r="F70" s="79" t="str">
        <f ca="1">IF(AND($D70&lt;&gt;"",$D70&lt;&gt;"fin"),IF(INDEX(Dépenses!$A$2:$R$5000,$E70,F$1)="","",INDEX(Dépenses!$A$2:$R$5000,$E70,F$1)),"")</f>
        <v/>
      </c>
      <c r="G70" s="79" t="str">
        <f ca="1">IF(AND($D70&lt;&gt;"",$D70&lt;&gt;"fin"),IF(INDEX(Dépenses!$A$2:$R$5000,$E70,G$1)="","",INDEX(Dépenses!$A$2:$R$5000,$E70,G$1)),"")</f>
        <v/>
      </c>
      <c r="H70" s="79" t="str">
        <f ca="1">IF(AND($D70&lt;&gt;"",$D70&lt;&gt;"fin"),IF(INDEX(Dépenses!$A$2:$R$5000,$E70,H$1)="","",INDEX(Dépenses!$A$2:$R$5000,$E70,H$1)),"")</f>
        <v/>
      </c>
      <c r="I70" s="79" t="str">
        <f ca="1">IF(AND($D70&lt;&gt;"",$D70&lt;&gt;"fin"),IF(INDEX(Dépenses!$A$2:$R$5000,$E70,I$1)="","",INDEX(Dépenses!$A$2:$R$5000,$E70,I$1)),"")</f>
        <v/>
      </c>
      <c r="J70" s="79" t="str">
        <f ca="1">IF(AND($D70&lt;&gt;"",$D70&lt;&gt;"fin"),IF(INDEX(Dépenses!$A$2:$R$5000,$E70,J$1)="","",INDEX(Dépenses!$A$2:$R$5000,$E70,J$1)),"")</f>
        <v/>
      </c>
      <c r="K70" s="79" t="str">
        <f ca="1">IF(AND($D70&lt;&gt;"",$D70&lt;&gt;"fin"),IF(INDEX(Dépenses!$A$2:$R$5000,$E70,K$1)="","",INDEX(Dépenses!$A$2:$R$5000,$E70,K$1)),"")</f>
        <v/>
      </c>
      <c r="M70" t="str">
        <f ca="1">IF(OR(M69="",M69="fin"),"",IF(ISNA(MATCH(TRUE,OFFSET(Recettes!$AA$2:$AA$5000,N69,0),0)),"fin",MATCH(TRUE,OFFSET(Recettes!$AA$2:$AA$5000,N69,0),0)))</f>
        <v/>
      </c>
      <c r="N70" t="str">
        <f t="shared" ca="1" si="2"/>
        <v/>
      </c>
      <c r="O70" s="79" t="str">
        <f ca="1">IF(AND($M70&lt;&gt;"",$M70&lt;&gt;"fin"),IF(INDEX(Recettes!$A$2:$R$5000,$N70,O$1)="","",INDEX(Recettes!$A$2:$R$5000,$N70,O$1)),"")</f>
        <v/>
      </c>
      <c r="P70" s="79" t="str">
        <f ca="1">IF(AND($M70&lt;&gt;"",$M70&lt;&gt;"fin"),IF(INDEX(Recettes!$A$2:$R$5000,$N70,P$1)="","",INDEX(Recettes!$A$2:$R$5000,$N70,P$1)),"")</f>
        <v/>
      </c>
      <c r="Q70" s="79" t="str">
        <f ca="1">IF(AND($M70&lt;&gt;"",$M70&lt;&gt;"fin"),IF(INDEX(Recettes!$A$2:$R$5000,$N70,Q$1)="","",INDEX(Recettes!$A$2:$R$5000,$N70,Q$1)),"")</f>
        <v/>
      </c>
      <c r="R70" s="79" t="str">
        <f ca="1">IF(AND($M70&lt;&gt;"",$M70&lt;&gt;"fin"),IF(INDEX(Recettes!$A$2:$R$5000,$N70,R$1)="","",INDEX(Recettes!$A$2:$R$5000,$N70,R$1)),"")</f>
        <v/>
      </c>
      <c r="S70" s="79" t="str">
        <f ca="1">IF(AND($M70&lt;&gt;"",$M70&lt;&gt;"fin"),IF(INDEX(Recettes!$A$2:$R$5000,$N70,S$1)="","",INDEX(Recettes!$A$2:$R$5000,$N70,S$1)),"")</f>
        <v/>
      </c>
      <c r="T70" s="79" t="str">
        <f ca="1">IF(AND($M70&lt;&gt;"",$M70&lt;&gt;"fin"),IF(INDEX(Recettes!$A$2:$R$5000,$N70,T$1)="","",INDEX(Recettes!$A$2:$R$5000,$N70,T$1)),"")</f>
        <v/>
      </c>
    </row>
  </sheetData>
  <sheetProtection sheet="1" objects="1" scenarios="1"/>
  <mergeCells count="1">
    <mergeCell ref="F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0008-5B9C-406E-A893-77B4A7C7AAE9}">
  <dimension ref="A1:R115"/>
  <sheetViews>
    <sheetView showGridLines="0" showZeros="0" topLeftCell="A2" zoomScale="70" zoomScaleNormal="70" workbookViewId="0">
      <selection activeCell="F17" sqref="F17"/>
    </sheetView>
  </sheetViews>
  <sheetFormatPr baseColWidth="10" defaultColWidth="11.42578125" defaultRowHeight="15" x14ac:dyDescent="0.25"/>
  <cols>
    <col min="1" max="1" width="27.7109375" customWidth="1"/>
    <col min="2" max="2" width="37" customWidth="1"/>
    <col min="3" max="3" width="11.42578125" style="11"/>
    <col min="4" max="4" width="13.28515625" style="11" customWidth="1"/>
    <col min="5" max="5" width="1.85546875" style="11" customWidth="1"/>
    <col min="6" max="6" width="11.85546875" style="11" customWidth="1"/>
    <col min="7" max="7" width="18.28515625" style="11" customWidth="1"/>
    <col min="8" max="8" width="11.85546875" style="11" customWidth="1"/>
    <col min="9" max="9" width="18.28515625" style="11" customWidth="1"/>
    <col min="10" max="10" width="11.85546875" style="11" customWidth="1"/>
    <col min="11" max="11" width="18.28515625" style="11" customWidth="1"/>
    <col min="12" max="12" width="11.85546875" style="11" customWidth="1"/>
    <col min="13" max="13" width="18.28515625" style="11" customWidth="1"/>
    <col min="14" max="14" width="11.85546875" style="11" customWidth="1"/>
    <col min="15" max="15" width="18.28515625" style="11" customWidth="1"/>
    <col min="16" max="16" width="13.28515625" style="11" customWidth="1"/>
    <col min="17" max="17" width="2" style="11" customWidth="1"/>
    <col min="18" max="18" width="103" customWidth="1"/>
  </cols>
  <sheetData>
    <row r="1" spans="1:17" ht="19.5" hidden="1" customHeight="1" x14ac:dyDescent="0.25"/>
    <row r="2" spans="1:17" ht="32.25" customHeight="1" thickBot="1" x14ac:dyDescent="0.3">
      <c r="A2" s="653" t="s">
        <v>204</v>
      </c>
      <c r="B2" s="654"/>
      <c r="C2" s="655" t="s">
        <v>191</v>
      </c>
      <c r="D2" s="655" t="s">
        <v>205</v>
      </c>
      <c r="E2" s="538"/>
      <c r="F2" s="657" t="s">
        <v>206</v>
      </c>
      <c r="G2" s="657"/>
      <c r="H2" s="657"/>
      <c r="I2" s="657"/>
      <c r="J2" s="657"/>
      <c r="K2" s="657"/>
      <c r="L2" s="657"/>
      <c r="M2" s="657"/>
      <c r="N2" s="657"/>
      <c r="O2" s="657"/>
      <c r="P2" s="657"/>
      <c r="Q2" s="540"/>
    </row>
    <row r="3" spans="1:17" s="42" customFormat="1" ht="60" customHeight="1" thickBot="1" x14ac:dyDescent="0.3">
      <c r="A3" s="653"/>
      <c r="B3" s="654"/>
      <c r="C3" s="656"/>
      <c r="D3" s="656"/>
      <c r="E3" s="538"/>
      <c r="F3" s="658" t="s">
        <v>207</v>
      </c>
      <c r="G3" s="659"/>
      <c r="H3" s="658" t="s">
        <v>208</v>
      </c>
      <c r="I3" s="659"/>
      <c r="J3" s="658" t="s">
        <v>209</v>
      </c>
      <c r="K3" s="659"/>
      <c r="L3" s="658" t="s">
        <v>210</v>
      </c>
      <c r="M3" s="659"/>
      <c r="N3" s="658" t="s">
        <v>211</v>
      </c>
      <c r="O3" s="659"/>
      <c r="P3" s="3" t="s">
        <v>212</v>
      </c>
      <c r="Q3" s="538"/>
    </row>
    <row r="4" spans="1:17" ht="15.75" thickBot="1" x14ac:dyDescent="0.3">
      <c r="A4" s="8"/>
      <c r="B4" s="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15.75" thickBot="1" x14ac:dyDescent="0.3">
      <c r="A5" s="541"/>
      <c r="B5" s="542" t="s">
        <v>213</v>
      </c>
      <c r="C5" s="77">
        <f>SUM(C17:C59)</f>
        <v>6439.9800000000014</v>
      </c>
      <c r="D5" s="77">
        <f t="shared" ref="D5" si="0">SUM(D17:D59)</f>
        <v>5480</v>
      </c>
      <c r="F5" s="43">
        <f t="shared" ref="F5:P5" si="1">SUM(F17:F59)</f>
        <v>0</v>
      </c>
      <c r="G5" s="660"/>
      <c r="H5" s="43">
        <f t="shared" si="1"/>
        <v>0</v>
      </c>
      <c r="I5" s="660"/>
      <c r="J5" s="43">
        <f t="shared" si="1"/>
        <v>0</v>
      </c>
      <c r="K5" s="660"/>
      <c r="L5" s="43">
        <f t="shared" si="1"/>
        <v>0</v>
      </c>
      <c r="M5" s="660"/>
      <c r="N5" s="43">
        <f t="shared" si="1"/>
        <v>0</v>
      </c>
      <c r="O5" s="660"/>
      <c r="P5" s="43">
        <f t="shared" si="1"/>
        <v>0</v>
      </c>
      <c r="Q5" s="276"/>
    </row>
    <row r="6" spans="1:17" ht="15.75" thickBot="1" x14ac:dyDescent="0.3">
      <c r="A6" s="541"/>
      <c r="B6" s="542" t="s">
        <v>196</v>
      </c>
      <c r="C6" s="77">
        <f>SUM(C61:C64)</f>
        <v>23634</v>
      </c>
      <c r="D6" s="77">
        <f>SUM(D61:D64)</f>
        <v>0</v>
      </c>
      <c r="F6" s="43">
        <f>SUM(F61:F64)</f>
        <v>0</v>
      </c>
      <c r="G6" s="661"/>
      <c r="H6" s="43">
        <f t="shared" ref="H6:N6" si="2">SUM(H61:H64)</f>
        <v>0</v>
      </c>
      <c r="I6" s="661"/>
      <c r="J6" s="43">
        <f t="shared" si="2"/>
        <v>0</v>
      </c>
      <c r="K6" s="661"/>
      <c r="L6" s="43">
        <f t="shared" si="2"/>
        <v>0</v>
      </c>
      <c r="M6" s="661"/>
      <c r="N6" s="43">
        <f t="shared" si="2"/>
        <v>0</v>
      </c>
      <c r="O6" s="661"/>
      <c r="P6" s="43">
        <f>SUM(P61:P64)</f>
        <v>0</v>
      </c>
      <c r="Q6" s="543"/>
    </row>
    <row r="7" spans="1:17" ht="15.75" thickBot="1" x14ac:dyDescent="0.3">
      <c r="A7" s="541"/>
      <c r="B7" s="542" t="s">
        <v>214</v>
      </c>
      <c r="C7" s="77">
        <f>SUM(C5:C6)</f>
        <v>30073.980000000003</v>
      </c>
      <c r="D7" s="77">
        <f>SUM(D5:D6)</f>
        <v>5480</v>
      </c>
      <c r="F7" s="43">
        <f t="shared" ref="F7:P7" si="3">SUM(F5:F6)</f>
        <v>0</v>
      </c>
      <c r="G7" s="662"/>
      <c r="H7" s="43">
        <f t="shared" si="3"/>
        <v>0</v>
      </c>
      <c r="I7" s="662"/>
      <c r="J7" s="43">
        <f t="shared" si="3"/>
        <v>0</v>
      </c>
      <c r="K7" s="662"/>
      <c r="L7" s="43">
        <f t="shared" si="3"/>
        <v>0</v>
      </c>
      <c r="M7" s="662"/>
      <c r="N7" s="43">
        <f t="shared" si="3"/>
        <v>0</v>
      </c>
      <c r="O7" s="662"/>
      <c r="P7" s="43">
        <f t="shared" si="3"/>
        <v>0</v>
      </c>
      <c r="Q7" s="543"/>
    </row>
    <row r="8" spans="1:17" ht="8.25" customHeight="1" thickBot="1" x14ac:dyDescent="0.3">
      <c r="A8" s="544"/>
      <c r="B8" s="545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</row>
    <row r="9" spans="1:17" ht="15.75" thickBot="1" x14ac:dyDescent="0.3">
      <c r="A9" s="541"/>
      <c r="B9" s="542" t="s">
        <v>215</v>
      </c>
      <c r="C9" s="77">
        <f>C69</f>
        <v>7961.44</v>
      </c>
      <c r="D9" s="77">
        <f>D69</f>
        <v>5480</v>
      </c>
      <c r="F9" s="43">
        <f>F69</f>
        <v>0</v>
      </c>
      <c r="G9" s="660"/>
      <c r="H9" s="43">
        <f t="shared" ref="H9:P9" si="4">H69</f>
        <v>0</v>
      </c>
      <c r="I9" s="660"/>
      <c r="J9" s="43">
        <f t="shared" si="4"/>
        <v>0</v>
      </c>
      <c r="K9" s="660"/>
      <c r="L9" s="43">
        <f t="shared" si="4"/>
        <v>0</v>
      </c>
      <c r="M9" s="660"/>
      <c r="N9" s="43">
        <f t="shared" si="4"/>
        <v>0</v>
      </c>
      <c r="O9" s="660"/>
      <c r="P9" s="43">
        <f t="shared" si="4"/>
        <v>0</v>
      </c>
      <c r="Q9" s="276"/>
    </row>
    <row r="10" spans="1:17" ht="15.75" thickBot="1" x14ac:dyDescent="0.3">
      <c r="A10" s="541"/>
      <c r="B10" s="542" t="s">
        <v>197</v>
      </c>
      <c r="C10" s="77">
        <f t="shared" ref="C10:D11" si="5">C70</f>
        <v>0</v>
      </c>
      <c r="D10" s="77">
        <f t="shared" si="5"/>
        <v>0</v>
      </c>
      <c r="F10" s="43">
        <f t="shared" ref="F10:P11" si="6">F70</f>
        <v>0</v>
      </c>
      <c r="G10" s="661"/>
      <c r="H10" s="43">
        <f t="shared" si="6"/>
        <v>0</v>
      </c>
      <c r="I10" s="661"/>
      <c r="J10" s="43">
        <f t="shared" si="6"/>
        <v>0</v>
      </c>
      <c r="K10" s="661"/>
      <c r="L10" s="43">
        <f t="shared" si="6"/>
        <v>0</v>
      </c>
      <c r="M10" s="661"/>
      <c r="N10" s="43">
        <f t="shared" si="6"/>
        <v>0</v>
      </c>
      <c r="O10" s="661"/>
      <c r="P10" s="43">
        <f t="shared" si="6"/>
        <v>0</v>
      </c>
      <c r="Q10" s="276"/>
    </row>
    <row r="11" spans="1:17" ht="15.75" thickBot="1" x14ac:dyDescent="0.3">
      <c r="A11" s="541"/>
      <c r="B11" s="542" t="s">
        <v>216</v>
      </c>
      <c r="C11" s="77">
        <f t="shared" si="5"/>
        <v>7961.44</v>
      </c>
      <c r="D11" s="77">
        <f t="shared" si="5"/>
        <v>5480</v>
      </c>
      <c r="F11" s="43">
        <f t="shared" si="6"/>
        <v>0</v>
      </c>
      <c r="G11" s="662"/>
      <c r="H11" s="43">
        <f t="shared" si="6"/>
        <v>0</v>
      </c>
      <c r="I11" s="662"/>
      <c r="J11" s="43">
        <f t="shared" si="6"/>
        <v>0</v>
      </c>
      <c r="K11" s="662"/>
      <c r="L11" s="43">
        <f t="shared" si="6"/>
        <v>0</v>
      </c>
      <c r="M11" s="662"/>
      <c r="N11" s="43">
        <f t="shared" si="6"/>
        <v>0</v>
      </c>
      <c r="O11" s="662"/>
      <c r="P11" s="43">
        <f t="shared" si="6"/>
        <v>0</v>
      </c>
      <c r="Q11" s="276"/>
    </row>
    <row r="12" spans="1:17" ht="7.5" customHeight="1" thickBot="1" x14ac:dyDescent="0.3">
      <c r="A12" s="544"/>
      <c r="B12" s="545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</row>
    <row r="13" spans="1:17" ht="15.75" thickBot="1" x14ac:dyDescent="0.3">
      <c r="A13" s="541"/>
      <c r="B13" s="542" t="s">
        <v>217</v>
      </c>
      <c r="C13" s="77">
        <f>C9-C5</f>
        <v>1521.4599999999982</v>
      </c>
      <c r="D13" s="77">
        <f>D9-D5</f>
        <v>0</v>
      </c>
      <c r="F13" s="43">
        <f>F9-F5</f>
        <v>0</v>
      </c>
      <c r="G13" s="660"/>
      <c r="H13" s="43">
        <f t="shared" ref="H13:P13" si="7">H9-H5</f>
        <v>0</v>
      </c>
      <c r="I13" s="660"/>
      <c r="J13" s="43">
        <f t="shared" si="7"/>
        <v>0</v>
      </c>
      <c r="K13" s="660"/>
      <c r="L13" s="43">
        <f t="shared" si="7"/>
        <v>0</v>
      </c>
      <c r="M13" s="660"/>
      <c r="N13" s="43">
        <f t="shared" si="7"/>
        <v>0</v>
      </c>
      <c r="O13" s="660"/>
      <c r="P13" s="43">
        <f t="shared" si="7"/>
        <v>0</v>
      </c>
      <c r="Q13" s="276"/>
    </row>
    <row r="14" spans="1:17" ht="15.75" thickBot="1" x14ac:dyDescent="0.3">
      <c r="A14" s="541"/>
      <c r="B14" s="542" t="s">
        <v>218</v>
      </c>
      <c r="C14" s="77">
        <f t="shared" ref="C14:D15" si="8">C10-C6</f>
        <v>-23634</v>
      </c>
      <c r="D14" s="77">
        <f t="shared" si="8"/>
        <v>0</v>
      </c>
      <c r="F14" s="43">
        <f t="shared" ref="F14:P15" si="9">F10-F6</f>
        <v>0</v>
      </c>
      <c r="G14" s="661"/>
      <c r="H14" s="43">
        <f t="shared" si="9"/>
        <v>0</v>
      </c>
      <c r="I14" s="661"/>
      <c r="J14" s="43">
        <f t="shared" si="9"/>
        <v>0</v>
      </c>
      <c r="K14" s="661"/>
      <c r="L14" s="43">
        <f t="shared" si="9"/>
        <v>0</v>
      </c>
      <c r="M14" s="661"/>
      <c r="N14" s="43">
        <f t="shared" si="9"/>
        <v>0</v>
      </c>
      <c r="O14" s="661"/>
      <c r="P14" s="43">
        <f t="shared" si="9"/>
        <v>0</v>
      </c>
      <c r="Q14" s="276"/>
    </row>
    <row r="15" spans="1:17" ht="15.75" thickBot="1" x14ac:dyDescent="0.3">
      <c r="A15" s="541"/>
      <c r="B15" s="542" t="s">
        <v>219</v>
      </c>
      <c r="C15" s="77">
        <f t="shared" si="8"/>
        <v>-22112.540000000005</v>
      </c>
      <c r="D15" s="77">
        <f t="shared" si="8"/>
        <v>0</v>
      </c>
      <c r="F15" s="43">
        <f t="shared" si="9"/>
        <v>0</v>
      </c>
      <c r="G15" s="662"/>
      <c r="H15" s="43">
        <f t="shared" si="9"/>
        <v>0</v>
      </c>
      <c r="I15" s="662"/>
      <c r="J15" s="43">
        <f t="shared" si="9"/>
        <v>0</v>
      </c>
      <c r="K15" s="662"/>
      <c r="L15" s="43">
        <f t="shared" si="9"/>
        <v>0</v>
      </c>
      <c r="M15" s="662"/>
      <c r="N15" s="43">
        <f t="shared" si="9"/>
        <v>0</v>
      </c>
      <c r="O15" s="662"/>
      <c r="P15" s="43">
        <f t="shared" si="9"/>
        <v>0</v>
      </c>
      <c r="Q15" s="276"/>
    </row>
    <row r="16" spans="1:17" ht="6.75" customHeight="1" thickBot="1" x14ac:dyDescent="0.3"/>
    <row r="17" spans="1:18" ht="15.75" customHeight="1" x14ac:dyDescent="0.25">
      <c r="A17" s="631" t="str">
        <f>'Budget général'!A9</f>
        <v>60 - ACHATS</v>
      </c>
      <c r="B17" s="33" t="str">
        <f>'Budget général'!B9</f>
        <v>Achat de matériel musical</v>
      </c>
      <c r="C17" s="277">
        <f>'Budget général'!C9</f>
        <v>534.5</v>
      </c>
      <c r="D17" s="280">
        <f>'Budget général'!E9</f>
        <v>500</v>
      </c>
      <c r="F17" s="282"/>
      <c r="G17" s="576"/>
      <c r="H17" s="436"/>
      <c r="I17" s="576"/>
      <c r="J17" s="287"/>
      <c r="K17" s="576"/>
      <c r="L17" s="287"/>
      <c r="M17" s="576"/>
      <c r="N17" s="287"/>
      <c r="O17" s="576"/>
      <c r="P17" s="546">
        <f t="shared" ref="P17:P59" si="10">SUM(F17:N17)</f>
        <v>0</v>
      </c>
      <c r="R17" s="11" t="str">
        <f>'Budget général'!Q9</f>
        <v>batteries, instruments</v>
      </c>
    </row>
    <row r="18" spans="1:18" ht="15.75" customHeight="1" x14ac:dyDescent="0.25">
      <c r="A18" s="633"/>
      <c r="B18" s="7" t="str">
        <f>'Budget général'!B10</f>
        <v>Achat de partitions</v>
      </c>
      <c r="C18" s="278">
        <f>'Budget général'!C10</f>
        <v>403.97</v>
      </c>
      <c r="D18" s="67">
        <f>'Budget général'!E10</f>
        <v>500</v>
      </c>
      <c r="F18" s="283"/>
      <c r="G18" s="577"/>
      <c r="H18" s="437"/>
      <c r="I18" s="577"/>
      <c r="J18" s="288"/>
      <c r="K18" s="577"/>
      <c r="L18" s="288"/>
      <c r="M18" s="577"/>
      <c r="N18" s="288"/>
      <c r="O18" s="577"/>
      <c r="P18" s="547">
        <f t="shared" si="10"/>
        <v>0</v>
      </c>
      <c r="R18" s="11" t="str">
        <f>'Budget général'!Q10</f>
        <v>partitions achetées</v>
      </c>
    </row>
    <row r="19" spans="1:18" ht="15.75" customHeight="1" x14ac:dyDescent="0.25">
      <c r="A19" s="633"/>
      <c r="B19" s="7" t="str">
        <f>'Budget général'!B11</f>
        <v>Achat de matériel et accessoires</v>
      </c>
      <c r="C19" s="278">
        <f>'Budget général'!C11</f>
        <v>1331.96</v>
      </c>
      <c r="D19" s="67">
        <f>'Budget général'!E11</f>
        <v>0</v>
      </c>
      <c r="F19" s="283"/>
      <c r="G19" s="577"/>
      <c r="H19" s="437"/>
      <c r="I19" s="577"/>
      <c r="J19" s="288"/>
      <c r="K19" s="577"/>
      <c r="L19" s="288"/>
      <c r="M19" s="577"/>
      <c r="N19" s="288"/>
      <c r="O19" s="577"/>
      <c r="P19" s="547">
        <f t="shared" si="10"/>
        <v>0</v>
      </c>
      <c r="R19" s="11" t="str">
        <f>'Budget général'!Q11</f>
        <v>pare sons, classeurs musiciens, lampes pupitres</v>
      </c>
    </row>
    <row r="20" spans="1:18" ht="15.75" customHeight="1" x14ac:dyDescent="0.25">
      <c r="A20" s="633"/>
      <c r="B20" s="7" t="str">
        <f>'Budget général'!B12</f>
        <v>Fournitures énergie</v>
      </c>
      <c r="C20" s="278">
        <f>'Budget général'!C12</f>
        <v>8.39</v>
      </c>
      <c r="D20" s="67">
        <f>'Budget général'!E12</f>
        <v>10</v>
      </c>
      <c r="F20" s="283"/>
      <c r="G20" s="577"/>
      <c r="H20" s="437"/>
      <c r="I20" s="577"/>
      <c r="J20" s="288"/>
      <c r="K20" s="577"/>
      <c r="L20" s="288"/>
      <c r="M20" s="577"/>
      <c r="N20" s="288"/>
      <c r="O20" s="577"/>
      <c r="P20" s="547">
        <f t="shared" si="10"/>
        <v>0</v>
      </c>
      <c r="R20" s="11" t="str">
        <f>'Budget général'!Q12</f>
        <v>Eau, gaz, électricité</v>
      </c>
    </row>
    <row r="21" spans="1:18" ht="15.75" customHeight="1" x14ac:dyDescent="0.25">
      <c r="A21" s="633"/>
      <c r="B21" s="7" t="str">
        <f>'Budget général'!B13</f>
        <v>Fournitures entretien et petit équipement</v>
      </c>
      <c r="C21" s="278">
        <f>'Budget général'!C13</f>
        <v>0</v>
      </c>
      <c r="D21" s="67">
        <f>'Budget général'!E13</f>
        <v>0</v>
      </c>
      <c r="F21" s="283"/>
      <c r="G21" s="577"/>
      <c r="H21" s="437"/>
      <c r="I21" s="577"/>
      <c r="J21" s="288"/>
      <c r="K21" s="577"/>
      <c r="L21" s="288"/>
      <c r="M21" s="577"/>
      <c r="N21" s="288"/>
      <c r="O21" s="577"/>
      <c r="P21" s="547">
        <f t="shared" si="10"/>
        <v>0</v>
      </c>
      <c r="R21" s="11" t="str">
        <f>'Budget général'!Q13</f>
        <v>Outillages, produits nettoyage, antibactériens, masques …</v>
      </c>
    </row>
    <row r="22" spans="1:18" ht="15.75" customHeight="1" x14ac:dyDescent="0.25">
      <c r="A22" s="633"/>
      <c r="B22" s="7" t="str">
        <f>'Budget général'!B14</f>
        <v>Fournitures de bureau, de reprographie</v>
      </c>
      <c r="C22" s="278">
        <f>'Budget général'!C14</f>
        <v>298.49</v>
      </c>
      <c r="D22" s="67">
        <f>'Budget général'!E14</f>
        <v>300</v>
      </c>
      <c r="F22" s="283"/>
      <c r="G22" s="577"/>
      <c r="H22" s="437"/>
      <c r="I22" s="577"/>
      <c r="J22" s="288"/>
      <c r="K22" s="577"/>
      <c r="L22" s="288"/>
      <c r="M22" s="577"/>
      <c r="N22" s="288"/>
      <c r="O22" s="577"/>
      <c r="P22" s="547">
        <f t="shared" si="10"/>
        <v>0</v>
      </c>
      <c r="R22" s="11" t="str">
        <f>'Budget général'!Q14</f>
        <v>papier, crayons, encre pour l'imprimante, boites archives, enveloppes</v>
      </c>
    </row>
    <row r="23" spans="1:18" ht="15.75" customHeight="1" x14ac:dyDescent="0.25">
      <c r="A23" s="632"/>
      <c r="B23" s="7" t="str">
        <f>'Budget général'!B15</f>
        <v>Achat licences Office 365</v>
      </c>
      <c r="C23" s="278">
        <f>'Budget général'!C15</f>
        <v>156.21999999999997</v>
      </c>
      <c r="D23" s="67">
        <f>'Budget général'!E15</f>
        <v>260</v>
      </c>
      <c r="F23" s="284"/>
      <c r="G23" s="578"/>
      <c r="H23" s="438"/>
      <c r="I23" s="578"/>
      <c r="J23" s="289"/>
      <c r="K23" s="578"/>
      <c r="L23" s="289"/>
      <c r="M23" s="578"/>
      <c r="N23" s="289"/>
      <c r="O23" s="578"/>
      <c r="P23" s="547">
        <f t="shared" si="10"/>
        <v>0</v>
      </c>
      <c r="R23" s="11" t="str">
        <f>'Budget général'!Q15</f>
        <v>Licences Office 365</v>
      </c>
    </row>
    <row r="24" spans="1:18" ht="15.75" customHeight="1" x14ac:dyDescent="0.25">
      <c r="A24" s="631" t="str">
        <f>'Budget général'!A16</f>
        <v>61 - SERVICES EXTERIEURS</v>
      </c>
      <c r="B24" s="33" t="str">
        <f>'Budget général'!B16</f>
        <v>Locations</v>
      </c>
      <c r="C24" s="277">
        <f>'Budget général'!C16</f>
        <v>172.71</v>
      </c>
      <c r="D24" s="280">
        <f>'Budget général'!E16</f>
        <v>200</v>
      </c>
      <c r="F24" s="285"/>
      <c r="G24" s="579"/>
      <c r="H24" s="439"/>
      <c r="I24" s="579"/>
      <c r="J24" s="290"/>
      <c r="K24" s="579"/>
      <c r="L24" s="290"/>
      <c r="M24" s="579"/>
      <c r="N24" s="290"/>
      <c r="O24" s="579"/>
      <c r="P24" s="548">
        <f t="shared" si="10"/>
        <v>0</v>
      </c>
      <c r="R24" s="11" t="str">
        <f>'Budget général'!Q16</f>
        <v>location camion pour matériel</v>
      </c>
    </row>
    <row r="25" spans="1:18" ht="15.75" customHeight="1" x14ac:dyDescent="0.25">
      <c r="A25" s="633"/>
      <c r="B25" s="7" t="str">
        <f>'Budget général'!B17</f>
        <v>Entretien et réparations</v>
      </c>
      <c r="C25" s="278">
        <f>'Budget général'!C17</f>
        <v>0</v>
      </c>
      <c r="D25" s="67">
        <f>'Budget général'!E17</f>
        <v>0</v>
      </c>
      <c r="F25" s="283"/>
      <c r="G25" s="577"/>
      <c r="H25" s="437"/>
      <c r="I25" s="577"/>
      <c r="J25" s="288"/>
      <c r="K25" s="577"/>
      <c r="L25" s="288"/>
      <c r="M25" s="577"/>
      <c r="N25" s="288"/>
      <c r="O25" s="577"/>
      <c r="P25" s="547">
        <f t="shared" si="10"/>
        <v>0</v>
      </c>
      <c r="R25" s="11" t="str">
        <f>'Budget général'!Q17</f>
        <v>Entretien et réparations des immeubles, des matériels</v>
      </c>
    </row>
    <row r="26" spans="1:18" ht="15.75" customHeight="1" x14ac:dyDescent="0.25">
      <c r="A26" s="633"/>
      <c r="B26" s="7" t="str">
        <f>'Budget général'!B18</f>
        <v>Primes d'assurance</v>
      </c>
      <c r="C26" s="278">
        <f>'Budget général'!C18</f>
        <v>227.7</v>
      </c>
      <c r="D26" s="67">
        <f>'Budget général'!E18</f>
        <v>250</v>
      </c>
      <c r="F26" s="283"/>
      <c r="G26" s="577"/>
      <c r="H26" s="437"/>
      <c r="I26" s="577"/>
      <c r="J26" s="288"/>
      <c r="K26" s="577"/>
      <c r="L26" s="288"/>
      <c r="M26" s="577"/>
      <c r="N26" s="288"/>
      <c r="O26" s="577"/>
      <c r="P26" s="547">
        <f t="shared" si="10"/>
        <v>0</v>
      </c>
      <c r="R26" s="11" t="str">
        <f>'Budget général'!Q18</f>
        <v xml:space="preserve">prime assurance AXA </v>
      </c>
    </row>
    <row r="27" spans="1:18" ht="15.75" customHeight="1" x14ac:dyDescent="0.25">
      <c r="A27" s="633"/>
      <c r="B27" s="7" t="str">
        <f>'Budget général'!B19</f>
        <v>Sécurité concerts</v>
      </c>
      <c r="C27" s="278">
        <f>'Budget général'!C19</f>
        <v>448.70000000000005</v>
      </c>
      <c r="D27" s="67">
        <f>'Budget général'!E19</f>
        <v>500</v>
      </c>
      <c r="F27" s="283"/>
      <c r="G27" s="577"/>
      <c r="H27" s="437"/>
      <c r="I27" s="577"/>
      <c r="J27" s="288"/>
      <c r="K27" s="577"/>
      <c r="L27" s="288"/>
      <c r="M27" s="577"/>
      <c r="N27" s="288"/>
      <c r="O27" s="577"/>
      <c r="P27" s="547">
        <f t="shared" si="10"/>
        <v>0</v>
      </c>
      <c r="R27" s="11" t="str">
        <f>'Budget général'!Q19</f>
        <v>Frais liés à la société de surveillance et de sécurité concerts CRR</v>
      </c>
    </row>
    <row r="28" spans="1:18" ht="15.75" customHeight="1" x14ac:dyDescent="0.25">
      <c r="A28" s="633"/>
      <c r="B28" s="7" t="str">
        <f>'Budget général'!B20</f>
        <v>Prestations et honoraires</v>
      </c>
      <c r="C28" s="278">
        <f>'Budget général'!C20</f>
        <v>125</v>
      </c>
      <c r="D28" s="67">
        <f>'Budget général'!E20</f>
        <v>130</v>
      </c>
      <c r="F28" s="283"/>
      <c r="G28" s="577"/>
      <c r="H28" s="437"/>
      <c r="I28" s="577"/>
      <c r="J28" s="288"/>
      <c r="K28" s="577"/>
      <c r="L28" s="288"/>
      <c r="M28" s="577"/>
      <c r="N28" s="288"/>
      <c r="O28" s="577"/>
      <c r="P28" s="547">
        <f t="shared" si="10"/>
        <v>0</v>
      </c>
      <c r="R28" s="11" t="str">
        <f>'Budget général'!Q20</f>
        <v>Prestations pour concerts</v>
      </c>
    </row>
    <row r="29" spans="1:18" ht="15.75" customHeight="1" x14ac:dyDescent="0.25">
      <c r="A29" s="633"/>
      <c r="B29" s="7" t="str">
        <f>'Budget général'!B21</f>
        <v>Domaine h3c-reims.fr</v>
      </c>
      <c r="C29" s="278">
        <f>'Budget général'!C21</f>
        <v>100.8</v>
      </c>
      <c r="D29" s="67">
        <f>'Budget général'!E21</f>
        <v>110</v>
      </c>
      <c r="F29" s="283"/>
      <c r="G29" s="577"/>
      <c r="H29" s="437"/>
      <c r="I29" s="577"/>
      <c r="J29" s="288"/>
      <c r="K29" s="577"/>
      <c r="L29" s="288"/>
      <c r="M29" s="577"/>
      <c r="N29" s="288"/>
      <c r="O29" s="577"/>
      <c r="P29" s="547">
        <f t="shared" si="10"/>
        <v>0</v>
      </c>
      <c r="R29" s="11" t="str">
        <f>'Budget général'!Q21</f>
        <v>Frais hébergement site internet</v>
      </c>
    </row>
    <row r="30" spans="1:18" ht="15.75" customHeight="1" x14ac:dyDescent="0.25">
      <c r="A30" s="632"/>
      <c r="B30" s="549">
        <f>'Budget général'!B22</f>
        <v>0</v>
      </c>
      <c r="C30" s="279">
        <f>'Budget général'!C22</f>
        <v>0</v>
      </c>
      <c r="D30" s="281">
        <f>'Budget général'!E22</f>
        <v>0</v>
      </c>
      <c r="E30" s="39"/>
      <c r="F30" s="284"/>
      <c r="G30" s="578"/>
      <c r="H30" s="438"/>
      <c r="I30" s="578"/>
      <c r="J30" s="289"/>
      <c r="K30" s="578"/>
      <c r="L30" s="289"/>
      <c r="M30" s="578"/>
      <c r="N30" s="289"/>
      <c r="O30" s="578"/>
      <c r="P30" s="550">
        <f t="shared" si="10"/>
        <v>0</v>
      </c>
      <c r="Q30" s="39"/>
      <c r="R30" s="11">
        <f>'Budget général'!Q22</f>
        <v>0</v>
      </c>
    </row>
    <row r="31" spans="1:18" ht="15.75" customHeight="1" x14ac:dyDescent="0.25">
      <c r="A31" s="551" t="str">
        <f>'Budget général'!A23</f>
        <v>62 - AUTRES SERVICES EXTERIEURS</v>
      </c>
      <c r="B31" s="7" t="str">
        <f>'Budget général'!B23</f>
        <v>Cadeaux aux musiciens</v>
      </c>
      <c r="C31" s="278">
        <f>'Budget général'!C23</f>
        <v>0</v>
      </c>
      <c r="D31" s="67">
        <f>'Budget général'!E23</f>
        <v>0</v>
      </c>
      <c r="F31" s="283"/>
      <c r="G31" s="577"/>
      <c r="H31" s="437"/>
      <c r="I31" s="577"/>
      <c r="J31" s="288"/>
      <c r="K31" s="577"/>
      <c r="L31" s="288"/>
      <c r="M31" s="577"/>
      <c r="N31" s="288"/>
      <c r="O31" s="577"/>
      <c r="P31" s="547">
        <f t="shared" si="10"/>
        <v>0</v>
      </c>
      <c r="R31" s="11" t="str">
        <f>'Budget général'!Q23</f>
        <v>cadeaux pour départs, naissance, mariage</v>
      </c>
    </row>
    <row r="32" spans="1:18" ht="15.75" customHeight="1" x14ac:dyDescent="0.25">
      <c r="A32" s="552"/>
      <c r="B32" s="7" t="str">
        <f>'Budget général'!B24</f>
        <v>Publications, relations publiques</v>
      </c>
      <c r="C32" s="278">
        <f>'Budget général'!C24</f>
        <v>61.42</v>
      </c>
      <c r="D32" s="67">
        <f>'Budget général'!E24</f>
        <v>96</v>
      </c>
      <c r="F32" s="283"/>
      <c r="G32" s="577"/>
      <c r="H32" s="437"/>
      <c r="I32" s="577"/>
      <c r="J32" s="288"/>
      <c r="K32" s="577"/>
      <c r="L32" s="288"/>
      <c r="M32" s="577"/>
      <c r="N32" s="288"/>
      <c r="O32" s="577"/>
      <c r="P32" s="547">
        <f t="shared" si="10"/>
        <v>0</v>
      </c>
      <c r="R32" s="11" t="str">
        <f>'Budget général'!Q24</f>
        <v>cadeaux lors concerts</v>
      </c>
    </row>
    <row r="33" spans="1:18" ht="15.75" customHeight="1" x14ac:dyDescent="0.25">
      <c r="A33" s="552"/>
      <c r="B33" s="7" t="str">
        <f>'Budget général'!B25</f>
        <v>Frais réception bureau/ca/forums</v>
      </c>
      <c r="C33" s="278">
        <f>'Budget général'!C25</f>
        <v>303.54000000000002</v>
      </c>
      <c r="D33" s="67">
        <f>'Budget général'!E25</f>
        <v>300</v>
      </c>
      <c r="F33" s="283"/>
      <c r="G33" s="577"/>
      <c r="H33" s="437"/>
      <c r="I33" s="577"/>
      <c r="J33" s="288"/>
      <c r="K33" s="577"/>
      <c r="L33" s="288"/>
      <c r="M33" s="577"/>
      <c r="N33" s="288"/>
      <c r="O33" s="577"/>
      <c r="P33" s="547">
        <f t="shared" si="10"/>
        <v>0</v>
      </c>
      <c r="R33" s="11" t="str">
        <f>'Budget général'!Q25</f>
        <v>achats lors ca/bureau</v>
      </c>
    </row>
    <row r="34" spans="1:18" ht="15.75" customHeight="1" x14ac:dyDescent="0.25">
      <c r="A34" s="552"/>
      <c r="B34" s="7" t="str">
        <f>'Budget général'!B26</f>
        <v>Frais réception concerts</v>
      </c>
      <c r="C34" s="278">
        <f>'Budget général'!C26</f>
        <v>1600.39</v>
      </c>
      <c r="D34" s="67">
        <f>'Budget général'!E26</f>
        <v>1600</v>
      </c>
      <c r="F34" s="283"/>
      <c r="G34" s="577"/>
      <c r="H34" s="437"/>
      <c r="I34" s="577"/>
      <c r="J34" s="288"/>
      <c r="K34" s="577"/>
      <c r="L34" s="288"/>
      <c r="M34" s="577"/>
      <c r="N34" s="288"/>
      <c r="O34" s="577"/>
      <c r="P34" s="547">
        <f t="shared" si="10"/>
        <v>0</v>
      </c>
      <c r="R34" s="11" t="str">
        <f>'Budget général'!Q26</f>
        <v>achats cocktails après concerts</v>
      </c>
    </row>
    <row r="35" spans="1:18" ht="15.75" customHeight="1" x14ac:dyDescent="0.25">
      <c r="A35" s="552"/>
      <c r="B35" s="7" t="str">
        <f>'Budget général'!B27</f>
        <v>Frais réception Ste Cécile</v>
      </c>
      <c r="C35" s="278">
        <f>'Budget général'!C27</f>
        <v>274.8</v>
      </c>
      <c r="D35" s="67">
        <f>'Budget général'!E27</f>
        <v>270</v>
      </c>
      <c r="F35" s="283"/>
      <c r="G35" s="577"/>
      <c r="H35" s="437"/>
      <c r="I35" s="577"/>
      <c r="J35" s="288"/>
      <c r="K35" s="577"/>
      <c r="L35" s="288"/>
      <c r="M35" s="577"/>
      <c r="N35" s="288"/>
      <c r="O35" s="577"/>
      <c r="P35" s="547">
        <f t="shared" si="10"/>
        <v>0</v>
      </c>
      <c r="R35" s="11" t="str">
        <f>'Budget général'!Q27</f>
        <v>frais liés à la Ste Cécile</v>
      </c>
    </row>
    <row r="36" spans="1:18" ht="15.75" customHeight="1" x14ac:dyDescent="0.25">
      <c r="A36" s="552"/>
      <c r="B36" s="7">
        <f>'Budget général'!B28</f>
        <v>0</v>
      </c>
      <c r="C36" s="278">
        <f>'Budget général'!C28</f>
        <v>0</v>
      </c>
      <c r="D36" s="67">
        <f>'Budget général'!E28</f>
        <v>0</v>
      </c>
      <c r="F36" s="283"/>
      <c r="G36" s="577"/>
      <c r="H36" s="437"/>
      <c r="I36" s="577"/>
      <c r="J36" s="288"/>
      <c r="K36" s="577"/>
      <c r="L36" s="288"/>
      <c r="M36" s="577"/>
      <c r="N36" s="288"/>
      <c r="O36" s="577"/>
      <c r="P36" s="547">
        <f t="shared" si="10"/>
        <v>0</v>
      </c>
      <c r="R36" s="11">
        <f>'Budget général'!Q28</f>
        <v>0</v>
      </c>
    </row>
    <row r="37" spans="1:18" ht="15.75" customHeight="1" x14ac:dyDescent="0.25">
      <c r="A37" s="552"/>
      <c r="B37" s="7" t="str">
        <f>'Budget général'!B29</f>
        <v>Frais postaux et télécommunications</v>
      </c>
      <c r="C37" s="278">
        <f>'Budget général'!C29</f>
        <v>24</v>
      </c>
      <c r="D37" s="67">
        <f>'Budget général'!E29</f>
        <v>24</v>
      </c>
      <c r="F37" s="283"/>
      <c r="G37" s="577"/>
      <c r="H37" s="437"/>
      <c r="I37" s="577"/>
      <c r="J37" s="288"/>
      <c r="K37" s="577"/>
      <c r="L37" s="288"/>
      <c r="M37" s="577"/>
      <c r="N37" s="288"/>
      <c r="O37" s="577"/>
      <c r="P37" s="547">
        <f t="shared" si="10"/>
        <v>0</v>
      </c>
      <c r="R37" s="11" t="str">
        <f>'Budget général'!Q29</f>
        <v>Frais de timbres et de téléphone</v>
      </c>
    </row>
    <row r="38" spans="1:18" ht="15.75" customHeight="1" x14ac:dyDescent="0.25">
      <c r="A38" s="552"/>
      <c r="B38" s="7" t="str">
        <f>'Budget général'!B30</f>
        <v>Services bancaires</v>
      </c>
      <c r="C38" s="278">
        <f>'Budget général'!C30</f>
        <v>22.21</v>
      </c>
      <c r="D38" s="67">
        <f>'Budget général'!E30</f>
        <v>50</v>
      </c>
      <c r="F38" s="283"/>
      <c r="G38" s="577"/>
      <c r="H38" s="437"/>
      <c r="I38" s="577"/>
      <c r="J38" s="288"/>
      <c r="K38" s="577"/>
      <c r="L38" s="288"/>
      <c r="M38" s="577"/>
      <c r="N38" s="288"/>
      <c r="O38" s="577"/>
      <c r="P38" s="547">
        <f t="shared" si="10"/>
        <v>0</v>
      </c>
      <c r="R38" s="11" t="str">
        <f>'Budget général'!Q30</f>
        <v>Frais bancaires - compte service CA, frais / encaissement carte SUMUP</v>
      </c>
    </row>
    <row r="39" spans="1:18" ht="15.75" customHeight="1" x14ac:dyDescent="0.25">
      <c r="A39" s="553"/>
      <c r="B39" s="38" t="str">
        <f>'Budget général'!B31</f>
        <v>Divers</v>
      </c>
      <c r="C39" s="279">
        <f>'Budget général'!C31</f>
        <v>0</v>
      </c>
      <c r="D39" s="281">
        <f>'Budget général'!E31</f>
        <v>0</v>
      </c>
      <c r="F39" s="284"/>
      <c r="G39" s="578"/>
      <c r="H39" s="438"/>
      <c r="I39" s="578"/>
      <c r="J39" s="289"/>
      <c r="K39" s="578"/>
      <c r="L39" s="289"/>
      <c r="M39" s="578"/>
      <c r="N39" s="289"/>
      <c r="O39" s="578"/>
      <c r="P39" s="550">
        <f t="shared" si="10"/>
        <v>0</v>
      </c>
      <c r="R39" s="11" t="str">
        <f>'Budget général'!Q31</f>
        <v>Autres charges externes, cotisations diverses</v>
      </c>
    </row>
    <row r="40" spans="1:18" ht="15.75" customHeight="1" x14ac:dyDescent="0.25">
      <c r="A40" s="631" t="str">
        <f>'Budget général'!A32</f>
        <v>63 - IMPOTS ET TAXES</v>
      </c>
      <c r="B40" s="33" t="str">
        <f>'Budget général'!B32</f>
        <v>Impôts et taxes sur rémunération</v>
      </c>
      <c r="C40" s="277">
        <f>'Budget général'!C32</f>
        <v>0</v>
      </c>
      <c r="D40" s="280">
        <f>'Budget général'!E32</f>
        <v>0</v>
      </c>
      <c r="F40" s="285"/>
      <c r="G40" s="579"/>
      <c r="H40" s="439"/>
      <c r="I40" s="579"/>
      <c r="J40" s="290"/>
      <c r="K40" s="579"/>
      <c r="L40" s="290"/>
      <c r="M40" s="579"/>
      <c r="N40" s="290"/>
      <c r="O40" s="579"/>
      <c r="P40" s="548">
        <f t="shared" si="10"/>
        <v>0</v>
      </c>
      <c r="R40" s="11">
        <f>'Budget général'!Q32</f>
        <v>0</v>
      </c>
    </row>
    <row r="41" spans="1:18" ht="15.75" customHeight="1" x14ac:dyDescent="0.25">
      <c r="A41" s="633"/>
      <c r="B41" s="7" t="str">
        <f>'Budget général'!B33</f>
        <v>Impôts, taxes (administration des impôts)</v>
      </c>
      <c r="C41" s="278">
        <f>'Budget général'!C33</f>
        <v>0</v>
      </c>
      <c r="D41" s="67">
        <f>'Budget général'!E33</f>
        <v>0</v>
      </c>
      <c r="F41" s="283"/>
      <c r="G41" s="577"/>
      <c r="H41" s="437"/>
      <c r="I41" s="577"/>
      <c r="J41" s="288"/>
      <c r="K41" s="577"/>
      <c r="L41" s="288"/>
      <c r="M41" s="577"/>
      <c r="N41" s="288"/>
      <c r="O41" s="577"/>
      <c r="P41" s="547">
        <f t="shared" si="10"/>
        <v>0</v>
      </c>
      <c r="R41" s="11">
        <f>'Budget général'!Q33</f>
        <v>0</v>
      </c>
    </row>
    <row r="42" spans="1:18" ht="15.75" customHeight="1" x14ac:dyDescent="0.25">
      <c r="A42" s="633"/>
      <c r="B42" s="7" t="str">
        <f>'Budget général'!B34</f>
        <v>Impôts, taxes (autres organismes)</v>
      </c>
      <c r="C42" s="278">
        <f>'Budget général'!C34</f>
        <v>0</v>
      </c>
      <c r="D42" s="67">
        <f>'Budget général'!E34</f>
        <v>0</v>
      </c>
      <c r="F42" s="283"/>
      <c r="G42" s="577"/>
      <c r="H42" s="437"/>
      <c r="I42" s="577"/>
      <c r="J42" s="288"/>
      <c r="K42" s="577"/>
      <c r="L42" s="288"/>
      <c r="M42" s="577"/>
      <c r="N42" s="288"/>
      <c r="O42" s="577"/>
      <c r="P42" s="547">
        <f t="shared" si="10"/>
        <v>0</v>
      </c>
      <c r="R42" s="11">
        <f>'Budget général'!Q34</f>
        <v>0</v>
      </c>
    </row>
    <row r="43" spans="1:18" ht="15.75" customHeight="1" x14ac:dyDescent="0.25">
      <c r="A43" s="632"/>
      <c r="B43" s="38">
        <f>'Budget général'!B35</f>
        <v>0</v>
      </c>
      <c r="C43" s="279">
        <f>'Budget général'!C35</f>
        <v>0</v>
      </c>
      <c r="D43" s="281">
        <f>'Budget général'!E35</f>
        <v>0</v>
      </c>
      <c r="F43" s="284"/>
      <c r="G43" s="578"/>
      <c r="H43" s="438"/>
      <c r="I43" s="578"/>
      <c r="J43" s="289"/>
      <c r="K43" s="578"/>
      <c r="L43" s="289"/>
      <c r="M43" s="578"/>
      <c r="N43" s="289"/>
      <c r="O43" s="578"/>
      <c r="P43" s="550">
        <f t="shared" si="10"/>
        <v>0</v>
      </c>
      <c r="R43" s="11">
        <f>'Budget général'!Q35</f>
        <v>0</v>
      </c>
    </row>
    <row r="44" spans="1:18" ht="15.75" customHeight="1" x14ac:dyDescent="0.25">
      <c r="A44" s="631" t="str">
        <f>'Budget général'!A36</f>
        <v>64 - FRAIS DE PERSONNEL</v>
      </c>
      <c r="B44" s="33" t="str">
        <f>'Budget général'!B36</f>
        <v>Rémunération des personnels</v>
      </c>
      <c r="C44" s="277">
        <f>'Budget général'!C36</f>
        <v>145.6</v>
      </c>
      <c r="D44" s="280">
        <f>'Budget général'!E36</f>
        <v>150</v>
      </c>
      <c r="F44" s="285"/>
      <c r="G44" s="579"/>
      <c r="H44" s="439"/>
      <c r="I44" s="579"/>
      <c r="J44" s="290"/>
      <c r="K44" s="579"/>
      <c r="L44" s="290"/>
      <c r="M44" s="579"/>
      <c r="N44" s="290"/>
      <c r="O44" s="579"/>
      <c r="P44" s="548">
        <f t="shared" si="10"/>
        <v>0</v>
      </c>
      <c r="R44" s="11" t="str">
        <f>'Budget général'!Q36</f>
        <v>Salaires nets versés aux vacataires lors concerts</v>
      </c>
    </row>
    <row r="45" spans="1:18" ht="15.75" customHeight="1" x14ac:dyDescent="0.25">
      <c r="A45" s="633"/>
      <c r="B45" s="7" t="str">
        <f>'Budget général'!B37</f>
        <v>Charges sociales</v>
      </c>
      <c r="C45" s="278">
        <f>'Budget général'!C37</f>
        <v>78</v>
      </c>
      <c r="D45" s="67">
        <f>'Budget général'!E37</f>
        <v>80</v>
      </c>
      <c r="F45" s="283"/>
      <c r="G45" s="577"/>
      <c r="H45" s="437"/>
      <c r="I45" s="577"/>
      <c r="J45" s="288"/>
      <c r="K45" s="577"/>
      <c r="L45" s="288"/>
      <c r="M45" s="577"/>
      <c r="N45" s="288"/>
      <c r="O45" s="577"/>
      <c r="P45" s="547">
        <f t="shared" si="10"/>
        <v>0</v>
      </c>
      <c r="R45" s="11" t="str">
        <f>'Budget général'!Q37</f>
        <v>Cotisations à l'URSSAF</v>
      </c>
    </row>
    <row r="46" spans="1:18" ht="15.75" customHeight="1" x14ac:dyDescent="0.25">
      <c r="A46" s="633"/>
      <c r="B46" s="7" t="str">
        <f>'Budget général'!B38</f>
        <v>Autres charges de personnel</v>
      </c>
      <c r="C46" s="278">
        <f>'Budget général'!C38</f>
        <v>0</v>
      </c>
      <c r="D46" s="67">
        <f>'Budget général'!E38</f>
        <v>0</v>
      </c>
      <c r="F46" s="283"/>
      <c r="G46" s="577"/>
      <c r="H46" s="437"/>
      <c r="I46" s="577"/>
      <c r="J46" s="288"/>
      <c r="K46" s="577"/>
      <c r="L46" s="288"/>
      <c r="M46" s="577"/>
      <c r="N46" s="288"/>
      <c r="O46" s="577"/>
      <c r="P46" s="547">
        <f t="shared" si="10"/>
        <v>0</v>
      </c>
      <c r="R46" s="11" t="str">
        <f>'Budget général'!Q38</f>
        <v>Médecine du travail</v>
      </c>
    </row>
    <row r="47" spans="1:18" ht="15.75" customHeight="1" x14ac:dyDescent="0.25">
      <c r="A47" s="632"/>
      <c r="B47" s="38">
        <f>'Budget général'!B39</f>
        <v>0</v>
      </c>
      <c r="C47" s="279">
        <f>'Budget général'!C39</f>
        <v>0</v>
      </c>
      <c r="D47" s="281">
        <f>'Budget général'!E39</f>
        <v>0</v>
      </c>
      <c r="F47" s="284"/>
      <c r="G47" s="578"/>
      <c r="H47" s="438"/>
      <c r="I47" s="578"/>
      <c r="J47" s="289"/>
      <c r="K47" s="578"/>
      <c r="L47" s="289"/>
      <c r="M47" s="578"/>
      <c r="N47" s="289"/>
      <c r="O47" s="578"/>
      <c r="P47" s="550">
        <f t="shared" si="10"/>
        <v>0</v>
      </c>
      <c r="R47" s="11">
        <f>'Budget général'!Q39</f>
        <v>0</v>
      </c>
    </row>
    <row r="48" spans="1:18" ht="15.75" customHeight="1" x14ac:dyDescent="0.25">
      <c r="A48" s="631" t="str">
        <f>'Budget général'!A40</f>
        <v>65 - AUTRES CHARGES DE GESTION COURANTE</v>
      </c>
      <c r="B48" s="33" t="str">
        <f>'Budget général'!B40</f>
        <v>Redevances</v>
      </c>
      <c r="C48" s="277">
        <f>'Budget général'!C40</f>
        <v>110.58</v>
      </c>
      <c r="D48" s="280">
        <f>'Budget général'!E40</f>
        <v>150</v>
      </c>
      <c r="F48" s="285"/>
      <c r="G48" s="579"/>
      <c r="H48" s="439"/>
      <c r="I48" s="579"/>
      <c r="J48" s="290"/>
      <c r="K48" s="579"/>
      <c r="L48" s="290"/>
      <c r="M48" s="579"/>
      <c r="N48" s="290"/>
      <c r="O48" s="579"/>
      <c r="P48" s="297">
        <f t="shared" si="10"/>
        <v>0</v>
      </c>
      <c r="R48" s="11" t="str">
        <f>'Budget général'!Q40</f>
        <v>Droits SACEM, SPRE si diffusion musique en public</v>
      </c>
    </row>
    <row r="49" spans="1:18" ht="15.75" customHeight="1" x14ac:dyDescent="0.25">
      <c r="A49" s="633"/>
      <c r="B49" s="7" t="str">
        <f>'Budget général'!B41</f>
        <v>Autres charges de gestion courante</v>
      </c>
      <c r="C49" s="278">
        <f>'Budget général'!C41</f>
        <v>0</v>
      </c>
      <c r="D49" s="67">
        <f>'Budget général'!E41</f>
        <v>0</v>
      </c>
      <c r="F49" s="283"/>
      <c r="G49" s="577"/>
      <c r="H49" s="437"/>
      <c r="I49" s="577"/>
      <c r="J49" s="288"/>
      <c r="K49" s="577"/>
      <c r="L49" s="288"/>
      <c r="M49" s="577"/>
      <c r="N49" s="288"/>
      <c r="O49" s="577"/>
      <c r="P49" s="547">
        <f t="shared" si="10"/>
        <v>0</v>
      </c>
      <c r="R49" s="11">
        <f>'Budget général'!Q41</f>
        <v>0</v>
      </c>
    </row>
    <row r="50" spans="1:18" ht="15.75" customHeight="1" x14ac:dyDescent="0.25">
      <c r="A50" s="632" t="e">
        <f>#REF!</f>
        <v>#REF!</v>
      </c>
      <c r="B50" s="38">
        <f>'Budget général'!B42</f>
        <v>0</v>
      </c>
      <c r="C50" s="279">
        <f>'Budget général'!C42</f>
        <v>0</v>
      </c>
      <c r="D50" s="281">
        <f>'Budget général'!E42</f>
        <v>0</v>
      </c>
      <c r="F50" s="284"/>
      <c r="G50" s="578"/>
      <c r="H50" s="438"/>
      <c r="I50" s="578"/>
      <c r="J50" s="289"/>
      <c r="K50" s="578"/>
      <c r="L50" s="289"/>
      <c r="M50" s="578"/>
      <c r="N50" s="289"/>
      <c r="O50" s="578"/>
      <c r="P50" s="550">
        <f t="shared" si="10"/>
        <v>0</v>
      </c>
      <c r="R50" s="11">
        <f>'Budget général'!Q42</f>
        <v>0</v>
      </c>
    </row>
    <row r="51" spans="1:18" ht="15.75" customHeight="1" x14ac:dyDescent="0.25">
      <c r="A51" s="631" t="str">
        <f>'Budget général'!A43</f>
        <v>66 - CHARGES FINANCIERES</v>
      </c>
      <c r="B51" s="33" t="str">
        <f>'Budget général'!B43</f>
        <v>Charges financières</v>
      </c>
      <c r="C51" s="277">
        <f>'Budget général'!C43</f>
        <v>0</v>
      </c>
      <c r="D51" s="280">
        <f>'Budget général'!E43</f>
        <v>0</v>
      </c>
      <c r="F51" s="285"/>
      <c r="G51" s="579"/>
      <c r="H51" s="439"/>
      <c r="I51" s="579"/>
      <c r="J51" s="290"/>
      <c r="K51" s="579"/>
      <c r="L51" s="290"/>
      <c r="M51" s="579"/>
      <c r="N51" s="290"/>
      <c r="O51" s="579"/>
      <c r="P51" s="548">
        <f t="shared" si="10"/>
        <v>0</v>
      </c>
      <c r="R51" s="11" t="str">
        <f>'Budget général'!Q43</f>
        <v>Intérêts payés sur emprunts, sur découverts</v>
      </c>
    </row>
    <row r="52" spans="1:18" ht="15.75" customHeight="1" x14ac:dyDescent="0.25">
      <c r="A52" s="632" t="e">
        <f>#REF!</f>
        <v>#REF!</v>
      </c>
      <c r="B52" s="38">
        <f>'Budget général'!B44</f>
        <v>0</v>
      </c>
      <c r="C52" s="279">
        <f>'Budget général'!C44</f>
        <v>0</v>
      </c>
      <c r="D52" s="281">
        <f>'Budget général'!E44</f>
        <v>0</v>
      </c>
      <c r="F52" s="284"/>
      <c r="G52" s="578"/>
      <c r="H52" s="438"/>
      <c r="I52" s="578"/>
      <c r="J52" s="289"/>
      <c r="K52" s="578"/>
      <c r="L52" s="289"/>
      <c r="M52" s="578"/>
      <c r="N52" s="289"/>
      <c r="O52" s="578"/>
      <c r="P52" s="550">
        <f t="shared" si="10"/>
        <v>0</v>
      </c>
      <c r="R52" s="11">
        <f>'Budget général'!Q44</f>
        <v>0</v>
      </c>
    </row>
    <row r="53" spans="1:18" ht="15.75" customHeight="1" x14ac:dyDescent="0.25">
      <c r="A53" s="631" t="str">
        <f>'Budget général'!A45</f>
        <v>67 - CHARGES EXCEPTIONNELLES</v>
      </c>
      <c r="B53" s="33" t="str">
        <f>'Budget général'!B45</f>
        <v>Charges exceptionnelles</v>
      </c>
      <c r="C53" s="277">
        <f>'Budget général'!C45</f>
        <v>0</v>
      </c>
      <c r="D53" s="280">
        <f>'Budget général'!E45</f>
        <v>0</v>
      </c>
      <c r="F53" s="285"/>
      <c r="G53" s="579"/>
      <c r="H53" s="439"/>
      <c r="I53" s="579"/>
      <c r="J53" s="290"/>
      <c r="K53" s="579"/>
      <c r="L53" s="290"/>
      <c r="M53" s="579"/>
      <c r="N53" s="290"/>
      <c r="O53" s="579"/>
      <c r="P53" s="548">
        <f t="shared" si="10"/>
        <v>0</v>
      </c>
      <c r="R53" s="11" t="str">
        <f>'Budget général'!Q45</f>
        <v>Charges non récurrentes</v>
      </c>
    </row>
    <row r="54" spans="1:18" ht="15.75" customHeight="1" x14ac:dyDescent="0.25">
      <c r="A54" s="632" t="e">
        <f>#REF!</f>
        <v>#REF!</v>
      </c>
      <c r="B54" s="38">
        <f>'Budget général'!B46</f>
        <v>0</v>
      </c>
      <c r="C54" s="279">
        <f>'Budget général'!C46</f>
        <v>0</v>
      </c>
      <c r="D54" s="281">
        <f>'Budget général'!E46</f>
        <v>0</v>
      </c>
      <c r="F54" s="284"/>
      <c r="G54" s="578"/>
      <c r="H54" s="438"/>
      <c r="I54" s="578"/>
      <c r="J54" s="289"/>
      <c r="K54" s="578"/>
      <c r="L54" s="289"/>
      <c r="M54" s="578"/>
      <c r="N54" s="289"/>
      <c r="O54" s="578"/>
      <c r="P54" s="550">
        <f t="shared" si="10"/>
        <v>0</v>
      </c>
      <c r="R54" s="11">
        <f>'Budget général'!Q46</f>
        <v>0</v>
      </c>
    </row>
    <row r="55" spans="1:18" ht="15.75" customHeight="1" x14ac:dyDescent="0.25">
      <c r="A55" s="631" t="str">
        <f>'Budget général'!A47</f>
        <v>68 - DOTATIONS</v>
      </c>
      <c r="B55" s="33" t="str">
        <f>'Budget général'!B47</f>
        <v>Dotation aux amortissements</v>
      </c>
      <c r="C55" s="277">
        <f>'Budget général'!C47</f>
        <v>0</v>
      </c>
      <c r="D55" s="280">
        <f>'Budget général'!E47</f>
        <v>0</v>
      </c>
      <c r="F55" s="285"/>
      <c r="G55" s="579"/>
      <c r="H55" s="439"/>
      <c r="I55" s="579"/>
      <c r="J55" s="290"/>
      <c r="K55" s="579"/>
      <c r="L55" s="290"/>
      <c r="M55" s="579"/>
      <c r="N55" s="290"/>
      <c r="O55" s="579"/>
      <c r="P55" s="548">
        <f t="shared" si="10"/>
        <v>0</v>
      </c>
      <c r="R55" s="11" t="str">
        <f>'Budget général'!Q47</f>
        <v>Amortissement des matériels immobilisés, provisions constatées (pour risques, pour travaux)</v>
      </c>
    </row>
    <row r="56" spans="1:18" ht="15.75" customHeight="1" x14ac:dyDescent="0.25">
      <c r="A56" s="632" t="e">
        <f>#REF!</f>
        <v>#REF!</v>
      </c>
      <c r="B56" s="38" t="str">
        <f>'Budget général'!B48</f>
        <v>Dotations aux provisions</v>
      </c>
      <c r="C56" s="279">
        <f>'Budget général'!C48</f>
        <v>0</v>
      </c>
      <c r="D56" s="281">
        <f>'Budget général'!E48</f>
        <v>0</v>
      </c>
      <c r="F56" s="284"/>
      <c r="G56" s="578"/>
      <c r="H56" s="438"/>
      <c r="I56" s="578"/>
      <c r="J56" s="289"/>
      <c r="K56" s="578"/>
      <c r="L56" s="289"/>
      <c r="M56" s="578"/>
      <c r="N56" s="289"/>
      <c r="O56" s="578"/>
      <c r="P56" s="550">
        <f t="shared" si="10"/>
        <v>0</v>
      </c>
      <c r="R56" s="11" t="str">
        <f>'Budget général'!Q48</f>
        <v>Part des subventions affectées non encore consommées sur l'exercice</v>
      </c>
    </row>
    <row r="57" spans="1:18" ht="15.75" customHeight="1" x14ac:dyDescent="0.25">
      <c r="A57" s="631" t="str">
        <f>'Budget général'!A49</f>
        <v>69 - IMPOT SUR LES BENEFICES</v>
      </c>
      <c r="B57" s="7" t="str">
        <f>'Budget général'!B49</f>
        <v>Impôts sur les bénéfices</v>
      </c>
      <c r="C57" s="278">
        <f>'Budget général'!C49</f>
        <v>11</v>
      </c>
      <c r="D57" s="67">
        <f>'Budget général'!E49</f>
        <v>0</v>
      </c>
      <c r="F57" s="283"/>
      <c r="G57" s="577"/>
      <c r="H57" s="437"/>
      <c r="I57" s="577"/>
      <c r="J57" s="288"/>
      <c r="K57" s="577"/>
      <c r="L57" s="288"/>
      <c r="M57" s="577"/>
      <c r="N57" s="288"/>
      <c r="O57" s="577"/>
      <c r="P57" s="547">
        <f t="shared" si="10"/>
        <v>0</v>
      </c>
      <c r="R57" s="11" t="str">
        <f>'Budget général'!Q49</f>
        <v>Quote-part des bénéfices distribués aux salariés (accord de participation)</v>
      </c>
    </row>
    <row r="58" spans="1:18" ht="15.75" customHeight="1" x14ac:dyDescent="0.25">
      <c r="A58" s="633"/>
      <c r="B58" s="7">
        <f>'Budget général'!B50</f>
        <v>0</v>
      </c>
      <c r="C58" s="278">
        <f>'Budget général'!C50</f>
        <v>0</v>
      </c>
      <c r="D58" s="67">
        <f>'Budget général'!E50</f>
        <v>0</v>
      </c>
      <c r="F58" s="283"/>
      <c r="G58" s="577"/>
      <c r="H58" s="437"/>
      <c r="I58" s="577"/>
      <c r="J58" s="288"/>
      <c r="K58" s="577"/>
      <c r="L58" s="288"/>
      <c r="M58" s="577"/>
      <c r="N58" s="288"/>
      <c r="O58" s="577"/>
      <c r="P58" s="547">
        <f t="shared" si="10"/>
        <v>0</v>
      </c>
      <c r="R58" s="11">
        <f>'Budget général'!Q50</f>
        <v>0</v>
      </c>
    </row>
    <row r="59" spans="1:18" ht="15.75" customHeight="1" thickBot="1" x14ac:dyDescent="0.3">
      <c r="A59" s="632"/>
      <c r="B59" s="38">
        <f>'Budget général'!B51</f>
        <v>0</v>
      </c>
      <c r="C59" s="279">
        <f>'Budget général'!C51</f>
        <v>0</v>
      </c>
      <c r="D59" s="281">
        <f>'Budget général'!E51</f>
        <v>0</v>
      </c>
      <c r="F59" s="286"/>
      <c r="G59" s="580"/>
      <c r="H59" s="440"/>
      <c r="I59" s="580"/>
      <c r="J59" s="291"/>
      <c r="K59" s="580"/>
      <c r="L59" s="291"/>
      <c r="M59" s="580"/>
      <c r="N59" s="291"/>
      <c r="O59" s="580"/>
      <c r="P59" s="554">
        <f t="shared" si="10"/>
        <v>0</v>
      </c>
      <c r="R59" s="11">
        <f>'Budget général'!Q51</f>
        <v>0</v>
      </c>
    </row>
    <row r="60" spans="1:18" ht="15.75" customHeight="1" thickBot="1" x14ac:dyDescent="0.3">
      <c r="A60" s="9"/>
      <c r="C60" s="11">
        <v>0</v>
      </c>
      <c r="R60" s="11"/>
    </row>
    <row r="61" spans="1:18" ht="15.75" customHeight="1" x14ac:dyDescent="0.25">
      <c r="A61" s="631" t="str">
        <f>'Budget général'!A53</f>
        <v>86 - EMPLOIS DE CVN</v>
      </c>
      <c r="B61" s="33" t="str">
        <f>'Budget général'!B53</f>
        <v>Secours en nature</v>
      </c>
      <c r="C61" s="280">
        <f>'Budget général'!C53</f>
        <v>0</v>
      </c>
      <c r="D61" s="280">
        <f>'Budget général'!E53</f>
        <v>0</v>
      </c>
      <c r="F61" s="282"/>
      <c r="G61" s="576"/>
      <c r="H61" s="436"/>
      <c r="I61" s="576"/>
      <c r="J61" s="528"/>
      <c r="K61" s="576"/>
      <c r="L61" s="287"/>
      <c r="M61" s="576"/>
      <c r="N61" s="287"/>
      <c r="O61" s="576"/>
      <c r="P61" s="546">
        <f>SUM(F61:N61)</f>
        <v>0</v>
      </c>
      <c r="R61" s="11">
        <f>'Budget général'!Q53</f>
        <v>0</v>
      </c>
    </row>
    <row r="62" spans="1:18" ht="15.75" customHeight="1" x14ac:dyDescent="0.25">
      <c r="A62" s="633"/>
      <c r="B62" s="555" t="str">
        <f>'Budget général'!B54</f>
        <v>Mise à disposition gratuite de biens et services</v>
      </c>
      <c r="C62" s="67">
        <f>'Budget général'!C54</f>
        <v>14074</v>
      </c>
      <c r="D62" s="67">
        <f>'Budget général'!E54</f>
        <v>0</v>
      </c>
      <c r="F62" s="283"/>
      <c r="G62" s="577"/>
      <c r="H62" s="437"/>
      <c r="I62" s="577"/>
      <c r="J62" s="529"/>
      <c r="K62" s="577"/>
      <c r="L62" s="288"/>
      <c r="M62" s="577"/>
      <c r="N62" s="288"/>
      <c r="O62" s="577"/>
      <c r="P62" s="547">
        <f>SUM(F62:N62)</f>
        <v>0</v>
      </c>
      <c r="R62" s="11" t="str">
        <f>'Budget général'!Q54</f>
        <v>locaux prétés par collectivité, matériel</v>
      </c>
    </row>
    <row r="63" spans="1:18" ht="15.75" customHeight="1" x14ac:dyDescent="0.25">
      <c r="A63" s="633"/>
      <c r="B63" s="7">
        <f>'Budget général'!B55</f>
        <v>0</v>
      </c>
      <c r="C63" s="278">
        <f>'Budget général'!C55</f>
        <v>0</v>
      </c>
      <c r="D63" s="67">
        <f>'Budget général'!E55</f>
        <v>0</v>
      </c>
      <c r="F63" s="283"/>
      <c r="G63" s="577"/>
      <c r="H63" s="437"/>
      <c r="I63" s="577"/>
      <c r="J63" s="529"/>
      <c r="K63" s="577"/>
      <c r="L63" s="288"/>
      <c r="M63" s="577"/>
      <c r="N63" s="288"/>
      <c r="O63" s="577"/>
      <c r="P63" s="547">
        <f>SUM(F63:N63)</f>
        <v>0</v>
      </c>
      <c r="R63" s="11">
        <f>'Budget général'!Q55</f>
        <v>0</v>
      </c>
    </row>
    <row r="64" spans="1:18" ht="15.75" customHeight="1" thickBot="1" x14ac:dyDescent="0.3">
      <c r="A64" s="632"/>
      <c r="B64" s="38" t="str">
        <f>'Budget général'!B56</f>
        <v>Personnel bénévole</v>
      </c>
      <c r="C64" s="556">
        <f>'Budget général'!C56</f>
        <v>9560</v>
      </c>
      <c r="D64" s="281">
        <f>'Budget général'!E56</f>
        <v>0</v>
      </c>
      <c r="F64" s="286"/>
      <c r="G64" s="580"/>
      <c r="H64" s="440"/>
      <c r="I64" s="580"/>
      <c r="J64" s="530"/>
      <c r="K64" s="580"/>
      <c r="L64" s="291"/>
      <c r="M64" s="580"/>
      <c r="N64" s="291"/>
      <c r="O64" s="580"/>
      <c r="P64" s="554">
        <f>SUM(F64:N64)</f>
        <v>0</v>
      </c>
      <c r="R64" s="11" t="str">
        <f>'Budget général'!Q56</f>
        <v>temps passé par les bénévoles pour la gestion de l'association</v>
      </c>
    </row>
    <row r="65" spans="1:18" ht="15.75" customHeight="1" thickBot="1" x14ac:dyDescent="0.3">
      <c r="A65" s="9"/>
    </row>
    <row r="66" spans="1:18" ht="32.25" customHeight="1" thickBot="1" x14ac:dyDescent="0.3">
      <c r="A66" s="667" t="s">
        <v>220</v>
      </c>
      <c r="B66" s="668"/>
      <c r="C66" s="655" t="str">
        <f>C2</f>
        <v>Réel</v>
      </c>
      <c r="D66" s="655" t="str">
        <f>D2</f>
        <v>Prévisionnel Année</v>
      </c>
      <c r="E66" s="538"/>
      <c r="F66" s="657" t="str">
        <f>F2</f>
        <v>BUDGETS DES ACTIONS</v>
      </c>
      <c r="G66" s="657"/>
      <c r="H66" s="657"/>
      <c r="I66" s="657"/>
      <c r="J66" s="657"/>
      <c r="K66" s="657"/>
      <c r="L66" s="657"/>
      <c r="M66" s="657"/>
      <c r="N66" s="657"/>
      <c r="O66" s="657"/>
      <c r="P66" s="657"/>
      <c r="Q66" s="540"/>
    </row>
    <row r="67" spans="1:18" s="42" customFormat="1" ht="45" customHeight="1" thickBot="1" x14ac:dyDescent="0.3">
      <c r="A67" s="669"/>
      <c r="B67" s="670"/>
      <c r="C67" s="656"/>
      <c r="D67" s="656"/>
      <c r="E67" s="538"/>
      <c r="F67" s="3" t="str">
        <f>F3</f>
        <v>Action 1</v>
      </c>
      <c r="G67" s="3"/>
      <c r="H67" s="3" t="str">
        <f>H3</f>
        <v>Action 2</v>
      </c>
      <c r="I67" s="3"/>
      <c r="J67" s="3" t="str">
        <f>J3</f>
        <v>Action 3</v>
      </c>
      <c r="K67" s="3"/>
      <c r="L67" s="3" t="str">
        <f>L3</f>
        <v>Action 4</v>
      </c>
      <c r="M67" s="3"/>
      <c r="N67" s="3" t="str">
        <f>N3</f>
        <v>Action 5</v>
      </c>
      <c r="O67" s="3"/>
      <c r="P67" s="3" t="s">
        <v>212</v>
      </c>
      <c r="Q67" s="538"/>
    </row>
    <row r="68" spans="1:18" ht="15.75" customHeight="1" thickBot="1" x14ac:dyDescent="0.3">
      <c r="A68" s="9"/>
    </row>
    <row r="69" spans="1:18" ht="15.75" customHeight="1" thickBot="1" x14ac:dyDescent="0.3">
      <c r="A69" s="557"/>
      <c r="B69" s="542" t="s">
        <v>215</v>
      </c>
      <c r="C69" s="77">
        <f>SUM(C73:C110)</f>
        <v>7961.44</v>
      </c>
      <c r="D69" s="77">
        <f>SUM(D73:D110)</f>
        <v>5480</v>
      </c>
      <c r="F69" s="558">
        <f t="shared" ref="F69:P69" si="11">SUM(F73:F110)</f>
        <v>0</v>
      </c>
      <c r="G69" s="663"/>
      <c r="H69" s="558">
        <f t="shared" si="11"/>
        <v>0</v>
      </c>
      <c r="I69" s="663"/>
      <c r="J69" s="558">
        <f t="shared" si="11"/>
        <v>0</v>
      </c>
      <c r="K69" s="663"/>
      <c r="L69" s="558">
        <f t="shared" si="11"/>
        <v>0</v>
      </c>
      <c r="M69" s="663"/>
      <c r="N69" s="558">
        <f t="shared" si="11"/>
        <v>0</v>
      </c>
      <c r="O69" s="663"/>
      <c r="P69" s="558">
        <f t="shared" si="11"/>
        <v>0</v>
      </c>
    </row>
    <row r="70" spans="1:18" ht="15.75" customHeight="1" thickBot="1" x14ac:dyDescent="0.3">
      <c r="A70" s="557"/>
      <c r="B70" s="542" t="s">
        <v>203</v>
      </c>
      <c r="C70" s="77"/>
      <c r="D70" s="77">
        <f>SUM(D112:D115)</f>
        <v>0</v>
      </c>
      <c r="F70" s="558">
        <f>SUM(F112:F115)</f>
        <v>0</v>
      </c>
      <c r="G70" s="664"/>
      <c r="H70" s="558">
        <f t="shared" ref="H70:N70" si="12">SUM(H112:H115)</f>
        <v>0</v>
      </c>
      <c r="I70" s="664"/>
      <c r="J70" s="558">
        <f t="shared" si="12"/>
        <v>0</v>
      </c>
      <c r="K70" s="664"/>
      <c r="L70" s="558">
        <f t="shared" si="12"/>
        <v>0</v>
      </c>
      <c r="M70" s="664"/>
      <c r="N70" s="558">
        <f t="shared" si="12"/>
        <v>0</v>
      </c>
      <c r="O70" s="664"/>
      <c r="P70" s="558">
        <f>SUM(P112:P115)</f>
        <v>0</v>
      </c>
    </row>
    <row r="71" spans="1:18" ht="15.75" customHeight="1" thickBot="1" x14ac:dyDescent="0.3">
      <c r="A71" s="557"/>
      <c r="B71" s="542" t="s">
        <v>216</v>
      </c>
      <c r="C71" s="77">
        <f>SUM(C69:C70)</f>
        <v>7961.44</v>
      </c>
      <c r="D71" s="77">
        <f>SUM(D69:D70)</f>
        <v>5480</v>
      </c>
      <c r="F71" s="558">
        <f>SUM(F69:F70)</f>
        <v>0</v>
      </c>
      <c r="G71" s="665"/>
      <c r="H71" s="558">
        <f t="shared" ref="H71:P71" si="13">SUM(H69:H70)</f>
        <v>0</v>
      </c>
      <c r="I71" s="665"/>
      <c r="J71" s="558">
        <f t="shared" si="13"/>
        <v>0</v>
      </c>
      <c r="K71" s="665"/>
      <c r="L71" s="558">
        <f t="shared" si="13"/>
        <v>0</v>
      </c>
      <c r="M71" s="665"/>
      <c r="N71" s="558">
        <f t="shared" si="13"/>
        <v>0</v>
      </c>
      <c r="O71" s="665"/>
      <c r="P71" s="558">
        <f t="shared" si="13"/>
        <v>0</v>
      </c>
    </row>
    <row r="72" spans="1:18" ht="15.75" customHeight="1" thickBot="1" x14ac:dyDescent="0.3">
      <c r="A72" s="8"/>
      <c r="B72" s="8"/>
    </row>
    <row r="73" spans="1:18" ht="15.75" customHeight="1" x14ac:dyDescent="0.25">
      <c r="A73" s="631" t="str">
        <f>'Budget général'!A64</f>
        <v>70 - REMUN. DES SERVICES</v>
      </c>
      <c r="B73" s="33" t="str">
        <f>'Budget général'!B64</f>
        <v>Recettes buvettes</v>
      </c>
      <c r="C73" s="280">
        <f>'Budget général'!C64</f>
        <v>0</v>
      </c>
      <c r="D73" s="280">
        <f>'Budget général'!E64</f>
        <v>0</v>
      </c>
      <c r="F73" s="292"/>
      <c r="G73" s="581"/>
      <c r="H73" s="436"/>
      <c r="I73" s="581"/>
      <c r="J73" s="436"/>
      <c r="K73" s="581"/>
      <c r="L73" s="436"/>
      <c r="M73" s="581"/>
      <c r="N73" s="287"/>
      <c r="O73" s="581"/>
      <c r="P73" s="559">
        <f>SUM(F73:N73)</f>
        <v>0</v>
      </c>
      <c r="R73" s="11" t="str">
        <f>'Budget général'!Q64</f>
        <v>Recettes des buvettes, des lotos, de tombolas</v>
      </c>
    </row>
    <row r="74" spans="1:18" ht="15.75" customHeight="1" x14ac:dyDescent="0.25">
      <c r="A74" s="633"/>
      <c r="B74" s="7" t="str">
        <f>'Budget général'!B65</f>
        <v>Prestations concerts</v>
      </c>
      <c r="C74" s="67">
        <f>'Budget général'!C65</f>
        <v>900</v>
      </c>
      <c r="D74" s="67">
        <f>'Budget général'!E65</f>
        <v>1000</v>
      </c>
      <c r="F74" s="293"/>
      <c r="G74" s="582"/>
      <c r="H74" s="437"/>
      <c r="I74" s="582"/>
      <c r="J74" s="437"/>
      <c r="K74" s="582"/>
      <c r="L74" s="437"/>
      <c r="M74" s="582"/>
      <c r="N74" s="288"/>
      <c r="O74" s="582"/>
      <c r="P74" s="560">
        <f t="shared" ref="P74:P115" si="14">SUM(F74:N74)</f>
        <v>0</v>
      </c>
      <c r="R74" s="11" t="str">
        <f>'Budget général'!Q65</f>
        <v>Billets d'entrée à un spectacle, à une manifestation</v>
      </c>
    </row>
    <row r="75" spans="1:18" ht="15" customHeight="1" x14ac:dyDescent="0.25">
      <c r="A75" s="633"/>
      <c r="B75" s="7" t="str">
        <f>'Budget général'!B66</f>
        <v>Participations musiciens</v>
      </c>
      <c r="C75" s="67">
        <f>'Budget général'!C66</f>
        <v>0</v>
      </c>
      <c r="D75" s="67">
        <f>'Budget général'!E66</f>
        <v>0</v>
      </c>
      <c r="F75" s="293"/>
      <c r="G75" s="582"/>
      <c r="H75" s="437"/>
      <c r="I75" s="582"/>
      <c r="J75" s="437"/>
      <c r="K75" s="582"/>
      <c r="L75" s="437"/>
      <c r="M75" s="582"/>
      <c r="N75" s="288"/>
      <c r="O75" s="582"/>
      <c r="P75" s="560">
        <f t="shared" si="14"/>
        <v>0</v>
      </c>
      <c r="R75" s="11" t="str">
        <f>'Budget général'!Q66</f>
        <v>Participations aux repas, sorties des musiciens</v>
      </c>
    </row>
    <row r="76" spans="1:18" ht="15" customHeight="1" x14ac:dyDescent="0.25">
      <c r="A76" s="633"/>
      <c r="B76" s="7" t="str">
        <f>'Budget général'!B67</f>
        <v>Rétrocession Licences Office 365</v>
      </c>
      <c r="C76" s="67">
        <f>'Budget général'!C67</f>
        <v>156.73000000000002</v>
      </c>
      <c r="D76" s="67">
        <f>'Budget général'!E67</f>
        <v>260</v>
      </c>
      <c r="F76" s="293"/>
      <c r="G76" s="582"/>
      <c r="H76" s="437"/>
      <c r="I76" s="582"/>
      <c r="J76" s="437"/>
      <c r="K76" s="582"/>
      <c r="L76" s="437"/>
      <c r="M76" s="582"/>
      <c r="N76" s="288"/>
      <c r="O76" s="582"/>
      <c r="P76" s="560">
        <f t="shared" si="14"/>
        <v>0</v>
      </c>
      <c r="R76" s="11" t="str">
        <f>'Budget général'!Q67</f>
        <v>Participation des adhérents (ou autres) à un voyage</v>
      </c>
    </row>
    <row r="77" spans="1:18" ht="15" customHeight="1" x14ac:dyDescent="0.25">
      <c r="A77" s="632"/>
      <c r="B77" s="38" t="str">
        <f>'Budget général'!B68</f>
        <v>Vente lampes pupitres</v>
      </c>
      <c r="C77" s="281">
        <f>'Budget général'!C68</f>
        <v>580</v>
      </c>
      <c r="D77" s="281">
        <f>'Budget général'!E68</f>
        <v>0</v>
      </c>
      <c r="F77" s="294"/>
      <c r="G77" s="583"/>
      <c r="H77" s="438"/>
      <c r="I77" s="583"/>
      <c r="J77" s="438"/>
      <c r="K77" s="583"/>
      <c r="L77" s="438"/>
      <c r="M77" s="583"/>
      <c r="N77" s="289"/>
      <c r="O77" s="583"/>
      <c r="P77" s="296">
        <f t="shared" si="14"/>
        <v>0</v>
      </c>
      <c r="R77" s="11">
        <f>'Budget général'!Q68</f>
        <v>0</v>
      </c>
    </row>
    <row r="78" spans="1:18" ht="15" customHeight="1" x14ac:dyDescent="0.25">
      <c r="A78" s="631" t="str">
        <f>'Budget général'!A69</f>
        <v>73 - CONCOURS PUBLICS</v>
      </c>
      <c r="B78" s="7">
        <f>'Budget général'!B69</f>
        <v>0</v>
      </c>
      <c r="C78" s="67">
        <f>'Budget général'!C69</f>
        <v>0</v>
      </c>
      <c r="D78" s="67">
        <f>'Budget général'!E69</f>
        <v>0</v>
      </c>
      <c r="F78" s="293"/>
      <c r="G78" s="582"/>
      <c r="H78" s="437"/>
      <c r="I78" s="582"/>
      <c r="J78" s="437"/>
      <c r="K78" s="582"/>
      <c r="L78" s="437"/>
      <c r="M78" s="582"/>
      <c r="N78" s="288"/>
      <c r="O78" s="582"/>
      <c r="P78" s="560">
        <f t="shared" si="14"/>
        <v>0</v>
      </c>
      <c r="R78" s="11">
        <f>'Budget général'!Q69</f>
        <v>0</v>
      </c>
    </row>
    <row r="79" spans="1:18" ht="15" customHeight="1" x14ac:dyDescent="0.25">
      <c r="A79" s="632"/>
      <c r="B79" s="38">
        <f>'Budget général'!B70</f>
        <v>0</v>
      </c>
      <c r="C79" s="281">
        <f>'Budget général'!C70</f>
        <v>0</v>
      </c>
      <c r="D79" s="281">
        <f>'Budget général'!E70</f>
        <v>0</v>
      </c>
      <c r="F79" s="294"/>
      <c r="G79" s="583"/>
      <c r="H79" s="438"/>
      <c r="I79" s="583"/>
      <c r="J79" s="438"/>
      <c r="K79" s="583"/>
      <c r="L79" s="438"/>
      <c r="M79" s="583"/>
      <c r="N79" s="289"/>
      <c r="O79" s="583"/>
      <c r="P79" s="296">
        <f t="shared" si="14"/>
        <v>0</v>
      </c>
      <c r="R79" s="11">
        <f>'Budget général'!Q70</f>
        <v>0</v>
      </c>
    </row>
    <row r="80" spans="1:18" x14ac:dyDescent="0.25">
      <c r="A80" s="631" t="str">
        <f>'Budget général'!A71</f>
        <v>74 - SUBVENTIONS</v>
      </c>
      <c r="B80" s="33" t="str">
        <f>'Budget général'!B71</f>
        <v>Etat 1 (préciser ministère)</v>
      </c>
      <c r="C80" s="280">
        <f>'Budget général'!C71</f>
        <v>0</v>
      </c>
      <c r="D80" s="280">
        <f>'Budget général'!E71</f>
        <v>0</v>
      </c>
      <c r="F80" s="295"/>
      <c r="G80" s="584"/>
      <c r="H80" s="439"/>
      <c r="I80" s="584"/>
      <c r="J80" s="439"/>
      <c r="K80" s="584"/>
      <c r="L80" s="439"/>
      <c r="M80" s="584"/>
      <c r="N80" s="290"/>
      <c r="O80" s="584"/>
      <c r="P80" s="297">
        <f t="shared" si="14"/>
        <v>0</v>
      </c>
      <c r="R80" s="11" t="str">
        <f>'Budget général'!Q71</f>
        <v>Subventions de l'Etat</v>
      </c>
    </row>
    <row r="81" spans="1:18" x14ac:dyDescent="0.25">
      <c r="A81" s="633"/>
      <c r="B81" s="7">
        <f>'Budget général'!B72</f>
        <v>0</v>
      </c>
      <c r="C81" s="67">
        <f>'Budget général'!C72</f>
        <v>0</v>
      </c>
      <c r="D81" s="67">
        <f>'Budget général'!E72</f>
        <v>0</v>
      </c>
      <c r="F81" s="293"/>
      <c r="G81" s="582"/>
      <c r="H81" s="437"/>
      <c r="I81" s="582"/>
      <c r="J81" s="437"/>
      <c r="K81" s="582"/>
      <c r="L81" s="437"/>
      <c r="M81" s="582"/>
      <c r="N81" s="288"/>
      <c r="O81" s="582"/>
      <c r="P81" s="560">
        <f t="shared" si="14"/>
        <v>0</v>
      </c>
      <c r="R81" s="11">
        <f>'Budget général'!Q72</f>
        <v>0</v>
      </c>
    </row>
    <row r="82" spans="1:18" x14ac:dyDescent="0.25">
      <c r="A82" s="633"/>
      <c r="B82" s="7">
        <f>'Budget général'!B73</f>
        <v>0</v>
      </c>
      <c r="C82" s="67">
        <f>'Budget général'!C73</f>
        <v>0</v>
      </c>
      <c r="D82" s="67">
        <f>'Budget général'!E73</f>
        <v>0</v>
      </c>
      <c r="F82" s="293"/>
      <c r="G82" s="582"/>
      <c r="H82" s="437"/>
      <c r="I82" s="582"/>
      <c r="J82" s="437"/>
      <c r="K82" s="582"/>
      <c r="L82" s="437"/>
      <c r="M82" s="582"/>
      <c r="N82" s="288"/>
      <c r="O82" s="582"/>
      <c r="P82" s="560">
        <f t="shared" si="14"/>
        <v>0</v>
      </c>
      <c r="R82" s="11">
        <f>'Budget général'!Q73</f>
        <v>0</v>
      </c>
    </row>
    <row r="83" spans="1:18" x14ac:dyDescent="0.25">
      <c r="A83" s="633"/>
      <c r="B83" s="7" t="str">
        <f>'Budget général'!B74</f>
        <v>Ville de Reims : fonctionnement</v>
      </c>
      <c r="C83" s="67">
        <f>'Budget général'!C74</f>
        <v>0</v>
      </c>
      <c r="D83" s="67">
        <f>'Budget général'!E74</f>
        <v>0</v>
      </c>
      <c r="F83" s="293"/>
      <c r="G83" s="582"/>
      <c r="H83" s="437"/>
      <c r="I83" s="582"/>
      <c r="J83" s="437"/>
      <c r="K83" s="582"/>
      <c r="L83" s="437"/>
      <c r="M83" s="582"/>
      <c r="N83" s="288"/>
      <c r="O83" s="582"/>
      <c r="P83" s="560">
        <f t="shared" si="14"/>
        <v>0</v>
      </c>
      <c r="R83" s="11">
        <f>'Budget général'!Q74</f>
        <v>0</v>
      </c>
    </row>
    <row r="84" spans="1:18" x14ac:dyDescent="0.25">
      <c r="A84" s="633"/>
      <c r="B84" s="7" t="str">
        <f>'Budget général'!B75</f>
        <v>Ville de Reims : projet</v>
      </c>
      <c r="C84" s="67">
        <f>'Budget général'!C75</f>
        <v>0</v>
      </c>
      <c r="D84" s="67">
        <f>'Budget général'!E75</f>
        <v>0</v>
      </c>
      <c r="F84" s="293"/>
      <c r="G84" s="582"/>
      <c r="H84" s="437"/>
      <c r="I84" s="582"/>
      <c r="J84" s="437"/>
      <c r="K84" s="582"/>
      <c r="L84" s="437"/>
      <c r="M84" s="582"/>
      <c r="N84" s="288"/>
      <c r="O84" s="582"/>
      <c r="P84" s="560">
        <f t="shared" si="14"/>
        <v>0</v>
      </c>
      <c r="R84" s="11">
        <f>'Budget général'!Q75</f>
        <v>0</v>
      </c>
    </row>
    <row r="85" spans="1:18" x14ac:dyDescent="0.25">
      <c r="A85" s="633"/>
      <c r="B85" s="7" t="str">
        <f>'Budget général'!B76</f>
        <v>Ville de Reims : équipement</v>
      </c>
      <c r="C85" s="67">
        <f>'Budget général'!C76</f>
        <v>0</v>
      </c>
      <c r="D85" s="67">
        <f>'Budget général'!E76</f>
        <v>0</v>
      </c>
      <c r="F85" s="293"/>
      <c r="G85" s="582"/>
      <c r="H85" s="437"/>
      <c r="I85" s="582"/>
      <c r="J85" s="437"/>
      <c r="K85" s="582"/>
      <c r="L85" s="437"/>
      <c r="M85" s="582"/>
      <c r="N85" s="288"/>
      <c r="O85" s="582"/>
      <c r="P85" s="560">
        <f t="shared" si="14"/>
        <v>0</v>
      </c>
      <c r="R85" s="11">
        <f>'Budget général'!Q76</f>
        <v>0</v>
      </c>
    </row>
    <row r="86" spans="1:18" x14ac:dyDescent="0.25">
      <c r="A86" s="633"/>
      <c r="B86" s="7" t="str">
        <f>'Budget général'!B77</f>
        <v>Région Grand-Est</v>
      </c>
      <c r="C86" s="67">
        <f>'Budget général'!C77</f>
        <v>0</v>
      </c>
      <c r="D86" s="67">
        <f>'Budget général'!E77</f>
        <v>0</v>
      </c>
      <c r="F86" s="293"/>
      <c r="G86" s="582"/>
      <c r="H86" s="437"/>
      <c r="I86" s="582"/>
      <c r="J86" s="437"/>
      <c r="K86" s="582"/>
      <c r="L86" s="437"/>
      <c r="M86" s="582"/>
      <c r="N86" s="288"/>
      <c r="O86" s="582"/>
      <c r="P86" s="560">
        <f t="shared" si="14"/>
        <v>0</v>
      </c>
      <c r="R86" s="11">
        <f>'Budget général'!Q77</f>
        <v>0</v>
      </c>
    </row>
    <row r="87" spans="1:18" x14ac:dyDescent="0.25">
      <c r="A87" s="633"/>
      <c r="B87" s="7">
        <f>'Budget général'!B78</f>
        <v>0</v>
      </c>
      <c r="C87" s="67">
        <f>'Budget général'!C78</f>
        <v>0</v>
      </c>
      <c r="D87" s="67">
        <f>'Budget général'!E78</f>
        <v>0</v>
      </c>
      <c r="F87" s="293"/>
      <c r="G87" s="582"/>
      <c r="H87" s="437"/>
      <c r="I87" s="582"/>
      <c r="J87" s="437"/>
      <c r="K87" s="582"/>
      <c r="L87" s="437"/>
      <c r="M87" s="582"/>
      <c r="N87" s="288"/>
      <c r="O87" s="582"/>
      <c r="P87" s="560">
        <f t="shared" si="14"/>
        <v>0</v>
      </c>
      <c r="R87" s="11">
        <f>'Budget général'!Q78</f>
        <v>0</v>
      </c>
    </row>
    <row r="88" spans="1:18" x14ac:dyDescent="0.25">
      <c r="A88" s="633"/>
      <c r="B88" s="7" t="str">
        <f>'Budget général'!B79</f>
        <v>Département de la Marne</v>
      </c>
      <c r="C88" s="67">
        <f>'Budget général'!C79</f>
        <v>126</v>
      </c>
      <c r="D88" s="67">
        <f>'Budget général'!E79</f>
        <v>120</v>
      </c>
      <c r="F88" s="293"/>
      <c r="G88" s="582"/>
      <c r="H88" s="437"/>
      <c r="I88" s="582"/>
      <c r="J88" s="437"/>
      <c r="K88" s="582"/>
      <c r="L88" s="437"/>
      <c r="M88" s="582"/>
      <c r="N88" s="288"/>
      <c r="O88" s="582"/>
      <c r="P88" s="560">
        <f t="shared" si="14"/>
        <v>0</v>
      </c>
      <c r="R88" s="11">
        <f>'Budget général'!Q79</f>
        <v>0</v>
      </c>
    </row>
    <row r="89" spans="1:18" x14ac:dyDescent="0.25">
      <c r="A89" s="633"/>
      <c r="B89" s="7" t="str">
        <f>'Budget général'!B80</f>
        <v>Autres communes</v>
      </c>
      <c r="C89" s="67">
        <f>'Budget général'!C80</f>
        <v>0</v>
      </c>
      <c r="D89" s="67">
        <f>'Budget général'!E80</f>
        <v>0</v>
      </c>
      <c r="F89" s="293"/>
      <c r="G89" s="582"/>
      <c r="H89" s="437"/>
      <c r="I89" s="582"/>
      <c r="J89" s="437"/>
      <c r="K89" s="582"/>
      <c r="L89" s="437"/>
      <c r="M89" s="582"/>
      <c r="N89" s="288"/>
      <c r="O89" s="582"/>
      <c r="P89" s="560">
        <f t="shared" si="14"/>
        <v>0</v>
      </c>
      <c r="R89" s="11" t="str">
        <f>'Budget général'!Q80</f>
        <v>Subventions des communes ou des communautés de communes ou d'agglomérations</v>
      </c>
    </row>
    <row r="90" spans="1:18" x14ac:dyDescent="0.25">
      <c r="A90" s="633"/>
      <c r="B90" s="7">
        <f>'Budget général'!B81</f>
        <v>0</v>
      </c>
      <c r="C90" s="67">
        <f>'Budget général'!C81</f>
        <v>0</v>
      </c>
      <c r="D90" s="67">
        <f>'Budget général'!E81</f>
        <v>0</v>
      </c>
      <c r="F90" s="293"/>
      <c r="G90" s="582"/>
      <c r="H90" s="437"/>
      <c r="I90" s="582"/>
      <c r="J90" s="437"/>
      <c r="K90" s="582"/>
      <c r="L90" s="437"/>
      <c r="M90" s="582"/>
      <c r="N90" s="288"/>
      <c r="O90" s="582"/>
      <c r="P90" s="560">
        <f t="shared" si="14"/>
        <v>0</v>
      </c>
      <c r="R90" s="11">
        <f>'Budget général'!Q81</f>
        <v>0</v>
      </c>
    </row>
    <row r="91" spans="1:18" x14ac:dyDescent="0.25">
      <c r="A91" s="633"/>
      <c r="B91" s="7" t="str">
        <f>'Budget général'!B82</f>
        <v>A.C.S.E.</v>
      </c>
      <c r="C91" s="67">
        <f>'Budget général'!C82</f>
        <v>0</v>
      </c>
      <c r="D91" s="67">
        <f>'Budget général'!E82</f>
        <v>0</v>
      </c>
      <c r="F91" s="293"/>
      <c r="G91" s="582"/>
      <c r="H91" s="437"/>
      <c r="I91" s="582"/>
      <c r="J91" s="437"/>
      <c r="K91" s="582"/>
      <c r="L91" s="437"/>
      <c r="M91" s="582"/>
      <c r="N91" s="288"/>
      <c r="O91" s="582"/>
      <c r="P91" s="560">
        <f t="shared" si="14"/>
        <v>0</v>
      </c>
      <c r="R91" s="11">
        <f>'Budget général'!Q82</f>
        <v>0</v>
      </c>
    </row>
    <row r="92" spans="1:18" x14ac:dyDescent="0.25">
      <c r="A92" s="633"/>
      <c r="B92" s="7" t="str">
        <f>'Budget général'!B83</f>
        <v>Caisse d'Allocations familiales</v>
      </c>
      <c r="C92" s="67">
        <f>'Budget général'!C83</f>
        <v>0</v>
      </c>
      <c r="D92" s="67">
        <f>'Budget général'!E83</f>
        <v>0</v>
      </c>
      <c r="F92" s="293"/>
      <c r="G92" s="582"/>
      <c r="H92" s="437"/>
      <c r="I92" s="582"/>
      <c r="J92" s="437"/>
      <c r="K92" s="582"/>
      <c r="L92" s="437"/>
      <c r="M92" s="582"/>
      <c r="N92" s="288"/>
      <c r="O92" s="582"/>
      <c r="P92" s="560">
        <f t="shared" si="14"/>
        <v>0</v>
      </c>
      <c r="R92" s="11">
        <f>'Budget général'!Q83</f>
        <v>0</v>
      </c>
    </row>
    <row r="93" spans="1:18" x14ac:dyDescent="0.25">
      <c r="A93" s="633"/>
      <c r="B93" s="7" t="str">
        <f>'Budget général'!B84</f>
        <v>Caisse des Dépôts et Consignations</v>
      </c>
      <c r="C93" s="67">
        <f>'Budget général'!C84</f>
        <v>0</v>
      </c>
      <c r="D93" s="67">
        <f>'Budget général'!E84</f>
        <v>0</v>
      </c>
      <c r="F93" s="293"/>
      <c r="G93" s="582"/>
      <c r="H93" s="437"/>
      <c r="I93" s="582"/>
      <c r="J93" s="437"/>
      <c r="K93" s="582"/>
      <c r="L93" s="437"/>
      <c r="M93" s="582"/>
      <c r="N93" s="288"/>
      <c r="O93" s="582"/>
      <c r="P93" s="560">
        <f t="shared" si="14"/>
        <v>0</v>
      </c>
      <c r="R93" s="11">
        <f>'Budget général'!Q84</f>
        <v>0</v>
      </c>
    </row>
    <row r="94" spans="1:18" x14ac:dyDescent="0.25">
      <c r="A94" s="633"/>
      <c r="B94" s="7" t="str">
        <f>'Budget général'!B85</f>
        <v>Union Européenne</v>
      </c>
      <c r="C94" s="67">
        <f>'Budget général'!C85</f>
        <v>0</v>
      </c>
      <c r="D94" s="67">
        <f>'Budget général'!E85</f>
        <v>0</v>
      </c>
      <c r="F94" s="293"/>
      <c r="G94" s="582"/>
      <c r="H94" s="437"/>
      <c r="I94" s="582"/>
      <c r="J94" s="437"/>
      <c r="K94" s="582"/>
      <c r="L94" s="437"/>
      <c r="M94" s="582"/>
      <c r="N94" s="288"/>
      <c r="O94" s="582"/>
      <c r="P94" s="560">
        <f t="shared" si="14"/>
        <v>0</v>
      </c>
      <c r="R94" s="11">
        <f>'Budget général'!Q85</f>
        <v>0</v>
      </c>
    </row>
    <row r="95" spans="1:18" x14ac:dyDescent="0.25">
      <c r="A95" s="633"/>
      <c r="B95" s="7" t="str">
        <f>'Budget général'!B86</f>
        <v>Autres subventions</v>
      </c>
      <c r="C95" s="67">
        <f>'Budget général'!C86</f>
        <v>0</v>
      </c>
      <c r="D95" s="67">
        <f>'Budget général'!E86</f>
        <v>0</v>
      </c>
      <c r="F95" s="293"/>
      <c r="G95" s="582"/>
      <c r="H95" s="437"/>
      <c r="I95" s="582"/>
      <c r="J95" s="437"/>
      <c r="K95" s="582"/>
      <c r="L95" s="437"/>
      <c r="M95" s="582"/>
      <c r="N95" s="288"/>
      <c r="O95" s="582"/>
      <c r="P95" s="560">
        <f t="shared" si="14"/>
        <v>0</v>
      </c>
      <c r="R95" s="11">
        <f>'Budget général'!Q86</f>
        <v>0</v>
      </c>
    </row>
    <row r="96" spans="1:18" x14ac:dyDescent="0.25">
      <c r="A96" s="633"/>
      <c r="B96" s="7">
        <f>'Budget général'!B87</f>
        <v>0</v>
      </c>
      <c r="C96" s="67">
        <f>'Budget général'!C87</f>
        <v>0</v>
      </c>
      <c r="D96" s="67">
        <f>'Budget général'!E87</f>
        <v>0</v>
      </c>
      <c r="F96" s="293"/>
      <c r="G96" s="582"/>
      <c r="H96" s="437"/>
      <c r="I96" s="582"/>
      <c r="J96" s="437"/>
      <c r="K96" s="582"/>
      <c r="L96" s="437"/>
      <c r="M96" s="582"/>
      <c r="N96" s="288"/>
      <c r="O96" s="582"/>
      <c r="P96" s="560">
        <f t="shared" si="14"/>
        <v>0</v>
      </c>
      <c r="R96" s="11">
        <f>'Budget général'!Q87</f>
        <v>0</v>
      </c>
    </row>
    <row r="97" spans="1:18" x14ac:dyDescent="0.25">
      <c r="A97" s="633"/>
      <c r="B97" s="7">
        <f>'Budget général'!B88</f>
        <v>0</v>
      </c>
      <c r="C97" s="67">
        <f>'Budget général'!C88</f>
        <v>0</v>
      </c>
      <c r="D97" s="67">
        <f>'Budget général'!E88</f>
        <v>0</v>
      </c>
      <c r="F97" s="293"/>
      <c r="G97" s="582"/>
      <c r="H97" s="437"/>
      <c r="I97" s="582"/>
      <c r="J97" s="437"/>
      <c r="K97" s="582"/>
      <c r="L97" s="437"/>
      <c r="M97" s="582"/>
      <c r="N97" s="288"/>
      <c r="O97" s="582"/>
      <c r="P97" s="560">
        <f t="shared" si="14"/>
        <v>0</v>
      </c>
      <c r="R97" s="11">
        <f>'Budget général'!Q88</f>
        <v>0</v>
      </c>
    </row>
    <row r="98" spans="1:18" x14ac:dyDescent="0.25">
      <c r="A98" s="633"/>
      <c r="B98" s="7">
        <f>'Budget général'!B89</f>
        <v>0</v>
      </c>
      <c r="C98" s="67">
        <f>'Budget général'!C89</f>
        <v>0</v>
      </c>
      <c r="D98" s="67">
        <f>'Budget général'!E89</f>
        <v>0</v>
      </c>
      <c r="F98" s="293"/>
      <c r="G98" s="582"/>
      <c r="H98" s="437"/>
      <c r="I98" s="582"/>
      <c r="J98" s="437"/>
      <c r="K98" s="582"/>
      <c r="L98" s="437"/>
      <c r="M98" s="582"/>
      <c r="N98" s="288"/>
      <c r="O98" s="582"/>
      <c r="P98" s="560">
        <f t="shared" si="14"/>
        <v>0</v>
      </c>
      <c r="R98" s="11" t="str">
        <f>'Budget général'!Q89</f>
        <v>Dons reçus de bienfaiteurs ou autres entités</v>
      </c>
    </row>
    <row r="99" spans="1:18" x14ac:dyDescent="0.25">
      <c r="A99" s="632"/>
      <c r="B99" s="38">
        <f>'Budget général'!B90</f>
        <v>0</v>
      </c>
      <c r="C99" s="281">
        <f>'Budget général'!C90</f>
        <v>0</v>
      </c>
      <c r="D99" s="281">
        <f>'Budget général'!E90</f>
        <v>0</v>
      </c>
      <c r="F99" s="294"/>
      <c r="G99" s="583"/>
      <c r="H99" s="438"/>
      <c r="I99" s="583"/>
      <c r="J99" s="438"/>
      <c r="K99" s="583"/>
      <c r="L99" s="438"/>
      <c r="M99" s="583"/>
      <c r="N99" s="289"/>
      <c r="O99" s="583"/>
      <c r="P99" s="296">
        <f t="shared" si="14"/>
        <v>0</v>
      </c>
      <c r="R99" s="11" t="str">
        <f>'Budget général'!Q90</f>
        <v>Sommes reçus des partenaires</v>
      </c>
    </row>
    <row r="100" spans="1:18" ht="15" customHeight="1" x14ac:dyDescent="0.25">
      <c r="A100" s="631" t="str">
        <f>'Budget général'!A91</f>
        <v>75 - AUTRES PRODUITS GESTION COURANTE</v>
      </c>
      <c r="B100" s="33" t="str">
        <f>'Budget général'!B91</f>
        <v>Cotisations</v>
      </c>
      <c r="C100" s="280">
        <f>'Budget général'!C91</f>
        <v>0</v>
      </c>
      <c r="D100" s="280">
        <f>'Budget général'!E91</f>
        <v>0</v>
      </c>
      <c r="F100" s="295"/>
      <c r="G100" s="584"/>
      <c r="H100" s="439"/>
      <c r="I100" s="584"/>
      <c r="J100" s="439"/>
      <c r="K100" s="584"/>
      <c r="L100" s="439"/>
      <c r="M100" s="584"/>
      <c r="N100" s="290"/>
      <c r="O100" s="584"/>
      <c r="P100" s="297">
        <f t="shared" si="14"/>
        <v>0</v>
      </c>
      <c r="R100" s="11" t="str">
        <f>'Budget général'!Q91</f>
        <v>Cotisations reçues des membres de l'association</v>
      </c>
    </row>
    <row r="101" spans="1:18" x14ac:dyDescent="0.25">
      <c r="A101" s="633"/>
      <c r="B101" s="7" t="str">
        <f>'Budget général'!B92</f>
        <v>Dons des bienfaiteurs</v>
      </c>
      <c r="C101" s="67">
        <f>'Budget général'!C92</f>
        <v>5755.25</v>
      </c>
      <c r="D101" s="67">
        <f>'Budget général'!E92</f>
        <v>3800</v>
      </c>
      <c r="F101" s="293"/>
      <c r="G101" s="582"/>
      <c r="H101" s="437"/>
      <c r="I101" s="582"/>
      <c r="J101" s="437"/>
      <c r="K101" s="582"/>
      <c r="L101" s="437"/>
      <c r="M101" s="582"/>
      <c r="N101" s="288"/>
      <c r="O101" s="582"/>
      <c r="P101" s="560">
        <f t="shared" si="14"/>
        <v>0</v>
      </c>
      <c r="R101" s="11">
        <f>'Budget général'!Q92</f>
        <v>0</v>
      </c>
    </row>
    <row r="102" spans="1:18" x14ac:dyDescent="0.25">
      <c r="A102" s="632"/>
      <c r="B102" s="38" t="str">
        <f>'Budget général'!B93</f>
        <v>Indemnités d'assurances</v>
      </c>
      <c r="C102" s="281">
        <f>'Budget général'!C93</f>
        <v>100</v>
      </c>
      <c r="D102" s="281">
        <f>'Budget général'!E93</f>
        <v>0</v>
      </c>
      <c r="F102" s="294"/>
      <c r="G102" s="583"/>
      <c r="H102" s="438"/>
      <c r="I102" s="583"/>
      <c r="J102" s="438"/>
      <c r="K102" s="583"/>
      <c r="L102" s="438"/>
      <c r="M102" s="583"/>
      <c r="N102" s="289"/>
      <c r="O102" s="583"/>
      <c r="P102" s="296">
        <f t="shared" si="14"/>
        <v>0</v>
      </c>
      <c r="R102" s="11" t="str">
        <f>'Budget général'!Q93</f>
        <v>Prise en charge par assurances</v>
      </c>
    </row>
    <row r="103" spans="1:18" x14ac:dyDescent="0.25">
      <c r="A103" s="631" t="str">
        <f>'Budget général'!A94</f>
        <v>76 - PRODUITS FINANCIERS</v>
      </c>
      <c r="B103" s="33" t="str">
        <f>'Budget général'!B94</f>
        <v>Intérêts des placements</v>
      </c>
      <c r="C103" s="280">
        <f>'Budget général'!C94</f>
        <v>343.46</v>
      </c>
      <c r="D103" s="280">
        <f>'Budget général'!E94</f>
        <v>300</v>
      </c>
      <c r="F103" s="295"/>
      <c r="G103" s="584"/>
      <c r="H103" s="439"/>
      <c r="I103" s="584"/>
      <c r="J103" s="439"/>
      <c r="K103" s="584"/>
      <c r="L103" s="439"/>
      <c r="M103" s="584"/>
      <c r="N103" s="290"/>
      <c r="O103" s="584"/>
      <c r="P103" s="297">
        <f t="shared" si="14"/>
        <v>0</v>
      </c>
      <c r="R103" s="11" t="str">
        <f>'Budget général'!Q94</f>
        <v>intérêts reçus sur des placements financiers</v>
      </c>
    </row>
    <row r="104" spans="1:18" x14ac:dyDescent="0.25">
      <c r="A104" s="632"/>
      <c r="B104" s="38" t="str">
        <f>'Budget général'!B95</f>
        <v>Revenus des V.M.P.</v>
      </c>
      <c r="C104" s="281">
        <f>'Budget général'!C95</f>
        <v>0</v>
      </c>
      <c r="D104" s="281">
        <f>'Budget général'!E95</f>
        <v>0</v>
      </c>
      <c r="F104" s="294"/>
      <c r="G104" s="583"/>
      <c r="H104" s="438"/>
      <c r="I104" s="583"/>
      <c r="J104" s="438"/>
      <c r="K104" s="583"/>
      <c r="L104" s="438"/>
      <c r="M104" s="583"/>
      <c r="N104" s="289"/>
      <c r="O104" s="583"/>
      <c r="P104" s="296">
        <f t="shared" si="14"/>
        <v>0</v>
      </c>
      <c r="R104" s="11" t="str">
        <f>'Budget général'!Q95</f>
        <v>Coupons des parts sociales</v>
      </c>
    </row>
    <row r="105" spans="1:18" ht="15" customHeight="1" x14ac:dyDescent="0.25">
      <c r="A105" s="631" t="str">
        <f>'Budget général'!A96</f>
        <v>77 - PRODUITS EXCEPTIONNELS</v>
      </c>
      <c r="B105" s="306" t="str">
        <f>'Budget général'!B96</f>
        <v>Produits exceptionnels</v>
      </c>
      <c r="C105" s="280">
        <f>'Budget général'!C96</f>
        <v>0</v>
      </c>
      <c r="D105" s="280">
        <f>'Budget général'!E96</f>
        <v>0</v>
      </c>
      <c r="F105" s="295"/>
      <c r="G105" s="584"/>
      <c r="H105" s="439"/>
      <c r="I105" s="584"/>
      <c r="J105" s="439"/>
      <c r="K105" s="584"/>
      <c r="L105" s="439"/>
      <c r="M105" s="584"/>
      <c r="N105" s="290"/>
      <c r="O105" s="584"/>
      <c r="P105" s="297">
        <f t="shared" si="14"/>
        <v>0</v>
      </c>
      <c r="R105" s="11" t="str">
        <f>'Budget général'!Q96</f>
        <v>Produits non récurrents (dégrèvements d'impôts)</v>
      </c>
    </row>
    <row r="106" spans="1:18" ht="15" customHeight="1" x14ac:dyDescent="0.25">
      <c r="A106" s="632"/>
      <c r="B106" s="307">
        <f>'Budget général'!B97</f>
        <v>0</v>
      </c>
      <c r="C106" s="281">
        <f>'Budget général'!C97</f>
        <v>0</v>
      </c>
      <c r="D106" s="281">
        <f>'Budget général'!E97</f>
        <v>0</v>
      </c>
      <c r="F106" s="294"/>
      <c r="G106" s="583"/>
      <c r="H106" s="438"/>
      <c r="I106" s="583"/>
      <c r="J106" s="438"/>
      <c r="K106" s="583"/>
      <c r="L106" s="438"/>
      <c r="M106" s="583"/>
      <c r="N106" s="289"/>
      <c r="O106" s="583"/>
      <c r="P106" s="296">
        <f t="shared" si="14"/>
        <v>0</v>
      </c>
      <c r="R106" s="11">
        <f>'Budget général'!Q97</f>
        <v>0</v>
      </c>
    </row>
    <row r="107" spans="1:18" ht="15" customHeight="1" x14ac:dyDescent="0.25">
      <c r="A107" s="646" t="str">
        <f>'Budget général'!A96</f>
        <v>77 - PRODUITS EXCEPTIONNELS</v>
      </c>
      <c r="B107" s="306" t="str">
        <f>'Budget général'!B98</f>
        <v>Reprises sur amortissements et provisions</v>
      </c>
      <c r="C107" s="280">
        <f>'Budget général'!C98</f>
        <v>0</v>
      </c>
      <c r="D107" s="280">
        <f>'Budget général'!E98</f>
        <v>0</v>
      </c>
      <c r="F107" s="295"/>
      <c r="G107" s="584"/>
      <c r="H107" s="439"/>
      <c r="I107" s="584"/>
      <c r="J107" s="439"/>
      <c r="K107" s="584"/>
      <c r="L107" s="439"/>
      <c r="M107" s="584"/>
      <c r="N107" s="290"/>
      <c r="O107" s="584"/>
      <c r="P107" s="297">
        <f t="shared" si="14"/>
        <v>0</v>
      </c>
      <c r="R107" s="11" t="str">
        <f>'Budget général'!Q98</f>
        <v>Reprises sur provisions constituées les années précédentes</v>
      </c>
    </row>
    <row r="108" spans="1:18" ht="15" customHeight="1" x14ac:dyDescent="0.25">
      <c r="A108" s="647"/>
      <c r="B108" s="307" t="str">
        <f>'Budget général'!B99</f>
        <v>Couverture déficit prévsionnel/fonds propres</v>
      </c>
      <c r="C108" s="281">
        <f>'Budget général'!C99</f>
        <v>0</v>
      </c>
      <c r="D108" s="281">
        <f>'Budget général'!E99</f>
        <v>0</v>
      </c>
      <c r="F108" s="294"/>
      <c r="G108" s="583"/>
      <c r="H108" s="438"/>
      <c r="I108" s="583"/>
      <c r="J108" s="438"/>
      <c r="K108" s="583"/>
      <c r="L108" s="438"/>
      <c r="M108" s="583"/>
      <c r="N108" s="289"/>
      <c r="O108" s="583"/>
      <c r="P108" s="296">
        <f t="shared" si="14"/>
        <v>0</v>
      </c>
      <c r="R108" s="11">
        <f>'Budget général'!Q99</f>
        <v>0</v>
      </c>
    </row>
    <row r="109" spans="1:18" ht="15" customHeight="1" x14ac:dyDescent="0.25">
      <c r="A109" s="631" t="str">
        <f>'Budget général'!A100</f>
        <v>79 - TRANSFERTS DE CHARGES</v>
      </c>
      <c r="B109" s="306" t="str">
        <f>'Budget général'!B100</f>
        <v>Transfert de charges (supprimé)</v>
      </c>
      <c r="C109" s="280">
        <f>'Budget général'!C100</f>
        <v>0</v>
      </c>
      <c r="D109" s="280">
        <f>'Budget général'!E100</f>
        <v>0</v>
      </c>
      <c r="F109" s="295"/>
      <c r="G109" s="584"/>
      <c r="H109" s="439"/>
      <c r="I109" s="584"/>
      <c r="J109" s="439"/>
      <c r="K109" s="584"/>
      <c r="L109" s="439"/>
      <c r="M109" s="584"/>
      <c r="N109" s="290"/>
      <c r="O109" s="584"/>
      <c r="P109" s="297">
        <f t="shared" si="14"/>
        <v>0</v>
      </c>
      <c r="R109" s="11">
        <f>'Budget général'!Q100</f>
        <v>0</v>
      </c>
    </row>
    <row r="110" spans="1:18" ht="15" customHeight="1" thickBot="1" x14ac:dyDescent="0.3">
      <c r="A110" s="632"/>
      <c r="B110" s="307">
        <f>'Budget général'!B101</f>
        <v>0</v>
      </c>
      <c r="C110" s="281">
        <f>'Budget général'!C101</f>
        <v>0</v>
      </c>
      <c r="D110" s="281">
        <f>'Budget général'!E101</f>
        <v>0</v>
      </c>
      <c r="F110" s="309"/>
      <c r="G110" s="585"/>
      <c r="H110" s="440"/>
      <c r="I110" s="585"/>
      <c r="J110" s="440"/>
      <c r="K110" s="585"/>
      <c r="L110" s="440"/>
      <c r="M110" s="585"/>
      <c r="N110" s="291"/>
      <c r="O110" s="585"/>
      <c r="P110" s="310">
        <f t="shared" si="14"/>
        <v>0</v>
      </c>
      <c r="R110" s="11">
        <f>'Budget général'!Q101</f>
        <v>0</v>
      </c>
    </row>
    <row r="111" spans="1:18" ht="15.75" thickBot="1" x14ac:dyDescent="0.3">
      <c r="B111">
        <v>0</v>
      </c>
      <c r="C111" s="11">
        <v>0</v>
      </c>
      <c r="R111" s="11"/>
    </row>
    <row r="112" spans="1:18" ht="15.75" customHeight="1" x14ac:dyDescent="0.25">
      <c r="A112" s="646" t="str">
        <f>'Budget général'!A103</f>
        <v>87 - CONTRIB. VOLONT. EN NATURE</v>
      </c>
      <c r="B112" s="561" t="str">
        <f>'Budget général'!B103</f>
        <v>Bénévolat</v>
      </c>
      <c r="C112" s="562">
        <f>'Budget général'!C103</f>
        <v>9560</v>
      </c>
      <c r="D112" s="280">
        <f>'Budget général'!E103</f>
        <v>0</v>
      </c>
      <c r="F112" s="282"/>
      <c r="G112" s="576"/>
      <c r="H112" s="436"/>
      <c r="I112" s="576"/>
      <c r="J112" s="528"/>
      <c r="K112" s="576"/>
      <c r="L112" s="287"/>
      <c r="M112" s="576"/>
      <c r="N112" s="287"/>
      <c r="O112" s="576"/>
      <c r="P112" s="546">
        <f t="shared" si="14"/>
        <v>0</v>
      </c>
      <c r="R112" s="11" t="str">
        <f>'Budget général'!Q103</f>
        <v>Temps passé par les bénévoles pour la gestion de l'association</v>
      </c>
    </row>
    <row r="113" spans="1:18" ht="15.75" customHeight="1" x14ac:dyDescent="0.25">
      <c r="A113" s="666"/>
      <c r="B113" s="563" t="str">
        <f>'Budget général'!B104</f>
        <v>Prestations en nature</v>
      </c>
      <c r="C113" s="564">
        <f>'Budget général'!C104</f>
        <v>14074</v>
      </c>
      <c r="D113" s="67">
        <f>'Budget général'!E104</f>
        <v>0</v>
      </c>
      <c r="F113" s="283"/>
      <c r="G113" s="577"/>
      <c r="H113" s="437"/>
      <c r="I113" s="577"/>
      <c r="J113" s="529"/>
      <c r="K113" s="577"/>
      <c r="L113" s="288"/>
      <c r="M113" s="577"/>
      <c r="N113" s="288"/>
      <c r="O113" s="577"/>
      <c r="P113" s="547">
        <f t="shared" si="14"/>
        <v>0</v>
      </c>
      <c r="R113" s="11" t="str">
        <f>'Budget général'!Q104</f>
        <v>Réalisation de flyers, location gratuite de salles</v>
      </c>
    </row>
    <row r="114" spans="1:18" ht="15.75" customHeight="1" x14ac:dyDescent="0.25">
      <c r="A114" s="666"/>
      <c r="B114" s="563">
        <f>'Budget général'!B105</f>
        <v>0</v>
      </c>
      <c r="C114" s="564"/>
      <c r="D114" s="67"/>
      <c r="F114" s="283"/>
      <c r="G114" s="577"/>
      <c r="H114" s="437"/>
      <c r="I114" s="577"/>
      <c r="J114" s="529"/>
      <c r="K114" s="577"/>
      <c r="L114" s="288"/>
      <c r="M114" s="577"/>
      <c r="N114" s="288"/>
      <c r="O114" s="577"/>
      <c r="P114" s="547"/>
      <c r="R114" s="11"/>
    </row>
    <row r="115" spans="1:18" ht="15.75" customHeight="1" thickBot="1" x14ac:dyDescent="0.3">
      <c r="A115" s="647"/>
      <c r="B115" s="549" t="str">
        <f>'Budget général'!B106</f>
        <v>Dons en nature</v>
      </c>
      <c r="C115" s="556">
        <f>'Budget général'!C105</f>
        <v>0</v>
      </c>
      <c r="D115" s="281">
        <f>'Budget général'!E105</f>
        <v>0</v>
      </c>
      <c r="F115" s="286"/>
      <c r="G115" s="580"/>
      <c r="H115" s="440"/>
      <c r="I115" s="580"/>
      <c r="J115" s="530"/>
      <c r="K115" s="580"/>
      <c r="L115" s="291"/>
      <c r="M115" s="580"/>
      <c r="N115" s="291"/>
      <c r="O115" s="580"/>
      <c r="P115" s="554">
        <f t="shared" si="14"/>
        <v>0</v>
      </c>
      <c r="R115" s="11">
        <f>'Budget général'!Q105</f>
        <v>0</v>
      </c>
    </row>
  </sheetData>
  <sheetProtection sheet="1" scenarios="1" selectLockedCells="1"/>
  <mergeCells count="52">
    <mergeCell ref="K9:K11"/>
    <mergeCell ref="K13:K15"/>
    <mergeCell ref="K69:K71"/>
    <mergeCell ref="O69:O71"/>
    <mergeCell ref="H3:I3"/>
    <mergeCell ref="J3:K3"/>
    <mergeCell ref="L3:M3"/>
    <mergeCell ref="N3:O3"/>
    <mergeCell ref="M5:M7"/>
    <mergeCell ref="M9:M11"/>
    <mergeCell ref="M13:M15"/>
    <mergeCell ref="M69:M71"/>
    <mergeCell ref="A109:A110"/>
    <mergeCell ref="A112:A115"/>
    <mergeCell ref="A24:A30"/>
    <mergeCell ref="A78:A79"/>
    <mergeCell ref="A80:A99"/>
    <mergeCell ref="A100:A102"/>
    <mergeCell ref="A103:A104"/>
    <mergeCell ref="A105:A106"/>
    <mergeCell ref="A107:A108"/>
    <mergeCell ref="A61:A64"/>
    <mergeCell ref="A66:B67"/>
    <mergeCell ref="A40:A43"/>
    <mergeCell ref="C66:C67"/>
    <mergeCell ref="D66:D67"/>
    <mergeCell ref="F66:P66"/>
    <mergeCell ref="A73:A77"/>
    <mergeCell ref="A44:A47"/>
    <mergeCell ref="A48:A50"/>
    <mergeCell ref="A51:A52"/>
    <mergeCell ref="A53:A54"/>
    <mergeCell ref="A55:A56"/>
    <mergeCell ref="A57:A59"/>
    <mergeCell ref="G69:G71"/>
    <mergeCell ref="I69:I71"/>
    <mergeCell ref="A2:B3"/>
    <mergeCell ref="C2:C3"/>
    <mergeCell ref="D2:D3"/>
    <mergeCell ref="F2:P2"/>
    <mergeCell ref="A17:A23"/>
    <mergeCell ref="F3:G3"/>
    <mergeCell ref="G5:G7"/>
    <mergeCell ref="G9:G11"/>
    <mergeCell ref="G13:G15"/>
    <mergeCell ref="I5:I7"/>
    <mergeCell ref="I9:I11"/>
    <mergeCell ref="I13:I15"/>
    <mergeCell ref="O5:O7"/>
    <mergeCell ref="O9:O11"/>
    <mergeCell ref="O13:O15"/>
    <mergeCell ref="K5:K7"/>
  </mergeCells>
  <conditionalFormatting sqref="D13:D15">
    <cfRule type="cellIs" dxfId="1" priority="1" operator="notEqual">
      <formula>0</formula>
    </cfRule>
  </conditionalFormatting>
  <conditionalFormatting sqref="F13:I13 K13 M13 O13 J13:J15 L13:L15 N13:N15 P13:P15 F14:F15 H14:H15">
    <cfRule type="cellIs" dxfId="0" priority="6" operator="not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8E46C-EF63-47DB-A0CE-EBBF2FBBCCE6}">
  <sheetPr>
    <pageSetUpPr fitToPage="1"/>
  </sheetPr>
  <dimension ref="A1:Q102"/>
  <sheetViews>
    <sheetView showZeros="0" zoomScaleNormal="100" workbookViewId="0">
      <pane ySplit="3" topLeftCell="A4" activePane="bottomLeft" state="frozen"/>
      <selection activeCell="A3" sqref="A3"/>
      <selection pane="bottomLeft" activeCell="D5" sqref="D5"/>
    </sheetView>
  </sheetViews>
  <sheetFormatPr baseColWidth="10" defaultColWidth="11.42578125" defaultRowHeight="15" x14ac:dyDescent="0.25"/>
  <cols>
    <col min="1" max="1" width="30.28515625" customWidth="1"/>
    <col min="2" max="2" width="41" customWidth="1"/>
    <col min="3" max="3" width="1.7109375" customWidth="1"/>
    <col min="4" max="4" width="11.42578125" style="11"/>
    <col min="5" max="5" width="1.85546875" style="11" customWidth="1"/>
    <col min="6" max="17" width="11.42578125" style="11"/>
  </cols>
  <sheetData>
    <row r="1" spans="1:17" ht="19.5" hidden="1" customHeight="1" x14ac:dyDescent="0.25">
      <c r="F1" s="60">
        <f>MONTH(F3)</f>
        <v>1</v>
      </c>
      <c r="G1" s="60">
        <f t="shared" ref="G1:Q1" si="0">MONTH(G3)</f>
        <v>2</v>
      </c>
      <c r="H1" s="60">
        <f t="shared" si="0"/>
        <v>3</v>
      </c>
      <c r="I1" s="60">
        <f t="shared" si="0"/>
        <v>4</v>
      </c>
      <c r="J1" s="60">
        <f t="shared" si="0"/>
        <v>5</v>
      </c>
      <c r="K1" s="60">
        <f t="shared" si="0"/>
        <v>6</v>
      </c>
      <c r="L1" s="60">
        <f t="shared" si="0"/>
        <v>7</v>
      </c>
      <c r="M1" s="60">
        <f t="shared" si="0"/>
        <v>8</v>
      </c>
      <c r="N1" s="60">
        <f t="shared" si="0"/>
        <v>9</v>
      </c>
      <c r="O1" s="60">
        <f t="shared" si="0"/>
        <v>10</v>
      </c>
      <c r="P1" s="60">
        <f t="shared" si="0"/>
        <v>11</v>
      </c>
      <c r="Q1" s="60">
        <f t="shared" si="0"/>
        <v>12</v>
      </c>
    </row>
    <row r="2" spans="1:17" ht="21" hidden="1" customHeight="1" thickBot="1" x14ac:dyDescent="0.3"/>
    <row r="3" spans="1:17" s="42" customFormat="1" ht="15" customHeight="1" thickBot="1" x14ac:dyDescent="0.3">
      <c r="A3" s="22"/>
      <c r="B3" s="22"/>
      <c r="C3" s="22"/>
      <c r="D3" s="320" t="s">
        <v>212</v>
      </c>
      <c r="E3" s="316"/>
      <c r="F3" s="41">
        <f>date_debut+15</f>
        <v>45673</v>
      </c>
      <c r="G3" s="41">
        <f>F3+30</f>
        <v>45703</v>
      </c>
      <c r="H3" s="41">
        <f t="shared" ref="H3:Q3" si="1">G3+30</f>
        <v>45733</v>
      </c>
      <c r="I3" s="41">
        <f t="shared" si="1"/>
        <v>45763</v>
      </c>
      <c r="J3" s="41">
        <f t="shared" si="1"/>
        <v>45793</v>
      </c>
      <c r="K3" s="41">
        <f t="shared" si="1"/>
        <v>45823</v>
      </c>
      <c r="L3" s="41">
        <f t="shared" si="1"/>
        <v>45853</v>
      </c>
      <c r="M3" s="41">
        <f t="shared" si="1"/>
        <v>45883</v>
      </c>
      <c r="N3" s="41">
        <f t="shared" si="1"/>
        <v>45913</v>
      </c>
      <c r="O3" s="41">
        <f t="shared" si="1"/>
        <v>45943</v>
      </c>
      <c r="P3" s="41">
        <f t="shared" si="1"/>
        <v>45973</v>
      </c>
      <c r="Q3" s="41">
        <f t="shared" si="1"/>
        <v>46003</v>
      </c>
    </row>
    <row r="4" spans="1:17" ht="15" customHeight="1" thickBot="1" x14ac:dyDescent="0.3">
      <c r="A4" s="8"/>
      <c r="B4" s="8"/>
      <c r="C4" s="8"/>
      <c r="D4" s="10"/>
      <c r="E4" s="10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ht="15" customHeight="1" thickBot="1" x14ac:dyDescent="0.3">
      <c r="A5" s="8"/>
      <c r="B5" s="308" t="s">
        <v>224</v>
      </c>
      <c r="C5" s="8"/>
      <c r="D5" s="321">
        <f>D58-D7</f>
        <v>1521.4599999999982</v>
      </c>
      <c r="E5" s="10"/>
      <c r="F5" s="43">
        <f t="shared" ref="F5:Q5" si="2">F58-F7</f>
        <v>-760.04</v>
      </c>
      <c r="G5" s="317">
        <f t="shared" si="2"/>
        <v>184.12</v>
      </c>
      <c r="H5" s="43">
        <f t="shared" si="2"/>
        <v>-621.21</v>
      </c>
      <c r="I5" s="43">
        <f t="shared" si="2"/>
        <v>-167.07999999999998</v>
      </c>
      <c r="J5" s="43">
        <f t="shared" si="2"/>
        <v>-185.04000000000002</v>
      </c>
      <c r="K5" s="43">
        <f t="shared" si="2"/>
        <v>423</v>
      </c>
      <c r="L5" s="43">
        <f t="shared" si="2"/>
        <v>26.78</v>
      </c>
      <c r="M5" s="43">
        <f t="shared" si="2"/>
        <v>-447.22</v>
      </c>
      <c r="N5" s="43">
        <f t="shared" si="2"/>
        <v>87.94</v>
      </c>
      <c r="O5" s="43">
        <f t="shared" si="2"/>
        <v>189.69</v>
      </c>
      <c r="P5" s="43">
        <f t="shared" si="2"/>
        <v>3495.26</v>
      </c>
      <c r="Q5" s="43">
        <f t="shared" si="2"/>
        <v>-704.74</v>
      </c>
    </row>
    <row r="6" spans="1:17" ht="15" customHeight="1" thickBot="1" x14ac:dyDescent="0.3">
      <c r="A6" s="8"/>
      <c r="B6" s="8"/>
      <c r="C6" s="8"/>
      <c r="D6" s="10"/>
      <c r="E6" s="1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15" customHeight="1" thickBot="1" x14ac:dyDescent="0.3">
      <c r="B7" s="308" t="s">
        <v>193</v>
      </c>
      <c r="C7" s="308"/>
      <c r="D7" s="321">
        <f>SUM(D9:D51)</f>
        <v>6439.9800000000014</v>
      </c>
      <c r="E7" s="276"/>
      <c r="F7" s="43">
        <f t="shared" ref="F7:Q7" si="3">SUM(F9:F51)</f>
        <v>840.68</v>
      </c>
      <c r="G7" s="317">
        <f t="shared" si="3"/>
        <v>115.88</v>
      </c>
      <c r="H7" s="43">
        <f t="shared" si="3"/>
        <v>981.21</v>
      </c>
      <c r="I7" s="43">
        <f t="shared" si="3"/>
        <v>167.07999999999998</v>
      </c>
      <c r="J7" s="43">
        <f t="shared" si="3"/>
        <v>306.04000000000002</v>
      </c>
      <c r="K7" s="43">
        <f t="shared" si="3"/>
        <v>614.25</v>
      </c>
      <c r="L7" s="43">
        <f t="shared" si="3"/>
        <v>3.2199999999999998</v>
      </c>
      <c r="M7" s="43">
        <f t="shared" si="3"/>
        <v>447.22</v>
      </c>
      <c r="N7" s="43">
        <f t="shared" si="3"/>
        <v>102.75999999999999</v>
      </c>
      <c r="O7" s="43">
        <f t="shared" si="3"/>
        <v>151.69999999999999</v>
      </c>
      <c r="P7" s="43">
        <f t="shared" si="3"/>
        <v>1031.74</v>
      </c>
      <c r="Q7" s="43">
        <f t="shared" si="3"/>
        <v>1678.2</v>
      </c>
    </row>
    <row r="8" spans="1:17" ht="15" customHeight="1" thickBot="1" x14ac:dyDescent="0.3"/>
    <row r="9" spans="1:17" ht="15" customHeight="1" x14ac:dyDescent="0.25">
      <c r="A9" s="631" t="str">
        <f>'Postes comptables'!A3</f>
        <v>60 - ACHATS</v>
      </c>
      <c r="B9" s="306" t="str">
        <f>'Postes comptables'!C3</f>
        <v>Achat de matériel musical</v>
      </c>
      <c r="C9" s="7"/>
      <c r="D9" s="322">
        <f>SUMIF(Dépenses!$F:$F,B9,Dépenses!$E:$E)</f>
        <v>534.5</v>
      </c>
      <c r="F9" s="277">
        <f>SUMIFS(Dépenses!$E:$E,Dépenses!$F:$F,$B9,Dépenses!$W:$W,F$1)</f>
        <v>0</v>
      </c>
      <c r="G9" s="34">
        <f>SUMIFS(Dépenses!$E:$E,Dépenses!$F:$F,$B9,Dépenses!$W:$W,G$1)</f>
        <v>0</v>
      </c>
      <c r="H9" s="34">
        <f>SUMIFS(Dépenses!$E:$E,Dépenses!$F:$F,$B9,Dépenses!$W:$W,H$1)</f>
        <v>242</v>
      </c>
      <c r="I9" s="34">
        <f>SUMIFS(Dépenses!$E:$E,Dépenses!$F:$F,$B9,Dépenses!$W:$W,I$1)</f>
        <v>0</v>
      </c>
      <c r="J9" s="34">
        <f>SUMIFS(Dépenses!$E:$E,Dépenses!$F:$F,$B9,Dépenses!$W:$W,J$1)</f>
        <v>0</v>
      </c>
      <c r="K9" s="34">
        <f>SUMIFS(Dépenses!$E:$E,Dépenses!$F:$F,$B9,Dépenses!$W:$W,K$1)</f>
        <v>0</v>
      </c>
      <c r="L9" s="34">
        <f>SUMIFS(Dépenses!$E:$E,Dépenses!$F:$F,$B9,Dépenses!$W:$W,L$1)</f>
        <v>0</v>
      </c>
      <c r="M9" s="34">
        <f>SUMIFS(Dépenses!$E:$E,Dépenses!$F:$F,$B9,Dépenses!$W:$W,M$1)</f>
        <v>0</v>
      </c>
      <c r="N9" s="34">
        <f>SUMIFS(Dépenses!$E:$E,Dépenses!$F:$F,$B9,Dépenses!$W:$W,N$1)</f>
        <v>0</v>
      </c>
      <c r="O9" s="34">
        <f>SUMIFS(Dépenses!$E:$E,Dépenses!$F:$F,$B9,Dépenses!$W:$W,O$1)</f>
        <v>0</v>
      </c>
      <c r="P9" s="34">
        <f>SUMIFS(Dépenses!$E:$E,Dépenses!$F:$F,$B9,Dépenses!$W:$W,P$1)</f>
        <v>0</v>
      </c>
      <c r="Q9" s="35">
        <f>SUMIFS(Dépenses!$E:$E,Dépenses!$F:$F,$B9,Dépenses!$W:$W,Q$1)</f>
        <v>292.5</v>
      </c>
    </row>
    <row r="10" spans="1:17" ht="15" customHeight="1" x14ac:dyDescent="0.25">
      <c r="A10" s="633"/>
      <c r="B10" s="318" t="str">
        <f>'Postes comptables'!C4</f>
        <v>Achat de partitions</v>
      </c>
      <c r="C10" s="7"/>
      <c r="D10" s="323">
        <f>SUMIF(Dépenses!$F:$F,B10,Dépenses!$E:$E)</f>
        <v>403.97</v>
      </c>
      <c r="F10" s="278">
        <f>SUMIFS(Dépenses!$E:$E,Dépenses!$F:$F,$B10,Dépenses!$W:$W,F$1)</f>
        <v>206.39</v>
      </c>
      <c r="G10" s="11">
        <f>SUMIFS(Dépenses!$E:$E,Dépenses!$F:$F,$B10,Dépenses!$W:$W,G$1)</f>
        <v>112.66</v>
      </c>
      <c r="H10" s="11">
        <f>SUMIFS(Dépenses!$E:$E,Dépenses!$F:$F,$B10,Dépenses!$W:$W,H$1)</f>
        <v>0</v>
      </c>
      <c r="I10" s="11">
        <f>SUMIFS(Dépenses!$E:$E,Dépenses!$F:$F,$B10,Dépenses!$W:$W,I$1)</f>
        <v>0</v>
      </c>
      <c r="J10" s="11">
        <f>SUMIFS(Dépenses!$E:$E,Dépenses!$F:$F,$B10,Dépenses!$W:$W,J$1)</f>
        <v>0</v>
      </c>
      <c r="K10" s="11">
        <f>SUMIFS(Dépenses!$E:$E,Dépenses!$F:$F,$B10,Dépenses!$W:$W,K$1)</f>
        <v>84.92</v>
      </c>
      <c r="L10" s="11">
        <f>SUMIFS(Dépenses!$E:$E,Dépenses!$F:$F,$B10,Dépenses!$W:$W,L$1)</f>
        <v>0</v>
      </c>
      <c r="M10" s="11">
        <f>SUMIFS(Dépenses!$E:$E,Dépenses!$F:$F,$B10,Dépenses!$W:$W,M$1)</f>
        <v>0</v>
      </c>
      <c r="N10" s="11">
        <f>SUMIFS(Dépenses!$E:$E,Dépenses!$F:$F,$B10,Dépenses!$W:$W,N$1)</f>
        <v>0</v>
      </c>
      <c r="O10" s="11">
        <f>SUMIFS(Dépenses!$E:$E,Dépenses!$F:$F,$B10,Dépenses!$W:$W,O$1)</f>
        <v>0</v>
      </c>
      <c r="P10" s="11">
        <f>SUMIFS(Dépenses!$E:$E,Dépenses!$F:$F,$B10,Dépenses!$W:$W,P$1)</f>
        <v>0</v>
      </c>
      <c r="Q10" s="36">
        <f>SUMIFS(Dépenses!$E:$E,Dépenses!$F:$F,$B10,Dépenses!$W:$W,Q$1)</f>
        <v>0</v>
      </c>
    </row>
    <row r="11" spans="1:17" ht="15" customHeight="1" x14ac:dyDescent="0.25">
      <c r="A11" s="633"/>
      <c r="B11" s="318" t="str">
        <f>'Postes comptables'!C5</f>
        <v>Achat de matériel et accessoires</v>
      </c>
      <c r="C11" s="7"/>
      <c r="D11" s="323">
        <f>SUMIF(Dépenses!$F:$F,B11,Dépenses!$E:$E)</f>
        <v>1331.96</v>
      </c>
      <c r="F11" s="278">
        <f>SUMIFS(Dépenses!$E:$E,Dépenses!$F:$F,$B11,Dépenses!$W:$W,F$1)</f>
        <v>0</v>
      </c>
      <c r="G11" s="11">
        <f>SUMIFS(Dépenses!$E:$E,Dépenses!$F:$F,$B11,Dépenses!$W:$W,G$1)</f>
        <v>0</v>
      </c>
      <c r="H11" s="11">
        <f>SUMIFS(Dépenses!$E:$E,Dépenses!$F:$F,$B11,Dépenses!$W:$W,H$1)</f>
        <v>725</v>
      </c>
      <c r="I11" s="11">
        <f>SUMIFS(Dépenses!$E:$E,Dépenses!$F:$F,$B11,Dépenses!$W:$W,I$1)</f>
        <v>0</v>
      </c>
      <c r="J11" s="11">
        <f>SUMIFS(Dépenses!$E:$E,Dépenses!$F:$F,$B11,Dépenses!$W:$W,J$1)</f>
        <v>238.8</v>
      </c>
      <c r="K11" s="11">
        <f>SUMIFS(Dépenses!$E:$E,Dépenses!$F:$F,$B11,Dépenses!$W:$W,K$1)</f>
        <v>0</v>
      </c>
      <c r="L11" s="11">
        <f>SUMIFS(Dépenses!$E:$E,Dépenses!$F:$F,$B11,Dépenses!$W:$W,L$1)</f>
        <v>0</v>
      </c>
      <c r="M11" s="11">
        <f>SUMIFS(Dépenses!$E:$E,Dépenses!$F:$F,$B11,Dépenses!$W:$W,M$1)</f>
        <v>0</v>
      </c>
      <c r="N11" s="11">
        <f>SUMIFS(Dépenses!$E:$E,Dépenses!$F:$F,$B11,Dépenses!$W:$W,N$1)</f>
        <v>0</v>
      </c>
      <c r="O11" s="11">
        <f>SUMIFS(Dépenses!$E:$E,Dépenses!$F:$F,$B11,Dépenses!$W:$W,O$1)</f>
        <v>0</v>
      </c>
      <c r="P11" s="11">
        <f>SUMIFS(Dépenses!$E:$E,Dépenses!$F:$F,$B11,Dépenses!$W:$W,P$1)</f>
        <v>0</v>
      </c>
      <c r="Q11" s="36">
        <f>SUMIFS(Dépenses!$E:$E,Dépenses!$F:$F,$B11,Dépenses!$W:$W,Q$1)</f>
        <v>368.16</v>
      </c>
    </row>
    <row r="12" spans="1:17" ht="15" customHeight="1" x14ac:dyDescent="0.25">
      <c r="A12" s="633"/>
      <c r="B12" s="318" t="str">
        <f>'Postes comptables'!C6</f>
        <v>Fournitures énergie</v>
      </c>
      <c r="C12" s="7"/>
      <c r="D12" s="323">
        <f>SUMIF(Dépenses!$F:$F,B12,Dépenses!$E:$E)</f>
        <v>8.39</v>
      </c>
      <c r="F12" s="278">
        <f>SUMIFS(Dépenses!$E:$E,Dépenses!$F:$F,$B12,Dépenses!$W:$W,F$1)</f>
        <v>0</v>
      </c>
      <c r="G12" s="11">
        <f>SUMIFS(Dépenses!$E:$E,Dépenses!$F:$F,$B12,Dépenses!$W:$W,G$1)</f>
        <v>0</v>
      </c>
      <c r="H12" s="11">
        <f>SUMIFS(Dépenses!$E:$E,Dépenses!$F:$F,$B12,Dépenses!$W:$W,H$1)</f>
        <v>0</v>
      </c>
      <c r="I12" s="11">
        <f>SUMIFS(Dépenses!$E:$E,Dépenses!$F:$F,$B12,Dépenses!$W:$W,I$1)</f>
        <v>0</v>
      </c>
      <c r="J12" s="11">
        <f>SUMIFS(Dépenses!$E:$E,Dépenses!$F:$F,$B12,Dépenses!$W:$W,J$1)</f>
        <v>0</v>
      </c>
      <c r="K12" s="11">
        <f>SUMIFS(Dépenses!$E:$E,Dépenses!$F:$F,$B12,Dépenses!$W:$W,K$1)</f>
        <v>8.39</v>
      </c>
      <c r="L12" s="11">
        <f>SUMIFS(Dépenses!$E:$E,Dépenses!$F:$F,$B12,Dépenses!$W:$W,L$1)</f>
        <v>0</v>
      </c>
      <c r="M12" s="11">
        <f>SUMIFS(Dépenses!$E:$E,Dépenses!$F:$F,$B12,Dépenses!$W:$W,M$1)</f>
        <v>0</v>
      </c>
      <c r="N12" s="11">
        <f>SUMIFS(Dépenses!$E:$E,Dépenses!$F:$F,$B12,Dépenses!$W:$W,N$1)</f>
        <v>0</v>
      </c>
      <c r="O12" s="11">
        <f>SUMIFS(Dépenses!$E:$E,Dépenses!$F:$F,$B12,Dépenses!$W:$W,O$1)</f>
        <v>0</v>
      </c>
      <c r="P12" s="11">
        <f>SUMIFS(Dépenses!$E:$E,Dépenses!$F:$F,$B12,Dépenses!$W:$W,P$1)</f>
        <v>0</v>
      </c>
      <c r="Q12" s="36">
        <f>SUMIFS(Dépenses!$E:$E,Dépenses!$F:$F,$B12,Dépenses!$W:$W,Q$1)</f>
        <v>0</v>
      </c>
    </row>
    <row r="13" spans="1:17" ht="15" customHeight="1" x14ac:dyDescent="0.25">
      <c r="A13" s="633"/>
      <c r="B13" s="318" t="str">
        <f>'Postes comptables'!C7</f>
        <v>Fournitures entretien et petit équipement</v>
      </c>
      <c r="C13" s="7"/>
      <c r="D13" s="323">
        <f>SUMIF(Dépenses!$F:$F,B13,Dépenses!$E:$E)</f>
        <v>0</v>
      </c>
      <c r="F13" s="278">
        <f>SUMIFS(Dépenses!$E:$E,Dépenses!$F:$F,$B13,Dépenses!$W:$W,F$1)</f>
        <v>0</v>
      </c>
      <c r="G13" s="11">
        <f>SUMIFS(Dépenses!$E:$E,Dépenses!$F:$F,$B13,Dépenses!$W:$W,G$1)</f>
        <v>0</v>
      </c>
      <c r="H13" s="11">
        <f>SUMIFS(Dépenses!$E:$E,Dépenses!$F:$F,$B13,Dépenses!$W:$W,H$1)</f>
        <v>0</v>
      </c>
      <c r="I13" s="11">
        <f>SUMIFS(Dépenses!$E:$E,Dépenses!$F:$F,$B13,Dépenses!$W:$W,I$1)</f>
        <v>0</v>
      </c>
      <c r="J13" s="11">
        <f>SUMIFS(Dépenses!$E:$E,Dépenses!$F:$F,$B13,Dépenses!$W:$W,J$1)</f>
        <v>0</v>
      </c>
      <c r="K13" s="11">
        <f>SUMIFS(Dépenses!$E:$E,Dépenses!$F:$F,$B13,Dépenses!$W:$W,K$1)</f>
        <v>0</v>
      </c>
      <c r="L13" s="11">
        <f>SUMIFS(Dépenses!$E:$E,Dépenses!$F:$F,$B13,Dépenses!$W:$W,L$1)</f>
        <v>0</v>
      </c>
      <c r="M13" s="11">
        <f>SUMIFS(Dépenses!$E:$E,Dépenses!$F:$F,$B13,Dépenses!$W:$W,M$1)</f>
        <v>0</v>
      </c>
      <c r="N13" s="11">
        <f>SUMIFS(Dépenses!$E:$E,Dépenses!$F:$F,$B13,Dépenses!$W:$W,N$1)</f>
        <v>0</v>
      </c>
      <c r="O13" s="11">
        <f>SUMIFS(Dépenses!$E:$E,Dépenses!$F:$F,$B13,Dépenses!$W:$W,O$1)</f>
        <v>0</v>
      </c>
      <c r="P13" s="11">
        <f>SUMIFS(Dépenses!$E:$E,Dépenses!$F:$F,$B13,Dépenses!$W:$W,P$1)</f>
        <v>0</v>
      </c>
      <c r="Q13" s="36">
        <f>SUMIFS(Dépenses!$E:$E,Dépenses!$F:$F,$B13,Dépenses!$W:$W,Q$1)</f>
        <v>0</v>
      </c>
    </row>
    <row r="14" spans="1:17" ht="15" customHeight="1" x14ac:dyDescent="0.25">
      <c r="A14" s="633"/>
      <c r="B14" s="318" t="str">
        <f>'Postes comptables'!C8</f>
        <v>Fournitures de bureau, de reprographie</v>
      </c>
      <c r="C14" s="7"/>
      <c r="D14" s="323">
        <f>SUMIF(Dépenses!$F:$F,B14,Dépenses!$E:$E)</f>
        <v>298.49</v>
      </c>
      <c r="F14" s="278">
        <f>SUMIFS(Dépenses!$E:$E,Dépenses!$F:$F,$B14,Dépenses!$W:$W,F$1)</f>
        <v>17.670000000000002</v>
      </c>
      <c r="G14" s="11">
        <f>SUMIFS(Dépenses!$E:$E,Dépenses!$F:$F,$B14,Dépenses!$W:$W,G$1)</f>
        <v>0</v>
      </c>
      <c r="H14" s="11">
        <f>SUMIFS(Dépenses!$E:$E,Dépenses!$F:$F,$B14,Dépenses!$W:$W,H$1)</f>
        <v>0</v>
      </c>
      <c r="I14" s="11">
        <f>SUMIFS(Dépenses!$E:$E,Dépenses!$F:$F,$B14,Dépenses!$W:$W,I$1)</f>
        <v>62.99</v>
      </c>
      <c r="J14" s="11">
        <f>SUMIFS(Dépenses!$E:$E,Dépenses!$F:$F,$B14,Dépenses!$W:$W,J$1)</f>
        <v>0</v>
      </c>
      <c r="K14" s="11">
        <f>SUMIFS(Dépenses!$E:$E,Dépenses!$F:$F,$B14,Dépenses!$W:$W,K$1)</f>
        <v>102.96</v>
      </c>
      <c r="L14" s="11">
        <f>SUMIFS(Dépenses!$E:$E,Dépenses!$F:$F,$B14,Dépenses!$W:$W,L$1)</f>
        <v>0</v>
      </c>
      <c r="M14" s="11">
        <f>SUMIFS(Dépenses!$E:$E,Dépenses!$F:$F,$B14,Dépenses!$W:$W,M$1)</f>
        <v>0</v>
      </c>
      <c r="N14" s="11">
        <f>SUMIFS(Dépenses!$E:$E,Dépenses!$F:$F,$B14,Dépenses!$W:$W,N$1)</f>
        <v>0</v>
      </c>
      <c r="O14" s="11">
        <f>SUMIFS(Dépenses!$E:$E,Dépenses!$F:$F,$B14,Dépenses!$W:$W,O$1)</f>
        <v>0</v>
      </c>
      <c r="P14" s="11">
        <f>SUMIFS(Dépenses!$E:$E,Dépenses!$F:$F,$B14,Dépenses!$W:$W,P$1)</f>
        <v>0</v>
      </c>
      <c r="Q14" s="36">
        <f>SUMIFS(Dépenses!$E:$E,Dépenses!$F:$F,$B14,Dépenses!$W:$W,Q$1)</f>
        <v>114.87</v>
      </c>
    </row>
    <row r="15" spans="1:17" ht="15" customHeight="1" x14ac:dyDescent="0.25">
      <c r="A15" s="632"/>
      <c r="B15" s="318" t="str">
        <f>'Postes comptables'!C9</f>
        <v>Achat licences Office 365</v>
      </c>
      <c r="C15" s="7"/>
      <c r="D15" s="323">
        <f>SUMIF(Dépenses!$F:$F,B15,Dépenses!$E:$E)</f>
        <v>156.21999999999997</v>
      </c>
      <c r="F15" s="278">
        <f>SUMIFS(Dépenses!$E:$E,Dépenses!$F:$F,$B15,Dépenses!$W:$W,F$1)</f>
        <v>80.2</v>
      </c>
      <c r="G15" s="11">
        <f>SUMIFS(Dépenses!$E:$E,Dépenses!$F:$F,$B15,Dépenses!$W:$W,G$1)</f>
        <v>0</v>
      </c>
      <c r="H15" s="11">
        <f>SUMIFS(Dépenses!$E:$E,Dépenses!$F:$F,$B15,Dépenses!$W:$W,H$1)</f>
        <v>0</v>
      </c>
      <c r="I15" s="11">
        <f>SUMIFS(Dépenses!$E:$E,Dépenses!$F:$F,$B15,Dépenses!$W:$W,I$1)</f>
        <v>0</v>
      </c>
      <c r="J15" s="11">
        <f>SUMIFS(Dépenses!$E:$E,Dépenses!$F:$F,$B15,Dépenses!$W:$W,J$1)</f>
        <v>0</v>
      </c>
      <c r="K15" s="11">
        <f>SUMIFS(Dépenses!$E:$E,Dépenses!$F:$F,$B15,Dépenses!$W:$W,K$1)</f>
        <v>0</v>
      </c>
      <c r="L15" s="11">
        <f>SUMIFS(Dépenses!$E:$E,Dépenses!$F:$F,$B15,Dépenses!$W:$W,L$1)</f>
        <v>0</v>
      </c>
      <c r="M15" s="11">
        <f>SUMIFS(Dépenses!$E:$E,Dépenses!$F:$F,$B15,Dépenses!$W:$W,M$1)</f>
        <v>0</v>
      </c>
      <c r="N15" s="11">
        <f>SUMIFS(Dépenses!$E:$E,Dépenses!$F:$F,$B15,Dépenses!$W:$W,N$1)</f>
        <v>64.63</v>
      </c>
      <c r="O15" s="11">
        <f>SUMIFS(Dépenses!$E:$E,Dépenses!$F:$F,$B15,Dépenses!$W:$W,O$1)</f>
        <v>11.39</v>
      </c>
      <c r="P15" s="11">
        <f>SUMIFS(Dépenses!$E:$E,Dépenses!$F:$F,$B15,Dépenses!$W:$W,P$1)</f>
        <v>0</v>
      </c>
      <c r="Q15" s="36">
        <f>SUMIFS(Dépenses!$E:$E,Dépenses!$F:$F,$B15,Dépenses!$W:$W,Q$1)</f>
        <v>0</v>
      </c>
    </row>
    <row r="16" spans="1:17" ht="15" customHeight="1" x14ac:dyDescent="0.25">
      <c r="A16" s="631" t="str">
        <f>'Postes comptables'!A10</f>
        <v>61 - SERVICES EXTERIEURS</v>
      </c>
      <c r="B16" s="306" t="str">
        <f>'Postes comptables'!C10</f>
        <v>Locations</v>
      </c>
      <c r="C16" s="33"/>
      <c r="D16" s="325">
        <f>SUMIF(Dépenses!$F:$F,B16,Dépenses!$E:$E)</f>
        <v>172.71</v>
      </c>
      <c r="E16" s="34"/>
      <c r="F16" s="277">
        <f>SUMIFS(Dépenses!$E:$E,Dépenses!$F:$F,$B16,Dépenses!$W:$W,F$1)</f>
        <v>0</v>
      </c>
      <c r="G16" s="34">
        <f>SUMIFS(Dépenses!$E:$E,Dépenses!$F:$F,$B16,Dépenses!$W:$W,G$1)</f>
        <v>0</v>
      </c>
      <c r="H16" s="34">
        <f>SUMIFS(Dépenses!$E:$E,Dépenses!$F:$F,$B16,Dépenses!$W:$W,H$1)</f>
        <v>0</v>
      </c>
      <c r="I16" s="34">
        <f>SUMIFS(Dépenses!$E:$E,Dépenses!$F:$F,$B16,Dépenses!$W:$W,I$1)</f>
        <v>0</v>
      </c>
      <c r="J16" s="34">
        <f>SUMIFS(Dépenses!$E:$E,Dépenses!$F:$F,$B16,Dépenses!$W:$W,J$1)</f>
        <v>64</v>
      </c>
      <c r="K16" s="34">
        <f>SUMIFS(Dépenses!$E:$E,Dépenses!$F:$F,$B16,Dépenses!$W:$W,K$1)</f>
        <v>54</v>
      </c>
      <c r="L16" s="34">
        <f>SUMIFS(Dépenses!$E:$E,Dépenses!$F:$F,$B16,Dépenses!$W:$W,L$1)</f>
        <v>0</v>
      </c>
      <c r="M16" s="34">
        <f>SUMIFS(Dépenses!$E:$E,Dépenses!$F:$F,$B16,Dépenses!$W:$W,M$1)</f>
        <v>0</v>
      </c>
      <c r="N16" s="34">
        <f>SUMIFS(Dépenses!$E:$E,Dépenses!$F:$F,$B16,Dépenses!$W:$W,N$1)</f>
        <v>0</v>
      </c>
      <c r="O16" s="34">
        <f>SUMIFS(Dépenses!$E:$E,Dépenses!$F:$F,$B16,Dépenses!$W:$W,O$1)</f>
        <v>0</v>
      </c>
      <c r="P16" s="34">
        <f>SUMIFS(Dépenses!$E:$E,Dépenses!$F:$F,$B16,Dépenses!$W:$W,P$1)</f>
        <v>54.71</v>
      </c>
      <c r="Q16" s="35">
        <f>SUMIFS(Dépenses!$E:$E,Dépenses!$F:$F,$B16,Dépenses!$W:$W,Q$1)</f>
        <v>0</v>
      </c>
    </row>
    <row r="17" spans="1:17" ht="15" customHeight="1" x14ac:dyDescent="0.25">
      <c r="A17" s="633"/>
      <c r="B17" s="318" t="str">
        <f>'Postes comptables'!C11</f>
        <v>Entretien et réparations</v>
      </c>
      <c r="C17" s="7"/>
      <c r="D17" s="323">
        <f>SUMIF(Dépenses!$F:$F,B17,Dépenses!$E:$E)</f>
        <v>0</v>
      </c>
      <c r="F17" s="278">
        <f>SUMIFS(Dépenses!$E:$E,Dépenses!$F:$F,$B17,Dépenses!$W:$W,F$1)</f>
        <v>0</v>
      </c>
      <c r="G17" s="11">
        <f>SUMIFS(Dépenses!$E:$E,Dépenses!$F:$F,$B17,Dépenses!$W:$W,G$1)</f>
        <v>0</v>
      </c>
      <c r="H17" s="11">
        <f>SUMIFS(Dépenses!$E:$E,Dépenses!$F:$F,$B17,Dépenses!$W:$W,H$1)</f>
        <v>0</v>
      </c>
      <c r="I17" s="11">
        <f>SUMIFS(Dépenses!$E:$E,Dépenses!$F:$F,$B17,Dépenses!$W:$W,I$1)</f>
        <v>0</v>
      </c>
      <c r="J17" s="11">
        <f>SUMIFS(Dépenses!$E:$E,Dépenses!$F:$F,$B17,Dépenses!$W:$W,J$1)</f>
        <v>0</v>
      </c>
      <c r="K17" s="11">
        <f>SUMIFS(Dépenses!$E:$E,Dépenses!$F:$F,$B17,Dépenses!$W:$W,K$1)</f>
        <v>0</v>
      </c>
      <c r="L17" s="11">
        <f>SUMIFS(Dépenses!$E:$E,Dépenses!$F:$F,$B17,Dépenses!$W:$W,L$1)</f>
        <v>0</v>
      </c>
      <c r="M17" s="11">
        <f>SUMIFS(Dépenses!$E:$E,Dépenses!$F:$F,$B17,Dépenses!$W:$W,M$1)</f>
        <v>0</v>
      </c>
      <c r="N17" s="11">
        <f>SUMIFS(Dépenses!$E:$E,Dépenses!$F:$F,$B17,Dépenses!$W:$W,N$1)</f>
        <v>0</v>
      </c>
      <c r="O17" s="11">
        <f>SUMIFS(Dépenses!$E:$E,Dépenses!$F:$F,$B17,Dépenses!$W:$W,O$1)</f>
        <v>0</v>
      </c>
      <c r="P17" s="11">
        <f>SUMIFS(Dépenses!$E:$E,Dépenses!$F:$F,$B17,Dépenses!$W:$W,P$1)</f>
        <v>0</v>
      </c>
      <c r="Q17" s="36">
        <f>SUMIFS(Dépenses!$E:$E,Dépenses!$F:$F,$B17,Dépenses!$W:$W,Q$1)</f>
        <v>0</v>
      </c>
    </row>
    <row r="18" spans="1:17" ht="15" customHeight="1" x14ac:dyDescent="0.25">
      <c r="A18" s="633"/>
      <c r="B18" s="318" t="str">
        <f>'Postes comptables'!C12</f>
        <v>Primes d'assurance</v>
      </c>
      <c r="C18" s="7"/>
      <c r="D18" s="323">
        <f>SUMIF(Dépenses!$F:$F,B18,Dépenses!$E:$E)</f>
        <v>227.7</v>
      </c>
      <c r="F18" s="278">
        <f>SUMIFS(Dépenses!$E:$E,Dépenses!$F:$F,$B18,Dépenses!$W:$W,F$1)</f>
        <v>227.7</v>
      </c>
      <c r="G18" s="11">
        <f>SUMIFS(Dépenses!$E:$E,Dépenses!$F:$F,$B18,Dépenses!$W:$W,G$1)</f>
        <v>0</v>
      </c>
      <c r="H18" s="11">
        <f>SUMIFS(Dépenses!$E:$E,Dépenses!$F:$F,$B18,Dépenses!$W:$W,H$1)</f>
        <v>0</v>
      </c>
      <c r="I18" s="11">
        <f>SUMIFS(Dépenses!$E:$E,Dépenses!$F:$F,$B18,Dépenses!$W:$W,I$1)</f>
        <v>0</v>
      </c>
      <c r="J18" s="11">
        <f>SUMIFS(Dépenses!$E:$E,Dépenses!$F:$F,$B18,Dépenses!$W:$W,J$1)</f>
        <v>0</v>
      </c>
      <c r="K18" s="11">
        <f>SUMIFS(Dépenses!$E:$E,Dépenses!$F:$F,$B18,Dépenses!$W:$W,K$1)</f>
        <v>0</v>
      </c>
      <c r="L18" s="11">
        <f>SUMIFS(Dépenses!$E:$E,Dépenses!$F:$F,$B18,Dépenses!$W:$W,L$1)</f>
        <v>0</v>
      </c>
      <c r="M18" s="11">
        <f>SUMIFS(Dépenses!$E:$E,Dépenses!$F:$F,$B18,Dépenses!$W:$W,M$1)</f>
        <v>0</v>
      </c>
      <c r="N18" s="11">
        <f>SUMIFS(Dépenses!$E:$E,Dépenses!$F:$F,$B18,Dépenses!$W:$W,N$1)</f>
        <v>0</v>
      </c>
      <c r="O18" s="11">
        <f>SUMIFS(Dépenses!$E:$E,Dépenses!$F:$F,$B18,Dépenses!$W:$W,O$1)</f>
        <v>0</v>
      </c>
      <c r="P18" s="11">
        <f>SUMIFS(Dépenses!$E:$E,Dépenses!$F:$F,$B18,Dépenses!$W:$W,P$1)</f>
        <v>0</v>
      </c>
      <c r="Q18" s="36">
        <f>SUMIFS(Dépenses!$E:$E,Dépenses!$F:$F,$B18,Dépenses!$W:$W,Q$1)</f>
        <v>0</v>
      </c>
    </row>
    <row r="19" spans="1:17" ht="15" customHeight="1" x14ac:dyDescent="0.25">
      <c r="A19" s="633"/>
      <c r="B19" s="318" t="str">
        <f>'Postes comptables'!C13</f>
        <v>Sécurité concerts</v>
      </c>
      <c r="C19" s="7"/>
      <c r="D19" s="323">
        <f>SUMIF(Dépenses!$F:$F,B19,Dépenses!$E:$E)</f>
        <v>448.70000000000005</v>
      </c>
      <c r="F19" s="278">
        <f>SUMIFS(Dépenses!$E:$E,Dépenses!$F:$F,$B19,Dépenses!$W:$W,F$1)</f>
        <v>0</v>
      </c>
      <c r="G19" s="11">
        <f>SUMIFS(Dépenses!$E:$E,Dépenses!$F:$F,$B19,Dépenses!$W:$W,G$1)</f>
        <v>0</v>
      </c>
      <c r="H19" s="11">
        <f>SUMIFS(Dépenses!$E:$E,Dépenses!$F:$F,$B19,Dépenses!$W:$W,H$1)</f>
        <v>0</v>
      </c>
      <c r="I19" s="11">
        <f>SUMIFS(Dépenses!$E:$E,Dépenses!$F:$F,$B19,Dépenses!$W:$W,I$1)</f>
        <v>0</v>
      </c>
      <c r="J19" s="11">
        <f>SUMIFS(Dépenses!$E:$E,Dépenses!$F:$F,$B19,Dépenses!$W:$W,J$1)</f>
        <v>0</v>
      </c>
      <c r="K19" s="11">
        <f>SUMIFS(Dépenses!$E:$E,Dépenses!$F:$F,$B19,Dépenses!$W:$W,K$1)</f>
        <v>223.58</v>
      </c>
      <c r="L19" s="11">
        <f>SUMIFS(Dépenses!$E:$E,Dépenses!$F:$F,$B19,Dépenses!$W:$W,L$1)</f>
        <v>0</v>
      </c>
      <c r="M19" s="11">
        <f>SUMIFS(Dépenses!$E:$E,Dépenses!$F:$F,$B19,Dépenses!$W:$W,M$1)</f>
        <v>0</v>
      </c>
      <c r="N19" s="11">
        <f>SUMIFS(Dépenses!$E:$E,Dépenses!$F:$F,$B19,Dépenses!$W:$W,N$1)</f>
        <v>0</v>
      </c>
      <c r="O19" s="11">
        <f>SUMIFS(Dépenses!$E:$E,Dépenses!$F:$F,$B19,Dépenses!$W:$W,O$1)</f>
        <v>0</v>
      </c>
      <c r="P19" s="11">
        <f>SUMIFS(Dépenses!$E:$E,Dépenses!$F:$F,$B19,Dépenses!$W:$W,P$1)</f>
        <v>225.12</v>
      </c>
      <c r="Q19" s="36">
        <f>SUMIFS(Dépenses!$E:$E,Dépenses!$F:$F,$B19,Dépenses!$W:$W,Q$1)</f>
        <v>0</v>
      </c>
    </row>
    <row r="20" spans="1:17" ht="15" customHeight="1" x14ac:dyDescent="0.25">
      <c r="A20" s="633"/>
      <c r="B20" s="318" t="str">
        <f>'Postes comptables'!C14</f>
        <v>Prestations et honoraires</v>
      </c>
      <c r="C20" s="7"/>
      <c r="D20" s="323">
        <f>SUMIF(Dépenses!$F:$F,B20,Dépenses!$E:$E)</f>
        <v>125</v>
      </c>
      <c r="F20" s="278">
        <f>SUMIFS(Dépenses!$E:$E,Dépenses!$F:$F,$B20,Dépenses!$W:$W,F$1)</f>
        <v>0</v>
      </c>
      <c r="G20" s="11">
        <f>SUMIFS(Dépenses!$E:$E,Dépenses!$F:$F,$B20,Dépenses!$W:$W,G$1)</f>
        <v>0</v>
      </c>
      <c r="H20" s="11">
        <f>SUMIFS(Dépenses!$E:$E,Dépenses!$F:$F,$B20,Dépenses!$W:$W,H$1)</f>
        <v>0</v>
      </c>
      <c r="I20" s="11">
        <f>SUMIFS(Dépenses!$E:$E,Dépenses!$F:$F,$B20,Dépenses!$W:$W,I$1)</f>
        <v>0</v>
      </c>
      <c r="J20" s="11">
        <f>SUMIFS(Dépenses!$E:$E,Dépenses!$F:$F,$B20,Dépenses!$W:$W,J$1)</f>
        <v>0</v>
      </c>
      <c r="K20" s="11">
        <f>SUMIFS(Dépenses!$E:$E,Dépenses!$F:$F,$B20,Dépenses!$W:$W,K$1)</f>
        <v>0</v>
      </c>
      <c r="L20" s="11">
        <f>SUMIFS(Dépenses!$E:$E,Dépenses!$F:$F,$B20,Dépenses!$W:$W,L$1)</f>
        <v>0</v>
      </c>
      <c r="M20" s="11">
        <f>SUMIFS(Dépenses!$E:$E,Dépenses!$F:$F,$B20,Dépenses!$W:$W,M$1)</f>
        <v>0</v>
      </c>
      <c r="N20" s="11">
        <f>SUMIFS(Dépenses!$E:$E,Dépenses!$F:$F,$B20,Dépenses!$W:$W,N$1)</f>
        <v>0</v>
      </c>
      <c r="O20" s="11">
        <f>SUMIFS(Dépenses!$E:$E,Dépenses!$F:$F,$B20,Dépenses!$W:$W,O$1)</f>
        <v>0</v>
      </c>
      <c r="P20" s="11">
        <f>SUMIFS(Dépenses!$E:$E,Dépenses!$F:$F,$B20,Dépenses!$W:$W,P$1)</f>
        <v>125</v>
      </c>
      <c r="Q20" s="36">
        <f>SUMIFS(Dépenses!$E:$E,Dépenses!$F:$F,$B20,Dépenses!$W:$W,Q$1)</f>
        <v>0</v>
      </c>
    </row>
    <row r="21" spans="1:17" ht="15" customHeight="1" x14ac:dyDescent="0.25">
      <c r="A21" s="633"/>
      <c r="B21" s="318" t="str">
        <f>'Postes comptables'!C15</f>
        <v>Domaine h3c-reims.fr</v>
      </c>
      <c r="C21" s="7"/>
      <c r="D21" s="323">
        <f>SUMIF(Dépenses!$F:$F,B21,Dépenses!$E:$E)</f>
        <v>100.8</v>
      </c>
      <c r="F21" s="278">
        <f>SUMIFS(Dépenses!$E:$E,Dépenses!$F:$F,$B21,Dépenses!$W:$W,F$1)</f>
        <v>0</v>
      </c>
      <c r="G21" s="11">
        <f>SUMIFS(Dépenses!$E:$E,Dépenses!$F:$F,$B21,Dépenses!$W:$W,G$1)</f>
        <v>0</v>
      </c>
      <c r="H21" s="11">
        <f>SUMIFS(Dépenses!$E:$E,Dépenses!$F:$F,$B21,Dépenses!$W:$W,H$1)</f>
        <v>0</v>
      </c>
      <c r="I21" s="11">
        <f>SUMIFS(Dépenses!$E:$E,Dépenses!$F:$F,$B21,Dépenses!$W:$W,I$1)</f>
        <v>100.8</v>
      </c>
      <c r="J21" s="11">
        <f>SUMIFS(Dépenses!$E:$E,Dépenses!$F:$F,$B21,Dépenses!$W:$W,J$1)</f>
        <v>0</v>
      </c>
      <c r="K21" s="11">
        <f>SUMIFS(Dépenses!$E:$E,Dépenses!$F:$F,$B21,Dépenses!$W:$W,K$1)</f>
        <v>0</v>
      </c>
      <c r="L21" s="11">
        <f>SUMIFS(Dépenses!$E:$E,Dépenses!$F:$F,$B21,Dépenses!$W:$W,L$1)</f>
        <v>0</v>
      </c>
      <c r="M21" s="11">
        <f>SUMIFS(Dépenses!$E:$E,Dépenses!$F:$F,$B21,Dépenses!$W:$W,M$1)</f>
        <v>0</v>
      </c>
      <c r="N21" s="11">
        <f>SUMIFS(Dépenses!$E:$E,Dépenses!$F:$F,$B21,Dépenses!$W:$W,N$1)</f>
        <v>0</v>
      </c>
      <c r="O21" s="11">
        <f>SUMIFS(Dépenses!$E:$E,Dépenses!$F:$F,$B21,Dépenses!$W:$W,O$1)</f>
        <v>0</v>
      </c>
      <c r="P21" s="11">
        <f>SUMIFS(Dépenses!$E:$E,Dépenses!$F:$F,$B21,Dépenses!$W:$W,P$1)</f>
        <v>0</v>
      </c>
      <c r="Q21" s="36">
        <f>SUMIFS(Dépenses!$E:$E,Dépenses!$F:$F,$B21,Dépenses!$W:$W,Q$1)</f>
        <v>0</v>
      </c>
    </row>
    <row r="22" spans="1:17" ht="15" customHeight="1" x14ac:dyDescent="0.25">
      <c r="A22" s="632"/>
      <c r="B22" s="307">
        <f>'Postes comptables'!C16</f>
        <v>0</v>
      </c>
      <c r="C22" s="38"/>
      <c r="D22" s="324">
        <f>SUMIF(Dépenses!$F:$F,B22,Dépenses!$E:$E)</f>
        <v>0</v>
      </c>
      <c r="E22" s="39"/>
      <c r="F22" s="279">
        <f>SUMIFS(Dépenses!$E:$E,Dépenses!$F:$F,$B22,Dépenses!$W:$W,F$1)</f>
        <v>0</v>
      </c>
      <c r="G22" s="39">
        <f>SUMIFS(Dépenses!$E:$E,Dépenses!$F:$F,$B22,Dépenses!$W:$W,G$1)</f>
        <v>0</v>
      </c>
      <c r="H22" s="39">
        <f>SUMIFS(Dépenses!$E:$E,Dépenses!$F:$F,$B22,Dépenses!$W:$W,H$1)</f>
        <v>0</v>
      </c>
      <c r="I22" s="39">
        <f>SUMIFS(Dépenses!$E:$E,Dépenses!$F:$F,$B22,Dépenses!$W:$W,I$1)</f>
        <v>0</v>
      </c>
      <c r="J22" s="39">
        <f>SUMIFS(Dépenses!$E:$E,Dépenses!$F:$F,$B22,Dépenses!$W:$W,J$1)</f>
        <v>0</v>
      </c>
      <c r="K22" s="39">
        <f>SUMIFS(Dépenses!$E:$E,Dépenses!$F:$F,$B22,Dépenses!$W:$W,K$1)</f>
        <v>0</v>
      </c>
      <c r="L22" s="39">
        <f>SUMIFS(Dépenses!$E:$E,Dépenses!$F:$F,$B22,Dépenses!$W:$W,L$1)</f>
        <v>0</v>
      </c>
      <c r="M22" s="39">
        <f>SUMIFS(Dépenses!$E:$E,Dépenses!$F:$F,$B22,Dépenses!$W:$W,M$1)</f>
        <v>0</v>
      </c>
      <c r="N22" s="39">
        <f>SUMIFS(Dépenses!$E:$E,Dépenses!$F:$F,$B22,Dépenses!$W:$W,N$1)</f>
        <v>0</v>
      </c>
      <c r="O22" s="39">
        <f>SUMIFS(Dépenses!$E:$E,Dépenses!$F:$F,$B22,Dépenses!$W:$W,O$1)</f>
        <v>0</v>
      </c>
      <c r="P22" s="39">
        <f>SUMIFS(Dépenses!$E:$E,Dépenses!$F:$F,$B22,Dépenses!$W:$W,P$1)</f>
        <v>0</v>
      </c>
      <c r="Q22" s="40">
        <f>SUMIFS(Dépenses!$E:$E,Dépenses!$F:$F,$B22,Dépenses!$W:$W,Q$1)</f>
        <v>0</v>
      </c>
    </row>
    <row r="23" spans="1:17" ht="15" customHeight="1" x14ac:dyDescent="0.25">
      <c r="A23" s="631" t="str">
        <f>'Postes comptables'!A17</f>
        <v>62 - AUTRES SERVICES EXTERIEURS</v>
      </c>
      <c r="B23" s="318" t="str">
        <f>'Postes comptables'!C17</f>
        <v>Cadeaux aux musiciens</v>
      </c>
      <c r="C23" s="7"/>
      <c r="D23" s="323">
        <f>SUMIF(Dépenses!$F:$F,B23,Dépenses!$E:$E)</f>
        <v>0</v>
      </c>
      <c r="F23" s="278">
        <f>SUMIFS(Dépenses!$E:$E,Dépenses!$F:$F,$B23,Dépenses!$W:$W,F$1)</f>
        <v>0</v>
      </c>
      <c r="G23" s="11">
        <f>SUMIFS(Dépenses!$E:$E,Dépenses!$F:$F,$B23,Dépenses!$W:$W,G$1)</f>
        <v>0</v>
      </c>
      <c r="H23" s="11">
        <f>SUMIFS(Dépenses!$E:$E,Dépenses!$F:$F,$B23,Dépenses!$W:$W,H$1)</f>
        <v>0</v>
      </c>
      <c r="I23" s="11">
        <f>SUMIFS(Dépenses!$E:$E,Dépenses!$F:$F,$B23,Dépenses!$W:$W,I$1)</f>
        <v>0</v>
      </c>
      <c r="J23" s="11">
        <f>SUMIFS(Dépenses!$E:$E,Dépenses!$F:$F,$B23,Dépenses!$W:$W,J$1)</f>
        <v>0</v>
      </c>
      <c r="K23" s="11">
        <f>SUMIFS(Dépenses!$E:$E,Dépenses!$F:$F,$B23,Dépenses!$W:$W,K$1)</f>
        <v>0</v>
      </c>
      <c r="L23" s="11">
        <f>SUMIFS(Dépenses!$E:$E,Dépenses!$F:$F,$B23,Dépenses!$W:$W,L$1)</f>
        <v>0</v>
      </c>
      <c r="M23" s="11">
        <f>SUMIFS(Dépenses!$E:$E,Dépenses!$F:$F,$B23,Dépenses!$W:$W,M$1)</f>
        <v>0</v>
      </c>
      <c r="N23" s="11">
        <f>SUMIFS(Dépenses!$E:$E,Dépenses!$F:$F,$B23,Dépenses!$W:$W,N$1)</f>
        <v>0</v>
      </c>
      <c r="O23" s="11">
        <f>SUMIFS(Dépenses!$E:$E,Dépenses!$F:$F,$B23,Dépenses!$W:$W,O$1)</f>
        <v>0</v>
      </c>
      <c r="P23" s="11">
        <f>SUMIFS(Dépenses!$E:$E,Dépenses!$F:$F,$B23,Dépenses!$W:$W,P$1)</f>
        <v>0</v>
      </c>
      <c r="Q23" s="36">
        <f>SUMIFS(Dépenses!$E:$E,Dépenses!$F:$F,$B23,Dépenses!$W:$W,Q$1)</f>
        <v>0</v>
      </c>
    </row>
    <row r="24" spans="1:17" ht="15" customHeight="1" x14ac:dyDescent="0.25">
      <c r="A24" s="633"/>
      <c r="B24" s="318" t="str">
        <f>'Postes comptables'!C18</f>
        <v>Publications, relations publiques</v>
      </c>
      <c r="C24" s="7"/>
      <c r="D24" s="323">
        <f>SUMIF(Dépenses!$F:$F,B24,Dépenses!$E:$E)</f>
        <v>61.42</v>
      </c>
      <c r="F24" s="278">
        <f>SUMIFS(Dépenses!$E:$E,Dépenses!$F:$F,$B24,Dépenses!$W:$W,F$1)</f>
        <v>0</v>
      </c>
      <c r="G24" s="11">
        <f>SUMIFS(Dépenses!$E:$E,Dépenses!$F:$F,$B24,Dépenses!$W:$W,G$1)</f>
        <v>0</v>
      </c>
      <c r="H24" s="11">
        <f>SUMIFS(Dépenses!$E:$E,Dépenses!$F:$F,$B24,Dépenses!$W:$W,H$1)</f>
        <v>0</v>
      </c>
      <c r="I24" s="11">
        <f>SUMIFS(Dépenses!$E:$E,Dépenses!$F:$F,$B24,Dépenses!$W:$W,I$1)</f>
        <v>0</v>
      </c>
      <c r="J24" s="11">
        <f>SUMIFS(Dépenses!$E:$E,Dépenses!$F:$F,$B24,Dépenses!$W:$W,J$1)</f>
        <v>0</v>
      </c>
      <c r="K24" s="11">
        <f>SUMIFS(Dépenses!$E:$E,Dépenses!$F:$F,$B24,Dépenses!$W:$W,K$1)</f>
        <v>0</v>
      </c>
      <c r="L24" s="11">
        <f>SUMIFS(Dépenses!$E:$E,Dépenses!$F:$F,$B24,Dépenses!$W:$W,L$1)</f>
        <v>0</v>
      </c>
      <c r="M24" s="11">
        <f>SUMIFS(Dépenses!$E:$E,Dépenses!$F:$F,$B24,Dépenses!$W:$W,M$1)</f>
        <v>0</v>
      </c>
      <c r="N24" s="11">
        <f>SUMIFS(Dépenses!$E:$E,Dépenses!$F:$F,$B24,Dépenses!$W:$W,N$1)</f>
        <v>34.909999999999997</v>
      </c>
      <c r="O24" s="11">
        <f>SUMIFS(Dépenses!$E:$E,Dépenses!$F:$F,$B24,Dépenses!$W:$W,O$1)</f>
        <v>26.51</v>
      </c>
      <c r="P24" s="11">
        <f>SUMIFS(Dépenses!$E:$E,Dépenses!$F:$F,$B24,Dépenses!$W:$W,P$1)</f>
        <v>0</v>
      </c>
      <c r="Q24" s="36">
        <f>SUMIFS(Dépenses!$E:$E,Dépenses!$F:$F,$B24,Dépenses!$W:$W,Q$1)</f>
        <v>0</v>
      </c>
    </row>
    <row r="25" spans="1:17" ht="15" customHeight="1" x14ac:dyDescent="0.25">
      <c r="A25" s="633"/>
      <c r="B25" s="318" t="str">
        <f>'Postes comptables'!C19</f>
        <v>Frais réception bureau/ca/forums</v>
      </c>
      <c r="C25" s="7"/>
      <c r="D25" s="323">
        <f>SUMIF(Dépenses!$F:$F,B25,Dépenses!$E:$E)</f>
        <v>303.54000000000002</v>
      </c>
      <c r="F25" s="278">
        <f>SUMIFS(Dépenses!$E:$E,Dépenses!$F:$F,$B25,Dépenses!$W:$W,F$1)</f>
        <v>303.54000000000002</v>
      </c>
      <c r="G25" s="11">
        <f>SUMIFS(Dépenses!$E:$E,Dépenses!$F:$F,$B25,Dépenses!$W:$W,G$1)</f>
        <v>0</v>
      </c>
      <c r="H25" s="11">
        <f>SUMIFS(Dépenses!$E:$E,Dépenses!$F:$F,$B25,Dépenses!$W:$W,H$1)</f>
        <v>0</v>
      </c>
      <c r="I25" s="11">
        <f>SUMIFS(Dépenses!$E:$E,Dépenses!$F:$F,$B25,Dépenses!$W:$W,I$1)</f>
        <v>0</v>
      </c>
      <c r="J25" s="11">
        <f>SUMIFS(Dépenses!$E:$E,Dépenses!$F:$F,$B25,Dépenses!$W:$W,J$1)</f>
        <v>0</v>
      </c>
      <c r="K25" s="11">
        <f>SUMIFS(Dépenses!$E:$E,Dépenses!$F:$F,$B25,Dépenses!$W:$W,K$1)</f>
        <v>0</v>
      </c>
      <c r="L25" s="11">
        <f>SUMIFS(Dépenses!$E:$E,Dépenses!$F:$F,$B25,Dépenses!$W:$W,L$1)</f>
        <v>0</v>
      </c>
      <c r="M25" s="11">
        <f>SUMIFS(Dépenses!$E:$E,Dépenses!$F:$F,$B25,Dépenses!$W:$W,M$1)</f>
        <v>0</v>
      </c>
      <c r="N25" s="11">
        <f>SUMIFS(Dépenses!$E:$E,Dépenses!$F:$F,$B25,Dépenses!$W:$W,N$1)</f>
        <v>0</v>
      </c>
      <c r="O25" s="11">
        <f>SUMIFS(Dépenses!$E:$E,Dépenses!$F:$F,$B25,Dépenses!$W:$W,O$1)</f>
        <v>0</v>
      </c>
      <c r="P25" s="11">
        <f>SUMIFS(Dépenses!$E:$E,Dépenses!$F:$F,$B25,Dépenses!$W:$W,P$1)</f>
        <v>0</v>
      </c>
      <c r="Q25" s="36">
        <f>SUMIFS(Dépenses!$E:$E,Dépenses!$F:$F,$B25,Dépenses!$W:$W,Q$1)</f>
        <v>0</v>
      </c>
    </row>
    <row r="26" spans="1:17" ht="15" customHeight="1" x14ac:dyDescent="0.25">
      <c r="A26" s="633"/>
      <c r="B26" s="318" t="str">
        <f>'Postes comptables'!C20</f>
        <v>Frais réception concerts</v>
      </c>
      <c r="C26" s="7"/>
      <c r="D26" s="323">
        <f>SUMIF(Dépenses!$F:$F,B26,Dépenses!$E:$E)</f>
        <v>1600.39</v>
      </c>
      <c r="F26" s="278">
        <f>SUMIFS(Dépenses!$E:$E,Dépenses!$F:$F,$B26,Dépenses!$W:$W,F$1)</f>
        <v>0</v>
      </c>
      <c r="G26" s="11">
        <f>SUMIFS(Dépenses!$E:$E,Dépenses!$F:$F,$B26,Dépenses!$W:$W,G$1)</f>
        <v>0</v>
      </c>
      <c r="H26" s="11">
        <f>SUMIFS(Dépenses!$E:$E,Dépenses!$F:$F,$B26,Dépenses!$W:$W,H$1)</f>
        <v>0</v>
      </c>
      <c r="I26" s="11">
        <f>SUMIFS(Dépenses!$E:$E,Dépenses!$F:$F,$B26,Dépenses!$W:$W,I$1)</f>
        <v>0</v>
      </c>
      <c r="J26" s="11">
        <f>SUMIFS(Dépenses!$E:$E,Dépenses!$F:$F,$B26,Dépenses!$W:$W,J$1)</f>
        <v>0</v>
      </c>
      <c r="K26" s="11">
        <f>SUMIFS(Dépenses!$E:$E,Dépenses!$F:$F,$B26,Dépenses!$W:$W,K$1)</f>
        <v>137</v>
      </c>
      <c r="L26" s="11">
        <f>SUMIFS(Dépenses!$E:$E,Dépenses!$F:$F,$B26,Dépenses!$W:$W,L$1)</f>
        <v>0</v>
      </c>
      <c r="M26" s="11">
        <f>SUMIFS(Dépenses!$E:$E,Dépenses!$F:$F,$B26,Dépenses!$W:$W,M$1)</f>
        <v>444</v>
      </c>
      <c r="N26" s="11">
        <f>SUMIFS(Dépenses!$E:$E,Dépenses!$F:$F,$B26,Dépenses!$W:$W,N$1)</f>
        <v>0</v>
      </c>
      <c r="O26" s="11">
        <f>SUMIFS(Dépenses!$E:$E,Dépenses!$F:$F,$B26,Dépenses!$W:$W,O$1)</f>
        <v>0</v>
      </c>
      <c r="P26" s="11">
        <f>SUMIFS(Dépenses!$E:$E,Dépenses!$F:$F,$B26,Dépenses!$W:$W,P$1)</f>
        <v>200.60999999999999</v>
      </c>
      <c r="Q26" s="36">
        <f>SUMIFS(Dépenses!$E:$E,Dépenses!$F:$F,$B26,Dépenses!$W:$W,Q$1)</f>
        <v>818.78</v>
      </c>
    </row>
    <row r="27" spans="1:17" ht="15" customHeight="1" x14ac:dyDescent="0.25">
      <c r="A27" s="633"/>
      <c r="B27" s="318" t="str">
        <f>'Postes comptables'!C21</f>
        <v>Frais réception Ste Cécile</v>
      </c>
      <c r="C27" s="7"/>
      <c r="D27" s="323">
        <f>SUMIF(Dépenses!$F:$F,B27,Dépenses!$E:$E)</f>
        <v>274.8</v>
      </c>
      <c r="F27" s="278">
        <f>SUMIFS(Dépenses!$E:$E,Dépenses!$F:$F,$B27,Dépenses!$W:$W,F$1)</f>
        <v>0</v>
      </c>
      <c r="G27" s="11">
        <f>SUMIFS(Dépenses!$E:$E,Dépenses!$F:$F,$B27,Dépenses!$W:$W,G$1)</f>
        <v>0</v>
      </c>
      <c r="H27" s="11">
        <f>SUMIFS(Dépenses!$E:$E,Dépenses!$F:$F,$B27,Dépenses!$W:$W,H$1)</f>
        <v>0</v>
      </c>
      <c r="I27" s="11">
        <f>SUMIFS(Dépenses!$E:$E,Dépenses!$F:$F,$B27,Dépenses!$W:$W,I$1)</f>
        <v>0</v>
      </c>
      <c r="J27" s="11">
        <f>SUMIFS(Dépenses!$E:$E,Dépenses!$F:$F,$B27,Dépenses!$W:$W,J$1)</f>
        <v>0</v>
      </c>
      <c r="K27" s="11">
        <f>SUMIFS(Dépenses!$E:$E,Dépenses!$F:$F,$B27,Dépenses!$W:$W,K$1)</f>
        <v>0</v>
      </c>
      <c r="L27" s="11">
        <f>SUMIFS(Dépenses!$E:$E,Dépenses!$F:$F,$B27,Dépenses!$W:$W,L$1)</f>
        <v>0</v>
      </c>
      <c r="M27" s="11">
        <f>SUMIFS(Dépenses!$E:$E,Dépenses!$F:$F,$B27,Dépenses!$W:$W,M$1)</f>
        <v>0</v>
      </c>
      <c r="N27" s="11">
        <f>SUMIFS(Dépenses!$E:$E,Dépenses!$F:$F,$B27,Dépenses!$W:$W,N$1)</f>
        <v>0</v>
      </c>
      <c r="O27" s="11">
        <f>SUMIFS(Dépenses!$E:$E,Dépenses!$F:$F,$B27,Dépenses!$W:$W,O$1)</f>
        <v>0</v>
      </c>
      <c r="P27" s="11">
        <f>SUMIFS(Dépenses!$E:$E,Dépenses!$F:$F,$B27,Dépenses!$W:$W,P$1)</f>
        <v>270.13</v>
      </c>
      <c r="Q27" s="36">
        <f>SUMIFS(Dépenses!$E:$E,Dépenses!$F:$F,$B27,Dépenses!$W:$W,Q$1)</f>
        <v>4.67</v>
      </c>
    </row>
    <row r="28" spans="1:17" ht="15" customHeight="1" x14ac:dyDescent="0.25">
      <c r="A28" s="633"/>
      <c r="B28" s="318">
        <f>'Postes comptables'!C22</f>
        <v>0</v>
      </c>
      <c r="C28" s="7"/>
      <c r="D28" s="323">
        <f>SUMIF(Dépenses!$F:$F,B28,Dépenses!$E:$E)</f>
        <v>0</v>
      </c>
      <c r="F28" s="278">
        <f>SUMIFS(Dépenses!$E:$E,Dépenses!$F:$F,$B28,Dépenses!$W:$W,F$1)</f>
        <v>0</v>
      </c>
      <c r="G28" s="11">
        <f>SUMIFS(Dépenses!$E:$E,Dépenses!$F:$F,$B28,Dépenses!$W:$W,G$1)</f>
        <v>0</v>
      </c>
      <c r="H28" s="11">
        <f>SUMIFS(Dépenses!$E:$E,Dépenses!$F:$F,$B28,Dépenses!$W:$W,H$1)</f>
        <v>0</v>
      </c>
      <c r="I28" s="11">
        <f>SUMIFS(Dépenses!$E:$E,Dépenses!$F:$F,$B28,Dépenses!$W:$W,I$1)</f>
        <v>0</v>
      </c>
      <c r="J28" s="11">
        <f>SUMIFS(Dépenses!$E:$E,Dépenses!$F:$F,$B28,Dépenses!$W:$W,J$1)</f>
        <v>0</v>
      </c>
      <c r="K28" s="11">
        <f>SUMIFS(Dépenses!$E:$E,Dépenses!$F:$F,$B28,Dépenses!$W:$W,K$1)</f>
        <v>0</v>
      </c>
      <c r="L28" s="11">
        <f>SUMIFS(Dépenses!$E:$E,Dépenses!$F:$F,$B28,Dépenses!$W:$W,L$1)</f>
        <v>0</v>
      </c>
      <c r="M28" s="11">
        <f>SUMIFS(Dépenses!$E:$E,Dépenses!$F:$F,$B28,Dépenses!$W:$W,M$1)</f>
        <v>0</v>
      </c>
      <c r="N28" s="11">
        <f>SUMIFS(Dépenses!$E:$E,Dépenses!$F:$F,$B28,Dépenses!$W:$W,N$1)</f>
        <v>0</v>
      </c>
      <c r="O28" s="11">
        <f>SUMIFS(Dépenses!$E:$E,Dépenses!$F:$F,$B28,Dépenses!$W:$W,O$1)</f>
        <v>0</v>
      </c>
      <c r="P28" s="11">
        <f>SUMIFS(Dépenses!$E:$E,Dépenses!$F:$F,$B28,Dépenses!$W:$W,P$1)</f>
        <v>0</v>
      </c>
      <c r="Q28" s="36">
        <f>SUMIFS(Dépenses!$E:$E,Dépenses!$F:$F,$B28,Dépenses!$W:$W,Q$1)</f>
        <v>0</v>
      </c>
    </row>
    <row r="29" spans="1:17" ht="15" customHeight="1" x14ac:dyDescent="0.25">
      <c r="A29" s="633"/>
      <c r="B29" s="318" t="str">
        <f>'Postes comptables'!C23</f>
        <v>Frais postaux et télécommunications</v>
      </c>
      <c r="C29" s="7"/>
      <c r="D29" s="323">
        <f>SUMIF(Dépenses!$F:$F,B29,Dépenses!$E:$E)</f>
        <v>24</v>
      </c>
      <c r="F29" s="278">
        <f>SUMIFS(Dépenses!$E:$E,Dépenses!$F:$F,$B29,Dépenses!$W:$W,F$1)</f>
        <v>2</v>
      </c>
      <c r="G29" s="11">
        <f>SUMIFS(Dépenses!$E:$E,Dépenses!$F:$F,$B29,Dépenses!$W:$W,G$1)</f>
        <v>2</v>
      </c>
      <c r="H29" s="11">
        <f>SUMIFS(Dépenses!$E:$E,Dépenses!$F:$F,$B29,Dépenses!$W:$W,H$1)</f>
        <v>2</v>
      </c>
      <c r="I29" s="11">
        <f>SUMIFS(Dépenses!$E:$E,Dépenses!$F:$F,$B29,Dépenses!$W:$W,I$1)</f>
        <v>2</v>
      </c>
      <c r="J29" s="11">
        <f>SUMIFS(Dépenses!$E:$E,Dépenses!$F:$F,$B29,Dépenses!$W:$W,J$1)</f>
        <v>2</v>
      </c>
      <c r="K29" s="11">
        <f>SUMIFS(Dépenses!$E:$E,Dépenses!$F:$F,$B29,Dépenses!$W:$W,K$1)</f>
        <v>2</v>
      </c>
      <c r="L29" s="11">
        <f>SUMIFS(Dépenses!$E:$E,Dépenses!$F:$F,$B29,Dépenses!$W:$W,L$1)</f>
        <v>2</v>
      </c>
      <c r="M29" s="11">
        <f>SUMIFS(Dépenses!$E:$E,Dépenses!$F:$F,$B29,Dépenses!$W:$W,M$1)</f>
        <v>2</v>
      </c>
      <c r="N29" s="11">
        <f>SUMIFS(Dépenses!$E:$E,Dépenses!$F:$F,$B29,Dépenses!$W:$W,N$1)</f>
        <v>2</v>
      </c>
      <c r="O29" s="11">
        <f>SUMIFS(Dépenses!$E:$E,Dépenses!$F:$F,$B29,Dépenses!$W:$W,O$1)</f>
        <v>2</v>
      </c>
      <c r="P29" s="11">
        <f>SUMIFS(Dépenses!$E:$E,Dépenses!$F:$F,$B29,Dépenses!$W:$W,P$1)</f>
        <v>2</v>
      </c>
      <c r="Q29" s="36">
        <f>SUMIFS(Dépenses!$E:$E,Dépenses!$F:$F,$B29,Dépenses!$W:$W,Q$1)</f>
        <v>2</v>
      </c>
    </row>
    <row r="30" spans="1:17" ht="15" customHeight="1" x14ac:dyDescent="0.25">
      <c r="A30" s="633"/>
      <c r="B30" s="318" t="str">
        <f>'Postes comptables'!C24</f>
        <v>Services bancaires</v>
      </c>
      <c r="C30" s="7"/>
      <c r="D30" s="323">
        <f>SUMIF(Dépenses!$F:$F,B30,Dépenses!$E:$E)</f>
        <v>22.21</v>
      </c>
      <c r="F30" s="278">
        <f>SUMIFS(Dépenses!$E:$E,Dépenses!$F:$F,$B30,Dépenses!$W:$W,F$1)</f>
        <v>1.18</v>
      </c>
      <c r="G30" s="11">
        <f>SUMIFS(Dépenses!$E:$E,Dépenses!$F:$F,$B30,Dépenses!$W:$W,G$1)</f>
        <v>1.22</v>
      </c>
      <c r="H30" s="11">
        <f>SUMIFS(Dépenses!$E:$E,Dépenses!$F:$F,$B30,Dépenses!$W:$W,H$1)</f>
        <v>1.21</v>
      </c>
      <c r="I30" s="11">
        <f>SUMIFS(Dépenses!$E:$E,Dépenses!$F:$F,$B30,Dépenses!$W:$W,I$1)</f>
        <v>1.29</v>
      </c>
      <c r="J30" s="11">
        <f>SUMIFS(Dépenses!$E:$E,Dépenses!$F:$F,$B30,Dépenses!$W:$W,J$1)</f>
        <v>1.24</v>
      </c>
      <c r="K30" s="11">
        <f>SUMIFS(Dépenses!$E:$E,Dépenses!$F:$F,$B30,Dépenses!$W:$W,K$1)</f>
        <v>1.4</v>
      </c>
      <c r="L30" s="11">
        <f>SUMIFS(Dépenses!$E:$E,Dépenses!$F:$F,$B30,Dépenses!$W:$W,L$1)</f>
        <v>1.22</v>
      </c>
      <c r="M30" s="11">
        <f>SUMIFS(Dépenses!$E:$E,Dépenses!$F:$F,$B30,Dépenses!$W:$W,M$1)</f>
        <v>1.22</v>
      </c>
      <c r="N30" s="11">
        <f>SUMIFS(Dépenses!$E:$E,Dépenses!$F:$F,$B30,Dépenses!$W:$W,N$1)</f>
        <v>1.22</v>
      </c>
      <c r="O30" s="11">
        <f>SUMIFS(Dépenses!$E:$E,Dépenses!$F:$F,$B30,Dépenses!$W:$W,O$1)</f>
        <v>1.22</v>
      </c>
      <c r="P30" s="11">
        <f>SUMIFS(Dépenses!$E:$E,Dépenses!$F:$F,$B30,Dépenses!$W:$W,P$1)</f>
        <v>8.57</v>
      </c>
      <c r="Q30" s="36">
        <f>SUMIFS(Dépenses!$E:$E,Dépenses!$F:$F,$B30,Dépenses!$W:$W,Q$1)</f>
        <v>1.22</v>
      </c>
    </row>
    <row r="31" spans="1:17" ht="15" customHeight="1" x14ac:dyDescent="0.25">
      <c r="A31" s="632"/>
      <c r="B31" s="307" t="str">
        <f>'Postes comptables'!C25</f>
        <v>Divers</v>
      </c>
      <c r="C31" s="38"/>
      <c r="D31" s="324">
        <f>SUMIF(Dépenses!$F:$F,B31,Dépenses!$E:$E)</f>
        <v>0</v>
      </c>
      <c r="E31" s="39"/>
      <c r="F31" s="279">
        <f>SUMIFS(Dépenses!$E:$E,Dépenses!$F:$F,$B31,Dépenses!$W:$W,F$1)</f>
        <v>0</v>
      </c>
      <c r="G31" s="39">
        <f>SUMIFS(Dépenses!$E:$E,Dépenses!$F:$F,$B31,Dépenses!$W:$W,G$1)</f>
        <v>0</v>
      </c>
      <c r="H31" s="39">
        <f>SUMIFS(Dépenses!$E:$E,Dépenses!$F:$F,$B31,Dépenses!$W:$W,H$1)</f>
        <v>0</v>
      </c>
      <c r="I31" s="39">
        <f>SUMIFS(Dépenses!$E:$E,Dépenses!$F:$F,$B31,Dépenses!$W:$W,I$1)</f>
        <v>0</v>
      </c>
      <c r="J31" s="39">
        <f>SUMIFS(Dépenses!$E:$E,Dépenses!$F:$F,$B31,Dépenses!$W:$W,J$1)</f>
        <v>0</v>
      </c>
      <c r="K31" s="39">
        <f>SUMIFS(Dépenses!$E:$E,Dépenses!$F:$F,$B31,Dépenses!$W:$W,K$1)</f>
        <v>0</v>
      </c>
      <c r="L31" s="39">
        <f>SUMIFS(Dépenses!$E:$E,Dépenses!$F:$F,$B31,Dépenses!$W:$W,L$1)</f>
        <v>0</v>
      </c>
      <c r="M31" s="39">
        <f>SUMIFS(Dépenses!$E:$E,Dépenses!$F:$F,$B31,Dépenses!$W:$W,M$1)</f>
        <v>0</v>
      </c>
      <c r="N31" s="39">
        <f>SUMIFS(Dépenses!$E:$E,Dépenses!$F:$F,$B31,Dépenses!$W:$W,N$1)</f>
        <v>0</v>
      </c>
      <c r="O31" s="39">
        <f>SUMIFS(Dépenses!$E:$E,Dépenses!$F:$F,$B31,Dépenses!$W:$W,O$1)</f>
        <v>0</v>
      </c>
      <c r="P31" s="39">
        <f>SUMIFS(Dépenses!$E:$E,Dépenses!$F:$F,$B31,Dépenses!$W:$W,P$1)</f>
        <v>0</v>
      </c>
      <c r="Q31" s="40">
        <f>SUMIFS(Dépenses!$E:$E,Dépenses!$F:$F,$B31,Dépenses!$W:$W,Q$1)</f>
        <v>0</v>
      </c>
    </row>
    <row r="32" spans="1:17" ht="15" customHeight="1" x14ac:dyDescent="0.25">
      <c r="A32" s="631" t="str">
        <f>'Postes comptables'!A26</f>
        <v>63 - IMPOTS ET TAXES</v>
      </c>
      <c r="B32" s="306" t="str">
        <f>'Postes comptables'!C26</f>
        <v>Impôts et taxes sur rémunération</v>
      </c>
      <c r="C32" s="33"/>
      <c r="D32" s="325">
        <f>SUMIF(Dépenses!$F:$F,B32,Dépenses!$E:$E)</f>
        <v>0</v>
      </c>
      <c r="E32" s="34"/>
      <c r="F32" s="277">
        <f>SUMIFS(Dépenses!$E:$E,Dépenses!$F:$F,$B32,Dépenses!$W:$W,F$1)</f>
        <v>0</v>
      </c>
      <c r="G32" s="34">
        <f>SUMIFS(Dépenses!$E:$E,Dépenses!$F:$F,$B32,Dépenses!$W:$W,G$1)</f>
        <v>0</v>
      </c>
      <c r="H32" s="34">
        <f>SUMIFS(Dépenses!$E:$E,Dépenses!$F:$F,$B32,Dépenses!$W:$W,H$1)</f>
        <v>0</v>
      </c>
      <c r="I32" s="34">
        <f>SUMIFS(Dépenses!$E:$E,Dépenses!$F:$F,$B32,Dépenses!$W:$W,I$1)</f>
        <v>0</v>
      </c>
      <c r="J32" s="34">
        <f>SUMIFS(Dépenses!$E:$E,Dépenses!$F:$F,$B32,Dépenses!$W:$W,J$1)</f>
        <v>0</v>
      </c>
      <c r="K32" s="34">
        <f>SUMIFS(Dépenses!$E:$E,Dépenses!$F:$F,$B32,Dépenses!$W:$W,K$1)</f>
        <v>0</v>
      </c>
      <c r="L32" s="34">
        <f>SUMIFS(Dépenses!$E:$E,Dépenses!$F:$F,$B32,Dépenses!$W:$W,L$1)</f>
        <v>0</v>
      </c>
      <c r="M32" s="34">
        <f>SUMIFS(Dépenses!$E:$E,Dépenses!$F:$F,$B32,Dépenses!$W:$W,M$1)</f>
        <v>0</v>
      </c>
      <c r="N32" s="34">
        <f>SUMIFS(Dépenses!$E:$E,Dépenses!$F:$F,$B32,Dépenses!$W:$W,N$1)</f>
        <v>0</v>
      </c>
      <c r="O32" s="34">
        <f>SUMIFS(Dépenses!$E:$E,Dépenses!$F:$F,$B32,Dépenses!$W:$W,O$1)</f>
        <v>0</v>
      </c>
      <c r="P32" s="34">
        <f>SUMIFS(Dépenses!$E:$E,Dépenses!$F:$F,$B32,Dépenses!$W:$W,P$1)</f>
        <v>0</v>
      </c>
      <c r="Q32" s="35">
        <f>SUMIFS(Dépenses!$E:$E,Dépenses!$F:$F,$B32,Dépenses!$W:$W,Q$1)</f>
        <v>0</v>
      </c>
    </row>
    <row r="33" spans="1:17" ht="15" customHeight="1" x14ac:dyDescent="0.25">
      <c r="A33" s="633"/>
      <c r="B33" s="318" t="str">
        <f>'Postes comptables'!C27</f>
        <v>Impôts, taxes (administration des impôts)</v>
      </c>
      <c r="C33" s="7"/>
      <c r="D33" s="323">
        <f>SUMIF(Dépenses!$F:$F,B33,Dépenses!$E:$E)</f>
        <v>0</v>
      </c>
      <c r="F33" s="278">
        <f>SUMIFS(Dépenses!$E:$E,Dépenses!$F:$F,$B33,Dépenses!$W:$W,F$1)</f>
        <v>0</v>
      </c>
      <c r="G33" s="11">
        <f>SUMIFS(Dépenses!$E:$E,Dépenses!$F:$F,$B33,Dépenses!$W:$W,G$1)</f>
        <v>0</v>
      </c>
      <c r="H33" s="11">
        <f>SUMIFS(Dépenses!$E:$E,Dépenses!$F:$F,$B33,Dépenses!$W:$W,H$1)</f>
        <v>0</v>
      </c>
      <c r="I33" s="11">
        <f>SUMIFS(Dépenses!$E:$E,Dépenses!$F:$F,$B33,Dépenses!$W:$W,I$1)</f>
        <v>0</v>
      </c>
      <c r="J33" s="11">
        <f>SUMIFS(Dépenses!$E:$E,Dépenses!$F:$F,$B33,Dépenses!$W:$W,J$1)</f>
        <v>0</v>
      </c>
      <c r="K33" s="11">
        <f>SUMIFS(Dépenses!$E:$E,Dépenses!$F:$F,$B33,Dépenses!$W:$W,K$1)</f>
        <v>0</v>
      </c>
      <c r="L33" s="11">
        <f>SUMIFS(Dépenses!$E:$E,Dépenses!$F:$F,$B33,Dépenses!$W:$W,L$1)</f>
        <v>0</v>
      </c>
      <c r="M33" s="11">
        <f>SUMIFS(Dépenses!$E:$E,Dépenses!$F:$F,$B33,Dépenses!$W:$W,M$1)</f>
        <v>0</v>
      </c>
      <c r="N33" s="11">
        <f>SUMIFS(Dépenses!$E:$E,Dépenses!$F:$F,$B33,Dépenses!$W:$W,N$1)</f>
        <v>0</v>
      </c>
      <c r="O33" s="11">
        <f>SUMIFS(Dépenses!$E:$E,Dépenses!$F:$F,$B33,Dépenses!$W:$W,O$1)</f>
        <v>0</v>
      </c>
      <c r="P33" s="11">
        <f>SUMIFS(Dépenses!$E:$E,Dépenses!$F:$F,$B33,Dépenses!$W:$W,P$1)</f>
        <v>0</v>
      </c>
      <c r="Q33" s="36">
        <f>SUMIFS(Dépenses!$E:$E,Dépenses!$F:$F,$B33,Dépenses!$W:$W,Q$1)</f>
        <v>0</v>
      </c>
    </row>
    <row r="34" spans="1:17" ht="15" customHeight="1" x14ac:dyDescent="0.25">
      <c r="A34" s="633"/>
      <c r="B34" s="318" t="str">
        <f>'Postes comptables'!C28</f>
        <v>Impôts, taxes (autres organismes)</v>
      </c>
      <c r="C34" s="7"/>
      <c r="D34" s="323">
        <f>SUMIF(Dépenses!$F:$F,B34,Dépenses!$E:$E)</f>
        <v>0</v>
      </c>
      <c r="F34" s="278">
        <f>SUMIFS(Dépenses!$E:$E,Dépenses!$F:$F,$B34,Dépenses!$W:$W,F$1)</f>
        <v>0</v>
      </c>
      <c r="G34" s="11">
        <f>SUMIFS(Dépenses!$E:$E,Dépenses!$F:$F,$B34,Dépenses!$W:$W,G$1)</f>
        <v>0</v>
      </c>
      <c r="H34" s="11">
        <f>SUMIFS(Dépenses!$E:$E,Dépenses!$F:$F,$B34,Dépenses!$W:$W,H$1)</f>
        <v>0</v>
      </c>
      <c r="I34" s="11">
        <f>SUMIFS(Dépenses!$E:$E,Dépenses!$F:$F,$B34,Dépenses!$W:$W,I$1)</f>
        <v>0</v>
      </c>
      <c r="J34" s="11">
        <f>SUMIFS(Dépenses!$E:$E,Dépenses!$F:$F,$B34,Dépenses!$W:$W,J$1)</f>
        <v>0</v>
      </c>
      <c r="K34" s="11">
        <f>SUMIFS(Dépenses!$E:$E,Dépenses!$F:$F,$B34,Dépenses!$W:$W,K$1)</f>
        <v>0</v>
      </c>
      <c r="L34" s="11">
        <f>SUMIFS(Dépenses!$E:$E,Dépenses!$F:$F,$B34,Dépenses!$W:$W,L$1)</f>
        <v>0</v>
      </c>
      <c r="M34" s="11">
        <f>SUMIFS(Dépenses!$E:$E,Dépenses!$F:$F,$B34,Dépenses!$W:$W,M$1)</f>
        <v>0</v>
      </c>
      <c r="N34" s="11">
        <f>SUMIFS(Dépenses!$E:$E,Dépenses!$F:$F,$B34,Dépenses!$W:$W,N$1)</f>
        <v>0</v>
      </c>
      <c r="O34" s="11">
        <f>SUMIFS(Dépenses!$E:$E,Dépenses!$F:$F,$B34,Dépenses!$W:$W,O$1)</f>
        <v>0</v>
      </c>
      <c r="P34" s="11">
        <f>SUMIFS(Dépenses!$E:$E,Dépenses!$F:$F,$B34,Dépenses!$W:$W,P$1)</f>
        <v>0</v>
      </c>
      <c r="Q34" s="36">
        <f>SUMIFS(Dépenses!$E:$E,Dépenses!$F:$F,$B34,Dépenses!$W:$W,Q$1)</f>
        <v>0</v>
      </c>
    </row>
    <row r="35" spans="1:17" ht="15" customHeight="1" x14ac:dyDescent="0.25">
      <c r="A35" s="632"/>
      <c r="B35" s="307">
        <f>'Postes comptables'!C29</f>
        <v>0</v>
      </c>
      <c r="C35" s="38"/>
      <c r="D35" s="324">
        <f>SUMIF(Dépenses!$F:$F,B35,Dépenses!$E:$E)</f>
        <v>0</v>
      </c>
      <c r="E35" s="39"/>
      <c r="F35" s="279">
        <f>SUMIFS(Dépenses!$E:$E,Dépenses!$F:$F,$B35,Dépenses!$W:$W,F$1)</f>
        <v>0</v>
      </c>
      <c r="G35" s="39">
        <f>SUMIFS(Dépenses!$E:$E,Dépenses!$F:$F,$B35,Dépenses!$W:$W,G$1)</f>
        <v>0</v>
      </c>
      <c r="H35" s="39">
        <f>SUMIFS(Dépenses!$E:$E,Dépenses!$F:$F,$B35,Dépenses!$W:$W,H$1)</f>
        <v>0</v>
      </c>
      <c r="I35" s="39">
        <f>SUMIFS(Dépenses!$E:$E,Dépenses!$F:$F,$B35,Dépenses!$W:$W,I$1)</f>
        <v>0</v>
      </c>
      <c r="J35" s="39">
        <f>SUMIFS(Dépenses!$E:$E,Dépenses!$F:$F,$B35,Dépenses!$W:$W,J$1)</f>
        <v>0</v>
      </c>
      <c r="K35" s="39">
        <f>SUMIFS(Dépenses!$E:$E,Dépenses!$F:$F,$B35,Dépenses!$W:$W,K$1)</f>
        <v>0</v>
      </c>
      <c r="L35" s="39">
        <f>SUMIFS(Dépenses!$E:$E,Dépenses!$F:$F,$B35,Dépenses!$W:$W,L$1)</f>
        <v>0</v>
      </c>
      <c r="M35" s="39">
        <f>SUMIFS(Dépenses!$E:$E,Dépenses!$F:$F,$B35,Dépenses!$W:$W,M$1)</f>
        <v>0</v>
      </c>
      <c r="N35" s="39">
        <f>SUMIFS(Dépenses!$E:$E,Dépenses!$F:$F,$B35,Dépenses!$W:$W,N$1)</f>
        <v>0</v>
      </c>
      <c r="O35" s="39">
        <f>SUMIFS(Dépenses!$E:$E,Dépenses!$F:$F,$B35,Dépenses!$W:$W,O$1)</f>
        <v>0</v>
      </c>
      <c r="P35" s="39">
        <f>SUMIFS(Dépenses!$E:$E,Dépenses!$F:$F,$B35,Dépenses!$W:$W,P$1)</f>
        <v>0</v>
      </c>
      <c r="Q35" s="40">
        <f>SUMIFS(Dépenses!$E:$E,Dépenses!$F:$F,$B35,Dépenses!$W:$W,Q$1)</f>
        <v>0</v>
      </c>
    </row>
    <row r="36" spans="1:17" ht="15" customHeight="1" x14ac:dyDescent="0.25">
      <c r="A36" s="631" t="str">
        <f>'Postes comptables'!A30</f>
        <v>64 - FRAIS DE PERSONNEL</v>
      </c>
      <c r="B36" s="306" t="str">
        <f>'Postes comptables'!C30</f>
        <v>Rémunération des personnels</v>
      </c>
      <c r="C36" s="33"/>
      <c r="D36" s="325">
        <f>SUMIF(Dépenses!$F:$F,B36,Dépenses!$E:$E)</f>
        <v>145.6</v>
      </c>
      <c r="E36" s="34"/>
      <c r="F36" s="277">
        <f>SUMIFS(Dépenses!$E:$E,Dépenses!$F:$F,$B36,Dépenses!$W:$W,F$1)</f>
        <v>0</v>
      </c>
      <c r="G36" s="34">
        <f>SUMIFS(Dépenses!$E:$E,Dépenses!$F:$F,$B36,Dépenses!$W:$W,G$1)</f>
        <v>0</v>
      </c>
      <c r="H36" s="34">
        <f>SUMIFS(Dépenses!$E:$E,Dépenses!$F:$F,$B36,Dépenses!$W:$W,H$1)</f>
        <v>0</v>
      </c>
      <c r="I36" s="34">
        <f>SUMIFS(Dépenses!$E:$E,Dépenses!$F:$F,$B36,Dépenses!$W:$W,I$1)</f>
        <v>0</v>
      </c>
      <c r="J36" s="34">
        <f>SUMIFS(Dépenses!$E:$E,Dépenses!$F:$F,$B36,Dépenses!$W:$W,J$1)</f>
        <v>0</v>
      </c>
      <c r="K36" s="34">
        <f>SUMIFS(Dépenses!$E:$E,Dépenses!$F:$F,$B36,Dépenses!$W:$W,K$1)</f>
        <v>0</v>
      </c>
      <c r="L36" s="34">
        <f>SUMIFS(Dépenses!$E:$E,Dépenses!$F:$F,$B36,Dépenses!$W:$W,L$1)</f>
        <v>0</v>
      </c>
      <c r="M36" s="34">
        <f>SUMIFS(Dépenses!$E:$E,Dépenses!$F:$F,$B36,Dépenses!$W:$W,M$1)</f>
        <v>0</v>
      </c>
      <c r="N36" s="34">
        <f>SUMIFS(Dépenses!$E:$E,Dépenses!$F:$F,$B36,Dépenses!$W:$W,N$1)</f>
        <v>0</v>
      </c>
      <c r="O36" s="34">
        <f>SUMIFS(Dépenses!$E:$E,Dépenses!$F:$F,$B36,Dépenses!$W:$W,O$1)</f>
        <v>0</v>
      </c>
      <c r="P36" s="34">
        <f>SUMIFS(Dépenses!$E:$E,Dépenses!$F:$F,$B36,Dépenses!$W:$W,P$1)</f>
        <v>145.6</v>
      </c>
      <c r="Q36" s="35">
        <f>SUMIFS(Dépenses!$E:$E,Dépenses!$F:$F,$B36,Dépenses!$W:$W,Q$1)</f>
        <v>0</v>
      </c>
    </row>
    <row r="37" spans="1:17" ht="15" customHeight="1" x14ac:dyDescent="0.25">
      <c r="A37" s="633"/>
      <c r="B37" s="318" t="str">
        <f>'Postes comptables'!C31</f>
        <v>Charges sociales</v>
      </c>
      <c r="C37" s="7"/>
      <c r="D37" s="323">
        <f>SUMIF(Dépenses!$F:$F,B37,Dépenses!$E:$E)</f>
        <v>78</v>
      </c>
      <c r="F37" s="278">
        <f>SUMIFS(Dépenses!$E:$E,Dépenses!$F:$F,$B37,Dépenses!$W:$W,F$1)</f>
        <v>2</v>
      </c>
      <c r="G37" s="11">
        <f>SUMIFS(Dépenses!$E:$E,Dépenses!$F:$F,$B37,Dépenses!$W:$W,G$1)</f>
        <v>0</v>
      </c>
      <c r="H37" s="11">
        <f>SUMIFS(Dépenses!$E:$E,Dépenses!$F:$F,$B37,Dépenses!$W:$W,H$1)</f>
        <v>0</v>
      </c>
      <c r="I37" s="11">
        <f>SUMIFS(Dépenses!$E:$E,Dépenses!$F:$F,$B37,Dépenses!$W:$W,I$1)</f>
        <v>0</v>
      </c>
      <c r="J37" s="11">
        <f>SUMIFS(Dépenses!$E:$E,Dépenses!$F:$F,$B37,Dépenses!$W:$W,J$1)</f>
        <v>0</v>
      </c>
      <c r="K37" s="11">
        <f>SUMIFS(Dépenses!$E:$E,Dépenses!$F:$F,$B37,Dépenses!$W:$W,K$1)</f>
        <v>0</v>
      </c>
      <c r="L37" s="11">
        <f>SUMIFS(Dépenses!$E:$E,Dépenses!$F:$F,$B37,Dépenses!$W:$W,L$1)</f>
        <v>0</v>
      </c>
      <c r="M37" s="11">
        <f>SUMIFS(Dépenses!$E:$E,Dépenses!$F:$F,$B37,Dépenses!$W:$W,M$1)</f>
        <v>0</v>
      </c>
      <c r="N37" s="11">
        <f>SUMIFS(Dépenses!$E:$E,Dépenses!$F:$F,$B37,Dépenses!$W:$W,N$1)</f>
        <v>0</v>
      </c>
      <c r="O37" s="11">
        <f>SUMIFS(Dépenses!$E:$E,Dépenses!$F:$F,$B37,Dépenses!$W:$W,O$1)</f>
        <v>0</v>
      </c>
      <c r="P37" s="11">
        <f>SUMIFS(Dépenses!$E:$E,Dépenses!$F:$F,$B37,Dépenses!$W:$W,P$1)</f>
        <v>0</v>
      </c>
      <c r="Q37" s="36">
        <f>SUMIFS(Dépenses!$E:$E,Dépenses!$F:$F,$B37,Dépenses!$W:$W,Q$1)</f>
        <v>76</v>
      </c>
    </row>
    <row r="38" spans="1:17" ht="15" customHeight="1" x14ac:dyDescent="0.25">
      <c r="A38" s="633"/>
      <c r="B38" s="318" t="str">
        <f>'Postes comptables'!C32</f>
        <v>Autres charges de personnel</v>
      </c>
      <c r="C38" s="7"/>
      <c r="D38" s="323">
        <f>SUMIF(Dépenses!$F:$F,B38,Dépenses!$E:$E)</f>
        <v>0</v>
      </c>
      <c r="F38" s="278">
        <f>SUMIFS(Dépenses!$E:$E,Dépenses!$F:$F,$B38,Dépenses!$W:$W,F$1)</f>
        <v>0</v>
      </c>
      <c r="G38" s="11">
        <f>SUMIFS(Dépenses!$E:$E,Dépenses!$F:$F,$B38,Dépenses!$W:$W,G$1)</f>
        <v>0</v>
      </c>
      <c r="H38" s="11">
        <f>SUMIFS(Dépenses!$E:$E,Dépenses!$F:$F,$B38,Dépenses!$W:$W,H$1)</f>
        <v>0</v>
      </c>
      <c r="I38" s="11">
        <f>SUMIFS(Dépenses!$E:$E,Dépenses!$F:$F,$B38,Dépenses!$W:$W,I$1)</f>
        <v>0</v>
      </c>
      <c r="J38" s="11">
        <f>SUMIFS(Dépenses!$E:$E,Dépenses!$F:$F,$B38,Dépenses!$W:$W,J$1)</f>
        <v>0</v>
      </c>
      <c r="K38" s="11">
        <f>SUMIFS(Dépenses!$E:$E,Dépenses!$F:$F,$B38,Dépenses!$W:$W,K$1)</f>
        <v>0</v>
      </c>
      <c r="L38" s="11">
        <f>SUMIFS(Dépenses!$E:$E,Dépenses!$F:$F,$B38,Dépenses!$W:$W,L$1)</f>
        <v>0</v>
      </c>
      <c r="M38" s="11">
        <f>SUMIFS(Dépenses!$E:$E,Dépenses!$F:$F,$B38,Dépenses!$W:$W,M$1)</f>
        <v>0</v>
      </c>
      <c r="N38" s="11">
        <f>SUMIFS(Dépenses!$E:$E,Dépenses!$F:$F,$B38,Dépenses!$W:$W,N$1)</f>
        <v>0</v>
      </c>
      <c r="O38" s="11">
        <f>SUMIFS(Dépenses!$E:$E,Dépenses!$F:$F,$B38,Dépenses!$W:$W,O$1)</f>
        <v>0</v>
      </c>
      <c r="P38" s="11">
        <f>SUMIFS(Dépenses!$E:$E,Dépenses!$F:$F,$B38,Dépenses!$W:$W,P$1)</f>
        <v>0</v>
      </c>
      <c r="Q38" s="36">
        <f>SUMIFS(Dépenses!$E:$E,Dépenses!$F:$F,$B38,Dépenses!$W:$W,Q$1)</f>
        <v>0</v>
      </c>
    </row>
    <row r="39" spans="1:17" ht="15" customHeight="1" x14ac:dyDescent="0.25">
      <c r="A39" s="632"/>
      <c r="B39" s="318">
        <f>'Postes comptables'!C33</f>
        <v>0</v>
      </c>
      <c r="C39" s="38"/>
      <c r="D39" s="324">
        <f>SUMIF(Dépenses!$F:$F,B39,Dépenses!$E:$E)</f>
        <v>0</v>
      </c>
      <c r="E39" s="39"/>
      <c r="F39" s="279">
        <f>SUMIFS(Dépenses!$E:$E,Dépenses!$F:$F,$B39,Dépenses!$W:$W,F$1)</f>
        <v>0</v>
      </c>
      <c r="G39" s="39">
        <f>SUMIFS(Dépenses!$E:$E,Dépenses!$F:$F,$B39,Dépenses!$W:$W,G$1)</f>
        <v>0</v>
      </c>
      <c r="H39" s="39">
        <f>SUMIFS(Dépenses!$E:$E,Dépenses!$F:$F,$B39,Dépenses!$W:$W,H$1)</f>
        <v>0</v>
      </c>
      <c r="I39" s="39">
        <f>SUMIFS(Dépenses!$E:$E,Dépenses!$F:$F,$B39,Dépenses!$W:$W,I$1)</f>
        <v>0</v>
      </c>
      <c r="J39" s="39">
        <f>SUMIFS(Dépenses!$E:$E,Dépenses!$F:$F,$B39,Dépenses!$W:$W,J$1)</f>
        <v>0</v>
      </c>
      <c r="K39" s="39">
        <f>SUMIFS(Dépenses!$E:$E,Dépenses!$F:$F,$B39,Dépenses!$W:$W,K$1)</f>
        <v>0</v>
      </c>
      <c r="L39" s="39">
        <f>SUMIFS(Dépenses!$E:$E,Dépenses!$F:$F,$B39,Dépenses!$W:$W,L$1)</f>
        <v>0</v>
      </c>
      <c r="M39" s="39">
        <f>SUMIFS(Dépenses!$E:$E,Dépenses!$F:$F,$B39,Dépenses!$W:$W,M$1)</f>
        <v>0</v>
      </c>
      <c r="N39" s="39">
        <f>SUMIFS(Dépenses!$E:$E,Dépenses!$F:$F,$B39,Dépenses!$W:$W,N$1)</f>
        <v>0</v>
      </c>
      <c r="O39" s="39">
        <f>SUMIFS(Dépenses!$E:$E,Dépenses!$F:$F,$B39,Dépenses!$W:$W,O$1)</f>
        <v>0</v>
      </c>
      <c r="P39" s="39">
        <f>SUMIFS(Dépenses!$E:$E,Dépenses!$F:$F,$B39,Dépenses!$W:$W,P$1)</f>
        <v>0</v>
      </c>
      <c r="Q39" s="40">
        <f>SUMIFS(Dépenses!$E:$E,Dépenses!$F:$F,$B39,Dépenses!$W:$W,Q$1)</f>
        <v>0</v>
      </c>
    </row>
    <row r="40" spans="1:17" ht="15" customHeight="1" x14ac:dyDescent="0.25">
      <c r="A40" s="646" t="str">
        <f>'Postes comptables'!A34</f>
        <v>65 - AUTRES CHARGES DE GESTION COURANTE</v>
      </c>
      <c r="B40" s="306" t="str">
        <f>'Postes comptables'!C34</f>
        <v>Redevances</v>
      </c>
      <c r="C40" s="33"/>
      <c r="D40" s="325">
        <f>SUMIF(Dépenses!$F:$F,B40,Dépenses!$E:$E)</f>
        <v>110.58</v>
      </c>
      <c r="E40" s="34"/>
      <c r="F40" s="277">
        <f>SUMIFS(Dépenses!$E:$E,Dépenses!$F:$F,$B40,Dépenses!$W:$W,F$1)</f>
        <v>0</v>
      </c>
      <c r="G40" s="34">
        <f>SUMIFS(Dépenses!$E:$E,Dépenses!$F:$F,$B40,Dépenses!$W:$W,G$1)</f>
        <v>0</v>
      </c>
      <c r="H40" s="34">
        <f>SUMIFS(Dépenses!$E:$E,Dépenses!$F:$F,$B40,Dépenses!$W:$W,H$1)</f>
        <v>0</v>
      </c>
      <c r="I40" s="34">
        <f>SUMIFS(Dépenses!$E:$E,Dépenses!$F:$F,$B40,Dépenses!$W:$W,I$1)</f>
        <v>0</v>
      </c>
      <c r="J40" s="34">
        <f>SUMIFS(Dépenses!$E:$E,Dépenses!$F:$F,$B40,Dépenses!$W:$W,J$1)</f>
        <v>0</v>
      </c>
      <c r="K40" s="34">
        <f>SUMIFS(Dépenses!$E:$E,Dépenses!$F:$F,$B40,Dépenses!$W:$W,K$1)</f>
        <v>0</v>
      </c>
      <c r="L40" s="34">
        <f>SUMIFS(Dépenses!$E:$E,Dépenses!$F:$F,$B40,Dépenses!$W:$W,L$1)</f>
        <v>0</v>
      </c>
      <c r="M40" s="34">
        <f>SUMIFS(Dépenses!$E:$E,Dépenses!$F:$F,$B40,Dépenses!$W:$W,M$1)</f>
        <v>0</v>
      </c>
      <c r="N40" s="34">
        <f>SUMIFS(Dépenses!$E:$E,Dépenses!$F:$F,$B40,Dépenses!$W:$W,N$1)</f>
        <v>0</v>
      </c>
      <c r="O40" s="34">
        <f>SUMIFS(Dépenses!$E:$E,Dépenses!$F:$F,$B40,Dépenses!$W:$W,O$1)</f>
        <v>110.58</v>
      </c>
      <c r="P40" s="34">
        <f>SUMIFS(Dépenses!$E:$E,Dépenses!$F:$F,$B40,Dépenses!$W:$W,P$1)</f>
        <v>0</v>
      </c>
      <c r="Q40" s="35">
        <f>SUMIFS(Dépenses!$E:$E,Dépenses!$F:$F,$B40,Dépenses!$W:$W,Q$1)</f>
        <v>0</v>
      </c>
    </row>
    <row r="41" spans="1:17" ht="15" customHeight="1" x14ac:dyDescent="0.25">
      <c r="A41" s="666"/>
      <c r="B41" s="318" t="str">
        <f>'Postes comptables'!C35</f>
        <v>Autres charges de gestion courante</v>
      </c>
      <c r="C41" s="7"/>
      <c r="D41" s="323">
        <f>SUMIF(Dépenses!$F:$F,B41,Dépenses!$E:$E)</f>
        <v>0</v>
      </c>
      <c r="F41" s="278">
        <f>SUMIFS(Dépenses!$E:$E,Dépenses!$F:$F,$B41,Dépenses!$W:$W,F$1)</f>
        <v>0</v>
      </c>
      <c r="G41" s="11">
        <f>SUMIFS(Dépenses!$E:$E,Dépenses!$F:$F,$B41,Dépenses!$W:$W,G$1)</f>
        <v>0</v>
      </c>
      <c r="H41" s="11">
        <f>SUMIFS(Dépenses!$E:$E,Dépenses!$F:$F,$B41,Dépenses!$W:$W,H$1)</f>
        <v>0</v>
      </c>
      <c r="I41" s="11">
        <f>SUMIFS(Dépenses!$E:$E,Dépenses!$F:$F,$B41,Dépenses!$W:$W,I$1)</f>
        <v>0</v>
      </c>
      <c r="J41" s="11">
        <f>SUMIFS(Dépenses!$E:$E,Dépenses!$F:$F,$B41,Dépenses!$W:$W,J$1)</f>
        <v>0</v>
      </c>
      <c r="K41" s="11">
        <f>SUMIFS(Dépenses!$E:$E,Dépenses!$F:$F,$B41,Dépenses!$W:$W,K$1)</f>
        <v>0</v>
      </c>
      <c r="L41" s="11">
        <f>SUMIFS(Dépenses!$E:$E,Dépenses!$F:$F,$B41,Dépenses!$W:$W,L$1)</f>
        <v>0</v>
      </c>
      <c r="M41" s="11">
        <f>SUMIFS(Dépenses!$E:$E,Dépenses!$F:$F,$B41,Dépenses!$W:$W,M$1)</f>
        <v>0</v>
      </c>
      <c r="N41" s="11">
        <f>SUMIFS(Dépenses!$E:$E,Dépenses!$F:$F,$B41,Dépenses!$W:$W,N$1)</f>
        <v>0</v>
      </c>
      <c r="O41" s="11">
        <f>SUMIFS(Dépenses!$E:$E,Dépenses!$F:$F,$B41,Dépenses!$W:$W,O$1)</f>
        <v>0</v>
      </c>
      <c r="P41" s="11">
        <f>SUMIFS(Dépenses!$E:$E,Dépenses!$F:$F,$B41,Dépenses!$W:$W,P$1)</f>
        <v>0</v>
      </c>
      <c r="Q41" s="36">
        <f>SUMIFS(Dépenses!$E:$E,Dépenses!$F:$F,$B41,Dépenses!$W:$W,Q$1)</f>
        <v>0</v>
      </c>
    </row>
    <row r="42" spans="1:17" ht="15" customHeight="1" x14ac:dyDescent="0.25">
      <c r="A42" s="647">
        <f>'Postes comptables'!A35</f>
        <v>0</v>
      </c>
      <c r="B42" s="307">
        <f>'Postes comptables'!C36</f>
        <v>0</v>
      </c>
      <c r="C42" s="38"/>
      <c r="D42" s="324">
        <f>SUMIF(Dépenses!$F:$F,B42,Dépenses!$E:$E)</f>
        <v>0</v>
      </c>
      <c r="E42" s="39"/>
      <c r="F42" s="279">
        <f>SUMIFS(Dépenses!$E:$E,Dépenses!$F:$F,$B42,Dépenses!$W:$W,F$1)</f>
        <v>0</v>
      </c>
      <c r="G42" s="39">
        <f>SUMIFS(Dépenses!$E:$E,Dépenses!$F:$F,$B42,Dépenses!$W:$W,G$1)</f>
        <v>0</v>
      </c>
      <c r="H42" s="39">
        <f>SUMIFS(Dépenses!$E:$E,Dépenses!$F:$F,$B42,Dépenses!$W:$W,H$1)</f>
        <v>0</v>
      </c>
      <c r="I42" s="39">
        <f>SUMIFS(Dépenses!$E:$E,Dépenses!$F:$F,$B42,Dépenses!$W:$W,I$1)</f>
        <v>0</v>
      </c>
      <c r="J42" s="39">
        <f>SUMIFS(Dépenses!$E:$E,Dépenses!$F:$F,$B42,Dépenses!$W:$W,J$1)</f>
        <v>0</v>
      </c>
      <c r="K42" s="39">
        <f>SUMIFS(Dépenses!$E:$E,Dépenses!$F:$F,$B42,Dépenses!$W:$W,K$1)</f>
        <v>0</v>
      </c>
      <c r="L42" s="39">
        <f>SUMIFS(Dépenses!$E:$E,Dépenses!$F:$F,$B42,Dépenses!$W:$W,L$1)</f>
        <v>0</v>
      </c>
      <c r="M42" s="39">
        <f>SUMIFS(Dépenses!$E:$E,Dépenses!$F:$F,$B42,Dépenses!$W:$W,M$1)</f>
        <v>0</v>
      </c>
      <c r="N42" s="39">
        <f>SUMIFS(Dépenses!$E:$E,Dépenses!$F:$F,$B42,Dépenses!$W:$W,N$1)</f>
        <v>0</v>
      </c>
      <c r="O42" s="39">
        <f>SUMIFS(Dépenses!$E:$E,Dépenses!$F:$F,$B42,Dépenses!$W:$W,O$1)</f>
        <v>0</v>
      </c>
      <c r="P42" s="39">
        <f>SUMIFS(Dépenses!$E:$E,Dépenses!$F:$F,$B42,Dépenses!$W:$W,P$1)</f>
        <v>0</v>
      </c>
      <c r="Q42" s="40">
        <f>SUMIFS(Dépenses!$E:$E,Dépenses!$F:$F,$B42,Dépenses!$W:$W,Q$1)</f>
        <v>0</v>
      </c>
    </row>
    <row r="43" spans="1:17" ht="15" customHeight="1" x14ac:dyDescent="0.25">
      <c r="A43" s="631" t="str">
        <f>'Postes comptables'!A37</f>
        <v>66 - CHARGES FINANCIERES</v>
      </c>
      <c r="B43" s="318" t="str">
        <f>'Postes comptables'!C37</f>
        <v>Charges financières</v>
      </c>
      <c r="C43" s="33"/>
      <c r="D43" s="325">
        <f>SUMIF(Dépenses!$F:$F,B43,Dépenses!$E:$E)</f>
        <v>0</v>
      </c>
      <c r="E43" s="34"/>
      <c r="F43" s="277">
        <f>SUMIFS(Dépenses!$E:$E,Dépenses!$F:$F,$B43,Dépenses!$W:$W,F$1)</f>
        <v>0</v>
      </c>
      <c r="G43" s="34">
        <f>SUMIFS(Dépenses!$E:$E,Dépenses!$F:$F,$B43,Dépenses!$W:$W,G$1)</f>
        <v>0</v>
      </c>
      <c r="H43" s="34">
        <f>SUMIFS(Dépenses!$E:$E,Dépenses!$F:$F,$B43,Dépenses!$W:$W,H$1)</f>
        <v>0</v>
      </c>
      <c r="I43" s="34">
        <f>SUMIFS(Dépenses!$E:$E,Dépenses!$F:$F,$B43,Dépenses!$W:$W,I$1)</f>
        <v>0</v>
      </c>
      <c r="J43" s="34">
        <f>SUMIFS(Dépenses!$E:$E,Dépenses!$F:$F,$B43,Dépenses!$W:$W,J$1)</f>
        <v>0</v>
      </c>
      <c r="K43" s="34">
        <f>SUMIFS(Dépenses!$E:$E,Dépenses!$F:$F,$B43,Dépenses!$W:$W,K$1)</f>
        <v>0</v>
      </c>
      <c r="L43" s="34">
        <f>SUMIFS(Dépenses!$E:$E,Dépenses!$F:$F,$B43,Dépenses!$W:$W,L$1)</f>
        <v>0</v>
      </c>
      <c r="M43" s="34">
        <f>SUMIFS(Dépenses!$E:$E,Dépenses!$F:$F,$B43,Dépenses!$W:$W,M$1)</f>
        <v>0</v>
      </c>
      <c r="N43" s="34">
        <f>SUMIFS(Dépenses!$E:$E,Dépenses!$F:$F,$B43,Dépenses!$W:$W,N$1)</f>
        <v>0</v>
      </c>
      <c r="O43" s="34">
        <f>SUMIFS(Dépenses!$E:$E,Dépenses!$F:$F,$B43,Dépenses!$W:$W,O$1)</f>
        <v>0</v>
      </c>
      <c r="P43" s="34">
        <f>SUMIFS(Dépenses!$E:$E,Dépenses!$F:$F,$B43,Dépenses!$W:$W,P$1)</f>
        <v>0</v>
      </c>
      <c r="Q43" s="35">
        <f>SUMIFS(Dépenses!$E:$E,Dépenses!$F:$F,$B43,Dépenses!$W:$W,Q$1)</f>
        <v>0</v>
      </c>
    </row>
    <row r="44" spans="1:17" ht="15" customHeight="1" x14ac:dyDescent="0.25">
      <c r="A44" s="632">
        <f>'Postes comptables'!A38</f>
        <v>0</v>
      </c>
      <c r="B44" s="307">
        <f>'Postes comptables'!C38</f>
        <v>0</v>
      </c>
      <c r="C44" s="38"/>
      <c r="D44" s="324">
        <f>SUMIF(Dépenses!$F:$F,B44,Dépenses!$E:$E)</f>
        <v>0</v>
      </c>
      <c r="E44" s="39"/>
      <c r="F44" s="279">
        <f>SUMIFS(Dépenses!$E:$E,Dépenses!$F:$F,$B44,Dépenses!$W:$W,F$1)</f>
        <v>0</v>
      </c>
      <c r="G44" s="39">
        <f>SUMIFS(Dépenses!$E:$E,Dépenses!$F:$F,$B44,Dépenses!$W:$W,G$1)</f>
        <v>0</v>
      </c>
      <c r="H44" s="39">
        <f>SUMIFS(Dépenses!$E:$E,Dépenses!$F:$F,$B44,Dépenses!$W:$W,H$1)</f>
        <v>0</v>
      </c>
      <c r="I44" s="39">
        <f>SUMIFS(Dépenses!$E:$E,Dépenses!$F:$F,$B44,Dépenses!$W:$W,I$1)</f>
        <v>0</v>
      </c>
      <c r="J44" s="39">
        <f>SUMIFS(Dépenses!$E:$E,Dépenses!$F:$F,$B44,Dépenses!$W:$W,J$1)</f>
        <v>0</v>
      </c>
      <c r="K44" s="39">
        <f>SUMIFS(Dépenses!$E:$E,Dépenses!$F:$F,$B44,Dépenses!$W:$W,K$1)</f>
        <v>0</v>
      </c>
      <c r="L44" s="39">
        <f>SUMIFS(Dépenses!$E:$E,Dépenses!$F:$F,$B44,Dépenses!$W:$W,L$1)</f>
        <v>0</v>
      </c>
      <c r="M44" s="39">
        <f>SUMIFS(Dépenses!$E:$E,Dépenses!$F:$F,$B44,Dépenses!$W:$W,M$1)</f>
        <v>0</v>
      </c>
      <c r="N44" s="39">
        <f>SUMIFS(Dépenses!$E:$E,Dépenses!$F:$F,$B44,Dépenses!$W:$W,N$1)</f>
        <v>0</v>
      </c>
      <c r="O44" s="39">
        <f>SUMIFS(Dépenses!$E:$E,Dépenses!$F:$F,$B44,Dépenses!$W:$W,O$1)</f>
        <v>0</v>
      </c>
      <c r="P44" s="39">
        <f>SUMIFS(Dépenses!$E:$E,Dépenses!$F:$F,$B44,Dépenses!$W:$W,P$1)</f>
        <v>0</v>
      </c>
      <c r="Q44" s="40">
        <f>SUMIFS(Dépenses!$E:$E,Dépenses!$F:$F,$B44,Dépenses!$W:$W,Q$1)</f>
        <v>0</v>
      </c>
    </row>
    <row r="45" spans="1:17" ht="15" customHeight="1" x14ac:dyDescent="0.25">
      <c r="A45" s="631" t="str">
        <f>'Postes comptables'!A39</f>
        <v>67 - CHARGES EXCEPTIONNELLES</v>
      </c>
      <c r="B45" s="306" t="str">
        <f>'Postes comptables'!C39</f>
        <v>Charges exceptionnelles</v>
      </c>
      <c r="C45" s="33"/>
      <c r="D45" s="325">
        <f>SUMIF(Dépenses!$F:$F,B45,Dépenses!$E:$E)</f>
        <v>0</v>
      </c>
      <c r="E45" s="34"/>
      <c r="F45" s="277">
        <f>SUMIFS(Dépenses!$E:$E,Dépenses!$F:$F,$B45,Dépenses!$W:$W,F$1)</f>
        <v>0</v>
      </c>
      <c r="G45" s="34">
        <f>SUMIFS(Dépenses!$E:$E,Dépenses!$F:$F,$B45,Dépenses!$W:$W,G$1)</f>
        <v>0</v>
      </c>
      <c r="H45" s="34">
        <f>SUMIFS(Dépenses!$E:$E,Dépenses!$F:$F,$B45,Dépenses!$W:$W,H$1)</f>
        <v>0</v>
      </c>
      <c r="I45" s="34">
        <f>SUMIFS(Dépenses!$E:$E,Dépenses!$F:$F,$B45,Dépenses!$W:$W,I$1)</f>
        <v>0</v>
      </c>
      <c r="J45" s="34">
        <f>SUMIFS(Dépenses!$E:$E,Dépenses!$F:$F,$B45,Dépenses!$W:$W,J$1)</f>
        <v>0</v>
      </c>
      <c r="K45" s="34">
        <f>SUMIFS(Dépenses!$E:$E,Dépenses!$F:$F,$B45,Dépenses!$W:$W,K$1)</f>
        <v>0</v>
      </c>
      <c r="L45" s="34">
        <f>SUMIFS(Dépenses!$E:$E,Dépenses!$F:$F,$B45,Dépenses!$W:$W,L$1)</f>
        <v>0</v>
      </c>
      <c r="M45" s="34">
        <f>SUMIFS(Dépenses!$E:$E,Dépenses!$F:$F,$B45,Dépenses!$W:$W,M$1)</f>
        <v>0</v>
      </c>
      <c r="N45" s="34">
        <f>SUMIFS(Dépenses!$E:$E,Dépenses!$F:$F,$B45,Dépenses!$W:$W,N$1)</f>
        <v>0</v>
      </c>
      <c r="O45" s="34">
        <f>SUMIFS(Dépenses!$E:$E,Dépenses!$F:$F,$B45,Dépenses!$W:$W,O$1)</f>
        <v>0</v>
      </c>
      <c r="P45" s="34">
        <f>SUMIFS(Dépenses!$E:$E,Dépenses!$F:$F,$B45,Dépenses!$W:$W,P$1)</f>
        <v>0</v>
      </c>
      <c r="Q45" s="35">
        <f>SUMIFS(Dépenses!$E:$E,Dépenses!$F:$F,$B45,Dépenses!$W:$W,Q$1)</f>
        <v>0</v>
      </c>
    </row>
    <row r="46" spans="1:17" ht="15" customHeight="1" x14ac:dyDescent="0.25">
      <c r="A46" s="632">
        <f>'Postes comptables'!A40</f>
        <v>0</v>
      </c>
      <c r="B46" s="307">
        <f>'Postes comptables'!C40</f>
        <v>0</v>
      </c>
      <c r="C46" s="38"/>
      <c r="D46" s="324">
        <f>SUMIF(Dépenses!$F:$F,B46,Dépenses!$E:$E)</f>
        <v>0</v>
      </c>
      <c r="E46" s="39"/>
      <c r="F46" s="279">
        <f>SUMIFS(Dépenses!$E:$E,Dépenses!$F:$F,$B46,Dépenses!$W:$W,F$1)</f>
        <v>0</v>
      </c>
      <c r="G46" s="39">
        <f>SUMIFS(Dépenses!$E:$E,Dépenses!$F:$F,$B46,Dépenses!$W:$W,G$1)</f>
        <v>0</v>
      </c>
      <c r="H46" s="39">
        <f>SUMIFS(Dépenses!$E:$E,Dépenses!$F:$F,$B46,Dépenses!$W:$W,H$1)</f>
        <v>0</v>
      </c>
      <c r="I46" s="39">
        <f>SUMIFS(Dépenses!$E:$E,Dépenses!$F:$F,$B46,Dépenses!$W:$W,I$1)</f>
        <v>0</v>
      </c>
      <c r="J46" s="39">
        <f>SUMIFS(Dépenses!$E:$E,Dépenses!$F:$F,$B46,Dépenses!$W:$W,J$1)</f>
        <v>0</v>
      </c>
      <c r="K46" s="39">
        <f>SUMIFS(Dépenses!$E:$E,Dépenses!$F:$F,$B46,Dépenses!$W:$W,K$1)</f>
        <v>0</v>
      </c>
      <c r="L46" s="39">
        <f>SUMIFS(Dépenses!$E:$E,Dépenses!$F:$F,$B46,Dépenses!$W:$W,L$1)</f>
        <v>0</v>
      </c>
      <c r="M46" s="39">
        <f>SUMIFS(Dépenses!$E:$E,Dépenses!$F:$F,$B46,Dépenses!$W:$W,M$1)</f>
        <v>0</v>
      </c>
      <c r="N46" s="39">
        <f>SUMIFS(Dépenses!$E:$E,Dépenses!$F:$F,$B46,Dépenses!$W:$W,N$1)</f>
        <v>0</v>
      </c>
      <c r="O46" s="39">
        <f>SUMIFS(Dépenses!$E:$E,Dépenses!$F:$F,$B46,Dépenses!$W:$W,O$1)</f>
        <v>0</v>
      </c>
      <c r="P46" s="39">
        <f>SUMIFS(Dépenses!$E:$E,Dépenses!$F:$F,$B46,Dépenses!$W:$W,P$1)</f>
        <v>0</v>
      </c>
      <c r="Q46" s="40">
        <f>SUMIFS(Dépenses!$E:$E,Dépenses!$F:$F,$B46,Dépenses!$W:$W,Q$1)</f>
        <v>0</v>
      </c>
    </row>
    <row r="47" spans="1:17" ht="15" customHeight="1" x14ac:dyDescent="0.25">
      <c r="A47" s="631" t="str">
        <f>'Postes comptables'!A41</f>
        <v>68 - DOTATIONS</v>
      </c>
      <c r="B47" s="306" t="str">
        <f>'Postes comptables'!C41</f>
        <v>Dotation aux amortissements</v>
      </c>
      <c r="C47" s="33"/>
      <c r="D47" s="325">
        <f>SUMIF(Dépenses!$F:$F,B47,Dépenses!$E:$E)</f>
        <v>0</v>
      </c>
      <c r="E47" s="34"/>
      <c r="F47" s="277">
        <f>SUMIFS(Dépenses!$E:$E,Dépenses!$F:$F,$B47,Dépenses!$W:$W,F$1)</f>
        <v>0</v>
      </c>
      <c r="G47" s="34">
        <f>SUMIFS(Dépenses!$E:$E,Dépenses!$F:$F,$B47,Dépenses!$W:$W,G$1)</f>
        <v>0</v>
      </c>
      <c r="H47" s="34">
        <f>SUMIFS(Dépenses!$E:$E,Dépenses!$F:$F,$B47,Dépenses!$W:$W,H$1)</f>
        <v>0</v>
      </c>
      <c r="I47" s="34">
        <f>SUMIFS(Dépenses!$E:$E,Dépenses!$F:$F,$B47,Dépenses!$W:$W,I$1)</f>
        <v>0</v>
      </c>
      <c r="J47" s="34">
        <f>SUMIFS(Dépenses!$E:$E,Dépenses!$F:$F,$B47,Dépenses!$W:$W,J$1)</f>
        <v>0</v>
      </c>
      <c r="K47" s="34">
        <f>SUMIFS(Dépenses!$E:$E,Dépenses!$F:$F,$B47,Dépenses!$W:$W,K$1)</f>
        <v>0</v>
      </c>
      <c r="L47" s="34">
        <f>SUMIFS(Dépenses!$E:$E,Dépenses!$F:$F,$B47,Dépenses!$W:$W,L$1)</f>
        <v>0</v>
      </c>
      <c r="M47" s="34">
        <f>SUMIFS(Dépenses!$E:$E,Dépenses!$F:$F,$B47,Dépenses!$W:$W,M$1)</f>
        <v>0</v>
      </c>
      <c r="N47" s="34">
        <f>SUMIFS(Dépenses!$E:$E,Dépenses!$F:$F,$B47,Dépenses!$W:$W,N$1)</f>
        <v>0</v>
      </c>
      <c r="O47" s="34">
        <f>SUMIFS(Dépenses!$E:$E,Dépenses!$F:$F,$B47,Dépenses!$W:$W,O$1)</f>
        <v>0</v>
      </c>
      <c r="P47" s="34">
        <f>SUMIFS(Dépenses!$E:$E,Dépenses!$F:$F,$B47,Dépenses!$W:$W,P$1)</f>
        <v>0</v>
      </c>
      <c r="Q47" s="35">
        <f>SUMIFS(Dépenses!$E:$E,Dépenses!$F:$F,$B47,Dépenses!$W:$W,Q$1)</f>
        <v>0</v>
      </c>
    </row>
    <row r="48" spans="1:17" ht="15" customHeight="1" x14ac:dyDescent="0.25">
      <c r="A48" s="632">
        <f>'Postes comptables'!A42</f>
        <v>0</v>
      </c>
      <c r="B48" s="307" t="str">
        <f>'Postes comptables'!C42</f>
        <v>Dotations aux provisions</v>
      </c>
      <c r="C48" s="38"/>
      <c r="D48" s="324">
        <f>SUMIF(Dépenses!$F:$F,B48,Dépenses!$E:$E)</f>
        <v>0</v>
      </c>
      <c r="E48" s="39"/>
      <c r="F48" s="279">
        <f>SUMIFS(Dépenses!$E:$E,Dépenses!$F:$F,$B48,Dépenses!$W:$W,F$1)</f>
        <v>0</v>
      </c>
      <c r="G48" s="39">
        <f>SUMIFS(Dépenses!$E:$E,Dépenses!$F:$F,$B48,Dépenses!$W:$W,G$1)</f>
        <v>0</v>
      </c>
      <c r="H48" s="39">
        <f>SUMIFS(Dépenses!$E:$E,Dépenses!$F:$F,$B48,Dépenses!$W:$W,H$1)</f>
        <v>0</v>
      </c>
      <c r="I48" s="39">
        <f>SUMIFS(Dépenses!$E:$E,Dépenses!$F:$F,$B48,Dépenses!$W:$W,I$1)</f>
        <v>0</v>
      </c>
      <c r="J48" s="39">
        <f>SUMIFS(Dépenses!$E:$E,Dépenses!$F:$F,$B48,Dépenses!$W:$W,J$1)</f>
        <v>0</v>
      </c>
      <c r="K48" s="39">
        <f>SUMIFS(Dépenses!$E:$E,Dépenses!$F:$F,$B48,Dépenses!$W:$W,K$1)</f>
        <v>0</v>
      </c>
      <c r="L48" s="39">
        <f>SUMIFS(Dépenses!$E:$E,Dépenses!$F:$F,$B48,Dépenses!$W:$W,L$1)</f>
        <v>0</v>
      </c>
      <c r="M48" s="39">
        <f>SUMIFS(Dépenses!$E:$E,Dépenses!$F:$F,$B48,Dépenses!$W:$W,M$1)</f>
        <v>0</v>
      </c>
      <c r="N48" s="39">
        <f>SUMIFS(Dépenses!$E:$E,Dépenses!$F:$F,$B48,Dépenses!$W:$W,N$1)</f>
        <v>0</v>
      </c>
      <c r="O48" s="39">
        <f>SUMIFS(Dépenses!$E:$E,Dépenses!$F:$F,$B48,Dépenses!$W:$W,O$1)</f>
        <v>0</v>
      </c>
      <c r="P48" s="39">
        <f>SUMIFS(Dépenses!$E:$E,Dépenses!$F:$F,$B48,Dépenses!$W:$W,P$1)</f>
        <v>0</v>
      </c>
      <c r="Q48" s="40">
        <f>SUMIFS(Dépenses!$E:$E,Dépenses!$F:$F,$B48,Dépenses!$W:$W,Q$1)</f>
        <v>0</v>
      </c>
    </row>
    <row r="49" spans="1:17" ht="15" customHeight="1" x14ac:dyDescent="0.25">
      <c r="A49" s="631" t="str">
        <f>'Postes comptables'!A43</f>
        <v>69 - IMPOT SUR LES BENEFICES</v>
      </c>
      <c r="B49" s="318" t="str">
        <f>'Postes comptables'!C43</f>
        <v>Impôts sur les bénéfices</v>
      </c>
      <c r="C49" s="7"/>
      <c r="D49" s="323">
        <f>SUMIF(Dépenses!$F:$F,B49,Dépenses!$E:$E)</f>
        <v>11</v>
      </c>
      <c r="F49" s="278">
        <f>SUMIFS(Dépenses!$E:$E,Dépenses!$F:$F,$B49,Dépenses!$W:$W,F$1)</f>
        <v>0</v>
      </c>
      <c r="G49" s="11">
        <f>SUMIFS(Dépenses!$E:$E,Dépenses!$F:$F,$B49,Dépenses!$W:$W,G$1)</f>
        <v>0</v>
      </c>
      <c r="H49" s="11">
        <f>SUMIFS(Dépenses!$E:$E,Dépenses!$F:$F,$B49,Dépenses!$W:$W,H$1)</f>
        <v>11</v>
      </c>
      <c r="I49" s="11">
        <f>SUMIFS(Dépenses!$E:$E,Dépenses!$F:$F,$B49,Dépenses!$W:$W,I$1)</f>
        <v>0</v>
      </c>
      <c r="J49" s="11">
        <f>SUMIFS(Dépenses!$E:$E,Dépenses!$F:$F,$B49,Dépenses!$W:$W,J$1)</f>
        <v>0</v>
      </c>
      <c r="K49" s="11">
        <f>SUMIFS(Dépenses!$E:$E,Dépenses!$F:$F,$B49,Dépenses!$W:$W,K$1)</f>
        <v>0</v>
      </c>
      <c r="L49" s="11">
        <f>SUMIFS(Dépenses!$E:$E,Dépenses!$F:$F,$B49,Dépenses!$W:$W,L$1)</f>
        <v>0</v>
      </c>
      <c r="M49" s="11">
        <f>SUMIFS(Dépenses!$E:$E,Dépenses!$F:$F,$B49,Dépenses!$W:$W,M$1)</f>
        <v>0</v>
      </c>
      <c r="N49" s="11">
        <f>SUMIFS(Dépenses!$E:$E,Dépenses!$F:$F,$B49,Dépenses!$W:$W,N$1)</f>
        <v>0</v>
      </c>
      <c r="O49" s="11">
        <f>SUMIFS(Dépenses!$E:$E,Dépenses!$F:$F,$B49,Dépenses!$W:$W,O$1)</f>
        <v>0</v>
      </c>
      <c r="P49" s="11">
        <f>SUMIFS(Dépenses!$E:$E,Dépenses!$F:$F,$B49,Dépenses!$W:$W,P$1)</f>
        <v>0</v>
      </c>
      <c r="Q49" s="36">
        <f>SUMIFS(Dépenses!$E:$E,Dépenses!$F:$F,$B49,Dépenses!$W:$W,Q$1)</f>
        <v>0</v>
      </c>
    </row>
    <row r="50" spans="1:17" ht="15" customHeight="1" x14ac:dyDescent="0.25">
      <c r="A50" s="633"/>
      <c r="B50" s="318">
        <f>'Postes comptables'!C44</f>
        <v>0</v>
      </c>
      <c r="C50" s="7"/>
      <c r="D50" s="323">
        <f>SUMIF(Dépenses!$F:$F,B50,Dépenses!$E:$E)</f>
        <v>0</v>
      </c>
      <c r="F50" s="278">
        <f>SUMIFS(Dépenses!$E:$E,Dépenses!$F:$F,$B50,Dépenses!$W:$W,F$1)</f>
        <v>0</v>
      </c>
      <c r="G50" s="11">
        <f>SUMIFS(Dépenses!$E:$E,Dépenses!$F:$F,$B50,Dépenses!$W:$W,G$1)</f>
        <v>0</v>
      </c>
      <c r="H50" s="11">
        <f>SUMIFS(Dépenses!$E:$E,Dépenses!$F:$F,$B50,Dépenses!$W:$W,H$1)</f>
        <v>0</v>
      </c>
      <c r="I50" s="11">
        <f>SUMIFS(Dépenses!$E:$E,Dépenses!$F:$F,$B50,Dépenses!$W:$W,I$1)</f>
        <v>0</v>
      </c>
      <c r="J50" s="11">
        <f>SUMIFS(Dépenses!$E:$E,Dépenses!$F:$F,$B50,Dépenses!$W:$W,J$1)</f>
        <v>0</v>
      </c>
      <c r="K50" s="11">
        <f>SUMIFS(Dépenses!$E:$E,Dépenses!$F:$F,$B50,Dépenses!$W:$W,K$1)</f>
        <v>0</v>
      </c>
      <c r="L50" s="11">
        <f>SUMIFS(Dépenses!$E:$E,Dépenses!$F:$F,$B50,Dépenses!$W:$W,L$1)</f>
        <v>0</v>
      </c>
      <c r="M50" s="11">
        <f>SUMIFS(Dépenses!$E:$E,Dépenses!$F:$F,$B50,Dépenses!$W:$W,M$1)</f>
        <v>0</v>
      </c>
      <c r="N50" s="11">
        <f>SUMIFS(Dépenses!$E:$E,Dépenses!$F:$F,$B50,Dépenses!$W:$W,N$1)</f>
        <v>0</v>
      </c>
      <c r="O50" s="11">
        <f>SUMIFS(Dépenses!$E:$E,Dépenses!$F:$F,$B50,Dépenses!$W:$W,O$1)</f>
        <v>0</v>
      </c>
      <c r="P50" s="11">
        <f>SUMIFS(Dépenses!$E:$E,Dépenses!$F:$F,$B50,Dépenses!$W:$W,P$1)</f>
        <v>0</v>
      </c>
      <c r="Q50" s="36">
        <f>SUMIFS(Dépenses!$E:$E,Dépenses!$F:$F,$B50,Dépenses!$W:$W,Q$1)</f>
        <v>0</v>
      </c>
    </row>
    <row r="51" spans="1:17" ht="15" customHeight="1" thickBot="1" x14ac:dyDescent="0.3">
      <c r="A51" s="632"/>
      <c r="B51" s="307">
        <f>'Postes comptables'!C45</f>
        <v>0</v>
      </c>
      <c r="C51" s="7"/>
      <c r="D51" s="326">
        <f>SUMIF(Dépenses!$F:$F,B51,Dépenses!$E:$E)</f>
        <v>0</v>
      </c>
      <c r="F51" s="279">
        <f>SUMIFS(Dépenses!$E:$E,Dépenses!$F:$F,$B51,Dépenses!$W:$W,F$1)</f>
        <v>0</v>
      </c>
      <c r="G51" s="39">
        <f>SUMIFS(Dépenses!$E:$E,Dépenses!$F:$F,$B51,Dépenses!$W:$W,G$1)</f>
        <v>0</v>
      </c>
      <c r="H51" s="39">
        <f>SUMIFS(Dépenses!$E:$E,Dépenses!$F:$F,$B51,Dépenses!$W:$W,H$1)</f>
        <v>0</v>
      </c>
      <c r="I51" s="39">
        <f>SUMIFS(Dépenses!$E:$E,Dépenses!$F:$F,$B51,Dépenses!$W:$W,I$1)</f>
        <v>0</v>
      </c>
      <c r="J51" s="39">
        <f>SUMIFS(Dépenses!$E:$E,Dépenses!$F:$F,$B51,Dépenses!$W:$W,J$1)</f>
        <v>0</v>
      </c>
      <c r="K51" s="39">
        <f>SUMIFS(Dépenses!$E:$E,Dépenses!$F:$F,$B51,Dépenses!$W:$W,K$1)</f>
        <v>0</v>
      </c>
      <c r="L51" s="39">
        <f>SUMIFS(Dépenses!$E:$E,Dépenses!$F:$F,$B51,Dépenses!$W:$W,L$1)</f>
        <v>0</v>
      </c>
      <c r="M51" s="39">
        <f>SUMIFS(Dépenses!$E:$E,Dépenses!$F:$F,$B51,Dépenses!$W:$W,M$1)</f>
        <v>0</v>
      </c>
      <c r="N51" s="39">
        <f>SUMIFS(Dépenses!$E:$E,Dépenses!$F:$F,$B51,Dépenses!$W:$W,N$1)</f>
        <v>0</v>
      </c>
      <c r="O51" s="39">
        <f>SUMIFS(Dépenses!$E:$E,Dépenses!$F:$F,$B51,Dépenses!$W:$W,O$1)</f>
        <v>0</v>
      </c>
      <c r="P51" s="39">
        <f>SUMIFS(Dépenses!$E:$E,Dépenses!$F:$F,$B51,Dépenses!$W:$W,P$1)</f>
        <v>0</v>
      </c>
      <c r="Q51" s="40">
        <f>SUMIFS(Dépenses!$E:$E,Dépenses!$F:$F,$B51,Dépenses!$W:$W,Q$1)</f>
        <v>0</v>
      </c>
    </row>
    <row r="52" spans="1:17" ht="15" customHeight="1" thickBot="1" x14ac:dyDescent="0.3">
      <c r="A52" s="9"/>
    </row>
    <row r="53" spans="1:17" ht="15" customHeight="1" x14ac:dyDescent="0.25">
      <c r="A53" s="631" t="str">
        <f>'Postes comptables'!A47</f>
        <v>86 - EMPLOIS DE CVN</v>
      </c>
      <c r="B53" s="306" t="str">
        <f>'Postes comptables'!C47</f>
        <v>Secours en nature</v>
      </c>
      <c r="C53" s="7"/>
      <c r="D53" s="322">
        <f>SUMIF(Dépenses!$F:$F,B53,Dépenses!$E:$E)</f>
        <v>0</v>
      </c>
      <c r="E53" s="319"/>
      <c r="F53" s="34">
        <f>SUMIFS(Dépenses!$E:$E,Dépenses!$F:$F,$B53,Dépenses!$W:$W,F$1)</f>
        <v>0</v>
      </c>
      <c r="G53" s="34">
        <f>SUMIFS(Dépenses!$E:$E,Dépenses!$F:$F,$B53,Dépenses!$W:$W,G$1)</f>
        <v>0</v>
      </c>
      <c r="H53" s="34">
        <f>SUMIFS(Dépenses!$E:$E,Dépenses!$F:$F,$B53,Dépenses!$W:$W,H$1)</f>
        <v>0</v>
      </c>
      <c r="I53" s="34">
        <f>SUMIFS(Dépenses!$E:$E,Dépenses!$F:$F,$B53,Dépenses!$W:$W,I$1)</f>
        <v>0</v>
      </c>
      <c r="J53" s="34">
        <f>SUMIFS(Dépenses!$E:$E,Dépenses!$F:$F,$B53,Dépenses!$W:$W,J$1)</f>
        <v>0</v>
      </c>
      <c r="K53" s="34">
        <f>SUMIFS(Dépenses!$E:$E,Dépenses!$F:$F,$B53,Dépenses!$W:$W,K$1)</f>
        <v>0</v>
      </c>
      <c r="L53" s="34">
        <f>SUMIFS(Dépenses!$E:$E,Dépenses!$F:$F,$B53,Dépenses!$W:$W,L$1)</f>
        <v>0</v>
      </c>
      <c r="M53" s="34">
        <f>SUMIFS(Dépenses!$E:$E,Dépenses!$F:$F,$B53,Dépenses!$W:$W,M$1)</f>
        <v>0</v>
      </c>
      <c r="N53" s="34">
        <f>SUMIFS(Dépenses!$E:$E,Dépenses!$F:$F,$B53,Dépenses!$W:$W,N$1)</f>
        <v>0</v>
      </c>
      <c r="O53" s="34">
        <f>SUMIFS(Dépenses!$E:$E,Dépenses!$F:$F,$B53,Dépenses!$W:$W,O$1)</f>
        <v>0</v>
      </c>
      <c r="P53" s="34">
        <f>SUMIFS(Dépenses!$E:$E,Dépenses!$F:$F,$B53,Dépenses!$W:$W,P$1)</f>
        <v>0</v>
      </c>
      <c r="Q53" s="35">
        <f>SUMIFS(Dépenses!$E:$E,Dépenses!$F:$F,$B53,Dépenses!$W:$W,Q$1)</f>
        <v>0</v>
      </c>
    </row>
    <row r="54" spans="1:17" ht="15" customHeight="1" x14ac:dyDescent="0.25">
      <c r="A54" s="633"/>
      <c r="B54" s="318" t="str">
        <f>'Postes comptables'!C48</f>
        <v>Mise à disposition gratuite de biens et services</v>
      </c>
      <c r="C54" s="7"/>
      <c r="D54" s="323">
        <f>SUMIF(Dépenses!$F:$F,B54,Dépenses!$E:$E)</f>
        <v>14074</v>
      </c>
      <c r="E54" s="319"/>
      <c r="F54" s="11">
        <f>SUMIFS(Dépenses!$E:$E,Dépenses!$F:$F,$B54,Dépenses!$W:$W,F$1)</f>
        <v>0</v>
      </c>
      <c r="G54" s="11">
        <f>SUMIFS(Dépenses!$E:$E,Dépenses!$F:$F,$B54,Dépenses!$W:$W,G$1)</f>
        <v>0</v>
      </c>
      <c r="H54" s="11">
        <f>SUMIFS(Dépenses!$E:$E,Dépenses!$F:$F,$B54,Dépenses!$W:$W,H$1)</f>
        <v>0</v>
      </c>
      <c r="I54" s="11">
        <f>SUMIFS(Dépenses!$E:$E,Dépenses!$F:$F,$B54,Dépenses!$W:$W,I$1)</f>
        <v>0</v>
      </c>
      <c r="J54" s="11">
        <f>SUMIFS(Dépenses!$E:$E,Dépenses!$F:$F,$B54,Dépenses!$W:$W,J$1)</f>
        <v>0</v>
      </c>
      <c r="K54" s="11">
        <f>SUMIFS(Dépenses!$E:$E,Dépenses!$F:$F,$B54,Dépenses!$W:$W,K$1)</f>
        <v>0</v>
      </c>
      <c r="L54" s="11">
        <f>SUMIFS(Dépenses!$E:$E,Dépenses!$F:$F,$B54,Dépenses!$W:$W,L$1)</f>
        <v>0</v>
      </c>
      <c r="M54" s="11">
        <f>SUMIFS(Dépenses!$E:$E,Dépenses!$F:$F,$B54,Dépenses!$W:$W,M$1)</f>
        <v>0</v>
      </c>
      <c r="N54" s="11">
        <f>SUMIFS(Dépenses!$E:$E,Dépenses!$F:$F,$B54,Dépenses!$W:$W,N$1)</f>
        <v>0</v>
      </c>
      <c r="O54" s="11">
        <f>SUMIFS(Dépenses!$E:$E,Dépenses!$F:$F,$B54,Dépenses!$W:$W,O$1)</f>
        <v>0</v>
      </c>
      <c r="P54" s="11">
        <f>SUMIFS(Dépenses!$E:$E,Dépenses!$F:$F,$B54,Dépenses!$W:$W,P$1)</f>
        <v>0</v>
      </c>
      <c r="Q54" s="36">
        <f>SUMIFS(Dépenses!$E:$E,Dépenses!$F:$F,$B54,Dépenses!$W:$W,Q$1)</f>
        <v>14074</v>
      </c>
    </row>
    <row r="55" spans="1:17" ht="15" customHeight="1" x14ac:dyDescent="0.25">
      <c r="A55" s="633"/>
      <c r="B55" s="318">
        <f>'Postes comptables'!C49</f>
        <v>0</v>
      </c>
      <c r="C55" s="7"/>
      <c r="D55" s="323">
        <f>SUMIF(Dépenses!$F:$F,B55,Dépenses!$E:$E)</f>
        <v>0</v>
      </c>
      <c r="E55" s="319"/>
      <c r="F55" s="11">
        <f>SUMIFS(Dépenses!$E:$E,Dépenses!$F:$F,$B55,Dépenses!$W:$W,F$1)</f>
        <v>0</v>
      </c>
      <c r="G55" s="11">
        <f>SUMIFS(Dépenses!$E:$E,Dépenses!$F:$F,$B55,Dépenses!$W:$W,G$1)</f>
        <v>0</v>
      </c>
      <c r="H55" s="11">
        <f>SUMIFS(Dépenses!$E:$E,Dépenses!$F:$F,$B55,Dépenses!$W:$W,H$1)</f>
        <v>0</v>
      </c>
      <c r="I55" s="11">
        <f>SUMIFS(Dépenses!$E:$E,Dépenses!$F:$F,$B55,Dépenses!$W:$W,I$1)</f>
        <v>0</v>
      </c>
      <c r="J55" s="11">
        <f>SUMIFS(Dépenses!$E:$E,Dépenses!$F:$F,$B55,Dépenses!$W:$W,J$1)</f>
        <v>0</v>
      </c>
      <c r="K55" s="11">
        <f>SUMIFS(Dépenses!$E:$E,Dépenses!$F:$F,$B55,Dépenses!$W:$W,K$1)</f>
        <v>0</v>
      </c>
      <c r="L55" s="11">
        <f>SUMIFS(Dépenses!$E:$E,Dépenses!$F:$F,$B55,Dépenses!$W:$W,L$1)</f>
        <v>0</v>
      </c>
      <c r="M55" s="11">
        <f>SUMIFS(Dépenses!$E:$E,Dépenses!$F:$F,$B55,Dépenses!$W:$W,M$1)</f>
        <v>0</v>
      </c>
      <c r="N55" s="11">
        <f>SUMIFS(Dépenses!$E:$E,Dépenses!$F:$F,$B55,Dépenses!$W:$W,N$1)</f>
        <v>0</v>
      </c>
      <c r="O55" s="11">
        <f>SUMIFS(Dépenses!$E:$E,Dépenses!$F:$F,$B55,Dépenses!$W:$W,O$1)</f>
        <v>0</v>
      </c>
      <c r="P55" s="11">
        <f>SUMIFS(Dépenses!$E:$E,Dépenses!$F:$F,$B55,Dépenses!$W:$W,P$1)</f>
        <v>0</v>
      </c>
      <c r="Q55" s="36">
        <f>SUMIFS(Dépenses!$E:$E,Dépenses!$F:$F,$B55,Dépenses!$W:$W,Q$1)</f>
        <v>0</v>
      </c>
    </row>
    <row r="56" spans="1:17" ht="15" customHeight="1" thickBot="1" x14ac:dyDescent="0.3">
      <c r="A56" s="632"/>
      <c r="B56" s="307" t="str">
        <f>'Postes comptables'!C50</f>
        <v>Personnel bénévole</v>
      </c>
      <c r="C56" s="7"/>
      <c r="D56" s="326">
        <f>SUMIF(Dépenses!$F:$F,B56,Dépenses!$E:$E)</f>
        <v>9560</v>
      </c>
      <c r="E56" s="319"/>
      <c r="F56" s="39">
        <f>SUMIFS(Dépenses!$E:$E,Dépenses!$F:$F,$B56,Dépenses!$W:$W,F$1)</f>
        <v>0</v>
      </c>
      <c r="G56" s="39">
        <f>SUMIFS(Dépenses!$E:$E,Dépenses!$F:$F,$B56,Dépenses!$W:$W,G$1)</f>
        <v>0</v>
      </c>
      <c r="H56" s="39">
        <f>SUMIFS(Dépenses!$E:$E,Dépenses!$F:$F,$B56,Dépenses!$W:$W,H$1)</f>
        <v>0</v>
      </c>
      <c r="I56" s="39">
        <f>SUMIFS(Dépenses!$E:$E,Dépenses!$F:$F,$B56,Dépenses!$W:$W,I$1)</f>
        <v>0</v>
      </c>
      <c r="J56" s="39">
        <f>SUMIFS(Dépenses!$E:$E,Dépenses!$F:$F,$B56,Dépenses!$W:$W,J$1)</f>
        <v>0</v>
      </c>
      <c r="K56" s="39">
        <f>SUMIFS(Dépenses!$E:$E,Dépenses!$F:$F,$B56,Dépenses!$W:$W,K$1)</f>
        <v>0</v>
      </c>
      <c r="L56" s="39">
        <f>SUMIFS(Dépenses!$E:$E,Dépenses!$F:$F,$B56,Dépenses!$W:$W,L$1)</f>
        <v>0</v>
      </c>
      <c r="M56" s="39">
        <f>SUMIFS(Dépenses!$E:$E,Dépenses!$F:$F,$B56,Dépenses!$W:$W,M$1)</f>
        <v>0</v>
      </c>
      <c r="N56" s="39">
        <f>SUMIFS(Dépenses!$E:$E,Dépenses!$F:$F,$B56,Dépenses!$W:$W,N$1)</f>
        <v>0</v>
      </c>
      <c r="O56" s="39">
        <f>SUMIFS(Dépenses!$E:$E,Dépenses!$F:$F,$B56,Dépenses!$W:$W,O$1)</f>
        <v>0</v>
      </c>
      <c r="P56" s="39">
        <f>SUMIFS(Dépenses!$E:$E,Dépenses!$F:$F,$B56,Dépenses!$W:$W,P$1)</f>
        <v>0</v>
      </c>
      <c r="Q56" s="40">
        <f>SUMIFS(Dépenses!$E:$E,Dépenses!$F:$F,$B56,Dépenses!$W:$W,Q$1)</f>
        <v>9560</v>
      </c>
    </row>
    <row r="57" spans="1:17" ht="15" customHeight="1" thickBot="1" x14ac:dyDescent="0.3">
      <c r="A57" s="9"/>
    </row>
    <row r="58" spans="1:17" ht="15" customHeight="1" thickBot="1" x14ac:dyDescent="0.3">
      <c r="A58" s="22"/>
      <c r="B58" s="305" t="s">
        <v>194</v>
      </c>
      <c r="C58" s="305"/>
      <c r="D58" s="321">
        <f>SUM(D60:D97)</f>
        <v>7961.44</v>
      </c>
      <c r="E58" s="276"/>
      <c r="F58" s="43">
        <f t="shared" ref="F58:Q58" si="4">SUM(F60:F97)</f>
        <v>80.64</v>
      </c>
      <c r="G58" s="43">
        <f t="shared" si="4"/>
        <v>300</v>
      </c>
      <c r="H58" s="43">
        <f t="shared" si="4"/>
        <v>360</v>
      </c>
      <c r="I58" s="43">
        <f t="shared" si="4"/>
        <v>0</v>
      </c>
      <c r="J58" s="43">
        <f t="shared" si="4"/>
        <v>121</v>
      </c>
      <c r="K58" s="43">
        <f t="shared" si="4"/>
        <v>1037.25</v>
      </c>
      <c r="L58" s="43">
        <f t="shared" si="4"/>
        <v>30</v>
      </c>
      <c r="M58" s="43">
        <f t="shared" si="4"/>
        <v>0</v>
      </c>
      <c r="N58" s="43">
        <f t="shared" si="4"/>
        <v>190.7</v>
      </c>
      <c r="O58" s="43">
        <f t="shared" si="4"/>
        <v>341.39</v>
      </c>
      <c r="P58" s="43">
        <f>SUM(P60:P97)</f>
        <v>4527</v>
      </c>
      <c r="Q58" s="43">
        <f t="shared" si="4"/>
        <v>973.46</v>
      </c>
    </row>
    <row r="59" spans="1:17" ht="15" customHeight="1" thickBot="1" x14ac:dyDescent="0.3">
      <c r="A59" s="8"/>
      <c r="B59" s="8"/>
      <c r="C59" s="8"/>
    </row>
    <row r="60" spans="1:17" ht="15" customHeight="1" x14ac:dyDescent="0.25">
      <c r="A60" s="631" t="str">
        <f>'Postes comptables'!A54</f>
        <v>70 - REMUN. DES SERVICES</v>
      </c>
      <c r="B60" s="306" t="str">
        <f>'Postes comptables'!C54</f>
        <v>Recettes buvettes</v>
      </c>
      <c r="C60" s="7"/>
      <c r="D60" s="322">
        <f>SUMIF(Recettes!$F:$F,B60,Recettes!$E:$E)</f>
        <v>0</v>
      </c>
      <c r="E60" s="319"/>
      <c r="F60" s="34">
        <f>SUMIFS(Recettes!$E:$E,Recettes!$F:$F,$B60,Recettes!$W:$W,F$1)</f>
        <v>0</v>
      </c>
      <c r="G60" s="34">
        <f>SUMIFS(Recettes!$E:$E,Recettes!$F:$F,$B60,Recettes!$W:$W,G$1)</f>
        <v>0</v>
      </c>
      <c r="H60" s="34">
        <f>SUMIFS(Recettes!$E:$E,Recettes!$F:$F,$B60,Recettes!$W:$W,H$1)</f>
        <v>0</v>
      </c>
      <c r="I60" s="34">
        <f>SUMIFS(Recettes!$E:$E,Recettes!$F:$F,$B60,Recettes!$W:$W,I$1)</f>
        <v>0</v>
      </c>
      <c r="J60" s="34">
        <f>SUMIFS(Recettes!$E:$E,Recettes!$F:$F,$B60,Recettes!$W:$W,J$1)</f>
        <v>0</v>
      </c>
      <c r="K60" s="34">
        <f>SUMIFS(Recettes!$E:$E,Recettes!$F:$F,$B60,Recettes!$W:$W,K$1)</f>
        <v>0</v>
      </c>
      <c r="L60" s="34">
        <f>SUMIFS(Recettes!$E:$E,Recettes!$F:$F,$B60,Recettes!$W:$W,L$1)</f>
        <v>0</v>
      </c>
      <c r="M60" s="34">
        <f>SUMIFS(Recettes!$E:$E,Recettes!$F:$F,$B60,Recettes!$W:$W,M$1)</f>
        <v>0</v>
      </c>
      <c r="N60" s="34">
        <f>SUMIFS(Recettes!$E:$E,Recettes!$F:$F,$B60,Recettes!$W:$W,N$1)</f>
        <v>0</v>
      </c>
      <c r="O60" s="34">
        <f>SUMIFS(Recettes!$E:$E,Recettes!$F:$F,$B60,Recettes!$W:$W,O$1)</f>
        <v>0</v>
      </c>
      <c r="P60" s="34">
        <f>SUMIFS(Recettes!$E:$E,Recettes!$F:$F,$B60,Recettes!$W:$W,P$1)</f>
        <v>0</v>
      </c>
      <c r="Q60" s="35">
        <f>SUMIFS(Recettes!$E:$E,Recettes!$F:$F,$B60,Recettes!$W:$W,Q$1)</f>
        <v>0</v>
      </c>
    </row>
    <row r="61" spans="1:17" ht="15" customHeight="1" x14ac:dyDescent="0.25">
      <c r="A61" s="633"/>
      <c r="B61" s="318" t="str">
        <f>'Postes comptables'!C55</f>
        <v>Prestations concerts</v>
      </c>
      <c r="C61" s="7"/>
      <c r="D61" s="323">
        <f>SUMIF(Recettes!$F:$F,B61,Recettes!$E:$E)</f>
        <v>900</v>
      </c>
      <c r="E61" s="319"/>
      <c r="F61" s="11">
        <f>SUMIFS(Recettes!$E:$E,Recettes!$F:$F,$B61,Recettes!$W:$W,F$1)</f>
        <v>0</v>
      </c>
      <c r="G61" s="11">
        <f>SUMIFS(Recettes!$E:$E,Recettes!$F:$F,$B61,Recettes!$W:$W,G$1)</f>
        <v>0</v>
      </c>
      <c r="H61" s="11">
        <f>SUMIFS(Recettes!$E:$E,Recettes!$F:$F,$B61,Recettes!$W:$W,H$1)</f>
        <v>0</v>
      </c>
      <c r="I61" s="11">
        <f>SUMIFS(Recettes!$E:$E,Recettes!$F:$F,$B61,Recettes!$W:$W,I$1)</f>
        <v>0</v>
      </c>
      <c r="J61" s="11">
        <f>SUMIFS(Recettes!$E:$E,Recettes!$F:$F,$B61,Recettes!$W:$W,J$1)</f>
        <v>0</v>
      </c>
      <c r="K61" s="11">
        <f>SUMIFS(Recettes!$E:$E,Recettes!$F:$F,$B61,Recettes!$W:$W,K$1)</f>
        <v>500</v>
      </c>
      <c r="L61" s="11">
        <f>SUMIFS(Recettes!$E:$E,Recettes!$F:$F,$B61,Recettes!$W:$W,L$1)</f>
        <v>0</v>
      </c>
      <c r="M61" s="11">
        <f>SUMIFS(Recettes!$E:$E,Recettes!$F:$F,$B61,Recettes!$W:$W,M$1)</f>
        <v>0</v>
      </c>
      <c r="N61" s="11">
        <f>SUMIFS(Recettes!$E:$E,Recettes!$F:$F,$B61,Recettes!$W:$W,N$1)</f>
        <v>0</v>
      </c>
      <c r="O61" s="11">
        <f>SUMIFS(Recettes!$E:$E,Recettes!$F:$F,$B61,Recettes!$W:$W,O$1)</f>
        <v>0</v>
      </c>
      <c r="P61" s="11">
        <f>SUMIFS(Recettes!$E:$E,Recettes!$F:$F,$B61,Recettes!$W:$W,P$1)</f>
        <v>400</v>
      </c>
      <c r="Q61" s="36">
        <f>SUMIFS(Recettes!$E:$E,Recettes!$F:$F,$B61,Recettes!$W:$W,Q$1)</f>
        <v>0</v>
      </c>
    </row>
    <row r="62" spans="1:17" ht="15" customHeight="1" x14ac:dyDescent="0.25">
      <c r="A62" s="633"/>
      <c r="B62" s="318" t="str">
        <f>'Postes comptables'!C56</f>
        <v>Participations musiciens</v>
      </c>
      <c r="C62" s="7"/>
      <c r="D62" s="323">
        <f>SUMIF(Recettes!$F:$F,B62,Recettes!$E:$E)</f>
        <v>0</v>
      </c>
      <c r="E62" s="319"/>
      <c r="F62" s="11">
        <f>SUMIFS(Recettes!$E:$E,Recettes!$F:$F,$B62,Recettes!$W:$W,F$1)</f>
        <v>0</v>
      </c>
      <c r="G62" s="11">
        <f>SUMIFS(Recettes!$E:$E,Recettes!$F:$F,$B62,Recettes!$W:$W,G$1)</f>
        <v>0</v>
      </c>
      <c r="H62" s="11">
        <f>SUMIFS(Recettes!$E:$E,Recettes!$F:$F,$B62,Recettes!$W:$W,H$1)</f>
        <v>0</v>
      </c>
      <c r="I62" s="11">
        <f>SUMIFS(Recettes!$E:$E,Recettes!$F:$F,$B62,Recettes!$W:$W,I$1)</f>
        <v>0</v>
      </c>
      <c r="J62" s="11">
        <f>SUMIFS(Recettes!$E:$E,Recettes!$F:$F,$B62,Recettes!$W:$W,J$1)</f>
        <v>0</v>
      </c>
      <c r="K62" s="11">
        <f>SUMIFS(Recettes!$E:$E,Recettes!$F:$F,$B62,Recettes!$W:$W,K$1)</f>
        <v>0</v>
      </c>
      <c r="L62" s="11">
        <f>SUMIFS(Recettes!$E:$E,Recettes!$F:$F,$B62,Recettes!$W:$W,L$1)</f>
        <v>0</v>
      </c>
      <c r="M62" s="11">
        <f>SUMIFS(Recettes!$E:$E,Recettes!$F:$F,$B62,Recettes!$W:$W,M$1)</f>
        <v>0</v>
      </c>
      <c r="N62" s="11">
        <f>SUMIFS(Recettes!$E:$E,Recettes!$F:$F,$B62,Recettes!$W:$W,N$1)</f>
        <v>0</v>
      </c>
      <c r="O62" s="11">
        <f>SUMIFS(Recettes!$E:$E,Recettes!$F:$F,$B62,Recettes!$W:$W,O$1)</f>
        <v>0</v>
      </c>
      <c r="P62" s="11">
        <f>SUMIFS(Recettes!$E:$E,Recettes!$F:$F,$B62,Recettes!$W:$W,P$1)</f>
        <v>0</v>
      </c>
      <c r="Q62" s="36">
        <f>SUMIFS(Recettes!$E:$E,Recettes!$F:$F,$B62,Recettes!$W:$W,Q$1)</f>
        <v>0</v>
      </c>
    </row>
    <row r="63" spans="1:17" ht="15" customHeight="1" x14ac:dyDescent="0.25">
      <c r="A63" s="633"/>
      <c r="B63" s="318" t="str">
        <f>'Postes comptables'!C57</f>
        <v>Rétrocession Licences Office 365</v>
      </c>
      <c r="C63" s="7"/>
      <c r="D63" s="323">
        <f>SUMIF(Recettes!$F:$F,B63,Recettes!$E:$E)</f>
        <v>156.73000000000002</v>
      </c>
      <c r="E63" s="319"/>
      <c r="F63" s="11">
        <f>SUMIFS(Recettes!$E:$E,Recettes!$F:$F,$B63,Recettes!$W:$W,F$1)</f>
        <v>80.64</v>
      </c>
      <c r="G63" s="11">
        <f>SUMIFS(Recettes!$E:$E,Recettes!$F:$F,$B63,Recettes!$W:$W,G$1)</f>
        <v>0</v>
      </c>
      <c r="H63" s="11">
        <f>SUMIFS(Recettes!$E:$E,Recettes!$F:$F,$B63,Recettes!$W:$W,H$1)</f>
        <v>0</v>
      </c>
      <c r="I63" s="11">
        <f>SUMIFS(Recettes!$E:$E,Recettes!$F:$F,$B63,Recettes!$W:$W,I$1)</f>
        <v>0</v>
      </c>
      <c r="J63" s="11">
        <f>SUMIFS(Recettes!$E:$E,Recettes!$F:$F,$B63,Recettes!$W:$W,J$1)</f>
        <v>0</v>
      </c>
      <c r="K63" s="11">
        <f>SUMIFS(Recettes!$E:$E,Recettes!$F:$F,$B63,Recettes!$W:$W,K$1)</f>
        <v>0</v>
      </c>
      <c r="L63" s="11">
        <f>SUMIFS(Recettes!$E:$E,Recettes!$F:$F,$B63,Recettes!$W:$W,L$1)</f>
        <v>0</v>
      </c>
      <c r="M63" s="11">
        <f>SUMIFS(Recettes!$E:$E,Recettes!$F:$F,$B63,Recettes!$W:$W,M$1)</f>
        <v>0</v>
      </c>
      <c r="N63" s="11">
        <f>SUMIFS(Recettes!$E:$E,Recettes!$F:$F,$B63,Recettes!$W:$W,N$1)</f>
        <v>64.699999999999989</v>
      </c>
      <c r="O63" s="11">
        <f>SUMIFS(Recettes!$E:$E,Recettes!$F:$F,$B63,Recettes!$W:$W,O$1)</f>
        <v>11.39</v>
      </c>
      <c r="P63" s="11">
        <f>SUMIFS(Recettes!$E:$E,Recettes!$F:$F,$B63,Recettes!$W:$W,P$1)</f>
        <v>0</v>
      </c>
      <c r="Q63" s="36">
        <f>SUMIFS(Recettes!$E:$E,Recettes!$F:$F,$B63,Recettes!$W:$W,Q$1)</f>
        <v>0</v>
      </c>
    </row>
    <row r="64" spans="1:17" ht="15" customHeight="1" x14ac:dyDescent="0.25">
      <c r="A64" s="632"/>
      <c r="B64" s="307" t="str">
        <f>'Postes comptables'!C58</f>
        <v>Vente lampes pupitres</v>
      </c>
      <c r="C64" s="7"/>
      <c r="D64" s="324">
        <f>SUMIF(Recettes!$F:$F,B64,Recettes!$E:$E)</f>
        <v>580</v>
      </c>
      <c r="E64" s="319"/>
      <c r="F64" s="279">
        <f>SUMIFS(Recettes!$E:$E,Recettes!$F:$F,$B64,Recettes!$W:$W,F$1)</f>
        <v>0</v>
      </c>
      <c r="G64" s="39">
        <f>SUMIFS(Recettes!$E:$E,Recettes!$F:$F,$B64,Recettes!$W:$W,G$1)</f>
        <v>200</v>
      </c>
      <c r="H64" s="39">
        <f>SUMIFS(Recettes!$E:$E,Recettes!$F:$F,$B64,Recettes!$W:$W,H$1)</f>
        <v>360</v>
      </c>
      <c r="I64" s="39">
        <f>SUMIFS(Recettes!$E:$E,Recettes!$F:$F,$B64,Recettes!$W:$W,I$1)</f>
        <v>0</v>
      </c>
      <c r="J64" s="39">
        <f>SUMIFS(Recettes!$E:$E,Recettes!$F:$F,$B64,Recettes!$W:$W,J$1)</f>
        <v>20</v>
      </c>
      <c r="K64" s="39">
        <f>SUMIFS(Recettes!$E:$E,Recettes!$F:$F,$B64,Recettes!$W:$W,K$1)</f>
        <v>0</v>
      </c>
      <c r="L64" s="39">
        <f>SUMIFS(Recettes!$E:$E,Recettes!$F:$F,$B64,Recettes!$W:$W,L$1)</f>
        <v>0</v>
      </c>
      <c r="M64" s="39">
        <f>SUMIFS(Recettes!$E:$E,Recettes!$F:$F,$B64,Recettes!$W:$W,M$1)</f>
        <v>0</v>
      </c>
      <c r="N64" s="39">
        <f>SUMIFS(Recettes!$E:$E,Recettes!$F:$F,$B64,Recettes!$W:$W,N$1)</f>
        <v>0</v>
      </c>
      <c r="O64" s="39">
        <f>SUMIFS(Recettes!$E:$E,Recettes!$F:$F,$B64,Recettes!$W:$W,O$1)</f>
        <v>0</v>
      </c>
      <c r="P64" s="39">
        <f>SUMIFS(Recettes!$E:$E,Recettes!$F:$F,$B64,Recettes!$W:$W,P$1)</f>
        <v>0</v>
      </c>
      <c r="Q64" s="40">
        <f>SUMIFS(Recettes!$E:$E,Recettes!$F:$F,$B64,Recettes!$W:$W,Q$1)</f>
        <v>0</v>
      </c>
    </row>
    <row r="65" spans="1:17" ht="15" customHeight="1" x14ac:dyDescent="0.25">
      <c r="A65" s="631" t="str">
        <f>'Postes comptables'!A59</f>
        <v>73 - CONCOURS PUBLICS</v>
      </c>
      <c r="B65" s="318">
        <f>'Postes comptables'!C59</f>
        <v>0</v>
      </c>
      <c r="C65" s="7"/>
      <c r="D65" s="323">
        <f>SUMIF(Recettes!$F:$F,B65,Recettes!$E:$E)</f>
        <v>0</v>
      </c>
      <c r="E65" s="319"/>
      <c r="F65" s="11">
        <f>SUMIFS(Recettes!$E:$E,Recettes!$F:$F,$B65,Recettes!$W:$W,F$1)</f>
        <v>0</v>
      </c>
      <c r="G65" s="11">
        <f>SUMIFS(Recettes!$E:$E,Recettes!$F:$F,$B65,Recettes!$W:$W,G$1)</f>
        <v>0</v>
      </c>
      <c r="H65" s="11">
        <f>SUMIFS(Recettes!$E:$E,Recettes!$F:$F,$B65,Recettes!$W:$W,H$1)</f>
        <v>0</v>
      </c>
      <c r="I65" s="11">
        <f>SUMIFS(Recettes!$E:$E,Recettes!$F:$F,$B65,Recettes!$W:$W,I$1)</f>
        <v>0</v>
      </c>
      <c r="J65" s="11">
        <f>SUMIFS(Recettes!$E:$E,Recettes!$F:$F,$B65,Recettes!$W:$W,J$1)</f>
        <v>0</v>
      </c>
      <c r="K65" s="11">
        <f>SUMIFS(Recettes!$E:$E,Recettes!$F:$F,$B65,Recettes!$W:$W,K$1)</f>
        <v>0</v>
      </c>
      <c r="L65" s="11">
        <f>SUMIFS(Recettes!$E:$E,Recettes!$F:$F,$B65,Recettes!$W:$W,L$1)</f>
        <v>0</v>
      </c>
      <c r="M65" s="11">
        <f>SUMIFS(Recettes!$E:$E,Recettes!$F:$F,$B65,Recettes!$W:$W,M$1)</f>
        <v>0</v>
      </c>
      <c r="N65" s="11">
        <f>SUMIFS(Recettes!$E:$E,Recettes!$F:$F,$B65,Recettes!$W:$W,N$1)</f>
        <v>0</v>
      </c>
      <c r="O65" s="11">
        <f>SUMIFS(Recettes!$E:$E,Recettes!$F:$F,$B65,Recettes!$W:$W,O$1)</f>
        <v>0</v>
      </c>
      <c r="P65" s="11">
        <f>SUMIFS(Recettes!$E:$E,Recettes!$F:$F,$B65,Recettes!$W:$W,P$1)</f>
        <v>0</v>
      </c>
      <c r="Q65" s="36">
        <f>SUMIFS(Recettes!$E:$E,Recettes!$F:$F,$B65,Recettes!$W:$W,Q$1)</f>
        <v>0</v>
      </c>
    </row>
    <row r="66" spans="1:17" ht="15" customHeight="1" x14ac:dyDescent="0.25">
      <c r="A66" s="632"/>
      <c r="B66" s="307">
        <f>'Postes comptables'!C60</f>
        <v>0</v>
      </c>
      <c r="C66" s="7"/>
      <c r="D66" s="324">
        <f>SUMIF(Recettes!$F:$F,B66,Recettes!$E:$E)</f>
        <v>0</v>
      </c>
      <c r="E66" s="319"/>
      <c r="F66" s="39">
        <f>SUMIFS(Recettes!$E:$E,Recettes!$F:$F,$B66,Recettes!$W:$W,F$1)</f>
        <v>0</v>
      </c>
      <c r="G66" s="39">
        <f>SUMIFS(Recettes!$E:$E,Recettes!$F:$F,$B66,Recettes!$W:$W,G$1)</f>
        <v>0</v>
      </c>
      <c r="H66" s="39">
        <f>SUMIFS(Recettes!$E:$E,Recettes!$F:$F,$B66,Recettes!$W:$W,H$1)</f>
        <v>0</v>
      </c>
      <c r="I66" s="39">
        <f>SUMIFS(Recettes!$E:$E,Recettes!$F:$F,$B66,Recettes!$W:$W,I$1)</f>
        <v>0</v>
      </c>
      <c r="J66" s="39">
        <f>SUMIFS(Recettes!$E:$E,Recettes!$F:$F,$B66,Recettes!$W:$W,J$1)</f>
        <v>0</v>
      </c>
      <c r="K66" s="39">
        <f>SUMIFS(Recettes!$E:$E,Recettes!$F:$F,$B66,Recettes!$W:$W,K$1)</f>
        <v>0</v>
      </c>
      <c r="L66" s="39">
        <f>SUMIFS(Recettes!$E:$E,Recettes!$F:$F,$B66,Recettes!$W:$W,L$1)</f>
        <v>0</v>
      </c>
      <c r="M66" s="39">
        <f>SUMIFS(Recettes!$E:$E,Recettes!$F:$F,$B66,Recettes!$W:$W,M$1)</f>
        <v>0</v>
      </c>
      <c r="N66" s="39">
        <f>SUMIFS(Recettes!$E:$E,Recettes!$F:$F,$B66,Recettes!$W:$W,N$1)</f>
        <v>0</v>
      </c>
      <c r="O66" s="39">
        <f>SUMIFS(Recettes!$E:$E,Recettes!$F:$F,$B66,Recettes!$W:$W,O$1)</f>
        <v>0</v>
      </c>
      <c r="P66" s="39">
        <f>SUMIFS(Recettes!$E:$E,Recettes!$F:$F,$B66,Recettes!$W:$W,P$1)</f>
        <v>0</v>
      </c>
      <c r="Q66" s="40">
        <f>SUMIFS(Recettes!$E:$E,Recettes!$F:$F,$B66,Recettes!$W:$W,Q$1)</f>
        <v>0</v>
      </c>
    </row>
    <row r="67" spans="1:17" ht="15" customHeight="1" x14ac:dyDescent="0.25">
      <c r="A67" s="631" t="str">
        <f>'Postes comptables'!A61</f>
        <v>74 - SUBVENTIONS</v>
      </c>
      <c r="B67" s="306" t="str">
        <f>'Postes comptables'!C61</f>
        <v>Etat 1 (préciser ministère)</v>
      </c>
      <c r="C67" s="7"/>
      <c r="D67" s="325">
        <f>SUMIF(Recettes!$F:$F,B67,Recettes!$E:$E)</f>
        <v>0</v>
      </c>
      <c r="E67" s="319"/>
      <c r="F67" s="34">
        <f>SUMIFS(Recettes!$E:$E,Recettes!$F:$F,$B67,Recettes!$W:$W,F$1)</f>
        <v>0</v>
      </c>
      <c r="G67" s="34">
        <f>SUMIFS(Recettes!$E:$E,Recettes!$F:$F,$B67,Recettes!$W:$W,G$1)</f>
        <v>0</v>
      </c>
      <c r="H67" s="34">
        <f>SUMIFS(Recettes!$E:$E,Recettes!$F:$F,$B67,Recettes!$W:$W,H$1)</f>
        <v>0</v>
      </c>
      <c r="I67" s="34">
        <f>SUMIFS(Recettes!$E:$E,Recettes!$F:$F,$B67,Recettes!$W:$W,I$1)</f>
        <v>0</v>
      </c>
      <c r="J67" s="34">
        <f>SUMIFS(Recettes!$E:$E,Recettes!$F:$F,$B67,Recettes!$W:$W,J$1)</f>
        <v>0</v>
      </c>
      <c r="K67" s="34">
        <f>SUMIFS(Recettes!$E:$E,Recettes!$F:$F,$B67,Recettes!$W:$W,K$1)</f>
        <v>0</v>
      </c>
      <c r="L67" s="34">
        <f>SUMIFS(Recettes!$E:$E,Recettes!$F:$F,$B67,Recettes!$W:$W,L$1)</f>
        <v>0</v>
      </c>
      <c r="M67" s="34">
        <f>SUMIFS(Recettes!$E:$E,Recettes!$F:$F,$B67,Recettes!$W:$W,M$1)</f>
        <v>0</v>
      </c>
      <c r="N67" s="34">
        <f>SUMIFS(Recettes!$E:$E,Recettes!$F:$F,$B67,Recettes!$W:$W,N$1)</f>
        <v>0</v>
      </c>
      <c r="O67" s="34">
        <f>SUMIFS(Recettes!$E:$E,Recettes!$F:$F,$B67,Recettes!$W:$W,O$1)</f>
        <v>0</v>
      </c>
      <c r="P67" s="34">
        <f>SUMIFS(Recettes!$E:$E,Recettes!$F:$F,$B67,Recettes!$W:$W,P$1)</f>
        <v>0</v>
      </c>
      <c r="Q67" s="35">
        <f>SUMIFS(Recettes!$E:$E,Recettes!$F:$F,$B67,Recettes!$W:$W,Q$1)</f>
        <v>0</v>
      </c>
    </row>
    <row r="68" spans="1:17" ht="15" customHeight="1" x14ac:dyDescent="0.25">
      <c r="A68" s="633"/>
      <c r="B68" s="318">
        <f>'Postes comptables'!C62</f>
        <v>0</v>
      </c>
      <c r="C68" s="7"/>
      <c r="D68" s="323">
        <f>SUMIF(Recettes!$F:$F,B68,Recettes!$E:$E)</f>
        <v>0</v>
      </c>
      <c r="E68" s="319"/>
      <c r="F68" s="11">
        <f>SUMIFS(Recettes!$E:$E,Recettes!$F:$F,$B68,Recettes!$W:$W,F$1)</f>
        <v>0</v>
      </c>
      <c r="G68" s="11">
        <f>SUMIFS(Recettes!$E:$E,Recettes!$F:$F,$B68,Recettes!$W:$W,G$1)</f>
        <v>0</v>
      </c>
      <c r="H68" s="11">
        <f>SUMIFS(Recettes!$E:$E,Recettes!$F:$F,$B68,Recettes!$W:$W,H$1)</f>
        <v>0</v>
      </c>
      <c r="I68" s="11">
        <f>SUMIFS(Recettes!$E:$E,Recettes!$F:$F,$B68,Recettes!$W:$W,I$1)</f>
        <v>0</v>
      </c>
      <c r="J68" s="11">
        <f>SUMIFS(Recettes!$E:$E,Recettes!$F:$F,$B68,Recettes!$W:$W,J$1)</f>
        <v>0</v>
      </c>
      <c r="K68" s="11">
        <f>SUMIFS(Recettes!$E:$E,Recettes!$F:$F,$B68,Recettes!$W:$W,K$1)</f>
        <v>0</v>
      </c>
      <c r="L68" s="11">
        <f>SUMIFS(Recettes!$E:$E,Recettes!$F:$F,$B68,Recettes!$W:$W,L$1)</f>
        <v>0</v>
      </c>
      <c r="M68" s="11">
        <f>SUMIFS(Recettes!$E:$E,Recettes!$F:$F,$B68,Recettes!$W:$W,M$1)</f>
        <v>0</v>
      </c>
      <c r="N68" s="11">
        <f>SUMIFS(Recettes!$E:$E,Recettes!$F:$F,$B68,Recettes!$W:$W,N$1)</f>
        <v>0</v>
      </c>
      <c r="O68" s="11">
        <f>SUMIFS(Recettes!$E:$E,Recettes!$F:$F,$B68,Recettes!$W:$W,O$1)</f>
        <v>0</v>
      </c>
      <c r="P68" s="11">
        <f>SUMIFS(Recettes!$E:$E,Recettes!$F:$F,$B68,Recettes!$W:$W,P$1)</f>
        <v>0</v>
      </c>
      <c r="Q68" s="36">
        <f>SUMIFS(Recettes!$E:$E,Recettes!$F:$F,$B68,Recettes!$W:$W,Q$1)</f>
        <v>0</v>
      </c>
    </row>
    <row r="69" spans="1:17" ht="15" customHeight="1" x14ac:dyDescent="0.25">
      <c r="A69" s="633"/>
      <c r="B69" s="318">
        <f>'Postes comptables'!C63</f>
        <v>0</v>
      </c>
      <c r="C69" s="7"/>
      <c r="D69" s="323">
        <f>SUMIF(Recettes!$F:$F,B69,Recettes!$E:$E)</f>
        <v>0</v>
      </c>
      <c r="E69" s="319"/>
      <c r="F69" s="11">
        <f>SUMIFS(Recettes!$E:$E,Recettes!$F:$F,$B69,Recettes!$W:$W,F$1)</f>
        <v>0</v>
      </c>
      <c r="G69" s="11">
        <f>SUMIFS(Recettes!$E:$E,Recettes!$F:$F,$B69,Recettes!$W:$W,G$1)</f>
        <v>0</v>
      </c>
      <c r="H69" s="11">
        <f>SUMIFS(Recettes!$E:$E,Recettes!$F:$F,$B69,Recettes!$W:$W,H$1)</f>
        <v>0</v>
      </c>
      <c r="I69" s="11">
        <f>SUMIFS(Recettes!$E:$E,Recettes!$F:$F,$B69,Recettes!$W:$W,I$1)</f>
        <v>0</v>
      </c>
      <c r="J69" s="11">
        <f>SUMIFS(Recettes!$E:$E,Recettes!$F:$F,$B69,Recettes!$W:$W,J$1)</f>
        <v>0</v>
      </c>
      <c r="K69" s="11">
        <f>SUMIFS(Recettes!$E:$E,Recettes!$F:$F,$B69,Recettes!$W:$W,K$1)</f>
        <v>0</v>
      </c>
      <c r="L69" s="11">
        <f>SUMIFS(Recettes!$E:$E,Recettes!$F:$F,$B69,Recettes!$W:$W,L$1)</f>
        <v>0</v>
      </c>
      <c r="M69" s="11">
        <f>SUMIFS(Recettes!$E:$E,Recettes!$F:$F,$B69,Recettes!$W:$W,M$1)</f>
        <v>0</v>
      </c>
      <c r="N69" s="11">
        <f>SUMIFS(Recettes!$E:$E,Recettes!$F:$F,$B69,Recettes!$W:$W,N$1)</f>
        <v>0</v>
      </c>
      <c r="O69" s="11">
        <f>SUMIFS(Recettes!$E:$E,Recettes!$F:$F,$B69,Recettes!$W:$W,O$1)</f>
        <v>0</v>
      </c>
      <c r="P69" s="11">
        <f>SUMIFS(Recettes!$E:$E,Recettes!$F:$F,$B69,Recettes!$W:$W,P$1)</f>
        <v>0</v>
      </c>
      <c r="Q69" s="36">
        <f>SUMIFS(Recettes!$E:$E,Recettes!$F:$F,$B69,Recettes!$W:$W,Q$1)</f>
        <v>0</v>
      </c>
    </row>
    <row r="70" spans="1:17" ht="15" customHeight="1" x14ac:dyDescent="0.25">
      <c r="A70" s="633"/>
      <c r="B70" s="318" t="str">
        <f>'Postes comptables'!C64</f>
        <v>Ville de Reims : fonctionnement</v>
      </c>
      <c r="C70" s="7"/>
      <c r="D70" s="323">
        <f>SUMIF(Recettes!$F:$F,B70,Recettes!$E:$E)</f>
        <v>0</v>
      </c>
      <c r="E70" s="319"/>
      <c r="F70" s="11">
        <f>SUMIFS(Recettes!$E:$E,Recettes!$F:$F,$B70,Recettes!$W:$W,F$1)</f>
        <v>0</v>
      </c>
      <c r="G70" s="11">
        <f>SUMIFS(Recettes!$E:$E,Recettes!$F:$F,$B70,Recettes!$W:$W,G$1)</f>
        <v>0</v>
      </c>
      <c r="H70" s="11">
        <f>SUMIFS(Recettes!$E:$E,Recettes!$F:$F,$B70,Recettes!$W:$W,H$1)</f>
        <v>0</v>
      </c>
      <c r="I70" s="11">
        <f>SUMIFS(Recettes!$E:$E,Recettes!$F:$F,$B70,Recettes!$W:$W,I$1)</f>
        <v>0</v>
      </c>
      <c r="J70" s="11">
        <f>SUMIFS(Recettes!$E:$E,Recettes!$F:$F,$B70,Recettes!$W:$W,J$1)</f>
        <v>0</v>
      </c>
      <c r="K70" s="11">
        <f>SUMIFS(Recettes!$E:$E,Recettes!$F:$F,$B70,Recettes!$W:$W,K$1)</f>
        <v>0</v>
      </c>
      <c r="L70" s="11">
        <f>SUMIFS(Recettes!$E:$E,Recettes!$F:$F,$B70,Recettes!$W:$W,L$1)</f>
        <v>0</v>
      </c>
      <c r="M70" s="11">
        <f>SUMIFS(Recettes!$E:$E,Recettes!$F:$F,$B70,Recettes!$W:$W,M$1)</f>
        <v>0</v>
      </c>
      <c r="N70" s="11">
        <f>SUMIFS(Recettes!$E:$E,Recettes!$F:$F,$B70,Recettes!$W:$W,N$1)</f>
        <v>0</v>
      </c>
      <c r="O70" s="11">
        <f>SUMIFS(Recettes!$E:$E,Recettes!$F:$F,$B70,Recettes!$W:$W,O$1)</f>
        <v>0</v>
      </c>
      <c r="P70" s="11">
        <f>SUMIFS(Recettes!$E:$E,Recettes!$F:$F,$B70,Recettes!$W:$W,P$1)</f>
        <v>0</v>
      </c>
      <c r="Q70" s="36">
        <f>SUMIFS(Recettes!$E:$E,Recettes!$F:$F,$B70,Recettes!$W:$W,Q$1)</f>
        <v>0</v>
      </c>
    </row>
    <row r="71" spans="1:17" ht="15" customHeight="1" x14ac:dyDescent="0.25">
      <c r="A71" s="633"/>
      <c r="B71" s="318" t="str">
        <f>'Postes comptables'!C65</f>
        <v>Ville de Reims : projet</v>
      </c>
      <c r="C71" s="7"/>
      <c r="D71" s="323">
        <f>SUMIF(Recettes!$F:$F,B71,Recettes!$E:$E)</f>
        <v>0</v>
      </c>
      <c r="E71" s="319"/>
      <c r="F71" s="11">
        <f>SUMIFS(Recettes!$E:$E,Recettes!$F:$F,$B71,Recettes!$W:$W,F$1)</f>
        <v>0</v>
      </c>
      <c r="G71" s="11">
        <f>SUMIFS(Recettes!$E:$E,Recettes!$F:$F,$B71,Recettes!$W:$W,G$1)</f>
        <v>0</v>
      </c>
      <c r="H71" s="11">
        <f>SUMIFS(Recettes!$E:$E,Recettes!$F:$F,$B71,Recettes!$W:$W,H$1)</f>
        <v>0</v>
      </c>
      <c r="I71" s="11">
        <f>SUMIFS(Recettes!$E:$E,Recettes!$F:$F,$B71,Recettes!$W:$W,I$1)</f>
        <v>0</v>
      </c>
      <c r="J71" s="11">
        <f>SUMIFS(Recettes!$E:$E,Recettes!$F:$F,$B71,Recettes!$W:$W,J$1)</f>
        <v>0</v>
      </c>
      <c r="K71" s="11">
        <f>SUMIFS(Recettes!$E:$E,Recettes!$F:$F,$B71,Recettes!$W:$W,K$1)</f>
        <v>0</v>
      </c>
      <c r="L71" s="11">
        <f>SUMIFS(Recettes!$E:$E,Recettes!$F:$F,$B71,Recettes!$W:$W,L$1)</f>
        <v>0</v>
      </c>
      <c r="M71" s="11">
        <f>SUMIFS(Recettes!$E:$E,Recettes!$F:$F,$B71,Recettes!$W:$W,M$1)</f>
        <v>0</v>
      </c>
      <c r="N71" s="11">
        <f>SUMIFS(Recettes!$E:$E,Recettes!$F:$F,$B71,Recettes!$W:$W,N$1)</f>
        <v>0</v>
      </c>
      <c r="O71" s="11">
        <f>SUMIFS(Recettes!$E:$E,Recettes!$F:$F,$B71,Recettes!$W:$W,O$1)</f>
        <v>0</v>
      </c>
      <c r="P71" s="11">
        <f>SUMIFS(Recettes!$E:$E,Recettes!$F:$F,$B71,Recettes!$W:$W,P$1)</f>
        <v>0</v>
      </c>
      <c r="Q71" s="36">
        <f>SUMIFS(Recettes!$E:$E,Recettes!$F:$F,$B71,Recettes!$W:$W,Q$1)</f>
        <v>0</v>
      </c>
    </row>
    <row r="72" spans="1:17" ht="15" customHeight="1" x14ac:dyDescent="0.25">
      <c r="A72" s="633"/>
      <c r="B72" s="318" t="str">
        <f>'Postes comptables'!C66</f>
        <v>Ville de Reims : équipement</v>
      </c>
      <c r="C72" s="7"/>
      <c r="D72" s="323">
        <f>SUMIF(Recettes!$F:$F,B72,Recettes!$E:$E)</f>
        <v>0</v>
      </c>
      <c r="E72" s="319"/>
      <c r="F72" s="11">
        <f>SUMIFS(Recettes!$E:$E,Recettes!$F:$F,$B72,Recettes!$W:$W,F$1)</f>
        <v>0</v>
      </c>
      <c r="G72" s="11">
        <f>SUMIFS(Recettes!$E:$E,Recettes!$F:$F,$B72,Recettes!$W:$W,G$1)</f>
        <v>0</v>
      </c>
      <c r="H72" s="11">
        <f>SUMIFS(Recettes!$E:$E,Recettes!$F:$F,$B72,Recettes!$W:$W,H$1)</f>
        <v>0</v>
      </c>
      <c r="I72" s="11">
        <f>SUMIFS(Recettes!$E:$E,Recettes!$F:$F,$B72,Recettes!$W:$W,I$1)</f>
        <v>0</v>
      </c>
      <c r="J72" s="11">
        <f>SUMIFS(Recettes!$E:$E,Recettes!$F:$F,$B72,Recettes!$W:$W,J$1)</f>
        <v>0</v>
      </c>
      <c r="K72" s="11">
        <f>SUMIFS(Recettes!$E:$E,Recettes!$F:$F,$B72,Recettes!$W:$W,K$1)</f>
        <v>0</v>
      </c>
      <c r="L72" s="11">
        <f>SUMIFS(Recettes!$E:$E,Recettes!$F:$F,$B72,Recettes!$W:$W,L$1)</f>
        <v>0</v>
      </c>
      <c r="M72" s="11">
        <f>SUMIFS(Recettes!$E:$E,Recettes!$F:$F,$B72,Recettes!$W:$W,M$1)</f>
        <v>0</v>
      </c>
      <c r="N72" s="11">
        <f>SUMIFS(Recettes!$E:$E,Recettes!$F:$F,$B72,Recettes!$W:$W,N$1)</f>
        <v>0</v>
      </c>
      <c r="O72" s="11">
        <f>SUMIFS(Recettes!$E:$E,Recettes!$F:$F,$B72,Recettes!$W:$W,O$1)</f>
        <v>0</v>
      </c>
      <c r="P72" s="11">
        <f>SUMIFS(Recettes!$E:$E,Recettes!$F:$F,$B72,Recettes!$W:$W,P$1)</f>
        <v>0</v>
      </c>
      <c r="Q72" s="36">
        <f>SUMIFS(Recettes!$E:$E,Recettes!$F:$F,$B72,Recettes!$W:$W,Q$1)</f>
        <v>0</v>
      </c>
    </row>
    <row r="73" spans="1:17" ht="15" customHeight="1" x14ac:dyDescent="0.25">
      <c r="A73" s="633"/>
      <c r="B73" s="318" t="str">
        <f>'Postes comptables'!C67</f>
        <v>Région Grand-Est</v>
      </c>
      <c r="C73" s="7"/>
      <c r="D73" s="323">
        <f>SUMIF(Recettes!$F:$F,B73,Recettes!$E:$E)</f>
        <v>0</v>
      </c>
      <c r="E73" s="319"/>
      <c r="F73" s="11">
        <f>SUMIFS(Recettes!$E:$E,Recettes!$F:$F,$B73,Recettes!$W:$W,F$1)</f>
        <v>0</v>
      </c>
      <c r="G73" s="11">
        <f>SUMIFS(Recettes!$E:$E,Recettes!$F:$F,$B73,Recettes!$W:$W,G$1)</f>
        <v>0</v>
      </c>
      <c r="H73" s="11">
        <f>SUMIFS(Recettes!$E:$E,Recettes!$F:$F,$B73,Recettes!$W:$W,H$1)</f>
        <v>0</v>
      </c>
      <c r="I73" s="11">
        <f>SUMIFS(Recettes!$E:$E,Recettes!$F:$F,$B73,Recettes!$W:$W,I$1)</f>
        <v>0</v>
      </c>
      <c r="J73" s="11">
        <f>SUMIFS(Recettes!$E:$E,Recettes!$F:$F,$B73,Recettes!$W:$W,J$1)</f>
        <v>0</v>
      </c>
      <c r="K73" s="11">
        <f>SUMIFS(Recettes!$E:$E,Recettes!$F:$F,$B73,Recettes!$W:$W,K$1)</f>
        <v>0</v>
      </c>
      <c r="L73" s="11">
        <f>SUMIFS(Recettes!$E:$E,Recettes!$F:$F,$B73,Recettes!$W:$W,L$1)</f>
        <v>0</v>
      </c>
      <c r="M73" s="11">
        <f>SUMIFS(Recettes!$E:$E,Recettes!$F:$F,$B73,Recettes!$W:$W,M$1)</f>
        <v>0</v>
      </c>
      <c r="N73" s="11">
        <f>SUMIFS(Recettes!$E:$E,Recettes!$F:$F,$B73,Recettes!$W:$W,N$1)</f>
        <v>0</v>
      </c>
      <c r="O73" s="11">
        <f>SUMIFS(Recettes!$E:$E,Recettes!$F:$F,$B73,Recettes!$W:$W,O$1)</f>
        <v>0</v>
      </c>
      <c r="P73" s="11">
        <f>SUMIFS(Recettes!$E:$E,Recettes!$F:$F,$B73,Recettes!$W:$W,P$1)</f>
        <v>0</v>
      </c>
      <c r="Q73" s="36">
        <f>SUMIFS(Recettes!$E:$E,Recettes!$F:$F,$B73,Recettes!$W:$W,Q$1)</f>
        <v>0</v>
      </c>
    </row>
    <row r="74" spans="1:17" ht="15" customHeight="1" x14ac:dyDescent="0.25">
      <c r="A74" s="633"/>
      <c r="B74" s="318">
        <f>'Postes comptables'!C68</f>
        <v>0</v>
      </c>
      <c r="C74" s="7"/>
      <c r="D74" s="323">
        <f>SUMIF(Recettes!$F:$F,B74,Recettes!$E:$E)</f>
        <v>0</v>
      </c>
      <c r="E74" s="319"/>
      <c r="F74" s="11">
        <f>SUMIFS(Recettes!$E:$E,Recettes!$F:$F,$B74,Recettes!$W:$W,F$1)</f>
        <v>0</v>
      </c>
      <c r="G74" s="11">
        <f>SUMIFS(Recettes!$E:$E,Recettes!$F:$F,$B74,Recettes!$W:$W,G$1)</f>
        <v>0</v>
      </c>
      <c r="H74" s="11">
        <f>SUMIFS(Recettes!$E:$E,Recettes!$F:$F,$B74,Recettes!$W:$W,H$1)</f>
        <v>0</v>
      </c>
      <c r="I74" s="11">
        <f>SUMIFS(Recettes!$E:$E,Recettes!$F:$F,$B74,Recettes!$W:$W,I$1)</f>
        <v>0</v>
      </c>
      <c r="J74" s="11">
        <f>SUMIFS(Recettes!$E:$E,Recettes!$F:$F,$B74,Recettes!$W:$W,J$1)</f>
        <v>0</v>
      </c>
      <c r="K74" s="11">
        <f>SUMIFS(Recettes!$E:$E,Recettes!$F:$F,$B74,Recettes!$W:$W,K$1)</f>
        <v>0</v>
      </c>
      <c r="L74" s="11">
        <f>SUMIFS(Recettes!$E:$E,Recettes!$F:$F,$B74,Recettes!$W:$W,L$1)</f>
        <v>0</v>
      </c>
      <c r="M74" s="11">
        <f>SUMIFS(Recettes!$E:$E,Recettes!$F:$F,$B74,Recettes!$W:$W,M$1)</f>
        <v>0</v>
      </c>
      <c r="N74" s="11">
        <f>SUMIFS(Recettes!$E:$E,Recettes!$F:$F,$B74,Recettes!$W:$W,N$1)</f>
        <v>0</v>
      </c>
      <c r="O74" s="11">
        <f>SUMIFS(Recettes!$E:$E,Recettes!$F:$F,$B74,Recettes!$W:$W,O$1)</f>
        <v>0</v>
      </c>
      <c r="P74" s="11">
        <f>SUMIFS(Recettes!$E:$E,Recettes!$F:$F,$B74,Recettes!$W:$W,P$1)</f>
        <v>0</v>
      </c>
      <c r="Q74" s="36">
        <f>SUMIFS(Recettes!$E:$E,Recettes!$F:$F,$B74,Recettes!$W:$W,Q$1)</f>
        <v>0</v>
      </c>
    </row>
    <row r="75" spans="1:17" ht="15" customHeight="1" x14ac:dyDescent="0.25">
      <c r="A75" s="633"/>
      <c r="B75" s="318" t="str">
        <f>'Postes comptables'!C69</f>
        <v>Département de la Marne</v>
      </c>
      <c r="C75" s="7"/>
      <c r="D75" s="323">
        <f>SUMIF(Recettes!$F:$F,B75,Recettes!$E:$E)</f>
        <v>126</v>
      </c>
      <c r="E75" s="319"/>
      <c r="F75" s="11">
        <f>SUMIFS(Recettes!$E:$E,Recettes!$F:$F,$B75,Recettes!$W:$W,F$1)</f>
        <v>0</v>
      </c>
      <c r="G75" s="11">
        <f>SUMIFS(Recettes!$E:$E,Recettes!$F:$F,$B75,Recettes!$W:$W,G$1)</f>
        <v>0</v>
      </c>
      <c r="H75" s="11">
        <f>SUMIFS(Recettes!$E:$E,Recettes!$F:$F,$B75,Recettes!$W:$W,H$1)</f>
        <v>0</v>
      </c>
      <c r="I75" s="11">
        <f>SUMIFS(Recettes!$E:$E,Recettes!$F:$F,$B75,Recettes!$W:$W,I$1)</f>
        <v>0</v>
      </c>
      <c r="J75" s="11">
        <f>SUMIFS(Recettes!$E:$E,Recettes!$F:$F,$B75,Recettes!$W:$W,J$1)</f>
        <v>0</v>
      </c>
      <c r="K75" s="11">
        <f>SUMIFS(Recettes!$E:$E,Recettes!$F:$F,$B75,Recettes!$W:$W,K$1)</f>
        <v>0</v>
      </c>
      <c r="L75" s="11">
        <f>SUMIFS(Recettes!$E:$E,Recettes!$F:$F,$B75,Recettes!$W:$W,L$1)</f>
        <v>0</v>
      </c>
      <c r="M75" s="11">
        <f>SUMIFS(Recettes!$E:$E,Recettes!$F:$F,$B75,Recettes!$W:$W,M$1)</f>
        <v>0</v>
      </c>
      <c r="N75" s="11">
        <f>SUMIFS(Recettes!$E:$E,Recettes!$F:$F,$B75,Recettes!$W:$W,N$1)</f>
        <v>126</v>
      </c>
      <c r="O75" s="11">
        <f>SUMIFS(Recettes!$E:$E,Recettes!$F:$F,$B75,Recettes!$W:$W,O$1)</f>
        <v>0</v>
      </c>
      <c r="P75" s="11">
        <f>SUMIFS(Recettes!$E:$E,Recettes!$F:$F,$B75,Recettes!$W:$W,P$1)</f>
        <v>0</v>
      </c>
      <c r="Q75" s="36">
        <f>SUMIFS(Recettes!$E:$E,Recettes!$F:$F,$B75,Recettes!$W:$W,Q$1)</f>
        <v>0</v>
      </c>
    </row>
    <row r="76" spans="1:17" ht="15" customHeight="1" x14ac:dyDescent="0.25">
      <c r="A76" s="633"/>
      <c r="B76" s="318" t="str">
        <f>'Postes comptables'!C70</f>
        <v>Autres communes</v>
      </c>
      <c r="C76" s="7"/>
      <c r="D76" s="323">
        <f>SUMIF(Recettes!$F:$F,B76,Recettes!$E:$E)</f>
        <v>0</v>
      </c>
      <c r="E76" s="319"/>
      <c r="F76" s="11">
        <f>SUMIFS(Recettes!$E:$E,Recettes!$F:$F,$B76,Recettes!$W:$W,F$1)</f>
        <v>0</v>
      </c>
      <c r="G76" s="11">
        <f>SUMIFS(Recettes!$E:$E,Recettes!$F:$F,$B76,Recettes!$W:$W,G$1)</f>
        <v>0</v>
      </c>
      <c r="H76" s="11">
        <f>SUMIFS(Recettes!$E:$E,Recettes!$F:$F,$B76,Recettes!$W:$W,H$1)</f>
        <v>0</v>
      </c>
      <c r="I76" s="11">
        <f>SUMIFS(Recettes!$E:$E,Recettes!$F:$F,$B76,Recettes!$W:$W,I$1)</f>
        <v>0</v>
      </c>
      <c r="J76" s="11">
        <f>SUMIFS(Recettes!$E:$E,Recettes!$F:$F,$B76,Recettes!$W:$W,J$1)</f>
        <v>0</v>
      </c>
      <c r="K76" s="11">
        <f>SUMIFS(Recettes!$E:$E,Recettes!$F:$F,$B76,Recettes!$W:$W,K$1)</f>
        <v>0</v>
      </c>
      <c r="L76" s="11">
        <f>SUMIFS(Recettes!$E:$E,Recettes!$F:$F,$B76,Recettes!$W:$W,L$1)</f>
        <v>0</v>
      </c>
      <c r="M76" s="11">
        <f>SUMIFS(Recettes!$E:$E,Recettes!$F:$F,$B76,Recettes!$W:$W,M$1)</f>
        <v>0</v>
      </c>
      <c r="N76" s="11">
        <f>SUMIFS(Recettes!$E:$E,Recettes!$F:$F,$B76,Recettes!$W:$W,N$1)</f>
        <v>0</v>
      </c>
      <c r="O76" s="11">
        <f>SUMIFS(Recettes!$E:$E,Recettes!$F:$F,$B76,Recettes!$W:$W,O$1)</f>
        <v>0</v>
      </c>
      <c r="P76" s="11">
        <f>SUMIFS(Recettes!$E:$E,Recettes!$F:$F,$B76,Recettes!$W:$W,P$1)</f>
        <v>0</v>
      </c>
      <c r="Q76" s="36">
        <f>SUMIFS(Recettes!$E:$E,Recettes!$F:$F,$B76,Recettes!$W:$W,Q$1)</f>
        <v>0</v>
      </c>
    </row>
    <row r="77" spans="1:17" ht="15" customHeight="1" x14ac:dyDescent="0.25">
      <c r="A77" s="633"/>
      <c r="B77" s="318">
        <f>'Postes comptables'!C71</f>
        <v>0</v>
      </c>
      <c r="C77" s="7"/>
      <c r="D77" s="323">
        <f>SUMIF(Recettes!$F:$F,B77,Recettes!$E:$E)</f>
        <v>0</v>
      </c>
      <c r="E77" s="319"/>
      <c r="F77" s="11">
        <f>SUMIFS(Recettes!$E:$E,Recettes!$F:$F,$B77,Recettes!$W:$W,F$1)</f>
        <v>0</v>
      </c>
      <c r="G77" s="11">
        <f>SUMIFS(Recettes!$E:$E,Recettes!$F:$F,$B77,Recettes!$W:$W,G$1)</f>
        <v>0</v>
      </c>
      <c r="H77" s="11">
        <f>SUMIFS(Recettes!$E:$E,Recettes!$F:$F,$B77,Recettes!$W:$W,H$1)</f>
        <v>0</v>
      </c>
      <c r="I77" s="11">
        <f>SUMIFS(Recettes!$E:$E,Recettes!$F:$F,$B77,Recettes!$W:$W,I$1)</f>
        <v>0</v>
      </c>
      <c r="J77" s="11">
        <f>SUMIFS(Recettes!$E:$E,Recettes!$F:$F,$B77,Recettes!$W:$W,J$1)</f>
        <v>0</v>
      </c>
      <c r="K77" s="11">
        <f>SUMIFS(Recettes!$E:$E,Recettes!$F:$F,$B77,Recettes!$W:$W,K$1)</f>
        <v>0</v>
      </c>
      <c r="L77" s="11">
        <f>SUMIFS(Recettes!$E:$E,Recettes!$F:$F,$B77,Recettes!$W:$W,L$1)</f>
        <v>0</v>
      </c>
      <c r="M77" s="11">
        <f>SUMIFS(Recettes!$E:$E,Recettes!$F:$F,$B77,Recettes!$W:$W,M$1)</f>
        <v>0</v>
      </c>
      <c r="N77" s="11">
        <f>SUMIFS(Recettes!$E:$E,Recettes!$F:$F,$B77,Recettes!$W:$W,N$1)</f>
        <v>0</v>
      </c>
      <c r="O77" s="11">
        <f>SUMIFS(Recettes!$E:$E,Recettes!$F:$F,$B77,Recettes!$W:$W,O$1)</f>
        <v>0</v>
      </c>
      <c r="P77" s="11">
        <f>SUMIFS(Recettes!$E:$E,Recettes!$F:$F,$B77,Recettes!$W:$W,P$1)</f>
        <v>0</v>
      </c>
      <c r="Q77" s="36">
        <f>SUMIFS(Recettes!$E:$E,Recettes!$F:$F,$B77,Recettes!$W:$W,Q$1)</f>
        <v>0</v>
      </c>
    </row>
    <row r="78" spans="1:17" ht="15" customHeight="1" x14ac:dyDescent="0.25">
      <c r="A78" s="633"/>
      <c r="B78" s="318" t="str">
        <f>'Postes comptables'!C72</f>
        <v>A.C.S.E.</v>
      </c>
      <c r="C78" s="7"/>
      <c r="D78" s="323">
        <f>SUMIF(Recettes!$F:$F,B78,Recettes!$E:$E)</f>
        <v>0</v>
      </c>
      <c r="E78" s="319"/>
      <c r="F78" s="11">
        <f>SUMIFS(Recettes!$E:$E,Recettes!$F:$F,$B78,Recettes!$W:$W,F$1)</f>
        <v>0</v>
      </c>
      <c r="G78" s="11">
        <f>SUMIFS(Recettes!$E:$E,Recettes!$F:$F,$B78,Recettes!$W:$W,G$1)</f>
        <v>0</v>
      </c>
      <c r="H78" s="11">
        <f>SUMIFS(Recettes!$E:$E,Recettes!$F:$F,$B78,Recettes!$W:$W,H$1)</f>
        <v>0</v>
      </c>
      <c r="I78" s="11">
        <f>SUMIFS(Recettes!$E:$E,Recettes!$F:$F,$B78,Recettes!$W:$W,I$1)</f>
        <v>0</v>
      </c>
      <c r="J78" s="11">
        <f>SUMIFS(Recettes!$E:$E,Recettes!$F:$F,$B78,Recettes!$W:$W,J$1)</f>
        <v>0</v>
      </c>
      <c r="K78" s="11">
        <f>SUMIFS(Recettes!$E:$E,Recettes!$F:$F,$B78,Recettes!$W:$W,K$1)</f>
        <v>0</v>
      </c>
      <c r="L78" s="11">
        <f>SUMIFS(Recettes!$E:$E,Recettes!$F:$F,$B78,Recettes!$W:$W,L$1)</f>
        <v>0</v>
      </c>
      <c r="M78" s="11">
        <f>SUMIFS(Recettes!$E:$E,Recettes!$F:$F,$B78,Recettes!$W:$W,M$1)</f>
        <v>0</v>
      </c>
      <c r="N78" s="11">
        <f>SUMIFS(Recettes!$E:$E,Recettes!$F:$F,$B78,Recettes!$W:$W,N$1)</f>
        <v>0</v>
      </c>
      <c r="O78" s="11">
        <f>SUMIFS(Recettes!$E:$E,Recettes!$F:$F,$B78,Recettes!$W:$W,O$1)</f>
        <v>0</v>
      </c>
      <c r="P78" s="11">
        <f>SUMIFS(Recettes!$E:$E,Recettes!$F:$F,$B78,Recettes!$W:$W,P$1)</f>
        <v>0</v>
      </c>
      <c r="Q78" s="36">
        <f>SUMIFS(Recettes!$E:$E,Recettes!$F:$F,$B78,Recettes!$W:$W,Q$1)</f>
        <v>0</v>
      </c>
    </row>
    <row r="79" spans="1:17" ht="15" customHeight="1" x14ac:dyDescent="0.25">
      <c r="A79" s="633"/>
      <c r="B79" s="318" t="str">
        <f>'Postes comptables'!C73</f>
        <v>Caisse d'Allocations familiales</v>
      </c>
      <c r="C79" s="7"/>
      <c r="D79" s="323">
        <f>SUMIF(Recettes!$F:$F,B79,Recettes!$E:$E)</f>
        <v>0</v>
      </c>
      <c r="E79" s="319"/>
      <c r="F79" s="11">
        <f>SUMIFS(Recettes!$E:$E,Recettes!$F:$F,$B79,Recettes!$W:$W,F$1)</f>
        <v>0</v>
      </c>
      <c r="G79" s="11">
        <f>SUMIFS(Recettes!$E:$E,Recettes!$F:$F,$B79,Recettes!$W:$W,G$1)</f>
        <v>0</v>
      </c>
      <c r="H79" s="11">
        <f>SUMIFS(Recettes!$E:$E,Recettes!$F:$F,$B79,Recettes!$W:$W,H$1)</f>
        <v>0</v>
      </c>
      <c r="I79" s="11">
        <f>SUMIFS(Recettes!$E:$E,Recettes!$F:$F,$B79,Recettes!$W:$W,I$1)</f>
        <v>0</v>
      </c>
      <c r="J79" s="11">
        <f>SUMIFS(Recettes!$E:$E,Recettes!$F:$F,$B79,Recettes!$W:$W,J$1)</f>
        <v>0</v>
      </c>
      <c r="K79" s="11">
        <f>SUMIFS(Recettes!$E:$E,Recettes!$F:$F,$B79,Recettes!$W:$W,K$1)</f>
        <v>0</v>
      </c>
      <c r="L79" s="11">
        <f>SUMIFS(Recettes!$E:$E,Recettes!$F:$F,$B79,Recettes!$W:$W,L$1)</f>
        <v>0</v>
      </c>
      <c r="M79" s="11">
        <f>SUMIFS(Recettes!$E:$E,Recettes!$F:$F,$B79,Recettes!$W:$W,M$1)</f>
        <v>0</v>
      </c>
      <c r="N79" s="11">
        <f>SUMIFS(Recettes!$E:$E,Recettes!$F:$F,$B79,Recettes!$W:$W,N$1)</f>
        <v>0</v>
      </c>
      <c r="O79" s="11">
        <f>SUMIFS(Recettes!$E:$E,Recettes!$F:$F,$B79,Recettes!$W:$W,O$1)</f>
        <v>0</v>
      </c>
      <c r="P79" s="11">
        <f>SUMIFS(Recettes!$E:$E,Recettes!$F:$F,$B79,Recettes!$W:$W,P$1)</f>
        <v>0</v>
      </c>
      <c r="Q79" s="36">
        <f>SUMIFS(Recettes!$E:$E,Recettes!$F:$F,$B79,Recettes!$W:$W,Q$1)</f>
        <v>0</v>
      </c>
    </row>
    <row r="80" spans="1:17" ht="15" customHeight="1" x14ac:dyDescent="0.25">
      <c r="A80" s="633"/>
      <c r="B80" s="318" t="str">
        <f>'Postes comptables'!C74</f>
        <v>Caisse des Dépôts et Consignations</v>
      </c>
      <c r="C80" s="7"/>
      <c r="D80" s="323">
        <f>SUMIF(Recettes!$F:$F,B80,Recettes!$E:$E)</f>
        <v>0</v>
      </c>
      <c r="E80" s="319"/>
      <c r="F80" s="11">
        <f>SUMIFS(Recettes!$E:$E,Recettes!$F:$F,$B80,Recettes!$W:$W,F$1)</f>
        <v>0</v>
      </c>
      <c r="G80" s="11">
        <f>SUMIFS(Recettes!$E:$E,Recettes!$F:$F,$B80,Recettes!$W:$W,G$1)</f>
        <v>0</v>
      </c>
      <c r="H80" s="11">
        <f>SUMIFS(Recettes!$E:$E,Recettes!$F:$F,$B80,Recettes!$W:$W,H$1)</f>
        <v>0</v>
      </c>
      <c r="I80" s="11">
        <f>SUMIFS(Recettes!$E:$E,Recettes!$F:$F,$B80,Recettes!$W:$W,I$1)</f>
        <v>0</v>
      </c>
      <c r="J80" s="11">
        <f>SUMIFS(Recettes!$E:$E,Recettes!$F:$F,$B80,Recettes!$W:$W,J$1)</f>
        <v>0</v>
      </c>
      <c r="K80" s="11">
        <f>SUMIFS(Recettes!$E:$E,Recettes!$F:$F,$B80,Recettes!$W:$W,K$1)</f>
        <v>0</v>
      </c>
      <c r="L80" s="11">
        <f>SUMIFS(Recettes!$E:$E,Recettes!$F:$F,$B80,Recettes!$W:$W,L$1)</f>
        <v>0</v>
      </c>
      <c r="M80" s="11">
        <f>SUMIFS(Recettes!$E:$E,Recettes!$F:$F,$B80,Recettes!$W:$W,M$1)</f>
        <v>0</v>
      </c>
      <c r="N80" s="11">
        <f>SUMIFS(Recettes!$E:$E,Recettes!$F:$F,$B80,Recettes!$W:$W,N$1)</f>
        <v>0</v>
      </c>
      <c r="O80" s="11">
        <f>SUMIFS(Recettes!$E:$E,Recettes!$F:$F,$B80,Recettes!$W:$W,O$1)</f>
        <v>0</v>
      </c>
      <c r="P80" s="11">
        <f>SUMIFS(Recettes!$E:$E,Recettes!$F:$F,$B80,Recettes!$W:$W,P$1)</f>
        <v>0</v>
      </c>
      <c r="Q80" s="36">
        <f>SUMIFS(Recettes!$E:$E,Recettes!$F:$F,$B80,Recettes!$W:$W,Q$1)</f>
        <v>0</v>
      </c>
    </row>
    <row r="81" spans="1:17" ht="15" customHeight="1" x14ac:dyDescent="0.25">
      <c r="A81" s="633"/>
      <c r="B81" s="318" t="str">
        <f>'Postes comptables'!C75</f>
        <v>Union Européenne</v>
      </c>
      <c r="C81" s="7"/>
      <c r="D81" s="323">
        <f>SUMIF(Recettes!$F:$F,B81,Recettes!$E:$E)</f>
        <v>0</v>
      </c>
      <c r="E81" s="319"/>
      <c r="F81" s="11">
        <f>SUMIFS(Recettes!$E:$E,Recettes!$F:$F,$B81,Recettes!$W:$W,F$1)</f>
        <v>0</v>
      </c>
      <c r="G81" s="11">
        <f>SUMIFS(Recettes!$E:$E,Recettes!$F:$F,$B81,Recettes!$W:$W,G$1)</f>
        <v>0</v>
      </c>
      <c r="H81" s="11">
        <f>SUMIFS(Recettes!$E:$E,Recettes!$F:$F,$B81,Recettes!$W:$W,H$1)</f>
        <v>0</v>
      </c>
      <c r="I81" s="11">
        <f>SUMIFS(Recettes!$E:$E,Recettes!$F:$F,$B81,Recettes!$W:$W,I$1)</f>
        <v>0</v>
      </c>
      <c r="J81" s="11">
        <f>SUMIFS(Recettes!$E:$E,Recettes!$F:$F,$B81,Recettes!$W:$W,J$1)</f>
        <v>0</v>
      </c>
      <c r="K81" s="11">
        <f>SUMIFS(Recettes!$E:$E,Recettes!$F:$F,$B81,Recettes!$W:$W,K$1)</f>
        <v>0</v>
      </c>
      <c r="L81" s="11">
        <f>SUMIFS(Recettes!$E:$E,Recettes!$F:$F,$B81,Recettes!$W:$W,L$1)</f>
        <v>0</v>
      </c>
      <c r="M81" s="11">
        <f>SUMIFS(Recettes!$E:$E,Recettes!$F:$F,$B81,Recettes!$W:$W,M$1)</f>
        <v>0</v>
      </c>
      <c r="N81" s="11">
        <f>SUMIFS(Recettes!$E:$E,Recettes!$F:$F,$B81,Recettes!$W:$W,N$1)</f>
        <v>0</v>
      </c>
      <c r="O81" s="11">
        <f>SUMIFS(Recettes!$E:$E,Recettes!$F:$F,$B81,Recettes!$W:$W,O$1)</f>
        <v>0</v>
      </c>
      <c r="P81" s="11">
        <f>SUMIFS(Recettes!$E:$E,Recettes!$F:$F,$B81,Recettes!$W:$W,P$1)</f>
        <v>0</v>
      </c>
      <c r="Q81" s="36">
        <f>SUMIFS(Recettes!$E:$E,Recettes!$F:$F,$B81,Recettes!$W:$W,Q$1)</f>
        <v>0</v>
      </c>
    </row>
    <row r="82" spans="1:17" ht="15" customHeight="1" x14ac:dyDescent="0.25">
      <c r="A82" s="633"/>
      <c r="B82" s="318" t="str">
        <f>'Postes comptables'!C76</f>
        <v>Autres subventions</v>
      </c>
      <c r="C82" s="7"/>
      <c r="D82" s="323">
        <f>SUMIF(Recettes!$F:$F,B82,Recettes!$E:$E)</f>
        <v>0</v>
      </c>
      <c r="E82" s="319"/>
      <c r="F82" s="11">
        <f>SUMIFS(Recettes!$E:$E,Recettes!$F:$F,$B82,Recettes!$W:$W,F$1)</f>
        <v>0</v>
      </c>
      <c r="G82" s="11">
        <f>SUMIFS(Recettes!$E:$E,Recettes!$F:$F,$B82,Recettes!$W:$W,G$1)</f>
        <v>0</v>
      </c>
      <c r="H82" s="11">
        <f>SUMIFS(Recettes!$E:$E,Recettes!$F:$F,$B82,Recettes!$W:$W,H$1)</f>
        <v>0</v>
      </c>
      <c r="I82" s="11">
        <f>SUMIFS(Recettes!$E:$E,Recettes!$F:$F,$B82,Recettes!$W:$W,I$1)</f>
        <v>0</v>
      </c>
      <c r="J82" s="11">
        <f>SUMIFS(Recettes!$E:$E,Recettes!$F:$F,$B82,Recettes!$W:$W,J$1)</f>
        <v>0</v>
      </c>
      <c r="K82" s="11">
        <f>SUMIFS(Recettes!$E:$E,Recettes!$F:$F,$B82,Recettes!$W:$W,K$1)</f>
        <v>0</v>
      </c>
      <c r="L82" s="11">
        <f>SUMIFS(Recettes!$E:$E,Recettes!$F:$F,$B82,Recettes!$W:$W,L$1)</f>
        <v>0</v>
      </c>
      <c r="M82" s="11">
        <f>SUMIFS(Recettes!$E:$E,Recettes!$F:$F,$B82,Recettes!$W:$W,M$1)</f>
        <v>0</v>
      </c>
      <c r="N82" s="11">
        <f>SUMIFS(Recettes!$E:$E,Recettes!$F:$F,$B82,Recettes!$W:$W,N$1)</f>
        <v>0</v>
      </c>
      <c r="O82" s="11">
        <f>SUMIFS(Recettes!$E:$E,Recettes!$F:$F,$B82,Recettes!$W:$W,O$1)</f>
        <v>0</v>
      </c>
      <c r="P82" s="11">
        <f>SUMIFS(Recettes!$E:$E,Recettes!$F:$F,$B82,Recettes!$W:$W,P$1)</f>
        <v>0</v>
      </c>
      <c r="Q82" s="36">
        <f>SUMIFS(Recettes!$E:$E,Recettes!$F:$F,$B82,Recettes!$W:$W,Q$1)</f>
        <v>0</v>
      </c>
    </row>
    <row r="83" spans="1:17" ht="15" customHeight="1" x14ac:dyDescent="0.25">
      <c r="A83" s="633"/>
      <c r="B83" s="318">
        <f>'Postes comptables'!C77</f>
        <v>0</v>
      </c>
      <c r="C83" s="7"/>
      <c r="D83" s="323">
        <f>SUMIF(Recettes!$F:$F,B83,Recettes!$E:$E)</f>
        <v>0</v>
      </c>
      <c r="E83" s="319"/>
      <c r="F83" s="11">
        <f>SUMIFS(Recettes!$E:$E,Recettes!$F:$F,$B83,Recettes!$W:$W,F$1)</f>
        <v>0</v>
      </c>
      <c r="G83" s="11">
        <f>SUMIFS(Recettes!$E:$E,Recettes!$F:$F,$B83,Recettes!$W:$W,G$1)</f>
        <v>0</v>
      </c>
      <c r="H83" s="11">
        <f>SUMIFS(Recettes!$E:$E,Recettes!$F:$F,$B83,Recettes!$W:$W,H$1)</f>
        <v>0</v>
      </c>
      <c r="I83" s="11">
        <f>SUMIFS(Recettes!$E:$E,Recettes!$F:$F,$B83,Recettes!$W:$W,I$1)</f>
        <v>0</v>
      </c>
      <c r="J83" s="11">
        <f>SUMIFS(Recettes!$E:$E,Recettes!$F:$F,$B83,Recettes!$W:$W,J$1)</f>
        <v>0</v>
      </c>
      <c r="K83" s="11">
        <f>SUMIFS(Recettes!$E:$E,Recettes!$F:$F,$B83,Recettes!$W:$W,K$1)</f>
        <v>0</v>
      </c>
      <c r="L83" s="11">
        <f>SUMIFS(Recettes!$E:$E,Recettes!$F:$F,$B83,Recettes!$W:$W,L$1)</f>
        <v>0</v>
      </c>
      <c r="M83" s="11">
        <f>SUMIFS(Recettes!$E:$E,Recettes!$F:$F,$B83,Recettes!$W:$W,M$1)</f>
        <v>0</v>
      </c>
      <c r="N83" s="11">
        <f>SUMIFS(Recettes!$E:$E,Recettes!$F:$F,$B83,Recettes!$W:$W,N$1)</f>
        <v>0</v>
      </c>
      <c r="O83" s="11">
        <f>SUMIFS(Recettes!$E:$E,Recettes!$F:$F,$B83,Recettes!$W:$W,O$1)</f>
        <v>0</v>
      </c>
      <c r="P83" s="11">
        <f>SUMIFS(Recettes!$E:$E,Recettes!$F:$F,$B83,Recettes!$W:$W,P$1)</f>
        <v>0</v>
      </c>
      <c r="Q83" s="36">
        <f>SUMIFS(Recettes!$E:$E,Recettes!$F:$F,$B83,Recettes!$W:$W,Q$1)</f>
        <v>0</v>
      </c>
    </row>
    <row r="84" spans="1:17" ht="15" customHeight="1" x14ac:dyDescent="0.25">
      <c r="A84" s="633"/>
      <c r="B84" s="318">
        <f>'Postes comptables'!C78</f>
        <v>0</v>
      </c>
      <c r="C84" s="7"/>
      <c r="D84" s="323">
        <f>SUMIF(Recettes!$F:$F,B84,Recettes!$E:$E)</f>
        <v>0</v>
      </c>
      <c r="E84" s="319"/>
      <c r="F84" s="11">
        <f>SUMIFS(Recettes!$E:$E,Recettes!$F:$F,$B84,Recettes!$W:$W,F$1)</f>
        <v>0</v>
      </c>
      <c r="G84" s="11">
        <f>SUMIFS(Recettes!$E:$E,Recettes!$F:$F,$B84,Recettes!$W:$W,G$1)</f>
        <v>0</v>
      </c>
      <c r="H84" s="11">
        <f>SUMIFS(Recettes!$E:$E,Recettes!$F:$F,$B84,Recettes!$W:$W,H$1)</f>
        <v>0</v>
      </c>
      <c r="I84" s="11">
        <f>SUMIFS(Recettes!$E:$E,Recettes!$F:$F,$B84,Recettes!$W:$W,I$1)</f>
        <v>0</v>
      </c>
      <c r="J84" s="11">
        <f>SUMIFS(Recettes!$E:$E,Recettes!$F:$F,$B84,Recettes!$W:$W,J$1)</f>
        <v>0</v>
      </c>
      <c r="K84" s="11">
        <f>SUMIFS(Recettes!$E:$E,Recettes!$F:$F,$B84,Recettes!$W:$W,K$1)</f>
        <v>0</v>
      </c>
      <c r="L84" s="11">
        <f>SUMIFS(Recettes!$E:$E,Recettes!$F:$F,$B84,Recettes!$W:$W,L$1)</f>
        <v>0</v>
      </c>
      <c r="M84" s="11">
        <f>SUMIFS(Recettes!$E:$E,Recettes!$F:$F,$B84,Recettes!$W:$W,M$1)</f>
        <v>0</v>
      </c>
      <c r="N84" s="11">
        <f>SUMIFS(Recettes!$E:$E,Recettes!$F:$F,$B84,Recettes!$W:$W,N$1)</f>
        <v>0</v>
      </c>
      <c r="O84" s="11">
        <f>SUMIFS(Recettes!$E:$E,Recettes!$F:$F,$B84,Recettes!$W:$W,O$1)</f>
        <v>0</v>
      </c>
      <c r="P84" s="11">
        <f>SUMIFS(Recettes!$E:$E,Recettes!$F:$F,$B84,Recettes!$W:$W,P$1)</f>
        <v>0</v>
      </c>
      <c r="Q84" s="36">
        <f>SUMIFS(Recettes!$E:$E,Recettes!$F:$F,$B84,Recettes!$W:$W,Q$1)</f>
        <v>0</v>
      </c>
    </row>
    <row r="85" spans="1:17" ht="15" customHeight="1" x14ac:dyDescent="0.25">
      <c r="A85" s="633"/>
      <c r="B85" s="318">
        <f>'Postes comptables'!C79</f>
        <v>0</v>
      </c>
      <c r="C85" s="7"/>
      <c r="D85" s="323">
        <f>SUMIF(Recettes!$F:$F,B85,Recettes!$E:$E)</f>
        <v>0</v>
      </c>
      <c r="E85" s="319"/>
      <c r="F85" s="11">
        <f>SUMIFS(Recettes!$E:$E,Recettes!$F:$F,$B85,Recettes!$W:$W,F$1)</f>
        <v>0</v>
      </c>
      <c r="G85" s="11">
        <f>SUMIFS(Recettes!$E:$E,Recettes!$F:$F,$B85,Recettes!$W:$W,G$1)</f>
        <v>0</v>
      </c>
      <c r="H85" s="11">
        <f>SUMIFS(Recettes!$E:$E,Recettes!$F:$F,$B85,Recettes!$W:$W,H$1)</f>
        <v>0</v>
      </c>
      <c r="I85" s="11">
        <f>SUMIFS(Recettes!$E:$E,Recettes!$F:$F,$B85,Recettes!$W:$W,I$1)</f>
        <v>0</v>
      </c>
      <c r="J85" s="11">
        <f>SUMIFS(Recettes!$E:$E,Recettes!$F:$F,$B85,Recettes!$W:$W,J$1)</f>
        <v>0</v>
      </c>
      <c r="K85" s="11">
        <f>SUMIFS(Recettes!$E:$E,Recettes!$F:$F,$B85,Recettes!$W:$W,K$1)</f>
        <v>0</v>
      </c>
      <c r="L85" s="11">
        <f>SUMIFS(Recettes!$E:$E,Recettes!$F:$F,$B85,Recettes!$W:$W,L$1)</f>
        <v>0</v>
      </c>
      <c r="M85" s="11">
        <f>SUMIFS(Recettes!$E:$E,Recettes!$F:$F,$B85,Recettes!$W:$W,M$1)</f>
        <v>0</v>
      </c>
      <c r="N85" s="11">
        <f>SUMIFS(Recettes!$E:$E,Recettes!$F:$F,$B85,Recettes!$W:$W,N$1)</f>
        <v>0</v>
      </c>
      <c r="O85" s="11">
        <f>SUMIFS(Recettes!$E:$E,Recettes!$F:$F,$B85,Recettes!$W:$W,O$1)</f>
        <v>0</v>
      </c>
      <c r="P85" s="11">
        <f>SUMIFS(Recettes!$E:$E,Recettes!$F:$F,$B85,Recettes!$W:$W,P$1)</f>
        <v>0</v>
      </c>
      <c r="Q85" s="36">
        <f>SUMIFS(Recettes!$E:$E,Recettes!$F:$F,$B85,Recettes!$W:$W,Q$1)</f>
        <v>0</v>
      </c>
    </row>
    <row r="86" spans="1:17" ht="15" customHeight="1" x14ac:dyDescent="0.25">
      <c r="A86" s="632"/>
      <c r="B86" s="307">
        <f>'Postes comptables'!C80</f>
        <v>0</v>
      </c>
      <c r="C86" s="7"/>
      <c r="D86" s="324">
        <f>SUMIF(Recettes!$F:$F,B86,Recettes!$E:$E)</f>
        <v>0</v>
      </c>
      <c r="E86" s="319"/>
      <c r="F86" s="39">
        <f>SUMIFS(Recettes!$E:$E,Recettes!$F:$F,$B86,Recettes!$W:$W,F$1)</f>
        <v>0</v>
      </c>
      <c r="G86" s="39">
        <f>SUMIFS(Recettes!$E:$E,Recettes!$F:$F,$B86,Recettes!$W:$W,G$1)</f>
        <v>0</v>
      </c>
      <c r="H86" s="39">
        <f>SUMIFS(Recettes!$E:$E,Recettes!$F:$F,$B86,Recettes!$W:$W,H$1)</f>
        <v>0</v>
      </c>
      <c r="I86" s="39">
        <f>SUMIFS(Recettes!$E:$E,Recettes!$F:$F,$B86,Recettes!$W:$W,I$1)</f>
        <v>0</v>
      </c>
      <c r="J86" s="39">
        <f>SUMIFS(Recettes!$E:$E,Recettes!$F:$F,$B86,Recettes!$W:$W,J$1)</f>
        <v>0</v>
      </c>
      <c r="K86" s="39">
        <f>SUMIFS(Recettes!$E:$E,Recettes!$F:$F,$B86,Recettes!$W:$W,K$1)</f>
        <v>0</v>
      </c>
      <c r="L86" s="39">
        <f>SUMIFS(Recettes!$E:$E,Recettes!$F:$F,$B86,Recettes!$W:$W,L$1)</f>
        <v>0</v>
      </c>
      <c r="M86" s="39">
        <f>SUMIFS(Recettes!$E:$E,Recettes!$F:$F,$B86,Recettes!$W:$W,M$1)</f>
        <v>0</v>
      </c>
      <c r="N86" s="39">
        <f>SUMIFS(Recettes!$E:$E,Recettes!$F:$F,$B86,Recettes!$W:$W,N$1)</f>
        <v>0</v>
      </c>
      <c r="O86" s="39">
        <f>SUMIFS(Recettes!$E:$E,Recettes!$F:$F,$B86,Recettes!$W:$W,O$1)</f>
        <v>0</v>
      </c>
      <c r="P86" s="39">
        <f>SUMIFS(Recettes!$E:$E,Recettes!$F:$F,$B86,Recettes!$W:$W,P$1)</f>
        <v>0</v>
      </c>
      <c r="Q86" s="40">
        <f>SUMIFS(Recettes!$E:$E,Recettes!$F:$F,$B86,Recettes!$W:$W,Q$1)</f>
        <v>0</v>
      </c>
    </row>
    <row r="87" spans="1:17" ht="15" customHeight="1" x14ac:dyDescent="0.25">
      <c r="A87" s="631" t="str">
        <f>'Postes comptables'!A81</f>
        <v>75 - AUTRES PRODUITS GESTION COURANTE</v>
      </c>
      <c r="B87" s="306" t="str">
        <f>'Postes comptables'!C81</f>
        <v>Cotisations</v>
      </c>
      <c r="C87" s="7"/>
      <c r="D87" s="325">
        <f>SUMIF(Recettes!$F:$F,B87,Recettes!$E:$E)</f>
        <v>0</v>
      </c>
      <c r="E87" s="319"/>
      <c r="F87" s="34">
        <f>SUMIFS(Recettes!$E:$E,Recettes!$F:$F,$B87,Recettes!$W:$W,F$1)</f>
        <v>0</v>
      </c>
      <c r="G87" s="34">
        <f>SUMIFS(Recettes!$E:$E,Recettes!$F:$F,$B87,Recettes!$W:$W,G$1)</f>
        <v>0</v>
      </c>
      <c r="H87" s="34">
        <f>SUMIFS(Recettes!$E:$E,Recettes!$F:$F,$B87,Recettes!$W:$W,H$1)</f>
        <v>0</v>
      </c>
      <c r="I87" s="34">
        <f>SUMIFS(Recettes!$E:$E,Recettes!$F:$F,$B87,Recettes!$W:$W,I$1)</f>
        <v>0</v>
      </c>
      <c r="J87" s="34">
        <f>SUMIFS(Recettes!$E:$E,Recettes!$F:$F,$B87,Recettes!$W:$W,J$1)</f>
        <v>0</v>
      </c>
      <c r="K87" s="34">
        <f>SUMIFS(Recettes!$E:$E,Recettes!$F:$F,$B87,Recettes!$W:$W,K$1)</f>
        <v>0</v>
      </c>
      <c r="L87" s="34">
        <f>SUMIFS(Recettes!$E:$E,Recettes!$F:$F,$B87,Recettes!$W:$W,L$1)</f>
        <v>0</v>
      </c>
      <c r="M87" s="34">
        <f>SUMIFS(Recettes!$E:$E,Recettes!$F:$F,$B87,Recettes!$W:$W,M$1)</f>
        <v>0</v>
      </c>
      <c r="N87" s="34">
        <f>SUMIFS(Recettes!$E:$E,Recettes!$F:$F,$B87,Recettes!$W:$W,N$1)</f>
        <v>0</v>
      </c>
      <c r="O87" s="34">
        <f>SUMIFS(Recettes!$E:$E,Recettes!$F:$F,$B87,Recettes!$W:$W,O$1)</f>
        <v>0</v>
      </c>
      <c r="P87" s="34">
        <f>SUMIFS(Recettes!$E:$E,Recettes!$F:$F,$B87,Recettes!$W:$W,P$1)</f>
        <v>0</v>
      </c>
      <c r="Q87" s="35">
        <f>SUMIFS(Recettes!$E:$E,Recettes!$F:$F,$B87,Recettes!$W:$W,Q$1)</f>
        <v>0</v>
      </c>
    </row>
    <row r="88" spans="1:17" ht="15" customHeight="1" x14ac:dyDescent="0.25">
      <c r="A88" s="633"/>
      <c r="B88" s="318" t="str">
        <f>'Postes comptables'!C82</f>
        <v>Dons des bienfaiteurs</v>
      </c>
      <c r="C88" s="7"/>
      <c r="D88" s="323">
        <f>SUMIF(Recettes!$F:$F,B88,Recettes!$E:$E)</f>
        <v>5755.25</v>
      </c>
      <c r="E88" s="319"/>
      <c r="F88" s="11">
        <f>SUMIFS(Recettes!$E:$E,Recettes!$F:$F,$B88,Recettes!$W:$W,F$1)</f>
        <v>0</v>
      </c>
      <c r="G88" s="11">
        <f>SUMIFS(Recettes!$E:$E,Recettes!$F:$F,$B88,Recettes!$W:$W,G$1)</f>
        <v>0</v>
      </c>
      <c r="H88" s="11">
        <f>SUMIFS(Recettes!$E:$E,Recettes!$F:$F,$B88,Recettes!$W:$W,H$1)</f>
        <v>0</v>
      </c>
      <c r="I88" s="11">
        <f>SUMIFS(Recettes!$E:$E,Recettes!$F:$F,$B88,Recettes!$W:$W,I$1)</f>
        <v>0</v>
      </c>
      <c r="J88" s="11">
        <f>SUMIFS(Recettes!$E:$E,Recettes!$F:$F,$B88,Recettes!$W:$W,J$1)</f>
        <v>101</v>
      </c>
      <c r="K88" s="11">
        <f>SUMIFS(Recettes!$E:$E,Recettes!$F:$F,$B88,Recettes!$W:$W,K$1)</f>
        <v>537.25</v>
      </c>
      <c r="L88" s="11">
        <f>SUMIFS(Recettes!$E:$E,Recettes!$F:$F,$B88,Recettes!$W:$W,L$1)</f>
        <v>30</v>
      </c>
      <c r="M88" s="11">
        <f>SUMIFS(Recettes!$E:$E,Recettes!$F:$F,$B88,Recettes!$W:$W,M$1)</f>
        <v>0</v>
      </c>
      <c r="N88" s="11">
        <f>SUMIFS(Recettes!$E:$E,Recettes!$F:$F,$B88,Recettes!$W:$W,N$1)</f>
        <v>0</v>
      </c>
      <c r="O88" s="11">
        <f>SUMIFS(Recettes!$E:$E,Recettes!$F:$F,$B88,Recettes!$W:$W,O$1)</f>
        <v>330</v>
      </c>
      <c r="P88" s="11">
        <f>SUMIFS(Recettes!$E:$E,Recettes!$F:$F,$B88,Recettes!$W:$W,P$1)</f>
        <v>4127</v>
      </c>
      <c r="Q88" s="36">
        <f>SUMIFS(Recettes!$E:$E,Recettes!$F:$F,$B88,Recettes!$W:$W,Q$1)</f>
        <v>630</v>
      </c>
    </row>
    <row r="89" spans="1:17" ht="15" customHeight="1" x14ac:dyDescent="0.25">
      <c r="A89" s="632"/>
      <c r="B89" s="307" t="str">
        <f>'Postes comptables'!C83</f>
        <v>Indemnités d'assurances</v>
      </c>
      <c r="C89" s="7"/>
      <c r="D89" s="324">
        <f>SUMIF(Recettes!$F:$F,B89,Recettes!$E:$E)</f>
        <v>100</v>
      </c>
      <c r="E89" s="319"/>
      <c r="F89" s="39">
        <f>SUMIFS(Recettes!$E:$E,Recettes!$F:$F,$B89,Recettes!$W:$W,F$1)</f>
        <v>0</v>
      </c>
      <c r="G89" s="39">
        <f>SUMIFS(Recettes!$E:$E,Recettes!$F:$F,$B89,Recettes!$W:$W,G$1)</f>
        <v>100</v>
      </c>
      <c r="H89" s="39">
        <f>SUMIFS(Recettes!$E:$E,Recettes!$F:$F,$B89,Recettes!$W:$W,H$1)</f>
        <v>0</v>
      </c>
      <c r="I89" s="39">
        <f>SUMIFS(Recettes!$E:$E,Recettes!$F:$F,$B89,Recettes!$W:$W,I$1)</f>
        <v>0</v>
      </c>
      <c r="J89" s="39">
        <f>SUMIFS(Recettes!$E:$E,Recettes!$F:$F,$B89,Recettes!$W:$W,J$1)</f>
        <v>0</v>
      </c>
      <c r="K89" s="39">
        <f>SUMIFS(Recettes!$E:$E,Recettes!$F:$F,$B89,Recettes!$W:$W,K$1)</f>
        <v>0</v>
      </c>
      <c r="L89" s="39">
        <f>SUMIFS(Recettes!$E:$E,Recettes!$F:$F,$B89,Recettes!$W:$W,L$1)</f>
        <v>0</v>
      </c>
      <c r="M89" s="39">
        <f>SUMIFS(Recettes!$E:$E,Recettes!$F:$F,$B89,Recettes!$W:$W,M$1)</f>
        <v>0</v>
      </c>
      <c r="N89" s="39">
        <f>SUMIFS(Recettes!$E:$E,Recettes!$F:$F,$B89,Recettes!$W:$W,N$1)</f>
        <v>0</v>
      </c>
      <c r="O89" s="39">
        <f>SUMIFS(Recettes!$E:$E,Recettes!$F:$F,$B89,Recettes!$W:$W,O$1)</f>
        <v>0</v>
      </c>
      <c r="P89" s="39">
        <f>SUMIFS(Recettes!$E:$E,Recettes!$F:$F,$B89,Recettes!$W:$W,P$1)</f>
        <v>0</v>
      </c>
      <c r="Q89" s="40">
        <f>SUMIFS(Recettes!$E:$E,Recettes!$F:$F,$B89,Recettes!$W:$W,Q$1)</f>
        <v>0</v>
      </c>
    </row>
    <row r="90" spans="1:17" ht="15" customHeight="1" x14ac:dyDescent="0.25">
      <c r="A90" s="631" t="str">
        <f>'Postes comptables'!A84</f>
        <v>76 - PRODUITS FINANCIERS</v>
      </c>
      <c r="B90" s="306" t="str">
        <f>'Postes comptables'!C84</f>
        <v>Intérêts des placements</v>
      </c>
      <c r="C90" s="7"/>
      <c r="D90" s="325">
        <f>SUMIF(Recettes!$F:$F,B90,Recettes!$E:$E)</f>
        <v>343.46</v>
      </c>
      <c r="E90" s="319"/>
      <c r="F90" s="34">
        <f>SUMIFS(Recettes!$E:$E,Recettes!$F:$F,$B90,Recettes!$W:$W,F$1)</f>
        <v>0</v>
      </c>
      <c r="G90" s="34">
        <f>SUMIFS(Recettes!$E:$E,Recettes!$F:$F,$B90,Recettes!$W:$W,G$1)</f>
        <v>0</v>
      </c>
      <c r="H90" s="34">
        <f>SUMIFS(Recettes!$E:$E,Recettes!$F:$F,$B90,Recettes!$W:$W,H$1)</f>
        <v>0</v>
      </c>
      <c r="I90" s="34">
        <f>SUMIFS(Recettes!$E:$E,Recettes!$F:$F,$B90,Recettes!$W:$W,I$1)</f>
        <v>0</v>
      </c>
      <c r="J90" s="34">
        <f>SUMIFS(Recettes!$E:$E,Recettes!$F:$F,$B90,Recettes!$W:$W,J$1)</f>
        <v>0</v>
      </c>
      <c r="K90" s="34">
        <f>SUMIFS(Recettes!$E:$E,Recettes!$F:$F,$B90,Recettes!$W:$W,K$1)</f>
        <v>0</v>
      </c>
      <c r="L90" s="34">
        <f>SUMIFS(Recettes!$E:$E,Recettes!$F:$F,$B90,Recettes!$W:$W,L$1)</f>
        <v>0</v>
      </c>
      <c r="M90" s="34">
        <f>SUMIFS(Recettes!$E:$E,Recettes!$F:$F,$B90,Recettes!$W:$W,M$1)</f>
        <v>0</v>
      </c>
      <c r="N90" s="34">
        <f>SUMIFS(Recettes!$E:$E,Recettes!$F:$F,$B90,Recettes!$W:$W,N$1)</f>
        <v>0</v>
      </c>
      <c r="O90" s="34">
        <f>SUMIFS(Recettes!$E:$E,Recettes!$F:$F,$B90,Recettes!$W:$W,O$1)</f>
        <v>0</v>
      </c>
      <c r="P90" s="34">
        <f>SUMIFS(Recettes!$E:$E,Recettes!$F:$F,$B90,Recettes!$W:$W,P$1)</f>
        <v>0</v>
      </c>
      <c r="Q90" s="35">
        <f>SUMIFS(Recettes!$E:$E,Recettes!$F:$F,$B90,Recettes!$W:$W,Q$1)</f>
        <v>343.46</v>
      </c>
    </row>
    <row r="91" spans="1:17" ht="15" customHeight="1" x14ac:dyDescent="0.25">
      <c r="A91" s="632"/>
      <c r="B91" s="307" t="str">
        <f>'Postes comptables'!C85</f>
        <v>Revenus des V.M.P.</v>
      </c>
      <c r="C91" s="7"/>
      <c r="D91" s="324">
        <f>SUMIF(Recettes!$F:$F,B91,Recettes!$E:$E)</f>
        <v>0</v>
      </c>
      <c r="E91" s="319"/>
      <c r="F91" s="39">
        <f>SUMIFS(Recettes!$E:$E,Recettes!$F:$F,$B91,Recettes!$W:$W,F$1)</f>
        <v>0</v>
      </c>
      <c r="G91" s="39">
        <f>SUMIFS(Recettes!$E:$E,Recettes!$F:$F,$B91,Recettes!$W:$W,G$1)</f>
        <v>0</v>
      </c>
      <c r="H91" s="39">
        <f>SUMIFS(Recettes!$E:$E,Recettes!$F:$F,$B91,Recettes!$W:$W,H$1)</f>
        <v>0</v>
      </c>
      <c r="I91" s="39">
        <f>SUMIFS(Recettes!$E:$E,Recettes!$F:$F,$B91,Recettes!$W:$W,I$1)</f>
        <v>0</v>
      </c>
      <c r="J91" s="39">
        <f>SUMIFS(Recettes!$E:$E,Recettes!$F:$F,$B91,Recettes!$W:$W,J$1)</f>
        <v>0</v>
      </c>
      <c r="K91" s="39">
        <f>SUMIFS(Recettes!$E:$E,Recettes!$F:$F,$B91,Recettes!$W:$W,K$1)</f>
        <v>0</v>
      </c>
      <c r="L91" s="39">
        <f>SUMIFS(Recettes!$E:$E,Recettes!$F:$F,$B91,Recettes!$W:$W,L$1)</f>
        <v>0</v>
      </c>
      <c r="M91" s="39">
        <f>SUMIFS(Recettes!$E:$E,Recettes!$F:$F,$B91,Recettes!$W:$W,M$1)</f>
        <v>0</v>
      </c>
      <c r="N91" s="39">
        <f>SUMIFS(Recettes!$E:$E,Recettes!$F:$F,$B91,Recettes!$W:$W,N$1)</f>
        <v>0</v>
      </c>
      <c r="O91" s="39">
        <f>SUMIFS(Recettes!$E:$E,Recettes!$F:$F,$B91,Recettes!$W:$W,O$1)</f>
        <v>0</v>
      </c>
      <c r="P91" s="39">
        <f>SUMIFS(Recettes!$E:$E,Recettes!$F:$F,$B91,Recettes!$W:$W,P$1)</f>
        <v>0</v>
      </c>
      <c r="Q91" s="40">
        <f>SUMIFS(Recettes!$E:$E,Recettes!$F:$F,$B91,Recettes!$W:$W,Q$1)</f>
        <v>0</v>
      </c>
    </row>
    <row r="92" spans="1:17" ht="15" customHeight="1" x14ac:dyDescent="0.25">
      <c r="A92" s="631" t="str">
        <f>'Postes comptables'!A86</f>
        <v>77 - PRODUITS EXCEPTIONNELS</v>
      </c>
      <c r="B92" s="306" t="str">
        <f>'Postes comptables'!C86</f>
        <v>Produits exceptionnels</v>
      </c>
      <c r="C92" s="7"/>
      <c r="D92" s="325">
        <f>SUMIF(Recettes!$F:$F,B92,Recettes!$E:$E)</f>
        <v>0</v>
      </c>
      <c r="E92" s="319"/>
      <c r="F92" s="34">
        <f>SUMIFS(Recettes!$E:$E,Recettes!$F:$F,$B92,Recettes!$W:$W,F$1)</f>
        <v>0</v>
      </c>
      <c r="G92" s="34">
        <f>SUMIFS(Recettes!$E:$E,Recettes!$F:$F,$B92,Recettes!$W:$W,G$1)</f>
        <v>0</v>
      </c>
      <c r="H92" s="34">
        <f>SUMIFS(Recettes!$E:$E,Recettes!$F:$F,$B92,Recettes!$W:$W,H$1)</f>
        <v>0</v>
      </c>
      <c r="I92" s="34">
        <f>SUMIFS(Recettes!$E:$E,Recettes!$F:$F,$B92,Recettes!$W:$W,I$1)</f>
        <v>0</v>
      </c>
      <c r="J92" s="34">
        <f>SUMIFS(Recettes!$E:$E,Recettes!$F:$F,$B92,Recettes!$W:$W,J$1)</f>
        <v>0</v>
      </c>
      <c r="K92" s="34">
        <f>SUMIFS(Recettes!$E:$E,Recettes!$F:$F,$B92,Recettes!$W:$W,K$1)</f>
        <v>0</v>
      </c>
      <c r="L92" s="34">
        <f>SUMIFS(Recettes!$E:$E,Recettes!$F:$F,$B92,Recettes!$W:$W,L$1)</f>
        <v>0</v>
      </c>
      <c r="M92" s="34">
        <f>SUMIFS(Recettes!$E:$E,Recettes!$F:$F,$B92,Recettes!$W:$W,M$1)</f>
        <v>0</v>
      </c>
      <c r="N92" s="34">
        <f>SUMIFS(Recettes!$E:$E,Recettes!$F:$F,$B92,Recettes!$W:$W,N$1)</f>
        <v>0</v>
      </c>
      <c r="O92" s="34">
        <f>SUMIFS(Recettes!$E:$E,Recettes!$F:$F,$B92,Recettes!$W:$W,O$1)</f>
        <v>0</v>
      </c>
      <c r="P92" s="34">
        <f>SUMIFS(Recettes!$E:$E,Recettes!$F:$F,$B92,Recettes!$W:$W,P$1)</f>
        <v>0</v>
      </c>
      <c r="Q92" s="35">
        <f>SUMIFS(Recettes!$E:$E,Recettes!$F:$F,$B92,Recettes!$W:$W,Q$1)</f>
        <v>0</v>
      </c>
    </row>
    <row r="93" spans="1:17" ht="15" customHeight="1" x14ac:dyDescent="0.25">
      <c r="A93" s="632"/>
      <c r="B93" s="318">
        <f>'Postes comptables'!C87</f>
        <v>0</v>
      </c>
      <c r="C93" s="7"/>
      <c r="D93" s="323">
        <f>SUMIF(Recettes!$F:$F,B93,Recettes!$E:$E)</f>
        <v>0</v>
      </c>
      <c r="E93" s="319"/>
      <c r="F93" s="11">
        <f>SUMIFS(Recettes!$E:$E,Recettes!$F:$F,$B93,Recettes!$W:$W,F$1)</f>
        <v>0</v>
      </c>
      <c r="G93" s="11">
        <f>SUMIFS(Recettes!$E:$E,Recettes!$F:$F,$B93,Recettes!$W:$W,G$1)</f>
        <v>0</v>
      </c>
      <c r="H93" s="11">
        <f>SUMIFS(Recettes!$E:$E,Recettes!$F:$F,$B93,Recettes!$W:$W,H$1)</f>
        <v>0</v>
      </c>
      <c r="I93" s="11">
        <f>SUMIFS(Recettes!$E:$E,Recettes!$F:$F,$B93,Recettes!$W:$W,I$1)</f>
        <v>0</v>
      </c>
      <c r="J93" s="11">
        <f>SUMIFS(Recettes!$E:$E,Recettes!$F:$F,$B93,Recettes!$W:$W,J$1)</f>
        <v>0</v>
      </c>
      <c r="K93" s="11">
        <f>SUMIFS(Recettes!$E:$E,Recettes!$F:$F,$B93,Recettes!$W:$W,K$1)</f>
        <v>0</v>
      </c>
      <c r="L93" s="11">
        <f>SUMIFS(Recettes!$E:$E,Recettes!$F:$F,$B93,Recettes!$W:$W,L$1)</f>
        <v>0</v>
      </c>
      <c r="M93" s="11">
        <f>SUMIFS(Recettes!$E:$E,Recettes!$F:$F,$B93,Recettes!$W:$W,M$1)</f>
        <v>0</v>
      </c>
      <c r="N93" s="11">
        <f>SUMIFS(Recettes!$E:$E,Recettes!$F:$F,$B93,Recettes!$W:$W,N$1)</f>
        <v>0</v>
      </c>
      <c r="O93" s="11">
        <f>SUMIFS(Recettes!$E:$E,Recettes!$F:$F,$B93,Recettes!$W:$W,O$1)</f>
        <v>0</v>
      </c>
      <c r="P93" s="11">
        <f>SUMIFS(Recettes!$E:$E,Recettes!$F:$F,$B93,Recettes!$W:$W,P$1)</f>
        <v>0</v>
      </c>
      <c r="Q93" s="36">
        <f>SUMIFS(Recettes!$E:$E,Recettes!$F:$F,$B93,Recettes!$W:$W,Q$1)</f>
        <v>0</v>
      </c>
    </row>
    <row r="94" spans="1:17" ht="15" customHeight="1" x14ac:dyDescent="0.25">
      <c r="A94" s="631" t="str">
        <f>'Postes comptables'!A88</f>
        <v>78 - REPRISES AMORT. ET PROVISIONS</v>
      </c>
      <c r="B94" s="306" t="str">
        <f>'Postes comptables'!C88</f>
        <v>Reprises sur amortissements et provisions</v>
      </c>
      <c r="C94" s="7"/>
      <c r="D94" s="325">
        <f>SUMIF(Recettes!$F:$F,B94,Recettes!$E:$E)</f>
        <v>0</v>
      </c>
      <c r="E94" s="319"/>
      <c r="F94" s="34">
        <f>SUMIFS(Recettes!$E:$E,Recettes!$F:$F,$B94,Recettes!$W:$W,F$1)</f>
        <v>0</v>
      </c>
      <c r="G94" s="34">
        <f>SUMIFS(Recettes!$E:$E,Recettes!$F:$F,$B94,Recettes!$W:$W,G$1)</f>
        <v>0</v>
      </c>
      <c r="H94" s="34">
        <f>SUMIFS(Recettes!$E:$E,Recettes!$F:$F,$B94,Recettes!$W:$W,H$1)</f>
        <v>0</v>
      </c>
      <c r="I94" s="34">
        <f>SUMIFS(Recettes!$E:$E,Recettes!$F:$F,$B94,Recettes!$W:$W,I$1)</f>
        <v>0</v>
      </c>
      <c r="J94" s="34">
        <f>SUMIFS(Recettes!$E:$E,Recettes!$F:$F,$B94,Recettes!$W:$W,J$1)</f>
        <v>0</v>
      </c>
      <c r="K94" s="34">
        <f>SUMIFS(Recettes!$E:$E,Recettes!$F:$F,$B94,Recettes!$W:$W,K$1)</f>
        <v>0</v>
      </c>
      <c r="L94" s="34">
        <f>SUMIFS(Recettes!$E:$E,Recettes!$F:$F,$B94,Recettes!$W:$W,L$1)</f>
        <v>0</v>
      </c>
      <c r="M94" s="34">
        <f>SUMIFS(Recettes!$E:$E,Recettes!$F:$F,$B94,Recettes!$W:$W,M$1)</f>
        <v>0</v>
      </c>
      <c r="N94" s="34">
        <f>SUMIFS(Recettes!$E:$E,Recettes!$F:$F,$B94,Recettes!$W:$W,N$1)</f>
        <v>0</v>
      </c>
      <c r="O94" s="34">
        <f>SUMIFS(Recettes!$E:$E,Recettes!$F:$F,$B94,Recettes!$W:$W,O$1)</f>
        <v>0</v>
      </c>
      <c r="P94" s="34">
        <f>SUMIFS(Recettes!$E:$E,Recettes!$F:$F,$B94,Recettes!$W:$W,P$1)</f>
        <v>0</v>
      </c>
      <c r="Q94" s="35">
        <f>SUMIFS(Recettes!$E:$E,Recettes!$F:$F,$B94,Recettes!$W:$W,Q$1)</f>
        <v>0</v>
      </c>
    </row>
    <row r="95" spans="1:17" ht="15" customHeight="1" x14ac:dyDescent="0.25">
      <c r="A95" s="632"/>
      <c r="B95" s="307" t="str">
        <f>'Postes comptables'!C89</f>
        <v>Couverture déficit prévsionnel/fonds propres</v>
      </c>
      <c r="C95" s="7"/>
      <c r="D95" s="324"/>
      <c r="E95" s="31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40"/>
    </row>
    <row r="96" spans="1:17" ht="15" customHeight="1" x14ac:dyDescent="0.25">
      <c r="A96" s="631" t="str">
        <f>'Postes comptables'!A90</f>
        <v>79 - TRANSFERTS DE CHARGES</v>
      </c>
      <c r="B96" s="318" t="str">
        <f>'Postes comptables'!C90</f>
        <v>Transfert de charges (supprimé)</v>
      </c>
      <c r="C96" s="7"/>
      <c r="D96" s="323">
        <f>SUMIF(Recettes!$F:$F,B96,Recettes!$E:$E)</f>
        <v>0</v>
      </c>
      <c r="E96" s="319"/>
      <c r="F96" s="11">
        <f>SUMIFS(Recettes!$E:$E,Recettes!$F:$F,$B96,Recettes!$W:$W,F$1)</f>
        <v>0</v>
      </c>
      <c r="G96" s="11">
        <f>SUMIFS(Recettes!$E:$E,Recettes!$F:$F,$B96,Recettes!$W:$W,G$1)</f>
        <v>0</v>
      </c>
      <c r="H96" s="11">
        <f>SUMIFS(Recettes!$E:$E,Recettes!$F:$F,$B96,Recettes!$W:$W,H$1)</f>
        <v>0</v>
      </c>
      <c r="I96" s="11">
        <f>SUMIFS(Recettes!$E:$E,Recettes!$F:$F,$B96,Recettes!$W:$W,I$1)</f>
        <v>0</v>
      </c>
      <c r="J96" s="11">
        <f>SUMIFS(Recettes!$E:$E,Recettes!$F:$F,$B96,Recettes!$W:$W,J$1)</f>
        <v>0</v>
      </c>
      <c r="K96" s="11">
        <f>SUMIFS(Recettes!$E:$E,Recettes!$F:$F,$B96,Recettes!$W:$W,K$1)</f>
        <v>0</v>
      </c>
      <c r="L96" s="11">
        <f>SUMIFS(Recettes!$E:$E,Recettes!$F:$F,$B96,Recettes!$W:$W,L$1)</f>
        <v>0</v>
      </c>
      <c r="M96" s="11">
        <f>SUMIFS(Recettes!$E:$E,Recettes!$F:$F,$B96,Recettes!$W:$W,M$1)</f>
        <v>0</v>
      </c>
      <c r="N96" s="11">
        <f>SUMIFS(Recettes!$E:$E,Recettes!$F:$F,$B96,Recettes!$W:$W,N$1)</f>
        <v>0</v>
      </c>
      <c r="O96" s="11">
        <f>SUMIFS(Recettes!$E:$E,Recettes!$F:$F,$B96,Recettes!$W:$W,O$1)</f>
        <v>0</v>
      </c>
      <c r="P96" s="11">
        <f>SUMIFS(Recettes!$E:$E,Recettes!$F:$F,$B96,Recettes!$W:$W,P$1)</f>
        <v>0</v>
      </c>
      <c r="Q96" s="36">
        <f>SUMIFS(Recettes!$E:$E,Recettes!$F:$F,$B96,Recettes!$W:$W,Q$1)</f>
        <v>0</v>
      </c>
    </row>
    <row r="97" spans="1:17" ht="15" customHeight="1" thickBot="1" x14ac:dyDescent="0.3">
      <c r="A97" s="632"/>
      <c r="B97" s="307">
        <f>'Postes comptables'!C91</f>
        <v>0</v>
      </c>
      <c r="C97" s="7"/>
      <c r="D97" s="326"/>
      <c r="E97" s="31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40"/>
    </row>
    <row r="98" spans="1:17" ht="15" customHeight="1" thickBot="1" x14ac:dyDescent="0.3"/>
    <row r="99" spans="1:17" ht="15" customHeight="1" x14ac:dyDescent="0.25">
      <c r="A99" s="631" t="str">
        <f>'Postes comptables'!A93</f>
        <v>87 - CONTRIB. VOLONT. EN NATURE</v>
      </c>
      <c r="B99" s="306" t="str">
        <f>'Postes comptables'!C93</f>
        <v>Bénévolat</v>
      </c>
      <c r="C99" s="7"/>
      <c r="D99" s="322">
        <f>SUMIF(Recettes!$F:$F,B99,Recettes!$E:$E)</f>
        <v>9560</v>
      </c>
      <c r="E99" s="319"/>
      <c r="F99" s="34">
        <f>SUMIFS(Dépenses!$E:$E,Dépenses!$F:$F,$B99,Dépenses!$W:$W,F$1)</f>
        <v>0</v>
      </c>
      <c r="G99" s="34">
        <f>SUMIFS(Dépenses!$E:$E,Dépenses!$F:$F,$B99,Dépenses!$W:$W,G$1)</f>
        <v>0</v>
      </c>
      <c r="H99" s="34">
        <f>SUMIFS(Dépenses!$E:$E,Dépenses!$F:$F,$B99,Dépenses!$W:$W,H$1)</f>
        <v>0</v>
      </c>
      <c r="I99" s="34">
        <f>SUMIFS(Dépenses!$E:$E,Dépenses!$F:$F,$B99,Dépenses!$W:$W,I$1)</f>
        <v>0</v>
      </c>
      <c r="J99" s="34">
        <f>SUMIFS(Dépenses!$E:$E,Dépenses!$F:$F,$B99,Dépenses!$W:$W,J$1)</f>
        <v>0</v>
      </c>
      <c r="K99" s="34">
        <f>SUMIFS(Dépenses!$E:$E,Dépenses!$F:$F,$B99,Dépenses!$W:$W,K$1)</f>
        <v>0</v>
      </c>
      <c r="L99" s="34">
        <f>SUMIFS(Dépenses!$E:$E,Dépenses!$F:$F,$B99,Dépenses!$W:$W,L$1)</f>
        <v>0</v>
      </c>
      <c r="M99" s="34">
        <f>SUMIFS(Dépenses!$E:$E,Dépenses!$F:$F,$B99,Dépenses!$W:$W,M$1)</f>
        <v>0</v>
      </c>
      <c r="N99" s="34">
        <f>SUMIFS(Dépenses!$E:$E,Dépenses!$F:$F,$B99,Dépenses!$W:$W,N$1)</f>
        <v>0</v>
      </c>
      <c r="O99" s="34">
        <f>SUMIFS(Dépenses!$E:$E,Dépenses!$F:$F,$B99,Dépenses!$W:$W,O$1)</f>
        <v>0</v>
      </c>
      <c r="P99" s="34">
        <f>SUMIFS(Dépenses!$E:$E,Dépenses!$F:$F,$B99,Dépenses!$W:$W,P$1)</f>
        <v>0</v>
      </c>
      <c r="Q99" s="35">
        <f>SUMIFS(Dépenses!$E:$E,Dépenses!$F:$F,$B99,Dépenses!$W:$W,Q$1)</f>
        <v>0</v>
      </c>
    </row>
    <row r="100" spans="1:17" ht="15" customHeight="1" x14ac:dyDescent="0.25">
      <c r="A100" s="633"/>
      <c r="B100" s="318" t="str">
        <f>'Postes comptables'!C94</f>
        <v>Prestations en nature</v>
      </c>
      <c r="C100" s="7"/>
      <c r="D100" s="323">
        <f>SUMIF(Recettes!$F:$F,B100,Recettes!$E:$E)</f>
        <v>14074</v>
      </c>
      <c r="E100" s="319"/>
      <c r="F100" s="11">
        <f>SUMIFS(Dépenses!$E:$E,Dépenses!$F:$F,$B100,Dépenses!$W:$W,F$1)</f>
        <v>0</v>
      </c>
      <c r="G100" s="11">
        <f>SUMIFS(Dépenses!$E:$E,Dépenses!$F:$F,$B100,Dépenses!$W:$W,G$1)</f>
        <v>0</v>
      </c>
      <c r="H100" s="11">
        <f>SUMIFS(Dépenses!$E:$E,Dépenses!$F:$F,$B100,Dépenses!$W:$W,H$1)</f>
        <v>0</v>
      </c>
      <c r="I100" s="11">
        <f>SUMIFS(Dépenses!$E:$E,Dépenses!$F:$F,$B100,Dépenses!$W:$W,I$1)</f>
        <v>0</v>
      </c>
      <c r="J100" s="11">
        <f>SUMIFS(Dépenses!$E:$E,Dépenses!$F:$F,$B100,Dépenses!$W:$W,J$1)</f>
        <v>0</v>
      </c>
      <c r="K100" s="11">
        <f>SUMIFS(Dépenses!$E:$E,Dépenses!$F:$F,$B100,Dépenses!$W:$W,K$1)</f>
        <v>0</v>
      </c>
      <c r="L100" s="11">
        <f>SUMIFS(Dépenses!$E:$E,Dépenses!$F:$F,$B100,Dépenses!$W:$W,L$1)</f>
        <v>0</v>
      </c>
      <c r="M100" s="11">
        <f>SUMIFS(Dépenses!$E:$E,Dépenses!$F:$F,$B100,Dépenses!$W:$W,M$1)</f>
        <v>0</v>
      </c>
      <c r="N100" s="11">
        <f>SUMIFS(Dépenses!$E:$E,Dépenses!$F:$F,$B100,Dépenses!$W:$W,N$1)</f>
        <v>0</v>
      </c>
      <c r="O100" s="11">
        <f>SUMIFS(Dépenses!$E:$E,Dépenses!$F:$F,$B100,Dépenses!$W:$W,O$1)</f>
        <v>0</v>
      </c>
      <c r="P100" s="11">
        <f>SUMIFS(Dépenses!$E:$E,Dépenses!$F:$F,$B100,Dépenses!$W:$W,P$1)</f>
        <v>0</v>
      </c>
      <c r="Q100" s="36">
        <f>SUMIFS(Dépenses!$E:$E,Dépenses!$F:$F,$B100,Dépenses!$W:$W,Q$1)</f>
        <v>0</v>
      </c>
    </row>
    <row r="101" spans="1:17" ht="15" customHeight="1" x14ac:dyDescent="0.25">
      <c r="A101" s="633"/>
      <c r="B101" s="318">
        <f>'Postes comptables'!C95</f>
        <v>0</v>
      </c>
      <c r="C101" s="7"/>
      <c r="D101" s="323">
        <f>SUMIF(Recettes!$F:$F,B101,Recettes!$E:$E)</f>
        <v>0</v>
      </c>
      <c r="E101" s="319"/>
      <c r="F101" s="11">
        <f>SUMIFS(Dépenses!$E:$E,Dépenses!$F:$F,$B101,Dépenses!$W:$W,F$1)</f>
        <v>0</v>
      </c>
      <c r="G101" s="11">
        <f>SUMIFS(Dépenses!$E:$E,Dépenses!$F:$F,$B101,Dépenses!$W:$W,G$1)</f>
        <v>0</v>
      </c>
      <c r="H101" s="11">
        <f>SUMIFS(Dépenses!$E:$E,Dépenses!$F:$F,$B101,Dépenses!$W:$W,H$1)</f>
        <v>0</v>
      </c>
      <c r="I101" s="11">
        <f>SUMIFS(Dépenses!$E:$E,Dépenses!$F:$F,$B101,Dépenses!$W:$W,I$1)</f>
        <v>0</v>
      </c>
      <c r="J101" s="11">
        <f>SUMIFS(Dépenses!$E:$E,Dépenses!$F:$F,$B101,Dépenses!$W:$W,J$1)</f>
        <v>0</v>
      </c>
      <c r="K101" s="11">
        <f>SUMIFS(Dépenses!$E:$E,Dépenses!$F:$F,$B101,Dépenses!$W:$W,K$1)</f>
        <v>0</v>
      </c>
      <c r="L101" s="11">
        <f>SUMIFS(Dépenses!$E:$E,Dépenses!$F:$F,$B101,Dépenses!$W:$W,L$1)</f>
        <v>0</v>
      </c>
      <c r="M101" s="11">
        <f>SUMIFS(Dépenses!$E:$E,Dépenses!$F:$F,$B101,Dépenses!$W:$W,M$1)</f>
        <v>0</v>
      </c>
      <c r="N101" s="11">
        <f>SUMIFS(Dépenses!$E:$E,Dépenses!$F:$F,$B101,Dépenses!$W:$W,N$1)</f>
        <v>0</v>
      </c>
      <c r="O101" s="11">
        <f>SUMIFS(Dépenses!$E:$E,Dépenses!$F:$F,$B101,Dépenses!$W:$W,O$1)</f>
        <v>0</v>
      </c>
      <c r="P101" s="11">
        <f>SUMIFS(Dépenses!$E:$E,Dépenses!$F:$F,$B101,Dépenses!$W:$W,P$1)</f>
        <v>0</v>
      </c>
      <c r="Q101" s="36">
        <f>SUMIFS(Dépenses!$E:$E,Dépenses!$F:$F,$B101,Dépenses!$W:$W,Q$1)</f>
        <v>0</v>
      </c>
    </row>
    <row r="102" spans="1:17" ht="15" customHeight="1" thickBot="1" x14ac:dyDescent="0.3">
      <c r="A102" s="632"/>
      <c r="B102" s="307" t="str">
        <f>'Postes comptables'!C96</f>
        <v>Dons en nature</v>
      </c>
      <c r="C102" s="7"/>
      <c r="D102" s="326">
        <f>SUMIF(Recettes!$F:$F,B102,Recettes!$E:$E)</f>
        <v>0</v>
      </c>
      <c r="E102" s="319"/>
      <c r="F102" s="39">
        <f>SUMIFS(Dépenses!$E:$E,Dépenses!$F:$F,$B102,Dépenses!$W:$W,F$1)</f>
        <v>0</v>
      </c>
      <c r="G102" s="39">
        <f>SUMIFS(Dépenses!$E:$E,Dépenses!$F:$F,$B102,Dépenses!$W:$W,G$1)</f>
        <v>0</v>
      </c>
      <c r="H102" s="39">
        <f>SUMIFS(Dépenses!$E:$E,Dépenses!$F:$F,$B102,Dépenses!$W:$W,H$1)</f>
        <v>0</v>
      </c>
      <c r="I102" s="39">
        <f>SUMIFS(Dépenses!$E:$E,Dépenses!$F:$F,$B102,Dépenses!$W:$W,I$1)</f>
        <v>0</v>
      </c>
      <c r="J102" s="39">
        <f>SUMIFS(Dépenses!$E:$E,Dépenses!$F:$F,$B102,Dépenses!$W:$W,J$1)</f>
        <v>0</v>
      </c>
      <c r="K102" s="39">
        <f>SUMIFS(Dépenses!$E:$E,Dépenses!$F:$F,$B102,Dépenses!$W:$W,K$1)</f>
        <v>0</v>
      </c>
      <c r="L102" s="39">
        <f>SUMIFS(Dépenses!$E:$E,Dépenses!$F:$F,$B102,Dépenses!$W:$W,L$1)</f>
        <v>0</v>
      </c>
      <c r="M102" s="39">
        <f>SUMIFS(Dépenses!$E:$E,Dépenses!$F:$F,$B102,Dépenses!$W:$W,M$1)</f>
        <v>0</v>
      </c>
      <c r="N102" s="39">
        <f>SUMIFS(Dépenses!$E:$E,Dépenses!$F:$F,$B102,Dépenses!$W:$W,N$1)</f>
        <v>0</v>
      </c>
      <c r="O102" s="39">
        <f>SUMIFS(Dépenses!$E:$E,Dépenses!$F:$F,$B102,Dépenses!$W:$W,O$1)</f>
        <v>0</v>
      </c>
      <c r="P102" s="39">
        <f>SUMIFS(Dépenses!$E:$E,Dépenses!$F:$F,$B102,Dépenses!$W:$W,P$1)</f>
        <v>0</v>
      </c>
      <c r="Q102" s="40">
        <f>SUMIFS(Dépenses!$E:$E,Dépenses!$F:$F,$B102,Dépenses!$W:$W,Q$1)</f>
        <v>0</v>
      </c>
    </row>
  </sheetData>
  <sheetProtection sheet="1" selectLockedCells="1"/>
  <mergeCells count="20">
    <mergeCell ref="A65:A66"/>
    <mergeCell ref="A67:A86"/>
    <mergeCell ref="A99:A102"/>
    <mergeCell ref="A87:A89"/>
    <mergeCell ref="A90:A91"/>
    <mergeCell ref="A92:A93"/>
    <mergeCell ref="A94:A95"/>
    <mergeCell ref="A96:A97"/>
    <mergeCell ref="A9:A15"/>
    <mergeCell ref="A40:A42"/>
    <mergeCell ref="A49:A51"/>
    <mergeCell ref="A53:A56"/>
    <mergeCell ref="A60:A64"/>
    <mergeCell ref="A43:A44"/>
    <mergeCell ref="A45:A46"/>
    <mergeCell ref="A47:A48"/>
    <mergeCell ref="A16:A22"/>
    <mergeCell ref="A23:A31"/>
    <mergeCell ref="A32:A35"/>
    <mergeCell ref="A36:A39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rowBreaks count="1" manualBreakCount="1">
    <brk id="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0671B-BCB3-4E68-ADE5-4F555F7325A7}">
  <sheetPr>
    <pageSetUpPr fitToPage="1"/>
  </sheetPr>
  <dimension ref="A1:T51"/>
  <sheetViews>
    <sheetView showGridLines="0" showZeros="0" topLeftCell="A3" workbookViewId="0">
      <selection activeCell="E4" sqref="E4"/>
    </sheetView>
  </sheetViews>
  <sheetFormatPr baseColWidth="10" defaultColWidth="11.42578125" defaultRowHeight="15" x14ac:dyDescent="0.25"/>
  <cols>
    <col min="2" max="2" width="19.85546875" customWidth="1"/>
    <col min="3" max="3" width="13" style="11" bestFit="1" customWidth="1"/>
    <col min="4" max="4" width="2" customWidth="1"/>
    <col min="6" max="6" width="10.7109375" style="13" customWidth="1"/>
    <col min="7" max="7" width="10.85546875" style="13" hidden="1" customWidth="1"/>
    <col min="8" max="8" width="29.140625" customWidth="1"/>
  </cols>
  <sheetData>
    <row r="1" spans="1:20" ht="30" hidden="1" customHeight="1" x14ac:dyDescent="0.25">
      <c r="I1" s="59">
        <f>MONTH(I4)</f>
        <v>1</v>
      </c>
      <c r="J1" s="59">
        <f t="shared" ref="J1:T1" si="0">MONTH(J4)</f>
        <v>2</v>
      </c>
      <c r="K1" s="59">
        <f t="shared" si="0"/>
        <v>3</v>
      </c>
      <c r="L1" s="59">
        <f t="shared" si="0"/>
        <v>4</v>
      </c>
      <c r="M1" s="59">
        <f t="shared" si="0"/>
        <v>5</v>
      </c>
      <c r="N1" s="59">
        <f t="shared" si="0"/>
        <v>6</v>
      </c>
      <c r="O1" s="59">
        <f t="shared" si="0"/>
        <v>7</v>
      </c>
      <c r="P1" s="59">
        <f t="shared" si="0"/>
        <v>8</v>
      </c>
      <c r="Q1" s="59">
        <f t="shared" si="0"/>
        <v>9</v>
      </c>
      <c r="R1" s="59">
        <f t="shared" si="0"/>
        <v>10</v>
      </c>
      <c r="S1" s="59">
        <f t="shared" si="0"/>
        <v>11</v>
      </c>
      <c r="T1" s="59">
        <f t="shared" si="0"/>
        <v>12</v>
      </c>
    </row>
    <row r="2" spans="1:20" ht="24.75" hidden="1" customHeight="1" x14ac:dyDescent="0.25"/>
    <row r="3" spans="1:20" x14ac:dyDescent="0.25">
      <c r="A3" s="673"/>
      <c r="B3" s="674"/>
      <c r="C3" s="65" t="s">
        <v>285</v>
      </c>
      <c r="E3" s="71" t="s">
        <v>285</v>
      </c>
      <c r="F3" s="671" t="s">
        <v>7</v>
      </c>
      <c r="G3" s="375"/>
      <c r="I3" s="63"/>
      <c r="J3" s="68"/>
      <c r="K3" s="64"/>
      <c r="L3" s="68"/>
      <c r="M3" s="64"/>
      <c r="N3" s="68"/>
      <c r="O3" s="64"/>
      <c r="P3" s="68"/>
      <c r="Q3" s="64"/>
      <c r="R3" s="68"/>
      <c r="S3" s="64"/>
      <c r="T3" s="68"/>
    </row>
    <row r="4" spans="1:20" x14ac:dyDescent="0.25">
      <c r="A4" s="673"/>
      <c r="B4" s="674"/>
      <c r="C4" s="66">
        <f>date_debut</f>
        <v>45658</v>
      </c>
      <c r="E4" s="72">
        <f>date_fin</f>
        <v>46022</v>
      </c>
      <c r="F4" s="672"/>
      <c r="G4" s="375"/>
      <c r="I4" s="69">
        <f>date_debut+15</f>
        <v>45673</v>
      </c>
      <c r="J4" s="70">
        <f>I4+30</f>
        <v>45703</v>
      </c>
      <c r="K4" s="41">
        <f t="shared" ref="K4:T4" si="1">J4+30</f>
        <v>45733</v>
      </c>
      <c r="L4" s="70">
        <f t="shared" si="1"/>
        <v>45763</v>
      </c>
      <c r="M4" s="41">
        <f t="shared" si="1"/>
        <v>45793</v>
      </c>
      <c r="N4" s="70">
        <f t="shared" si="1"/>
        <v>45823</v>
      </c>
      <c r="O4" s="41">
        <f t="shared" si="1"/>
        <v>45853</v>
      </c>
      <c r="P4" s="70">
        <f t="shared" si="1"/>
        <v>45883</v>
      </c>
      <c r="Q4" s="41">
        <f t="shared" si="1"/>
        <v>45913</v>
      </c>
      <c r="R4" s="70">
        <f t="shared" si="1"/>
        <v>45943</v>
      </c>
      <c r="S4" s="41">
        <f>R4+30</f>
        <v>45973</v>
      </c>
      <c r="T4" s="70">
        <f t="shared" si="1"/>
        <v>46003</v>
      </c>
    </row>
    <row r="5" spans="1:20" ht="15.75" thickBot="1" x14ac:dyDescent="0.3">
      <c r="A5" s="675"/>
      <c r="B5" s="676"/>
      <c r="C5" s="67"/>
      <c r="E5" s="73"/>
      <c r="F5" s="379"/>
      <c r="I5" s="37"/>
      <c r="J5" s="12"/>
      <c r="L5" s="12"/>
      <c r="N5" s="12"/>
      <c r="P5" s="12"/>
      <c r="R5" s="12"/>
      <c r="T5" s="12"/>
    </row>
    <row r="6" spans="1:20" x14ac:dyDescent="0.25">
      <c r="A6" s="97" t="str">
        <f>Accueil!G6</f>
        <v>C.AGRICOLE</v>
      </c>
      <c r="B6" s="98" t="str">
        <f>Accueil!H6</f>
        <v>COMPTE COURANT</v>
      </c>
      <c r="C6" s="99">
        <f>Accueil!J6</f>
        <v>3678.13</v>
      </c>
      <c r="D6" s="98"/>
      <c r="E6" s="100">
        <f ca="1">T8</f>
        <v>4858.1500000000005</v>
      </c>
      <c r="F6" s="380" t="str">
        <f>Accueil!Q6</f>
        <v>Trésorerie</v>
      </c>
      <c r="G6" s="380" t="s">
        <v>286</v>
      </c>
      <c r="H6" s="101" t="str">
        <f>IF(F6="Trésorerie","Recettes", "Augmentation")</f>
        <v>Recettes</v>
      </c>
      <c r="I6" s="102">
        <f ca="1">IF($F6="Trésorerie",SUMIFS(Recettes!$E:$E,Recettes!$W:$W,'Suivi Tréso. '!I$1,INDIRECT("Recettes!"&amp;$G6),"X"),IF($F6="Passif",SUMIFS(Recettes!$E:$E,Recettes!$W:$W,'Suivi Tréso. '!I$1,INDIRECT("Recettes!"&amp;$G6),"X",Recettes!$U:$U,0)+SUMIFS(Dépenses!$E:$E,Dépenses!$W:$W,'Suivi Tréso. '!I$1,INDIRECT("Dépenses!"&amp;$G6),"X",Dépenses!$U:$U,1),SUMIFS(Dépenses!$E:$E,Dépenses!$W:$W,'Suivi Tréso. '!I$1,INDIRECT("Dépenses!"&amp;$G6),"X",Dépenses!$U:$U,0)+SUMIFS(Recettes!$E:$E,Recettes!$W:$W,'Suivi Tréso. '!I$1,INDIRECT("Recettes!"&amp;$G6),"X",Recettes!$U:$U,1)))</f>
        <v>860.6400000000001</v>
      </c>
      <c r="J6" s="99">
        <f ca="1">IF($F6="Trésorerie",SUMIFS(Recettes!$E:$E,Recettes!$W:$W,'Suivi Tréso. '!J$1,INDIRECT("Recettes!"&amp;$G6),"X"),IF($F6="Passif",SUMIFS(Recettes!$E:$E,Recettes!$W:$W,'Suivi Tréso. '!J$1,INDIRECT("Recettes!"&amp;$G6),"X",Recettes!$U:$U,0)+SUMIFS(Dépenses!$E:$E,Dépenses!$W:$W,'Suivi Tréso. '!J$1,INDIRECT("Dépenses!"&amp;$G6),"X",Dépenses!$U:$U,1),SUMIFS(Dépenses!$E:$E,Dépenses!$W:$W,'Suivi Tréso. '!J$1,INDIRECT("Dépenses!"&amp;$G6),"X",Dépenses!$U:$U,0)+SUMIFS(Recettes!$E:$E,Recettes!$W:$W,'Suivi Tréso. '!J$1,INDIRECT("Recettes!"&amp;$G6),"X",Recettes!$U:$U,1)))</f>
        <v>300</v>
      </c>
      <c r="K6" s="102">
        <f ca="1">IF($F6="Trésorerie",SUMIFS(Recettes!$E:$E,Recettes!$W:$W,'Suivi Tréso. '!K$1,INDIRECT("Recettes!"&amp;$G6),"X"),IF($F6="Passif",SUMIFS(Recettes!$E:$E,Recettes!$W:$W,'Suivi Tréso. '!K$1,INDIRECT("Recettes!"&amp;$G6),"X",Recettes!$U:$U,0)+SUMIFS(Dépenses!$E:$E,Dépenses!$W:$W,'Suivi Tréso. '!K$1,INDIRECT("Dépenses!"&amp;$G6),"X",Dépenses!$U:$U,1),SUMIFS(Dépenses!$E:$E,Dépenses!$W:$W,'Suivi Tréso. '!K$1,INDIRECT("Dépenses!"&amp;$G6),"X",Dépenses!$U:$U,0)+SUMIFS(Recettes!$E:$E,Recettes!$W:$W,'Suivi Tréso. '!K$1,INDIRECT("Recettes!"&amp;$G6),"X",Recettes!$U:$U,1)))</f>
        <v>360</v>
      </c>
      <c r="L6" s="99">
        <f ca="1">IF($F6="Trésorerie",SUMIFS(Recettes!$E:$E,Recettes!$W:$W,'Suivi Tréso. '!L$1,INDIRECT("Recettes!"&amp;$G6),"X"),IF($F6="Passif",SUMIFS(Recettes!$E:$E,Recettes!$W:$W,'Suivi Tréso. '!L$1,INDIRECT("Recettes!"&amp;$G6),"X",Recettes!$U:$U,0)+SUMIFS(Dépenses!$E:$E,Dépenses!$W:$W,'Suivi Tréso. '!L$1,INDIRECT("Dépenses!"&amp;$G6),"X",Dépenses!$U:$U,1),SUMIFS(Dépenses!$E:$E,Dépenses!$W:$W,'Suivi Tréso. '!L$1,INDIRECT("Dépenses!"&amp;$G6),"X",Dépenses!$U:$U,0)+SUMIFS(Recettes!$E:$E,Recettes!$W:$W,'Suivi Tréso. '!L$1,INDIRECT("Recettes!"&amp;$G6),"X",Recettes!$U:$U,1)))</f>
        <v>0</v>
      </c>
      <c r="M6" s="102">
        <f ca="1">IF($F6="Trésorerie",SUMIFS(Recettes!$E:$E,Recettes!$W:$W,'Suivi Tréso. '!M$1,INDIRECT("Recettes!"&amp;$G6),"X"),IF($F6="Passif",SUMIFS(Recettes!$E:$E,Recettes!$W:$W,'Suivi Tréso. '!M$1,INDIRECT("Recettes!"&amp;$G6),"X",Recettes!$U:$U,0)+SUMIFS(Dépenses!$E:$E,Dépenses!$W:$W,'Suivi Tréso. '!M$1,INDIRECT("Dépenses!"&amp;$G6),"X",Dépenses!$U:$U,1),SUMIFS(Dépenses!$E:$E,Dépenses!$W:$W,'Suivi Tréso. '!M$1,INDIRECT("Dépenses!"&amp;$G6),"X",Dépenses!$U:$U,0)+SUMIFS(Recettes!$E:$E,Recettes!$W:$W,'Suivi Tréso. '!M$1,INDIRECT("Recettes!"&amp;$G6),"X",Recettes!$U:$U,1)))</f>
        <v>120</v>
      </c>
      <c r="N6" s="99">
        <f ca="1">IF($F6="Trésorerie",SUMIFS(Recettes!$E:$E,Recettes!$W:$W,'Suivi Tréso. '!N$1,INDIRECT("Recettes!"&amp;$G6),"X"),IF($F6="Passif",SUMIFS(Recettes!$E:$E,Recettes!$W:$W,'Suivi Tréso. '!N$1,INDIRECT("Recettes!"&amp;$G6),"X",Recettes!$U:$U,0)+SUMIFS(Dépenses!$E:$E,Dépenses!$W:$W,'Suivi Tréso. '!N$1,INDIRECT("Dépenses!"&amp;$G6),"X",Dépenses!$U:$U,1),SUMIFS(Dépenses!$E:$E,Dépenses!$W:$W,'Suivi Tréso. '!N$1,INDIRECT("Dépenses!"&amp;$G6),"X",Dépenses!$U:$U,0)+SUMIFS(Recettes!$E:$E,Recettes!$W:$W,'Suivi Tréso. '!N$1,INDIRECT("Recettes!"&amp;$G6),"X",Recettes!$U:$U,1)))</f>
        <v>1027.25</v>
      </c>
      <c r="O6" s="102">
        <f ca="1">IF($F6="Trésorerie",SUMIFS(Recettes!$E:$E,Recettes!$W:$W,'Suivi Tréso. '!O$1,INDIRECT("Recettes!"&amp;$G6),"X"),IF($F6="Passif",SUMIFS(Recettes!$E:$E,Recettes!$W:$W,'Suivi Tréso. '!O$1,INDIRECT("Recettes!"&amp;$G6),"X",Recettes!$U:$U,0)+SUMIFS(Dépenses!$E:$E,Dépenses!$W:$W,'Suivi Tréso. '!O$1,INDIRECT("Dépenses!"&amp;$G6),"X",Dépenses!$U:$U,1),SUMIFS(Dépenses!$E:$E,Dépenses!$W:$W,'Suivi Tréso. '!O$1,INDIRECT("Dépenses!"&amp;$G6),"X",Dépenses!$U:$U,0)+SUMIFS(Recettes!$E:$E,Recettes!$W:$W,'Suivi Tréso. '!O$1,INDIRECT("Recettes!"&amp;$G6),"X",Recettes!$U:$U,1)))</f>
        <v>30</v>
      </c>
      <c r="P6" s="99">
        <f ca="1">IF($F6="Trésorerie",SUMIFS(Recettes!$E:$E,Recettes!$W:$W,'Suivi Tréso. '!P$1,INDIRECT("Recettes!"&amp;$G6),"X"),IF($F6="Passif",SUMIFS(Recettes!$E:$E,Recettes!$W:$W,'Suivi Tréso. '!P$1,INDIRECT("Recettes!"&amp;$G6),"X",Recettes!$U:$U,0)+SUMIFS(Dépenses!$E:$E,Dépenses!$W:$W,'Suivi Tréso. '!P$1,INDIRECT("Dépenses!"&amp;$G6),"X",Dépenses!$U:$U,1),SUMIFS(Dépenses!$E:$E,Dépenses!$W:$W,'Suivi Tréso. '!P$1,INDIRECT("Dépenses!"&amp;$G6),"X",Dépenses!$U:$U,0)+SUMIFS(Recettes!$E:$E,Recettes!$W:$W,'Suivi Tréso. '!P$1,INDIRECT("Recettes!"&amp;$G6),"X",Recettes!$U:$U,1)))</f>
        <v>0</v>
      </c>
      <c r="Q6" s="102">
        <f ca="1">IF($F6="Trésorerie",SUMIFS(Recettes!$E:$E,Recettes!$W:$W,'Suivi Tréso. '!Q$1,INDIRECT("Recettes!"&amp;$G6),"X"),IF($F6="Passif",SUMIFS(Recettes!$E:$E,Recettes!$W:$W,'Suivi Tréso. '!Q$1,INDIRECT("Recettes!"&amp;$G6),"X",Recettes!$U:$U,0)+SUMIFS(Dépenses!$E:$E,Dépenses!$W:$W,'Suivi Tréso. '!Q$1,INDIRECT("Dépenses!"&amp;$G6),"X",Dépenses!$U:$U,1),SUMIFS(Dépenses!$E:$E,Dépenses!$W:$W,'Suivi Tréso. '!Q$1,INDIRECT("Dépenses!"&amp;$G6),"X",Dépenses!$U:$U,0)+SUMIFS(Recettes!$E:$E,Recettes!$W:$W,'Suivi Tréso. '!Q$1,INDIRECT("Recettes!"&amp;$G6),"X",Recettes!$U:$U,1)))</f>
        <v>64.699999999999989</v>
      </c>
      <c r="R6" s="99">
        <f ca="1">IF($F6="Trésorerie",SUMIFS(Recettes!$E:$E,Recettes!$W:$W,'Suivi Tréso. '!R$1,INDIRECT("Recettes!"&amp;$G6),"X"),IF($F6="Passif",SUMIFS(Recettes!$E:$E,Recettes!$W:$W,'Suivi Tréso. '!R$1,INDIRECT("Recettes!"&amp;$G6),"X",Recettes!$U:$U,0)+SUMIFS(Dépenses!$E:$E,Dépenses!$W:$W,'Suivi Tréso. '!R$1,INDIRECT("Dépenses!"&amp;$G6),"X",Dépenses!$U:$U,1),SUMIFS(Dépenses!$E:$E,Dépenses!$W:$W,'Suivi Tréso. '!R$1,INDIRECT("Dépenses!"&amp;$G6),"X",Dépenses!$U:$U,0)+SUMIFS(Recettes!$E:$E,Recettes!$W:$W,'Suivi Tréso. '!R$1,INDIRECT("Recettes!"&amp;$G6),"X",Recettes!$U:$U,1)))</f>
        <v>341.39</v>
      </c>
      <c r="S6" s="102">
        <f ca="1">IF($F6="Trésorerie",SUMIFS(Recettes!$E:$E,Recettes!$W:$W,'Suivi Tréso. '!S$1,INDIRECT("Recettes!"&amp;$G6),"X"),IF($F6="Passif",SUMIFS(Recettes!$E:$E,Recettes!$W:$W,'Suivi Tréso. '!S$1,INDIRECT("Recettes!"&amp;$G6),"X",Recettes!$U:$U,0)+SUMIFS(Dépenses!$E:$E,Dépenses!$W:$W,'Suivi Tréso. '!S$1,INDIRECT("Dépenses!"&amp;$G6),"X",Dépenses!$U:$U,1),SUMIFS(Dépenses!$E:$E,Dépenses!$W:$W,'Suivi Tréso. '!S$1,INDIRECT("Dépenses!"&amp;$G6),"X",Dépenses!$U:$U,0)+SUMIFS(Recettes!$E:$E,Recettes!$W:$W,'Suivi Tréso. '!S$1,INDIRECT("Recettes!"&amp;$G6),"X",Recettes!$U:$U,1)))</f>
        <v>4257</v>
      </c>
      <c r="T6" s="103">
        <f ca="1">IF($F6="Trésorerie",SUMIFS(Recettes!$E:$E,Recettes!$W:$W,'Suivi Tréso. '!T$1,INDIRECT("Recettes!"&amp;$G6),"X"),IF($F6="Passif",SUMIFS(Recettes!$E:$E,Recettes!$W:$W,'Suivi Tréso. '!T$1,INDIRECT("Recettes!"&amp;$G6),"X",Recettes!$U:$U,0)+SUMIFS(Dépenses!$E:$E,Dépenses!$W:$W,'Suivi Tréso. '!T$1,INDIRECT("Dépenses!"&amp;$G6),"X",Dépenses!$U:$U,1),SUMIFS(Dépenses!$E:$E,Dépenses!$W:$W,'Suivi Tréso. '!T$1,INDIRECT("Dépenses!"&amp;$G6),"X",Dépenses!$U:$U,0)+SUMIFS(Recettes!$E:$E,Recettes!$W:$W,'Suivi Tréso. '!T$1,INDIRECT("Recettes!"&amp;$G6),"X",Recettes!$U:$U,1)))</f>
        <v>630</v>
      </c>
    </row>
    <row r="7" spans="1:20" x14ac:dyDescent="0.25">
      <c r="A7" s="104"/>
      <c r="B7" s="105"/>
      <c r="C7" s="106"/>
      <c r="D7" s="105"/>
      <c r="E7" s="107"/>
      <c r="F7" s="380"/>
      <c r="G7" s="380"/>
      <c r="H7" s="108" t="str">
        <f>IF(F6="Trésorerie","Dépenses","Diminution")</f>
        <v>Dépenses</v>
      </c>
      <c r="I7" s="109">
        <f ca="1">-IF($F6="Trésorerie",SUMIFS(Dépenses!$E:$E,Dépenses!$W:$W,'Suivi Tréso. '!I$1,INDIRECT("Dépenses!"&amp;$G6),"X"),IF($F6="Passif",SUMIFS(Dépenses!$E:$E,Dépenses!$W:$W,'Suivi Tréso. '!I$1,INDIRECT("Dépenses!"&amp;$G6),"X",Dépenses!$U:$U,0)+SUMIFS(Recettes!$E:$E,Recettes!$W:$W,'Suivi Tréso. '!I$1,INDIRECT("Recettes!"&amp;$G6),"X",Recettes!$U:$U,1),SUMIFS(Recettes!$E:$E,Recettes!$W:$W,'Suivi Tréso. '!I$1,INDIRECT("Recettes!"&amp;$G6),"X",Recettes!$U:$U,0)+SUMIFS(Dépenses!$E:$E,Dépenses!$W:$W,'Suivi Tréso. '!I$1,INDIRECT("Dépenses!"&amp;$G6),"X",Dépenses!$U:$U,1)))</f>
        <v>-2221.67</v>
      </c>
      <c r="J7" s="110">
        <f ca="1">-IF($F6="Trésorerie",SUMIFS(Dépenses!$E:$E,Dépenses!$W:$W,'Suivi Tréso. '!J$1,INDIRECT("Dépenses!"&amp;$G6),"X"),IF($F6="Passif",SUMIFS(Dépenses!$E:$E,Dépenses!$W:$W,'Suivi Tréso. '!J$1,INDIRECT("Dépenses!"&amp;$G6),"X",Dépenses!$U:$U,0)+SUMIFS(Recettes!$E:$E,Recettes!$W:$W,'Suivi Tréso. '!J$1,INDIRECT("Recettes!"&amp;$G6),"X",Recettes!$U:$U,1),SUMIFS(Recettes!$E:$E,Recettes!$W:$W,'Suivi Tréso. '!J$1,INDIRECT("Recettes!"&amp;$G6),"X",Recettes!$U:$U,0)+SUMIFS(Dépenses!$E:$E,Dépenses!$W:$W,'Suivi Tréso. '!J$1,INDIRECT("Dépenses!"&amp;$G6),"X",Dépenses!$U:$U,1)))</f>
        <v>-3.2199999999999998</v>
      </c>
      <c r="K7" s="86">
        <f ca="1">-IF($F6="Trésorerie",SUMIFS(Dépenses!$E:$E,Dépenses!$W:$W,'Suivi Tréso. '!K$1,INDIRECT("Dépenses!"&amp;$G6),"X"),IF($F6="Passif",SUMIFS(Dépenses!$E:$E,Dépenses!$W:$W,'Suivi Tréso. '!K$1,INDIRECT("Dépenses!"&amp;$G6),"X",Dépenses!$U:$U,0)+SUMIFS(Recettes!$E:$E,Recettes!$W:$W,'Suivi Tréso. '!K$1,INDIRECT("Recettes!"&amp;$G6),"X",Recettes!$U:$U,1),SUMIFS(Recettes!$E:$E,Recettes!$W:$W,'Suivi Tréso. '!K$1,INDIRECT("Recettes!"&amp;$G6),"X",Recettes!$U:$U,0)+SUMIFS(Dépenses!$E:$E,Dépenses!$W:$W,'Suivi Tréso. '!K$1,INDIRECT("Dépenses!"&amp;$G6),"X",Dépenses!$U:$U,1)))</f>
        <v>-981.21</v>
      </c>
      <c r="L7" s="110">
        <f ca="1">-IF($F6="Trésorerie",SUMIFS(Dépenses!$E:$E,Dépenses!$W:$W,'Suivi Tréso. '!L$1,INDIRECT("Dépenses!"&amp;$G6),"X"),IF($F6="Passif",SUMIFS(Dépenses!$E:$E,Dépenses!$W:$W,'Suivi Tréso. '!L$1,INDIRECT("Dépenses!"&amp;$G6),"X",Dépenses!$U:$U,0)+SUMIFS(Recettes!$E:$E,Recettes!$W:$W,'Suivi Tréso. '!L$1,INDIRECT("Recettes!"&amp;$G6),"X",Recettes!$U:$U,1),SUMIFS(Recettes!$E:$E,Recettes!$W:$W,'Suivi Tréso. '!L$1,INDIRECT("Recettes!"&amp;$G6),"X",Recettes!$U:$U,0)+SUMIFS(Dépenses!$E:$E,Dépenses!$W:$W,'Suivi Tréso. '!L$1,INDIRECT("Dépenses!"&amp;$G6),"X",Dépenses!$U:$U,1)))</f>
        <v>-167.08</v>
      </c>
      <c r="M7" s="86">
        <f ca="1">-IF($F6="Trésorerie",SUMIFS(Dépenses!$E:$E,Dépenses!$W:$W,'Suivi Tréso. '!M$1,INDIRECT("Dépenses!"&amp;$G6),"X"),IF($F6="Passif",SUMIFS(Dépenses!$E:$E,Dépenses!$W:$W,'Suivi Tréso. '!M$1,INDIRECT("Dépenses!"&amp;$G6),"X",Dépenses!$U:$U,0)+SUMIFS(Recettes!$E:$E,Recettes!$W:$W,'Suivi Tréso. '!M$1,INDIRECT("Recettes!"&amp;$G6),"X",Recettes!$U:$U,1),SUMIFS(Recettes!$E:$E,Recettes!$W:$W,'Suivi Tréso. '!M$1,INDIRECT("Recettes!"&amp;$G6),"X",Recettes!$U:$U,0)+SUMIFS(Dépenses!$E:$E,Dépenses!$W:$W,'Suivi Tréso. '!M$1,INDIRECT("Dépenses!"&amp;$G6),"X",Dépenses!$U:$U,1)))</f>
        <v>-223.22</v>
      </c>
      <c r="N7" s="110">
        <f ca="1">-IF($F6="Trésorerie",SUMIFS(Dépenses!$E:$E,Dépenses!$W:$W,'Suivi Tréso. '!N$1,INDIRECT("Dépenses!"&amp;$G6),"X"),IF($F6="Passif",SUMIFS(Dépenses!$E:$E,Dépenses!$W:$W,'Suivi Tréso. '!N$1,INDIRECT("Dépenses!"&amp;$G6),"X",Dépenses!$U:$U,0)+SUMIFS(Recettes!$E:$E,Recettes!$W:$W,'Suivi Tréso. '!N$1,INDIRECT("Recettes!"&amp;$G6),"X",Recettes!$U:$U,1),SUMIFS(Recettes!$E:$E,Recettes!$W:$W,'Suivi Tréso. '!N$1,INDIRECT("Recettes!"&amp;$G6),"X",Recettes!$U:$U,0)+SUMIFS(Dépenses!$E:$E,Dépenses!$W:$W,'Suivi Tréso. '!N$1,INDIRECT("Dépenses!"&amp;$G6),"X",Dépenses!$U:$U,1)))</f>
        <v>-529.15</v>
      </c>
      <c r="O7" s="86">
        <f ca="1">-IF($F6="Trésorerie",SUMIFS(Dépenses!$E:$E,Dépenses!$W:$W,'Suivi Tréso. '!O$1,INDIRECT("Dépenses!"&amp;$G6),"X"),IF($F6="Passif",SUMIFS(Dépenses!$E:$E,Dépenses!$W:$W,'Suivi Tréso. '!O$1,INDIRECT("Dépenses!"&amp;$G6),"X",Dépenses!$U:$U,0)+SUMIFS(Recettes!$E:$E,Recettes!$W:$W,'Suivi Tréso. '!O$1,INDIRECT("Recettes!"&amp;$G6),"X",Recettes!$U:$U,1),SUMIFS(Recettes!$E:$E,Recettes!$W:$W,'Suivi Tréso. '!O$1,INDIRECT("Recettes!"&amp;$G6),"X",Recettes!$U:$U,0)+SUMIFS(Dépenses!$E:$E,Dépenses!$W:$W,'Suivi Tréso. '!O$1,INDIRECT("Dépenses!"&amp;$G6),"X",Dépenses!$U:$U,1)))</f>
        <v>-3.2199999999999998</v>
      </c>
      <c r="P7" s="110">
        <f ca="1">-IF($F6="Trésorerie",SUMIFS(Dépenses!$E:$E,Dépenses!$W:$W,'Suivi Tréso. '!P$1,INDIRECT("Dépenses!"&amp;$G6),"X"),IF($F6="Passif",SUMIFS(Dépenses!$E:$E,Dépenses!$W:$W,'Suivi Tréso. '!P$1,INDIRECT("Dépenses!"&amp;$G6),"X",Dépenses!$U:$U,0)+SUMIFS(Recettes!$E:$E,Recettes!$W:$W,'Suivi Tréso. '!P$1,INDIRECT("Recettes!"&amp;$G6),"X",Recettes!$U:$U,1),SUMIFS(Recettes!$E:$E,Recettes!$W:$W,'Suivi Tréso. '!P$1,INDIRECT("Recettes!"&amp;$G6),"X",Recettes!$U:$U,0)+SUMIFS(Dépenses!$E:$E,Dépenses!$W:$W,'Suivi Tréso. '!P$1,INDIRECT("Dépenses!"&amp;$G6),"X",Dépenses!$U:$U,1)))</f>
        <v>-447.22</v>
      </c>
      <c r="Q7" s="86">
        <f ca="1">-IF($F6="Trésorerie",SUMIFS(Dépenses!$E:$E,Dépenses!$W:$W,'Suivi Tréso. '!Q$1,INDIRECT("Dépenses!"&amp;$G6),"X"),IF($F6="Passif",SUMIFS(Dépenses!$E:$E,Dépenses!$W:$W,'Suivi Tréso. '!Q$1,INDIRECT("Dépenses!"&amp;$G6),"X",Dépenses!$U:$U,0)+SUMIFS(Recettes!$E:$E,Recettes!$W:$W,'Suivi Tréso. '!Q$1,INDIRECT("Recettes!"&amp;$G6),"X",Recettes!$U:$U,1),SUMIFS(Recettes!$E:$E,Recettes!$W:$W,'Suivi Tréso. '!Q$1,INDIRECT("Recettes!"&amp;$G6),"X",Recettes!$U:$U,0)+SUMIFS(Dépenses!$E:$E,Dépenses!$W:$W,'Suivi Tréso. '!Q$1,INDIRECT("Dépenses!"&amp;$G6),"X",Dépenses!$U:$U,1)))</f>
        <v>-102.75999999999999</v>
      </c>
      <c r="R7" s="110">
        <f ca="1">-IF($F6="Trésorerie",SUMIFS(Dépenses!$E:$E,Dépenses!$W:$W,'Suivi Tréso. '!R$1,INDIRECT("Dépenses!"&amp;$G6),"X"),IF($F6="Passif",SUMIFS(Dépenses!$E:$E,Dépenses!$W:$W,'Suivi Tréso. '!R$1,INDIRECT("Dépenses!"&amp;$G6),"X",Dépenses!$U:$U,0)+SUMIFS(Recettes!$E:$E,Recettes!$W:$W,'Suivi Tréso. '!R$1,INDIRECT("Recettes!"&amp;$G6),"X",Recettes!$U:$U,1),SUMIFS(Recettes!$E:$E,Recettes!$W:$W,'Suivi Tréso. '!R$1,INDIRECT("Recettes!"&amp;$G6),"X",Recettes!$U:$U,0)+SUMIFS(Dépenses!$E:$E,Dépenses!$W:$W,'Suivi Tréso. '!R$1,INDIRECT("Dépenses!"&amp;$G6),"X",Dépenses!$U:$U,1)))</f>
        <v>-41.120000000000005</v>
      </c>
      <c r="S7" s="86">
        <f ca="1">-IF($F6="Trésorerie",SUMIFS(Dépenses!$E:$E,Dépenses!$W:$W,'Suivi Tréso. '!S$1,INDIRECT("Dépenses!"&amp;$G6),"X"),IF($F6="Passif",SUMIFS(Dépenses!$E:$E,Dépenses!$W:$W,'Suivi Tréso. '!S$1,INDIRECT("Dépenses!"&amp;$G6),"X",Dépenses!$U:$U,0)+SUMIFS(Recettes!$E:$E,Recettes!$W:$W,'Suivi Tréso. '!S$1,INDIRECT("Recettes!"&amp;$G6),"X",Recettes!$U:$U,1),SUMIFS(Recettes!$E:$E,Recettes!$W:$W,'Suivi Tréso. '!S$1,INDIRECT("Recettes!"&amp;$G6),"X",Recettes!$U:$U,0)+SUMIFS(Dépenses!$E:$E,Dépenses!$W:$W,'Suivi Tréso. '!S$1,INDIRECT("Dépenses!"&amp;$G6),"X",Dépenses!$U:$U,1)))</f>
        <v>-781.39</v>
      </c>
      <c r="T7" s="111">
        <f ca="1">-IF($F6="Trésorerie",SUMIFS(Dépenses!$E:$E,Dépenses!$W:$W,'Suivi Tréso. '!T$1,INDIRECT("Dépenses!"&amp;$G6),"X"),IF($F6="Passif",SUMIFS(Dépenses!$E:$E,Dépenses!$W:$W,'Suivi Tréso. '!T$1,INDIRECT("Dépenses!"&amp;$G6),"X",Dépenses!$U:$U,0)+SUMIFS(Recettes!$E:$E,Recettes!$W:$W,'Suivi Tréso. '!T$1,INDIRECT("Recettes!"&amp;$G6),"X",Recettes!$U:$U,1),SUMIFS(Recettes!$E:$E,Recettes!$W:$W,'Suivi Tréso. '!T$1,INDIRECT("Recettes!"&amp;$G6),"X",Recettes!$U:$U,0)+SUMIFS(Dépenses!$E:$E,Dépenses!$W:$W,'Suivi Tréso. '!T$1,INDIRECT("Dépenses!"&amp;$G6),"X",Dépenses!$U:$U,1)))</f>
        <v>-1309.6999999999998</v>
      </c>
    </row>
    <row r="8" spans="1:20" ht="15.75" thickBot="1" x14ac:dyDescent="0.3">
      <c r="A8" s="112"/>
      <c r="B8" s="113"/>
      <c r="C8" s="114"/>
      <c r="D8" s="113"/>
      <c r="E8" s="115"/>
      <c r="F8" s="381"/>
      <c r="G8" s="381"/>
      <c r="H8" s="116" t="s">
        <v>287</v>
      </c>
      <c r="I8" s="117">
        <f ca="1">IF(OR($F6="Actif",$F6="Trésorerie"),$C6+SUM(I6:I7),$C6-SUM(I6:I7))</f>
        <v>2317.1000000000004</v>
      </c>
      <c r="J8" s="114">
        <f ca="1">IF(OR($F6="Trésorerie",$F6="Actif"), I8+SUM(J6:J7),I8-SUM(J6:J7))</f>
        <v>2613.88</v>
      </c>
      <c r="K8" s="114">
        <f t="shared" ref="K8" ca="1" si="2">IF(OR($F6="Trésorerie",$F6="Actif"), J8+SUM(K6:K7),J8-SUM(K6:K7))</f>
        <v>1992.67</v>
      </c>
      <c r="L8" s="114">
        <f t="shared" ref="L8" ca="1" si="3">IF(OR($F6="Trésorerie",$F6="Actif"), K8+SUM(L6:L7),K8-SUM(L6:L7))</f>
        <v>1825.5900000000001</v>
      </c>
      <c r="M8" s="114">
        <f t="shared" ref="M8" ca="1" si="4">IF(OR($F6="Trésorerie",$F6="Actif"), L8+SUM(M6:M7),L8-SUM(M6:M7))</f>
        <v>1722.3700000000001</v>
      </c>
      <c r="N8" s="114">
        <f t="shared" ref="N8" ca="1" si="5">IF(OR($F6="Trésorerie",$F6="Actif"), M8+SUM(N6:N7),M8-SUM(N6:N7))</f>
        <v>2220.4700000000003</v>
      </c>
      <c r="O8" s="114">
        <f t="shared" ref="O8" ca="1" si="6">IF(OR($F6="Trésorerie",$F6="Actif"), N8+SUM(O6:O7),N8-SUM(O6:O7))</f>
        <v>2247.2500000000005</v>
      </c>
      <c r="P8" s="114">
        <f t="shared" ref="P8" ca="1" si="7">IF(OR($F6="Trésorerie",$F6="Actif"), O8+SUM(P6:P7),O8-SUM(P6:P7))</f>
        <v>1800.0300000000004</v>
      </c>
      <c r="Q8" s="114">
        <f t="shared" ref="Q8" ca="1" si="8">IF(OR($F6="Trésorerie",$F6="Actif"), P8+SUM(Q6:Q7),P8-SUM(Q6:Q7))</f>
        <v>1761.9700000000005</v>
      </c>
      <c r="R8" s="114">
        <f t="shared" ref="R8" ca="1" si="9">IF(OR($F6="Trésorerie",$F6="Actif"), Q8+SUM(R6:R7),Q8-SUM(R6:R7))</f>
        <v>2062.2400000000007</v>
      </c>
      <c r="S8" s="114">
        <f t="shared" ref="S8" ca="1" si="10">IF(OR($F6="Trésorerie",$F6="Actif"), R8+SUM(S6:S7),R8-SUM(S6:S7))</f>
        <v>5537.85</v>
      </c>
      <c r="T8" s="441">
        <f t="shared" ref="T8" ca="1" si="11">IF(OR($F6="Trésorerie",$F6="Actif"), S8+SUM(T6:T7),S8-SUM(T6:T7))</f>
        <v>4858.1500000000005</v>
      </c>
    </row>
    <row r="9" spans="1:20" x14ac:dyDescent="0.25">
      <c r="A9" s="97"/>
      <c r="B9" s="98"/>
      <c r="C9" s="99"/>
      <c r="D9" s="98"/>
      <c r="E9" s="129"/>
      <c r="F9" s="382"/>
      <c r="G9" s="382"/>
      <c r="H9" s="130"/>
      <c r="I9" s="12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2"/>
    </row>
    <row r="10" spans="1:20" hidden="1" x14ac:dyDescent="0.25">
      <c r="A10" s="104"/>
      <c r="B10" s="105"/>
      <c r="C10" s="106"/>
      <c r="D10" s="105"/>
      <c r="E10" s="107"/>
      <c r="F10" s="380"/>
      <c r="G10" s="380"/>
      <c r="H10" s="119"/>
      <c r="I10" s="122">
        <f>SUMIFS(Recettes!$E:$E,Recettes!$W:$W,'Suivi Tréso. '!I$1,Recettes!$K:$K,"X",Recettes!$J:$J,"X")</f>
        <v>860.6400000000001</v>
      </c>
      <c r="J10" s="121">
        <f>SUMIFS(Recettes!$E:$E,Recettes!$W:$W,'Suivi Tréso. '!J$1,Recettes!$K:$K,"X",Recettes!$J:$J,"X")</f>
        <v>300</v>
      </c>
      <c r="K10" s="121">
        <f>SUMIFS(Recettes!$E:$E,Recettes!$W:$W,'Suivi Tréso. '!K$1,Recettes!$K:$K,"X",Recettes!$J:$J,"X")</f>
        <v>360</v>
      </c>
      <c r="L10" s="121">
        <f>SUMIFS(Recettes!$E:$E,Recettes!$W:$W,'Suivi Tréso. '!L$1,Recettes!$K:$K,"X",Recettes!$J:$J,"X")</f>
        <v>0</v>
      </c>
      <c r="M10" s="121">
        <f>SUMIFS(Recettes!$E:$E,Recettes!$W:$W,'Suivi Tréso. '!M$1,Recettes!$K:$K,"X",Recettes!$J:$J,"X")</f>
        <v>120</v>
      </c>
      <c r="N10" s="121">
        <f>SUMIFS(Recettes!$E:$E,Recettes!$W:$W,'Suivi Tréso. '!N$1,Recettes!$K:$K,"X",Recettes!$J:$J,"X")</f>
        <v>1027.25</v>
      </c>
      <c r="O10" s="121">
        <f>SUMIFS(Recettes!$E:$E,Recettes!$W:$W,'Suivi Tréso. '!O$1,Recettes!$K:$K,"X",Recettes!$J:$J,"X")</f>
        <v>30</v>
      </c>
      <c r="P10" s="121">
        <f>SUMIFS(Recettes!$E:$E,Recettes!$W:$W,'Suivi Tréso. '!P$1,Recettes!$K:$K,"X",Recettes!$J:$J,"X")</f>
        <v>0</v>
      </c>
      <c r="Q10" s="121">
        <f>SUMIFS(Recettes!$E:$E,Recettes!$W:$W,'Suivi Tréso. '!Q$1,Recettes!$K:$K,"X",Recettes!$J:$J,"X")</f>
        <v>64.699999999999989</v>
      </c>
      <c r="R10" s="121">
        <f>SUMIFS(Recettes!$E:$E,Recettes!$W:$W,'Suivi Tréso. '!R$1,Recettes!$K:$K,"X",Recettes!$J:$J,"X")</f>
        <v>341.39</v>
      </c>
      <c r="S10" s="121">
        <f>SUMIFS(Recettes!$E:$E,Recettes!$W:$W,'Suivi Tréso. '!S$1,Recettes!$K:$K,"X",Recettes!$J:$J,"X")</f>
        <v>4257</v>
      </c>
      <c r="T10" s="133">
        <f>SUMIFS(Recettes!$E:$E,Recettes!$W:$W,'Suivi Tréso. '!T$1,Recettes!$K:$K,"X",Recettes!$J:$J,"X")</f>
        <v>630</v>
      </c>
    </row>
    <row r="11" spans="1:20" hidden="1" x14ac:dyDescent="0.25">
      <c r="A11" s="104"/>
      <c r="B11" s="105"/>
      <c r="C11" s="106"/>
      <c r="D11" s="105"/>
      <c r="E11" s="107"/>
      <c r="F11" s="380"/>
      <c r="G11" s="380"/>
      <c r="H11" s="119"/>
      <c r="I11" s="122">
        <f>SUMIFS(Dépenses!$E:$E,Dépenses!$W:$W,'Suivi Tréso. '!I$1,Dépenses!$K:$K,"X",Dépenses!$J:$J,"X")</f>
        <v>2221.67</v>
      </c>
      <c r="J11" s="106">
        <f>SUMIFS(Dépenses!$E:$E,Dépenses!$W:$W,'Suivi Tréso. '!J$1,Dépenses!$K:$K,"X",Dépenses!$J:$J,"X")</f>
        <v>3.2199999999999998</v>
      </c>
      <c r="K11" s="121">
        <f>SUMIFS(Dépenses!$E:$E,Dépenses!$W:$W,'Suivi Tréso. '!K$1,Dépenses!$K:$K,"X",Dépenses!$J:$J,"X")</f>
        <v>981.21</v>
      </c>
      <c r="L11" s="106">
        <f>SUMIFS(Dépenses!$E:$E,Dépenses!$W:$W,'Suivi Tréso. '!L$1,Dépenses!$K:$K,"X",Dépenses!$J:$J,"X")</f>
        <v>167.08</v>
      </c>
      <c r="M11" s="121">
        <f>SUMIFS(Dépenses!$E:$E,Dépenses!$W:$W,'Suivi Tréso. '!M$1,Dépenses!$K:$K,"X",Dépenses!$J:$J,"X")</f>
        <v>223.22</v>
      </c>
      <c r="N11" s="106">
        <f>SUMIFS(Dépenses!$E:$E,Dépenses!$W:$W,'Suivi Tréso. '!N$1,Dépenses!$K:$K,"X",Dépenses!$J:$J,"X")</f>
        <v>529.15</v>
      </c>
      <c r="O11" s="121">
        <f>SUMIFS(Dépenses!$E:$E,Dépenses!$W:$W,'Suivi Tréso. '!O$1,Dépenses!$K:$K,"X",Dépenses!$J:$J,"X")</f>
        <v>3.2199999999999998</v>
      </c>
      <c r="P11" s="106">
        <f>SUMIFS(Dépenses!$E:$E,Dépenses!$W:$W,'Suivi Tréso. '!P$1,Dépenses!$K:$K,"X",Dépenses!$J:$J,"X")</f>
        <v>447.22</v>
      </c>
      <c r="Q11" s="121">
        <f>SUMIFS(Dépenses!$E:$E,Dépenses!$W:$W,'Suivi Tréso. '!Q$1,Dépenses!$K:$K,"X",Dépenses!$J:$J,"X")</f>
        <v>102.75999999999999</v>
      </c>
      <c r="R11" s="106">
        <f>SUMIFS(Dépenses!$E:$E,Dépenses!$W:$W,'Suivi Tréso. '!R$1,Dépenses!$K:$K,"X",Dépenses!$J:$J,"X")</f>
        <v>41.120000000000005</v>
      </c>
      <c r="S11" s="121">
        <f>SUMIFS(Dépenses!$E:$E,Dépenses!$W:$W,'Suivi Tréso. '!S$1,Dépenses!$K:$K,"X",Dépenses!$J:$J,"X")</f>
        <v>781.39</v>
      </c>
      <c r="T11" s="123">
        <f>SUMIFS(Dépenses!$E:$E,Dépenses!$W:$W,'Suivi Tréso. '!T$1,Dépenses!$K:$K,"X",Dépenses!$J:$J,"X")</f>
        <v>1309.6999999999998</v>
      </c>
    </row>
    <row r="12" spans="1:20" x14ac:dyDescent="0.25">
      <c r="A12" s="104"/>
      <c r="B12" s="105"/>
      <c r="C12" s="106"/>
      <c r="D12" s="105"/>
      <c r="E12" s="107"/>
      <c r="F12" s="380"/>
      <c r="G12" s="380"/>
      <c r="H12" s="119" t="s">
        <v>288</v>
      </c>
      <c r="I12" s="124">
        <f>C6+I10-I11</f>
        <v>2317.1000000000004</v>
      </c>
      <c r="J12" s="125">
        <f>I12+J10-J11</f>
        <v>2613.8800000000006</v>
      </c>
      <c r="K12" s="126">
        <f t="shared" ref="K12:T12" si="12">J12+K10-K11</f>
        <v>1992.6700000000005</v>
      </c>
      <c r="L12" s="125">
        <f t="shared" si="12"/>
        <v>1825.5900000000006</v>
      </c>
      <c r="M12" s="126">
        <f t="shared" si="12"/>
        <v>1722.3700000000006</v>
      </c>
      <c r="N12" s="125">
        <f t="shared" si="12"/>
        <v>2220.4700000000007</v>
      </c>
      <c r="O12" s="126">
        <f t="shared" si="12"/>
        <v>2247.2500000000009</v>
      </c>
      <c r="P12" s="125">
        <f t="shared" si="12"/>
        <v>1800.0300000000009</v>
      </c>
      <c r="Q12" s="126">
        <f t="shared" si="12"/>
        <v>1761.9700000000009</v>
      </c>
      <c r="R12" s="125">
        <f t="shared" si="12"/>
        <v>2062.2400000000011</v>
      </c>
      <c r="S12" s="126">
        <f t="shared" si="12"/>
        <v>5537.8500000000013</v>
      </c>
      <c r="T12" s="127">
        <f t="shared" si="12"/>
        <v>4858.1500000000015</v>
      </c>
    </row>
    <row r="13" spans="1:20" ht="15.75" thickBot="1" x14ac:dyDescent="0.3">
      <c r="A13" s="112"/>
      <c r="B13" s="113"/>
      <c r="C13" s="114"/>
      <c r="D13" s="113"/>
      <c r="E13" s="115"/>
      <c r="F13" s="381"/>
      <c r="G13" s="381"/>
      <c r="H13" s="134" t="s">
        <v>289</v>
      </c>
      <c r="I13" s="128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8"/>
    </row>
    <row r="14" spans="1:20" ht="9" customHeight="1" thickBot="1" x14ac:dyDescent="0.3">
      <c r="E14" s="42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35" t="str">
        <f>Accueil!G8</f>
        <v>C.AGRICOLE</v>
      </c>
      <c r="B15" s="136" t="str">
        <f>Accueil!H8</f>
        <v>LIVRET A</v>
      </c>
      <c r="C15" s="137">
        <f>Accueil!J8</f>
        <v>14516.62</v>
      </c>
      <c r="D15" s="136"/>
      <c r="E15" s="138">
        <f ca="1">T17</f>
        <v>16343.46</v>
      </c>
      <c r="F15" s="383" t="str">
        <f>Accueil!Q8</f>
        <v>Trésorerie</v>
      </c>
      <c r="G15" s="383" t="s">
        <v>290</v>
      </c>
      <c r="H15" s="139" t="str">
        <f>IF(F15="Trésorerie","Recettes", "Augmentation")</f>
        <v>Recettes</v>
      </c>
      <c r="I15" s="140">
        <f ca="1">IF($F15="Trésorerie",SUMIFS(Recettes!$E:$E,Recettes!$W:$W,'Suivi Tréso. '!I$1,INDIRECT("Recettes!"&amp;$G15),"X"),IF($F15="Passif",SUMIFS(Recettes!$E:$E,Recettes!$W:$W,'Suivi Tréso. '!I$1,INDIRECT("Recettes!"&amp;$G15),"X",Recettes!$U:$U,0)+SUMIFS(Dépenses!$E:$E,Dépenses!$W:$W,'Suivi Tréso. '!I$1,INDIRECT("Dépenses!"&amp;$G15),"X",Dépenses!$U:$U,1),SUMIFS(Dépenses!$E:$E,Dépenses!$W:$W,'Suivi Tréso. '!I$1,INDIRECT("Dépenses!"&amp;$G15),"X",Dépenses!$U:$U,0)+SUMIFS(Recettes!$E:$E,Recettes!$W:$W,'Suivi Tréso. '!I$1,INDIRECT("Recettes!"&amp;$G15),"X",Recettes!$U:$U,1)))</f>
        <v>1483.38</v>
      </c>
      <c r="J15" s="137">
        <f ca="1">IF($F15="Trésorerie",SUMIFS(Recettes!$E:$E,Recettes!$W:$W,'Suivi Tréso. '!J$1,INDIRECT("Recettes!"&amp;$G15),"X"),IF($F15="Passif",SUMIFS(Recettes!$E:$E,Recettes!$W:$W,'Suivi Tréso. '!J$1,INDIRECT("Recettes!"&amp;$G15),"X",Recettes!$U:$U,0)+SUMIFS(Dépenses!$E:$E,Dépenses!$W:$W,'Suivi Tréso. '!J$1,INDIRECT("Dépenses!"&amp;$G15),"X",Dépenses!$U:$U,1),SUMIFS(Dépenses!$E:$E,Dépenses!$W:$W,'Suivi Tréso. '!J$1,INDIRECT("Dépenses!"&amp;$G15),"X",Dépenses!$U:$U,0)+SUMIFS(Recettes!$E:$E,Recettes!$W:$W,'Suivi Tréso. '!J$1,INDIRECT("Recettes!"&amp;$G15),"X",Recettes!$U:$U,1)))</f>
        <v>0</v>
      </c>
      <c r="K15" s="140">
        <f ca="1">IF($F15="Trésorerie",SUMIFS(Recettes!$E:$E,Recettes!$W:$W,'Suivi Tréso. '!K$1,INDIRECT("Recettes!"&amp;$G15),"X"),IF($F15="Passif",SUMIFS(Recettes!$E:$E,Recettes!$W:$W,'Suivi Tréso. '!K$1,INDIRECT("Recettes!"&amp;$G15),"X",Recettes!$U:$U,0)+SUMIFS(Dépenses!$E:$E,Dépenses!$W:$W,'Suivi Tréso. '!K$1,INDIRECT("Dépenses!"&amp;$G15),"X",Dépenses!$U:$U,1),SUMIFS(Dépenses!$E:$E,Dépenses!$W:$W,'Suivi Tréso. '!K$1,INDIRECT("Dépenses!"&amp;$G15),"X",Dépenses!$U:$U,0)+SUMIFS(Recettes!$E:$E,Recettes!$W:$W,'Suivi Tréso. '!K$1,INDIRECT("Recettes!"&amp;$G15),"X",Recettes!$U:$U,1)))</f>
        <v>0</v>
      </c>
      <c r="L15" s="137">
        <f ca="1">IF($F15="Trésorerie",SUMIFS(Recettes!$E:$E,Recettes!$W:$W,'Suivi Tréso. '!L$1,INDIRECT("Recettes!"&amp;$G15),"X"),IF($F15="Passif",SUMIFS(Recettes!$E:$E,Recettes!$W:$W,'Suivi Tréso. '!L$1,INDIRECT("Recettes!"&amp;$G15),"X",Recettes!$U:$U,0)+SUMIFS(Dépenses!$E:$E,Dépenses!$W:$W,'Suivi Tréso. '!L$1,INDIRECT("Dépenses!"&amp;$G15),"X",Dépenses!$U:$U,1),SUMIFS(Dépenses!$E:$E,Dépenses!$W:$W,'Suivi Tréso. '!L$1,INDIRECT("Dépenses!"&amp;$G15),"X",Dépenses!$U:$U,0)+SUMIFS(Recettes!$E:$E,Recettes!$W:$W,'Suivi Tréso. '!L$1,INDIRECT("Recettes!"&amp;$G15),"X",Recettes!$U:$U,1)))</f>
        <v>0</v>
      </c>
      <c r="M15" s="140">
        <f ca="1">IF($F15="Trésorerie",SUMIFS(Recettes!$E:$E,Recettes!$W:$W,'Suivi Tréso. '!M$1,INDIRECT("Recettes!"&amp;$G15),"X"),IF($F15="Passif",SUMIFS(Recettes!$E:$E,Recettes!$W:$W,'Suivi Tréso. '!M$1,INDIRECT("Recettes!"&amp;$G15),"X",Recettes!$U:$U,0)+SUMIFS(Dépenses!$E:$E,Dépenses!$W:$W,'Suivi Tréso. '!M$1,INDIRECT("Dépenses!"&amp;$G15),"X",Dépenses!$U:$U,1),SUMIFS(Dépenses!$E:$E,Dépenses!$W:$W,'Suivi Tréso. '!M$1,INDIRECT("Dépenses!"&amp;$G15),"X",Dépenses!$U:$U,0)+SUMIFS(Recettes!$E:$E,Recettes!$W:$W,'Suivi Tréso. '!M$1,INDIRECT("Recettes!"&amp;$G15),"X",Recettes!$U:$U,1)))</f>
        <v>0</v>
      </c>
      <c r="N15" s="137">
        <f ca="1">IF($F15="Trésorerie",SUMIFS(Recettes!$E:$E,Recettes!$W:$W,'Suivi Tréso. '!N$1,INDIRECT("Recettes!"&amp;$G15),"X"),IF($F15="Passif",SUMIFS(Recettes!$E:$E,Recettes!$W:$W,'Suivi Tréso. '!N$1,INDIRECT("Recettes!"&amp;$G15),"X",Recettes!$U:$U,0)+SUMIFS(Dépenses!$E:$E,Dépenses!$W:$W,'Suivi Tréso. '!N$1,INDIRECT("Dépenses!"&amp;$G15),"X",Dépenses!$U:$U,1),SUMIFS(Dépenses!$E:$E,Dépenses!$W:$W,'Suivi Tréso. '!N$1,INDIRECT("Dépenses!"&amp;$G15),"X",Dépenses!$U:$U,0)+SUMIFS(Recettes!$E:$E,Recettes!$W:$W,'Suivi Tréso. '!N$1,INDIRECT("Recettes!"&amp;$G15),"X",Recettes!$U:$U,1)))</f>
        <v>0</v>
      </c>
      <c r="O15" s="140">
        <f ca="1">IF($F15="Trésorerie",SUMIFS(Recettes!$E:$E,Recettes!$W:$W,'Suivi Tréso. '!O$1,INDIRECT("Recettes!"&amp;$G15),"X"),IF($F15="Passif",SUMIFS(Recettes!$E:$E,Recettes!$W:$W,'Suivi Tréso. '!O$1,INDIRECT("Recettes!"&amp;$G15),"X",Recettes!$U:$U,0)+SUMIFS(Dépenses!$E:$E,Dépenses!$W:$W,'Suivi Tréso. '!O$1,INDIRECT("Dépenses!"&amp;$G15),"X",Dépenses!$U:$U,1),SUMIFS(Dépenses!$E:$E,Dépenses!$W:$W,'Suivi Tréso. '!O$1,INDIRECT("Dépenses!"&amp;$G15),"X",Dépenses!$U:$U,0)+SUMIFS(Recettes!$E:$E,Recettes!$W:$W,'Suivi Tréso. '!O$1,INDIRECT("Recettes!"&amp;$G15),"X",Recettes!$U:$U,1)))</f>
        <v>0</v>
      </c>
      <c r="P15" s="137">
        <f ca="1">IF($F15="Trésorerie",SUMIFS(Recettes!$E:$E,Recettes!$W:$W,'Suivi Tréso. '!P$1,INDIRECT("Recettes!"&amp;$G15),"X"),IF($F15="Passif",SUMIFS(Recettes!$E:$E,Recettes!$W:$W,'Suivi Tréso. '!P$1,INDIRECT("Recettes!"&amp;$G15),"X",Recettes!$U:$U,0)+SUMIFS(Dépenses!$E:$E,Dépenses!$W:$W,'Suivi Tréso. '!P$1,INDIRECT("Dépenses!"&amp;$G15),"X",Dépenses!$U:$U,1),SUMIFS(Dépenses!$E:$E,Dépenses!$W:$W,'Suivi Tréso. '!P$1,INDIRECT("Dépenses!"&amp;$G15),"X",Dépenses!$U:$U,0)+SUMIFS(Recettes!$E:$E,Recettes!$W:$W,'Suivi Tréso. '!P$1,INDIRECT("Recettes!"&amp;$G15),"X",Recettes!$U:$U,1)))</f>
        <v>0</v>
      </c>
      <c r="Q15" s="140">
        <f ca="1">IF($F15="Trésorerie",SUMIFS(Recettes!$E:$E,Recettes!$W:$W,'Suivi Tréso. '!Q$1,INDIRECT("Recettes!"&amp;$G15),"X"),IF($F15="Passif",SUMIFS(Recettes!$E:$E,Recettes!$W:$W,'Suivi Tréso. '!Q$1,INDIRECT("Recettes!"&amp;$G15),"X",Recettes!$U:$U,0)+SUMIFS(Dépenses!$E:$E,Dépenses!$W:$W,'Suivi Tréso. '!Q$1,INDIRECT("Dépenses!"&amp;$G15),"X",Dépenses!$U:$U,1),SUMIFS(Dépenses!$E:$E,Dépenses!$W:$W,'Suivi Tréso. '!Q$1,INDIRECT("Dépenses!"&amp;$G15),"X",Dépenses!$U:$U,0)+SUMIFS(Recettes!$E:$E,Recettes!$W:$W,'Suivi Tréso. '!Q$1,INDIRECT("Recettes!"&amp;$G15),"X",Recettes!$U:$U,1)))</f>
        <v>0</v>
      </c>
      <c r="R15" s="137">
        <f ca="1">IF($F15="Trésorerie",SUMIFS(Recettes!$E:$E,Recettes!$W:$W,'Suivi Tréso. '!R$1,INDIRECT("Recettes!"&amp;$G15),"X"),IF($F15="Passif",SUMIFS(Recettes!$E:$E,Recettes!$W:$W,'Suivi Tréso. '!R$1,INDIRECT("Recettes!"&amp;$G15),"X",Recettes!$U:$U,0)+SUMIFS(Dépenses!$E:$E,Dépenses!$W:$W,'Suivi Tréso. '!R$1,INDIRECT("Dépenses!"&amp;$G15),"X",Dépenses!$U:$U,1),SUMIFS(Dépenses!$E:$E,Dépenses!$W:$W,'Suivi Tréso. '!R$1,INDIRECT("Dépenses!"&amp;$G15),"X",Dépenses!$U:$U,0)+SUMIFS(Recettes!$E:$E,Recettes!$W:$W,'Suivi Tréso. '!R$1,INDIRECT("Recettes!"&amp;$G15),"X",Recettes!$U:$U,1)))</f>
        <v>0</v>
      </c>
      <c r="S15" s="140">
        <f ca="1">IF($F15="Trésorerie",SUMIFS(Recettes!$E:$E,Recettes!$W:$W,'Suivi Tréso. '!S$1,INDIRECT("Recettes!"&amp;$G15),"X"),IF($F15="Passif",SUMIFS(Recettes!$E:$E,Recettes!$W:$W,'Suivi Tréso. '!S$1,INDIRECT("Recettes!"&amp;$G15),"X",Recettes!$U:$U,0)+SUMIFS(Dépenses!$E:$E,Dépenses!$W:$W,'Suivi Tréso. '!S$1,INDIRECT("Dépenses!"&amp;$G15),"X",Dépenses!$U:$U,1),SUMIFS(Dépenses!$E:$E,Dépenses!$W:$W,'Suivi Tréso. '!S$1,INDIRECT("Dépenses!"&amp;$G15),"X",Dépenses!$U:$U,0)+SUMIFS(Recettes!$E:$E,Recettes!$W:$W,'Suivi Tréso. '!S$1,INDIRECT("Recettes!"&amp;$G15),"X",Recettes!$U:$U,1)))</f>
        <v>0</v>
      </c>
      <c r="T15" s="141">
        <f ca="1">IF($F15="Trésorerie",SUMIFS(Recettes!$E:$E,Recettes!$W:$W,'Suivi Tréso. '!T$1,INDIRECT("Recettes!"&amp;$G15),"X"),IF($F15="Passif",SUMIFS(Recettes!$E:$E,Recettes!$W:$W,'Suivi Tréso. '!T$1,INDIRECT("Recettes!"&amp;$G15),"X",Recettes!$U:$U,0)+SUMIFS(Dépenses!$E:$E,Dépenses!$W:$W,'Suivi Tréso. '!T$1,INDIRECT("Dépenses!"&amp;$G15),"X",Dépenses!$U:$U,1),SUMIFS(Dépenses!$E:$E,Dépenses!$W:$W,'Suivi Tréso. '!T$1,INDIRECT("Dépenses!"&amp;$G15),"X",Dépenses!$U:$U,0)+SUMIFS(Recettes!$E:$E,Recettes!$W:$W,'Suivi Tréso. '!T$1,INDIRECT("Recettes!"&amp;$G15),"X",Recettes!$U:$U,1)))</f>
        <v>343.46</v>
      </c>
    </row>
    <row r="16" spans="1:20" x14ac:dyDescent="0.25">
      <c r="A16" s="142"/>
      <c r="B16" s="143"/>
      <c r="C16" s="144"/>
      <c r="D16" s="143"/>
      <c r="E16" s="145"/>
      <c r="F16" s="384"/>
      <c r="G16" s="384"/>
      <c r="H16" s="146" t="str">
        <f>IF(F15="Trésorerie","Dépenses","Diminution")</f>
        <v>Dépenses</v>
      </c>
      <c r="I16" s="147">
        <f ca="1">-IF($F15="Trésorerie",SUMIFS(Dépenses!$E:$E,Dépenses!$W:$W,'Suivi Tréso. '!I$1,INDIRECT("Dépenses!"&amp;$G15),"X"),IF($F15="Passif",SUMIFS(Dépenses!$E:$E,Dépenses!$W:$W,'Suivi Tréso. '!I$1,INDIRECT("Dépenses!"&amp;$G15),"X",Dépenses!$U:$U,0)+SUMIFS(Recettes!$E:$E,Recettes!$W:$W,'Suivi Tréso. '!I$1,INDIRECT("Recettes!"&amp;$G15),"X",Recettes!$U:$U,1),SUMIFS(Recettes!$E:$E,Recettes!$W:$W,'Suivi Tréso. '!I$1,INDIRECT("Recettes!"&amp;$G15),"X",Recettes!$U:$U,0)+SUMIFS(Dépenses!$E:$E,Dépenses!$W:$W,'Suivi Tréso. '!I$1,INDIRECT("Dépenses!"&amp;$G15),"X",Dépenses!$U:$U,1)))</f>
        <v>0</v>
      </c>
      <c r="J16" s="148">
        <f ca="1">-IF($F15="Trésorerie",SUMIFS(Dépenses!$E:$E,Dépenses!$W:$W,'Suivi Tréso. '!J$1,INDIRECT("Dépenses!"&amp;$G15),"X"),IF($F15="Passif",SUMIFS(Dépenses!$E:$E,Dépenses!$W:$W,'Suivi Tréso. '!J$1,INDIRECT("Dépenses!"&amp;$G15),"X",Dépenses!$U:$U,0)+SUMIFS(Recettes!$E:$E,Recettes!$W:$W,'Suivi Tréso. '!J$1,INDIRECT("Recettes!"&amp;$G15),"X",Recettes!$U:$U,1),SUMIFS(Recettes!$E:$E,Recettes!$W:$W,'Suivi Tréso. '!J$1,INDIRECT("Recettes!"&amp;$G15),"X",Recettes!$U:$U,0)+SUMIFS(Dépenses!$E:$E,Dépenses!$W:$W,'Suivi Tréso. '!J$1,INDIRECT("Dépenses!"&amp;$G15),"X",Dépenses!$U:$U,1)))</f>
        <v>0</v>
      </c>
      <c r="K16" s="149">
        <f ca="1">-IF($F15="Trésorerie",SUMIFS(Dépenses!$E:$E,Dépenses!$W:$W,'Suivi Tréso. '!K$1,INDIRECT("Dépenses!"&amp;$G15),"X"),IF($F15="Passif",SUMIFS(Dépenses!$E:$E,Dépenses!$W:$W,'Suivi Tréso. '!K$1,INDIRECT("Dépenses!"&amp;$G15),"X",Dépenses!$U:$U,0)+SUMIFS(Recettes!$E:$E,Recettes!$W:$W,'Suivi Tréso. '!K$1,INDIRECT("Recettes!"&amp;$G15),"X",Recettes!$U:$U,1),SUMIFS(Recettes!$E:$E,Recettes!$W:$W,'Suivi Tréso. '!K$1,INDIRECT("Recettes!"&amp;$G15),"X",Recettes!$U:$U,0)+SUMIFS(Dépenses!$E:$E,Dépenses!$W:$W,'Suivi Tréso. '!K$1,INDIRECT("Dépenses!"&amp;$G15),"X",Dépenses!$U:$U,1)))</f>
        <v>0</v>
      </c>
      <c r="L16" s="148">
        <f ca="1">-IF($F15="Trésorerie",SUMIFS(Dépenses!$E:$E,Dépenses!$W:$W,'Suivi Tréso. '!L$1,INDIRECT("Dépenses!"&amp;$G15),"X"),IF($F15="Passif",SUMIFS(Dépenses!$E:$E,Dépenses!$W:$W,'Suivi Tréso. '!L$1,INDIRECT("Dépenses!"&amp;$G15),"X",Dépenses!$U:$U,0)+SUMIFS(Recettes!$E:$E,Recettes!$W:$W,'Suivi Tréso. '!L$1,INDIRECT("Recettes!"&amp;$G15),"X",Recettes!$U:$U,1),SUMIFS(Recettes!$E:$E,Recettes!$W:$W,'Suivi Tréso. '!L$1,INDIRECT("Recettes!"&amp;$G15),"X",Recettes!$U:$U,0)+SUMIFS(Dépenses!$E:$E,Dépenses!$W:$W,'Suivi Tréso. '!L$1,INDIRECT("Dépenses!"&amp;$G15),"X",Dépenses!$U:$U,1)))</f>
        <v>0</v>
      </c>
      <c r="M16" s="149">
        <f ca="1">-IF($F15="Trésorerie",SUMIFS(Dépenses!$E:$E,Dépenses!$W:$W,'Suivi Tréso. '!M$1,INDIRECT("Dépenses!"&amp;$G15),"X"),IF($F15="Passif",SUMIFS(Dépenses!$E:$E,Dépenses!$W:$W,'Suivi Tréso. '!M$1,INDIRECT("Dépenses!"&amp;$G15),"X",Dépenses!$U:$U,0)+SUMIFS(Recettes!$E:$E,Recettes!$W:$W,'Suivi Tréso. '!M$1,INDIRECT("Recettes!"&amp;$G15),"X",Recettes!$U:$U,1),SUMIFS(Recettes!$E:$E,Recettes!$W:$W,'Suivi Tréso. '!M$1,INDIRECT("Recettes!"&amp;$G15),"X",Recettes!$U:$U,0)+SUMIFS(Dépenses!$E:$E,Dépenses!$W:$W,'Suivi Tréso. '!M$1,INDIRECT("Dépenses!"&amp;$G15),"X",Dépenses!$U:$U,1)))</f>
        <v>0</v>
      </c>
      <c r="N16" s="148">
        <f ca="1">-IF($F15="Trésorerie",SUMIFS(Dépenses!$E:$E,Dépenses!$W:$W,'Suivi Tréso. '!N$1,INDIRECT("Dépenses!"&amp;$G15),"X"),IF($F15="Passif",SUMIFS(Dépenses!$E:$E,Dépenses!$W:$W,'Suivi Tréso. '!N$1,INDIRECT("Dépenses!"&amp;$G15),"X",Dépenses!$U:$U,0)+SUMIFS(Recettes!$E:$E,Recettes!$W:$W,'Suivi Tréso. '!N$1,INDIRECT("Recettes!"&amp;$G15),"X",Recettes!$U:$U,1),SUMIFS(Recettes!$E:$E,Recettes!$W:$W,'Suivi Tréso. '!N$1,INDIRECT("Recettes!"&amp;$G15),"X",Recettes!$U:$U,0)+SUMIFS(Dépenses!$E:$E,Dépenses!$W:$W,'Suivi Tréso. '!N$1,INDIRECT("Dépenses!"&amp;$G15),"X",Dépenses!$U:$U,1)))</f>
        <v>0</v>
      </c>
      <c r="O16" s="149">
        <f ca="1">-IF($F15="Trésorerie",SUMIFS(Dépenses!$E:$E,Dépenses!$W:$W,'Suivi Tréso. '!O$1,INDIRECT("Dépenses!"&amp;$G15),"X"),IF($F15="Passif",SUMIFS(Dépenses!$E:$E,Dépenses!$W:$W,'Suivi Tréso. '!O$1,INDIRECT("Dépenses!"&amp;$G15),"X",Dépenses!$U:$U,0)+SUMIFS(Recettes!$E:$E,Recettes!$W:$W,'Suivi Tréso. '!O$1,INDIRECT("Recettes!"&amp;$G15),"X",Recettes!$U:$U,1),SUMIFS(Recettes!$E:$E,Recettes!$W:$W,'Suivi Tréso. '!O$1,INDIRECT("Recettes!"&amp;$G15),"X",Recettes!$U:$U,0)+SUMIFS(Dépenses!$E:$E,Dépenses!$W:$W,'Suivi Tréso. '!O$1,INDIRECT("Dépenses!"&amp;$G15),"X",Dépenses!$U:$U,1)))</f>
        <v>0</v>
      </c>
      <c r="P16" s="148">
        <f ca="1">-IF($F15="Trésorerie",SUMIFS(Dépenses!$E:$E,Dépenses!$W:$W,'Suivi Tréso. '!P$1,INDIRECT("Dépenses!"&amp;$G15),"X"),IF($F15="Passif",SUMIFS(Dépenses!$E:$E,Dépenses!$W:$W,'Suivi Tréso. '!P$1,INDIRECT("Dépenses!"&amp;$G15),"X",Dépenses!$U:$U,0)+SUMIFS(Recettes!$E:$E,Recettes!$W:$W,'Suivi Tréso. '!P$1,INDIRECT("Recettes!"&amp;$G15),"X",Recettes!$U:$U,1),SUMIFS(Recettes!$E:$E,Recettes!$W:$W,'Suivi Tréso. '!P$1,INDIRECT("Recettes!"&amp;$G15),"X",Recettes!$U:$U,0)+SUMIFS(Dépenses!$E:$E,Dépenses!$W:$W,'Suivi Tréso. '!P$1,INDIRECT("Dépenses!"&amp;$G15),"X",Dépenses!$U:$U,1)))</f>
        <v>0</v>
      </c>
      <c r="Q16" s="149">
        <f ca="1">-IF($F15="Trésorerie",SUMIFS(Dépenses!$E:$E,Dépenses!$W:$W,'Suivi Tréso. '!Q$1,INDIRECT("Dépenses!"&amp;$G15),"X"),IF($F15="Passif",SUMIFS(Dépenses!$E:$E,Dépenses!$W:$W,'Suivi Tréso. '!Q$1,INDIRECT("Dépenses!"&amp;$G15),"X",Dépenses!$U:$U,0)+SUMIFS(Recettes!$E:$E,Recettes!$W:$W,'Suivi Tréso. '!Q$1,INDIRECT("Recettes!"&amp;$G15),"X",Recettes!$U:$U,1),SUMIFS(Recettes!$E:$E,Recettes!$W:$W,'Suivi Tréso. '!Q$1,INDIRECT("Recettes!"&amp;$G15),"X",Recettes!$U:$U,0)+SUMIFS(Dépenses!$E:$E,Dépenses!$W:$W,'Suivi Tréso. '!Q$1,INDIRECT("Dépenses!"&amp;$G15),"X",Dépenses!$U:$U,1)))</f>
        <v>0</v>
      </c>
      <c r="R16" s="148">
        <f ca="1">-IF($F15="Trésorerie",SUMIFS(Dépenses!$E:$E,Dépenses!$W:$W,'Suivi Tréso. '!R$1,INDIRECT("Dépenses!"&amp;$G15),"X"),IF($F15="Passif",SUMIFS(Dépenses!$E:$E,Dépenses!$W:$W,'Suivi Tréso. '!R$1,INDIRECT("Dépenses!"&amp;$G15),"X",Dépenses!$U:$U,0)+SUMIFS(Recettes!$E:$E,Recettes!$W:$W,'Suivi Tréso. '!R$1,INDIRECT("Recettes!"&amp;$G15),"X",Recettes!$U:$U,1),SUMIFS(Recettes!$E:$E,Recettes!$W:$W,'Suivi Tréso. '!R$1,INDIRECT("Recettes!"&amp;$G15),"X",Recettes!$U:$U,0)+SUMIFS(Dépenses!$E:$E,Dépenses!$W:$W,'Suivi Tréso. '!R$1,INDIRECT("Dépenses!"&amp;$G15),"X",Dépenses!$U:$U,1)))</f>
        <v>0</v>
      </c>
      <c r="S16" s="149">
        <f ca="1">-IF($F15="Trésorerie",SUMIFS(Dépenses!$E:$E,Dépenses!$W:$W,'Suivi Tréso. '!S$1,INDIRECT("Dépenses!"&amp;$G15),"X"),IF($F15="Passif",SUMIFS(Dépenses!$E:$E,Dépenses!$W:$W,'Suivi Tréso. '!S$1,INDIRECT("Dépenses!"&amp;$G15),"X",Dépenses!$U:$U,0)+SUMIFS(Recettes!$E:$E,Recettes!$W:$W,'Suivi Tréso. '!S$1,INDIRECT("Recettes!"&amp;$G15),"X",Recettes!$U:$U,1),SUMIFS(Recettes!$E:$E,Recettes!$W:$W,'Suivi Tréso. '!S$1,INDIRECT("Recettes!"&amp;$G15),"X",Recettes!$U:$U,0)+SUMIFS(Dépenses!$E:$E,Dépenses!$W:$W,'Suivi Tréso. '!S$1,INDIRECT("Dépenses!"&amp;$G15),"X",Dépenses!$U:$U,1)))</f>
        <v>0</v>
      </c>
      <c r="T16" s="150">
        <f ca="1">-IF($F15="Trésorerie",SUMIFS(Dépenses!$E:$E,Dépenses!$W:$W,'Suivi Tréso. '!T$1,INDIRECT("Dépenses!"&amp;$G15),"X"),IF($F15="Passif",SUMIFS(Dépenses!$E:$E,Dépenses!$W:$W,'Suivi Tréso. '!T$1,INDIRECT("Dépenses!"&amp;$G15),"X",Dépenses!$U:$U,0)+SUMIFS(Recettes!$E:$E,Recettes!$W:$W,'Suivi Tréso. '!T$1,INDIRECT("Recettes!"&amp;$G15),"X",Recettes!$U:$U,1),SUMIFS(Recettes!$E:$E,Recettes!$W:$W,'Suivi Tréso. '!T$1,INDIRECT("Recettes!"&amp;$G15),"X",Recettes!$U:$U,0)+SUMIFS(Dépenses!$E:$E,Dépenses!$W:$W,'Suivi Tréso. '!T$1,INDIRECT("Dépenses!"&amp;$G15),"X",Dépenses!$U:$U,1)))</f>
        <v>0</v>
      </c>
    </row>
    <row r="17" spans="1:20" ht="15.75" thickBot="1" x14ac:dyDescent="0.3">
      <c r="A17" s="151"/>
      <c r="B17" s="152"/>
      <c r="C17" s="153"/>
      <c r="D17" s="152"/>
      <c r="E17" s="154"/>
      <c r="F17" s="385"/>
      <c r="G17" s="385"/>
      <c r="H17" s="155" t="s">
        <v>287</v>
      </c>
      <c r="I17" s="156">
        <f ca="1">IF(OR($F15="Actif",$F15="Trésorerie"),$C15+SUM(I15:I16),$C15-SUM(I15:I16))</f>
        <v>16000</v>
      </c>
      <c r="J17" s="153">
        <f ca="1">IF(OR($F15="Trésorerie",$F15="Actif"), I17+SUM(J15:J16),I17-SUM(J15:J16))</f>
        <v>16000</v>
      </c>
      <c r="K17" s="153">
        <f t="shared" ref="K17" ca="1" si="13">IF(OR($F15="Trésorerie",$F15="Actif"), J17+SUM(K15:K16),J17-SUM(K15:K16))</f>
        <v>16000</v>
      </c>
      <c r="L17" s="153">
        <f t="shared" ref="L17" ca="1" si="14">IF(OR($F15="Trésorerie",$F15="Actif"), K17+SUM(L15:L16),K17-SUM(L15:L16))</f>
        <v>16000</v>
      </c>
      <c r="M17" s="153">
        <f t="shared" ref="M17" ca="1" si="15">IF(OR($F15="Trésorerie",$F15="Actif"), L17+SUM(M15:M16),L17-SUM(M15:M16))</f>
        <v>16000</v>
      </c>
      <c r="N17" s="153">
        <f t="shared" ref="N17" ca="1" si="16">IF(OR($F15="Trésorerie",$F15="Actif"), M17+SUM(N15:N16),M17-SUM(N15:N16))</f>
        <v>16000</v>
      </c>
      <c r="O17" s="153">
        <f t="shared" ref="O17" ca="1" si="17">IF(OR($F15="Trésorerie",$F15="Actif"), N17+SUM(O15:O16),N17-SUM(O15:O16))</f>
        <v>16000</v>
      </c>
      <c r="P17" s="153">
        <f t="shared" ref="P17" ca="1" si="18">IF(OR($F15="Trésorerie",$F15="Actif"), O17+SUM(P15:P16),O17-SUM(P15:P16))</f>
        <v>16000</v>
      </c>
      <c r="Q17" s="153">
        <f t="shared" ref="Q17" ca="1" si="19">IF(OR($F15="Trésorerie",$F15="Actif"), P17+SUM(Q15:Q16),P17-SUM(Q15:Q16))</f>
        <v>16000</v>
      </c>
      <c r="R17" s="153">
        <f t="shared" ref="R17" ca="1" si="20">IF(OR($F15="Trésorerie",$F15="Actif"), Q17+SUM(R15:R16),Q17-SUM(R15:R16))</f>
        <v>16000</v>
      </c>
      <c r="S17" s="153">
        <f t="shared" ref="S17" ca="1" si="21">IF(OR($F15="Trésorerie",$F15="Actif"), R17+SUM(S15:S16),R17-SUM(S15:S16))</f>
        <v>16000</v>
      </c>
      <c r="T17" s="157">
        <f t="shared" ref="T17" ca="1" si="22">IF(OR($F15="Trésorerie",$F15="Actif"), S17+SUM(T15:T16),S17-SUM(T15:T16))</f>
        <v>16343.46</v>
      </c>
    </row>
    <row r="18" spans="1:20" ht="9" customHeight="1" thickBot="1" x14ac:dyDescent="0.3">
      <c r="E18" s="42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158">
        <f>Accueil!G10</f>
        <v>0</v>
      </c>
      <c r="B19" s="159" t="str">
        <f>Accueil!H10</f>
        <v>CAISSE</v>
      </c>
      <c r="C19" s="160">
        <f>Accueil!J10</f>
        <v>2.15</v>
      </c>
      <c r="D19" s="159"/>
      <c r="E19" s="161">
        <f ca="1">T21</f>
        <v>2.15</v>
      </c>
      <c r="F19" s="386" t="str">
        <f>Accueil!Q10</f>
        <v>Trésorerie</v>
      </c>
      <c r="G19" s="386" t="s">
        <v>291</v>
      </c>
      <c r="H19" s="162" t="str">
        <f>IF(F19="Trésorerie","Recettes", "Augmentation")</f>
        <v>Recettes</v>
      </c>
      <c r="I19" s="163">
        <f ca="1">IF($F19="Trésorerie",SUMIFS(Recettes!$E:$E,Recettes!$W:$W,'Suivi Tréso. '!I$1,INDIRECT("Recettes!"&amp;$G19),"X"),IF($F19="Passif",SUMIFS(Recettes!$E:$E,Recettes!$W:$W,'Suivi Tréso. '!I$1,INDIRECT("Recettes!"&amp;$G19),"X",Recettes!$U:$U,0)+SUMIFS(Dépenses!$E:$E,Dépenses!$W:$W,'Suivi Tréso. '!I$1,INDIRECT("Dépenses!"&amp;$G19),"X",Dépenses!$U:$U,1),SUMIFS(Dépenses!$E:$E,Dépenses!$W:$W,'Suivi Tréso. '!I$1,INDIRECT("Dépenses!"&amp;$G19),"X",Dépenses!$U:$U,0)+SUMIFS(Recettes!$E:$E,Recettes!$W:$W,'Suivi Tréso. '!I$1,INDIRECT("Recettes!"&amp;$G19),"X",Recettes!$U:$U,1)))</f>
        <v>0</v>
      </c>
      <c r="J19" s="160">
        <f ca="1">IF($F19="Trésorerie",SUMIFS(Recettes!$E:$E,Recettes!$W:$W,'Suivi Tréso. '!J$1,INDIRECT("Recettes!"&amp;$G19),"X"),IF($F19="Passif",SUMIFS(Recettes!$E:$E,Recettes!$W:$W,'Suivi Tréso. '!J$1,INDIRECT("Recettes!"&amp;$G19),"X",Recettes!$U:$U,0)+SUMIFS(Dépenses!$E:$E,Dépenses!$W:$W,'Suivi Tréso. '!J$1,INDIRECT("Dépenses!"&amp;$G19),"X",Dépenses!$U:$U,1),SUMIFS(Dépenses!$E:$E,Dépenses!$W:$W,'Suivi Tréso. '!J$1,INDIRECT("Dépenses!"&amp;$G19),"X",Dépenses!$U:$U,0)+SUMIFS(Recettes!$E:$E,Recettes!$W:$W,'Suivi Tréso. '!J$1,INDIRECT("Recettes!"&amp;$G19),"X",Recettes!$U:$U,1)))</f>
        <v>0</v>
      </c>
      <c r="K19" s="163">
        <f ca="1">IF($F19="Trésorerie",SUMIFS(Recettes!$E:$E,Recettes!$W:$W,'Suivi Tréso. '!K$1,INDIRECT("Recettes!"&amp;$G19),"X"),IF($F19="Passif",SUMIFS(Recettes!$E:$E,Recettes!$W:$W,'Suivi Tréso. '!K$1,INDIRECT("Recettes!"&amp;$G19),"X",Recettes!$U:$U,0)+SUMIFS(Dépenses!$E:$E,Dépenses!$W:$W,'Suivi Tréso. '!K$1,INDIRECT("Dépenses!"&amp;$G19),"X",Dépenses!$U:$U,1),SUMIFS(Dépenses!$E:$E,Dépenses!$W:$W,'Suivi Tréso. '!K$1,INDIRECT("Dépenses!"&amp;$G19),"X",Dépenses!$U:$U,0)+SUMIFS(Recettes!$E:$E,Recettes!$W:$W,'Suivi Tréso. '!K$1,INDIRECT("Recettes!"&amp;$G19),"X",Recettes!$U:$U,1)))</f>
        <v>0</v>
      </c>
      <c r="L19" s="160">
        <f ca="1">IF($F19="Trésorerie",SUMIFS(Recettes!$E:$E,Recettes!$W:$W,'Suivi Tréso. '!L$1,INDIRECT("Recettes!"&amp;$G19),"X"),IF($F19="Passif",SUMIFS(Recettes!$E:$E,Recettes!$W:$W,'Suivi Tréso. '!L$1,INDIRECT("Recettes!"&amp;$G19),"X",Recettes!$U:$U,0)+SUMIFS(Dépenses!$E:$E,Dépenses!$W:$W,'Suivi Tréso. '!L$1,INDIRECT("Dépenses!"&amp;$G19),"X",Dépenses!$U:$U,1),SUMIFS(Dépenses!$E:$E,Dépenses!$W:$W,'Suivi Tréso. '!L$1,INDIRECT("Dépenses!"&amp;$G19),"X",Dépenses!$U:$U,0)+SUMIFS(Recettes!$E:$E,Recettes!$W:$W,'Suivi Tréso. '!L$1,INDIRECT("Recettes!"&amp;$G19),"X",Recettes!$U:$U,1)))</f>
        <v>0</v>
      </c>
      <c r="M19" s="163">
        <f ca="1">IF($F19="Trésorerie",SUMIFS(Recettes!$E:$E,Recettes!$W:$W,'Suivi Tréso. '!M$1,INDIRECT("Recettes!"&amp;$G19),"X"),IF($F19="Passif",SUMIFS(Recettes!$E:$E,Recettes!$W:$W,'Suivi Tréso. '!M$1,INDIRECT("Recettes!"&amp;$G19),"X",Recettes!$U:$U,0)+SUMIFS(Dépenses!$E:$E,Dépenses!$W:$W,'Suivi Tréso. '!M$1,INDIRECT("Dépenses!"&amp;$G19),"X",Dépenses!$U:$U,1),SUMIFS(Dépenses!$E:$E,Dépenses!$W:$W,'Suivi Tréso. '!M$1,INDIRECT("Dépenses!"&amp;$G19),"X",Dépenses!$U:$U,0)+SUMIFS(Recettes!$E:$E,Recettes!$W:$W,'Suivi Tréso. '!M$1,INDIRECT("Recettes!"&amp;$G19),"X",Recettes!$U:$U,1)))</f>
        <v>0</v>
      </c>
      <c r="N19" s="160">
        <f ca="1">IF($F19="Trésorerie",SUMIFS(Recettes!$E:$E,Recettes!$W:$W,'Suivi Tréso. '!N$1,INDIRECT("Recettes!"&amp;$G19),"X"),IF($F19="Passif",SUMIFS(Recettes!$E:$E,Recettes!$W:$W,'Suivi Tréso. '!N$1,INDIRECT("Recettes!"&amp;$G19),"X",Recettes!$U:$U,0)+SUMIFS(Dépenses!$E:$E,Dépenses!$W:$W,'Suivi Tréso. '!N$1,INDIRECT("Dépenses!"&amp;$G19),"X",Dépenses!$U:$U,1),SUMIFS(Dépenses!$E:$E,Dépenses!$W:$W,'Suivi Tréso. '!N$1,INDIRECT("Dépenses!"&amp;$G19),"X",Dépenses!$U:$U,0)+SUMIFS(Recettes!$E:$E,Recettes!$W:$W,'Suivi Tréso. '!N$1,INDIRECT("Recettes!"&amp;$G19),"X",Recettes!$U:$U,1)))</f>
        <v>0</v>
      </c>
      <c r="O19" s="163">
        <f ca="1">IF($F19="Trésorerie",SUMIFS(Recettes!$E:$E,Recettes!$W:$W,'Suivi Tréso. '!O$1,INDIRECT("Recettes!"&amp;$G19),"X"),IF($F19="Passif",SUMIFS(Recettes!$E:$E,Recettes!$W:$W,'Suivi Tréso. '!O$1,INDIRECT("Recettes!"&amp;$G19),"X",Recettes!$U:$U,0)+SUMIFS(Dépenses!$E:$E,Dépenses!$W:$W,'Suivi Tréso. '!O$1,INDIRECT("Dépenses!"&amp;$G19),"X",Dépenses!$U:$U,1),SUMIFS(Dépenses!$E:$E,Dépenses!$W:$W,'Suivi Tréso. '!O$1,INDIRECT("Dépenses!"&amp;$G19),"X",Dépenses!$U:$U,0)+SUMIFS(Recettes!$E:$E,Recettes!$W:$W,'Suivi Tréso. '!O$1,INDIRECT("Recettes!"&amp;$G19),"X",Recettes!$U:$U,1)))</f>
        <v>0</v>
      </c>
      <c r="P19" s="160">
        <f ca="1">IF($F19="Trésorerie",SUMIFS(Recettes!$E:$E,Recettes!$W:$W,'Suivi Tréso. '!P$1,INDIRECT("Recettes!"&amp;$G19),"X"),IF($F19="Passif",SUMIFS(Recettes!$E:$E,Recettes!$W:$W,'Suivi Tréso. '!P$1,INDIRECT("Recettes!"&amp;$G19),"X",Recettes!$U:$U,0)+SUMIFS(Dépenses!$E:$E,Dépenses!$W:$W,'Suivi Tréso. '!P$1,INDIRECT("Dépenses!"&amp;$G19),"X",Dépenses!$U:$U,1),SUMIFS(Dépenses!$E:$E,Dépenses!$W:$W,'Suivi Tréso. '!P$1,INDIRECT("Dépenses!"&amp;$G19),"X",Dépenses!$U:$U,0)+SUMIFS(Recettes!$E:$E,Recettes!$W:$W,'Suivi Tréso. '!P$1,INDIRECT("Recettes!"&amp;$G19),"X",Recettes!$U:$U,1)))</f>
        <v>0</v>
      </c>
      <c r="Q19" s="163">
        <f ca="1">IF($F19="Trésorerie",SUMIFS(Recettes!$E:$E,Recettes!$W:$W,'Suivi Tréso. '!Q$1,INDIRECT("Recettes!"&amp;$G19),"X"),IF($F19="Passif",SUMIFS(Recettes!$E:$E,Recettes!$W:$W,'Suivi Tréso. '!Q$1,INDIRECT("Recettes!"&amp;$G19),"X",Recettes!$U:$U,0)+SUMIFS(Dépenses!$E:$E,Dépenses!$W:$W,'Suivi Tréso. '!Q$1,INDIRECT("Dépenses!"&amp;$G19),"X",Dépenses!$U:$U,1),SUMIFS(Dépenses!$E:$E,Dépenses!$W:$W,'Suivi Tréso. '!Q$1,INDIRECT("Dépenses!"&amp;$G19),"X",Dépenses!$U:$U,0)+SUMIFS(Recettes!$E:$E,Recettes!$W:$W,'Suivi Tréso. '!Q$1,INDIRECT("Recettes!"&amp;$G19),"X",Recettes!$U:$U,1)))</f>
        <v>0</v>
      </c>
      <c r="R19" s="160">
        <f ca="1">IF($F19="Trésorerie",SUMIFS(Recettes!$E:$E,Recettes!$W:$W,'Suivi Tréso. '!R$1,INDIRECT("Recettes!"&amp;$G19),"X"),IF($F19="Passif",SUMIFS(Recettes!$E:$E,Recettes!$W:$W,'Suivi Tréso. '!R$1,INDIRECT("Recettes!"&amp;$G19),"X",Recettes!$U:$U,0)+SUMIFS(Dépenses!$E:$E,Dépenses!$W:$W,'Suivi Tréso. '!R$1,INDIRECT("Dépenses!"&amp;$G19),"X",Dépenses!$U:$U,1),SUMIFS(Dépenses!$E:$E,Dépenses!$W:$W,'Suivi Tréso. '!R$1,INDIRECT("Dépenses!"&amp;$G19),"X",Dépenses!$U:$U,0)+SUMIFS(Recettes!$E:$E,Recettes!$W:$W,'Suivi Tréso. '!R$1,INDIRECT("Recettes!"&amp;$G19),"X",Recettes!$U:$U,1)))</f>
        <v>0</v>
      </c>
      <c r="S19" s="163">
        <f ca="1">IF($F19="Trésorerie",SUMIFS(Recettes!$E:$E,Recettes!$W:$W,'Suivi Tréso. '!S$1,INDIRECT("Recettes!"&amp;$G19),"X"),IF($F19="Passif",SUMIFS(Recettes!$E:$E,Recettes!$W:$W,'Suivi Tréso. '!S$1,INDIRECT("Recettes!"&amp;$G19),"X",Recettes!$U:$U,0)+SUMIFS(Dépenses!$E:$E,Dépenses!$W:$W,'Suivi Tréso. '!S$1,INDIRECT("Dépenses!"&amp;$G19),"X",Dépenses!$U:$U,1),SUMIFS(Dépenses!$E:$E,Dépenses!$W:$W,'Suivi Tréso. '!S$1,INDIRECT("Dépenses!"&amp;$G19),"X",Dépenses!$U:$U,0)+SUMIFS(Recettes!$E:$E,Recettes!$W:$W,'Suivi Tréso. '!S$1,INDIRECT("Recettes!"&amp;$G19),"X",Recettes!$U:$U,1)))</f>
        <v>1400</v>
      </c>
      <c r="T19" s="164">
        <f ca="1">IF($F19="Trésorerie",SUMIFS(Recettes!$E:$E,Recettes!$W:$W,'Suivi Tréso. '!T$1,INDIRECT("Recettes!"&amp;$G19),"X"),IF($F19="Passif",SUMIFS(Recettes!$E:$E,Recettes!$W:$W,'Suivi Tréso. '!T$1,INDIRECT("Recettes!"&amp;$G19),"X",Recettes!$U:$U,0)+SUMIFS(Dépenses!$E:$E,Dépenses!$W:$W,'Suivi Tréso. '!T$1,INDIRECT("Dépenses!"&amp;$G19),"X",Dépenses!$U:$U,1),SUMIFS(Dépenses!$E:$E,Dépenses!$W:$W,'Suivi Tréso. '!T$1,INDIRECT("Dépenses!"&amp;$G19),"X",Dépenses!$U:$U,0)+SUMIFS(Recettes!$E:$E,Recettes!$W:$W,'Suivi Tréso. '!T$1,INDIRECT("Recettes!"&amp;$G19),"X",Recettes!$U:$U,1)))</f>
        <v>0</v>
      </c>
    </row>
    <row r="20" spans="1:20" x14ac:dyDescent="0.25">
      <c r="A20" s="165"/>
      <c r="B20" s="166"/>
      <c r="C20" s="167"/>
      <c r="D20" s="166"/>
      <c r="E20" s="168"/>
      <c r="F20" s="387"/>
      <c r="G20" s="387"/>
      <c r="H20" s="169" t="str">
        <f>IF(F19="Trésorerie","Dépenses","Diminution")</f>
        <v>Dépenses</v>
      </c>
      <c r="I20" s="170">
        <f ca="1">-IF($F19="Trésorerie",SUMIFS(Dépenses!$E:$E,Dépenses!$W:$W,'Suivi Tréso. '!I$1,INDIRECT("Dépenses!"&amp;$G19),"X"),IF($F19="Passif",SUMIFS(Dépenses!$E:$E,Dépenses!$W:$W,'Suivi Tréso. '!I$1,INDIRECT("Dépenses!"&amp;$G19),"X",Dépenses!$U:$U,0)+SUMIFS(Recettes!$E:$E,Recettes!$W:$W,'Suivi Tréso. '!I$1,INDIRECT("Recettes!"&amp;$G19),"X",Recettes!$U:$U,1),SUMIFS(Recettes!$E:$E,Recettes!$W:$W,'Suivi Tréso. '!I$1,INDIRECT("Recettes!"&amp;$G19),"X",Recettes!$U:$U,0)+SUMIFS(Dépenses!$E:$E,Dépenses!$W:$W,'Suivi Tréso. '!I$1,INDIRECT("Dépenses!"&amp;$G19),"X",Dépenses!$U:$U,1)))</f>
        <v>0</v>
      </c>
      <c r="J20" s="171">
        <f ca="1">-IF($F19="Trésorerie",SUMIFS(Dépenses!$E:$E,Dépenses!$W:$W,'Suivi Tréso. '!J$1,INDIRECT("Dépenses!"&amp;$G19),"X"),IF($F19="Passif",SUMIFS(Dépenses!$E:$E,Dépenses!$W:$W,'Suivi Tréso. '!J$1,INDIRECT("Dépenses!"&amp;$G19),"X",Dépenses!$U:$U,0)+SUMIFS(Recettes!$E:$E,Recettes!$W:$W,'Suivi Tréso. '!J$1,INDIRECT("Recettes!"&amp;$G19),"X",Recettes!$U:$U,1),SUMIFS(Recettes!$E:$E,Recettes!$W:$W,'Suivi Tréso. '!J$1,INDIRECT("Recettes!"&amp;$G19),"X",Recettes!$U:$U,0)+SUMIFS(Dépenses!$E:$E,Dépenses!$W:$W,'Suivi Tréso. '!J$1,INDIRECT("Dépenses!"&amp;$G19),"X",Dépenses!$U:$U,1)))</f>
        <v>0</v>
      </c>
      <c r="K20" s="172">
        <f ca="1">-IF($F19="Trésorerie",SUMIFS(Dépenses!$E:$E,Dépenses!$W:$W,'Suivi Tréso. '!K$1,INDIRECT("Dépenses!"&amp;$G19),"X"),IF($F19="Passif",SUMIFS(Dépenses!$E:$E,Dépenses!$W:$W,'Suivi Tréso. '!K$1,INDIRECT("Dépenses!"&amp;$G19),"X",Dépenses!$U:$U,0)+SUMIFS(Recettes!$E:$E,Recettes!$W:$W,'Suivi Tréso. '!K$1,INDIRECT("Recettes!"&amp;$G19),"X",Recettes!$U:$U,1),SUMIFS(Recettes!$E:$E,Recettes!$W:$W,'Suivi Tréso. '!K$1,INDIRECT("Recettes!"&amp;$G19),"X",Recettes!$U:$U,0)+SUMIFS(Dépenses!$E:$E,Dépenses!$W:$W,'Suivi Tréso. '!K$1,INDIRECT("Dépenses!"&amp;$G19),"X",Dépenses!$U:$U,1)))</f>
        <v>0</v>
      </c>
      <c r="L20" s="171">
        <f ca="1">-IF($F19="Trésorerie",SUMIFS(Dépenses!$E:$E,Dépenses!$W:$W,'Suivi Tréso. '!L$1,INDIRECT("Dépenses!"&amp;$G19),"X"),IF($F19="Passif",SUMIFS(Dépenses!$E:$E,Dépenses!$W:$W,'Suivi Tréso. '!L$1,INDIRECT("Dépenses!"&amp;$G19),"X",Dépenses!$U:$U,0)+SUMIFS(Recettes!$E:$E,Recettes!$W:$W,'Suivi Tréso. '!L$1,INDIRECT("Recettes!"&amp;$G19),"X",Recettes!$U:$U,1),SUMIFS(Recettes!$E:$E,Recettes!$W:$W,'Suivi Tréso. '!L$1,INDIRECT("Recettes!"&amp;$G19),"X",Recettes!$U:$U,0)+SUMIFS(Dépenses!$E:$E,Dépenses!$W:$W,'Suivi Tréso. '!L$1,INDIRECT("Dépenses!"&amp;$G19),"X",Dépenses!$U:$U,1)))</f>
        <v>0</v>
      </c>
      <c r="M20" s="172">
        <f ca="1">-IF($F19="Trésorerie",SUMIFS(Dépenses!$E:$E,Dépenses!$W:$W,'Suivi Tréso. '!M$1,INDIRECT("Dépenses!"&amp;$G19),"X"),IF($F19="Passif",SUMIFS(Dépenses!$E:$E,Dépenses!$W:$W,'Suivi Tréso. '!M$1,INDIRECT("Dépenses!"&amp;$G19),"X",Dépenses!$U:$U,0)+SUMIFS(Recettes!$E:$E,Recettes!$W:$W,'Suivi Tréso. '!M$1,INDIRECT("Recettes!"&amp;$G19),"X",Recettes!$U:$U,1),SUMIFS(Recettes!$E:$E,Recettes!$W:$W,'Suivi Tréso. '!M$1,INDIRECT("Recettes!"&amp;$G19),"X",Recettes!$U:$U,0)+SUMIFS(Dépenses!$E:$E,Dépenses!$W:$W,'Suivi Tréso. '!M$1,INDIRECT("Dépenses!"&amp;$G19),"X",Dépenses!$U:$U,1)))</f>
        <v>0</v>
      </c>
      <c r="N20" s="171">
        <f ca="1">-IF($F19="Trésorerie",SUMIFS(Dépenses!$E:$E,Dépenses!$W:$W,'Suivi Tréso. '!N$1,INDIRECT("Dépenses!"&amp;$G19),"X"),IF($F19="Passif",SUMIFS(Dépenses!$E:$E,Dépenses!$W:$W,'Suivi Tréso. '!N$1,INDIRECT("Dépenses!"&amp;$G19),"X",Dépenses!$U:$U,0)+SUMIFS(Recettes!$E:$E,Recettes!$W:$W,'Suivi Tréso. '!N$1,INDIRECT("Recettes!"&amp;$G19),"X",Recettes!$U:$U,1),SUMIFS(Recettes!$E:$E,Recettes!$W:$W,'Suivi Tréso. '!N$1,INDIRECT("Recettes!"&amp;$G19),"X",Recettes!$U:$U,0)+SUMIFS(Dépenses!$E:$E,Dépenses!$W:$W,'Suivi Tréso. '!N$1,INDIRECT("Dépenses!"&amp;$G19),"X",Dépenses!$U:$U,1)))</f>
        <v>0</v>
      </c>
      <c r="O20" s="172">
        <f ca="1">-IF($F19="Trésorerie",SUMIFS(Dépenses!$E:$E,Dépenses!$W:$W,'Suivi Tréso. '!O$1,INDIRECT("Dépenses!"&amp;$G19),"X"),IF($F19="Passif",SUMIFS(Dépenses!$E:$E,Dépenses!$W:$W,'Suivi Tréso. '!O$1,INDIRECT("Dépenses!"&amp;$G19),"X",Dépenses!$U:$U,0)+SUMIFS(Recettes!$E:$E,Recettes!$W:$W,'Suivi Tréso. '!O$1,INDIRECT("Recettes!"&amp;$G19),"X",Recettes!$U:$U,1),SUMIFS(Recettes!$E:$E,Recettes!$W:$W,'Suivi Tréso. '!O$1,INDIRECT("Recettes!"&amp;$G19),"X",Recettes!$U:$U,0)+SUMIFS(Dépenses!$E:$E,Dépenses!$W:$W,'Suivi Tréso. '!O$1,INDIRECT("Dépenses!"&amp;$G19),"X",Dépenses!$U:$U,1)))</f>
        <v>0</v>
      </c>
      <c r="P20" s="171">
        <f ca="1">-IF($F19="Trésorerie",SUMIFS(Dépenses!$E:$E,Dépenses!$W:$W,'Suivi Tréso. '!P$1,INDIRECT("Dépenses!"&amp;$G19),"X"),IF($F19="Passif",SUMIFS(Dépenses!$E:$E,Dépenses!$W:$W,'Suivi Tréso. '!P$1,INDIRECT("Dépenses!"&amp;$G19),"X",Dépenses!$U:$U,0)+SUMIFS(Recettes!$E:$E,Recettes!$W:$W,'Suivi Tréso. '!P$1,INDIRECT("Recettes!"&amp;$G19),"X",Recettes!$U:$U,1),SUMIFS(Recettes!$E:$E,Recettes!$W:$W,'Suivi Tréso. '!P$1,INDIRECT("Recettes!"&amp;$G19),"X",Recettes!$U:$U,0)+SUMIFS(Dépenses!$E:$E,Dépenses!$W:$W,'Suivi Tréso. '!P$1,INDIRECT("Dépenses!"&amp;$G19),"X",Dépenses!$U:$U,1)))</f>
        <v>0</v>
      </c>
      <c r="Q20" s="172">
        <f ca="1">-IF($F19="Trésorerie",SUMIFS(Dépenses!$E:$E,Dépenses!$W:$W,'Suivi Tréso. '!Q$1,INDIRECT("Dépenses!"&amp;$G19),"X"),IF($F19="Passif",SUMIFS(Dépenses!$E:$E,Dépenses!$W:$W,'Suivi Tréso. '!Q$1,INDIRECT("Dépenses!"&amp;$G19),"X",Dépenses!$U:$U,0)+SUMIFS(Recettes!$E:$E,Recettes!$W:$W,'Suivi Tréso. '!Q$1,INDIRECT("Recettes!"&amp;$G19),"X",Recettes!$U:$U,1),SUMIFS(Recettes!$E:$E,Recettes!$W:$W,'Suivi Tréso. '!Q$1,INDIRECT("Recettes!"&amp;$G19),"X",Recettes!$U:$U,0)+SUMIFS(Dépenses!$E:$E,Dépenses!$W:$W,'Suivi Tréso. '!Q$1,INDIRECT("Dépenses!"&amp;$G19),"X",Dépenses!$U:$U,1)))</f>
        <v>0</v>
      </c>
      <c r="R20" s="171">
        <f ca="1">-IF($F19="Trésorerie",SUMIFS(Dépenses!$E:$E,Dépenses!$W:$W,'Suivi Tréso. '!R$1,INDIRECT("Dépenses!"&amp;$G19),"X"),IF($F19="Passif",SUMIFS(Dépenses!$E:$E,Dépenses!$W:$W,'Suivi Tréso. '!R$1,INDIRECT("Dépenses!"&amp;$G19),"X",Dépenses!$U:$U,0)+SUMIFS(Recettes!$E:$E,Recettes!$W:$W,'Suivi Tréso. '!R$1,INDIRECT("Recettes!"&amp;$G19),"X",Recettes!$U:$U,1),SUMIFS(Recettes!$E:$E,Recettes!$W:$W,'Suivi Tréso. '!R$1,INDIRECT("Recettes!"&amp;$G19),"X",Recettes!$U:$U,0)+SUMIFS(Dépenses!$E:$E,Dépenses!$W:$W,'Suivi Tréso. '!R$1,INDIRECT("Dépenses!"&amp;$G19),"X",Dépenses!$U:$U,1)))</f>
        <v>0</v>
      </c>
      <c r="S20" s="172">
        <f ca="1">-IF($F19="Trésorerie",SUMIFS(Dépenses!$E:$E,Dépenses!$W:$W,'Suivi Tréso. '!S$1,INDIRECT("Dépenses!"&amp;$G19),"X"),IF($F19="Passif",SUMIFS(Dépenses!$E:$E,Dépenses!$W:$W,'Suivi Tréso. '!S$1,INDIRECT("Dépenses!"&amp;$G19),"X",Dépenses!$U:$U,0)+SUMIFS(Recettes!$E:$E,Recettes!$W:$W,'Suivi Tréso. '!S$1,INDIRECT("Recettes!"&amp;$G19),"X",Recettes!$U:$U,1),SUMIFS(Recettes!$E:$E,Recettes!$W:$W,'Suivi Tréso. '!S$1,INDIRECT("Recettes!"&amp;$G19),"X",Recettes!$U:$U,0)+SUMIFS(Dépenses!$E:$E,Dépenses!$W:$W,'Suivi Tréso. '!S$1,INDIRECT("Dépenses!"&amp;$G19),"X",Dépenses!$U:$U,1)))</f>
        <v>-1400</v>
      </c>
      <c r="T20" s="173">
        <f ca="1">-IF($F19="Trésorerie",SUMIFS(Dépenses!$E:$E,Dépenses!$W:$W,'Suivi Tréso. '!T$1,INDIRECT("Dépenses!"&amp;$G19),"X"),IF($F19="Passif",SUMIFS(Dépenses!$E:$E,Dépenses!$W:$W,'Suivi Tréso. '!T$1,INDIRECT("Dépenses!"&amp;$G19),"X",Dépenses!$U:$U,0)+SUMIFS(Recettes!$E:$E,Recettes!$W:$W,'Suivi Tréso. '!T$1,INDIRECT("Recettes!"&amp;$G19),"X",Recettes!$U:$U,1),SUMIFS(Recettes!$E:$E,Recettes!$W:$W,'Suivi Tréso. '!T$1,INDIRECT("Recettes!"&amp;$G19),"X",Recettes!$U:$U,0)+SUMIFS(Dépenses!$E:$E,Dépenses!$W:$W,'Suivi Tréso. '!T$1,INDIRECT("Dépenses!"&amp;$G19),"X",Dépenses!$U:$U,1)))</f>
        <v>0</v>
      </c>
    </row>
    <row r="21" spans="1:20" ht="15.75" thickBot="1" x14ac:dyDescent="0.3">
      <c r="A21" s="174"/>
      <c r="B21" s="175"/>
      <c r="C21" s="176"/>
      <c r="D21" s="175"/>
      <c r="E21" s="177"/>
      <c r="F21" s="388"/>
      <c r="G21" s="388"/>
      <c r="H21" s="178" t="s">
        <v>287</v>
      </c>
      <c r="I21" s="179">
        <f ca="1">IF(OR($F19="Actif",$F19="Trésorerie"),$C19+SUM(I19:I20),$C19-SUM(I19:I20))</f>
        <v>2.15</v>
      </c>
      <c r="J21" s="176">
        <f ca="1">IF(OR($F19="Trésorerie",$F19="Actif"), I21+SUM(J19:J20),I21-SUM(J19:J20))</f>
        <v>2.15</v>
      </c>
      <c r="K21" s="176">
        <f t="shared" ref="K21" ca="1" si="23">IF(OR($F19="Trésorerie",$F19="Actif"), J21+SUM(K19:K20),J21-SUM(K19:K20))</f>
        <v>2.15</v>
      </c>
      <c r="L21" s="176">
        <f t="shared" ref="L21" ca="1" si="24">IF(OR($F19="Trésorerie",$F19="Actif"), K21+SUM(L19:L20),K21-SUM(L19:L20))</f>
        <v>2.15</v>
      </c>
      <c r="M21" s="176">
        <f t="shared" ref="M21" ca="1" si="25">IF(OR($F19="Trésorerie",$F19="Actif"), L21+SUM(M19:M20),L21-SUM(M19:M20))</f>
        <v>2.15</v>
      </c>
      <c r="N21" s="176">
        <f t="shared" ref="N21" ca="1" si="26">IF(OR($F19="Trésorerie",$F19="Actif"), M21+SUM(N19:N20),M21-SUM(N19:N20))</f>
        <v>2.15</v>
      </c>
      <c r="O21" s="176">
        <f t="shared" ref="O21" ca="1" si="27">IF(OR($F19="Trésorerie",$F19="Actif"), N21+SUM(O19:O20),N21-SUM(O19:O20))</f>
        <v>2.15</v>
      </c>
      <c r="P21" s="176">
        <f t="shared" ref="P21" ca="1" si="28">IF(OR($F19="Trésorerie",$F19="Actif"), O21+SUM(P19:P20),O21-SUM(P19:P20))</f>
        <v>2.15</v>
      </c>
      <c r="Q21" s="176">
        <f t="shared" ref="Q21" ca="1" si="29">IF(OR($F19="Trésorerie",$F19="Actif"), P21+SUM(Q19:Q20),P21-SUM(Q19:Q20))</f>
        <v>2.15</v>
      </c>
      <c r="R21" s="176">
        <f t="shared" ref="R21" ca="1" si="30">IF(OR($F19="Trésorerie",$F19="Actif"), Q21+SUM(R19:R20),Q21-SUM(R19:R20))</f>
        <v>2.15</v>
      </c>
      <c r="S21" s="176">
        <f t="shared" ref="S21" ca="1" si="31">IF(OR($F19="Trésorerie",$F19="Actif"), R21+SUM(S19:S20),R21-SUM(S19:S20))</f>
        <v>2.15</v>
      </c>
      <c r="T21" s="180">
        <f t="shared" ref="T21" ca="1" si="32">IF(OR($F19="Trésorerie",$F19="Actif"), S21+SUM(T19:T20),S21-SUM(T19:T20))</f>
        <v>2.15</v>
      </c>
    </row>
    <row r="22" spans="1:20" ht="9" customHeight="1" thickBot="1" x14ac:dyDescent="0.3">
      <c r="E22" s="42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181">
        <f>Accueil!G12</f>
        <v>0</v>
      </c>
      <c r="B23" s="182">
        <f>Accueil!H12</f>
        <v>0</v>
      </c>
      <c r="C23" s="183">
        <f>Accueil!J12</f>
        <v>0</v>
      </c>
      <c r="D23" s="182"/>
      <c r="E23" s="184">
        <f ca="1">T25</f>
        <v>0</v>
      </c>
      <c r="F23" s="389" t="str">
        <f>Accueil!Q12</f>
        <v>Trésorerie</v>
      </c>
      <c r="G23" s="389" t="s">
        <v>292</v>
      </c>
      <c r="H23" s="185" t="str">
        <f>IF(F23="Trésorerie","Recettes", "Augmentation")</f>
        <v>Recettes</v>
      </c>
      <c r="I23" s="605">
        <f ca="1">IF($F23="Trésorerie",SUMIFS(Recettes!$E:$E,Recettes!$W:$W,'Suivi Tréso. '!I$1,INDIRECT("Recettes!"&amp;$G23),"X"),IF($F23="Passif",SUMIFS(Recettes!$E:$E,Recettes!$W:$W,'Suivi Tréso. '!I$1,INDIRECT("Recettes!"&amp;$G23),"X",Recettes!$U:$U,0)+SUMIFS(Dépenses!$E:$E,Dépenses!$W:$W,'Suivi Tréso. '!I$1,INDIRECT("Dépenses!"&amp;$G23),"X",Dépenses!$U:$U,1),SUMIFS(Dépenses!$E:$E,Dépenses!$W:$W,'Suivi Tréso. '!I$1,INDIRECT("Dépenses!"&amp;$G23),"X",Dépenses!$U:$U,0)+SUMIFS(Recettes!$E:$E,Recettes!$W:$W,'Suivi Tréso. '!I$1,INDIRECT("Recettes!"&amp;$G23),"X",Recettes!$U:$U,1)))</f>
        <v>0</v>
      </c>
      <c r="J23" s="183">
        <f ca="1">IF($F23="Trésorerie",SUMIFS(Recettes!$E:$E,Recettes!$W:$W,'Suivi Tréso. '!J$1,INDIRECT("Recettes!"&amp;$G23),"X"),IF($F23="Passif",SUMIFS(Recettes!$E:$E,Recettes!$W:$W,'Suivi Tréso. '!J$1,INDIRECT("Recettes!"&amp;$G23),"X",Recettes!$U:$U,0)+SUMIFS(Dépenses!$E:$E,Dépenses!$W:$W,'Suivi Tréso. '!J$1,INDIRECT("Dépenses!"&amp;$G23),"X",Dépenses!$U:$U,1),SUMIFS(Dépenses!$E:$E,Dépenses!$W:$W,'Suivi Tréso. '!J$1,INDIRECT("Dépenses!"&amp;$G23),"X",Dépenses!$U:$U,0)+SUMIFS(Recettes!$E:$E,Recettes!$W:$W,'Suivi Tréso. '!J$1,INDIRECT("Recettes!"&amp;$G23),"X",Recettes!$U:$U,1)))</f>
        <v>0</v>
      </c>
      <c r="K23" s="605">
        <f ca="1">IF($F23="Trésorerie",SUMIFS(Recettes!$E:$E,Recettes!$W:$W,'Suivi Tréso. '!K$1,INDIRECT("Recettes!"&amp;$G23),"X"),IF($F23="Passif",SUMIFS(Recettes!$E:$E,Recettes!$W:$W,'Suivi Tréso. '!K$1,INDIRECT("Recettes!"&amp;$G23),"X",Recettes!$U:$U,0)+SUMIFS(Dépenses!$E:$E,Dépenses!$W:$W,'Suivi Tréso. '!K$1,INDIRECT("Dépenses!"&amp;$G23),"X",Dépenses!$U:$U,1),SUMIFS(Dépenses!$E:$E,Dépenses!$W:$W,'Suivi Tréso. '!K$1,INDIRECT("Dépenses!"&amp;$G23),"X",Dépenses!$U:$U,0)+SUMIFS(Recettes!$E:$E,Recettes!$W:$W,'Suivi Tréso. '!K$1,INDIRECT("Recettes!"&amp;$G23),"X",Recettes!$U:$U,1)))</f>
        <v>0</v>
      </c>
      <c r="L23" s="183">
        <f ca="1">IF($F23="Trésorerie",SUMIFS(Recettes!$E:$E,Recettes!$W:$W,'Suivi Tréso. '!L$1,INDIRECT("Recettes!"&amp;$G23),"X"),IF($F23="Passif",SUMIFS(Recettes!$E:$E,Recettes!$W:$W,'Suivi Tréso. '!L$1,INDIRECT("Recettes!"&amp;$G23),"X",Recettes!$U:$U,0)+SUMIFS(Dépenses!$E:$E,Dépenses!$W:$W,'Suivi Tréso. '!L$1,INDIRECT("Dépenses!"&amp;$G23),"X",Dépenses!$U:$U,1),SUMIFS(Dépenses!$E:$E,Dépenses!$W:$W,'Suivi Tréso. '!L$1,INDIRECT("Dépenses!"&amp;$G23),"X",Dépenses!$U:$U,0)+SUMIFS(Recettes!$E:$E,Recettes!$W:$W,'Suivi Tréso. '!L$1,INDIRECT("Recettes!"&amp;$G23),"X",Recettes!$U:$U,1)))</f>
        <v>0</v>
      </c>
      <c r="M23" s="605">
        <f ca="1">IF($F23="Trésorerie",SUMIFS(Recettes!$E:$E,Recettes!$W:$W,'Suivi Tréso. '!M$1,INDIRECT("Recettes!"&amp;$G23),"X"),IF($F23="Passif",SUMIFS(Recettes!$E:$E,Recettes!$W:$W,'Suivi Tréso. '!M$1,INDIRECT("Recettes!"&amp;$G23),"X",Recettes!$U:$U,0)+SUMIFS(Dépenses!$E:$E,Dépenses!$W:$W,'Suivi Tréso. '!M$1,INDIRECT("Dépenses!"&amp;$G23),"X",Dépenses!$U:$U,1),SUMIFS(Dépenses!$E:$E,Dépenses!$W:$W,'Suivi Tréso. '!M$1,INDIRECT("Dépenses!"&amp;$G23),"X",Dépenses!$U:$U,0)+SUMIFS(Recettes!$E:$E,Recettes!$W:$W,'Suivi Tréso. '!M$1,INDIRECT("Recettes!"&amp;$G23),"X",Recettes!$U:$U,1)))</f>
        <v>0</v>
      </c>
      <c r="N23" s="183">
        <f ca="1">IF($F23="Trésorerie",SUMIFS(Recettes!$E:$E,Recettes!$W:$W,'Suivi Tréso. '!N$1,INDIRECT("Recettes!"&amp;$G23),"X"),IF($F23="Passif",SUMIFS(Recettes!$E:$E,Recettes!$W:$W,'Suivi Tréso. '!N$1,INDIRECT("Recettes!"&amp;$G23),"X",Recettes!$U:$U,0)+SUMIFS(Dépenses!$E:$E,Dépenses!$W:$W,'Suivi Tréso. '!N$1,INDIRECT("Dépenses!"&amp;$G23),"X",Dépenses!$U:$U,1),SUMIFS(Dépenses!$E:$E,Dépenses!$W:$W,'Suivi Tréso. '!N$1,INDIRECT("Dépenses!"&amp;$G23),"X",Dépenses!$U:$U,0)+SUMIFS(Recettes!$E:$E,Recettes!$W:$W,'Suivi Tréso. '!N$1,INDIRECT("Recettes!"&amp;$G23),"X",Recettes!$U:$U,1)))</f>
        <v>0</v>
      </c>
      <c r="O23" s="605">
        <f ca="1">IF($F23="Trésorerie",SUMIFS(Recettes!$E:$E,Recettes!$W:$W,'Suivi Tréso. '!O$1,INDIRECT("Recettes!"&amp;$G23),"X"),IF($F23="Passif",SUMIFS(Recettes!$E:$E,Recettes!$W:$W,'Suivi Tréso. '!O$1,INDIRECT("Recettes!"&amp;$G23),"X",Recettes!$U:$U,0)+SUMIFS(Dépenses!$E:$E,Dépenses!$W:$W,'Suivi Tréso. '!O$1,INDIRECT("Dépenses!"&amp;$G23),"X",Dépenses!$U:$U,1),SUMIFS(Dépenses!$E:$E,Dépenses!$W:$W,'Suivi Tréso. '!O$1,INDIRECT("Dépenses!"&amp;$G23),"X",Dépenses!$U:$U,0)+SUMIFS(Recettes!$E:$E,Recettes!$W:$W,'Suivi Tréso. '!O$1,INDIRECT("Recettes!"&amp;$G23),"X",Recettes!$U:$U,1)))</f>
        <v>0</v>
      </c>
      <c r="P23" s="183">
        <f ca="1">IF($F23="Trésorerie",SUMIFS(Recettes!$E:$E,Recettes!$W:$W,'Suivi Tréso. '!P$1,INDIRECT("Recettes!"&amp;$G23),"X"),IF($F23="Passif",SUMIFS(Recettes!$E:$E,Recettes!$W:$W,'Suivi Tréso. '!P$1,INDIRECT("Recettes!"&amp;$G23),"X",Recettes!$U:$U,0)+SUMIFS(Dépenses!$E:$E,Dépenses!$W:$W,'Suivi Tréso. '!P$1,INDIRECT("Dépenses!"&amp;$G23),"X",Dépenses!$U:$U,1),SUMIFS(Dépenses!$E:$E,Dépenses!$W:$W,'Suivi Tréso. '!P$1,INDIRECT("Dépenses!"&amp;$G23),"X",Dépenses!$U:$U,0)+SUMIFS(Recettes!$E:$E,Recettes!$W:$W,'Suivi Tréso. '!P$1,INDIRECT("Recettes!"&amp;$G23),"X",Recettes!$U:$U,1)))</f>
        <v>0</v>
      </c>
      <c r="Q23" s="605">
        <f ca="1">IF($F23="Trésorerie",SUMIFS(Recettes!$E:$E,Recettes!$W:$W,'Suivi Tréso. '!Q$1,INDIRECT("Recettes!"&amp;$G23),"X"),IF($F23="Passif",SUMIFS(Recettes!$E:$E,Recettes!$W:$W,'Suivi Tréso. '!Q$1,INDIRECT("Recettes!"&amp;$G23),"X",Recettes!$U:$U,0)+SUMIFS(Dépenses!$E:$E,Dépenses!$W:$W,'Suivi Tréso. '!Q$1,INDIRECT("Dépenses!"&amp;$G23),"X",Dépenses!$U:$U,1),SUMIFS(Dépenses!$E:$E,Dépenses!$W:$W,'Suivi Tréso. '!Q$1,INDIRECT("Dépenses!"&amp;$G23),"X",Dépenses!$U:$U,0)+SUMIFS(Recettes!$E:$E,Recettes!$W:$W,'Suivi Tréso. '!Q$1,INDIRECT("Recettes!"&amp;$G23),"X",Recettes!$U:$U,1)))</f>
        <v>0</v>
      </c>
      <c r="R23" s="183">
        <f ca="1">IF($F23="Trésorerie",SUMIFS(Recettes!$E:$E,Recettes!$W:$W,'Suivi Tréso. '!R$1,INDIRECT("Recettes!"&amp;$G23),"X"),IF($F23="Passif",SUMIFS(Recettes!$E:$E,Recettes!$W:$W,'Suivi Tréso. '!R$1,INDIRECT("Recettes!"&amp;$G23),"X",Recettes!$U:$U,0)+SUMIFS(Dépenses!$E:$E,Dépenses!$W:$W,'Suivi Tréso. '!R$1,INDIRECT("Dépenses!"&amp;$G23),"X",Dépenses!$U:$U,1),SUMIFS(Dépenses!$E:$E,Dépenses!$W:$W,'Suivi Tréso. '!R$1,INDIRECT("Dépenses!"&amp;$G23),"X",Dépenses!$U:$U,0)+SUMIFS(Recettes!$E:$E,Recettes!$W:$W,'Suivi Tréso. '!R$1,INDIRECT("Recettes!"&amp;$G23),"X",Recettes!$U:$U,1)))</f>
        <v>0</v>
      </c>
      <c r="S23" s="605">
        <f ca="1">IF($F23="Trésorerie",SUMIFS(Recettes!$E:$E,Recettes!$W:$W,'Suivi Tréso. '!S$1,INDIRECT("Recettes!"&amp;$G23),"X"),IF($F23="Passif",SUMIFS(Recettes!$E:$E,Recettes!$W:$W,'Suivi Tréso. '!S$1,INDIRECT("Recettes!"&amp;$G23),"X",Recettes!$U:$U,0)+SUMIFS(Dépenses!$E:$E,Dépenses!$W:$W,'Suivi Tréso. '!S$1,INDIRECT("Dépenses!"&amp;$G23),"X",Dépenses!$U:$U,1),SUMIFS(Dépenses!$E:$E,Dépenses!$W:$W,'Suivi Tréso. '!S$1,INDIRECT("Dépenses!"&amp;$G23),"X",Dépenses!$U:$U,0)+SUMIFS(Recettes!$E:$E,Recettes!$W:$W,'Suivi Tréso. '!S$1,INDIRECT("Recettes!"&amp;$G23),"X",Recettes!$U:$U,1)))</f>
        <v>0</v>
      </c>
      <c r="T23" s="606">
        <f ca="1">IF($F23="Trésorerie",SUMIFS(Recettes!$E:$E,Recettes!$W:$W,'Suivi Tréso. '!T$1,INDIRECT("Recettes!"&amp;$G23),"X"),IF($F23="Passif",SUMIFS(Recettes!$E:$E,Recettes!$W:$W,'Suivi Tréso. '!T$1,INDIRECT("Recettes!"&amp;$G23),"X",Recettes!$U:$U,0)+SUMIFS(Dépenses!$E:$E,Dépenses!$W:$W,'Suivi Tréso. '!T$1,INDIRECT("Dépenses!"&amp;$G23),"X",Dépenses!$U:$U,1),SUMIFS(Dépenses!$E:$E,Dépenses!$W:$W,'Suivi Tréso. '!T$1,INDIRECT("Dépenses!"&amp;$G23),"X",Dépenses!$U:$U,0)+SUMIFS(Recettes!$E:$E,Recettes!$W:$W,'Suivi Tréso. '!T$1,INDIRECT("Recettes!"&amp;$G23),"X",Recettes!$U:$U,1)))</f>
        <v>0</v>
      </c>
    </row>
    <row r="24" spans="1:20" x14ac:dyDescent="0.25">
      <c r="A24" s="186"/>
      <c r="B24" s="187"/>
      <c r="C24" s="188"/>
      <c r="D24" s="187"/>
      <c r="E24" s="189"/>
      <c r="F24" s="390"/>
      <c r="G24" s="390"/>
      <c r="H24" s="190" t="str">
        <f>IF(F23="Trésorerie","Dépenses","Diminution")</f>
        <v>Dépenses</v>
      </c>
      <c r="I24" s="607">
        <f ca="1">-IF($F23="Trésorerie",SUMIFS(Dépenses!$E:$E,Dépenses!$W:$W,'Suivi Tréso. '!I$1,INDIRECT("Dépenses!"&amp;$G23),"X"),IF($F23="Passif",SUMIFS(Dépenses!$E:$E,Dépenses!$W:$W,'Suivi Tréso. '!I$1,INDIRECT("Dépenses!"&amp;$G23),"X",Dépenses!$U:$U,0)+SUMIFS(Recettes!$E:$E,Recettes!$W:$W,'Suivi Tréso. '!I$1,INDIRECT("Recettes!"&amp;$G23),"X",Recettes!$U:$U,1),SUMIFS(Recettes!$E:$E,Recettes!$W:$W,'Suivi Tréso. '!I$1,INDIRECT("Recettes!"&amp;$G23),"X",Recettes!$U:$U,0)+SUMIFS(Dépenses!$E:$E,Dépenses!$W:$W,'Suivi Tréso. '!I$1,INDIRECT("Dépenses!"&amp;$G23),"X",Dépenses!$U:$U,1)))</f>
        <v>0</v>
      </c>
      <c r="J24" s="608">
        <f ca="1">-IF($F23="Trésorerie",SUMIFS(Dépenses!$E:$E,Dépenses!$W:$W,'Suivi Tréso. '!J$1,INDIRECT("Dépenses!"&amp;$G23),"X"),IF($F23="Passif",SUMIFS(Dépenses!$E:$E,Dépenses!$W:$W,'Suivi Tréso. '!J$1,INDIRECT("Dépenses!"&amp;$G23),"X",Dépenses!$U:$U,0)+SUMIFS(Recettes!$E:$E,Recettes!$W:$W,'Suivi Tréso. '!J$1,INDIRECT("Recettes!"&amp;$G23),"X",Recettes!$U:$U,1),SUMIFS(Recettes!$E:$E,Recettes!$W:$W,'Suivi Tréso. '!J$1,INDIRECT("Recettes!"&amp;$G23),"X",Recettes!$U:$U,0)+SUMIFS(Dépenses!$E:$E,Dépenses!$W:$W,'Suivi Tréso. '!J$1,INDIRECT("Dépenses!"&amp;$G23),"X",Dépenses!$U:$U,1)))</f>
        <v>0</v>
      </c>
      <c r="K24" s="609">
        <f ca="1">-IF($F23="Trésorerie",SUMIFS(Dépenses!$E:$E,Dépenses!$W:$W,'Suivi Tréso. '!K$1,INDIRECT("Dépenses!"&amp;$G23),"X"),IF($F23="Passif",SUMIFS(Dépenses!$E:$E,Dépenses!$W:$W,'Suivi Tréso. '!K$1,INDIRECT("Dépenses!"&amp;$G23),"X",Dépenses!$U:$U,0)+SUMIFS(Recettes!$E:$E,Recettes!$W:$W,'Suivi Tréso. '!K$1,INDIRECT("Recettes!"&amp;$G23),"X",Recettes!$U:$U,1),SUMIFS(Recettes!$E:$E,Recettes!$W:$W,'Suivi Tréso. '!K$1,INDIRECT("Recettes!"&amp;$G23),"X",Recettes!$U:$U,0)+SUMIFS(Dépenses!$E:$E,Dépenses!$W:$W,'Suivi Tréso. '!K$1,INDIRECT("Dépenses!"&amp;$G23),"X",Dépenses!$U:$U,1)))</f>
        <v>0</v>
      </c>
      <c r="L24" s="608">
        <f ca="1">-IF($F23="Trésorerie",SUMIFS(Dépenses!$E:$E,Dépenses!$W:$W,'Suivi Tréso. '!L$1,INDIRECT("Dépenses!"&amp;$G23),"X"),IF($F23="Passif",SUMIFS(Dépenses!$E:$E,Dépenses!$W:$W,'Suivi Tréso. '!L$1,INDIRECT("Dépenses!"&amp;$G23),"X",Dépenses!$U:$U,0)+SUMIFS(Recettes!$E:$E,Recettes!$W:$W,'Suivi Tréso. '!L$1,INDIRECT("Recettes!"&amp;$G23),"X",Recettes!$U:$U,1),SUMIFS(Recettes!$E:$E,Recettes!$W:$W,'Suivi Tréso. '!L$1,INDIRECT("Recettes!"&amp;$G23),"X",Recettes!$U:$U,0)+SUMIFS(Dépenses!$E:$E,Dépenses!$W:$W,'Suivi Tréso. '!L$1,INDIRECT("Dépenses!"&amp;$G23),"X",Dépenses!$U:$U,1)))</f>
        <v>0</v>
      </c>
      <c r="M24" s="609">
        <f ca="1">-IF($F23="Trésorerie",SUMIFS(Dépenses!$E:$E,Dépenses!$W:$W,'Suivi Tréso. '!M$1,INDIRECT("Dépenses!"&amp;$G23),"X"),IF($F23="Passif",SUMIFS(Dépenses!$E:$E,Dépenses!$W:$W,'Suivi Tréso. '!M$1,INDIRECT("Dépenses!"&amp;$G23),"X",Dépenses!$U:$U,0)+SUMIFS(Recettes!$E:$E,Recettes!$W:$W,'Suivi Tréso. '!M$1,INDIRECT("Recettes!"&amp;$G23),"X",Recettes!$U:$U,1),SUMIFS(Recettes!$E:$E,Recettes!$W:$W,'Suivi Tréso. '!M$1,INDIRECT("Recettes!"&amp;$G23),"X",Recettes!$U:$U,0)+SUMIFS(Dépenses!$E:$E,Dépenses!$W:$W,'Suivi Tréso. '!M$1,INDIRECT("Dépenses!"&amp;$G23),"X",Dépenses!$U:$U,1)))</f>
        <v>0</v>
      </c>
      <c r="N24" s="608">
        <f ca="1">-IF($F23="Trésorerie",SUMIFS(Dépenses!$E:$E,Dépenses!$W:$W,'Suivi Tréso. '!N$1,INDIRECT("Dépenses!"&amp;$G23),"X"),IF($F23="Passif",SUMIFS(Dépenses!$E:$E,Dépenses!$W:$W,'Suivi Tréso. '!N$1,INDIRECT("Dépenses!"&amp;$G23),"X",Dépenses!$U:$U,0)+SUMIFS(Recettes!$E:$E,Recettes!$W:$W,'Suivi Tréso. '!N$1,INDIRECT("Recettes!"&amp;$G23),"X",Recettes!$U:$U,1),SUMIFS(Recettes!$E:$E,Recettes!$W:$W,'Suivi Tréso. '!N$1,INDIRECT("Recettes!"&amp;$G23),"X",Recettes!$U:$U,0)+SUMIFS(Dépenses!$E:$E,Dépenses!$W:$W,'Suivi Tréso. '!N$1,INDIRECT("Dépenses!"&amp;$G23),"X",Dépenses!$U:$U,1)))</f>
        <v>0</v>
      </c>
      <c r="O24" s="609">
        <f ca="1">-IF($F23="Trésorerie",SUMIFS(Dépenses!$E:$E,Dépenses!$W:$W,'Suivi Tréso. '!O$1,INDIRECT("Dépenses!"&amp;$G23),"X"),IF($F23="Passif",SUMIFS(Dépenses!$E:$E,Dépenses!$W:$W,'Suivi Tréso. '!O$1,INDIRECT("Dépenses!"&amp;$G23),"X",Dépenses!$U:$U,0)+SUMIFS(Recettes!$E:$E,Recettes!$W:$W,'Suivi Tréso. '!O$1,INDIRECT("Recettes!"&amp;$G23),"X",Recettes!$U:$U,1),SUMIFS(Recettes!$E:$E,Recettes!$W:$W,'Suivi Tréso. '!O$1,INDIRECT("Recettes!"&amp;$G23),"X",Recettes!$U:$U,0)+SUMIFS(Dépenses!$E:$E,Dépenses!$W:$W,'Suivi Tréso. '!O$1,INDIRECT("Dépenses!"&amp;$G23),"X",Dépenses!$U:$U,1)))</f>
        <v>0</v>
      </c>
      <c r="P24" s="608">
        <f ca="1">-IF($F23="Trésorerie",SUMIFS(Dépenses!$E:$E,Dépenses!$W:$W,'Suivi Tréso. '!P$1,INDIRECT("Dépenses!"&amp;$G23),"X"),IF($F23="Passif",SUMIFS(Dépenses!$E:$E,Dépenses!$W:$W,'Suivi Tréso. '!P$1,INDIRECT("Dépenses!"&amp;$G23),"X",Dépenses!$U:$U,0)+SUMIFS(Recettes!$E:$E,Recettes!$W:$W,'Suivi Tréso. '!P$1,INDIRECT("Recettes!"&amp;$G23),"X",Recettes!$U:$U,1),SUMIFS(Recettes!$E:$E,Recettes!$W:$W,'Suivi Tréso. '!P$1,INDIRECT("Recettes!"&amp;$G23),"X",Recettes!$U:$U,0)+SUMIFS(Dépenses!$E:$E,Dépenses!$W:$W,'Suivi Tréso. '!P$1,INDIRECT("Dépenses!"&amp;$G23),"X",Dépenses!$U:$U,1)))</f>
        <v>0</v>
      </c>
      <c r="Q24" s="609">
        <f ca="1">-IF($F23="Trésorerie",SUMIFS(Dépenses!$E:$E,Dépenses!$W:$W,'Suivi Tréso. '!Q$1,INDIRECT("Dépenses!"&amp;$G23),"X"),IF($F23="Passif",SUMIFS(Dépenses!$E:$E,Dépenses!$W:$W,'Suivi Tréso. '!Q$1,INDIRECT("Dépenses!"&amp;$G23),"X",Dépenses!$U:$U,0)+SUMIFS(Recettes!$E:$E,Recettes!$W:$W,'Suivi Tréso. '!Q$1,INDIRECT("Recettes!"&amp;$G23),"X",Recettes!$U:$U,1),SUMIFS(Recettes!$E:$E,Recettes!$W:$W,'Suivi Tréso. '!Q$1,INDIRECT("Recettes!"&amp;$G23),"X",Recettes!$U:$U,0)+SUMIFS(Dépenses!$E:$E,Dépenses!$W:$W,'Suivi Tréso. '!Q$1,INDIRECT("Dépenses!"&amp;$G23),"X",Dépenses!$U:$U,1)))</f>
        <v>0</v>
      </c>
      <c r="R24" s="608">
        <f ca="1">-IF($F23="Trésorerie",SUMIFS(Dépenses!$E:$E,Dépenses!$W:$W,'Suivi Tréso. '!R$1,INDIRECT("Dépenses!"&amp;$G23),"X"),IF($F23="Passif",SUMIFS(Dépenses!$E:$E,Dépenses!$W:$W,'Suivi Tréso. '!R$1,INDIRECT("Dépenses!"&amp;$G23),"X",Dépenses!$U:$U,0)+SUMIFS(Recettes!$E:$E,Recettes!$W:$W,'Suivi Tréso. '!R$1,INDIRECT("Recettes!"&amp;$G23),"X",Recettes!$U:$U,1),SUMIFS(Recettes!$E:$E,Recettes!$W:$W,'Suivi Tréso. '!R$1,INDIRECT("Recettes!"&amp;$G23),"X",Recettes!$U:$U,0)+SUMIFS(Dépenses!$E:$E,Dépenses!$W:$W,'Suivi Tréso. '!R$1,INDIRECT("Dépenses!"&amp;$G23),"X",Dépenses!$U:$U,1)))</f>
        <v>0</v>
      </c>
      <c r="S24" s="609">
        <f ca="1">-IF($F23="Trésorerie",SUMIFS(Dépenses!$E:$E,Dépenses!$W:$W,'Suivi Tréso. '!S$1,INDIRECT("Dépenses!"&amp;$G23),"X"),IF($F23="Passif",SUMIFS(Dépenses!$E:$E,Dépenses!$W:$W,'Suivi Tréso. '!S$1,INDIRECT("Dépenses!"&amp;$G23),"X",Dépenses!$U:$U,0)+SUMIFS(Recettes!$E:$E,Recettes!$W:$W,'Suivi Tréso. '!S$1,INDIRECT("Recettes!"&amp;$G23),"X",Recettes!$U:$U,1),SUMIFS(Recettes!$E:$E,Recettes!$W:$W,'Suivi Tréso. '!S$1,INDIRECT("Recettes!"&amp;$G23),"X",Recettes!$U:$U,0)+SUMIFS(Dépenses!$E:$E,Dépenses!$W:$W,'Suivi Tréso. '!S$1,INDIRECT("Dépenses!"&amp;$G23),"X",Dépenses!$U:$U,1)))</f>
        <v>0</v>
      </c>
      <c r="T24" s="610">
        <f ca="1">-IF($F23="Trésorerie",SUMIFS(Dépenses!$E:$E,Dépenses!$W:$W,'Suivi Tréso. '!T$1,INDIRECT("Dépenses!"&amp;$G23),"X"),IF($F23="Passif",SUMIFS(Dépenses!$E:$E,Dépenses!$W:$W,'Suivi Tréso. '!T$1,INDIRECT("Dépenses!"&amp;$G23),"X",Dépenses!$U:$U,0)+SUMIFS(Recettes!$E:$E,Recettes!$W:$W,'Suivi Tréso. '!T$1,INDIRECT("Recettes!"&amp;$G23),"X",Recettes!$U:$U,1),SUMIFS(Recettes!$E:$E,Recettes!$W:$W,'Suivi Tréso. '!T$1,INDIRECT("Recettes!"&amp;$G23),"X",Recettes!$U:$U,0)+SUMIFS(Dépenses!$E:$E,Dépenses!$W:$W,'Suivi Tréso. '!T$1,INDIRECT("Dépenses!"&amp;$G23),"X",Dépenses!$U:$U,1)))</f>
        <v>0</v>
      </c>
    </row>
    <row r="25" spans="1:20" ht="15.75" thickBot="1" x14ac:dyDescent="0.3">
      <c r="A25" s="191"/>
      <c r="B25" s="192"/>
      <c r="C25" s="193"/>
      <c r="D25" s="192"/>
      <c r="E25" s="194"/>
      <c r="F25" s="391"/>
      <c r="G25" s="391"/>
      <c r="H25" s="195" t="s">
        <v>287</v>
      </c>
      <c r="I25" s="196">
        <f ca="1">IF(OR($F23="Actif",$F23="Trésorerie"),$C23+SUM(I23:I24),$C23-SUM(I23:I24))</f>
        <v>0</v>
      </c>
      <c r="J25" s="193">
        <f ca="1">IF(OR($F23="Trésorerie",$F23="Actif"), I25+SUM(J23:J24),I25-SUM(J23:J24))</f>
        <v>0</v>
      </c>
      <c r="K25" s="193">
        <f t="shared" ref="K25" ca="1" si="33">IF(OR($F23="Trésorerie",$F23="Actif"), J25+SUM(K23:K24),J25-SUM(K23:K24))</f>
        <v>0</v>
      </c>
      <c r="L25" s="193">
        <f t="shared" ref="L25" ca="1" si="34">IF(OR($F23="Trésorerie",$F23="Actif"), K25+SUM(L23:L24),K25-SUM(L23:L24))</f>
        <v>0</v>
      </c>
      <c r="M25" s="193">
        <f t="shared" ref="M25" ca="1" si="35">IF(OR($F23="Trésorerie",$F23="Actif"), L25+SUM(M23:M24),L25-SUM(M23:M24))</f>
        <v>0</v>
      </c>
      <c r="N25" s="193">
        <f t="shared" ref="N25" ca="1" si="36">IF(OR($F23="Trésorerie",$F23="Actif"), M25+SUM(N23:N24),M25-SUM(N23:N24))</f>
        <v>0</v>
      </c>
      <c r="O25" s="193">
        <f t="shared" ref="O25" ca="1" si="37">IF(OR($F23="Trésorerie",$F23="Actif"), N25+SUM(O23:O24),N25-SUM(O23:O24))</f>
        <v>0</v>
      </c>
      <c r="P25" s="193">
        <f t="shared" ref="P25" ca="1" si="38">IF(OR($F23="Trésorerie",$F23="Actif"), O25+SUM(P23:P24),O25-SUM(P23:P24))</f>
        <v>0</v>
      </c>
      <c r="Q25" s="193">
        <f t="shared" ref="Q25" ca="1" si="39">IF(OR($F23="Trésorerie",$F23="Actif"), P25+SUM(Q23:Q24),P25-SUM(Q23:Q24))</f>
        <v>0</v>
      </c>
      <c r="R25" s="193">
        <f t="shared" ref="R25" ca="1" si="40">IF(OR($F23="Trésorerie",$F23="Actif"), Q25+SUM(R23:R24),Q25-SUM(R23:R24))</f>
        <v>0</v>
      </c>
      <c r="S25" s="193">
        <f t="shared" ref="S25" ca="1" si="41">IF(OR($F23="Trésorerie",$F23="Actif"), R25+SUM(S23:S24),R25-SUM(S23:S24))</f>
        <v>0</v>
      </c>
      <c r="T25" s="197">
        <f t="shared" ref="T25" ca="1" si="42">IF(OR($F23="Trésorerie",$F23="Actif"), S25+SUM(T23:T24),S25-SUM(T23:T24))</f>
        <v>0</v>
      </c>
    </row>
    <row r="26" spans="1:20" ht="9" customHeight="1" thickBot="1" x14ac:dyDescent="0.3">
      <c r="E26" s="42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98" t="str">
        <f>Accueil!G14</f>
        <v>SUMUP</v>
      </c>
      <c r="B27" s="199" t="str">
        <f>Accueil!H14</f>
        <v>CARTE BANCAIRE</v>
      </c>
      <c r="C27" s="200">
        <f>Accueil!J14</f>
        <v>684.02</v>
      </c>
      <c r="D27" s="199"/>
      <c r="E27" s="201">
        <f ca="1">T29</f>
        <v>117.12</v>
      </c>
      <c r="F27" s="392" t="str">
        <f>Accueil!Q14</f>
        <v>Trésorerie</v>
      </c>
      <c r="G27" s="392" t="s">
        <v>293</v>
      </c>
      <c r="H27" s="202" t="str">
        <f>IF(F27="Trésorerie","Recettes", "Augmentation")</f>
        <v>Recettes</v>
      </c>
      <c r="I27" s="203">
        <f ca="1">IF($F27="Trésorerie",SUMIFS(Recettes!$E:$E,Recettes!$W:$W,'Suivi Tréso. '!I$1,INDIRECT("Recettes!"&amp;$G27),"X"),IF($F27="Passif",SUMIFS(Recettes!$E:$E,Recettes!$W:$W,'Suivi Tréso. '!I$1,INDIRECT("Recettes!"&amp;$G27),"X",Recettes!$U:$U,0)+SUMIFS(Dépenses!$E:$E,Dépenses!$W:$W,'Suivi Tréso. '!I$1,INDIRECT("Dépenses!"&amp;$G27),"X",Dépenses!$U:$U,1),SUMIFS(Dépenses!$E:$E,Dépenses!$W:$W,'Suivi Tréso. '!I$1,INDIRECT("Dépenses!"&amp;$G27),"X",Dépenses!$U:$U,0)+SUMIFS(Recettes!$E:$E,Recettes!$W:$W,'Suivi Tréso. '!I$1,INDIRECT("Recettes!"&amp;$G27),"X",Recettes!$U:$U,1)))</f>
        <v>0</v>
      </c>
      <c r="J27" s="200">
        <f ca="1">IF($F27="Trésorerie",SUMIFS(Recettes!$E:$E,Recettes!$W:$W,'Suivi Tréso. '!J$1,INDIRECT("Recettes!"&amp;$G27),"X"),IF($F27="Passif",SUMIFS(Recettes!$E:$E,Recettes!$W:$W,'Suivi Tréso. '!J$1,INDIRECT("Recettes!"&amp;$G27),"X",Recettes!$U:$U,0)+SUMIFS(Dépenses!$E:$E,Dépenses!$W:$W,'Suivi Tréso. '!J$1,INDIRECT("Dépenses!"&amp;$G27),"X",Dépenses!$U:$U,1),SUMIFS(Dépenses!$E:$E,Dépenses!$W:$W,'Suivi Tréso. '!J$1,INDIRECT("Dépenses!"&amp;$G27),"X",Dépenses!$U:$U,0)+SUMIFS(Recettes!$E:$E,Recettes!$W:$W,'Suivi Tréso. '!J$1,INDIRECT("Recettes!"&amp;$G27),"X",Recettes!$U:$U,1)))</f>
        <v>0</v>
      </c>
      <c r="K27" s="203">
        <f ca="1">IF($F27="Trésorerie",SUMIFS(Recettes!$E:$E,Recettes!$W:$W,'Suivi Tréso. '!K$1,INDIRECT("Recettes!"&amp;$G27),"X"),IF($F27="Passif",SUMIFS(Recettes!$E:$E,Recettes!$W:$W,'Suivi Tréso. '!K$1,INDIRECT("Recettes!"&amp;$G27),"X",Recettes!$U:$U,0)+SUMIFS(Dépenses!$E:$E,Dépenses!$W:$W,'Suivi Tréso. '!K$1,INDIRECT("Dépenses!"&amp;$G27),"X",Dépenses!$U:$U,1),SUMIFS(Dépenses!$E:$E,Dépenses!$W:$W,'Suivi Tréso. '!K$1,INDIRECT("Dépenses!"&amp;$G27),"X",Dépenses!$U:$U,0)+SUMIFS(Recettes!$E:$E,Recettes!$W:$W,'Suivi Tréso. '!K$1,INDIRECT("Recettes!"&amp;$G27),"X",Recettes!$U:$U,1)))</f>
        <v>0</v>
      </c>
      <c r="L27" s="200">
        <f ca="1">IF($F27="Trésorerie",SUMIFS(Recettes!$E:$E,Recettes!$W:$W,'Suivi Tréso. '!L$1,INDIRECT("Recettes!"&amp;$G27),"X"),IF($F27="Passif",SUMIFS(Recettes!$E:$E,Recettes!$W:$W,'Suivi Tréso. '!L$1,INDIRECT("Recettes!"&amp;$G27),"X",Recettes!$U:$U,0)+SUMIFS(Dépenses!$E:$E,Dépenses!$W:$W,'Suivi Tréso. '!L$1,INDIRECT("Dépenses!"&amp;$G27),"X",Dépenses!$U:$U,1),SUMIFS(Dépenses!$E:$E,Dépenses!$W:$W,'Suivi Tréso. '!L$1,INDIRECT("Dépenses!"&amp;$G27),"X",Dépenses!$U:$U,0)+SUMIFS(Recettes!$E:$E,Recettes!$W:$W,'Suivi Tréso. '!L$1,INDIRECT("Recettes!"&amp;$G27),"X",Recettes!$U:$U,1)))</f>
        <v>0</v>
      </c>
      <c r="M27" s="203">
        <f ca="1">IF($F27="Trésorerie",SUMIFS(Recettes!$E:$E,Recettes!$W:$W,'Suivi Tréso. '!M$1,INDIRECT("Recettes!"&amp;$G27),"X"),IF($F27="Passif",SUMIFS(Recettes!$E:$E,Recettes!$W:$W,'Suivi Tréso. '!M$1,INDIRECT("Recettes!"&amp;$G27),"X",Recettes!$U:$U,0)+SUMIFS(Dépenses!$E:$E,Dépenses!$W:$W,'Suivi Tréso. '!M$1,INDIRECT("Dépenses!"&amp;$G27),"X",Dépenses!$U:$U,1),SUMIFS(Dépenses!$E:$E,Dépenses!$W:$W,'Suivi Tréso. '!M$1,INDIRECT("Dépenses!"&amp;$G27),"X",Dépenses!$U:$U,0)+SUMIFS(Recettes!$E:$E,Recettes!$W:$W,'Suivi Tréso. '!M$1,INDIRECT("Recettes!"&amp;$G27),"X",Recettes!$U:$U,1)))</f>
        <v>1</v>
      </c>
      <c r="N27" s="200">
        <f ca="1">IF($F27="Trésorerie",SUMIFS(Recettes!$E:$E,Recettes!$W:$W,'Suivi Tréso. '!N$1,INDIRECT("Recettes!"&amp;$G27),"X"),IF($F27="Passif",SUMIFS(Recettes!$E:$E,Recettes!$W:$W,'Suivi Tréso. '!N$1,INDIRECT("Recettes!"&amp;$G27),"X",Recettes!$U:$U,0)+SUMIFS(Dépenses!$E:$E,Dépenses!$W:$W,'Suivi Tréso. '!N$1,INDIRECT("Dépenses!"&amp;$G27),"X",Dépenses!$U:$U,1),SUMIFS(Dépenses!$E:$E,Dépenses!$W:$W,'Suivi Tréso. '!N$1,INDIRECT("Dépenses!"&amp;$G27),"X",Dépenses!$U:$U,0)+SUMIFS(Recettes!$E:$E,Recettes!$W:$W,'Suivi Tréso. '!N$1,INDIRECT("Recettes!"&amp;$G27),"X",Recettes!$U:$U,1)))</f>
        <v>10</v>
      </c>
      <c r="O27" s="203">
        <f ca="1">IF($F27="Trésorerie",SUMIFS(Recettes!$E:$E,Recettes!$W:$W,'Suivi Tréso. '!O$1,INDIRECT("Recettes!"&amp;$G27),"X"),IF($F27="Passif",SUMIFS(Recettes!$E:$E,Recettes!$W:$W,'Suivi Tréso. '!O$1,INDIRECT("Recettes!"&amp;$G27),"X",Recettes!$U:$U,0)+SUMIFS(Dépenses!$E:$E,Dépenses!$W:$W,'Suivi Tréso. '!O$1,INDIRECT("Dépenses!"&amp;$G27),"X",Dépenses!$U:$U,1),SUMIFS(Dépenses!$E:$E,Dépenses!$W:$W,'Suivi Tréso. '!O$1,INDIRECT("Dépenses!"&amp;$G27),"X",Dépenses!$U:$U,0)+SUMIFS(Recettes!$E:$E,Recettes!$W:$W,'Suivi Tréso. '!O$1,INDIRECT("Recettes!"&amp;$G27),"X",Recettes!$U:$U,1)))</f>
        <v>0</v>
      </c>
      <c r="P27" s="200">
        <f ca="1">IF($F27="Trésorerie",SUMIFS(Recettes!$E:$E,Recettes!$W:$W,'Suivi Tréso. '!P$1,INDIRECT("Recettes!"&amp;$G27),"X"),IF($F27="Passif",SUMIFS(Recettes!$E:$E,Recettes!$W:$W,'Suivi Tréso. '!P$1,INDIRECT("Recettes!"&amp;$G27),"X",Recettes!$U:$U,0)+SUMIFS(Dépenses!$E:$E,Dépenses!$W:$W,'Suivi Tréso. '!P$1,INDIRECT("Dépenses!"&amp;$G27),"X",Dépenses!$U:$U,1),SUMIFS(Dépenses!$E:$E,Dépenses!$W:$W,'Suivi Tréso. '!P$1,INDIRECT("Dépenses!"&amp;$G27),"X",Dépenses!$U:$U,0)+SUMIFS(Recettes!$E:$E,Recettes!$W:$W,'Suivi Tréso. '!P$1,INDIRECT("Recettes!"&amp;$G27),"X",Recettes!$U:$U,1)))</f>
        <v>0</v>
      </c>
      <c r="Q27" s="203">
        <f ca="1">IF($F27="Trésorerie",SUMIFS(Recettes!$E:$E,Recettes!$W:$W,'Suivi Tréso. '!Q$1,INDIRECT("Recettes!"&amp;$G27),"X"),IF($F27="Passif",SUMIFS(Recettes!$E:$E,Recettes!$W:$W,'Suivi Tréso. '!Q$1,INDIRECT("Recettes!"&amp;$G27),"X",Recettes!$U:$U,0)+SUMIFS(Dépenses!$E:$E,Dépenses!$W:$W,'Suivi Tréso. '!Q$1,INDIRECT("Dépenses!"&amp;$G27),"X",Dépenses!$U:$U,1),SUMIFS(Dépenses!$E:$E,Dépenses!$W:$W,'Suivi Tréso. '!Q$1,INDIRECT("Dépenses!"&amp;$G27),"X",Dépenses!$U:$U,0)+SUMIFS(Recettes!$E:$E,Recettes!$W:$W,'Suivi Tréso. '!Q$1,INDIRECT("Recettes!"&amp;$G27),"X",Recettes!$U:$U,1)))</f>
        <v>0</v>
      </c>
      <c r="R27" s="200">
        <f ca="1">IF($F27="Trésorerie",SUMIFS(Recettes!$E:$E,Recettes!$W:$W,'Suivi Tréso. '!R$1,INDIRECT("Recettes!"&amp;$G27),"X"),IF($F27="Passif",SUMIFS(Recettes!$E:$E,Recettes!$W:$W,'Suivi Tréso. '!R$1,INDIRECT("Recettes!"&amp;$G27),"X",Recettes!$U:$U,0)+SUMIFS(Dépenses!$E:$E,Dépenses!$W:$W,'Suivi Tréso. '!R$1,INDIRECT("Dépenses!"&amp;$G27),"X",Dépenses!$U:$U,1),SUMIFS(Dépenses!$E:$E,Dépenses!$W:$W,'Suivi Tréso. '!R$1,INDIRECT("Dépenses!"&amp;$G27),"X",Dépenses!$U:$U,0)+SUMIFS(Recettes!$E:$E,Recettes!$W:$W,'Suivi Tréso. '!R$1,INDIRECT("Recettes!"&amp;$G27),"X",Recettes!$U:$U,1)))</f>
        <v>0</v>
      </c>
      <c r="S27" s="203">
        <f ca="1">IF($F27="Trésorerie",SUMIFS(Recettes!$E:$E,Recettes!$W:$W,'Suivi Tréso. '!S$1,INDIRECT("Recettes!"&amp;$G27),"X"),IF($F27="Passif",SUMIFS(Recettes!$E:$E,Recettes!$W:$W,'Suivi Tréso. '!S$1,INDIRECT("Recettes!"&amp;$G27),"X",Recettes!$U:$U,0)+SUMIFS(Dépenses!$E:$E,Dépenses!$W:$W,'Suivi Tréso. '!S$1,INDIRECT("Dépenses!"&amp;$G27),"X",Dépenses!$U:$U,1),SUMIFS(Dépenses!$E:$E,Dépenses!$W:$W,'Suivi Tréso. '!S$1,INDIRECT("Dépenses!"&amp;$G27),"X",Dépenses!$U:$U,0)+SUMIFS(Recettes!$E:$E,Recettes!$W:$W,'Suivi Tréso. '!S$1,INDIRECT("Recettes!"&amp;$G27),"X",Recettes!$U:$U,1)))</f>
        <v>20</v>
      </c>
      <c r="T27" s="204">
        <f ca="1">IF($F27="Trésorerie",SUMIFS(Recettes!$E:$E,Recettes!$W:$W,'Suivi Tréso. '!T$1,INDIRECT("Recettes!"&amp;$G27),"X"),IF($F27="Passif",SUMIFS(Recettes!$E:$E,Recettes!$W:$W,'Suivi Tréso. '!T$1,INDIRECT("Recettes!"&amp;$G27),"X",Recettes!$U:$U,0)+SUMIFS(Dépenses!$E:$E,Dépenses!$W:$W,'Suivi Tréso. '!T$1,INDIRECT("Dépenses!"&amp;$G27),"X",Dépenses!$U:$U,1),SUMIFS(Dépenses!$E:$E,Dépenses!$W:$W,'Suivi Tréso. '!T$1,INDIRECT("Dépenses!"&amp;$G27),"X",Dépenses!$U:$U,0)+SUMIFS(Recettes!$E:$E,Recettes!$W:$W,'Suivi Tréso. '!T$1,INDIRECT("Recettes!"&amp;$G27),"X",Recettes!$U:$U,1)))</f>
        <v>0</v>
      </c>
    </row>
    <row r="28" spans="1:20" x14ac:dyDescent="0.25">
      <c r="A28" s="205"/>
      <c r="B28" s="206"/>
      <c r="C28" s="207"/>
      <c r="D28" s="206"/>
      <c r="E28" s="208"/>
      <c r="F28" s="393"/>
      <c r="G28" s="393"/>
      <c r="H28" s="209" t="str">
        <f>IF(F27="Trésorerie","Dépenses","Diminution")</f>
        <v>Dépenses</v>
      </c>
      <c r="I28" s="210">
        <f ca="1">-IF($F27="Trésorerie",SUMIFS(Dépenses!$E:$E,Dépenses!$W:$W,'Suivi Tréso. '!I$1,INDIRECT("Dépenses!"&amp;$G27),"X"),IF($F27="Passif",SUMIFS(Dépenses!$E:$E,Dépenses!$W:$W,'Suivi Tréso. '!I$1,INDIRECT("Dépenses!"&amp;$G27),"X",Dépenses!$U:$U,0)+SUMIFS(Recettes!$E:$E,Recettes!$W:$W,'Suivi Tréso. '!I$1,INDIRECT("Recettes!"&amp;$G27),"X",Recettes!$U:$U,1),SUMIFS(Recettes!$E:$E,Recettes!$W:$W,'Suivi Tréso. '!I$1,INDIRECT("Recettes!"&amp;$G27),"X",Recettes!$U:$U,0)+SUMIFS(Dépenses!$E:$E,Dépenses!$W:$W,'Suivi Tréso. '!I$1,INDIRECT("Dépenses!"&amp;$G27),"X",Dépenses!$U:$U,1)))</f>
        <v>-206.39</v>
      </c>
      <c r="J28" s="211">
        <f ca="1">-IF($F27="Trésorerie",SUMIFS(Dépenses!$E:$E,Dépenses!$W:$W,'Suivi Tréso. '!J$1,INDIRECT("Dépenses!"&amp;$G27),"X"),IF($F27="Passif",SUMIFS(Dépenses!$E:$E,Dépenses!$W:$W,'Suivi Tréso. '!J$1,INDIRECT("Dépenses!"&amp;$G27),"X",Dépenses!$U:$U,0)+SUMIFS(Recettes!$E:$E,Recettes!$W:$W,'Suivi Tréso. '!J$1,INDIRECT("Recettes!"&amp;$G27),"X",Recettes!$U:$U,1),SUMIFS(Recettes!$E:$E,Recettes!$W:$W,'Suivi Tréso. '!J$1,INDIRECT("Recettes!"&amp;$G27),"X",Recettes!$U:$U,0)+SUMIFS(Dépenses!$E:$E,Dépenses!$W:$W,'Suivi Tréso. '!J$1,INDIRECT("Dépenses!"&amp;$G27),"X",Dépenses!$U:$U,1)))</f>
        <v>-112.66</v>
      </c>
      <c r="K28" s="212">
        <f ca="1">-IF($F27="Trésorerie",SUMIFS(Dépenses!$E:$E,Dépenses!$W:$W,'Suivi Tréso. '!K$1,INDIRECT("Dépenses!"&amp;$G27),"X"),IF($F27="Passif",SUMIFS(Dépenses!$E:$E,Dépenses!$W:$W,'Suivi Tréso. '!K$1,INDIRECT("Dépenses!"&amp;$G27),"X",Dépenses!$U:$U,0)+SUMIFS(Recettes!$E:$E,Recettes!$W:$W,'Suivi Tréso. '!K$1,INDIRECT("Recettes!"&amp;$G27),"X",Recettes!$U:$U,1),SUMIFS(Recettes!$E:$E,Recettes!$W:$W,'Suivi Tréso. '!K$1,INDIRECT("Recettes!"&amp;$G27),"X",Recettes!$U:$U,0)+SUMIFS(Dépenses!$E:$E,Dépenses!$W:$W,'Suivi Tréso. '!K$1,INDIRECT("Dépenses!"&amp;$G27),"X",Dépenses!$U:$U,1)))</f>
        <v>0</v>
      </c>
      <c r="L28" s="211">
        <f ca="1">-IF($F27="Trésorerie",SUMIFS(Dépenses!$E:$E,Dépenses!$W:$W,'Suivi Tréso. '!L$1,INDIRECT("Dépenses!"&amp;$G27),"X"),IF($F27="Passif",SUMIFS(Dépenses!$E:$E,Dépenses!$W:$W,'Suivi Tréso. '!L$1,INDIRECT("Dépenses!"&amp;$G27),"X",Dépenses!$U:$U,0)+SUMIFS(Recettes!$E:$E,Recettes!$W:$W,'Suivi Tréso. '!L$1,INDIRECT("Recettes!"&amp;$G27),"X",Recettes!$U:$U,1),SUMIFS(Recettes!$E:$E,Recettes!$W:$W,'Suivi Tréso. '!L$1,INDIRECT("Recettes!"&amp;$G27),"X",Recettes!$U:$U,0)+SUMIFS(Dépenses!$E:$E,Dépenses!$W:$W,'Suivi Tréso. '!L$1,INDIRECT("Dépenses!"&amp;$G27),"X",Dépenses!$U:$U,1)))</f>
        <v>0</v>
      </c>
      <c r="M28" s="212">
        <f ca="1">-IF($F27="Trésorerie",SUMIFS(Dépenses!$E:$E,Dépenses!$W:$W,'Suivi Tréso. '!M$1,INDIRECT("Dépenses!"&amp;$G27),"X"),IF($F27="Passif",SUMIFS(Dépenses!$E:$E,Dépenses!$W:$W,'Suivi Tréso. '!M$1,INDIRECT("Dépenses!"&amp;$G27),"X",Dépenses!$U:$U,0)+SUMIFS(Recettes!$E:$E,Recettes!$W:$W,'Suivi Tréso. '!M$1,INDIRECT("Recettes!"&amp;$G27),"X",Recettes!$U:$U,1),SUMIFS(Recettes!$E:$E,Recettes!$W:$W,'Suivi Tréso. '!M$1,INDIRECT("Recettes!"&amp;$G27),"X",Recettes!$U:$U,0)+SUMIFS(Dépenses!$E:$E,Dépenses!$W:$W,'Suivi Tréso. '!M$1,INDIRECT("Dépenses!"&amp;$G27),"X",Dépenses!$U:$U,1)))</f>
        <v>-82.82</v>
      </c>
      <c r="N28" s="211">
        <f ca="1">-IF($F27="Trésorerie",SUMIFS(Dépenses!$E:$E,Dépenses!$W:$W,'Suivi Tréso. '!N$1,INDIRECT("Dépenses!"&amp;$G27),"X"),IF($F27="Passif",SUMIFS(Dépenses!$E:$E,Dépenses!$W:$W,'Suivi Tréso. '!N$1,INDIRECT("Dépenses!"&amp;$G27),"X",Dépenses!$U:$U,0)+SUMIFS(Recettes!$E:$E,Recettes!$W:$W,'Suivi Tréso. '!N$1,INDIRECT("Recettes!"&amp;$G27),"X",Recettes!$U:$U,1),SUMIFS(Recettes!$E:$E,Recettes!$W:$W,'Suivi Tréso. '!N$1,INDIRECT("Recettes!"&amp;$G27),"X",Recettes!$U:$U,0)+SUMIFS(Dépenses!$E:$E,Dépenses!$W:$W,'Suivi Tréso. '!N$1,INDIRECT("Dépenses!"&amp;$G27),"X",Dépenses!$U:$U,1)))</f>
        <v>-85.100000000000009</v>
      </c>
      <c r="O28" s="212">
        <f ca="1">-IF($F27="Trésorerie",SUMIFS(Dépenses!$E:$E,Dépenses!$W:$W,'Suivi Tréso. '!O$1,INDIRECT("Dépenses!"&amp;$G27),"X"),IF($F27="Passif",SUMIFS(Dépenses!$E:$E,Dépenses!$W:$W,'Suivi Tréso. '!O$1,INDIRECT("Dépenses!"&amp;$G27),"X",Dépenses!$U:$U,0)+SUMIFS(Recettes!$E:$E,Recettes!$W:$W,'Suivi Tréso. '!O$1,INDIRECT("Recettes!"&amp;$G27),"X",Recettes!$U:$U,1),SUMIFS(Recettes!$E:$E,Recettes!$W:$W,'Suivi Tréso. '!O$1,INDIRECT("Recettes!"&amp;$G27),"X",Recettes!$U:$U,0)+SUMIFS(Dépenses!$E:$E,Dépenses!$W:$W,'Suivi Tréso. '!O$1,INDIRECT("Dépenses!"&amp;$G27),"X",Dépenses!$U:$U,1)))</f>
        <v>0</v>
      </c>
      <c r="P28" s="211">
        <f ca="1">-IF($F27="Trésorerie",SUMIFS(Dépenses!$E:$E,Dépenses!$W:$W,'Suivi Tréso. '!P$1,INDIRECT("Dépenses!"&amp;$G27),"X"),IF($F27="Passif",SUMIFS(Dépenses!$E:$E,Dépenses!$W:$W,'Suivi Tréso. '!P$1,INDIRECT("Dépenses!"&amp;$G27),"X",Dépenses!$U:$U,0)+SUMIFS(Recettes!$E:$E,Recettes!$W:$W,'Suivi Tréso. '!P$1,INDIRECT("Recettes!"&amp;$G27),"X",Recettes!$U:$U,1),SUMIFS(Recettes!$E:$E,Recettes!$W:$W,'Suivi Tréso. '!P$1,INDIRECT("Recettes!"&amp;$G27),"X",Recettes!$U:$U,0)+SUMIFS(Dépenses!$E:$E,Dépenses!$W:$W,'Suivi Tréso. '!P$1,INDIRECT("Dépenses!"&amp;$G27),"X",Dépenses!$U:$U,1)))</f>
        <v>0</v>
      </c>
      <c r="Q28" s="212">
        <f ca="1">-IF($F27="Trésorerie",SUMIFS(Dépenses!$E:$E,Dépenses!$W:$W,'Suivi Tréso. '!Q$1,INDIRECT("Dépenses!"&amp;$G27),"X"),IF($F27="Passif",SUMIFS(Dépenses!$E:$E,Dépenses!$W:$W,'Suivi Tréso. '!Q$1,INDIRECT("Dépenses!"&amp;$G27),"X",Dépenses!$U:$U,0)+SUMIFS(Recettes!$E:$E,Recettes!$W:$W,'Suivi Tréso. '!Q$1,INDIRECT("Recettes!"&amp;$G27),"X",Recettes!$U:$U,1),SUMIFS(Recettes!$E:$E,Recettes!$W:$W,'Suivi Tréso. '!Q$1,INDIRECT("Recettes!"&amp;$G27),"X",Recettes!$U:$U,0)+SUMIFS(Dépenses!$E:$E,Dépenses!$W:$W,'Suivi Tréso. '!Q$1,INDIRECT("Dépenses!"&amp;$G27),"X",Dépenses!$U:$U,1)))</f>
        <v>0</v>
      </c>
      <c r="R28" s="211">
        <f ca="1">-IF($F27="Trésorerie",SUMIFS(Dépenses!$E:$E,Dépenses!$W:$W,'Suivi Tréso. '!R$1,INDIRECT("Dépenses!"&amp;$G27),"X"),IF($F27="Passif",SUMIFS(Dépenses!$E:$E,Dépenses!$W:$W,'Suivi Tréso. '!R$1,INDIRECT("Dépenses!"&amp;$G27),"X",Dépenses!$U:$U,0)+SUMIFS(Recettes!$E:$E,Recettes!$W:$W,'Suivi Tréso. '!R$1,INDIRECT("Recettes!"&amp;$G27),"X",Recettes!$U:$U,1),SUMIFS(Recettes!$E:$E,Recettes!$W:$W,'Suivi Tréso. '!R$1,INDIRECT("Recettes!"&amp;$G27),"X",Recettes!$U:$U,0)+SUMIFS(Dépenses!$E:$E,Dépenses!$W:$W,'Suivi Tréso. '!R$1,INDIRECT("Dépenses!"&amp;$G27),"X",Dépenses!$U:$U,1)))</f>
        <v>-110.58</v>
      </c>
      <c r="S28" s="212">
        <f ca="1">-IF($F27="Trésorerie",SUMIFS(Dépenses!$E:$E,Dépenses!$W:$W,'Suivi Tréso. '!S$1,INDIRECT("Dépenses!"&amp;$G27),"X"),IF($F27="Passif",SUMIFS(Dépenses!$E:$E,Dépenses!$W:$W,'Suivi Tréso. '!S$1,INDIRECT("Dépenses!"&amp;$G27),"X",Dépenses!$U:$U,0)+SUMIFS(Recettes!$E:$E,Recettes!$W:$W,'Suivi Tréso. '!S$1,INDIRECT("Recettes!"&amp;$G27),"X",Recettes!$U:$U,1),SUMIFS(Recettes!$E:$E,Recettes!$W:$W,'Suivi Tréso. '!S$1,INDIRECT("Recettes!"&amp;$G27),"X",Recettes!$U:$U,0)+SUMIFS(Dépenses!$E:$E,Dépenses!$W:$W,'Suivi Tréso. '!S$1,INDIRECT("Dépenses!"&amp;$G27),"X",Dépenses!$U:$U,1)))</f>
        <v>-0.35</v>
      </c>
      <c r="T28" s="213">
        <f ca="1">-IF($F27="Trésorerie",SUMIFS(Dépenses!$E:$E,Dépenses!$W:$W,'Suivi Tréso. '!T$1,INDIRECT("Dépenses!"&amp;$G27),"X"),IF($F27="Passif",SUMIFS(Dépenses!$E:$E,Dépenses!$W:$W,'Suivi Tréso. '!T$1,INDIRECT("Dépenses!"&amp;$G27),"X",Dépenses!$U:$U,0)+SUMIFS(Recettes!$E:$E,Recettes!$W:$W,'Suivi Tréso. '!T$1,INDIRECT("Recettes!"&amp;$G27),"X",Recettes!$U:$U,1),SUMIFS(Recettes!$E:$E,Recettes!$W:$W,'Suivi Tréso. '!T$1,INDIRECT("Recettes!"&amp;$G27),"X",Recettes!$U:$U,0)+SUMIFS(Dépenses!$E:$E,Dépenses!$W:$W,'Suivi Tréso. '!T$1,INDIRECT("Dépenses!"&amp;$G27),"X",Dépenses!$U:$U,1)))</f>
        <v>0</v>
      </c>
    </row>
    <row r="29" spans="1:20" ht="15.75" thickBot="1" x14ac:dyDescent="0.3">
      <c r="A29" s="214"/>
      <c r="B29" s="215"/>
      <c r="C29" s="216"/>
      <c r="D29" s="215"/>
      <c r="E29" s="217"/>
      <c r="F29" s="394"/>
      <c r="G29" s="394"/>
      <c r="H29" s="218" t="s">
        <v>287</v>
      </c>
      <c r="I29" s="219">
        <f ca="1">IF(OR($F27="Actif",$F27="Trésorerie"),$C27+SUM(I27:I28),$C27-SUM(I27:I28))</f>
        <v>477.63</v>
      </c>
      <c r="J29" s="216">
        <f ca="1">IF(OR($F27="Trésorerie",$F27="Actif"), I29+SUM(J27:J28),I29-SUM(J27:J28))</f>
        <v>364.97</v>
      </c>
      <c r="K29" s="216">
        <f t="shared" ref="K29" ca="1" si="43">IF(OR($F27="Trésorerie",$F27="Actif"), J29+SUM(K27:K28),J29-SUM(K27:K28))</f>
        <v>364.97</v>
      </c>
      <c r="L29" s="216">
        <f t="shared" ref="L29" ca="1" si="44">IF(OR($F27="Trésorerie",$F27="Actif"), K29+SUM(L27:L28),K29-SUM(L27:L28))</f>
        <v>364.97</v>
      </c>
      <c r="M29" s="216">
        <f t="shared" ref="M29" ca="1" si="45">IF(OR($F27="Trésorerie",$F27="Actif"), L29+SUM(M27:M28),L29-SUM(M27:M28))</f>
        <v>283.15000000000003</v>
      </c>
      <c r="N29" s="216">
        <f t="shared" ref="N29" ca="1" si="46">IF(OR($F27="Trésorerie",$F27="Actif"), M29+SUM(N27:N28),M29-SUM(N27:N28))</f>
        <v>208.05</v>
      </c>
      <c r="O29" s="216">
        <f t="shared" ref="O29" ca="1" si="47">IF(OR($F27="Trésorerie",$F27="Actif"), N29+SUM(O27:O28),N29-SUM(O27:O28))</f>
        <v>208.05</v>
      </c>
      <c r="P29" s="216">
        <f t="shared" ref="P29" ca="1" si="48">IF(OR($F27="Trésorerie",$F27="Actif"), O29+SUM(P27:P28),O29-SUM(P27:P28))</f>
        <v>208.05</v>
      </c>
      <c r="Q29" s="216">
        <f t="shared" ref="Q29" ca="1" si="49">IF(OR($F27="Trésorerie",$F27="Actif"), P29+SUM(Q27:Q28),P29-SUM(Q27:Q28))</f>
        <v>208.05</v>
      </c>
      <c r="R29" s="216">
        <f t="shared" ref="R29" ca="1" si="50">IF(OR($F27="Trésorerie",$F27="Actif"), Q29+SUM(R27:R28),Q29-SUM(R27:R28))</f>
        <v>97.470000000000013</v>
      </c>
      <c r="S29" s="216">
        <f t="shared" ref="S29" ca="1" si="51">IF(OR($F27="Trésorerie",$F27="Actif"), R29+SUM(S27:S28),R29-SUM(S27:S28))</f>
        <v>117.12</v>
      </c>
      <c r="T29" s="220">
        <f t="shared" ref="T29" ca="1" si="52">IF(OR($F27="Trésorerie",$F27="Actif"), S29+SUM(T27:T28),S29-SUM(T27:T28))</f>
        <v>117.12</v>
      </c>
    </row>
    <row r="30" spans="1:20" ht="9" customHeight="1" thickBot="1" x14ac:dyDescent="0.3">
      <c r="E30" s="42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227">
        <f>Accueil!G16</f>
        <v>0</v>
      </c>
      <c r="B31" s="228" t="str">
        <f>Accueil!H16</f>
        <v>A PAYER</v>
      </c>
      <c r="C31" s="229">
        <f>Accueil!J16</f>
        <v>-104</v>
      </c>
      <c r="D31" s="228"/>
      <c r="E31" s="230">
        <f ca="1">T33</f>
        <v>-368.5</v>
      </c>
      <c r="F31" s="395" t="str">
        <f>Accueil!Q16</f>
        <v>Passif</v>
      </c>
      <c r="G31" s="395" t="s">
        <v>294</v>
      </c>
      <c r="H31" s="231" t="str">
        <f>IF(F31="Trésorerie","Recettes", "Augmentation")</f>
        <v>Augmentation</v>
      </c>
      <c r="I31" s="232">
        <f ca="1">IF($F31="Trésorerie",SUMIFS(Recettes!$E:$E,Recettes!$W:$W,'Suivi Tréso. '!I$1,INDIRECT("Recettes!"&amp;$G31),"X"),IF($F31="Passif",SUMIFS(Recettes!$E:$E,Recettes!$W:$W,'Suivi Tréso. '!I$1,INDIRECT("Recettes!"&amp;$G31),"X",Recettes!$U:$U,0)+SUMIFS(Dépenses!$E:$E,Dépenses!$W:$W,'Suivi Tréso. '!I$1,INDIRECT("Dépenses!"&amp;$G31),"X",Dépenses!$U:$U,1),SUMIFS(Dépenses!$E:$E,Dépenses!$W:$W,'Suivi Tréso. '!I$1,INDIRECT("Dépenses!"&amp;$G31),"X",Dépenses!$U:$U,0)+SUMIFS(Recettes!$E:$E,Recettes!$W:$W,'Suivi Tréso. '!I$1,INDIRECT("Recettes!"&amp;$G31),"X",Recettes!$U:$U,1)))</f>
        <v>0</v>
      </c>
      <c r="J31" s="229">
        <f ca="1">IF($F31="Trésorerie",SUMIFS(Recettes!$E:$E,Recettes!$W:$W,'Suivi Tréso. '!J$1,INDIRECT("Recettes!"&amp;$G31),"X"),IF($F31="Passif",SUMIFS(Recettes!$E:$E,Recettes!$W:$W,'Suivi Tréso. '!J$1,INDIRECT("Recettes!"&amp;$G31),"X",Recettes!$U:$U,0)+SUMIFS(Dépenses!$E:$E,Dépenses!$W:$W,'Suivi Tréso. '!J$1,INDIRECT("Dépenses!"&amp;$G31),"X",Dépenses!$U:$U,1),SUMIFS(Dépenses!$E:$E,Dépenses!$W:$W,'Suivi Tréso. '!J$1,INDIRECT("Dépenses!"&amp;$G31),"X",Dépenses!$U:$U,0)+SUMIFS(Recettes!$E:$E,Recettes!$W:$W,'Suivi Tréso. '!J$1,INDIRECT("Recettes!"&amp;$G31),"X",Recettes!$U:$U,1)))</f>
        <v>0</v>
      </c>
      <c r="K31" s="232">
        <f ca="1">IF($F31="Trésorerie",SUMIFS(Recettes!$E:$E,Recettes!$W:$W,'Suivi Tréso. '!K$1,INDIRECT("Recettes!"&amp;$G31),"X"),IF($F31="Passif",SUMIFS(Recettes!$E:$E,Recettes!$W:$W,'Suivi Tréso. '!K$1,INDIRECT("Recettes!"&amp;$G31),"X",Recettes!$U:$U,0)+SUMIFS(Dépenses!$E:$E,Dépenses!$W:$W,'Suivi Tréso. '!K$1,INDIRECT("Dépenses!"&amp;$G31),"X",Dépenses!$U:$U,1),SUMIFS(Dépenses!$E:$E,Dépenses!$W:$W,'Suivi Tréso. '!K$1,INDIRECT("Dépenses!"&amp;$G31),"X",Dépenses!$U:$U,0)+SUMIFS(Recettes!$E:$E,Recettes!$W:$W,'Suivi Tréso. '!K$1,INDIRECT("Recettes!"&amp;$G31),"X",Recettes!$U:$U,1)))</f>
        <v>0</v>
      </c>
      <c r="L31" s="229">
        <f ca="1">IF($F31="Trésorerie",SUMIFS(Recettes!$E:$E,Recettes!$W:$W,'Suivi Tréso. '!L$1,INDIRECT("Recettes!"&amp;$G31),"X"),IF($F31="Passif",SUMIFS(Recettes!$E:$E,Recettes!$W:$W,'Suivi Tréso. '!L$1,INDIRECT("Recettes!"&amp;$G31),"X",Recettes!$U:$U,0)+SUMIFS(Dépenses!$E:$E,Dépenses!$W:$W,'Suivi Tréso. '!L$1,INDIRECT("Dépenses!"&amp;$G31),"X",Dépenses!$U:$U,1),SUMIFS(Dépenses!$E:$E,Dépenses!$W:$W,'Suivi Tréso. '!L$1,INDIRECT("Dépenses!"&amp;$G31),"X",Dépenses!$U:$U,0)+SUMIFS(Recettes!$E:$E,Recettes!$W:$W,'Suivi Tréso. '!L$1,INDIRECT("Recettes!"&amp;$G31),"X",Recettes!$U:$U,1)))</f>
        <v>0</v>
      </c>
      <c r="M31" s="232">
        <f ca="1">IF($F31="Trésorerie",SUMIFS(Recettes!$E:$E,Recettes!$W:$W,'Suivi Tréso. '!M$1,INDIRECT("Recettes!"&amp;$G31),"X"),IF($F31="Passif",SUMIFS(Recettes!$E:$E,Recettes!$W:$W,'Suivi Tréso. '!M$1,INDIRECT("Recettes!"&amp;$G31),"X",Recettes!$U:$U,0)+SUMIFS(Dépenses!$E:$E,Dépenses!$W:$W,'Suivi Tréso. '!M$1,INDIRECT("Dépenses!"&amp;$G31),"X",Dépenses!$U:$U,1),SUMIFS(Dépenses!$E:$E,Dépenses!$W:$W,'Suivi Tréso. '!M$1,INDIRECT("Dépenses!"&amp;$G31),"X",Dépenses!$U:$U,0)+SUMIFS(Recettes!$E:$E,Recettes!$W:$W,'Suivi Tréso. '!M$1,INDIRECT("Recettes!"&amp;$G31),"X",Recettes!$U:$U,1)))</f>
        <v>0</v>
      </c>
      <c r="N31" s="229">
        <f ca="1">IF($F31="Trésorerie",SUMIFS(Recettes!$E:$E,Recettes!$W:$W,'Suivi Tréso. '!N$1,INDIRECT("Recettes!"&amp;$G31),"X"),IF($F31="Passif",SUMIFS(Recettes!$E:$E,Recettes!$W:$W,'Suivi Tréso. '!N$1,INDIRECT("Recettes!"&amp;$G31),"X",Recettes!$U:$U,0)+SUMIFS(Dépenses!$E:$E,Dépenses!$W:$W,'Suivi Tréso. '!N$1,INDIRECT("Dépenses!"&amp;$G31),"X",Dépenses!$U:$U,1),SUMIFS(Dépenses!$E:$E,Dépenses!$W:$W,'Suivi Tréso. '!N$1,INDIRECT("Dépenses!"&amp;$G31),"X",Dépenses!$U:$U,0)+SUMIFS(Recettes!$E:$E,Recettes!$W:$W,'Suivi Tréso. '!N$1,INDIRECT("Recettes!"&amp;$G31),"X",Recettes!$U:$U,1)))</f>
        <v>0</v>
      </c>
      <c r="O31" s="232">
        <f ca="1">IF($F31="Trésorerie",SUMIFS(Recettes!$E:$E,Recettes!$W:$W,'Suivi Tréso. '!O$1,INDIRECT("Recettes!"&amp;$G31),"X"),IF($F31="Passif",SUMIFS(Recettes!$E:$E,Recettes!$W:$W,'Suivi Tréso. '!O$1,INDIRECT("Recettes!"&amp;$G31),"X",Recettes!$U:$U,0)+SUMIFS(Dépenses!$E:$E,Dépenses!$W:$W,'Suivi Tréso. '!O$1,INDIRECT("Dépenses!"&amp;$G31),"X",Dépenses!$U:$U,1),SUMIFS(Dépenses!$E:$E,Dépenses!$W:$W,'Suivi Tréso. '!O$1,INDIRECT("Dépenses!"&amp;$G31),"X",Dépenses!$U:$U,0)+SUMIFS(Recettes!$E:$E,Recettes!$W:$W,'Suivi Tréso. '!O$1,INDIRECT("Recettes!"&amp;$G31),"X",Recettes!$U:$U,1)))</f>
        <v>0</v>
      </c>
      <c r="P31" s="229">
        <f ca="1">IF($F31="Trésorerie",SUMIFS(Recettes!$E:$E,Recettes!$W:$W,'Suivi Tréso. '!P$1,INDIRECT("Recettes!"&amp;$G31),"X"),IF($F31="Passif",SUMIFS(Recettes!$E:$E,Recettes!$W:$W,'Suivi Tréso. '!P$1,INDIRECT("Recettes!"&amp;$G31),"X",Recettes!$U:$U,0)+SUMIFS(Dépenses!$E:$E,Dépenses!$W:$W,'Suivi Tréso. '!P$1,INDIRECT("Dépenses!"&amp;$G31),"X",Dépenses!$U:$U,1),SUMIFS(Dépenses!$E:$E,Dépenses!$W:$W,'Suivi Tréso. '!P$1,INDIRECT("Dépenses!"&amp;$G31),"X",Dépenses!$U:$U,0)+SUMIFS(Recettes!$E:$E,Recettes!$W:$W,'Suivi Tréso. '!P$1,INDIRECT("Recettes!"&amp;$G31),"X",Recettes!$U:$U,1)))</f>
        <v>0</v>
      </c>
      <c r="Q31" s="232">
        <f ca="1">IF($F31="Trésorerie",SUMIFS(Recettes!$E:$E,Recettes!$W:$W,'Suivi Tréso. '!Q$1,INDIRECT("Recettes!"&amp;$G31),"X"),IF($F31="Passif",SUMIFS(Recettes!$E:$E,Recettes!$W:$W,'Suivi Tréso. '!Q$1,INDIRECT("Recettes!"&amp;$G31),"X",Recettes!$U:$U,0)+SUMIFS(Dépenses!$E:$E,Dépenses!$W:$W,'Suivi Tréso. '!Q$1,INDIRECT("Dépenses!"&amp;$G31),"X",Dépenses!$U:$U,1),SUMIFS(Dépenses!$E:$E,Dépenses!$W:$W,'Suivi Tréso. '!Q$1,INDIRECT("Dépenses!"&amp;$G31),"X",Dépenses!$U:$U,0)+SUMIFS(Recettes!$E:$E,Recettes!$W:$W,'Suivi Tréso. '!Q$1,INDIRECT("Recettes!"&amp;$G31),"X",Recettes!$U:$U,1)))</f>
        <v>0</v>
      </c>
      <c r="R31" s="229">
        <f ca="1">IF($F31="Trésorerie",SUMIFS(Recettes!$E:$E,Recettes!$W:$W,'Suivi Tréso. '!R$1,INDIRECT("Recettes!"&amp;$G31),"X"),IF($F31="Passif",SUMIFS(Recettes!$E:$E,Recettes!$W:$W,'Suivi Tréso. '!R$1,INDIRECT("Recettes!"&amp;$G31),"X",Recettes!$U:$U,0)+SUMIFS(Dépenses!$E:$E,Dépenses!$W:$W,'Suivi Tréso. '!R$1,INDIRECT("Dépenses!"&amp;$G31),"X",Dépenses!$U:$U,1),SUMIFS(Dépenses!$E:$E,Dépenses!$W:$W,'Suivi Tréso. '!R$1,INDIRECT("Dépenses!"&amp;$G31),"X",Dépenses!$U:$U,0)+SUMIFS(Recettes!$E:$E,Recettes!$W:$W,'Suivi Tréso. '!R$1,INDIRECT("Recettes!"&amp;$G31),"X",Recettes!$U:$U,1)))</f>
        <v>0</v>
      </c>
      <c r="S31" s="232">
        <f ca="1">IF($F31="Trésorerie",SUMIFS(Recettes!$E:$E,Recettes!$W:$W,'Suivi Tréso. '!S$1,INDIRECT("Recettes!"&amp;$G31),"X"),IF($F31="Passif",SUMIFS(Recettes!$E:$E,Recettes!$W:$W,'Suivi Tréso. '!S$1,INDIRECT("Recettes!"&amp;$G31),"X",Recettes!$U:$U,0)+SUMIFS(Dépenses!$E:$E,Dépenses!$W:$W,'Suivi Tréso. '!S$1,INDIRECT("Dépenses!"&amp;$G31),"X",Dépenses!$U:$U,1),SUMIFS(Dépenses!$E:$E,Dépenses!$W:$W,'Suivi Tréso. '!S$1,INDIRECT("Dépenses!"&amp;$G31),"X",Dépenses!$U:$U,0)+SUMIFS(Recettes!$E:$E,Recettes!$W:$W,'Suivi Tréso. '!S$1,INDIRECT("Recettes!"&amp;$G31),"X",Recettes!$U:$U,1)))</f>
        <v>0</v>
      </c>
      <c r="T31" s="265">
        <f ca="1">IF($F31="Trésorerie",SUMIFS(Recettes!$E:$E,Recettes!$W:$W,'Suivi Tréso. '!T$1,INDIRECT("Recettes!"&amp;$G31),"X"),IF($F31="Passif",SUMIFS(Recettes!$E:$E,Recettes!$W:$W,'Suivi Tréso. '!T$1,INDIRECT("Recettes!"&amp;$G31),"X",Recettes!$U:$U,0)+SUMIFS(Dépenses!$E:$E,Dépenses!$W:$W,'Suivi Tréso. '!T$1,INDIRECT("Dépenses!"&amp;$G31),"X",Dépenses!$U:$U,1),SUMIFS(Dépenses!$E:$E,Dépenses!$W:$W,'Suivi Tréso. '!T$1,INDIRECT("Dépenses!"&amp;$G31),"X",Dépenses!$U:$U,0)+SUMIFS(Recettes!$E:$E,Recettes!$W:$W,'Suivi Tréso. '!T$1,INDIRECT("Recettes!"&amp;$G31),"X",Recettes!$U:$U,1)))</f>
        <v>368.5</v>
      </c>
    </row>
    <row r="32" spans="1:20" x14ac:dyDescent="0.25">
      <c r="A32" s="233"/>
      <c r="B32" s="234"/>
      <c r="C32" s="235"/>
      <c r="D32" s="234"/>
      <c r="E32" s="236"/>
      <c r="F32" s="396"/>
      <c r="G32" s="396"/>
      <c r="H32" s="237" t="str">
        <f>IF(F31="Trésorerie","Dépenses","Diminution")</f>
        <v>Diminution</v>
      </c>
      <c r="I32" s="238">
        <f ca="1">-IF($F31="Trésorerie",SUMIFS(Dépenses!$E:$E,Dépenses!$W:$W,'Suivi Tréso. '!I$1,INDIRECT("Dépenses!"&amp;$G31),"X"),IF($F31="Passif",SUMIFS(Dépenses!$E:$E,Dépenses!$W:$W,'Suivi Tréso. '!I$1,INDIRECT("Dépenses!"&amp;$G31),"X",Dépenses!$U:$U,0)+SUMIFS(Recettes!$E:$E,Recettes!$W:$W,'Suivi Tréso. '!I$1,INDIRECT("Recettes!"&amp;$G31),"X",Recettes!$U:$U,1),SUMIFS(Recettes!$E:$E,Recettes!$W:$W,'Suivi Tréso. '!I$1,INDIRECT("Recettes!"&amp;$G31),"X",Recettes!$U:$U,0)+SUMIFS(Dépenses!$E:$E,Dépenses!$W:$W,'Suivi Tréso. '!I$1,INDIRECT("Dépenses!"&amp;$G31),"X",Dépenses!$U:$U,1)))</f>
        <v>-104</v>
      </c>
      <c r="J32" s="266">
        <f ca="1">-IF($F31="Trésorerie",SUMIFS(Dépenses!$E:$E,Dépenses!$W:$W,'Suivi Tréso. '!J$1,INDIRECT("Dépenses!"&amp;$G31),"X"),IF($F31="Passif",SUMIFS(Dépenses!$E:$E,Dépenses!$W:$W,'Suivi Tréso. '!J$1,INDIRECT("Dépenses!"&amp;$G31),"X",Dépenses!$U:$U,0)+SUMIFS(Recettes!$E:$E,Recettes!$W:$W,'Suivi Tréso. '!J$1,INDIRECT("Recettes!"&amp;$G31),"X",Recettes!$U:$U,1),SUMIFS(Recettes!$E:$E,Recettes!$W:$W,'Suivi Tréso. '!J$1,INDIRECT("Recettes!"&amp;$G31),"X",Recettes!$U:$U,0)+SUMIFS(Dépenses!$E:$E,Dépenses!$W:$W,'Suivi Tréso. '!J$1,INDIRECT("Dépenses!"&amp;$G31),"X",Dépenses!$U:$U,1)))</f>
        <v>0</v>
      </c>
      <c r="K32" s="267">
        <f ca="1">-IF($F31="Trésorerie",SUMIFS(Dépenses!$E:$E,Dépenses!$W:$W,'Suivi Tréso. '!K$1,INDIRECT("Dépenses!"&amp;$G31),"X"),IF($F31="Passif",SUMIFS(Dépenses!$E:$E,Dépenses!$W:$W,'Suivi Tréso. '!K$1,INDIRECT("Dépenses!"&amp;$G31),"X",Dépenses!$U:$U,0)+SUMIFS(Recettes!$E:$E,Recettes!$W:$W,'Suivi Tréso. '!K$1,INDIRECT("Recettes!"&amp;$G31),"X",Recettes!$U:$U,1),SUMIFS(Recettes!$E:$E,Recettes!$W:$W,'Suivi Tréso. '!K$1,INDIRECT("Recettes!"&amp;$G31),"X",Recettes!$U:$U,0)+SUMIFS(Dépenses!$E:$E,Dépenses!$W:$W,'Suivi Tréso. '!K$1,INDIRECT("Dépenses!"&amp;$G31),"X",Dépenses!$U:$U,1)))</f>
        <v>0</v>
      </c>
      <c r="L32" s="266">
        <f ca="1">-IF($F31="Trésorerie",SUMIFS(Dépenses!$E:$E,Dépenses!$W:$W,'Suivi Tréso. '!L$1,INDIRECT("Dépenses!"&amp;$G31),"X"),IF($F31="Passif",SUMIFS(Dépenses!$E:$E,Dépenses!$W:$W,'Suivi Tréso. '!L$1,INDIRECT("Dépenses!"&amp;$G31),"X",Dépenses!$U:$U,0)+SUMIFS(Recettes!$E:$E,Recettes!$W:$W,'Suivi Tréso. '!L$1,INDIRECT("Recettes!"&amp;$G31),"X",Recettes!$U:$U,1),SUMIFS(Recettes!$E:$E,Recettes!$W:$W,'Suivi Tréso. '!L$1,INDIRECT("Recettes!"&amp;$G31),"X",Recettes!$U:$U,0)+SUMIFS(Dépenses!$E:$E,Dépenses!$W:$W,'Suivi Tréso. '!L$1,INDIRECT("Dépenses!"&amp;$G31),"X",Dépenses!$U:$U,1)))</f>
        <v>0</v>
      </c>
      <c r="M32" s="267">
        <f ca="1">-IF($F31="Trésorerie",SUMIFS(Dépenses!$E:$E,Dépenses!$W:$W,'Suivi Tréso. '!M$1,INDIRECT("Dépenses!"&amp;$G31),"X"),IF($F31="Passif",SUMIFS(Dépenses!$E:$E,Dépenses!$W:$W,'Suivi Tréso. '!M$1,INDIRECT("Dépenses!"&amp;$G31),"X",Dépenses!$U:$U,0)+SUMIFS(Recettes!$E:$E,Recettes!$W:$W,'Suivi Tréso. '!M$1,INDIRECT("Recettes!"&amp;$G31),"X",Recettes!$U:$U,1),SUMIFS(Recettes!$E:$E,Recettes!$W:$W,'Suivi Tréso. '!M$1,INDIRECT("Recettes!"&amp;$G31),"X",Recettes!$U:$U,0)+SUMIFS(Dépenses!$E:$E,Dépenses!$W:$W,'Suivi Tréso. '!M$1,INDIRECT("Dépenses!"&amp;$G31),"X",Dépenses!$U:$U,1)))</f>
        <v>0</v>
      </c>
      <c r="N32" s="266">
        <f ca="1">-IF($F31="Trésorerie",SUMIFS(Dépenses!$E:$E,Dépenses!$W:$W,'Suivi Tréso. '!N$1,INDIRECT("Dépenses!"&amp;$G31),"X"),IF($F31="Passif",SUMIFS(Dépenses!$E:$E,Dépenses!$W:$W,'Suivi Tréso. '!N$1,INDIRECT("Dépenses!"&amp;$G31),"X",Dépenses!$U:$U,0)+SUMIFS(Recettes!$E:$E,Recettes!$W:$W,'Suivi Tréso. '!N$1,INDIRECT("Recettes!"&amp;$G31),"X",Recettes!$U:$U,1),SUMIFS(Recettes!$E:$E,Recettes!$W:$W,'Suivi Tréso. '!N$1,INDIRECT("Recettes!"&amp;$G31),"X",Recettes!$U:$U,0)+SUMIFS(Dépenses!$E:$E,Dépenses!$W:$W,'Suivi Tréso. '!N$1,INDIRECT("Dépenses!"&amp;$G31),"X",Dépenses!$U:$U,1)))</f>
        <v>0</v>
      </c>
      <c r="O32" s="267">
        <f ca="1">-IF($F31="Trésorerie",SUMIFS(Dépenses!$E:$E,Dépenses!$W:$W,'Suivi Tréso. '!O$1,INDIRECT("Dépenses!"&amp;$G31),"X"),IF($F31="Passif",SUMIFS(Dépenses!$E:$E,Dépenses!$W:$W,'Suivi Tréso. '!O$1,INDIRECT("Dépenses!"&amp;$G31),"X",Dépenses!$U:$U,0)+SUMIFS(Recettes!$E:$E,Recettes!$W:$W,'Suivi Tréso. '!O$1,INDIRECT("Recettes!"&amp;$G31),"X",Recettes!$U:$U,1),SUMIFS(Recettes!$E:$E,Recettes!$W:$W,'Suivi Tréso. '!O$1,INDIRECT("Recettes!"&amp;$G31),"X",Recettes!$U:$U,0)+SUMIFS(Dépenses!$E:$E,Dépenses!$W:$W,'Suivi Tréso. '!O$1,INDIRECT("Dépenses!"&amp;$G31),"X",Dépenses!$U:$U,1)))</f>
        <v>0</v>
      </c>
      <c r="P32" s="266">
        <f ca="1">-IF($F31="Trésorerie",SUMIFS(Dépenses!$E:$E,Dépenses!$W:$W,'Suivi Tréso. '!P$1,INDIRECT("Dépenses!"&amp;$G31),"X"),IF($F31="Passif",SUMIFS(Dépenses!$E:$E,Dépenses!$W:$W,'Suivi Tréso. '!P$1,INDIRECT("Dépenses!"&amp;$G31),"X",Dépenses!$U:$U,0)+SUMIFS(Recettes!$E:$E,Recettes!$W:$W,'Suivi Tréso. '!P$1,INDIRECT("Recettes!"&amp;$G31),"X",Recettes!$U:$U,1),SUMIFS(Recettes!$E:$E,Recettes!$W:$W,'Suivi Tréso. '!P$1,INDIRECT("Recettes!"&amp;$G31),"X",Recettes!$U:$U,0)+SUMIFS(Dépenses!$E:$E,Dépenses!$W:$W,'Suivi Tréso. '!P$1,INDIRECT("Dépenses!"&amp;$G31),"X",Dépenses!$U:$U,1)))</f>
        <v>0</v>
      </c>
      <c r="Q32" s="267">
        <f ca="1">-IF($F31="Trésorerie",SUMIFS(Dépenses!$E:$E,Dépenses!$W:$W,'Suivi Tréso. '!Q$1,INDIRECT("Dépenses!"&amp;$G31),"X"),IF($F31="Passif",SUMIFS(Dépenses!$E:$E,Dépenses!$W:$W,'Suivi Tréso. '!Q$1,INDIRECT("Dépenses!"&amp;$G31),"X",Dépenses!$U:$U,0)+SUMIFS(Recettes!$E:$E,Recettes!$W:$W,'Suivi Tréso. '!Q$1,INDIRECT("Recettes!"&amp;$G31),"X",Recettes!$U:$U,1),SUMIFS(Recettes!$E:$E,Recettes!$W:$W,'Suivi Tréso. '!Q$1,INDIRECT("Recettes!"&amp;$G31),"X",Recettes!$U:$U,0)+SUMIFS(Dépenses!$E:$E,Dépenses!$W:$W,'Suivi Tréso. '!Q$1,INDIRECT("Dépenses!"&amp;$G31),"X",Dépenses!$U:$U,1)))</f>
        <v>0</v>
      </c>
      <c r="R32" s="266">
        <f ca="1">-IF($F31="Trésorerie",SUMIFS(Dépenses!$E:$E,Dépenses!$W:$W,'Suivi Tréso. '!R$1,INDIRECT("Dépenses!"&amp;$G31),"X"),IF($F31="Passif",SUMIFS(Dépenses!$E:$E,Dépenses!$W:$W,'Suivi Tréso. '!R$1,INDIRECT("Dépenses!"&amp;$G31),"X",Dépenses!$U:$U,0)+SUMIFS(Recettes!$E:$E,Recettes!$W:$W,'Suivi Tréso. '!R$1,INDIRECT("Recettes!"&amp;$G31),"X",Recettes!$U:$U,1),SUMIFS(Recettes!$E:$E,Recettes!$W:$W,'Suivi Tréso. '!R$1,INDIRECT("Recettes!"&amp;$G31),"X",Recettes!$U:$U,0)+SUMIFS(Dépenses!$E:$E,Dépenses!$W:$W,'Suivi Tréso. '!R$1,INDIRECT("Dépenses!"&amp;$G31),"X",Dépenses!$U:$U,1)))</f>
        <v>0</v>
      </c>
      <c r="S32" s="267">
        <f ca="1">-IF($F31="Trésorerie",SUMIFS(Dépenses!$E:$E,Dépenses!$W:$W,'Suivi Tréso. '!S$1,INDIRECT("Dépenses!"&amp;$G31),"X"),IF($F31="Passif",SUMIFS(Dépenses!$E:$E,Dépenses!$W:$W,'Suivi Tréso. '!S$1,INDIRECT("Dépenses!"&amp;$G31),"X",Dépenses!$U:$U,0)+SUMIFS(Recettes!$E:$E,Recettes!$W:$W,'Suivi Tréso. '!S$1,INDIRECT("Recettes!"&amp;$G31),"X",Recettes!$U:$U,1),SUMIFS(Recettes!$E:$E,Recettes!$W:$W,'Suivi Tréso. '!S$1,INDIRECT("Recettes!"&amp;$G31),"X",Recettes!$U:$U,0)+SUMIFS(Dépenses!$E:$E,Dépenses!$W:$W,'Suivi Tréso. '!S$1,INDIRECT("Dépenses!"&amp;$G31),"X",Dépenses!$U:$U,1)))</f>
        <v>0</v>
      </c>
      <c r="T32" s="268">
        <f ca="1">-IF($F31="Trésorerie",SUMIFS(Dépenses!$E:$E,Dépenses!$W:$W,'Suivi Tréso. '!T$1,INDIRECT("Dépenses!"&amp;$G31),"X"),IF($F31="Passif",SUMIFS(Dépenses!$E:$E,Dépenses!$W:$W,'Suivi Tréso. '!T$1,INDIRECT("Dépenses!"&amp;$G31),"X",Dépenses!$U:$U,0)+SUMIFS(Recettes!$E:$E,Recettes!$W:$W,'Suivi Tréso. '!T$1,INDIRECT("Recettes!"&amp;$G31),"X",Recettes!$U:$U,1),SUMIFS(Recettes!$E:$E,Recettes!$W:$W,'Suivi Tréso. '!T$1,INDIRECT("Recettes!"&amp;$G31),"X",Recettes!$U:$U,0)+SUMIFS(Dépenses!$E:$E,Dépenses!$W:$W,'Suivi Tréso. '!T$1,INDIRECT("Dépenses!"&amp;$G31),"X",Dépenses!$U:$U,1)))</f>
        <v>0</v>
      </c>
    </row>
    <row r="33" spans="1:20" ht="15.75" thickBot="1" x14ac:dyDescent="0.3">
      <c r="A33" s="239"/>
      <c r="B33" s="240"/>
      <c r="C33" s="241"/>
      <c r="D33" s="240"/>
      <c r="E33" s="242"/>
      <c r="F33" s="397"/>
      <c r="G33" s="397"/>
      <c r="H33" s="243" t="s">
        <v>287</v>
      </c>
      <c r="I33" s="244">
        <f ca="1">IF(OR($F31="Actif",$F31="Trésorerie"),$C31+SUM(I31:I32),$C31-SUM(I31:I32))</f>
        <v>0</v>
      </c>
      <c r="J33" s="241">
        <f ca="1">IF(OR($F31="Trésorerie",$F31="Actif"), I33+SUM(J31:J32),I33-SUM(J31:J32))</f>
        <v>0</v>
      </c>
      <c r="K33" s="241">
        <f t="shared" ref="K33" ca="1" si="53">IF(OR($F31="Trésorerie",$F31="Actif"), J33+SUM(K31:K32),J33-SUM(K31:K32))</f>
        <v>0</v>
      </c>
      <c r="L33" s="241">
        <f t="shared" ref="L33" ca="1" si="54">IF(OR($F31="Trésorerie",$F31="Actif"), K33+SUM(L31:L32),K33-SUM(L31:L32))</f>
        <v>0</v>
      </c>
      <c r="M33" s="241">
        <f t="shared" ref="M33" ca="1" si="55">IF(OR($F31="Trésorerie",$F31="Actif"), L33+SUM(M31:M32),L33-SUM(M31:M32))</f>
        <v>0</v>
      </c>
      <c r="N33" s="241">
        <f t="shared" ref="N33" ca="1" si="56">IF(OR($F31="Trésorerie",$F31="Actif"), M33+SUM(N31:N32),M33-SUM(N31:N32))</f>
        <v>0</v>
      </c>
      <c r="O33" s="241">
        <f t="shared" ref="O33" ca="1" si="57">IF(OR($F31="Trésorerie",$F31="Actif"), N33+SUM(O31:O32),N33-SUM(O31:O32))</f>
        <v>0</v>
      </c>
      <c r="P33" s="241">
        <f t="shared" ref="P33" ca="1" si="58">IF(OR($F31="Trésorerie",$F31="Actif"), O33+SUM(P31:P32),O33-SUM(P31:P32))</f>
        <v>0</v>
      </c>
      <c r="Q33" s="241">
        <f t="shared" ref="Q33" ca="1" si="59">IF(OR($F31="Trésorerie",$F31="Actif"), P33+SUM(Q31:Q32),P33-SUM(Q31:Q32))</f>
        <v>0</v>
      </c>
      <c r="R33" s="241">
        <f t="shared" ref="R33" ca="1" si="60">IF(OR($F31="Trésorerie",$F31="Actif"), Q33+SUM(R31:R32),Q33-SUM(R31:R32))</f>
        <v>0</v>
      </c>
      <c r="S33" s="241">
        <f t="shared" ref="S33" ca="1" si="61">IF(OR($F31="Trésorerie",$F31="Actif"), R33+SUM(S31:S32),R33-SUM(S31:S32))</f>
        <v>0</v>
      </c>
      <c r="T33" s="245">
        <f t="shared" ref="T33" ca="1" si="62">IF(OR($F31="Trésorerie",$F31="Actif"), S33+SUM(T31:T32),S33-SUM(T31:T32))</f>
        <v>-368.5</v>
      </c>
    </row>
    <row r="34" spans="1:20" ht="9" customHeight="1" thickBot="1" x14ac:dyDescent="0.3">
      <c r="E34" s="42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246">
        <f>Accueil!G18</f>
        <v>0</v>
      </c>
      <c r="B35" s="247" t="str">
        <f>Accueil!H18</f>
        <v>A RECEVOIR</v>
      </c>
      <c r="C35" s="249">
        <f>Accueil!J18</f>
        <v>780</v>
      </c>
      <c r="D35" s="248"/>
      <c r="E35" s="250">
        <f ca="1">T37</f>
        <v>126</v>
      </c>
      <c r="F35" s="398" t="str">
        <f>Accueil!Q18</f>
        <v>Actif</v>
      </c>
      <c r="G35" s="398" t="s">
        <v>295</v>
      </c>
      <c r="H35" s="251" t="str">
        <f>IF(F35="Trésorerie","Recettes", "Augmentation")</f>
        <v>Augmentation</v>
      </c>
      <c r="I35" s="247">
        <f ca="1">IF($F35="Trésorerie",SUMIFS(Recettes!$E:$E,Recettes!$W:$W,'Suivi Tréso. '!I$1,INDIRECT("Recettes!"&amp;$G35),"X"),IF($F35="Passif",SUMIFS(Recettes!$E:$E,Recettes!$W:$W,'Suivi Tréso. '!I$1,INDIRECT("Recettes!"&amp;$G35),"X",Recettes!$U:$U,0)+SUMIFS(Dépenses!$E:$E,Dépenses!$W:$W,'Suivi Tréso. '!I$1,INDIRECT("Dépenses!"&amp;$G35),"X",Dépenses!$U:$U,1),SUMIFS(Dépenses!$E:$E,Dépenses!$W:$W,'Suivi Tréso. '!I$1,INDIRECT("Dépenses!"&amp;$G35),"X",Dépenses!$U:$U,0)+SUMIFS(Recettes!$E:$E,Recettes!$W:$W,'Suivi Tréso. '!I$1,INDIRECT("Recettes!"&amp;$G35),"X",Recettes!$U:$U,1)))</f>
        <v>0</v>
      </c>
      <c r="J35" s="249">
        <f ca="1">IF($F35="Trésorerie",SUMIFS(Recettes!$E:$E,Recettes!$W:$W,'Suivi Tréso. '!J$1,INDIRECT("Recettes!"&amp;$G35),"X"),IF($F35="Passif",SUMIFS(Recettes!$E:$E,Recettes!$W:$W,'Suivi Tréso. '!J$1,INDIRECT("Recettes!"&amp;$G35),"X",Recettes!$U:$U,0)+SUMIFS(Dépenses!$E:$E,Dépenses!$W:$W,'Suivi Tréso. '!J$1,INDIRECT("Dépenses!"&amp;$G35),"X",Dépenses!$U:$U,1),SUMIFS(Dépenses!$E:$E,Dépenses!$W:$W,'Suivi Tréso. '!J$1,INDIRECT("Dépenses!"&amp;$G35),"X",Dépenses!$U:$U,0)+SUMIFS(Recettes!$E:$E,Recettes!$W:$W,'Suivi Tréso. '!J$1,INDIRECT("Recettes!"&amp;$G35),"X",Recettes!$U:$U,1)))</f>
        <v>0</v>
      </c>
      <c r="K35" s="249">
        <f ca="1">IF($F35="Trésorerie",SUMIFS(Recettes!$E:$E,Recettes!$W:$W,'Suivi Tréso. '!K$1,INDIRECT("Recettes!"&amp;$G35),"X"),IF($F35="Passif",SUMIFS(Recettes!$E:$E,Recettes!$W:$W,'Suivi Tréso. '!K$1,INDIRECT("Recettes!"&amp;$G35),"X",Recettes!$U:$U,0)+SUMIFS(Dépenses!$E:$E,Dépenses!$W:$W,'Suivi Tréso. '!K$1,INDIRECT("Dépenses!"&amp;$G35),"X",Dépenses!$U:$U,1),SUMIFS(Dépenses!$E:$E,Dépenses!$W:$W,'Suivi Tréso. '!K$1,INDIRECT("Dépenses!"&amp;$G35),"X",Dépenses!$U:$U,0)+SUMIFS(Recettes!$E:$E,Recettes!$W:$W,'Suivi Tréso. '!K$1,INDIRECT("Recettes!"&amp;$G35),"X",Recettes!$U:$U,1)))</f>
        <v>0</v>
      </c>
      <c r="L35" s="249">
        <f ca="1">IF($F35="Trésorerie",SUMIFS(Recettes!$E:$E,Recettes!$W:$W,'Suivi Tréso. '!L$1,INDIRECT("Recettes!"&amp;$G35),"X"),IF($F35="Passif",SUMIFS(Recettes!$E:$E,Recettes!$W:$W,'Suivi Tréso. '!L$1,INDIRECT("Recettes!"&amp;$G35),"X",Recettes!$U:$U,0)+SUMIFS(Dépenses!$E:$E,Dépenses!$W:$W,'Suivi Tréso. '!L$1,INDIRECT("Dépenses!"&amp;$G35),"X",Dépenses!$U:$U,1),SUMIFS(Dépenses!$E:$E,Dépenses!$W:$W,'Suivi Tréso. '!L$1,INDIRECT("Dépenses!"&amp;$G35),"X",Dépenses!$U:$U,0)+SUMIFS(Recettes!$E:$E,Recettes!$W:$W,'Suivi Tréso. '!L$1,INDIRECT("Recettes!"&amp;$G35),"X",Recettes!$U:$U,1)))</f>
        <v>0</v>
      </c>
      <c r="M35" s="249">
        <f ca="1">IF($F35="Trésorerie",SUMIFS(Recettes!$E:$E,Recettes!$W:$W,'Suivi Tréso. '!M$1,INDIRECT("Recettes!"&amp;$G35),"X"),IF($F35="Passif",SUMIFS(Recettes!$E:$E,Recettes!$W:$W,'Suivi Tréso. '!M$1,INDIRECT("Recettes!"&amp;$G35),"X",Recettes!$U:$U,0)+SUMIFS(Dépenses!$E:$E,Dépenses!$W:$W,'Suivi Tréso. '!M$1,INDIRECT("Dépenses!"&amp;$G35),"X",Dépenses!$U:$U,1),SUMIFS(Dépenses!$E:$E,Dépenses!$W:$W,'Suivi Tréso. '!M$1,INDIRECT("Dépenses!"&amp;$G35),"X",Dépenses!$U:$U,0)+SUMIFS(Recettes!$E:$E,Recettes!$W:$W,'Suivi Tréso. '!M$1,INDIRECT("Recettes!"&amp;$G35),"X",Recettes!$U:$U,1)))</f>
        <v>0</v>
      </c>
      <c r="N35" s="249">
        <f ca="1">IF($F35="Trésorerie",SUMIFS(Recettes!$E:$E,Recettes!$W:$W,'Suivi Tréso. '!N$1,INDIRECT("Recettes!"&amp;$G35),"X"),IF($F35="Passif",SUMIFS(Recettes!$E:$E,Recettes!$W:$W,'Suivi Tréso. '!N$1,INDIRECT("Recettes!"&amp;$G35),"X",Recettes!$U:$U,0)+SUMIFS(Dépenses!$E:$E,Dépenses!$W:$W,'Suivi Tréso. '!N$1,INDIRECT("Dépenses!"&amp;$G35),"X",Dépenses!$U:$U,1),SUMIFS(Dépenses!$E:$E,Dépenses!$W:$W,'Suivi Tréso. '!N$1,INDIRECT("Dépenses!"&amp;$G35),"X",Dépenses!$U:$U,0)+SUMIFS(Recettes!$E:$E,Recettes!$W:$W,'Suivi Tréso. '!N$1,INDIRECT("Recettes!"&amp;$G35),"X",Recettes!$U:$U,1)))</f>
        <v>0</v>
      </c>
      <c r="O35" s="249">
        <f ca="1">IF($F35="Trésorerie",SUMIFS(Recettes!$E:$E,Recettes!$W:$W,'Suivi Tréso. '!O$1,INDIRECT("Recettes!"&amp;$G35),"X"),IF($F35="Passif",SUMIFS(Recettes!$E:$E,Recettes!$W:$W,'Suivi Tréso. '!O$1,INDIRECT("Recettes!"&amp;$G35),"X",Recettes!$U:$U,0)+SUMIFS(Dépenses!$E:$E,Dépenses!$W:$W,'Suivi Tréso. '!O$1,INDIRECT("Dépenses!"&amp;$G35),"X",Dépenses!$U:$U,1),SUMIFS(Dépenses!$E:$E,Dépenses!$W:$W,'Suivi Tréso. '!O$1,INDIRECT("Dépenses!"&amp;$G35),"X",Dépenses!$U:$U,0)+SUMIFS(Recettes!$E:$E,Recettes!$W:$W,'Suivi Tréso. '!O$1,INDIRECT("Recettes!"&amp;$G35),"X",Recettes!$U:$U,1)))</f>
        <v>0</v>
      </c>
      <c r="P35" s="249">
        <f ca="1">IF($F35="Trésorerie",SUMIFS(Recettes!$E:$E,Recettes!$W:$W,'Suivi Tréso. '!P$1,INDIRECT("Recettes!"&amp;$G35),"X"),IF($F35="Passif",SUMIFS(Recettes!$E:$E,Recettes!$W:$W,'Suivi Tréso. '!P$1,INDIRECT("Recettes!"&amp;$G35),"X",Recettes!$U:$U,0)+SUMIFS(Dépenses!$E:$E,Dépenses!$W:$W,'Suivi Tréso. '!P$1,INDIRECT("Dépenses!"&amp;$G35),"X",Dépenses!$U:$U,1),SUMIFS(Dépenses!$E:$E,Dépenses!$W:$W,'Suivi Tréso. '!P$1,INDIRECT("Dépenses!"&amp;$G35),"X",Dépenses!$U:$U,0)+SUMIFS(Recettes!$E:$E,Recettes!$W:$W,'Suivi Tréso. '!P$1,INDIRECT("Recettes!"&amp;$G35),"X",Recettes!$U:$U,1)))</f>
        <v>0</v>
      </c>
      <c r="Q35" s="249">
        <f ca="1">IF($F35="Trésorerie",SUMIFS(Recettes!$E:$E,Recettes!$W:$W,'Suivi Tréso. '!Q$1,INDIRECT("Recettes!"&amp;$G35),"X"),IF($F35="Passif",SUMIFS(Recettes!$E:$E,Recettes!$W:$W,'Suivi Tréso. '!Q$1,INDIRECT("Recettes!"&amp;$G35),"X",Recettes!$U:$U,0)+SUMIFS(Dépenses!$E:$E,Dépenses!$W:$W,'Suivi Tréso. '!Q$1,INDIRECT("Dépenses!"&amp;$G35),"X",Dépenses!$U:$U,1),SUMIFS(Dépenses!$E:$E,Dépenses!$W:$W,'Suivi Tréso. '!Q$1,INDIRECT("Dépenses!"&amp;$G35),"X",Dépenses!$U:$U,0)+SUMIFS(Recettes!$E:$E,Recettes!$W:$W,'Suivi Tréso. '!Q$1,INDIRECT("Recettes!"&amp;$G35),"X",Recettes!$U:$U,1)))</f>
        <v>126</v>
      </c>
      <c r="R35" s="249">
        <f ca="1">IF($F35="Trésorerie",SUMIFS(Recettes!$E:$E,Recettes!$W:$W,'Suivi Tréso. '!R$1,INDIRECT("Recettes!"&amp;$G35),"X"),IF($F35="Passif",SUMIFS(Recettes!$E:$E,Recettes!$W:$W,'Suivi Tréso. '!R$1,INDIRECT("Recettes!"&amp;$G35),"X",Recettes!$U:$U,0)+SUMIFS(Dépenses!$E:$E,Dépenses!$W:$W,'Suivi Tréso. '!R$1,INDIRECT("Dépenses!"&amp;$G35),"X",Dépenses!$U:$U,1),SUMIFS(Dépenses!$E:$E,Dépenses!$W:$W,'Suivi Tréso. '!R$1,INDIRECT("Dépenses!"&amp;$G35),"X",Dépenses!$U:$U,0)+SUMIFS(Recettes!$E:$E,Recettes!$W:$W,'Suivi Tréso. '!R$1,INDIRECT("Recettes!"&amp;$G35),"X",Recettes!$U:$U,1)))</f>
        <v>0</v>
      </c>
      <c r="S35" s="249">
        <f ca="1">IF($F35="Trésorerie",SUMIFS(Recettes!$E:$E,Recettes!$W:$W,'Suivi Tréso. '!S$1,INDIRECT("Recettes!"&amp;$G35),"X"),IF($F35="Passif",SUMIFS(Recettes!$E:$E,Recettes!$W:$W,'Suivi Tréso. '!S$1,INDIRECT("Recettes!"&amp;$G35),"X",Recettes!$U:$U,0)+SUMIFS(Dépenses!$E:$E,Dépenses!$W:$W,'Suivi Tréso. '!S$1,INDIRECT("Dépenses!"&amp;$G35),"X",Dépenses!$U:$U,1),SUMIFS(Dépenses!$E:$E,Dépenses!$W:$W,'Suivi Tréso. '!S$1,INDIRECT("Dépenses!"&amp;$G35),"X",Dépenses!$U:$U,0)+SUMIFS(Recettes!$E:$E,Recettes!$W:$W,'Suivi Tréso. '!S$1,INDIRECT("Recettes!"&amp;$G35),"X",Recettes!$U:$U,1)))</f>
        <v>0</v>
      </c>
      <c r="T35" s="401">
        <f ca="1">IF($F35="Trésorerie",SUMIFS(Recettes!$E:$E,Recettes!$W:$W,'Suivi Tréso. '!T$1,INDIRECT("Recettes!"&amp;$G35),"X"),IF($F35="Passif",SUMIFS(Recettes!$E:$E,Recettes!$W:$W,'Suivi Tréso. '!T$1,INDIRECT("Recettes!"&amp;$G35),"X",Recettes!$U:$U,0)+SUMIFS(Dépenses!$E:$E,Dépenses!$W:$W,'Suivi Tréso. '!T$1,INDIRECT("Dépenses!"&amp;$G35),"X",Dépenses!$U:$U,1),SUMIFS(Dépenses!$E:$E,Dépenses!$W:$W,'Suivi Tréso. '!T$1,INDIRECT("Dépenses!"&amp;$G35),"X",Dépenses!$U:$U,0)+SUMIFS(Recettes!$E:$E,Recettes!$W:$W,'Suivi Tréso. '!T$1,INDIRECT("Recettes!"&amp;$G35),"X",Recettes!$U:$U,1)))</f>
        <v>0</v>
      </c>
    </row>
    <row r="36" spans="1:20" x14ac:dyDescent="0.25">
      <c r="A36" s="252"/>
      <c r="B36" s="253"/>
      <c r="C36" s="254"/>
      <c r="D36" s="253"/>
      <c r="E36" s="255"/>
      <c r="F36" s="399"/>
      <c r="G36" s="399"/>
      <c r="H36" s="256" t="str">
        <f>IF(F35="Trésorerie","Dépenses","Diminution")</f>
        <v>Diminution</v>
      </c>
      <c r="I36" s="257">
        <f ca="1">-IF($F35="Trésorerie",SUMIFS(Dépenses!$E:$E,Dépenses!$W:$W,'Suivi Tréso. '!I$1,INDIRECT("Dépenses!"&amp;$G35),"X"),IF($F35="Passif",SUMIFS(Dépenses!$E:$E,Dépenses!$W:$W,'Suivi Tréso. '!I$1,INDIRECT("Dépenses!"&amp;$G35),"X",Dépenses!$U:$U,0)+SUMIFS(Recettes!$E:$E,Recettes!$W:$W,'Suivi Tréso. '!I$1,INDIRECT("Recettes!"&amp;$G35),"X",Recettes!$U:$U,1),SUMIFS(Recettes!$E:$E,Recettes!$W:$W,'Suivi Tréso. '!I$1,INDIRECT("Recettes!"&amp;$G35),"X",Recettes!$U:$U,0)+SUMIFS(Dépenses!$E:$E,Dépenses!$W:$W,'Suivi Tréso. '!I$1,INDIRECT("Dépenses!"&amp;$G35),"X",Dépenses!$U:$U,1)))</f>
        <v>-780</v>
      </c>
      <c r="J36" s="269">
        <f ca="1">-IF($F35="Trésorerie",SUMIFS(Dépenses!$E:$E,Dépenses!$W:$W,'Suivi Tréso. '!J$1,INDIRECT("Dépenses!"&amp;$G35),"X"),IF($F35="Passif",SUMIFS(Dépenses!$E:$E,Dépenses!$W:$W,'Suivi Tréso. '!J$1,INDIRECT("Dépenses!"&amp;$G35),"X",Dépenses!$U:$U,0)+SUMIFS(Recettes!$E:$E,Recettes!$W:$W,'Suivi Tréso. '!J$1,INDIRECT("Recettes!"&amp;$G35),"X",Recettes!$U:$U,1),SUMIFS(Recettes!$E:$E,Recettes!$W:$W,'Suivi Tréso. '!J$1,INDIRECT("Recettes!"&amp;$G35),"X",Recettes!$U:$U,0)+SUMIFS(Dépenses!$E:$E,Dépenses!$W:$W,'Suivi Tréso. '!J$1,INDIRECT("Dépenses!"&amp;$G35),"X",Dépenses!$U:$U,1)))</f>
        <v>0</v>
      </c>
      <c r="K36" s="269">
        <f ca="1">-IF($F35="Trésorerie",SUMIFS(Dépenses!$E:$E,Dépenses!$W:$W,'Suivi Tréso. '!K$1,INDIRECT("Dépenses!"&amp;$G35),"X"),IF($F35="Passif",SUMIFS(Dépenses!$E:$E,Dépenses!$W:$W,'Suivi Tréso. '!K$1,INDIRECT("Dépenses!"&amp;$G35),"X",Dépenses!$U:$U,0)+SUMIFS(Recettes!$E:$E,Recettes!$W:$W,'Suivi Tréso. '!K$1,INDIRECT("Recettes!"&amp;$G35),"X",Recettes!$U:$U,1),SUMIFS(Recettes!$E:$E,Recettes!$W:$W,'Suivi Tréso. '!K$1,INDIRECT("Recettes!"&amp;$G35),"X",Recettes!$U:$U,0)+SUMIFS(Dépenses!$E:$E,Dépenses!$W:$W,'Suivi Tréso. '!K$1,INDIRECT("Dépenses!"&amp;$G35),"X",Dépenses!$U:$U,1)))</f>
        <v>0</v>
      </c>
      <c r="L36" s="269">
        <f ca="1">-IF($F35="Trésorerie",SUMIFS(Dépenses!$E:$E,Dépenses!$W:$W,'Suivi Tréso. '!L$1,INDIRECT("Dépenses!"&amp;$G35),"X"),IF($F35="Passif",SUMIFS(Dépenses!$E:$E,Dépenses!$W:$W,'Suivi Tréso. '!L$1,INDIRECT("Dépenses!"&amp;$G35),"X",Dépenses!$U:$U,0)+SUMIFS(Recettes!$E:$E,Recettes!$W:$W,'Suivi Tréso. '!L$1,INDIRECT("Recettes!"&amp;$G35),"X",Recettes!$U:$U,1),SUMIFS(Recettes!$E:$E,Recettes!$W:$W,'Suivi Tréso. '!L$1,INDIRECT("Recettes!"&amp;$G35),"X",Recettes!$U:$U,0)+SUMIFS(Dépenses!$E:$E,Dépenses!$W:$W,'Suivi Tréso. '!L$1,INDIRECT("Dépenses!"&amp;$G35),"X",Dépenses!$U:$U,1)))</f>
        <v>0</v>
      </c>
      <c r="M36" s="269">
        <f ca="1">-IF($F35="Trésorerie",SUMIFS(Dépenses!$E:$E,Dépenses!$W:$W,'Suivi Tréso. '!M$1,INDIRECT("Dépenses!"&amp;$G35),"X"),IF($F35="Passif",SUMIFS(Dépenses!$E:$E,Dépenses!$W:$W,'Suivi Tréso. '!M$1,INDIRECT("Dépenses!"&amp;$G35),"X",Dépenses!$U:$U,0)+SUMIFS(Recettes!$E:$E,Recettes!$W:$W,'Suivi Tréso. '!M$1,INDIRECT("Recettes!"&amp;$G35),"X",Recettes!$U:$U,1),SUMIFS(Recettes!$E:$E,Recettes!$W:$W,'Suivi Tréso. '!M$1,INDIRECT("Recettes!"&amp;$G35),"X",Recettes!$U:$U,0)+SUMIFS(Dépenses!$E:$E,Dépenses!$W:$W,'Suivi Tréso. '!M$1,INDIRECT("Dépenses!"&amp;$G35),"X",Dépenses!$U:$U,1)))</f>
        <v>0</v>
      </c>
      <c r="N36" s="269">
        <f ca="1">-IF($F35="Trésorerie",SUMIFS(Dépenses!$E:$E,Dépenses!$W:$W,'Suivi Tréso. '!N$1,INDIRECT("Dépenses!"&amp;$G35),"X"),IF($F35="Passif",SUMIFS(Dépenses!$E:$E,Dépenses!$W:$W,'Suivi Tréso. '!N$1,INDIRECT("Dépenses!"&amp;$G35),"X",Dépenses!$U:$U,0)+SUMIFS(Recettes!$E:$E,Recettes!$W:$W,'Suivi Tréso. '!N$1,INDIRECT("Recettes!"&amp;$G35),"X",Recettes!$U:$U,1),SUMIFS(Recettes!$E:$E,Recettes!$W:$W,'Suivi Tréso. '!N$1,INDIRECT("Recettes!"&amp;$G35),"X",Recettes!$U:$U,0)+SUMIFS(Dépenses!$E:$E,Dépenses!$W:$W,'Suivi Tréso. '!N$1,INDIRECT("Dépenses!"&amp;$G35),"X",Dépenses!$U:$U,1)))</f>
        <v>0</v>
      </c>
      <c r="O36" s="269">
        <f ca="1">-IF($F35="Trésorerie",SUMIFS(Dépenses!$E:$E,Dépenses!$W:$W,'Suivi Tréso. '!O$1,INDIRECT("Dépenses!"&amp;$G35),"X"),IF($F35="Passif",SUMIFS(Dépenses!$E:$E,Dépenses!$W:$W,'Suivi Tréso. '!O$1,INDIRECT("Dépenses!"&amp;$G35),"X",Dépenses!$U:$U,0)+SUMIFS(Recettes!$E:$E,Recettes!$W:$W,'Suivi Tréso. '!O$1,INDIRECT("Recettes!"&amp;$G35),"X",Recettes!$U:$U,1),SUMIFS(Recettes!$E:$E,Recettes!$W:$W,'Suivi Tréso. '!O$1,INDIRECT("Recettes!"&amp;$G35),"X",Recettes!$U:$U,0)+SUMIFS(Dépenses!$E:$E,Dépenses!$W:$W,'Suivi Tréso. '!O$1,INDIRECT("Dépenses!"&amp;$G35),"X",Dépenses!$U:$U,1)))</f>
        <v>0</v>
      </c>
      <c r="P36" s="269">
        <f ca="1">-IF($F35="Trésorerie",SUMIFS(Dépenses!$E:$E,Dépenses!$W:$W,'Suivi Tréso. '!P$1,INDIRECT("Dépenses!"&amp;$G35),"X"),IF($F35="Passif",SUMIFS(Dépenses!$E:$E,Dépenses!$W:$W,'Suivi Tréso. '!P$1,INDIRECT("Dépenses!"&amp;$G35),"X",Dépenses!$U:$U,0)+SUMIFS(Recettes!$E:$E,Recettes!$W:$W,'Suivi Tréso. '!P$1,INDIRECT("Recettes!"&amp;$G35),"X",Recettes!$U:$U,1),SUMIFS(Recettes!$E:$E,Recettes!$W:$W,'Suivi Tréso. '!P$1,INDIRECT("Recettes!"&amp;$G35),"X",Recettes!$U:$U,0)+SUMIFS(Dépenses!$E:$E,Dépenses!$W:$W,'Suivi Tréso. '!P$1,INDIRECT("Dépenses!"&amp;$G35),"X",Dépenses!$U:$U,1)))</f>
        <v>0</v>
      </c>
      <c r="Q36" s="269">
        <f ca="1">-IF($F35="Trésorerie",SUMIFS(Dépenses!$E:$E,Dépenses!$W:$W,'Suivi Tréso. '!Q$1,INDIRECT("Dépenses!"&amp;$G35),"X"),IF($F35="Passif",SUMIFS(Dépenses!$E:$E,Dépenses!$W:$W,'Suivi Tréso. '!Q$1,INDIRECT("Dépenses!"&amp;$G35),"X",Dépenses!$U:$U,0)+SUMIFS(Recettes!$E:$E,Recettes!$W:$W,'Suivi Tréso. '!Q$1,INDIRECT("Recettes!"&amp;$G35),"X",Recettes!$U:$U,1),SUMIFS(Recettes!$E:$E,Recettes!$W:$W,'Suivi Tréso. '!Q$1,INDIRECT("Recettes!"&amp;$G35),"X",Recettes!$U:$U,0)+SUMIFS(Dépenses!$E:$E,Dépenses!$W:$W,'Suivi Tréso. '!Q$1,INDIRECT("Dépenses!"&amp;$G35),"X",Dépenses!$U:$U,1)))</f>
        <v>0</v>
      </c>
      <c r="R36" s="269">
        <f ca="1">-IF($F35="Trésorerie",SUMIFS(Dépenses!$E:$E,Dépenses!$W:$W,'Suivi Tréso. '!R$1,INDIRECT("Dépenses!"&amp;$G35),"X"),IF($F35="Passif",SUMIFS(Dépenses!$E:$E,Dépenses!$W:$W,'Suivi Tréso. '!R$1,INDIRECT("Dépenses!"&amp;$G35),"X",Dépenses!$U:$U,0)+SUMIFS(Recettes!$E:$E,Recettes!$W:$W,'Suivi Tréso. '!R$1,INDIRECT("Recettes!"&amp;$G35),"X",Recettes!$U:$U,1),SUMIFS(Recettes!$E:$E,Recettes!$W:$W,'Suivi Tréso. '!R$1,INDIRECT("Recettes!"&amp;$G35),"X",Recettes!$U:$U,0)+SUMIFS(Dépenses!$E:$E,Dépenses!$W:$W,'Suivi Tréso. '!R$1,INDIRECT("Dépenses!"&amp;$G35),"X",Dépenses!$U:$U,1)))</f>
        <v>0</v>
      </c>
      <c r="S36" s="269">
        <f ca="1">-IF($F35="Trésorerie",SUMIFS(Dépenses!$E:$E,Dépenses!$W:$W,'Suivi Tréso. '!S$1,INDIRECT("Dépenses!"&amp;$G35),"X"),IF($F35="Passif",SUMIFS(Dépenses!$E:$E,Dépenses!$W:$W,'Suivi Tréso. '!S$1,INDIRECT("Dépenses!"&amp;$G35),"X",Dépenses!$U:$U,0)+SUMIFS(Recettes!$E:$E,Recettes!$W:$W,'Suivi Tréso. '!S$1,INDIRECT("Recettes!"&amp;$G35),"X",Recettes!$U:$U,1),SUMIFS(Recettes!$E:$E,Recettes!$W:$W,'Suivi Tréso. '!S$1,INDIRECT("Recettes!"&amp;$G35),"X",Recettes!$U:$U,0)+SUMIFS(Dépenses!$E:$E,Dépenses!$W:$W,'Suivi Tréso. '!S$1,INDIRECT("Dépenses!"&amp;$G35),"X",Dépenses!$U:$U,1)))</f>
        <v>0</v>
      </c>
      <c r="T36" s="402">
        <f ca="1">-IF($F35="Trésorerie",SUMIFS(Dépenses!$E:$E,Dépenses!$W:$W,'Suivi Tréso. '!T$1,INDIRECT("Dépenses!"&amp;$G35),"X"),IF($F35="Passif",SUMIFS(Dépenses!$E:$E,Dépenses!$W:$W,'Suivi Tréso. '!T$1,INDIRECT("Dépenses!"&amp;$G35),"X",Dépenses!$U:$U,0)+SUMIFS(Recettes!$E:$E,Recettes!$W:$W,'Suivi Tréso. '!T$1,INDIRECT("Recettes!"&amp;$G35),"X",Recettes!$U:$U,1),SUMIFS(Recettes!$E:$E,Recettes!$W:$W,'Suivi Tréso. '!T$1,INDIRECT("Recettes!"&amp;$G35),"X",Recettes!$U:$U,0)+SUMIFS(Dépenses!$E:$E,Dépenses!$W:$W,'Suivi Tréso. '!T$1,INDIRECT("Dépenses!"&amp;$G35),"X",Dépenses!$U:$U,1)))</f>
        <v>0</v>
      </c>
    </row>
    <row r="37" spans="1:20" ht="15.75" thickBot="1" x14ac:dyDescent="0.3">
      <c r="A37" s="258"/>
      <c r="B37" s="259"/>
      <c r="C37" s="260"/>
      <c r="D37" s="259"/>
      <c r="E37" s="261"/>
      <c r="F37" s="400"/>
      <c r="G37" s="400"/>
      <c r="H37" s="262" t="s">
        <v>287</v>
      </c>
      <c r="I37" s="263">
        <f ca="1">IF(OR($F35="Actif",$F35="Trésorerie"),$C35+SUM(I35:I36),$C35-SUM(I35:I36))</f>
        <v>0</v>
      </c>
      <c r="J37" s="260">
        <f ca="1">IF(OR($F35="Trésorerie",$F35="Actif"), I37+SUM(J35:J36),I37-SUM(J35:J36))</f>
        <v>0</v>
      </c>
      <c r="K37" s="260">
        <f t="shared" ref="K37" ca="1" si="63">IF(OR($F35="Trésorerie",$F35="Actif"), J37+SUM(K35:K36),J37-SUM(K35:K36))</f>
        <v>0</v>
      </c>
      <c r="L37" s="260">
        <f t="shared" ref="L37" ca="1" si="64">IF(OR($F35="Trésorerie",$F35="Actif"), K37+SUM(L35:L36),K37-SUM(L35:L36))</f>
        <v>0</v>
      </c>
      <c r="M37" s="260">
        <f t="shared" ref="M37" ca="1" si="65">IF(OR($F35="Trésorerie",$F35="Actif"), L37+SUM(M35:M36),L37-SUM(M35:M36))</f>
        <v>0</v>
      </c>
      <c r="N37" s="260">
        <f t="shared" ref="N37" ca="1" si="66">IF(OR($F35="Trésorerie",$F35="Actif"), M37+SUM(N35:N36),M37-SUM(N35:N36))</f>
        <v>0</v>
      </c>
      <c r="O37" s="260">
        <f t="shared" ref="O37" ca="1" si="67">IF(OR($F35="Trésorerie",$F35="Actif"), N37+SUM(O35:O36),N37-SUM(O35:O36))</f>
        <v>0</v>
      </c>
      <c r="P37" s="260">
        <f t="shared" ref="P37" ca="1" si="68">IF(OR($F35="Trésorerie",$F35="Actif"), O37+SUM(P35:P36),O37-SUM(P35:P36))</f>
        <v>0</v>
      </c>
      <c r="Q37" s="260">
        <f t="shared" ref="Q37" ca="1" si="69">IF(OR($F35="Trésorerie",$F35="Actif"), P37+SUM(Q35:Q36),P37-SUM(Q35:Q36))</f>
        <v>126</v>
      </c>
      <c r="R37" s="260">
        <f t="shared" ref="R37" ca="1" si="70">IF(OR($F35="Trésorerie",$F35="Actif"), Q37+SUM(R35:R36),Q37-SUM(R35:R36))</f>
        <v>126</v>
      </c>
      <c r="S37" s="260">
        <f t="shared" ref="S37" ca="1" si="71">IF(OR($F35="Trésorerie",$F35="Actif"), R37+SUM(S35:S36),R37-SUM(S35:S36))</f>
        <v>126</v>
      </c>
      <c r="T37" s="264">
        <f t="shared" ref="T37" ca="1" si="72">IF(OR($F35="Trésorerie",$F35="Actif"), S37+SUM(T35:T36),S37-SUM(T35:T36))</f>
        <v>126</v>
      </c>
    </row>
    <row r="38" spans="1:20" ht="9" customHeight="1" thickBot="1" x14ac:dyDescent="0.3">
      <c r="E38" s="42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97">
        <f>Accueil!G20</f>
        <v>0</v>
      </c>
      <c r="B39" s="102" t="str">
        <f>Accueil!H20</f>
        <v>A REVERSER</v>
      </c>
      <c r="C39" s="99">
        <f>Accueil!J20</f>
        <v>0</v>
      </c>
      <c r="D39" s="98"/>
      <c r="E39" s="100">
        <f ca="1">T41</f>
        <v>0</v>
      </c>
      <c r="F39" s="382" t="str">
        <f>Accueil!Q20</f>
        <v>Trésorerie</v>
      </c>
      <c r="G39" s="382" t="s">
        <v>296</v>
      </c>
      <c r="H39" s="101" t="str">
        <f>IF(F39="Trésorerie","Recettes", "Augmentation")</f>
        <v>Recettes</v>
      </c>
      <c r="I39" s="102">
        <f ca="1">IF($F39="Trésorerie",SUMIFS(Recettes!$E:$E,Recettes!$W:$W,'Suivi Tréso. '!I$1,INDIRECT("Recettes!"&amp;$G39),"X"),IF($F39="Passif",SUMIFS(Recettes!$E:$E,Recettes!$W:$W,'Suivi Tréso. '!I$1,INDIRECT("Recettes!"&amp;$G39),"X",Recettes!$U:$U,0)+SUMIFS(Dépenses!$E:$E,Dépenses!$W:$W,'Suivi Tréso. '!I$1,INDIRECT("Dépenses!"&amp;$G39),"X",Dépenses!$U:$U,1),SUMIFS(Dépenses!$E:$E,Dépenses!$W:$W,'Suivi Tréso. '!I$1,INDIRECT("Dépenses!"&amp;$G39),"X",Dépenses!$U:$U,0)+SUMIFS(Recettes!$E:$E,Recettes!$W:$W,'Suivi Tréso. '!I$1,INDIRECT("Recettes!"&amp;$G39),"X",Recettes!$U:$U,1)))</f>
        <v>0</v>
      </c>
      <c r="J39" s="99">
        <f ca="1">IF($F39="Trésorerie",SUMIFS(Recettes!$E:$E,Recettes!$W:$W,'Suivi Tréso. '!J$1,INDIRECT("Recettes!"&amp;$G39),"X"),IF($F39="Passif",SUMIFS(Recettes!$E:$E,Recettes!$W:$W,'Suivi Tréso. '!J$1,INDIRECT("Recettes!"&amp;$G39),"X",Recettes!$U:$U,0)+SUMIFS(Dépenses!$E:$E,Dépenses!$W:$W,'Suivi Tréso. '!J$1,INDIRECT("Dépenses!"&amp;$G39),"X",Dépenses!$U:$U,1),SUMIFS(Dépenses!$E:$E,Dépenses!$W:$W,'Suivi Tréso. '!J$1,INDIRECT("Dépenses!"&amp;$G39),"X",Dépenses!$U:$U,0)+SUMIFS(Recettes!$E:$E,Recettes!$W:$W,'Suivi Tréso. '!J$1,INDIRECT("Recettes!"&amp;$G39),"X",Recettes!$U:$U,1)))</f>
        <v>0</v>
      </c>
      <c r="K39" s="99">
        <f ca="1">IF($F39="Trésorerie",SUMIFS(Recettes!$E:$E,Recettes!$W:$W,'Suivi Tréso. '!K$1,INDIRECT("Recettes!"&amp;$G39),"X"),IF($F39="Passif",SUMIFS(Recettes!$E:$E,Recettes!$W:$W,'Suivi Tréso. '!K$1,INDIRECT("Recettes!"&amp;$G39),"X",Recettes!$U:$U,0)+SUMIFS(Dépenses!$E:$E,Dépenses!$W:$W,'Suivi Tréso. '!K$1,INDIRECT("Dépenses!"&amp;$G39),"X",Dépenses!$U:$U,1),SUMIFS(Dépenses!$E:$E,Dépenses!$W:$W,'Suivi Tréso. '!K$1,INDIRECT("Dépenses!"&amp;$G39),"X",Dépenses!$U:$U,0)+SUMIFS(Recettes!$E:$E,Recettes!$W:$W,'Suivi Tréso. '!K$1,INDIRECT("Recettes!"&amp;$G39),"X",Recettes!$U:$U,1)))</f>
        <v>0</v>
      </c>
      <c r="L39" s="99">
        <f ca="1">IF($F39="Trésorerie",SUMIFS(Recettes!$E:$E,Recettes!$W:$W,'Suivi Tréso. '!L$1,INDIRECT("Recettes!"&amp;$G39),"X"),IF($F39="Passif",SUMIFS(Recettes!$E:$E,Recettes!$W:$W,'Suivi Tréso. '!L$1,INDIRECT("Recettes!"&amp;$G39),"X",Recettes!$U:$U,0)+SUMIFS(Dépenses!$E:$E,Dépenses!$W:$W,'Suivi Tréso. '!L$1,INDIRECT("Dépenses!"&amp;$G39),"X",Dépenses!$U:$U,1),SUMIFS(Dépenses!$E:$E,Dépenses!$W:$W,'Suivi Tréso. '!L$1,INDIRECT("Dépenses!"&amp;$G39),"X",Dépenses!$U:$U,0)+SUMIFS(Recettes!$E:$E,Recettes!$W:$W,'Suivi Tréso. '!L$1,INDIRECT("Recettes!"&amp;$G39),"X",Recettes!$U:$U,1)))</f>
        <v>0</v>
      </c>
      <c r="M39" s="99">
        <f ca="1">IF($F39="Trésorerie",SUMIFS(Recettes!$E:$E,Recettes!$W:$W,'Suivi Tréso. '!M$1,INDIRECT("Recettes!"&amp;$G39),"X"),IF($F39="Passif",SUMIFS(Recettes!$E:$E,Recettes!$W:$W,'Suivi Tréso. '!M$1,INDIRECT("Recettes!"&amp;$G39),"X",Recettes!$U:$U,0)+SUMIFS(Dépenses!$E:$E,Dépenses!$W:$W,'Suivi Tréso. '!M$1,INDIRECT("Dépenses!"&amp;$G39),"X",Dépenses!$U:$U,1),SUMIFS(Dépenses!$E:$E,Dépenses!$W:$W,'Suivi Tréso. '!M$1,INDIRECT("Dépenses!"&amp;$G39),"X",Dépenses!$U:$U,0)+SUMIFS(Recettes!$E:$E,Recettes!$W:$W,'Suivi Tréso. '!M$1,INDIRECT("Recettes!"&amp;$G39),"X",Recettes!$U:$U,1)))</f>
        <v>0</v>
      </c>
      <c r="N39" s="99">
        <f ca="1">IF($F39="Trésorerie",SUMIFS(Recettes!$E:$E,Recettes!$W:$W,'Suivi Tréso. '!N$1,INDIRECT("Recettes!"&amp;$G39),"X"),IF($F39="Passif",SUMIFS(Recettes!$E:$E,Recettes!$W:$W,'Suivi Tréso. '!N$1,INDIRECT("Recettes!"&amp;$G39),"X",Recettes!$U:$U,0)+SUMIFS(Dépenses!$E:$E,Dépenses!$W:$W,'Suivi Tréso. '!N$1,INDIRECT("Dépenses!"&amp;$G39),"X",Dépenses!$U:$U,1),SUMIFS(Dépenses!$E:$E,Dépenses!$W:$W,'Suivi Tréso. '!N$1,INDIRECT("Dépenses!"&amp;$G39),"X",Dépenses!$U:$U,0)+SUMIFS(Recettes!$E:$E,Recettes!$W:$W,'Suivi Tréso. '!N$1,INDIRECT("Recettes!"&amp;$G39),"X",Recettes!$U:$U,1)))</f>
        <v>0</v>
      </c>
      <c r="O39" s="99">
        <f ca="1">IF($F39="Trésorerie",SUMIFS(Recettes!$E:$E,Recettes!$W:$W,'Suivi Tréso. '!O$1,INDIRECT("Recettes!"&amp;$G39),"X"),IF($F39="Passif",SUMIFS(Recettes!$E:$E,Recettes!$W:$W,'Suivi Tréso. '!O$1,INDIRECT("Recettes!"&amp;$G39),"X",Recettes!$U:$U,0)+SUMIFS(Dépenses!$E:$E,Dépenses!$W:$W,'Suivi Tréso. '!O$1,INDIRECT("Dépenses!"&amp;$G39),"X",Dépenses!$U:$U,1),SUMIFS(Dépenses!$E:$E,Dépenses!$W:$W,'Suivi Tréso. '!O$1,INDIRECT("Dépenses!"&amp;$G39),"X",Dépenses!$U:$U,0)+SUMIFS(Recettes!$E:$E,Recettes!$W:$W,'Suivi Tréso. '!O$1,INDIRECT("Recettes!"&amp;$G39),"X",Recettes!$U:$U,1)))</f>
        <v>0</v>
      </c>
      <c r="P39" s="99">
        <f ca="1">IF($F39="Trésorerie",SUMIFS(Recettes!$E:$E,Recettes!$W:$W,'Suivi Tréso. '!P$1,INDIRECT("Recettes!"&amp;$G39),"X"),IF($F39="Passif",SUMIFS(Recettes!$E:$E,Recettes!$W:$W,'Suivi Tréso. '!P$1,INDIRECT("Recettes!"&amp;$G39),"X",Recettes!$U:$U,0)+SUMIFS(Dépenses!$E:$E,Dépenses!$W:$W,'Suivi Tréso. '!P$1,INDIRECT("Dépenses!"&amp;$G39),"X",Dépenses!$U:$U,1),SUMIFS(Dépenses!$E:$E,Dépenses!$W:$W,'Suivi Tréso. '!P$1,INDIRECT("Dépenses!"&amp;$G39),"X",Dépenses!$U:$U,0)+SUMIFS(Recettes!$E:$E,Recettes!$W:$W,'Suivi Tréso. '!P$1,INDIRECT("Recettes!"&amp;$G39),"X",Recettes!$U:$U,1)))</f>
        <v>0</v>
      </c>
      <c r="Q39" s="99">
        <f ca="1">IF($F39="Trésorerie",SUMIFS(Recettes!$E:$E,Recettes!$W:$W,'Suivi Tréso. '!Q$1,INDIRECT("Recettes!"&amp;$G39),"X"),IF($F39="Passif",SUMIFS(Recettes!$E:$E,Recettes!$W:$W,'Suivi Tréso. '!Q$1,INDIRECT("Recettes!"&amp;$G39),"X",Recettes!$U:$U,0)+SUMIFS(Dépenses!$E:$E,Dépenses!$W:$W,'Suivi Tréso. '!Q$1,INDIRECT("Dépenses!"&amp;$G39),"X",Dépenses!$U:$U,1),SUMIFS(Dépenses!$E:$E,Dépenses!$W:$W,'Suivi Tréso. '!Q$1,INDIRECT("Dépenses!"&amp;$G39),"X",Dépenses!$U:$U,0)+SUMIFS(Recettes!$E:$E,Recettes!$W:$W,'Suivi Tréso. '!Q$1,INDIRECT("Recettes!"&amp;$G39),"X",Recettes!$U:$U,1)))</f>
        <v>0</v>
      </c>
      <c r="R39" s="99">
        <f ca="1">IF($F39="Trésorerie",SUMIFS(Recettes!$E:$E,Recettes!$W:$W,'Suivi Tréso. '!R$1,INDIRECT("Recettes!"&amp;$G39),"X"),IF($F39="Passif",SUMIFS(Recettes!$E:$E,Recettes!$W:$W,'Suivi Tréso. '!R$1,INDIRECT("Recettes!"&amp;$G39),"X",Recettes!$U:$U,0)+SUMIFS(Dépenses!$E:$E,Dépenses!$W:$W,'Suivi Tréso. '!R$1,INDIRECT("Dépenses!"&amp;$G39),"X",Dépenses!$U:$U,1),SUMIFS(Dépenses!$E:$E,Dépenses!$W:$W,'Suivi Tréso. '!R$1,INDIRECT("Dépenses!"&amp;$G39),"X",Dépenses!$U:$U,0)+SUMIFS(Recettes!$E:$E,Recettes!$W:$W,'Suivi Tréso. '!R$1,INDIRECT("Recettes!"&amp;$G39),"X",Recettes!$U:$U,1)))</f>
        <v>0</v>
      </c>
      <c r="S39" s="99">
        <f ca="1">IF($F39="Trésorerie",SUMIFS(Recettes!$E:$E,Recettes!$W:$W,'Suivi Tréso. '!S$1,INDIRECT("Recettes!"&amp;$G39),"X"),IF($F39="Passif",SUMIFS(Recettes!$E:$E,Recettes!$W:$W,'Suivi Tréso. '!S$1,INDIRECT("Recettes!"&amp;$G39),"X",Recettes!$U:$U,0)+SUMIFS(Dépenses!$E:$E,Dépenses!$W:$W,'Suivi Tréso. '!S$1,INDIRECT("Dépenses!"&amp;$G39),"X",Dépenses!$U:$U,1),SUMIFS(Dépenses!$E:$E,Dépenses!$W:$W,'Suivi Tréso. '!S$1,INDIRECT("Dépenses!"&amp;$G39),"X",Dépenses!$U:$U,0)+SUMIFS(Recettes!$E:$E,Recettes!$W:$W,'Suivi Tréso. '!S$1,INDIRECT("Recettes!"&amp;$G39),"X",Recettes!$U:$U,1)))</f>
        <v>0</v>
      </c>
      <c r="T39" s="103">
        <f ca="1">IF($F39="Trésorerie",SUMIFS(Recettes!$E:$E,Recettes!$W:$W,'Suivi Tréso. '!T$1,INDIRECT("Recettes!"&amp;$G39),"X"),IF($F39="Passif",SUMIFS(Recettes!$E:$E,Recettes!$W:$W,'Suivi Tréso. '!T$1,INDIRECT("Recettes!"&amp;$G39),"X",Recettes!$U:$U,0)+SUMIFS(Dépenses!$E:$E,Dépenses!$W:$W,'Suivi Tréso. '!T$1,INDIRECT("Dépenses!"&amp;$G39),"X",Dépenses!$U:$U,1),SUMIFS(Dépenses!$E:$E,Dépenses!$W:$W,'Suivi Tréso. '!T$1,INDIRECT("Dépenses!"&amp;$G39),"X",Dépenses!$U:$U,0)+SUMIFS(Recettes!$E:$E,Recettes!$W:$W,'Suivi Tréso. '!T$1,INDIRECT("Recettes!"&amp;$G39),"X",Recettes!$U:$U,1)))</f>
        <v>0</v>
      </c>
    </row>
    <row r="40" spans="1:20" x14ac:dyDescent="0.25">
      <c r="A40" s="104"/>
      <c r="B40" s="105"/>
      <c r="C40" s="106"/>
      <c r="D40" s="105"/>
      <c r="E40" s="107"/>
      <c r="F40" s="380"/>
      <c r="G40" s="380"/>
      <c r="H40" s="108" t="str">
        <f>IF(F39="Trésorerie","Dépenses","Diminution")</f>
        <v>Dépenses</v>
      </c>
      <c r="I40" s="109">
        <f ca="1">-IF($F39="Trésorerie",SUMIFS(Dépenses!$E:$E,Dépenses!$W:$W,'Suivi Tréso. '!I$1,INDIRECT("Dépenses!"&amp;$G39),"X"),IF($F39="Passif",SUMIFS(Dépenses!$E:$E,Dépenses!$W:$W,'Suivi Tréso. '!I$1,INDIRECT("Dépenses!"&amp;$G39),"X",Dépenses!$U:$U,0)+SUMIFS(Recettes!$E:$E,Recettes!$W:$W,'Suivi Tréso. '!I$1,INDIRECT("Recettes!"&amp;$G39),"X",Recettes!$U:$U,1),SUMIFS(Recettes!$E:$E,Recettes!$W:$W,'Suivi Tréso. '!I$1,INDIRECT("Recettes!"&amp;$G39),"X",Recettes!$U:$U,0)+SUMIFS(Dépenses!$E:$E,Dépenses!$W:$W,'Suivi Tréso. '!I$1,INDIRECT("Dépenses!"&amp;$G39),"X",Dépenses!$U:$U,1)))</f>
        <v>0</v>
      </c>
      <c r="J40" s="110">
        <f ca="1">-IF($F39="Trésorerie",SUMIFS(Dépenses!$E:$E,Dépenses!$W:$W,'Suivi Tréso. '!J$1,INDIRECT("Dépenses!"&amp;$G39),"X"),IF($F39="Passif",SUMIFS(Dépenses!$E:$E,Dépenses!$W:$W,'Suivi Tréso. '!J$1,INDIRECT("Dépenses!"&amp;$G39),"X",Dépenses!$U:$U,0)+SUMIFS(Recettes!$E:$E,Recettes!$W:$W,'Suivi Tréso. '!J$1,INDIRECT("Recettes!"&amp;$G39),"X",Recettes!$U:$U,1),SUMIFS(Recettes!$E:$E,Recettes!$W:$W,'Suivi Tréso. '!J$1,INDIRECT("Recettes!"&amp;$G39),"X",Recettes!$U:$U,0)+SUMIFS(Dépenses!$E:$E,Dépenses!$W:$W,'Suivi Tréso. '!J$1,INDIRECT("Dépenses!"&amp;$G39),"X",Dépenses!$U:$U,1)))</f>
        <v>0</v>
      </c>
      <c r="K40" s="110">
        <f ca="1">-IF($F39="Trésorerie",SUMIFS(Dépenses!$E:$E,Dépenses!$W:$W,'Suivi Tréso. '!K$1,INDIRECT("Dépenses!"&amp;$G39),"X"),IF($F39="Passif",SUMIFS(Dépenses!$E:$E,Dépenses!$W:$W,'Suivi Tréso. '!K$1,INDIRECT("Dépenses!"&amp;$G39),"X",Dépenses!$U:$U,0)+SUMIFS(Recettes!$E:$E,Recettes!$W:$W,'Suivi Tréso. '!K$1,INDIRECT("Recettes!"&amp;$G39),"X",Recettes!$U:$U,1),SUMIFS(Recettes!$E:$E,Recettes!$W:$W,'Suivi Tréso. '!K$1,INDIRECT("Recettes!"&amp;$G39),"X",Recettes!$U:$U,0)+SUMIFS(Dépenses!$E:$E,Dépenses!$W:$W,'Suivi Tréso. '!K$1,INDIRECT("Dépenses!"&amp;$G39),"X",Dépenses!$U:$U,1)))</f>
        <v>0</v>
      </c>
      <c r="L40" s="110">
        <f ca="1">-IF($F39="Trésorerie",SUMIFS(Dépenses!$E:$E,Dépenses!$W:$W,'Suivi Tréso. '!L$1,INDIRECT("Dépenses!"&amp;$G39),"X"),IF($F39="Passif",SUMIFS(Dépenses!$E:$E,Dépenses!$W:$W,'Suivi Tréso. '!L$1,INDIRECT("Dépenses!"&amp;$G39),"X",Dépenses!$U:$U,0)+SUMIFS(Recettes!$E:$E,Recettes!$W:$W,'Suivi Tréso. '!L$1,INDIRECT("Recettes!"&amp;$G39),"X",Recettes!$U:$U,1),SUMIFS(Recettes!$E:$E,Recettes!$W:$W,'Suivi Tréso. '!L$1,INDIRECT("Recettes!"&amp;$G39),"X",Recettes!$U:$U,0)+SUMIFS(Dépenses!$E:$E,Dépenses!$W:$W,'Suivi Tréso. '!L$1,INDIRECT("Dépenses!"&amp;$G39),"X",Dépenses!$U:$U,1)))</f>
        <v>0</v>
      </c>
      <c r="M40" s="110">
        <f ca="1">-IF($F39="Trésorerie",SUMIFS(Dépenses!$E:$E,Dépenses!$W:$W,'Suivi Tréso. '!M$1,INDIRECT("Dépenses!"&amp;$G39),"X"),IF($F39="Passif",SUMIFS(Dépenses!$E:$E,Dépenses!$W:$W,'Suivi Tréso. '!M$1,INDIRECT("Dépenses!"&amp;$G39),"X",Dépenses!$U:$U,0)+SUMIFS(Recettes!$E:$E,Recettes!$W:$W,'Suivi Tréso. '!M$1,INDIRECT("Recettes!"&amp;$G39),"X",Recettes!$U:$U,1),SUMIFS(Recettes!$E:$E,Recettes!$W:$W,'Suivi Tréso. '!M$1,INDIRECT("Recettes!"&amp;$G39),"X",Recettes!$U:$U,0)+SUMIFS(Dépenses!$E:$E,Dépenses!$W:$W,'Suivi Tréso. '!M$1,INDIRECT("Dépenses!"&amp;$G39),"X",Dépenses!$U:$U,1)))</f>
        <v>0</v>
      </c>
      <c r="N40" s="110">
        <f ca="1">-IF($F39="Trésorerie",SUMIFS(Dépenses!$E:$E,Dépenses!$W:$W,'Suivi Tréso. '!N$1,INDIRECT("Dépenses!"&amp;$G39),"X"),IF($F39="Passif",SUMIFS(Dépenses!$E:$E,Dépenses!$W:$W,'Suivi Tréso. '!N$1,INDIRECT("Dépenses!"&amp;$G39),"X",Dépenses!$U:$U,0)+SUMIFS(Recettes!$E:$E,Recettes!$W:$W,'Suivi Tréso. '!N$1,INDIRECT("Recettes!"&amp;$G39),"X",Recettes!$U:$U,1),SUMIFS(Recettes!$E:$E,Recettes!$W:$W,'Suivi Tréso. '!N$1,INDIRECT("Recettes!"&amp;$G39),"X",Recettes!$U:$U,0)+SUMIFS(Dépenses!$E:$E,Dépenses!$W:$W,'Suivi Tréso. '!N$1,INDIRECT("Dépenses!"&amp;$G39),"X",Dépenses!$U:$U,1)))</f>
        <v>0</v>
      </c>
      <c r="O40" s="110">
        <f ca="1">-IF($F39="Trésorerie",SUMIFS(Dépenses!$E:$E,Dépenses!$W:$W,'Suivi Tréso. '!O$1,INDIRECT("Dépenses!"&amp;$G39),"X"),IF($F39="Passif",SUMIFS(Dépenses!$E:$E,Dépenses!$W:$W,'Suivi Tréso. '!O$1,INDIRECT("Dépenses!"&amp;$G39),"X",Dépenses!$U:$U,0)+SUMIFS(Recettes!$E:$E,Recettes!$W:$W,'Suivi Tréso. '!O$1,INDIRECT("Recettes!"&amp;$G39),"X",Recettes!$U:$U,1),SUMIFS(Recettes!$E:$E,Recettes!$W:$W,'Suivi Tréso. '!O$1,INDIRECT("Recettes!"&amp;$G39),"X",Recettes!$U:$U,0)+SUMIFS(Dépenses!$E:$E,Dépenses!$W:$W,'Suivi Tréso. '!O$1,INDIRECT("Dépenses!"&amp;$G39),"X",Dépenses!$U:$U,1)))</f>
        <v>0</v>
      </c>
      <c r="P40" s="110">
        <f ca="1">-IF($F39="Trésorerie",SUMIFS(Dépenses!$E:$E,Dépenses!$W:$W,'Suivi Tréso. '!P$1,INDIRECT("Dépenses!"&amp;$G39),"X"),IF($F39="Passif",SUMIFS(Dépenses!$E:$E,Dépenses!$W:$W,'Suivi Tréso. '!P$1,INDIRECT("Dépenses!"&amp;$G39),"X",Dépenses!$U:$U,0)+SUMIFS(Recettes!$E:$E,Recettes!$W:$W,'Suivi Tréso. '!P$1,INDIRECT("Recettes!"&amp;$G39),"X",Recettes!$U:$U,1),SUMIFS(Recettes!$E:$E,Recettes!$W:$W,'Suivi Tréso. '!P$1,INDIRECT("Recettes!"&amp;$G39),"X",Recettes!$U:$U,0)+SUMIFS(Dépenses!$E:$E,Dépenses!$W:$W,'Suivi Tréso. '!P$1,INDIRECT("Dépenses!"&amp;$G39),"X",Dépenses!$U:$U,1)))</f>
        <v>0</v>
      </c>
      <c r="Q40" s="110">
        <f ca="1">-IF($F39="Trésorerie",SUMIFS(Dépenses!$E:$E,Dépenses!$W:$W,'Suivi Tréso. '!Q$1,INDIRECT("Dépenses!"&amp;$G39),"X"),IF($F39="Passif",SUMIFS(Dépenses!$E:$E,Dépenses!$W:$W,'Suivi Tréso. '!Q$1,INDIRECT("Dépenses!"&amp;$G39),"X",Dépenses!$U:$U,0)+SUMIFS(Recettes!$E:$E,Recettes!$W:$W,'Suivi Tréso. '!Q$1,INDIRECT("Recettes!"&amp;$G39),"X",Recettes!$U:$U,1),SUMIFS(Recettes!$E:$E,Recettes!$W:$W,'Suivi Tréso. '!Q$1,INDIRECT("Recettes!"&amp;$G39),"X",Recettes!$U:$U,0)+SUMIFS(Dépenses!$E:$E,Dépenses!$W:$W,'Suivi Tréso. '!Q$1,INDIRECT("Dépenses!"&amp;$G39),"X",Dépenses!$U:$U,1)))</f>
        <v>0</v>
      </c>
      <c r="R40" s="110">
        <f ca="1">-IF($F39="Trésorerie",SUMIFS(Dépenses!$E:$E,Dépenses!$W:$W,'Suivi Tréso. '!R$1,INDIRECT("Dépenses!"&amp;$G39),"X"),IF($F39="Passif",SUMIFS(Dépenses!$E:$E,Dépenses!$W:$W,'Suivi Tréso. '!R$1,INDIRECT("Dépenses!"&amp;$G39),"X",Dépenses!$U:$U,0)+SUMIFS(Recettes!$E:$E,Recettes!$W:$W,'Suivi Tréso. '!R$1,INDIRECT("Recettes!"&amp;$G39),"X",Recettes!$U:$U,1),SUMIFS(Recettes!$E:$E,Recettes!$W:$W,'Suivi Tréso. '!R$1,INDIRECT("Recettes!"&amp;$G39),"X",Recettes!$U:$U,0)+SUMIFS(Dépenses!$E:$E,Dépenses!$W:$W,'Suivi Tréso. '!R$1,INDIRECT("Dépenses!"&amp;$G39),"X",Dépenses!$U:$U,1)))</f>
        <v>0</v>
      </c>
      <c r="S40" s="110">
        <f ca="1">-IF($F39="Trésorerie",SUMIFS(Dépenses!$E:$E,Dépenses!$W:$W,'Suivi Tréso. '!S$1,INDIRECT("Dépenses!"&amp;$G39),"X"),IF($F39="Passif",SUMIFS(Dépenses!$E:$E,Dépenses!$W:$W,'Suivi Tréso. '!S$1,INDIRECT("Dépenses!"&amp;$G39),"X",Dépenses!$U:$U,0)+SUMIFS(Recettes!$E:$E,Recettes!$W:$W,'Suivi Tréso. '!S$1,INDIRECT("Recettes!"&amp;$G39),"X",Recettes!$U:$U,1),SUMIFS(Recettes!$E:$E,Recettes!$W:$W,'Suivi Tréso. '!S$1,INDIRECT("Recettes!"&amp;$G39),"X",Recettes!$U:$U,0)+SUMIFS(Dépenses!$E:$E,Dépenses!$W:$W,'Suivi Tréso. '!S$1,INDIRECT("Dépenses!"&amp;$G39),"X",Dépenses!$U:$U,1)))</f>
        <v>0</v>
      </c>
      <c r="T40" s="111">
        <f ca="1">-IF($F39="Trésorerie",SUMIFS(Dépenses!$E:$E,Dépenses!$W:$W,'Suivi Tréso. '!T$1,INDIRECT("Dépenses!"&amp;$G39),"X"),IF($F39="Passif",SUMIFS(Dépenses!$E:$E,Dépenses!$W:$W,'Suivi Tréso. '!T$1,INDIRECT("Dépenses!"&amp;$G39),"X",Dépenses!$U:$U,0)+SUMIFS(Recettes!$E:$E,Recettes!$W:$W,'Suivi Tréso. '!T$1,INDIRECT("Recettes!"&amp;$G39),"X",Recettes!$U:$U,1),SUMIFS(Recettes!$E:$E,Recettes!$W:$W,'Suivi Tréso. '!T$1,INDIRECT("Recettes!"&amp;$G39),"X",Recettes!$U:$U,0)+SUMIFS(Dépenses!$E:$E,Dépenses!$W:$W,'Suivi Tréso. '!T$1,INDIRECT("Dépenses!"&amp;$G39),"X",Dépenses!$U:$U,1)))</f>
        <v>0</v>
      </c>
    </row>
    <row r="41" spans="1:20" ht="15.75" thickBot="1" x14ac:dyDescent="0.3">
      <c r="A41" s="112"/>
      <c r="B41" s="113"/>
      <c r="C41" s="114"/>
      <c r="D41" s="113"/>
      <c r="E41" s="115"/>
      <c r="F41" s="381"/>
      <c r="G41" s="381"/>
      <c r="H41" s="116" t="s">
        <v>287</v>
      </c>
      <c r="I41" s="117">
        <f ca="1">IF(OR($F39="Actif",$F39="Trésorerie"),$C39+SUM(I39:I40),$C39-SUM(I39:I40))</f>
        <v>0</v>
      </c>
      <c r="J41" s="114">
        <f ca="1">IF(OR($F39="Trésorerie",$F39="Actif"), I41+SUM(J39:J40),I41-SUM(J39:J40))</f>
        <v>0</v>
      </c>
      <c r="K41" s="114">
        <f t="shared" ref="K41" ca="1" si="73">IF(OR($F39="Trésorerie",$F39="Actif"), J41+SUM(K39:K40),J41-SUM(K39:K40))</f>
        <v>0</v>
      </c>
      <c r="L41" s="114">
        <f t="shared" ref="L41" ca="1" si="74">IF(OR($F39="Trésorerie",$F39="Actif"), K41+SUM(L39:L40),K41-SUM(L39:L40))</f>
        <v>0</v>
      </c>
      <c r="M41" s="114">
        <f t="shared" ref="M41" ca="1" si="75">IF(OR($F39="Trésorerie",$F39="Actif"), L41+SUM(M39:M40),L41-SUM(M39:M40))</f>
        <v>0</v>
      </c>
      <c r="N41" s="114">
        <f t="shared" ref="N41" ca="1" si="76">IF(OR($F39="Trésorerie",$F39="Actif"), M41+SUM(N39:N40),M41-SUM(N39:N40))</f>
        <v>0</v>
      </c>
      <c r="O41" s="114">
        <f t="shared" ref="O41" ca="1" si="77">IF(OR($F39="Trésorerie",$F39="Actif"), N41+SUM(O39:O40),N41-SUM(O39:O40))</f>
        <v>0</v>
      </c>
      <c r="P41" s="114">
        <f t="shared" ref="P41" ca="1" si="78">IF(OR($F39="Trésorerie",$F39="Actif"), O41+SUM(P39:P40),O41-SUM(P39:P40))</f>
        <v>0</v>
      </c>
      <c r="Q41" s="114">
        <f t="shared" ref="Q41" ca="1" si="79">IF(OR($F39="Trésorerie",$F39="Actif"), P41+SUM(Q39:Q40),P41-SUM(Q39:Q40))</f>
        <v>0</v>
      </c>
      <c r="R41" s="114">
        <f t="shared" ref="R41" ca="1" si="80">IF(OR($F39="Trésorerie",$F39="Actif"), Q41+SUM(R39:R40),Q41-SUM(R39:R40))</f>
        <v>0</v>
      </c>
      <c r="S41" s="114">
        <f t="shared" ref="S41" ca="1" si="81">IF(OR($F39="Trésorerie",$F39="Actif"), R41+SUM(S39:S40),R41-SUM(S39:S40))</f>
        <v>0</v>
      </c>
      <c r="T41" s="118">
        <f t="shared" ref="T41" ca="1" si="82">IF(OR($F39="Trésorerie",$F39="Actif"), S41+SUM(T39:T40),S41-SUM(T39:T40))</f>
        <v>0</v>
      </c>
    </row>
    <row r="42" spans="1:20" ht="9" customHeight="1" thickBot="1" x14ac:dyDescent="0.3">
      <c r="E42" s="42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181">
        <f>Accueil!G22</f>
        <v>0</v>
      </c>
      <c r="B43" s="182">
        <f>Accueil!H22</f>
        <v>0</v>
      </c>
      <c r="C43" s="183">
        <f>Accueil!J22</f>
        <v>0</v>
      </c>
      <c r="D43" s="182"/>
      <c r="E43" s="184">
        <f ca="1">T45</f>
        <v>0</v>
      </c>
      <c r="F43" s="389" t="str">
        <f>Accueil!Q22</f>
        <v>Trésorerie</v>
      </c>
      <c r="G43" s="389" t="s">
        <v>362</v>
      </c>
      <c r="H43" s="185" t="str">
        <f>IF(F43="Trésorerie","Recettes", "Augmentation")</f>
        <v>Recettes</v>
      </c>
      <c r="I43" s="605">
        <f ca="1">IF($F43="Trésorerie",SUMIFS(Recettes!$E:$E,Recettes!$W:$W,'Suivi Tréso. '!I$1,INDIRECT("Recettes!"&amp;$G43),"X"),IF($F43="Passif",SUMIFS(Recettes!$E:$E,Recettes!$W:$W,'Suivi Tréso. '!I$1,INDIRECT("Recettes!"&amp;$G43),"X",Recettes!$U:$U,0)+SUMIFS(Dépenses!$E:$E,Dépenses!$W:$W,'Suivi Tréso. '!I$1,INDIRECT("Dépenses!"&amp;$G43),"X",Dépenses!$U:$U,1),SUMIFS(Dépenses!$E:$E,Dépenses!$W:$W,'Suivi Tréso. '!I$1,INDIRECT("Dépenses!"&amp;$G43),"X",Dépenses!$U:$U,0)+SUMIFS(Recettes!$E:$E,Recettes!$W:$W,'Suivi Tréso. '!I$1,INDIRECT("Recettes!"&amp;$G43),"X",Recettes!$U:$U,1)))</f>
        <v>0</v>
      </c>
      <c r="J43" s="183">
        <f ca="1">IF($F43="Trésorerie",SUMIFS(Recettes!$E:$E,Recettes!$W:$W,'Suivi Tréso. '!J$1,INDIRECT("Recettes!"&amp;$G43),"X"),IF($F43="Passif",SUMIFS(Recettes!$E:$E,Recettes!$W:$W,'Suivi Tréso. '!J$1,INDIRECT("Recettes!"&amp;$G43),"X",Recettes!$U:$U,0)+SUMIFS(Dépenses!$E:$E,Dépenses!$W:$W,'Suivi Tréso. '!J$1,INDIRECT("Dépenses!"&amp;$G43),"X",Dépenses!$U:$U,1),SUMIFS(Dépenses!$E:$E,Dépenses!$W:$W,'Suivi Tréso. '!J$1,INDIRECT("Dépenses!"&amp;$G43),"X",Dépenses!$U:$U,0)+SUMIFS(Recettes!$E:$E,Recettes!$W:$W,'Suivi Tréso. '!J$1,INDIRECT("Recettes!"&amp;$G43),"X",Recettes!$U:$U,1)))</f>
        <v>0</v>
      </c>
      <c r="K43" s="605">
        <f ca="1">IF($F43="Trésorerie",SUMIFS(Recettes!$E:$E,Recettes!$W:$W,'Suivi Tréso. '!K$1,INDIRECT("Recettes!"&amp;$G43),"X"),IF($F43="Passif",SUMIFS(Recettes!$E:$E,Recettes!$W:$W,'Suivi Tréso. '!K$1,INDIRECT("Recettes!"&amp;$G43),"X",Recettes!$U:$U,0)+SUMIFS(Dépenses!$E:$E,Dépenses!$W:$W,'Suivi Tréso. '!K$1,INDIRECT("Dépenses!"&amp;$G43),"X",Dépenses!$U:$U,1),SUMIFS(Dépenses!$E:$E,Dépenses!$W:$W,'Suivi Tréso. '!K$1,INDIRECT("Dépenses!"&amp;$G43),"X",Dépenses!$U:$U,0)+SUMIFS(Recettes!$E:$E,Recettes!$W:$W,'Suivi Tréso. '!K$1,INDIRECT("Recettes!"&amp;$G43),"X",Recettes!$U:$U,1)))</f>
        <v>0</v>
      </c>
      <c r="L43" s="183">
        <f ca="1">IF($F43="Trésorerie",SUMIFS(Recettes!$E:$E,Recettes!$W:$W,'Suivi Tréso. '!L$1,INDIRECT("Recettes!"&amp;$G43),"X"),IF($F43="Passif",SUMIFS(Recettes!$E:$E,Recettes!$W:$W,'Suivi Tréso. '!L$1,INDIRECT("Recettes!"&amp;$G43),"X",Recettes!$U:$U,0)+SUMIFS(Dépenses!$E:$E,Dépenses!$W:$W,'Suivi Tréso. '!L$1,INDIRECT("Dépenses!"&amp;$G43),"X",Dépenses!$U:$U,1),SUMIFS(Dépenses!$E:$E,Dépenses!$W:$W,'Suivi Tréso. '!L$1,INDIRECT("Dépenses!"&amp;$G43),"X",Dépenses!$U:$U,0)+SUMIFS(Recettes!$E:$E,Recettes!$W:$W,'Suivi Tréso. '!L$1,INDIRECT("Recettes!"&amp;$G43),"X",Recettes!$U:$U,1)))</f>
        <v>0</v>
      </c>
      <c r="M43" s="605">
        <f ca="1">IF($F43="Trésorerie",SUMIFS(Recettes!$E:$E,Recettes!$W:$W,'Suivi Tréso. '!M$1,INDIRECT("Recettes!"&amp;$G43),"X"),IF($F43="Passif",SUMIFS(Recettes!$E:$E,Recettes!$W:$W,'Suivi Tréso. '!M$1,INDIRECT("Recettes!"&amp;$G43),"X",Recettes!$U:$U,0)+SUMIFS(Dépenses!$E:$E,Dépenses!$W:$W,'Suivi Tréso. '!M$1,INDIRECT("Dépenses!"&amp;$G43),"X",Dépenses!$U:$U,1),SUMIFS(Dépenses!$E:$E,Dépenses!$W:$W,'Suivi Tréso. '!M$1,INDIRECT("Dépenses!"&amp;$G43),"X",Dépenses!$U:$U,0)+SUMIFS(Recettes!$E:$E,Recettes!$W:$W,'Suivi Tréso. '!M$1,INDIRECT("Recettes!"&amp;$G43),"X",Recettes!$U:$U,1)))</f>
        <v>0</v>
      </c>
      <c r="N43" s="183">
        <f ca="1">IF($F43="Trésorerie",SUMIFS(Recettes!$E:$E,Recettes!$W:$W,'Suivi Tréso. '!N$1,INDIRECT("Recettes!"&amp;$G43),"X"),IF($F43="Passif",SUMIFS(Recettes!$E:$E,Recettes!$W:$W,'Suivi Tréso. '!N$1,INDIRECT("Recettes!"&amp;$G43),"X",Recettes!$U:$U,0)+SUMIFS(Dépenses!$E:$E,Dépenses!$W:$W,'Suivi Tréso. '!N$1,INDIRECT("Dépenses!"&amp;$G43),"X",Dépenses!$U:$U,1),SUMIFS(Dépenses!$E:$E,Dépenses!$W:$W,'Suivi Tréso. '!N$1,INDIRECT("Dépenses!"&amp;$G43),"X",Dépenses!$U:$U,0)+SUMIFS(Recettes!$E:$E,Recettes!$W:$W,'Suivi Tréso. '!N$1,INDIRECT("Recettes!"&amp;$G43),"X",Recettes!$U:$U,1)))</f>
        <v>0</v>
      </c>
      <c r="O43" s="605">
        <f ca="1">IF($F43="Trésorerie",SUMIFS(Recettes!$E:$E,Recettes!$W:$W,'Suivi Tréso. '!O$1,INDIRECT("Recettes!"&amp;$G43),"X"),IF($F43="Passif",SUMIFS(Recettes!$E:$E,Recettes!$W:$W,'Suivi Tréso. '!O$1,INDIRECT("Recettes!"&amp;$G43),"X",Recettes!$U:$U,0)+SUMIFS(Dépenses!$E:$E,Dépenses!$W:$W,'Suivi Tréso. '!O$1,INDIRECT("Dépenses!"&amp;$G43),"X",Dépenses!$U:$U,1),SUMIFS(Dépenses!$E:$E,Dépenses!$W:$W,'Suivi Tréso. '!O$1,INDIRECT("Dépenses!"&amp;$G43),"X",Dépenses!$U:$U,0)+SUMIFS(Recettes!$E:$E,Recettes!$W:$W,'Suivi Tréso. '!O$1,INDIRECT("Recettes!"&amp;$G43),"X",Recettes!$U:$U,1)))</f>
        <v>0</v>
      </c>
      <c r="P43" s="183">
        <f ca="1">IF($F43="Trésorerie",SUMIFS(Recettes!$E:$E,Recettes!$W:$W,'Suivi Tréso. '!P$1,INDIRECT("Recettes!"&amp;$G43),"X"),IF($F43="Passif",SUMIFS(Recettes!$E:$E,Recettes!$W:$W,'Suivi Tréso. '!P$1,INDIRECT("Recettes!"&amp;$G43),"X",Recettes!$U:$U,0)+SUMIFS(Dépenses!$E:$E,Dépenses!$W:$W,'Suivi Tréso. '!P$1,INDIRECT("Dépenses!"&amp;$G43),"X",Dépenses!$U:$U,1),SUMIFS(Dépenses!$E:$E,Dépenses!$W:$W,'Suivi Tréso. '!P$1,INDIRECT("Dépenses!"&amp;$G43),"X",Dépenses!$U:$U,0)+SUMIFS(Recettes!$E:$E,Recettes!$W:$W,'Suivi Tréso. '!P$1,INDIRECT("Recettes!"&amp;$G43),"X",Recettes!$U:$U,1)))</f>
        <v>0</v>
      </c>
      <c r="Q43" s="605">
        <f ca="1">IF($F43="Trésorerie",SUMIFS(Recettes!$E:$E,Recettes!$W:$W,'Suivi Tréso. '!Q$1,INDIRECT("Recettes!"&amp;$G43),"X"),IF($F43="Passif",SUMIFS(Recettes!$E:$E,Recettes!$W:$W,'Suivi Tréso. '!Q$1,INDIRECT("Recettes!"&amp;$G43),"X",Recettes!$U:$U,0)+SUMIFS(Dépenses!$E:$E,Dépenses!$W:$W,'Suivi Tréso. '!Q$1,INDIRECT("Dépenses!"&amp;$G43),"X",Dépenses!$U:$U,1),SUMIFS(Dépenses!$E:$E,Dépenses!$W:$W,'Suivi Tréso. '!Q$1,INDIRECT("Dépenses!"&amp;$G43),"X",Dépenses!$U:$U,0)+SUMIFS(Recettes!$E:$E,Recettes!$W:$W,'Suivi Tréso. '!Q$1,INDIRECT("Recettes!"&amp;$G43),"X",Recettes!$U:$U,1)))</f>
        <v>0</v>
      </c>
      <c r="R43" s="183">
        <f ca="1">IF($F43="Trésorerie",SUMIFS(Recettes!$E:$E,Recettes!$W:$W,'Suivi Tréso. '!R$1,INDIRECT("Recettes!"&amp;$G43),"X"),IF($F43="Passif",SUMIFS(Recettes!$E:$E,Recettes!$W:$W,'Suivi Tréso. '!R$1,INDIRECT("Recettes!"&amp;$G43),"X",Recettes!$U:$U,0)+SUMIFS(Dépenses!$E:$E,Dépenses!$W:$W,'Suivi Tréso. '!R$1,INDIRECT("Dépenses!"&amp;$G43),"X",Dépenses!$U:$U,1),SUMIFS(Dépenses!$E:$E,Dépenses!$W:$W,'Suivi Tréso. '!R$1,INDIRECT("Dépenses!"&amp;$G43),"X",Dépenses!$U:$U,0)+SUMIFS(Recettes!$E:$E,Recettes!$W:$W,'Suivi Tréso. '!R$1,INDIRECT("Recettes!"&amp;$G43),"X",Recettes!$U:$U,1)))</f>
        <v>0</v>
      </c>
      <c r="S43" s="605">
        <f ca="1">IF($F43="Trésorerie",SUMIFS(Recettes!$E:$E,Recettes!$W:$W,'Suivi Tréso. '!S$1,INDIRECT("Recettes!"&amp;$G43),"X"),IF($F43="Passif",SUMIFS(Recettes!$E:$E,Recettes!$W:$W,'Suivi Tréso. '!S$1,INDIRECT("Recettes!"&amp;$G43),"X",Recettes!$U:$U,0)+SUMIFS(Dépenses!$E:$E,Dépenses!$W:$W,'Suivi Tréso. '!S$1,INDIRECT("Dépenses!"&amp;$G43),"X",Dépenses!$U:$U,1),SUMIFS(Dépenses!$E:$E,Dépenses!$W:$W,'Suivi Tréso. '!S$1,INDIRECT("Dépenses!"&amp;$G43),"X",Dépenses!$U:$U,0)+SUMIFS(Recettes!$E:$E,Recettes!$W:$W,'Suivi Tréso. '!S$1,INDIRECT("Recettes!"&amp;$G43),"X",Recettes!$U:$U,1)))</f>
        <v>0</v>
      </c>
      <c r="T43" s="606">
        <f ca="1">IF($F43="Trésorerie",SUMIFS(Recettes!$E:$E,Recettes!$W:$W,'Suivi Tréso. '!T$1,INDIRECT("Recettes!"&amp;$G43),"X"),IF($F43="Passif",SUMIFS(Recettes!$E:$E,Recettes!$W:$W,'Suivi Tréso. '!T$1,INDIRECT("Recettes!"&amp;$G43),"X",Recettes!$U:$U,0)+SUMIFS(Dépenses!$E:$E,Dépenses!$W:$W,'Suivi Tréso. '!T$1,INDIRECT("Dépenses!"&amp;$G43),"X",Dépenses!$U:$U,1),SUMIFS(Dépenses!$E:$E,Dépenses!$W:$W,'Suivi Tréso. '!T$1,INDIRECT("Dépenses!"&amp;$G43),"X",Dépenses!$U:$U,0)+SUMIFS(Recettes!$E:$E,Recettes!$W:$W,'Suivi Tréso. '!T$1,INDIRECT("Recettes!"&amp;$G43),"X",Recettes!$U:$U,1)))</f>
        <v>0</v>
      </c>
    </row>
    <row r="44" spans="1:20" x14ac:dyDescent="0.25">
      <c r="A44" s="186"/>
      <c r="B44" s="187"/>
      <c r="C44" s="188"/>
      <c r="D44" s="187"/>
      <c r="E44" s="189"/>
      <c r="F44" s="390"/>
      <c r="G44" s="390"/>
      <c r="H44" s="190" t="str">
        <f>IF(F43="Trésorerie","Dépenses","Diminution")</f>
        <v>Dépenses</v>
      </c>
      <c r="I44" s="607">
        <f ca="1">-IF($F43="Trésorerie",SUMIFS(Dépenses!$E:$E,Dépenses!$W:$W,'Suivi Tréso. '!I$1,INDIRECT("Dépenses!"&amp;$G43),"X"),IF($F43="Passif",SUMIFS(Dépenses!$E:$E,Dépenses!$W:$W,'Suivi Tréso. '!I$1,INDIRECT("Dépenses!"&amp;$G43),"X",Dépenses!$U:$U,0)+SUMIFS(Recettes!$E:$E,Recettes!$W:$W,'Suivi Tréso. '!I$1,INDIRECT("Recettes!"&amp;$G43),"X",Recettes!$U:$U,1),SUMIFS(Recettes!$E:$E,Recettes!$W:$W,'Suivi Tréso. '!I$1,INDIRECT("Recettes!"&amp;$G43),"X",Recettes!$U:$U,0)+SUMIFS(Dépenses!$E:$E,Dépenses!$W:$W,'Suivi Tréso. '!I$1,INDIRECT("Dépenses!"&amp;$G43),"X",Dépenses!$U:$U,1)))</f>
        <v>0</v>
      </c>
      <c r="J44" s="608">
        <f ca="1">-IF($F43="Trésorerie",SUMIFS(Dépenses!$E:$E,Dépenses!$W:$W,'Suivi Tréso. '!J$1,INDIRECT("Dépenses!"&amp;$G43),"X"),IF($F43="Passif",SUMIFS(Dépenses!$E:$E,Dépenses!$W:$W,'Suivi Tréso. '!J$1,INDIRECT("Dépenses!"&amp;$G43),"X",Dépenses!$U:$U,0)+SUMIFS(Recettes!$E:$E,Recettes!$W:$W,'Suivi Tréso. '!J$1,INDIRECT("Recettes!"&amp;$G43),"X",Recettes!$U:$U,1),SUMIFS(Recettes!$E:$E,Recettes!$W:$W,'Suivi Tréso. '!J$1,INDIRECT("Recettes!"&amp;$G43),"X",Recettes!$U:$U,0)+SUMIFS(Dépenses!$E:$E,Dépenses!$W:$W,'Suivi Tréso. '!J$1,INDIRECT("Dépenses!"&amp;$G43),"X",Dépenses!$U:$U,1)))</f>
        <v>0</v>
      </c>
      <c r="K44" s="609">
        <f ca="1">-IF($F43="Trésorerie",SUMIFS(Dépenses!$E:$E,Dépenses!$W:$W,'Suivi Tréso. '!K$1,INDIRECT("Dépenses!"&amp;$G43),"X"),IF($F43="Passif",SUMIFS(Dépenses!$E:$E,Dépenses!$W:$W,'Suivi Tréso. '!K$1,INDIRECT("Dépenses!"&amp;$G43),"X",Dépenses!$U:$U,0)+SUMIFS(Recettes!$E:$E,Recettes!$W:$W,'Suivi Tréso. '!K$1,INDIRECT("Recettes!"&amp;$G43),"X",Recettes!$U:$U,1),SUMIFS(Recettes!$E:$E,Recettes!$W:$W,'Suivi Tréso. '!K$1,INDIRECT("Recettes!"&amp;$G43),"X",Recettes!$U:$U,0)+SUMIFS(Dépenses!$E:$E,Dépenses!$W:$W,'Suivi Tréso. '!K$1,INDIRECT("Dépenses!"&amp;$G43),"X",Dépenses!$U:$U,1)))</f>
        <v>0</v>
      </c>
      <c r="L44" s="608">
        <f ca="1">-IF($F43="Trésorerie",SUMIFS(Dépenses!$E:$E,Dépenses!$W:$W,'Suivi Tréso. '!L$1,INDIRECT("Dépenses!"&amp;$G43),"X"),IF($F43="Passif",SUMIFS(Dépenses!$E:$E,Dépenses!$W:$W,'Suivi Tréso. '!L$1,INDIRECT("Dépenses!"&amp;$G43),"X",Dépenses!$U:$U,0)+SUMIFS(Recettes!$E:$E,Recettes!$W:$W,'Suivi Tréso. '!L$1,INDIRECT("Recettes!"&amp;$G43),"X",Recettes!$U:$U,1),SUMIFS(Recettes!$E:$E,Recettes!$W:$W,'Suivi Tréso. '!L$1,INDIRECT("Recettes!"&amp;$G43),"X",Recettes!$U:$U,0)+SUMIFS(Dépenses!$E:$E,Dépenses!$W:$W,'Suivi Tréso. '!L$1,INDIRECT("Dépenses!"&amp;$G43),"X",Dépenses!$U:$U,1)))</f>
        <v>0</v>
      </c>
      <c r="M44" s="609">
        <f ca="1">-IF($F43="Trésorerie",SUMIFS(Dépenses!$E:$E,Dépenses!$W:$W,'Suivi Tréso. '!M$1,INDIRECT("Dépenses!"&amp;$G43),"X"),IF($F43="Passif",SUMIFS(Dépenses!$E:$E,Dépenses!$W:$W,'Suivi Tréso. '!M$1,INDIRECT("Dépenses!"&amp;$G43),"X",Dépenses!$U:$U,0)+SUMIFS(Recettes!$E:$E,Recettes!$W:$W,'Suivi Tréso. '!M$1,INDIRECT("Recettes!"&amp;$G43),"X",Recettes!$U:$U,1),SUMIFS(Recettes!$E:$E,Recettes!$W:$W,'Suivi Tréso. '!M$1,INDIRECT("Recettes!"&amp;$G43),"X",Recettes!$U:$U,0)+SUMIFS(Dépenses!$E:$E,Dépenses!$W:$W,'Suivi Tréso. '!M$1,INDIRECT("Dépenses!"&amp;$G43),"X",Dépenses!$U:$U,1)))</f>
        <v>0</v>
      </c>
      <c r="N44" s="608">
        <f ca="1">-IF($F43="Trésorerie",SUMIFS(Dépenses!$E:$E,Dépenses!$W:$W,'Suivi Tréso. '!N$1,INDIRECT("Dépenses!"&amp;$G43),"X"),IF($F43="Passif",SUMIFS(Dépenses!$E:$E,Dépenses!$W:$W,'Suivi Tréso. '!N$1,INDIRECT("Dépenses!"&amp;$G43),"X",Dépenses!$U:$U,0)+SUMIFS(Recettes!$E:$E,Recettes!$W:$W,'Suivi Tréso. '!N$1,INDIRECT("Recettes!"&amp;$G43),"X",Recettes!$U:$U,1),SUMIFS(Recettes!$E:$E,Recettes!$W:$W,'Suivi Tréso. '!N$1,INDIRECT("Recettes!"&amp;$G43),"X",Recettes!$U:$U,0)+SUMIFS(Dépenses!$E:$E,Dépenses!$W:$W,'Suivi Tréso. '!N$1,INDIRECT("Dépenses!"&amp;$G43),"X",Dépenses!$U:$U,1)))</f>
        <v>0</v>
      </c>
      <c r="O44" s="609">
        <f ca="1">-IF($F43="Trésorerie",SUMIFS(Dépenses!$E:$E,Dépenses!$W:$W,'Suivi Tréso. '!O$1,INDIRECT("Dépenses!"&amp;$G43),"X"),IF($F43="Passif",SUMIFS(Dépenses!$E:$E,Dépenses!$W:$W,'Suivi Tréso. '!O$1,INDIRECT("Dépenses!"&amp;$G43),"X",Dépenses!$U:$U,0)+SUMIFS(Recettes!$E:$E,Recettes!$W:$W,'Suivi Tréso. '!O$1,INDIRECT("Recettes!"&amp;$G43),"X",Recettes!$U:$U,1),SUMIFS(Recettes!$E:$E,Recettes!$W:$W,'Suivi Tréso. '!O$1,INDIRECT("Recettes!"&amp;$G43),"X",Recettes!$U:$U,0)+SUMIFS(Dépenses!$E:$E,Dépenses!$W:$W,'Suivi Tréso. '!O$1,INDIRECT("Dépenses!"&amp;$G43),"X",Dépenses!$U:$U,1)))</f>
        <v>0</v>
      </c>
      <c r="P44" s="608">
        <f ca="1">-IF($F43="Trésorerie",SUMIFS(Dépenses!$E:$E,Dépenses!$W:$W,'Suivi Tréso. '!P$1,INDIRECT("Dépenses!"&amp;$G43),"X"),IF($F43="Passif",SUMIFS(Dépenses!$E:$E,Dépenses!$W:$W,'Suivi Tréso. '!P$1,INDIRECT("Dépenses!"&amp;$G43),"X",Dépenses!$U:$U,0)+SUMIFS(Recettes!$E:$E,Recettes!$W:$W,'Suivi Tréso. '!P$1,INDIRECT("Recettes!"&amp;$G43),"X",Recettes!$U:$U,1),SUMIFS(Recettes!$E:$E,Recettes!$W:$W,'Suivi Tréso. '!P$1,INDIRECT("Recettes!"&amp;$G43),"X",Recettes!$U:$U,0)+SUMIFS(Dépenses!$E:$E,Dépenses!$W:$W,'Suivi Tréso. '!P$1,INDIRECT("Dépenses!"&amp;$G43),"X",Dépenses!$U:$U,1)))</f>
        <v>0</v>
      </c>
      <c r="Q44" s="609">
        <f ca="1">-IF($F43="Trésorerie",SUMIFS(Dépenses!$E:$E,Dépenses!$W:$W,'Suivi Tréso. '!Q$1,INDIRECT("Dépenses!"&amp;$G43),"X"),IF($F43="Passif",SUMIFS(Dépenses!$E:$E,Dépenses!$W:$W,'Suivi Tréso. '!Q$1,INDIRECT("Dépenses!"&amp;$G43),"X",Dépenses!$U:$U,0)+SUMIFS(Recettes!$E:$E,Recettes!$W:$W,'Suivi Tréso. '!Q$1,INDIRECT("Recettes!"&amp;$G43),"X",Recettes!$U:$U,1),SUMIFS(Recettes!$E:$E,Recettes!$W:$W,'Suivi Tréso. '!Q$1,INDIRECT("Recettes!"&amp;$G43),"X",Recettes!$U:$U,0)+SUMIFS(Dépenses!$E:$E,Dépenses!$W:$W,'Suivi Tréso. '!Q$1,INDIRECT("Dépenses!"&amp;$G43),"X",Dépenses!$U:$U,1)))</f>
        <v>0</v>
      </c>
      <c r="R44" s="608">
        <f ca="1">-IF($F43="Trésorerie",SUMIFS(Dépenses!$E:$E,Dépenses!$W:$W,'Suivi Tréso. '!R$1,INDIRECT("Dépenses!"&amp;$G43),"X"),IF($F43="Passif",SUMIFS(Dépenses!$E:$E,Dépenses!$W:$W,'Suivi Tréso. '!R$1,INDIRECT("Dépenses!"&amp;$G43),"X",Dépenses!$U:$U,0)+SUMIFS(Recettes!$E:$E,Recettes!$W:$W,'Suivi Tréso. '!R$1,INDIRECT("Recettes!"&amp;$G43),"X",Recettes!$U:$U,1),SUMIFS(Recettes!$E:$E,Recettes!$W:$W,'Suivi Tréso. '!R$1,INDIRECT("Recettes!"&amp;$G43),"X",Recettes!$U:$U,0)+SUMIFS(Dépenses!$E:$E,Dépenses!$W:$W,'Suivi Tréso. '!R$1,INDIRECT("Dépenses!"&amp;$G43),"X",Dépenses!$U:$U,1)))</f>
        <v>0</v>
      </c>
      <c r="S44" s="609">
        <f ca="1">-IF($F43="Trésorerie",SUMIFS(Dépenses!$E:$E,Dépenses!$W:$W,'Suivi Tréso. '!S$1,INDIRECT("Dépenses!"&amp;$G43),"X"),IF($F43="Passif",SUMIFS(Dépenses!$E:$E,Dépenses!$W:$W,'Suivi Tréso. '!S$1,INDIRECT("Dépenses!"&amp;$G43),"X",Dépenses!$U:$U,0)+SUMIFS(Recettes!$E:$E,Recettes!$W:$W,'Suivi Tréso. '!S$1,INDIRECT("Recettes!"&amp;$G43),"X",Recettes!$U:$U,1),SUMIFS(Recettes!$E:$E,Recettes!$W:$W,'Suivi Tréso. '!S$1,INDIRECT("Recettes!"&amp;$G43),"X",Recettes!$U:$U,0)+SUMIFS(Dépenses!$E:$E,Dépenses!$W:$W,'Suivi Tréso. '!S$1,INDIRECT("Dépenses!"&amp;$G43),"X",Dépenses!$U:$U,1)))</f>
        <v>0</v>
      </c>
      <c r="T44" s="610">
        <f ca="1">-IF($F43="Trésorerie",SUMIFS(Dépenses!$E:$E,Dépenses!$W:$W,'Suivi Tréso. '!T$1,INDIRECT("Dépenses!"&amp;$G43),"X"),IF($F43="Passif",SUMIFS(Dépenses!$E:$E,Dépenses!$W:$W,'Suivi Tréso. '!T$1,INDIRECT("Dépenses!"&amp;$G43),"X",Dépenses!$U:$U,0)+SUMIFS(Recettes!$E:$E,Recettes!$W:$W,'Suivi Tréso. '!T$1,INDIRECT("Recettes!"&amp;$G43),"X",Recettes!$U:$U,1),SUMIFS(Recettes!$E:$E,Recettes!$W:$W,'Suivi Tréso. '!T$1,INDIRECT("Recettes!"&amp;$G43),"X",Recettes!$U:$U,0)+SUMIFS(Dépenses!$E:$E,Dépenses!$W:$W,'Suivi Tréso. '!T$1,INDIRECT("Dépenses!"&amp;$G43),"X",Dépenses!$U:$U,1)))</f>
        <v>0</v>
      </c>
    </row>
    <row r="45" spans="1:20" ht="15.75" thickBot="1" x14ac:dyDescent="0.3">
      <c r="A45" s="191"/>
      <c r="B45" s="192"/>
      <c r="C45" s="193"/>
      <c r="D45" s="192"/>
      <c r="E45" s="194"/>
      <c r="F45" s="391"/>
      <c r="G45" s="391"/>
      <c r="H45" s="195" t="s">
        <v>287</v>
      </c>
      <c r="I45" s="196">
        <f ca="1">IF(OR($F43="Actif",$F43="Trésorerie"),$C43+SUM(I43:I44),$C43-SUM(I43:I44))</f>
        <v>0</v>
      </c>
      <c r="J45" s="193">
        <f ca="1">IF(OR($F43="Trésorerie",$F43="Actif"), I45+SUM(J43:J44),I45-SUM(J43:J44))</f>
        <v>0</v>
      </c>
      <c r="K45" s="193">
        <f t="shared" ref="K45" ca="1" si="83">IF(OR($F43="Trésorerie",$F43="Actif"), J45+SUM(K43:K44),J45-SUM(K43:K44))</f>
        <v>0</v>
      </c>
      <c r="L45" s="193">
        <f t="shared" ref="L45" ca="1" si="84">IF(OR($F43="Trésorerie",$F43="Actif"), K45+SUM(L43:L44),K45-SUM(L43:L44))</f>
        <v>0</v>
      </c>
      <c r="M45" s="193">
        <f t="shared" ref="M45" ca="1" si="85">IF(OR($F43="Trésorerie",$F43="Actif"), L45+SUM(M43:M44),L45-SUM(M43:M44))</f>
        <v>0</v>
      </c>
      <c r="N45" s="193">
        <f t="shared" ref="N45" ca="1" si="86">IF(OR($F43="Trésorerie",$F43="Actif"), M45+SUM(N43:N44),M45-SUM(N43:N44))</f>
        <v>0</v>
      </c>
      <c r="O45" s="193">
        <f t="shared" ref="O45" ca="1" si="87">IF(OR($F43="Trésorerie",$F43="Actif"), N45+SUM(O43:O44),N45-SUM(O43:O44))</f>
        <v>0</v>
      </c>
      <c r="P45" s="193">
        <f t="shared" ref="P45" ca="1" si="88">IF(OR($F43="Trésorerie",$F43="Actif"), O45+SUM(P43:P44),O45-SUM(P43:P44))</f>
        <v>0</v>
      </c>
      <c r="Q45" s="193">
        <f t="shared" ref="Q45" ca="1" si="89">IF(OR($F43="Trésorerie",$F43="Actif"), P45+SUM(Q43:Q44),P45-SUM(Q43:Q44))</f>
        <v>0</v>
      </c>
      <c r="R45" s="193">
        <f t="shared" ref="R45" ca="1" si="90">IF(OR($F43="Trésorerie",$F43="Actif"), Q45+SUM(R43:R44),Q45-SUM(R43:R44))</f>
        <v>0</v>
      </c>
      <c r="S45" s="193">
        <f t="shared" ref="S45" ca="1" si="91">IF(OR($F43="Trésorerie",$F43="Actif"), R45+SUM(S43:S44),R45-SUM(S43:S44))</f>
        <v>0</v>
      </c>
      <c r="T45" s="197">
        <f t="shared" ref="T45" ca="1" si="92">IF(OR($F43="Trésorerie",$F43="Actif"), S45+SUM(T43:T44),S45-SUM(T43:T44))</f>
        <v>0</v>
      </c>
    </row>
    <row r="46" spans="1:20" ht="9" customHeight="1" thickBot="1" x14ac:dyDescent="0.3">
      <c r="E46" s="42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198">
        <f>Accueil!G24</f>
        <v>0</v>
      </c>
      <c r="B47" s="199">
        <f>Accueil!H24</f>
        <v>0</v>
      </c>
      <c r="C47" s="200">
        <f>Accueil!J24</f>
        <v>0</v>
      </c>
      <c r="D47" s="199"/>
      <c r="E47" s="201">
        <f ca="1">T49</f>
        <v>0</v>
      </c>
      <c r="F47" s="392" t="str">
        <f>Accueil!Q24</f>
        <v>Trésorerie</v>
      </c>
      <c r="G47" s="392" t="s">
        <v>363</v>
      </c>
      <c r="H47" s="202" t="str">
        <f>IF(F47="Trésorerie","Recettes", "Augmentation")</f>
        <v>Recettes</v>
      </c>
      <c r="I47" s="203">
        <f ca="1">IF($F47="Trésorerie",SUMIFS(Recettes!$E:$E,Recettes!$W:$W,'Suivi Tréso. '!I$1,INDIRECT("Recettes!"&amp;$G47),"X"),IF($F47="Passif",SUMIFS(Recettes!$E:$E,Recettes!$W:$W,'Suivi Tréso. '!I$1,INDIRECT("Recettes!"&amp;$G47),"X",Recettes!$U:$U,0)+SUMIFS(Dépenses!$E:$E,Dépenses!$W:$W,'Suivi Tréso. '!I$1,INDIRECT("Dépenses!"&amp;$G47),"X",Dépenses!$U:$U,1),SUMIFS(Dépenses!$E:$E,Dépenses!$W:$W,'Suivi Tréso. '!I$1,INDIRECT("Dépenses!"&amp;$G47),"X",Dépenses!$U:$U,0)+SUMIFS(Recettes!$E:$E,Recettes!$W:$W,'Suivi Tréso. '!I$1,INDIRECT("Recettes!"&amp;$G47),"X",Recettes!$U:$U,1)))</f>
        <v>0</v>
      </c>
      <c r="J47" s="200">
        <f ca="1">IF($F47="Trésorerie",SUMIFS(Recettes!$E:$E,Recettes!$W:$W,'Suivi Tréso. '!J$1,INDIRECT("Recettes!"&amp;$G47),"X"),IF($F47="Passif",SUMIFS(Recettes!$E:$E,Recettes!$W:$W,'Suivi Tréso. '!J$1,INDIRECT("Recettes!"&amp;$G47),"X",Recettes!$U:$U,0)+SUMIFS(Dépenses!$E:$E,Dépenses!$W:$W,'Suivi Tréso. '!J$1,INDIRECT("Dépenses!"&amp;$G47),"X",Dépenses!$U:$U,1),SUMIFS(Dépenses!$E:$E,Dépenses!$W:$W,'Suivi Tréso. '!J$1,INDIRECT("Dépenses!"&amp;$G47),"X",Dépenses!$U:$U,0)+SUMIFS(Recettes!$E:$E,Recettes!$W:$W,'Suivi Tréso. '!J$1,INDIRECT("Recettes!"&amp;$G47),"X",Recettes!$U:$U,1)))</f>
        <v>0</v>
      </c>
      <c r="K47" s="203">
        <f ca="1">IF($F47="Trésorerie",SUMIFS(Recettes!$E:$E,Recettes!$W:$W,'Suivi Tréso. '!K$1,INDIRECT("Recettes!"&amp;$G47),"X"),IF($F47="Passif",SUMIFS(Recettes!$E:$E,Recettes!$W:$W,'Suivi Tréso. '!K$1,INDIRECT("Recettes!"&amp;$G47),"X",Recettes!$U:$U,0)+SUMIFS(Dépenses!$E:$E,Dépenses!$W:$W,'Suivi Tréso. '!K$1,INDIRECT("Dépenses!"&amp;$G47),"X",Dépenses!$U:$U,1),SUMIFS(Dépenses!$E:$E,Dépenses!$W:$W,'Suivi Tréso. '!K$1,INDIRECT("Dépenses!"&amp;$G47),"X",Dépenses!$U:$U,0)+SUMIFS(Recettes!$E:$E,Recettes!$W:$W,'Suivi Tréso. '!K$1,INDIRECT("Recettes!"&amp;$G47),"X",Recettes!$U:$U,1)))</f>
        <v>0</v>
      </c>
      <c r="L47" s="200">
        <f ca="1">IF($F47="Trésorerie",SUMIFS(Recettes!$E:$E,Recettes!$W:$W,'Suivi Tréso. '!L$1,INDIRECT("Recettes!"&amp;$G47),"X"),IF($F47="Passif",SUMIFS(Recettes!$E:$E,Recettes!$W:$W,'Suivi Tréso. '!L$1,INDIRECT("Recettes!"&amp;$G47),"X",Recettes!$U:$U,0)+SUMIFS(Dépenses!$E:$E,Dépenses!$W:$W,'Suivi Tréso. '!L$1,INDIRECT("Dépenses!"&amp;$G47),"X",Dépenses!$U:$U,1),SUMIFS(Dépenses!$E:$E,Dépenses!$W:$W,'Suivi Tréso. '!L$1,INDIRECT("Dépenses!"&amp;$G47),"X",Dépenses!$U:$U,0)+SUMIFS(Recettes!$E:$E,Recettes!$W:$W,'Suivi Tréso. '!L$1,INDIRECT("Recettes!"&amp;$G47),"X",Recettes!$U:$U,1)))</f>
        <v>0</v>
      </c>
      <c r="M47" s="203">
        <f ca="1">IF($F47="Trésorerie",SUMIFS(Recettes!$E:$E,Recettes!$W:$W,'Suivi Tréso. '!M$1,INDIRECT("Recettes!"&amp;$G47),"X"),IF($F47="Passif",SUMIFS(Recettes!$E:$E,Recettes!$W:$W,'Suivi Tréso. '!M$1,INDIRECT("Recettes!"&amp;$G47),"X",Recettes!$U:$U,0)+SUMIFS(Dépenses!$E:$E,Dépenses!$W:$W,'Suivi Tréso. '!M$1,INDIRECT("Dépenses!"&amp;$G47),"X",Dépenses!$U:$U,1),SUMIFS(Dépenses!$E:$E,Dépenses!$W:$W,'Suivi Tréso. '!M$1,INDIRECT("Dépenses!"&amp;$G47),"X",Dépenses!$U:$U,0)+SUMIFS(Recettes!$E:$E,Recettes!$W:$W,'Suivi Tréso. '!M$1,INDIRECT("Recettes!"&amp;$G47),"X",Recettes!$U:$U,1)))</f>
        <v>0</v>
      </c>
      <c r="N47" s="200">
        <f ca="1">IF($F47="Trésorerie",SUMIFS(Recettes!$E:$E,Recettes!$W:$W,'Suivi Tréso. '!N$1,INDIRECT("Recettes!"&amp;$G47),"X"),IF($F47="Passif",SUMIFS(Recettes!$E:$E,Recettes!$W:$W,'Suivi Tréso. '!N$1,INDIRECT("Recettes!"&amp;$G47),"X",Recettes!$U:$U,0)+SUMIFS(Dépenses!$E:$E,Dépenses!$W:$W,'Suivi Tréso. '!N$1,INDIRECT("Dépenses!"&amp;$G47),"X",Dépenses!$U:$U,1),SUMIFS(Dépenses!$E:$E,Dépenses!$W:$W,'Suivi Tréso. '!N$1,INDIRECT("Dépenses!"&amp;$G47),"X",Dépenses!$U:$U,0)+SUMIFS(Recettes!$E:$E,Recettes!$W:$W,'Suivi Tréso. '!N$1,INDIRECT("Recettes!"&amp;$G47),"X",Recettes!$U:$U,1)))</f>
        <v>0</v>
      </c>
      <c r="O47" s="203">
        <f ca="1">IF($F47="Trésorerie",SUMIFS(Recettes!$E:$E,Recettes!$W:$W,'Suivi Tréso. '!O$1,INDIRECT("Recettes!"&amp;$G47),"X"),IF($F47="Passif",SUMIFS(Recettes!$E:$E,Recettes!$W:$W,'Suivi Tréso. '!O$1,INDIRECT("Recettes!"&amp;$G47),"X",Recettes!$U:$U,0)+SUMIFS(Dépenses!$E:$E,Dépenses!$W:$W,'Suivi Tréso. '!O$1,INDIRECT("Dépenses!"&amp;$G47),"X",Dépenses!$U:$U,1),SUMIFS(Dépenses!$E:$E,Dépenses!$W:$W,'Suivi Tréso. '!O$1,INDIRECT("Dépenses!"&amp;$G47),"X",Dépenses!$U:$U,0)+SUMIFS(Recettes!$E:$E,Recettes!$W:$W,'Suivi Tréso. '!O$1,INDIRECT("Recettes!"&amp;$G47),"X",Recettes!$U:$U,1)))</f>
        <v>0</v>
      </c>
      <c r="P47" s="200">
        <f ca="1">IF($F47="Trésorerie",SUMIFS(Recettes!$E:$E,Recettes!$W:$W,'Suivi Tréso. '!P$1,INDIRECT("Recettes!"&amp;$G47),"X"),IF($F47="Passif",SUMIFS(Recettes!$E:$E,Recettes!$W:$W,'Suivi Tréso. '!P$1,INDIRECT("Recettes!"&amp;$G47),"X",Recettes!$U:$U,0)+SUMIFS(Dépenses!$E:$E,Dépenses!$W:$W,'Suivi Tréso. '!P$1,INDIRECT("Dépenses!"&amp;$G47),"X",Dépenses!$U:$U,1),SUMIFS(Dépenses!$E:$E,Dépenses!$W:$W,'Suivi Tréso. '!P$1,INDIRECT("Dépenses!"&amp;$G47),"X",Dépenses!$U:$U,0)+SUMIFS(Recettes!$E:$E,Recettes!$W:$W,'Suivi Tréso. '!P$1,INDIRECT("Recettes!"&amp;$G47),"X",Recettes!$U:$U,1)))</f>
        <v>0</v>
      </c>
      <c r="Q47" s="203">
        <f ca="1">IF($F47="Trésorerie",SUMIFS(Recettes!$E:$E,Recettes!$W:$W,'Suivi Tréso. '!Q$1,INDIRECT("Recettes!"&amp;$G47),"X"),IF($F47="Passif",SUMIFS(Recettes!$E:$E,Recettes!$W:$W,'Suivi Tréso. '!Q$1,INDIRECT("Recettes!"&amp;$G47),"X",Recettes!$U:$U,0)+SUMIFS(Dépenses!$E:$E,Dépenses!$W:$W,'Suivi Tréso. '!Q$1,INDIRECT("Dépenses!"&amp;$G47),"X",Dépenses!$U:$U,1),SUMIFS(Dépenses!$E:$E,Dépenses!$W:$W,'Suivi Tréso. '!Q$1,INDIRECT("Dépenses!"&amp;$G47),"X",Dépenses!$U:$U,0)+SUMIFS(Recettes!$E:$E,Recettes!$W:$W,'Suivi Tréso. '!Q$1,INDIRECT("Recettes!"&amp;$G47),"X",Recettes!$U:$U,1)))</f>
        <v>0</v>
      </c>
      <c r="R47" s="200">
        <f ca="1">IF($F47="Trésorerie",SUMIFS(Recettes!$E:$E,Recettes!$W:$W,'Suivi Tréso. '!R$1,INDIRECT("Recettes!"&amp;$G47),"X"),IF($F47="Passif",SUMIFS(Recettes!$E:$E,Recettes!$W:$W,'Suivi Tréso. '!R$1,INDIRECT("Recettes!"&amp;$G47),"X",Recettes!$U:$U,0)+SUMIFS(Dépenses!$E:$E,Dépenses!$W:$W,'Suivi Tréso. '!R$1,INDIRECT("Dépenses!"&amp;$G47),"X",Dépenses!$U:$U,1),SUMIFS(Dépenses!$E:$E,Dépenses!$W:$W,'Suivi Tréso. '!R$1,INDIRECT("Dépenses!"&amp;$G47),"X",Dépenses!$U:$U,0)+SUMIFS(Recettes!$E:$E,Recettes!$W:$W,'Suivi Tréso. '!R$1,INDIRECT("Recettes!"&amp;$G47),"X",Recettes!$U:$U,1)))</f>
        <v>0</v>
      </c>
      <c r="S47" s="203">
        <f ca="1">IF($F47="Trésorerie",SUMIFS(Recettes!$E:$E,Recettes!$W:$W,'Suivi Tréso. '!S$1,INDIRECT("Recettes!"&amp;$G47),"X"),IF($F47="Passif",SUMIFS(Recettes!$E:$E,Recettes!$W:$W,'Suivi Tréso. '!S$1,INDIRECT("Recettes!"&amp;$G47),"X",Recettes!$U:$U,0)+SUMIFS(Dépenses!$E:$E,Dépenses!$W:$W,'Suivi Tréso. '!S$1,INDIRECT("Dépenses!"&amp;$G47),"X",Dépenses!$U:$U,1),SUMIFS(Dépenses!$E:$E,Dépenses!$W:$W,'Suivi Tréso. '!S$1,INDIRECT("Dépenses!"&amp;$G47),"X",Dépenses!$U:$U,0)+SUMIFS(Recettes!$E:$E,Recettes!$W:$W,'Suivi Tréso. '!S$1,INDIRECT("Recettes!"&amp;$G47),"X",Recettes!$U:$U,1)))</f>
        <v>0</v>
      </c>
      <c r="T47" s="204">
        <f ca="1">IF($F47="Trésorerie",SUMIFS(Recettes!$E:$E,Recettes!$W:$W,'Suivi Tréso. '!T$1,INDIRECT("Recettes!"&amp;$G47),"X"),IF($F47="Passif",SUMIFS(Recettes!$E:$E,Recettes!$W:$W,'Suivi Tréso. '!T$1,INDIRECT("Recettes!"&amp;$G47),"X",Recettes!$U:$U,0)+SUMIFS(Dépenses!$E:$E,Dépenses!$W:$W,'Suivi Tréso. '!T$1,INDIRECT("Dépenses!"&amp;$G47),"X",Dépenses!$U:$U,1),SUMIFS(Dépenses!$E:$E,Dépenses!$W:$W,'Suivi Tréso. '!T$1,INDIRECT("Dépenses!"&amp;$G47),"X",Dépenses!$U:$U,0)+SUMIFS(Recettes!$E:$E,Recettes!$W:$W,'Suivi Tréso. '!T$1,INDIRECT("Recettes!"&amp;$G47),"X",Recettes!$U:$U,1)))</f>
        <v>0</v>
      </c>
    </row>
    <row r="48" spans="1:20" x14ac:dyDescent="0.25">
      <c r="A48" s="205"/>
      <c r="B48" s="206"/>
      <c r="C48" s="207"/>
      <c r="D48" s="206"/>
      <c r="E48" s="208"/>
      <c r="F48" s="393"/>
      <c r="G48" s="393"/>
      <c r="H48" s="209" t="str">
        <f>IF(F47="Trésorerie","Dépenses","Diminution")</f>
        <v>Dépenses</v>
      </c>
      <c r="I48" s="210">
        <f ca="1">-IF($F47="Trésorerie",SUMIFS(Dépenses!$E:$E,Dépenses!$W:$W,'Suivi Tréso. '!I$1,INDIRECT("Dépenses!"&amp;$G47),"X"),IF($F47="Passif",SUMIFS(Dépenses!$E:$E,Dépenses!$W:$W,'Suivi Tréso. '!I$1,INDIRECT("Dépenses!"&amp;$G47),"X",Dépenses!$U:$U,0)+SUMIFS(Recettes!$E:$E,Recettes!$W:$W,'Suivi Tréso. '!I$1,INDIRECT("Recettes!"&amp;$G47),"X",Recettes!$U:$U,1),SUMIFS(Recettes!$E:$E,Recettes!$W:$W,'Suivi Tréso. '!I$1,INDIRECT("Recettes!"&amp;$G47),"X",Recettes!$U:$U,0)+SUMIFS(Dépenses!$E:$E,Dépenses!$W:$W,'Suivi Tréso. '!I$1,INDIRECT("Dépenses!"&amp;$G47),"X",Dépenses!$U:$U,1)))</f>
        <v>0</v>
      </c>
      <c r="J48" s="211">
        <f ca="1">-IF($F47="Trésorerie",SUMIFS(Dépenses!$E:$E,Dépenses!$W:$W,'Suivi Tréso. '!J$1,INDIRECT("Dépenses!"&amp;$G47),"X"),IF($F47="Passif",SUMIFS(Dépenses!$E:$E,Dépenses!$W:$W,'Suivi Tréso. '!J$1,INDIRECT("Dépenses!"&amp;$G47),"X",Dépenses!$U:$U,0)+SUMIFS(Recettes!$E:$E,Recettes!$W:$W,'Suivi Tréso. '!J$1,INDIRECT("Recettes!"&amp;$G47),"X",Recettes!$U:$U,1),SUMIFS(Recettes!$E:$E,Recettes!$W:$W,'Suivi Tréso. '!J$1,INDIRECT("Recettes!"&amp;$G47),"X",Recettes!$U:$U,0)+SUMIFS(Dépenses!$E:$E,Dépenses!$W:$W,'Suivi Tréso. '!J$1,INDIRECT("Dépenses!"&amp;$G47),"X",Dépenses!$U:$U,1)))</f>
        <v>0</v>
      </c>
      <c r="K48" s="212">
        <f ca="1">-IF($F47="Trésorerie",SUMIFS(Dépenses!$E:$E,Dépenses!$W:$W,'Suivi Tréso. '!K$1,INDIRECT("Dépenses!"&amp;$G47),"X"),IF($F47="Passif",SUMIFS(Dépenses!$E:$E,Dépenses!$W:$W,'Suivi Tréso. '!K$1,INDIRECT("Dépenses!"&amp;$G47),"X",Dépenses!$U:$U,0)+SUMIFS(Recettes!$E:$E,Recettes!$W:$W,'Suivi Tréso. '!K$1,INDIRECT("Recettes!"&amp;$G47),"X",Recettes!$U:$U,1),SUMIFS(Recettes!$E:$E,Recettes!$W:$W,'Suivi Tréso. '!K$1,INDIRECT("Recettes!"&amp;$G47),"X",Recettes!$U:$U,0)+SUMIFS(Dépenses!$E:$E,Dépenses!$W:$W,'Suivi Tréso. '!K$1,INDIRECT("Dépenses!"&amp;$G47),"X",Dépenses!$U:$U,1)))</f>
        <v>0</v>
      </c>
      <c r="L48" s="211">
        <f ca="1">-IF($F47="Trésorerie",SUMIFS(Dépenses!$E:$E,Dépenses!$W:$W,'Suivi Tréso. '!L$1,INDIRECT("Dépenses!"&amp;$G47),"X"),IF($F47="Passif",SUMIFS(Dépenses!$E:$E,Dépenses!$W:$W,'Suivi Tréso. '!L$1,INDIRECT("Dépenses!"&amp;$G47),"X",Dépenses!$U:$U,0)+SUMIFS(Recettes!$E:$E,Recettes!$W:$W,'Suivi Tréso. '!L$1,INDIRECT("Recettes!"&amp;$G47),"X",Recettes!$U:$U,1),SUMIFS(Recettes!$E:$E,Recettes!$W:$W,'Suivi Tréso. '!L$1,INDIRECT("Recettes!"&amp;$G47),"X",Recettes!$U:$U,0)+SUMIFS(Dépenses!$E:$E,Dépenses!$W:$W,'Suivi Tréso. '!L$1,INDIRECT("Dépenses!"&amp;$G47),"X",Dépenses!$U:$U,1)))</f>
        <v>0</v>
      </c>
      <c r="M48" s="212">
        <f ca="1">-IF($F47="Trésorerie",SUMIFS(Dépenses!$E:$E,Dépenses!$W:$W,'Suivi Tréso. '!M$1,INDIRECT("Dépenses!"&amp;$G47),"X"),IF($F47="Passif",SUMIFS(Dépenses!$E:$E,Dépenses!$W:$W,'Suivi Tréso. '!M$1,INDIRECT("Dépenses!"&amp;$G47),"X",Dépenses!$U:$U,0)+SUMIFS(Recettes!$E:$E,Recettes!$W:$W,'Suivi Tréso. '!M$1,INDIRECT("Recettes!"&amp;$G47),"X",Recettes!$U:$U,1),SUMIFS(Recettes!$E:$E,Recettes!$W:$W,'Suivi Tréso. '!M$1,INDIRECT("Recettes!"&amp;$G47),"X",Recettes!$U:$U,0)+SUMIFS(Dépenses!$E:$E,Dépenses!$W:$W,'Suivi Tréso. '!M$1,INDIRECT("Dépenses!"&amp;$G47),"X",Dépenses!$U:$U,1)))</f>
        <v>0</v>
      </c>
      <c r="N48" s="211">
        <f ca="1">-IF($F47="Trésorerie",SUMIFS(Dépenses!$E:$E,Dépenses!$W:$W,'Suivi Tréso. '!N$1,INDIRECT("Dépenses!"&amp;$G47),"X"),IF($F47="Passif",SUMIFS(Dépenses!$E:$E,Dépenses!$W:$W,'Suivi Tréso. '!N$1,INDIRECT("Dépenses!"&amp;$G47),"X",Dépenses!$U:$U,0)+SUMIFS(Recettes!$E:$E,Recettes!$W:$W,'Suivi Tréso. '!N$1,INDIRECT("Recettes!"&amp;$G47),"X",Recettes!$U:$U,1),SUMIFS(Recettes!$E:$E,Recettes!$W:$W,'Suivi Tréso. '!N$1,INDIRECT("Recettes!"&amp;$G47),"X",Recettes!$U:$U,0)+SUMIFS(Dépenses!$E:$E,Dépenses!$W:$W,'Suivi Tréso. '!N$1,INDIRECT("Dépenses!"&amp;$G47),"X",Dépenses!$U:$U,1)))</f>
        <v>0</v>
      </c>
      <c r="O48" s="212">
        <f ca="1">-IF($F47="Trésorerie",SUMIFS(Dépenses!$E:$E,Dépenses!$W:$W,'Suivi Tréso. '!O$1,INDIRECT("Dépenses!"&amp;$G47),"X"),IF($F47="Passif",SUMIFS(Dépenses!$E:$E,Dépenses!$W:$W,'Suivi Tréso. '!O$1,INDIRECT("Dépenses!"&amp;$G47),"X",Dépenses!$U:$U,0)+SUMIFS(Recettes!$E:$E,Recettes!$W:$W,'Suivi Tréso. '!O$1,INDIRECT("Recettes!"&amp;$G47),"X",Recettes!$U:$U,1),SUMIFS(Recettes!$E:$E,Recettes!$W:$W,'Suivi Tréso. '!O$1,INDIRECT("Recettes!"&amp;$G47),"X",Recettes!$U:$U,0)+SUMIFS(Dépenses!$E:$E,Dépenses!$W:$W,'Suivi Tréso. '!O$1,INDIRECT("Dépenses!"&amp;$G47),"X",Dépenses!$U:$U,1)))</f>
        <v>0</v>
      </c>
      <c r="P48" s="211">
        <f ca="1">-IF($F47="Trésorerie",SUMIFS(Dépenses!$E:$E,Dépenses!$W:$W,'Suivi Tréso. '!P$1,INDIRECT("Dépenses!"&amp;$G47),"X"),IF($F47="Passif",SUMIFS(Dépenses!$E:$E,Dépenses!$W:$W,'Suivi Tréso. '!P$1,INDIRECT("Dépenses!"&amp;$G47),"X",Dépenses!$U:$U,0)+SUMIFS(Recettes!$E:$E,Recettes!$W:$W,'Suivi Tréso. '!P$1,INDIRECT("Recettes!"&amp;$G47),"X",Recettes!$U:$U,1),SUMIFS(Recettes!$E:$E,Recettes!$W:$W,'Suivi Tréso. '!P$1,INDIRECT("Recettes!"&amp;$G47),"X",Recettes!$U:$U,0)+SUMIFS(Dépenses!$E:$E,Dépenses!$W:$W,'Suivi Tréso. '!P$1,INDIRECT("Dépenses!"&amp;$G47),"X",Dépenses!$U:$U,1)))</f>
        <v>0</v>
      </c>
      <c r="Q48" s="212">
        <f ca="1">-IF($F47="Trésorerie",SUMIFS(Dépenses!$E:$E,Dépenses!$W:$W,'Suivi Tréso. '!Q$1,INDIRECT("Dépenses!"&amp;$G47),"X"),IF($F47="Passif",SUMIFS(Dépenses!$E:$E,Dépenses!$W:$W,'Suivi Tréso. '!Q$1,INDIRECT("Dépenses!"&amp;$G47),"X",Dépenses!$U:$U,0)+SUMIFS(Recettes!$E:$E,Recettes!$W:$W,'Suivi Tréso. '!Q$1,INDIRECT("Recettes!"&amp;$G47),"X",Recettes!$U:$U,1),SUMIFS(Recettes!$E:$E,Recettes!$W:$W,'Suivi Tréso. '!Q$1,INDIRECT("Recettes!"&amp;$G47),"X",Recettes!$U:$U,0)+SUMIFS(Dépenses!$E:$E,Dépenses!$W:$W,'Suivi Tréso. '!Q$1,INDIRECT("Dépenses!"&amp;$G47),"X",Dépenses!$U:$U,1)))</f>
        <v>0</v>
      </c>
      <c r="R48" s="211">
        <f ca="1">-IF($F47="Trésorerie",SUMIFS(Dépenses!$E:$E,Dépenses!$W:$W,'Suivi Tréso. '!R$1,INDIRECT("Dépenses!"&amp;$G47),"X"),IF($F47="Passif",SUMIFS(Dépenses!$E:$E,Dépenses!$W:$W,'Suivi Tréso. '!R$1,INDIRECT("Dépenses!"&amp;$G47),"X",Dépenses!$U:$U,0)+SUMIFS(Recettes!$E:$E,Recettes!$W:$W,'Suivi Tréso. '!R$1,INDIRECT("Recettes!"&amp;$G47),"X",Recettes!$U:$U,1),SUMIFS(Recettes!$E:$E,Recettes!$W:$W,'Suivi Tréso. '!R$1,INDIRECT("Recettes!"&amp;$G47),"X",Recettes!$U:$U,0)+SUMIFS(Dépenses!$E:$E,Dépenses!$W:$W,'Suivi Tréso. '!R$1,INDIRECT("Dépenses!"&amp;$G47),"X",Dépenses!$U:$U,1)))</f>
        <v>0</v>
      </c>
      <c r="S48" s="212">
        <f ca="1">-IF($F47="Trésorerie",SUMIFS(Dépenses!$E:$E,Dépenses!$W:$W,'Suivi Tréso. '!S$1,INDIRECT("Dépenses!"&amp;$G47),"X"),IF($F47="Passif",SUMIFS(Dépenses!$E:$E,Dépenses!$W:$W,'Suivi Tréso. '!S$1,INDIRECT("Dépenses!"&amp;$G47),"X",Dépenses!$U:$U,0)+SUMIFS(Recettes!$E:$E,Recettes!$W:$W,'Suivi Tréso. '!S$1,INDIRECT("Recettes!"&amp;$G47),"X",Recettes!$U:$U,1),SUMIFS(Recettes!$E:$E,Recettes!$W:$W,'Suivi Tréso. '!S$1,INDIRECT("Recettes!"&amp;$G47),"X",Recettes!$U:$U,0)+SUMIFS(Dépenses!$E:$E,Dépenses!$W:$W,'Suivi Tréso. '!S$1,INDIRECT("Dépenses!"&amp;$G47),"X",Dépenses!$U:$U,1)))</f>
        <v>0</v>
      </c>
      <c r="T48" s="213">
        <f ca="1">-IF($F47="Trésorerie",SUMIFS(Dépenses!$E:$E,Dépenses!$W:$W,'Suivi Tréso. '!T$1,INDIRECT("Dépenses!"&amp;$G47),"X"),IF($F47="Passif",SUMIFS(Dépenses!$E:$E,Dépenses!$W:$W,'Suivi Tréso. '!T$1,INDIRECT("Dépenses!"&amp;$G47),"X",Dépenses!$U:$U,0)+SUMIFS(Recettes!$E:$E,Recettes!$W:$W,'Suivi Tréso. '!T$1,INDIRECT("Recettes!"&amp;$G47),"X",Recettes!$U:$U,1),SUMIFS(Recettes!$E:$E,Recettes!$W:$W,'Suivi Tréso. '!T$1,INDIRECT("Recettes!"&amp;$G47),"X",Recettes!$U:$U,0)+SUMIFS(Dépenses!$E:$E,Dépenses!$W:$W,'Suivi Tréso. '!T$1,INDIRECT("Dépenses!"&amp;$G47),"X",Dépenses!$U:$U,1)))</f>
        <v>0</v>
      </c>
    </row>
    <row r="49" spans="1:20" ht="15.75" thickBot="1" x14ac:dyDescent="0.3">
      <c r="A49" s="214"/>
      <c r="B49" s="215"/>
      <c r="C49" s="216"/>
      <c r="D49" s="215"/>
      <c r="E49" s="217"/>
      <c r="F49" s="394"/>
      <c r="G49" s="394"/>
      <c r="H49" s="218" t="s">
        <v>287</v>
      </c>
      <c r="I49" s="219">
        <f ca="1">IF(OR($F47="Actif",$F47="Trésorerie"),$C47+SUM(I47:I48),$C47-SUM(I47:I48))</f>
        <v>0</v>
      </c>
      <c r="J49" s="216">
        <f ca="1">IF(OR($F47="Trésorerie",$F47="Actif"), I49+SUM(J47:J48),I49-SUM(J47:J48))</f>
        <v>0</v>
      </c>
      <c r="K49" s="216">
        <f t="shared" ref="K49" ca="1" si="93">IF(OR($F47="Trésorerie",$F47="Actif"), J49+SUM(K47:K48),J49-SUM(K47:K48))</f>
        <v>0</v>
      </c>
      <c r="L49" s="216">
        <f t="shared" ref="L49" ca="1" si="94">IF(OR($F47="Trésorerie",$F47="Actif"), K49+SUM(L47:L48),K49-SUM(L47:L48))</f>
        <v>0</v>
      </c>
      <c r="M49" s="216">
        <f t="shared" ref="M49" ca="1" si="95">IF(OR($F47="Trésorerie",$F47="Actif"), L49+SUM(M47:M48),L49-SUM(M47:M48))</f>
        <v>0</v>
      </c>
      <c r="N49" s="216">
        <f t="shared" ref="N49" ca="1" si="96">IF(OR($F47="Trésorerie",$F47="Actif"), M49+SUM(N47:N48),M49-SUM(N47:N48))</f>
        <v>0</v>
      </c>
      <c r="O49" s="216">
        <f t="shared" ref="O49" ca="1" si="97">IF(OR($F47="Trésorerie",$F47="Actif"), N49+SUM(O47:O48),N49-SUM(O47:O48))</f>
        <v>0</v>
      </c>
      <c r="P49" s="216">
        <f t="shared" ref="P49" ca="1" si="98">IF(OR($F47="Trésorerie",$F47="Actif"), O49+SUM(P47:P48),O49-SUM(P47:P48))</f>
        <v>0</v>
      </c>
      <c r="Q49" s="216">
        <f t="shared" ref="Q49" ca="1" si="99">IF(OR($F47="Trésorerie",$F47="Actif"), P49+SUM(Q47:Q48),P49-SUM(Q47:Q48))</f>
        <v>0</v>
      </c>
      <c r="R49" s="216">
        <f t="shared" ref="R49" ca="1" si="100">IF(OR($F47="Trésorerie",$F47="Actif"), Q49+SUM(R47:R48),Q49-SUM(R47:R48))</f>
        <v>0</v>
      </c>
      <c r="S49" s="216">
        <f t="shared" ref="S49" ca="1" si="101">IF(OR($F47="Trésorerie",$F47="Actif"), R49+SUM(S47:S48),R49-SUM(S47:S48))</f>
        <v>0</v>
      </c>
      <c r="T49" s="220">
        <f t="shared" ref="T49" ca="1" si="102">IF(OR($F47="Trésorerie",$F47="Actif"), S49+SUM(T47:T48),S49-SUM(T47:T48))</f>
        <v>0</v>
      </c>
    </row>
    <row r="50" spans="1:20" ht="9" customHeight="1" x14ac:dyDescent="0.25">
      <c r="E50" s="42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6" t="s">
        <v>297</v>
      </c>
      <c r="B51" s="78"/>
      <c r="C51" s="77">
        <f>SUM(C6:C49)</f>
        <v>19556.920000000002</v>
      </c>
      <c r="E51" s="226">
        <f ca="1">SUM(E6:E49)</f>
        <v>21078.38</v>
      </c>
      <c r="H51" s="76"/>
      <c r="I51" s="77">
        <f ca="1">I8+I17+I21+I25+I29+I33+I37+I41+I45+I49</f>
        <v>18796.88</v>
      </c>
      <c r="J51" s="77">
        <f t="shared" ref="J51:T51" ca="1" si="103">J8+J17+J21+J25+J29+J33+J37+J41+J45+J49</f>
        <v>18981.000000000004</v>
      </c>
      <c r="K51" s="77">
        <f t="shared" ca="1" si="103"/>
        <v>18359.79</v>
      </c>
      <c r="L51" s="77">
        <f t="shared" ca="1" si="103"/>
        <v>18192.710000000003</v>
      </c>
      <c r="M51" s="77">
        <f t="shared" ca="1" si="103"/>
        <v>18007.670000000002</v>
      </c>
      <c r="N51" s="77">
        <f t="shared" ca="1" si="103"/>
        <v>18430.670000000002</v>
      </c>
      <c r="O51" s="77">
        <f t="shared" ca="1" si="103"/>
        <v>18457.45</v>
      </c>
      <c r="P51" s="77">
        <f t="shared" ca="1" si="103"/>
        <v>18010.23</v>
      </c>
      <c r="Q51" s="77">
        <f t="shared" ca="1" si="103"/>
        <v>18098.170000000002</v>
      </c>
      <c r="R51" s="77">
        <f t="shared" ca="1" si="103"/>
        <v>18287.860000000004</v>
      </c>
      <c r="S51" s="77">
        <f t="shared" ca="1" si="103"/>
        <v>21783.119999999999</v>
      </c>
      <c r="T51" s="77">
        <f t="shared" ca="1" si="103"/>
        <v>21078.38</v>
      </c>
    </row>
  </sheetData>
  <sheetProtection sheet="1" selectLockedCells="1"/>
  <mergeCells count="2">
    <mergeCell ref="F3:F4"/>
    <mergeCell ref="A3:B5"/>
  </mergeCells>
  <pageMargins left="0.7" right="0.7" top="0.75" bottom="0.75" header="0.3" footer="0.3"/>
  <pageSetup paperSize="9" scale="57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AFAEF-FDFF-4064-80A0-647BB69DE62D}">
  <dimension ref="B1:J71"/>
  <sheetViews>
    <sheetView showZeros="0" topLeftCell="B2" zoomScaleNormal="100" workbookViewId="0">
      <selection activeCell="B13" sqref="B13"/>
    </sheetView>
  </sheetViews>
  <sheetFormatPr baseColWidth="10" defaultColWidth="11.42578125" defaultRowHeight="15" x14ac:dyDescent="0.25"/>
  <cols>
    <col min="1" max="1" width="1.7109375" customWidth="1"/>
    <col min="2" max="2" width="48.28515625" bestFit="1" customWidth="1"/>
    <col min="3" max="3" width="12.28515625" customWidth="1"/>
    <col min="4" max="4" width="48.28515625" customWidth="1"/>
    <col min="5" max="5" width="12.28515625" customWidth="1"/>
    <col min="6" max="6" width="6.140625" customWidth="1"/>
    <col min="7" max="7" width="48.28515625" bestFit="1" customWidth="1"/>
    <col min="8" max="8" width="12.28515625" customWidth="1"/>
    <col min="9" max="9" width="48.28515625" customWidth="1"/>
    <col min="10" max="10" width="12.28515625" customWidth="1"/>
  </cols>
  <sheetData>
    <row r="1" spans="2:10" ht="18.75" x14ac:dyDescent="0.25">
      <c r="B1" s="636" t="str">
        <f>Accueil!C6</f>
        <v>MON ASSO DEMO</v>
      </c>
      <c r="C1" s="636"/>
      <c r="D1" s="636"/>
      <c r="E1" s="636"/>
      <c r="G1" s="636" t="str">
        <f>Accueil!C6</f>
        <v>MON ASSO DEMO</v>
      </c>
      <c r="H1" s="636"/>
      <c r="I1" s="636"/>
      <c r="J1" s="636"/>
    </row>
    <row r="2" spans="2:10" ht="18.75" x14ac:dyDescent="0.3">
      <c r="B2" s="637" t="s">
        <v>221</v>
      </c>
      <c r="C2" s="637"/>
      <c r="D2" s="637"/>
      <c r="E2" s="637"/>
      <c r="G2" s="637" t="s">
        <v>222</v>
      </c>
      <c r="H2" s="637"/>
      <c r="I2" s="637"/>
      <c r="J2" s="637"/>
    </row>
    <row r="3" spans="2:10" x14ac:dyDescent="0.25">
      <c r="B3" s="44"/>
      <c r="C3" s="44"/>
      <c r="D3" s="44"/>
      <c r="E3" s="44"/>
      <c r="G3" s="44"/>
      <c r="H3" s="44"/>
      <c r="I3" s="44"/>
      <c r="J3" s="44"/>
    </row>
    <row r="4" spans="2:10" ht="15.75" x14ac:dyDescent="0.25">
      <c r="B4" s="49" t="s">
        <v>177</v>
      </c>
      <c r="C4" s="48">
        <f>DATE(YEAR(date_debut),MONTH(date_debut),DAY(date_debut))</f>
        <v>45658</v>
      </c>
      <c r="D4" s="49" t="s">
        <v>178</v>
      </c>
      <c r="E4" s="48">
        <f>DATE(YEAR(date_fin),MONTH(date_fin),DAY(date_fin))</f>
        <v>46022</v>
      </c>
      <c r="G4" s="49" t="s">
        <v>177</v>
      </c>
      <c r="H4" s="48">
        <f>DATE(YEAR(date_debut)+1,MONTH(date_debut),DAY(date_debut))</f>
        <v>46023</v>
      </c>
      <c r="I4" s="49" t="s">
        <v>178</v>
      </c>
      <c r="J4" s="48">
        <f>DATE(YEAR(date_fin)+1,MONTH(date_fin),DAY(date_fin))</f>
        <v>46387</v>
      </c>
    </row>
    <row r="5" spans="2:10" ht="15.75" thickBot="1" x14ac:dyDescent="0.3">
      <c r="B5" s="44"/>
      <c r="C5" s="44"/>
      <c r="D5" s="44"/>
      <c r="E5" s="44"/>
      <c r="G5" s="44"/>
      <c r="H5" s="44"/>
      <c r="I5" s="44"/>
      <c r="J5" s="44"/>
    </row>
    <row r="6" spans="2:10" ht="15.75" thickBot="1" x14ac:dyDescent="0.3">
      <c r="B6" s="443" t="s">
        <v>179</v>
      </c>
      <c r="C6" s="465"/>
      <c r="D6" s="443" t="s">
        <v>181</v>
      </c>
      <c r="E6" s="445"/>
      <c r="G6" s="443" t="s">
        <v>179</v>
      </c>
      <c r="H6" s="465"/>
      <c r="I6" s="443" t="s">
        <v>181</v>
      </c>
      <c r="J6" s="445"/>
    </row>
    <row r="7" spans="2:10" ht="15.95" customHeight="1" thickBot="1" x14ac:dyDescent="0.3">
      <c r="B7" s="446" t="str">
        <f>'Postes comptables'!$H$3</f>
        <v>60 - ACHATS</v>
      </c>
      <c r="C7" s="466">
        <f>SUM(C8:C12)</f>
        <v>2733.53</v>
      </c>
      <c r="D7" s="446" t="str">
        <f>'Postes comptables'!$K$3</f>
        <v>70 - REMUN. DES SERVICES</v>
      </c>
      <c r="E7" s="466">
        <f>SUM(E8:E12)</f>
        <v>1636.73</v>
      </c>
      <c r="G7" s="446" t="str">
        <f>'Postes comptables'!$H$3</f>
        <v>60 - ACHATS</v>
      </c>
      <c r="H7" s="466">
        <f>SUM(H8:H12)</f>
        <v>1570</v>
      </c>
      <c r="I7" s="446" t="str">
        <f>'Postes comptables'!$K$3</f>
        <v>70 - REMUN. DES SERVICES</v>
      </c>
      <c r="J7" s="466">
        <f>SUM(J8:J12)</f>
        <v>1260</v>
      </c>
    </row>
    <row r="8" spans="2:10" ht="15.95" customHeight="1" x14ac:dyDescent="0.25">
      <c r="B8" s="449" t="str">
        <f>IF('Postes comptables'!$I3="","",'Postes comptables'!$I3)</f>
        <v>Fournitures d'ateliers ou d'activités</v>
      </c>
      <c r="C8" s="279">
        <f>IF(B8="","",SUMIF('Synth (détaillé)'!AN:AN,B8,'Synth (détaillé)'!C:C))</f>
        <v>2270.4300000000003</v>
      </c>
      <c r="D8" s="449" t="str">
        <f>IF('Postes comptables'!$L3="","",'Postes comptables'!$L3)</f>
        <v>Participation des usagers</v>
      </c>
      <c r="E8" s="296">
        <f>IF(D8="","",SUMIF('Synth (détaillé)'!AO:AO,D8,'Synth (détaillé)'!E:E))</f>
        <v>900</v>
      </c>
      <c r="G8" s="449" t="str">
        <f>IF('Postes comptables'!$I3="","",'Postes comptables'!$I3)</f>
        <v>Fournitures d'ateliers ou d'activités</v>
      </c>
      <c r="H8" s="279">
        <f>IF(G8="","",SUMIF('Synth (détaillé)'!AN:AN,G8,'Synth (détaillé)'!K:K))</f>
        <v>1000</v>
      </c>
      <c r="I8" s="449" t="str">
        <f>IF('Postes comptables'!$L3="","",'Postes comptables'!$L3)</f>
        <v>Participation des usagers</v>
      </c>
      <c r="J8" s="296">
        <f>IF(I8="","",SUMIF('Synth (détaillé)'!AO:AO,I8,'Synth (détaillé)'!M:M))</f>
        <v>1000</v>
      </c>
    </row>
    <row r="9" spans="2:10" ht="15.95" customHeight="1" x14ac:dyDescent="0.25">
      <c r="B9" s="449" t="str">
        <f>IF('Postes comptables'!$I4="","",'Postes comptables'!$I4)</f>
        <v>Eau, gaz, électricité</v>
      </c>
      <c r="C9" s="279">
        <f>IF(B9="","",SUMIF('Synth (détaillé)'!AN:AN,B9,'Synth (détaillé)'!C:C))</f>
        <v>8.39</v>
      </c>
      <c r="D9" s="449" t="str">
        <f>IF('Postes comptables'!$L4="","",'Postes comptables'!$L4)</f>
        <v>Prestations de services CNAF</v>
      </c>
      <c r="E9" s="296">
        <f>IF(D9="","",SUMIF('Synth (détaillé)'!AO:AO,D9,'Synth (détaillé)'!E:E))</f>
        <v>0</v>
      </c>
      <c r="G9" s="449" t="str">
        <f>IF('Postes comptables'!$I4="","",'Postes comptables'!$I4)</f>
        <v>Eau, gaz, électricité</v>
      </c>
      <c r="H9" s="279">
        <f>IF(G9="","",SUMIF('Synth (détaillé)'!AN:AN,G9,'Synth (détaillé)'!K:K))</f>
        <v>10</v>
      </c>
      <c r="I9" s="449" t="str">
        <f>IF('Postes comptables'!$L4="","",'Postes comptables'!$L4)</f>
        <v>Prestations de services CNAF</v>
      </c>
      <c r="J9" s="296">
        <f>IF(I9="","",SUMIF('Synth (détaillé)'!AO:AO,I9,'Synth (détaillé)'!M:M))</f>
        <v>0</v>
      </c>
    </row>
    <row r="10" spans="2:10" ht="15.95" customHeight="1" x14ac:dyDescent="0.25">
      <c r="B10" s="449" t="str">
        <f>IF('Postes comptables'!$I5="","",'Postes comptables'!$I5)</f>
        <v>Fournitures d'entretien et de bureau</v>
      </c>
      <c r="C10" s="279">
        <f>IF(B10="","",SUMIF('Synth (détaillé)'!AN:AN,B10,'Synth (détaillé)'!C:C))</f>
        <v>298.49</v>
      </c>
      <c r="D10" s="449" t="str">
        <f>IF('Postes comptables'!$L5="","",'Postes comptables'!$L5)</f>
        <v>Autres prestations de services</v>
      </c>
      <c r="E10" s="296">
        <f>IF(D10="","",SUMIF('Synth (détaillé)'!AO:AO,D10,'Synth (détaillé)'!E:E))</f>
        <v>736.73</v>
      </c>
      <c r="G10" s="449" t="str">
        <f>IF('Postes comptables'!$I5="","",'Postes comptables'!$I5)</f>
        <v>Fournitures d'entretien et de bureau</v>
      </c>
      <c r="H10" s="279">
        <f>IF(G10="","",SUMIF('Synth (détaillé)'!AN:AN,G10,'Synth (détaillé)'!K:K))</f>
        <v>300</v>
      </c>
      <c r="I10" s="449" t="str">
        <f>IF('Postes comptables'!$L5="","",'Postes comptables'!$L5)</f>
        <v>Autres prestations de services</v>
      </c>
      <c r="J10" s="296">
        <f>IF(I10="","",SUMIF('Synth (détaillé)'!AO:AO,I10,'Synth (détaillé)'!M:M))</f>
        <v>260</v>
      </c>
    </row>
    <row r="11" spans="2:10" ht="15.95" customHeight="1" x14ac:dyDescent="0.25">
      <c r="B11" s="449" t="str">
        <f>IF('Postes comptables'!$I6="","",'Postes comptables'!$I6)</f>
        <v>Autres achats 60</v>
      </c>
      <c r="C11" s="279">
        <f>IF(B11="","",SUMIF('Synth (détaillé)'!AN:AN,B11,'Synth (détaillé)'!C:C))</f>
        <v>156.21999999999997</v>
      </c>
      <c r="D11" s="449" t="str">
        <f>IF('Postes comptables'!$L6="","",'Postes comptables'!$L6)</f>
        <v/>
      </c>
      <c r="E11" s="296" t="str">
        <f>IF(D11="","",SUMIF('Synth (détaillé)'!AO:AO,D11,'Synth (détaillé)'!E:E))</f>
        <v/>
      </c>
      <c r="G11" s="449" t="str">
        <f>IF('Postes comptables'!$I6="","",'Postes comptables'!$I6)</f>
        <v>Autres achats 60</v>
      </c>
      <c r="H11" s="279">
        <f>IF(G11="","",SUMIF('Synth (détaillé)'!AN:AN,G11,'Synth (détaillé)'!K:K))</f>
        <v>260</v>
      </c>
      <c r="I11" s="449" t="str">
        <f>IF('Postes comptables'!$L6="","",'Postes comptables'!$L6)</f>
        <v/>
      </c>
      <c r="J11" s="296" t="str">
        <f>IF(I11="","",SUMIF('Synth (détaillé)'!AO:AO,I11,'Synth (détaillé)'!M:M))</f>
        <v/>
      </c>
    </row>
    <row r="12" spans="2:10" ht="15.95" customHeight="1" x14ac:dyDescent="0.25">
      <c r="B12" s="449" t="str">
        <f>IF('Postes comptables'!$I7="","",'Postes comptables'!$I7)</f>
        <v/>
      </c>
      <c r="C12" s="279" t="str">
        <f>IF(B12="","",SUMIF('Synth (détaillé)'!AN:AN,B12,'Synth (détaillé)'!C:C))</f>
        <v/>
      </c>
      <c r="D12" s="449" t="str">
        <f>IF('Postes comptables'!$L7="","",'Postes comptables'!$L7)</f>
        <v/>
      </c>
      <c r="E12" s="296" t="str">
        <f>IF(D12="","",SUMIF('Synth (détaillé)'!AO:AO,D12,'Synth (détaillé)'!E:E))</f>
        <v/>
      </c>
      <c r="G12" s="449" t="str">
        <f>IF('Postes comptables'!$I7="","",'Postes comptables'!$I7)</f>
        <v/>
      </c>
      <c r="H12" s="279" t="str">
        <f>IF(G12="","",SUMIF('Synth (détaillé)'!AN:AN,G12,'Synth (détaillé)'!K:K))</f>
        <v/>
      </c>
      <c r="I12" s="449" t="str">
        <f>IF('Postes comptables'!$L7="","",'Postes comptables'!$L7)</f>
        <v/>
      </c>
      <c r="J12" s="296" t="str">
        <f>IF(I12="","",SUMIF('Synth (détaillé)'!AO:AO,I12,'Synth (détaillé)'!M:M))</f>
        <v/>
      </c>
    </row>
    <row r="13" spans="2:10" ht="15.95" customHeight="1" thickBot="1" x14ac:dyDescent="0.3">
      <c r="B13" s="467"/>
      <c r="C13" s="468"/>
      <c r="D13" s="469"/>
      <c r="E13" s="470"/>
      <c r="G13" s="467"/>
      <c r="H13" s="468"/>
      <c r="I13" s="469"/>
      <c r="J13" s="470"/>
    </row>
    <row r="14" spans="2:10" ht="15.95" customHeight="1" thickBot="1" x14ac:dyDescent="0.3">
      <c r="B14" s="452" t="str">
        <f>'Postes comptables'!$H$8</f>
        <v>61 - SERVICES EXTERIEURS</v>
      </c>
      <c r="C14" s="471">
        <f>SUM(C15:C22)</f>
        <v>1074.9100000000001</v>
      </c>
      <c r="D14" s="452" t="str">
        <f>'Postes comptables'!$K$8</f>
        <v>73 - CONCOURS PUBLICS</v>
      </c>
      <c r="E14" s="471">
        <f>SUM(E15:E16)</f>
        <v>0</v>
      </c>
      <c r="G14" s="452" t="str">
        <f>'Postes comptables'!$H$8</f>
        <v>61 - SERVICES EXTERIEURS</v>
      </c>
      <c r="H14" s="471">
        <f>SUM(H15:H22)</f>
        <v>1190</v>
      </c>
      <c r="I14" s="452" t="str">
        <f>'Postes comptables'!$K$8</f>
        <v>73 - CONCOURS PUBLICS</v>
      </c>
      <c r="J14" s="471">
        <f>SUM(J15:J16)</f>
        <v>0</v>
      </c>
    </row>
    <row r="15" spans="2:10" ht="15.95" customHeight="1" x14ac:dyDescent="0.25">
      <c r="B15" s="449" t="str">
        <f>IF('Postes comptables'!$I8="","",'Postes comptables'!$I8)</f>
        <v>Sous traitance générale</v>
      </c>
      <c r="C15" s="279">
        <f>IF(B15="","",SUMIF('Synth (détaillé)'!AN:AN,B15,'Synth (détaillé)'!C:C))</f>
        <v>573.70000000000005</v>
      </c>
      <c r="D15" s="449" t="str">
        <f>IF('Postes comptables'!$L8="","",'Postes comptables'!$L8)</f>
        <v>Concours publics</v>
      </c>
      <c r="E15" s="296">
        <f>IF(D15="","",SUMIF('Synth (détaillé)'!AO:AO,D15,'Synth (détaillé)'!E:E))</f>
        <v>0</v>
      </c>
      <c r="G15" s="449" t="str">
        <f>IF('Postes comptables'!$I8="","",'Postes comptables'!$I8)</f>
        <v>Sous traitance générale</v>
      </c>
      <c r="H15" s="279">
        <f>IF(G15="","",SUMIF('Synth (détaillé)'!AN:AN,G15,'Synth (détaillé)'!K:K))</f>
        <v>630</v>
      </c>
      <c r="I15" s="449" t="str">
        <f>IF('Postes comptables'!$L8="","",'Postes comptables'!$L8)</f>
        <v>Concours publics</v>
      </c>
      <c r="J15" s="296">
        <f>IF(I15="","",SUMIF('Synth (détaillé)'!AO:AO,I15,'Synth (détaillé)'!M:M))</f>
        <v>0</v>
      </c>
    </row>
    <row r="16" spans="2:10" ht="15.95" customHeight="1" thickBot="1" x14ac:dyDescent="0.3">
      <c r="B16" s="449" t="str">
        <f>IF('Postes comptables'!$I9="","",'Postes comptables'!$I9)</f>
        <v>Formation des bénévoles</v>
      </c>
      <c r="C16" s="279">
        <f>IF(B16="","",SUMIF('Synth (détaillé)'!AN:AN,B16,'Synth (détaillé)'!C:C))</f>
        <v>0</v>
      </c>
      <c r="D16" s="449" t="str">
        <f>IF('Postes comptables'!$L9="","",'Postes comptables'!$L9)</f>
        <v/>
      </c>
      <c r="E16" s="296" t="str">
        <f>IF(D16="","",SUMIF('Synth (détaillé)'!AO:AO,D16,'Synth (détaillé)'!E:E))</f>
        <v/>
      </c>
      <c r="G16" s="449" t="str">
        <f>IF('Postes comptables'!$I9="","",'Postes comptables'!$I9)</f>
        <v>Formation des bénévoles</v>
      </c>
      <c r="H16" s="279">
        <f>IF(G16="","",SUMIF('Synth (détaillé)'!AN:AN,G16,'Synth (détaillé)'!K:K))</f>
        <v>0</v>
      </c>
      <c r="I16" s="449" t="str">
        <f>IF('Postes comptables'!$L9="","",'Postes comptables'!$L9)</f>
        <v/>
      </c>
      <c r="J16" s="296" t="str">
        <f>IF(I16="","",SUMIF('Synth (détaillé)'!AO:AO,I16,'Synth (détaillé)'!M:M))</f>
        <v/>
      </c>
    </row>
    <row r="17" spans="2:10" ht="15.95" customHeight="1" thickBot="1" x14ac:dyDescent="0.3">
      <c r="B17" s="449" t="str">
        <f>IF('Postes comptables'!$I10="","",'Postes comptables'!$I10)</f>
        <v>Locations</v>
      </c>
      <c r="C17" s="279">
        <f>IF(B17="","",SUMIF('Synth (détaillé)'!AN:AN,B17,'Synth (détaillé)'!C:C))</f>
        <v>273.51</v>
      </c>
      <c r="D17" s="472" t="str">
        <f>'Postes comptables'!$K$10</f>
        <v>74 - SUBVENTIONS</v>
      </c>
      <c r="E17" s="471">
        <f>SUM(E18:E31)</f>
        <v>126</v>
      </c>
      <c r="G17" s="449" t="str">
        <f>IF('Postes comptables'!$I10="","",'Postes comptables'!$I10)</f>
        <v>Locations</v>
      </c>
      <c r="H17" s="279">
        <f>IF(G17="","",SUMIF('Synth (détaillé)'!AN:AN,G17,'Synth (détaillé)'!K:K))</f>
        <v>310</v>
      </c>
      <c r="I17" s="472" t="str">
        <f>'Postes comptables'!$K$10</f>
        <v>74 - SUBVENTIONS</v>
      </c>
      <c r="J17" s="471">
        <f>SUM(J18:J31)</f>
        <v>120</v>
      </c>
    </row>
    <row r="18" spans="2:10" ht="15.95" customHeight="1" x14ac:dyDescent="0.25">
      <c r="B18" s="449" t="str">
        <f>IF('Postes comptables'!$I11="","",'Postes comptables'!$I11)</f>
        <v>Travaux d'entretien et de réparation</v>
      </c>
      <c r="C18" s="279">
        <f>IF(B18="","",SUMIF('Synth (détaillé)'!AN:AN,B18,'Synth (détaillé)'!C:C))</f>
        <v>0</v>
      </c>
      <c r="D18" s="449" t="str">
        <f>IF('Postes comptables'!$L10="","",'Postes comptables'!$L10)</f>
        <v>Etat</v>
      </c>
      <c r="E18" s="296">
        <f>IF(D18="","",SUMIF('Synth (détaillé)'!AO:AO,D18,'Synth (détaillé)'!E:E))</f>
        <v>0</v>
      </c>
      <c r="G18" s="449" t="str">
        <f>IF('Postes comptables'!$I11="","",'Postes comptables'!$I11)</f>
        <v>Travaux d'entretien et de réparation</v>
      </c>
      <c r="H18" s="279">
        <f>IF(G18="","",SUMIF('Synth (détaillé)'!AN:AN,G18,'Synth (détaillé)'!K:K))</f>
        <v>0</v>
      </c>
      <c r="I18" s="449" t="str">
        <f>IF('Postes comptables'!$L10="","",'Postes comptables'!$L10)</f>
        <v>Etat</v>
      </c>
      <c r="J18" s="296">
        <f>IF(I18="","",SUMIF('Synth (détaillé)'!AO:AO,I18,'Synth (détaillé)'!M:M))</f>
        <v>0</v>
      </c>
    </row>
    <row r="19" spans="2:10" ht="15.95" customHeight="1" x14ac:dyDescent="0.25">
      <c r="B19" s="449" t="str">
        <f>IF('Postes comptables'!$I12="","",'Postes comptables'!$I12)</f>
        <v>Primes d'assurance</v>
      </c>
      <c r="C19" s="279">
        <f>IF(B19="","",SUMIF('Synth (détaillé)'!AN:AN,B19,'Synth (détaillé)'!C:C))</f>
        <v>227.7</v>
      </c>
      <c r="D19" s="449" t="str">
        <f>IF('Postes comptables'!$L11="","",'Postes comptables'!$L11)</f>
        <v>Ville de Reims Fonctionnement</v>
      </c>
      <c r="E19" s="296">
        <f>IF(D19="","",SUMIF('Synth (détaillé)'!AO:AO,D19,'Synth (détaillé)'!E:E))</f>
        <v>0</v>
      </c>
      <c r="G19" s="449" t="str">
        <f>IF('Postes comptables'!$I12="","",'Postes comptables'!$I12)</f>
        <v>Primes d'assurance</v>
      </c>
      <c r="H19" s="279">
        <f>IF(G19="","",SUMIF('Synth (détaillé)'!AN:AN,G19,'Synth (détaillé)'!K:K))</f>
        <v>250</v>
      </c>
      <c r="I19" s="449" t="str">
        <f>IF('Postes comptables'!$L11="","",'Postes comptables'!$L11)</f>
        <v>Ville de Reims Fonctionnement</v>
      </c>
      <c r="J19" s="296">
        <f>IF(I19="","",SUMIF('Synth (détaillé)'!AO:AO,I19,'Synth (détaillé)'!M:M))</f>
        <v>0</v>
      </c>
    </row>
    <row r="20" spans="2:10" ht="15.95" customHeight="1" x14ac:dyDescent="0.25">
      <c r="B20" s="449" t="str">
        <f>IF('Postes comptables'!$I13="","",'Postes comptables'!$I13)</f>
        <v>Documentation / études et recherches</v>
      </c>
      <c r="C20" s="279">
        <f>IF(B20="","",SUMIF('Synth (détaillé)'!AN:AN,B20,'Synth (détaillé)'!C:C))</f>
        <v>0</v>
      </c>
      <c r="D20" s="449" t="str">
        <f>IF('Postes comptables'!$L12="","",'Postes comptables'!$L12)</f>
        <v>Ville de Reims pour une action</v>
      </c>
      <c r="E20" s="296">
        <f>IF(D20="","",SUMIF('Synth (détaillé)'!AO:AO,D20,'Synth (détaillé)'!E:E))</f>
        <v>0</v>
      </c>
      <c r="G20" s="449" t="str">
        <f>IF('Postes comptables'!$I13="","",'Postes comptables'!$I13)</f>
        <v>Documentation / études et recherches</v>
      </c>
      <c r="H20" s="279">
        <f>IF(G20="","",SUMIF('Synth (détaillé)'!AN:AN,G20,'Synth (détaillé)'!K:K))</f>
        <v>0</v>
      </c>
      <c r="I20" s="449" t="str">
        <f>IF('Postes comptables'!$L12="","",'Postes comptables'!$L12)</f>
        <v>Ville de Reims pour une action</v>
      </c>
      <c r="J20" s="296">
        <f>IF(I20="","",SUMIF('Synth (détaillé)'!AO:AO,I20,'Synth (détaillé)'!M:M))</f>
        <v>0</v>
      </c>
    </row>
    <row r="21" spans="2:10" ht="15.95" customHeight="1" x14ac:dyDescent="0.25">
      <c r="B21" s="449" t="str">
        <f>IF('Postes comptables'!$I14="","",'Postes comptables'!$I14)</f>
        <v>Autres services externes 61</v>
      </c>
      <c r="C21" s="279">
        <f>IF(B21="","",SUMIF('Synth (détaillé)'!AN:AN,B21,'Synth (détaillé)'!C:C))</f>
        <v>0</v>
      </c>
      <c r="D21" s="449" t="str">
        <f>IF('Postes comptables'!$L13="","",'Postes comptables'!$L13)</f>
        <v>Ville de Reims Equipement</v>
      </c>
      <c r="E21" s="296">
        <f>IF(D21="","",SUMIF('Synth (détaillé)'!AO:AO,D21,'Synth (détaillé)'!E:E))</f>
        <v>0</v>
      </c>
      <c r="G21" s="449" t="str">
        <f>IF('Postes comptables'!$I14="","",'Postes comptables'!$I14)</f>
        <v>Autres services externes 61</v>
      </c>
      <c r="H21" s="279">
        <f>IF(G21="","",SUMIF('Synth (détaillé)'!AN:AN,G21,'Synth (détaillé)'!K:K))</f>
        <v>0</v>
      </c>
      <c r="I21" s="449" t="str">
        <f>IF('Postes comptables'!$L13="","",'Postes comptables'!$L13)</f>
        <v>Ville de Reims Equipement</v>
      </c>
      <c r="J21" s="296">
        <f>IF(I21="","",SUMIF('Synth (détaillé)'!AO:AO,I21,'Synth (détaillé)'!M:M))</f>
        <v>0</v>
      </c>
    </row>
    <row r="22" spans="2:10" ht="15.95" customHeight="1" x14ac:dyDescent="0.25">
      <c r="B22" s="449" t="str">
        <f>IF('Postes comptables'!$I15="","",'Postes comptables'!$I15)</f>
        <v/>
      </c>
      <c r="C22" s="279" t="str">
        <f>IF(B22="","",SUMIF('Synth (détaillé)'!AN:AN,B22,'Synth (détaillé)'!C:C))</f>
        <v/>
      </c>
      <c r="D22" s="449" t="str">
        <f>IF('Postes comptables'!$L14="","",'Postes comptables'!$L14)</f>
        <v>Région Grand-Est</v>
      </c>
      <c r="E22" s="296">
        <f>IF(D22="","",SUMIF('Synth (détaillé)'!AO:AO,D22,'Synth (détaillé)'!E:E))</f>
        <v>0</v>
      </c>
      <c r="G22" s="449" t="str">
        <f>IF('Postes comptables'!$I15="","",'Postes comptables'!$I15)</f>
        <v/>
      </c>
      <c r="H22" s="279" t="str">
        <f>IF(G22="","",SUMIF('Synth (détaillé)'!AN:AN,G22,'Synth (détaillé)'!K:K))</f>
        <v/>
      </c>
      <c r="I22" s="449" t="str">
        <f>IF('Postes comptables'!$L14="","",'Postes comptables'!$L14)</f>
        <v>Région Grand-Est</v>
      </c>
      <c r="J22" s="296">
        <f>IF(I22="","",SUMIF('Synth (détaillé)'!AO:AO,I22,'Synth (détaillé)'!M:M))</f>
        <v>0</v>
      </c>
    </row>
    <row r="23" spans="2:10" ht="15.95" customHeight="1" thickBot="1" x14ac:dyDescent="0.3">
      <c r="B23" s="467"/>
      <c r="C23" s="473"/>
      <c r="D23" s="449" t="str">
        <f>IF('Postes comptables'!$L15="","",'Postes comptables'!$L15)</f>
        <v>Département de la Marne</v>
      </c>
      <c r="E23" s="296">
        <f>IF(D23="","",SUMIF('Synth (détaillé)'!AO:AO,D23,'Synth (détaillé)'!E:E))</f>
        <v>126</v>
      </c>
      <c r="G23" s="467"/>
      <c r="H23" s="473"/>
      <c r="I23" s="449" t="str">
        <f>IF('Postes comptables'!$L15="","",'Postes comptables'!$L15)</f>
        <v>Département de la Marne</v>
      </c>
      <c r="J23" s="296">
        <f>IF(I23="","",SUMIF('Synth (détaillé)'!AO:AO,I23,'Synth (détaillé)'!M:M))</f>
        <v>120</v>
      </c>
    </row>
    <row r="24" spans="2:10" ht="15.95" customHeight="1" thickBot="1" x14ac:dyDescent="0.3">
      <c r="B24" s="452" t="str">
        <f>'Postes comptables'!$H$16</f>
        <v>62 - AUTRES SERVICES EXTERIEURS</v>
      </c>
      <c r="C24" s="471">
        <f>SUM(C25:C30)</f>
        <v>2286.36</v>
      </c>
      <c r="D24" s="449" t="str">
        <f>IF('Postes comptables'!$L16="","",'Postes comptables'!$L16)</f>
        <v>Autres communes</v>
      </c>
      <c r="E24" s="296">
        <f>IF(D24="","",SUMIF('Synth (détaillé)'!AO:AO,D24,'Synth (détaillé)'!E:E))</f>
        <v>0</v>
      </c>
      <c r="G24" s="452" t="str">
        <f>'Postes comptables'!$H$16</f>
        <v>62 - AUTRES SERVICES EXTERIEURS</v>
      </c>
      <c r="H24" s="471">
        <f>SUM(H25:H30)</f>
        <v>2340</v>
      </c>
      <c r="I24" s="449" t="str">
        <f>IF('Postes comptables'!$L16="","",'Postes comptables'!$L16)</f>
        <v>Autres communes</v>
      </c>
      <c r="J24" s="296">
        <f>IF(I24="","",SUMIF('Synth (détaillé)'!AO:AO,I24,'Synth (détaillé)'!M:M))</f>
        <v>0</v>
      </c>
    </row>
    <row r="25" spans="2:10" ht="15.95" customHeight="1" x14ac:dyDescent="0.25">
      <c r="B25" s="449" t="str">
        <f>IF('Postes comptables'!$I16="","",'Postes comptables'!$I16)</f>
        <v>Transports d'activités et d'animations</v>
      </c>
      <c r="C25" s="279">
        <f>IF(B25="","",SUMIF('Synth (détaillé)'!AN:AN,B25,'Synth (détaillé)'!C:C))</f>
        <v>0</v>
      </c>
      <c r="D25" s="449" t="str">
        <f>IF('Postes comptables'!$L17="","",'Postes comptables'!$L17)</f>
        <v>A.C.S.E.</v>
      </c>
      <c r="E25" s="296">
        <f>IF(D25="","",SUMIF('Synth (détaillé)'!AO:AO,D25,'Synth (détaillé)'!E:E))</f>
        <v>0</v>
      </c>
      <c r="G25" s="449" t="str">
        <f>IF('Postes comptables'!$I16="","",'Postes comptables'!$I16)</f>
        <v>Transports d'activités et d'animations</v>
      </c>
      <c r="H25" s="279">
        <f>IF(G25="","",SUMIF('Synth (détaillé)'!AN:AN,G25,'Synth (détaillé)'!K:K))</f>
        <v>0</v>
      </c>
      <c r="I25" s="449" t="str">
        <f>IF('Postes comptables'!$L17="","",'Postes comptables'!$L17)</f>
        <v>A.C.S.E.</v>
      </c>
      <c r="J25" s="296">
        <f>IF(I25="","",SUMIF('Synth (détaillé)'!AO:AO,I25,'Synth (détaillé)'!M:M))</f>
        <v>0</v>
      </c>
    </row>
    <row r="26" spans="2:10" ht="15.95" customHeight="1" x14ac:dyDescent="0.25">
      <c r="B26" s="449" t="str">
        <f>IF('Postes comptables'!$I17="","",'Postes comptables'!$I17)</f>
        <v>Missions et réceptions</v>
      </c>
      <c r="C26" s="279">
        <f>IF(B26="","",SUMIF('Synth (détaillé)'!AN:AN,B26,'Synth (détaillé)'!C:C))</f>
        <v>2178.73</v>
      </c>
      <c r="D26" s="449" t="str">
        <f>IF('Postes comptables'!$L18="","",'Postes comptables'!$L18)</f>
        <v>Caisse d'Allocations familiales</v>
      </c>
      <c r="E26" s="296">
        <f>IF(D26="","",SUMIF('Synth (détaillé)'!AO:AO,D26,'Synth (détaillé)'!E:E))</f>
        <v>0</v>
      </c>
      <c r="G26" s="449" t="str">
        <f>IF('Postes comptables'!$I17="","",'Postes comptables'!$I17)</f>
        <v>Missions et réceptions</v>
      </c>
      <c r="H26" s="279">
        <f>IF(G26="","",SUMIF('Synth (détaillé)'!AN:AN,G26,'Synth (détaillé)'!K:K))</f>
        <v>2170</v>
      </c>
      <c r="I26" s="449" t="str">
        <f>IF('Postes comptables'!$L18="","",'Postes comptables'!$L18)</f>
        <v>Caisse d'Allocations familiales</v>
      </c>
      <c r="J26" s="296">
        <f>IF(I26="","",SUMIF('Synth (détaillé)'!AO:AO,I26,'Synth (détaillé)'!M:M))</f>
        <v>0</v>
      </c>
    </row>
    <row r="27" spans="2:10" ht="15.95" customHeight="1" x14ac:dyDescent="0.25">
      <c r="B27" s="449" t="str">
        <f>IF('Postes comptables'!$I18="","",'Postes comptables'!$I18)</f>
        <v>Frais postaux - téléphone</v>
      </c>
      <c r="C27" s="279">
        <f>IF(B27="","",SUMIF('Synth (détaillé)'!AN:AN,B27,'Synth (détaillé)'!C:C))</f>
        <v>24</v>
      </c>
      <c r="D27" s="449" t="str">
        <f>IF('Postes comptables'!$L19="","",'Postes comptables'!$L19)</f>
        <v>Caisse des Dépôts et Consignations</v>
      </c>
      <c r="E27" s="296">
        <f>IF(D27="","",SUMIF('Synth (détaillé)'!AO:AO,D27,'Synth (détaillé)'!E:E))</f>
        <v>0</v>
      </c>
      <c r="G27" s="449" t="str">
        <f>IF('Postes comptables'!$I18="","",'Postes comptables'!$I18)</f>
        <v>Frais postaux - téléphone</v>
      </c>
      <c r="H27" s="279">
        <f>IF(G27="","",SUMIF('Synth (détaillé)'!AN:AN,G27,'Synth (détaillé)'!K:K))</f>
        <v>24</v>
      </c>
      <c r="I27" s="449" t="str">
        <f>IF('Postes comptables'!$L19="","",'Postes comptables'!$L19)</f>
        <v>Caisse des Dépôts et Consignations</v>
      </c>
      <c r="J27" s="296">
        <f>IF(I27="","",SUMIF('Synth (détaillé)'!AO:AO,I27,'Synth (détaillé)'!M:M))</f>
        <v>0</v>
      </c>
    </row>
    <row r="28" spans="2:10" ht="15.95" customHeight="1" x14ac:dyDescent="0.25">
      <c r="B28" s="449" t="str">
        <f>IF('Postes comptables'!$I19="","",'Postes comptables'!$I19)</f>
        <v>Services bancaires</v>
      </c>
      <c r="C28" s="279">
        <f>IF(B28="","",SUMIF('Synth (détaillé)'!AN:AN,B28,'Synth (détaillé)'!C:C))</f>
        <v>0</v>
      </c>
      <c r="D28" s="449" t="str">
        <f>IF('Postes comptables'!$L20="","",'Postes comptables'!$L20)</f>
        <v>Union européenne</v>
      </c>
      <c r="E28" s="296">
        <f>IF(D28="","",SUMIF('Synth (détaillé)'!AO:AO,D28,'Synth (détaillé)'!E:E))</f>
        <v>0</v>
      </c>
      <c r="G28" s="449" t="str">
        <f>IF('Postes comptables'!$I19="","",'Postes comptables'!$I19)</f>
        <v>Services bancaires</v>
      </c>
      <c r="H28" s="279">
        <f>IF(G28="","",SUMIF('Synth (détaillé)'!AN:AN,G28,'Synth (détaillé)'!K:K))</f>
        <v>0</v>
      </c>
      <c r="I28" s="449" t="str">
        <f>IF('Postes comptables'!$L20="","",'Postes comptables'!$L20)</f>
        <v>Union européenne</v>
      </c>
      <c r="J28" s="296">
        <f>IF(I28="","",SUMIF('Synth (détaillé)'!AO:AO,I28,'Synth (détaillé)'!M:M))</f>
        <v>0</v>
      </c>
    </row>
    <row r="29" spans="2:10" ht="15.95" customHeight="1" x14ac:dyDescent="0.25">
      <c r="B29" s="449" t="str">
        <f>IF('Postes comptables'!$I20="","",'Postes comptables'!$I20)</f>
        <v>Autres services extérieurs 62</v>
      </c>
      <c r="C29" s="279">
        <f>IF(B29="","",SUMIF('Synth (détaillé)'!AN:AN,B29,'Synth (détaillé)'!C:C))</f>
        <v>83.63</v>
      </c>
      <c r="D29" s="449" t="str">
        <f>IF('Postes comptables'!$L21="","",'Postes comptables'!$L21)</f>
        <v>Autres subventions</v>
      </c>
      <c r="E29" s="296">
        <f>IF(D29="","",SUMIF('Synth (détaillé)'!AO:AO,D29,'Synth (détaillé)'!E:E))</f>
        <v>0</v>
      </c>
      <c r="G29" s="449" t="str">
        <f>IF('Postes comptables'!$I20="","",'Postes comptables'!$I20)</f>
        <v>Autres services extérieurs 62</v>
      </c>
      <c r="H29" s="279">
        <f>IF(G29="","",SUMIF('Synth (détaillé)'!AN:AN,G29,'Synth (détaillé)'!K:K))</f>
        <v>146</v>
      </c>
      <c r="I29" s="449" t="str">
        <f>IF('Postes comptables'!$L21="","",'Postes comptables'!$L21)</f>
        <v>Autres subventions</v>
      </c>
      <c r="J29" s="296">
        <f>IF(I29="","",SUMIF('Synth (détaillé)'!AO:AO,I29,'Synth (détaillé)'!M:M))</f>
        <v>0</v>
      </c>
    </row>
    <row r="30" spans="2:10" ht="15.95" customHeight="1" x14ac:dyDescent="0.25">
      <c r="B30" s="449" t="str">
        <f>IF('Postes comptables'!$I21="","",'Postes comptables'!$I21)</f>
        <v/>
      </c>
      <c r="C30" s="279" t="str">
        <f>IF(B30="","",SUMIF('Synth (détaillé)'!AN:AN,B30,'Synth (détaillé)'!C:C))</f>
        <v/>
      </c>
      <c r="D30" s="449" t="str">
        <f>IF('Postes comptables'!$L22="","",'Postes comptables'!$L22)</f>
        <v/>
      </c>
      <c r="E30" s="296" t="str">
        <f>IF(D30="","",SUMIF('Synth (détaillé)'!AO:AO,D30,'Synth (détaillé)'!E:E))</f>
        <v/>
      </c>
      <c r="G30" s="449" t="str">
        <f>IF('Postes comptables'!$I21="","",'Postes comptables'!$I21)</f>
        <v/>
      </c>
      <c r="H30" s="279" t="str">
        <f>IF(G30="","",SUMIF('Synth (détaillé)'!AN:AN,G30,'Synth (détaillé)'!K:K))</f>
        <v/>
      </c>
      <c r="I30" s="449" t="str">
        <f>IF('Postes comptables'!$L22="","",'Postes comptables'!$L22)</f>
        <v/>
      </c>
      <c r="J30" s="296" t="str">
        <f>IF(I30="","",SUMIF('Synth (détaillé)'!AO:AO,I30,'Synth (détaillé)'!M:M))</f>
        <v/>
      </c>
    </row>
    <row r="31" spans="2:10" ht="15.95" customHeight="1" thickBot="1" x14ac:dyDescent="0.3">
      <c r="B31" s="467"/>
      <c r="C31" s="473"/>
      <c r="D31" s="449" t="str">
        <f>IF('Postes comptables'!$L23="","",'Postes comptables'!$L23)</f>
        <v/>
      </c>
      <c r="E31" s="296" t="str">
        <f>IF(D31="","",SUMIF('Synth (détaillé)'!AO:AO,D31,'Synth (détaillé)'!E:E))</f>
        <v/>
      </c>
      <c r="G31" s="467" t="s">
        <v>223</v>
      </c>
      <c r="H31" s="473"/>
      <c r="I31" s="449" t="str">
        <f>IF('Postes comptables'!$L23="","",'Postes comptables'!$L23)</f>
        <v/>
      </c>
      <c r="J31" s="296" t="str">
        <f>IF(I31="","",SUMIF('Synth (détaillé)'!AO:AO,I31,'Synth (détaillé)'!M:M))</f>
        <v/>
      </c>
    </row>
    <row r="32" spans="2:10" ht="15.95" customHeight="1" thickBot="1" x14ac:dyDescent="0.3">
      <c r="B32" s="452" t="str">
        <f>'Postes comptables'!$H$22</f>
        <v>63 - IMPOTS ET TAXES</v>
      </c>
      <c r="C32" s="471">
        <f>SUM(C33:C36)</f>
        <v>0</v>
      </c>
      <c r="D32" s="457"/>
      <c r="E32" s="474"/>
      <c r="G32" s="452" t="str">
        <f>'Postes comptables'!$H$22</f>
        <v>63 - IMPOTS ET TAXES</v>
      </c>
      <c r="H32" s="471">
        <f>SUM(H33:H36)</f>
        <v>0</v>
      </c>
      <c r="I32" s="457"/>
      <c r="J32" s="474"/>
    </row>
    <row r="33" spans="2:10" ht="15.95" customHeight="1" x14ac:dyDescent="0.25">
      <c r="B33" s="449" t="str">
        <f>IF('Postes comptables'!$I22="","",'Postes comptables'!$I22)</f>
        <v>Taxe sur les salaires</v>
      </c>
      <c r="C33" s="279">
        <f>IF(B33="","",SUMIF('Synth (détaillé)'!AN:AN,B33,'Synth (détaillé)'!C:C))</f>
        <v>0</v>
      </c>
      <c r="D33" s="457"/>
      <c r="E33" s="474"/>
      <c r="G33" s="449" t="str">
        <f>IF('Postes comptables'!$I22="","",'Postes comptables'!$I22)</f>
        <v>Taxe sur les salaires</v>
      </c>
      <c r="H33" s="279">
        <f>IF(G33="","",SUMIF('Synth (détaillé)'!AN:AN,G33,'Synth (détaillé)'!K:K))</f>
        <v>0</v>
      </c>
      <c r="I33" s="457"/>
      <c r="J33" s="474"/>
    </row>
    <row r="34" spans="2:10" ht="15.95" customHeight="1" x14ac:dyDescent="0.25">
      <c r="B34" s="449" t="str">
        <f>IF('Postes comptables'!$I23="","",'Postes comptables'!$I23)</f>
        <v>Autres impôts et taxes</v>
      </c>
      <c r="C34" s="279">
        <f>IF(B34="","",SUMIF('Synth (détaillé)'!AN:AN,B34,'Synth (détaillé)'!C:C))</f>
        <v>0</v>
      </c>
      <c r="D34" s="457"/>
      <c r="E34" s="474"/>
      <c r="G34" s="449" t="str">
        <f>IF('Postes comptables'!$I23="","",'Postes comptables'!$I23)</f>
        <v>Autres impôts et taxes</v>
      </c>
      <c r="H34" s="279">
        <f>IF(G34="","",SUMIF('Synth (détaillé)'!AN:AN,G34,'Synth (détaillé)'!K:K))</f>
        <v>0</v>
      </c>
      <c r="I34" s="457"/>
      <c r="J34" s="474"/>
    </row>
    <row r="35" spans="2:10" ht="15.95" customHeight="1" x14ac:dyDescent="0.25">
      <c r="B35" s="449" t="str">
        <f>IF('Postes comptables'!$I24="","",'Postes comptables'!$I24)</f>
        <v/>
      </c>
      <c r="C35" s="279" t="str">
        <f>IF(B35="","",SUMIF('Synth (détaillé)'!AN:AN,B35,'Synth (détaillé)'!C:C))</f>
        <v/>
      </c>
      <c r="D35" s="457"/>
      <c r="E35" s="474"/>
      <c r="G35" s="449" t="str">
        <f>IF('Postes comptables'!$I24="","",'Postes comptables'!$I24)</f>
        <v/>
      </c>
      <c r="H35" s="279" t="str">
        <f>IF(G35="","",SUMIF('Synth (détaillé)'!AN:AN,G35,'Synth (détaillé)'!K:K))</f>
        <v/>
      </c>
      <c r="I35" s="457"/>
      <c r="J35" s="474"/>
    </row>
    <row r="36" spans="2:10" ht="15.95" customHeight="1" thickBot="1" x14ac:dyDescent="0.3">
      <c r="B36" s="449" t="str">
        <f>IF('Postes comptables'!$I25="","",'Postes comptables'!$I25)</f>
        <v/>
      </c>
      <c r="C36" s="279" t="str">
        <f>IF(B36="","",SUMIF('Synth (détaillé)'!AN:AN,B36,'Synth (détaillé)'!C:C))</f>
        <v/>
      </c>
      <c r="D36" s="457"/>
      <c r="E36" s="474"/>
      <c r="G36" s="449" t="str">
        <f>IF('Postes comptables'!$I25="","",'Postes comptables'!$I25)</f>
        <v/>
      </c>
      <c r="H36" s="279" t="str">
        <f>IF(G36="","",SUMIF('Synth (détaillé)'!AN:AN,G36,'Synth (détaillé)'!K:K))</f>
        <v/>
      </c>
      <c r="I36" s="457"/>
      <c r="J36" s="474"/>
    </row>
    <row r="37" spans="2:10" ht="15.95" customHeight="1" thickBot="1" x14ac:dyDescent="0.3">
      <c r="B37" s="452" t="str">
        <f>'Postes comptables'!$H$26</f>
        <v>64 - FRAIS DE PERSONNEL</v>
      </c>
      <c r="C37" s="471">
        <f>SUM(C38:C41)</f>
        <v>223.6</v>
      </c>
      <c r="D37" s="457"/>
      <c r="E37" s="474"/>
      <c r="G37" s="452" t="str">
        <f>'Postes comptables'!$H$26</f>
        <v>64 - FRAIS DE PERSONNEL</v>
      </c>
      <c r="H37" s="471">
        <f>SUM(H38:H41)</f>
        <v>230</v>
      </c>
      <c r="I37" s="457"/>
      <c r="J37" s="474"/>
    </row>
    <row r="38" spans="2:10" ht="15.95" customHeight="1" x14ac:dyDescent="0.25">
      <c r="B38" s="449" t="str">
        <f>IF('Postes comptables'!$I26="","",'Postes comptables'!$I26)</f>
        <v>Salaires bruts</v>
      </c>
      <c r="C38" s="279">
        <f>IF(B38="","",SUMIF('Synth (détaillé)'!AN:AN,B38,'Synth (détaillé)'!C:C))</f>
        <v>145.6</v>
      </c>
      <c r="D38" s="457"/>
      <c r="E38" s="474"/>
      <c r="G38" s="449" t="str">
        <f>IF('Postes comptables'!$I26="","",'Postes comptables'!$I26)</f>
        <v>Salaires bruts</v>
      </c>
      <c r="H38" s="279">
        <f>IF(G38="","",SUMIF('Synth (détaillé)'!AN:AN,G38,'Synth (détaillé)'!K:K))</f>
        <v>150</v>
      </c>
      <c r="I38" s="457"/>
      <c r="J38" s="474"/>
    </row>
    <row r="39" spans="2:10" ht="15.95" customHeight="1" x14ac:dyDescent="0.25">
      <c r="B39" s="449" t="str">
        <f>IF('Postes comptables'!$I27="","",'Postes comptables'!$I27)</f>
        <v>Charges sociales de l'employeur</v>
      </c>
      <c r="C39" s="279">
        <f>IF(B39="","",SUMIF('Synth (détaillé)'!AN:AN,B39,'Synth (détaillé)'!C:C))</f>
        <v>78</v>
      </c>
      <c r="D39" s="457"/>
      <c r="E39" s="474"/>
      <c r="G39" s="449" t="str">
        <f>IF('Postes comptables'!$I27="","",'Postes comptables'!$I27)</f>
        <v>Charges sociales de l'employeur</v>
      </c>
      <c r="H39" s="279">
        <f>IF(G39="","",SUMIF('Synth (détaillé)'!AN:AN,G39,'Synth (détaillé)'!K:K))</f>
        <v>80</v>
      </c>
      <c r="I39" s="457"/>
      <c r="J39" s="474"/>
    </row>
    <row r="40" spans="2:10" ht="15.95" customHeight="1" x14ac:dyDescent="0.25">
      <c r="B40" s="449" t="str">
        <f>IF('Postes comptables'!$I28="","",'Postes comptables'!$I28)</f>
        <v>Autres charges de personnel 64</v>
      </c>
      <c r="C40" s="279">
        <f>IF(B40="","",SUMIF('Synth (détaillé)'!AN:AN,B40,'Synth (détaillé)'!C:C))</f>
        <v>0</v>
      </c>
      <c r="D40" s="457"/>
      <c r="E40" s="474"/>
      <c r="G40" s="449" t="str">
        <f>IF('Postes comptables'!$I28="","",'Postes comptables'!$I28)</f>
        <v>Autres charges de personnel 64</v>
      </c>
      <c r="H40" s="279">
        <f>IF(G40="","",SUMIF('Synth (détaillé)'!AN:AN,G40,'Synth (détaillé)'!K:K))</f>
        <v>0</v>
      </c>
      <c r="I40" s="457"/>
      <c r="J40" s="474"/>
    </row>
    <row r="41" spans="2:10" ht="15.95" customHeight="1" x14ac:dyDescent="0.25">
      <c r="B41" s="449" t="str">
        <f>IF('Postes comptables'!$I29="","",'Postes comptables'!$I29)</f>
        <v/>
      </c>
      <c r="C41" s="279" t="str">
        <f>IF(B41="","",SUMIF('Synth (détaillé)'!AN:AN,B41,'Synth (détaillé)'!C:C))</f>
        <v/>
      </c>
      <c r="D41" s="457"/>
      <c r="E41" s="474"/>
      <c r="G41" s="449" t="str">
        <f>IF('Postes comptables'!$I29="","",'Postes comptables'!$I29)</f>
        <v/>
      </c>
      <c r="H41" s="279" t="str">
        <f>IF(G41="","",SUMIF('Synth (détaillé)'!AN:AN,G41,'Synth (détaillé)'!K:K))</f>
        <v/>
      </c>
      <c r="I41" s="457"/>
      <c r="J41" s="474"/>
    </row>
    <row r="42" spans="2:10" ht="15.95" customHeight="1" thickBot="1" x14ac:dyDescent="0.3">
      <c r="B42" s="467"/>
      <c r="C42" s="473"/>
      <c r="D42" s="475"/>
      <c r="E42" s="474"/>
      <c r="G42" s="467"/>
      <c r="H42" s="473"/>
      <c r="I42" s="475"/>
      <c r="J42" s="474"/>
    </row>
    <row r="43" spans="2:10" ht="15.95" customHeight="1" thickBot="1" x14ac:dyDescent="0.3">
      <c r="B43" s="452" t="str">
        <f>'Postes comptables'!$H$30</f>
        <v>65 - AUTRES CHARGES DE GESTION COURANTE</v>
      </c>
      <c r="C43" s="471">
        <f>SUM(C44:C45)</f>
        <v>110.58</v>
      </c>
      <c r="D43" s="472" t="str">
        <f>'Postes comptables'!$K$24</f>
        <v>75 - AUTRES PRODUITS GESTION COURANTE</v>
      </c>
      <c r="E43" s="471">
        <f>SUM(E44:E45)</f>
        <v>5855.25</v>
      </c>
      <c r="G43" s="452" t="str">
        <f>'Postes comptables'!$H$30</f>
        <v>65 - AUTRES CHARGES DE GESTION COURANTE</v>
      </c>
      <c r="H43" s="471">
        <f>SUM(H44:H45)</f>
        <v>150</v>
      </c>
      <c r="I43" s="472" t="str">
        <f>'Postes comptables'!$K$24</f>
        <v>75 - AUTRES PRODUITS GESTION COURANTE</v>
      </c>
      <c r="J43" s="471">
        <f>SUM(J44:J45)</f>
        <v>3800</v>
      </c>
    </row>
    <row r="44" spans="2:10" ht="15.95" customHeight="1" x14ac:dyDescent="0.25">
      <c r="B44" s="449" t="str">
        <f>IF('Postes comptables'!$I30="","",'Postes comptables'!$I30)</f>
        <v>Autres charges de gestion courante</v>
      </c>
      <c r="C44" s="279">
        <f>IF(B44="","",SUMIF('Synth (détaillé)'!AN:AN,B44,'Synth (détaillé)'!C:C))</f>
        <v>110.58</v>
      </c>
      <c r="D44" s="449" t="str">
        <f>IF('Postes comptables'!$L24="","",'Postes comptables'!$L24)</f>
        <v>Participation des adhérents</v>
      </c>
      <c r="E44" s="296">
        <f>IF(D44="","",SUMIF('Synth (détaillé)'!AO:AO,D44,'Synth (détaillé)'!E:E))</f>
        <v>0</v>
      </c>
      <c r="G44" s="449" t="str">
        <f>IF('Postes comptables'!$I30="","",'Postes comptables'!$I30)</f>
        <v>Autres charges de gestion courante</v>
      </c>
      <c r="H44" s="279">
        <f>IF(G44="","",SUMIF('Synth (détaillé)'!AN:AN,G44,'Synth (détaillé)'!K:K))</f>
        <v>150</v>
      </c>
      <c r="I44" s="449" t="str">
        <f>IF('Postes comptables'!$L24="","",'Postes comptables'!$L24)</f>
        <v>Participation des adhérents</v>
      </c>
      <c r="J44" s="296">
        <f>IF(I44="","",SUMIF('Synth (détaillé)'!AO:AO,I44,'Synth (détaillé)'!M:M))</f>
        <v>0</v>
      </c>
    </row>
    <row r="45" spans="2:10" ht="15.95" customHeight="1" thickBot="1" x14ac:dyDescent="0.3">
      <c r="B45" s="449" t="str">
        <f>IF('Postes comptables'!$I31="","",'Postes comptables'!$I31)</f>
        <v/>
      </c>
      <c r="C45" s="279" t="str">
        <f>IF(B45="","",SUMIF('Synth (détaillé)'!AN:AN,B45,'Synth (détaillé)'!C:C))</f>
        <v/>
      </c>
      <c r="D45" s="449" t="str">
        <f>IF('Postes comptables'!$L25="","",'Postes comptables'!$L25)</f>
        <v>Sponsoring, partenariats privés</v>
      </c>
      <c r="E45" s="296">
        <f>IF(D45="","",SUMIF('Synth (détaillé)'!AO:AO,D45,'Synth (détaillé)'!E:E))</f>
        <v>5855.25</v>
      </c>
      <c r="G45" s="449" t="str">
        <f>IF('Postes comptables'!$I31="","",'Postes comptables'!$I31)</f>
        <v/>
      </c>
      <c r="H45" s="279" t="str">
        <f>IF(G45="","",SUMIF('Synth (détaillé)'!AN:AN,G45,'Synth (détaillé)'!K:K))</f>
        <v/>
      </c>
      <c r="I45" s="449" t="str">
        <f>IF('Postes comptables'!$L25="","",'Postes comptables'!$L25)</f>
        <v>Sponsoring, partenariats privés</v>
      </c>
      <c r="J45" s="296">
        <f>IF(I45="","",SUMIF('Synth (détaillé)'!AO:AO,I45,'Synth (détaillé)'!M:M))</f>
        <v>3800</v>
      </c>
    </row>
    <row r="46" spans="2:10" ht="15.95" customHeight="1" thickBot="1" x14ac:dyDescent="0.3">
      <c r="B46" s="452" t="str">
        <f>'Postes comptables'!$H$32</f>
        <v>66 - CHARGES FINANCIERES</v>
      </c>
      <c r="C46" s="448">
        <f>SUM(C47:C49)</f>
        <v>0</v>
      </c>
      <c r="D46" s="472" t="str">
        <f>'Postes comptables'!$K$26</f>
        <v>76 - PRODUITS FINANCIERS</v>
      </c>
      <c r="E46" s="471">
        <f>SUM(E47:E48)</f>
        <v>343.46</v>
      </c>
      <c r="G46" s="452" t="str">
        <f>'Postes comptables'!$H$32</f>
        <v>66 - CHARGES FINANCIERES</v>
      </c>
      <c r="H46" s="448">
        <f>SUM(H47:H49)</f>
        <v>0</v>
      </c>
      <c r="I46" s="472" t="str">
        <f>'Postes comptables'!$K$26</f>
        <v>76 - PRODUITS FINANCIERS</v>
      </c>
      <c r="J46" s="471">
        <f>SUM(J47:J48)</f>
        <v>300</v>
      </c>
    </row>
    <row r="47" spans="2:10" ht="15.95" customHeight="1" x14ac:dyDescent="0.25">
      <c r="B47" s="449" t="str">
        <f>IF('Postes comptables'!$I32="","",'Postes comptables'!$I32)</f>
        <v>Intérêts des emprunts</v>
      </c>
      <c r="C47" s="279">
        <f>IF(B47="","",SUMIF('Synth (détaillé)'!AN:AN,B47,'Synth (détaillé)'!C:C))</f>
        <v>0</v>
      </c>
      <c r="D47" s="449" t="str">
        <f>IF('Postes comptables'!$L26="","",'Postes comptables'!$L26)</f>
        <v>Produits financiers</v>
      </c>
      <c r="E47" s="296">
        <f>IF(D47="","",SUMIF('Synth (détaillé)'!AO:AO,D47,'Synth (détaillé)'!E:E))</f>
        <v>343.46</v>
      </c>
      <c r="G47" s="449" t="str">
        <f>IF('Postes comptables'!$I32="","",'Postes comptables'!$I32)</f>
        <v>Intérêts des emprunts</v>
      </c>
      <c r="H47" s="279">
        <f>IF(G47="","",SUMIF('Synth (détaillé)'!AN:AN,G47,'Synth (détaillé)'!K:K))</f>
        <v>0</v>
      </c>
      <c r="I47" s="449" t="str">
        <f>IF('Postes comptables'!$L26="","",'Postes comptables'!$L26)</f>
        <v>Produits financiers</v>
      </c>
      <c r="J47" s="296">
        <f>IF(I47="","",SUMIF('Synth (détaillé)'!AO:AO,I47,'Synth (détaillé)'!M:M))</f>
        <v>300</v>
      </c>
    </row>
    <row r="48" spans="2:10" ht="15.95" customHeight="1" x14ac:dyDescent="0.25">
      <c r="B48" s="449" t="str">
        <f>IF('Postes comptables'!$I33="","",'Postes comptables'!$I33)</f>
        <v>Autres charges financières</v>
      </c>
      <c r="C48" s="279">
        <f>IF(B48="","",SUMIF('Synth (détaillé)'!AN:AN,B48,'Synth (détaillé)'!C:C))</f>
        <v>0</v>
      </c>
      <c r="D48" s="449" t="str">
        <f>IF('Postes comptables'!$L27="","",'Postes comptables'!$L27)</f>
        <v/>
      </c>
      <c r="E48" s="296" t="str">
        <f>IF(D48="","",SUMIF('Synth (détaillé)'!AO:AO,D48,'Synth (détaillé)'!E:E))</f>
        <v/>
      </c>
      <c r="G48" s="449" t="str">
        <f>IF('Postes comptables'!$I33="","",'Postes comptables'!$I33)</f>
        <v>Autres charges financières</v>
      </c>
      <c r="H48" s="279">
        <f>IF(G48="","",SUMIF('Synth (détaillé)'!AN:AN,G48,'Synth (détaillé)'!K:K))</f>
        <v>0</v>
      </c>
      <c r="I48" s="449" t="str">
        <f>IF('Postes comptables'!$L27="","",'Postes comptables'!$L27)</f>
        <v/>
      </c>
      <c r="J48" s="296" t="str">
        <f>IF(I48="","",SUMIF('Synth (détaillé)'!AO:AO,I48,'Synth (détaillé)'!M:M))</f>
        <v/>
      </c>
    </row>
    <row r="49" spans="2:10" ht="15.95" customHeight="1" thickBot="1" x14ac:dyDescent="0.3">
      <c r="B49" s="449" t="str">
        <f>IF('Postes comptables'!$I34="","",'Postes comptables'!$I34)</f>
        <v/>
      </c>
      <c r="C49" s="279" t="str">
        <f>IF(B49="","",SUMIF('Synth (détaillé)'!AN:AN,B49,'Synth (détaillé)'!C:C))</f>
        <v/>
      </c>
      <c r="D49" s="476"/>
      <c r="E49" s="477"/>
      <c r="G49" s="449" t="str">
        <f>IF('Postes comptables'!$I34="","",'Postes comptables'!$I34)</f>
        <v/>
      </c>
      <c r="H49" s="279" t="str">
        <f>IF(G49="","",SUMIF('Synth (détaillé)'!AN:AN,G49,'Synth (détaillé)'!K:K))</f>
        <v/>
      </c>
      <c r="I49" s="476"/>
      <c r="J49" s="477"/>
    </row>
    <row r="50" spans="2:10" ht="15.95" customHeight="1" thickBot="1" x14ac:dyDescent="0.3">
      <c r="B50" s="452" t="str">
        <f>'Postes comptables'!$H$35</f>
        <v>67 - CHARGES EXCEPTIONNELLES</v>
      </c>
      <c r="C50" s="471">
        <f>SUM(C51:C52)</f>
        <v>0</v>
      </c>
      <c r="D50" s="472" t="str">
        <f>'Postes comptables'!$K$28</f>
        <v>77 - PRODUITS EXCEPTIONNELS</v>
      </c>
      <c r="E50" s="471">
        <f>SUM(E51:E52)</f>
        <v>0</v>
      </c>
      <c r="G50" s="452" t="str">
        <f>'Postes comptables'!$H$35</f>
        <v>67 - CHARGES EXCEPTIONNELLES</v>
      </c>
      <c r="H50" s="471">
        <f>SUM(H51:H52)</f>
        <v>0</v>
      </c>
      <c r="I50" s="472" t="str">
        <f>'Postes comptables'!$K$28</f>
        <v>77 - PRODUITS EXCEPTIONNELS</v>
      </c>
      <c r="J50" s="471">
        <f>SUM(J51:J52)</f>
        <v>0</v>
      </c>
    </row>
    <row r="51" spans="2:10" ht="15.95" customHeight="1" x14ac:dyDescent="0.25">
      <c r="B51" s="449" t="str">
        <f>IF('Postes comptables'!$I35="","",'Postes comptables'!$I35)</f>
        <v>Charges exceptionnelles</v>
      </c>
      <c r="C51" s="279">
        <f>IF(B51="","",SUMIF('Synth (détaillé)'!AN:AN,B51,'Synth (détaillé)'!C:C))</f>
        <v>0</v>
      </c>
      <c r="D51" s="449" t="str">
        <f>IF('Postes comptables'!$L28="","",'Postes comptables'!$L28)</f>
        <v>Produits exceptionnels</v>
      </c>
      <c r="E51" s="296">
        <f>IF(D51="","",SUMIF('Synth (détaillé)'!AO:AO,D51,'Synth (détaillé)'!E:E))</f>
        <v>0</v>
      </c>
      <c r="G51" s="449" t="str">
        <f>IF('Postes comptables'!$I35="","",'Postes comptables'!$I35)</f>
        <v>Charges exceptionnelles</v>
      </c>
      <c r="H51" s="279">
        <f>IF(G51="","",SUMIF('Synth (détaillé)'!AN:AN,G51,'Synth (détaillé)'!K:K))</f>
        <v>0</v>
      </c>
      <c r="I51" s="449" t="str">
        <f>IF('Postes comptables'!$L28="","",'Postes comptables'!$L28)</f>
        <v>Produits exceptionnels</v>
      </c>
      <c r="J51" s="296">
        <f>IF(I51="","",SUMIF('Synth (détaillé)'!AO:AO,I51,'Synth (détaillé)'!M:M))</f>
        <v>0</v>
      </c>
    </row>
    <row r="52" spans="2:10" ht="15.95" customHeight="1" thickBot="1" x14ac:dyDescent="0.3">
      <c r="B52" s="449" t="str">
        <f>IF('Postes comptables'!$I36="","",'Postes comptables'!$I36)</f>
        <v/>
      </c>
      <c r="C52" s="279" t="str">
        <f>IF(B52="","",SUMIF('Synth (détaillé)'!AN:AN,B52,'Synth (détaillé)'!C:C))</f>
        <v/>
      </c>
      <c r="D52" s="449" t="str">
        <f>IF('Postes comptables'!$L29="","",'Postes comptables'!$L29)</f>
        <v/>
      </c>
      <c r="E52" s="296" t="str">
        <f>IF(D52="","",SUMIF('Synth (détaillé)'!AO:AO,D52,'Synth (détaillé)'!E:E))</f>
        <v/>
      </c>
      <c r="G52" s="449" t="str">
        <f>IF('Postes comptables'!$I36="","",'Postes comptables'!$I36)</f>
        <v/>
      </c>
      <c r="H52" s="279" t="str">
        <f>IF(G52="","",SUMIF('Synth (détaillé)'!AN:AN,G52,'Synth (détaillé)'!K:K))</f>
        <v/>
      </c>
      <c r="I52" s="449" t="str">
        <f>IF('Postes comptables'!$L29="","",'Postes comptables'!$L29)</f>
        <v/>
      </c>
      <c r="J52" s="296" t="str">
        <f>IF(I52="","",SUMIF('Synth (détaillé)'!AO:AO,I52,'Synth (détaillé)'!M:M))</f>
        <v/>
      </c>
    </row>
    <row r="53" spans="2:10" ht="15.95" customHeight="1" thickBot="1" x14ac:dyDescent="0.3">
      <c r="B53" s="452" t="str">
        <f>'Postes comptables'!$H$37</f>
        <v>68 - DOTATIONS</v>
      </c>
      <c r="C53" s="471">
        <f>SUM(C54:C56)</f>
        <v>0</v>
      </c>
      <c r="D53" s="472" t="str">
        <f>'Postes comptables'!$K$30</f>
        <v>78 - REPRISES AMORT. ET PROVISIONS</v>
      </c>
      <c r="E53" s="471">
        <f>SUM(E54:E55)</f>
        <v>0</v>
      </c>
      <c r="G53" s="452" t="str">
        <f>'Postes comptables'!$H$37</f>
        <v>68 - DOTATIONS</v>
      </c>
      <c r="H53" s="471">
        <f>SUM(H54:H56)</f>
        <v>0</v>
      </c>
      <c r="I53" s="472" t="str">
        <f>'Postes comptables'!$K$30</f>
        <v>78 - REPRISES AMORT. ET PROVISIONS</v>
      </c>
      <c r="J53" s="471">
        <f>SUM(J54:J55)</f>
        <v>0</v>
      </c>
    </row>
    <row r="54" spans="2:10" ht="15.95" customHeight="1" x14ac:dyDescent="0.25">
      <c r="B54" s="449" t="str">
        <f>IF('Postes comptables'!$I37="","",'Postes comptables'!$I37)</f>
        <v>Dotation aux amortissements</v>
      </c>
      <c r="C54" s="279">
        <f>IF(B54="","",SUMIF('Synth (détaillé)'!AN:AN,B54,'Synth (détaillé)'!C:C))</f>
        <v>0</v>
      </c>
      <c r="D54" s="449" t="str">
        <f>IF('Postes comptables'!$L30="","",'Postes comptables'!$L30)</f>
        <v>Reprises sur amortissements et provisions</v>
      </c>
      <c r="E54" s="296">
        <f>IF(D54="","",SUMIF('Synth (détaillé)'!AO:AO,D54,'Synth (détaillé)'!E:E))</f>
        <v>0</v>
      </c>
      <c r="G54" s="449" t="str">
        <f>IF('Postes comptables'!$I37="","",'Postes comptables'!$I37)</f>
        <v>Dotation aux amortissements</v>
      </c>
      <c r="H54" s="279">
        <f>IF(G54="","",SUMIF('Synth (détaillé)'!AN:AN,G54,'Synth (détaillé)'!K:K))</f>
        <v>0</v>
      </c>
      <c r="I54" s="449" t="str">
        <f>IF('Postes comptables'!$L30="","",'Postes comptables'!$L30)</f>
        <v>Reprises sur amortissements et provisions</v>
      </c>
      <c r="J54" s="296">
        <f>IF(I54="","",SUMIF('Synth (détaillé)'!AO:AO,I54,'Synth (détaillé)'!M:M))</f>
        <v>0</v>
      </c>
    </row>
    <row r="55" spans="2:10" ht="15.95" customHeight="1" x14ac:dyDescent="0.25">
      <c r="B55" s="449" t="str">
        <f>IF('Postes comptables'!$I38="","",'Postes comptables'!$I38)</f>
        <v>Dotation aux provisions</v>
      </c>
      <c r="C55" s="279">
        <f>IF(B55="","",SUMIF('Synth (détaillé)'!AN:AN,B55,'Synth (détaillé)'!C:C))</f>
        <v>0</v>
      </c>
      <c r="D55" s="449" t="str">
        <f>IF('Postes comptables'!$L31="","",'Postes comptables'!$L31)</f>
        <v/>
      </c>
      <c r="E55" s="296" t="str">
        <f>IF(D55="","",SUMIF('Synth (détaillé)'!AO:AO,D55,'Synth (détaillé)'!E:E))</f>
        <v/>
      </c>
      <c r="G55" s="449" t="str">
        <f>IF('Postes comptables'!$I38="","",'Postes comptables'!$I38)</f>
        <v>Dotation aux provisions</v>
      </c>
      <c r="H55" s="279">
        <f>IF(G55="","",SUMIF('Synth (détaillé)'!AN:AN,G55,'Synth (détaillé)'!K:K))</f>
        <v>0</v>
      </c>
      <c r="I55" s="449" t="str">
        <f>IF('Postes comptables'!$L31="","",'Postes comptables'!$L31)</f>
        <v/>
      </c>
      <c r="J55" s="296" t="str">
        <f>IF(I55="","",SUMIF('Synth (détaillé)'!AO:AO,I55,'Synth (détaillé)'!M:M))</f>
        <v/>
      </c>
    </row>
    <row r="56" spans="2:10" ht="15.95" customHeight="1" thickBot="1" x14ac:dyDescent="0.3">
      <c r="B56" s="449" t="str">
        <f>IF('Postes comptables'!$I39="","",'Postes comptables'!$I39)</f>
        <v/>
      </c>
      <c r="C56" s="279" t="str">
        <f>IF(B56="","",SUMIF('Synth (détaillé)'!AN:AN,B56,'Synth (détaillé)'!C:C))</f>
        <v/>
      </c>
      <c r="D56" s="475"/>
      <c r="E56" s="474"/>
      <c r="G56" s="449" t="str">
        <f>IF('Postes comptables'!$I39="","",'Postes comptables'!$I39)</f>
        <v/>
      </c>
      <c r="H56" s="279" t="str">
        <f>IF(G56="","",SUMIF('Synth (détaillé)'!AN:AN,G56,'Synth (détaillé)'!K:K))</f>
        <v/>
      </c>
      <c r="I56" s="475"/>
      <c r="J56" s="474"/>
    </row>
    <row r="57" spans="2:10" ht="15.95" customHeight="1" thickBot="1" x14ac:dyDescent="0.3">
      <c r="B57" s="452" t="str">
        <f>'Postes comptables'!$H$40</f>
        <v>69 - IMPOT SUR LES BENEFICES</v>
      </c>
      <c r="C57" s="471">
        <f>SUM(C58:C59)</f>
        <v>11</v>
      </c>
      <c r="D57" s="472" t="str">
        <f>'Postes comptables'!$K$32</f>
        <v>79 - TRANSFERTS DE CHARGES</v>
      </c>
      <c r="E57" s="471">
        <f>SUM(E58)</f>
        <v>0</v>
      </c>
      <c r="G57" s="452" t="str">
        <f>'Postes comptables'!$H$40</f>
        <v>69 - IMPOT SUR LES BENEFICES</v>
      </c>
      <c r="H57" s="471">
        <f>SUM(H58:H59)</f>
        <v>0</v>
      </c>
      <c r="I57" s="472" t="str">
        <f>'Postes comptables'!$K$32</f>
        <v>79 - TRANSFERTS DE CHARGES</v>
      </c>
      <c r="J57" s="471">
        <f>SUM(J58:J59)</f>
        <v>0</v>
      </c>
    </row>
    <row r="58" spans="2:10" ht="15.95" customHeight="1" x14ac:dyDescent="0.25">
      <c r="B58" s="449" t="str">
        <f>IF('Postes comptables'!$I40="","",'Postes comptables'!$I40)</f>
        <v>Impôt sur les bénéfices</v>
      </c>
      <c r="C58" s="279">
        <f>IF(B58="","",SUMIF('Synth (détaillé)'!AN:AN,B58,'Synth (détaillé)'!C:C))</f>
        <v>11</v>
      </c>
      <c r="D58" s="449" t="str">
        <f>IF('Postes comptables'!$L32="","",'Postes comptables'!$L32)</f>
        <v>Transferts de charge</v>
      </c>
      <c r="E58" s="296">
        <f>IF(D58="","",SUMIF('Synth (détaillé)'!AO:AO,D58,'Synth (détaillé)'!E:E))</f>
        <v>0</v>
      </c>
      <c r="G58" s="449" t="str">
        <f>IF('Postes comptables'!$I40="","",'Postes comptables'!$I40)</f>
        <v>Impôt sur les bénéfices</v>
      </c>
      <c r="H58" s="279">
        <f>IF(G58="","",SUMIF('Synth (détaillé)'!AN:AN,G58,'Synth (détaillé)'!K:K))</f>
        <v>0</v>
      </c>
      <c r="I58" s="449" t="str">
        <f>IF('Postes comptables'!$L32="","",'Postes comptables'!$L32)</f>
        <v>Transferts de charge</v>
      </c>
      <c r="J58" s="296">
        <f>IF(I58="","",SUMIF('Synth (détaillé)'!AO:AO,I58,'Synth (détaillé)'!M:M))</f>
        <v>0</v>
      </c>
    </row>
    <row r="59" spans="2:10" ht="15.95" customHeight="1" thickBot="1" x14ac:dyDescent="0.3">
      <c r="B59" s="449" t="str">
        <f>IF('Postes comptables'!$I41="","",'Postes comptables'!$I41)</f>
        <v/>
      </c>
      <c r="C59" s="279" t="str">
        <f>IF(B59="","",SUMIF('Synth (détaillé)'!AN:AN,B59,'Synth (détaillé)'!C:C))</f>
        <v/>
      </c>
      <c r="D59" s="449" t="str">
        <f>IF('Postes comptables'!$L33="","",'Postes comptables'!$L33)</f>
        <v/>
      </c>
      <c r="E59" s="296" t="str">
        <f>IF(D59="","",SUMIF('Synth (détaillé)'!AO:AO,D59,'Synth (détaillé)'!E:E))</f>
        <v/>
      </c>
      <c r="G59" s="449" t="str">
        <f>IF('Postes comptables'!$I41="","",'Postes comptables'!$I41)</f>
        <v/>
      </c>
      <c r="H59" s="279" t="str">
        <f>IF(G59="","",SUMIF('Synth (détaillé)'!AN:AN,G59,'Synth (détaillé)'!K:K))</f>
        <v/>
      </c>
      <c r="I59" s="449" t="str">
        <f>IF('Postes comptables'!$L33="","",'Postes comptables'!$L33)</f>
        <v/>
      </c>
      <c r="J59" s="296" t="str">
        <f>IF(I59="","",SUMIF('Synth (détaillé)'!AO:AO,I59,'Synth (détaillé)'!M:M))</f>
        <v/>
      </c>
    </row>
    <row r="60" spans="2:10" ht="20.100000000000001" customHeight="1" thickBot="1" x14ac:dyDescent="0.3">
      <c r="B60" s="340" t="s">
        <v>185</v>
      </c>
      <c r="C60" s="478">
        <f>C7+C14+C24+C32+C37+C43+C46+C50+C53+C57</f>
        <v>6439.9800000000014</v>
      </c>
      <c r="D60" s="340" t="s">
        <v>186</v>
      </c>
      <c r="E60" s="459">
        <f>E7+E14+E43+E46+E50+E53+E57+E17</f>
        <v>7961.44</v>
      </c>
      <c r="G60" s="340" t="s">
        <v>185</v>
      </c>
      <c r="H60" s="478">
        <f>H7+H14+H24+H32+H37+H43+H46+H50+H53+H57</f>
        <v>5480</v>
      </c>
      <c r="I60" s="340" t="s">
        <v>186</v>
      </c>
      <c r="J60" s="459">
        <f>J7+J14+J43+J46+J50+J53+J57+J17</f>
        <v>5480</v>
      </c>
    </row>
    <row r="61" spans="2:10" ht="20.100000000000001" customHeight="1" thickBot="1" x14ac:dyDescent="0.3">
      <c r="B61" s="311" t="s">
        <v>187</v>
      </c>
      <c r="C61" s="460">
        <f>IF(E60&gt;C60,E60-C60,0)</f>
        <v>1521.4599999999982</v>
      </c>
      <c r="D61" s="312" t="s">
        <v>188</v>
      </c>
      <c r="E61" s="460">
        <f>IF(C60&gt;E60,C60-E60,0)</f>
        <v>0</v>
      </c>
      <c r="G61" s="311" t="s">
        <v>187</v>
      </c>
      <c r="H61" s="460">
        <f>IF(J60&gt;H60,J60-H60,0)</f>
        <v>0</v>
      </c>
      <c r="I61" s="312" t="s">
        <v>188</v>
      </c>
      <c r="J61" s="460">
        <f>IF(H60&gt;J60,H60-J60,0)</f>
        <v>0</v>
      </c>
    </row>
    <row r="62" spans="2:10" ht="20.100000000000001" customHeight="1" thickBot="1" x14ac:dyDescent="0.3">
      <c r="B62" s="354" t="s">
        <v>189</v>
      </c>
      <c r="C62" s="459">
        <f>SUM(C60:C61)</f>
        <v>7961.44</v>
      </c>
      <c r="D62" s="355" t="s">
        <v>189</v>
      </c>
      <c r="E62" s="459">
        <f>SUM(E60:E61)</f>
        <v>7961.44</v>
      </c>
      <c r="G62" s="354" t="s">
        <v>189</v>
      </c>
      <c r="H62" s="459">
        <f>SUM(H60:H61)</f>
        <v>5480</v>
      </c>
      <c r="I62" s="355" t="s">
        <v>189</v>
      </c>
      <c r="J62" s="459">
        <f>SUM(J60:J61)</f>
        <v>5480</v>
      </c>
    </row>
    <row r="63" spans="2:10" ht="15.75" thickBot="1" x14ac:dyDescent="0.3"/>
    <row r="64" spans="2:10" ht="15.95" customHeight="1" thickBot="1" x14ac:dyDescent="0.3">
      <c r="B64" s="452" t="str">
        <f>'Postes comptables'!$H$43</f>
        <v>86 - EMPLOIS DE CVN</v>
      </c>
      <c r="C64" s="471">
        <f>SUM(C65:C68)</f>
        <v>23634</v>
      </c>
      <c r="D64" s="452" t="str">
        <f>'Postes comptables'!$K$35</f>
        <v>87 - CONTRIB. VOLONT. EN NATURE</v>
      </c>
      <c r="E64" s="471">
        <f>SUM(E65:E68)</f>
        <v>23634</v>
      </c>
      <c r="G64" s="452" t="str">
        <f>'Postes comptables'!$H$43</f>
        <v>86 - EMPLOIS DE CVN</v>
      </c>
      <c r="H64" s="471">
        <f>SUM(H65:H68)</f>
        <v>0</v>
      </c>
      <c r="I64" s="452" t="str">
        <f>'Postes comptables'!$K$35</f>
        <v>87 - CONTRIB. VOLONT. EN NATURE</v>
      </c>
      <c r="J64" s="471">
        <f>SUM(J65:J68)</f>
        <v>0</v>
      </c>
    </row>
    <row r="65" spans="2:10" ht="15.95" customHeight="1" x14ac:dyDescent="0.25">
      <c r="B65" s="449" t="str">
        <f>IF('Postes comptables'!$I43="","",'Postes comptables'!$I43)</f>
        <v>Secours en nature</v>
      </c>
      <c r="C65" s="296">
        <f>IF(B65="","",SUMIF('Synth (détaillé)'!AN:AN,B65,'Synth (détaillé)'!C:C))</f>
        <v>0</v>
      </c>
      <c r="D65" s="449" t="str">
        <f>IF('Postes comptables'!$L35="","",'Postes comptables'!$L35)</f>
        <v>Bénévolat</v>
      </c>
      <c r="E65" s="296">
        <f>IF(D65="","",SUMIF('Synth (détaillé)'!AO:AO,D65,'Synth (détaillé)'!E:E))</f>
        <v>9560</v>
      </c>
      <c r="G65" s="449" t="str">
        <f>IF('Postes comptables'!$I43="","",'Postes comptables'!$I43)</f>
        <v>Secours en nature</v>
      </c>
      <c r="H65" s="296">
        <f>IF(G65="","",SUMIF('Synth (détaillé)'!AN:AN,G65,'Synth (détaillé)'!K:K))</f>
        <v>0</v>
      </c>
      <c r="I65" s="449" t="str">
        <f>IF('Postes comptables'!$L35="","",'Postes comptables'!$L35)</f>
        <v>Bénévolat</v>
      </c>
      <c r="J65" s="296">
        <f>IF(I65="","",SUMIF('Synth (détaillé)'!AO:AO,I65,'Synth (détaillé)'!M:M))</f>
        <v>0</v>
      </c>
    </row>
    <row r="66" spans="2:10" ht="15.95" customHeight="1" x14ac:dyDescent="0.25">
      <c r="B66" s="449" t="str">
        <f>IF('Postes comptables'!$I44="","",'Postes comptables'!$I44)</f>
        <v>Mise à disposition gratuite de biens et services</v>
      </c>
      <c r="C66" s="296">
        <f>IF(B66="","",SUMIF('Synth (détaillé)'!AN:AN,B66,'Synth (détaillé)'!C:C))</f>
        <v>14074</v>
      </c>
      <c r="D66" s="449" t="str">
        <f>IF('Postes comptables'!$L36="","",'Postes comptables'!$L36)</f>
        <v>Prestations en nature</v>
      </c>
      <c r="E66" s="296">
        <f>IF(D66="","",SUMIF('Synth (détaillé)'!AO:AO,D66,'Synth (détaillé)'!E:E))</f>
        <v>14074</v>
      </c>
      <c r="G66" s="449" t="str">
        <f>IF('Postes comptables'!$I44="","",'Postes comptables'!$I44)</f>
        <v>Mise à disposition gratuite de biens et services</v>
      </c>
      <c r="H66" s="296">
        <f>IF(G66="","",SUMIF('Synth (détaillé)'!AN:AN,G66,'Synth (détaillé)'!K:K))</f>
        <v>0</v>
      </c>
      <c r="I66" s="449" t="str">
        <f>IF('Postes comptables'!$L36="","",'Postes comptables'!$L36)</f>
        <v>Prestations en nature</v>
      </c>
      <c r="J66" s="296">
        <f>IF(I66="","",SUMIF('Synth (détaillé)'!AO:AO,I66,'Synth (détaillé)'!M:M))</f>
        <v>0</v>
      </c>
    </row>
    <row r="67" spans="2:10" ht="15.95" customHeight="1" x14ac:dyDescent="0.25">
      <c r="B67" s="449" t="str">
        <f>IF('Postes comptables'!$I45="","",'Postes comptables'!$I45)</f>
        <v>Valorisation du personnel bénévole</v>
      </c>
      <c r="C67" s="296">
        <f>IF(B67="","",SUMIF('Synth (détaillé)'!AN:AN,B67,'Synth (détaillé)'!C:C))</f>
        <v>9560</v>
      </c>
      <c r="D67" s="449" t="str">
        <f>IF('Postes comptables'!$L37="","",'Postes comptables'!$L37)</f>
        <v>Dons en nature</v>
      </c>
      <c r="E67" s="296">
        <f>IF(D67="","",SUMIF('Synth (détaillé)'!AO:AO,D67,'Synth (détaillé)'!E:E))</f>
        <v>0</v>
      </c>
      <c r="G67" s="449" t="str">
        <f>IF('Postes comptables'!$I45="","",'Postes comptables'!$I45)</f>
        <v>Valorisation du personnel bénévole</v>
      </c>
      <c r="H67" s="296">
        <f>IF(G67="","",SUMIF('Synth (détaillé)'!AN:AN,G67,'Synth (détaillé)'!K:K))</f>
        <v>0</v>
      </c>
      <c r="I67" s="449" t="str">
        <f>IF('Postes comptables'!$L37="","",'Postes comptables'!$L37)</f>
        <v>Dons en nature</v>
      </c>
      <c r="J67" s="296">
        <f>IF(I67="","",SUMIF('Synth (détaillé)'!AO:AO,I67,'Synth (détaillé)'!M:M))</f>
        <v>0</v>
      </c>
    </row>
    <row r="68" spans="2:10" ht="15.95" customHeight="1" thickBot="1" x14ac:dyDescent="0.3">
      <c r="B68" s="461" t="str">
        <f>IF('Postes comptables'!$I46="","",'Postes comptables'!$I46)</f>
        <v/>
      </c>
      <c r="C68" s="310" t="str">
        <f>IF(B68="","",SUMIF('Synth (détaillé)'!AN:AN,B68,'Synth (détaillé)'!C:C))</f>
        <v/>
      </c>
      <c r="D68" s="461" t="str">
        <f>IF('Postes comptables'!$L38="","",'Postes comptables'!$L38)</f>
        <v/>
      </c>
      <c r="E68" s="310" t="str">
        <f>IF(D68="","",SUMIF('Synth (détaillé)'!AO:AO,D68,'Synth (détaillé)'!E:E))</f>
        <v/>
      </c>
      <c r="G68" s="461" t="str">
        <f>IF('Postes comptables'!$I46="","",'Postes comptables'!$I46)</f>
        <v/>
      </c>
      <c r="H68" s="310" t="str">
        <f>IF(G68="","",SUMIF('Synth (détaillé)'!AN:AN,G68,'Synth (détaillé)'!K:K))</f>
        <v/>
      </c>
      <c r="I68" s="461" t="str">
        <f>IF('Postes comptables'!$L38="","",'Postes comptables'!$L38)</f>
        <v/>
      </c>
      <c r="J68" s="310" t="str">
        <f>IF(I68="","",SUMIF('Synth (détaillé)'!AO:AO,I68,'Synth (détaillé)'!M:M))</f>
        <v/>
      </c>
    </row>
    <row r="69" spans="2:10" x14ac:dyDescent="0.25">
      <c r="F69" s="44"/>
    </row>
    <row r="70" spans="2:10" x14ac:dyDescent="0.25">
      <c r="F70" s="44"/>
    </row>
    <row r="71" spans="2:10" x14ac:dyDescent="0.25">
      <c r="F71" s="44"/>
    </row>
  </sheetData>
  <sheetProtection sheet="1" selectLockedCells="1"/>
  <mergeCells count="4">
    <mergeCell ref="G2:J2"/>
    <mergeCell ref="G1:J1"/>
    <mergeCell ref="B1:E1"/>
    <mergeCell ref="B2:E2"/>
  </mergeCells>
  <phoneticPr fontId="5" type="noConversion"/>
  <pageMargins left="0.7" right="0.7" top="0.75" bottom="0.75" header="0.3" footer="0.3"/>
  <pageSetup paperSize="9" scale="67" orientation="portrait" r:id="rId1"/>
  <colBreaks count="1" manualBreakCount="1">
    <brk id="6" max="67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B7B92-872C-487A-B63C-612B3BCA479B}">
  <sheetPr>
    <pageSetUpPr fitToPage="1"/>
  </sheetPr>
  <dimension ref="A1:T503"/>
  <sheetViews>
    <sheetView showGridLines="0" topLeftCell="C2" workbookViewId="0">
      <selection activeCell="F3" sqref="F3"/>
    </sheetView>
  </sheetViews>
  <sheetFormatPr baseColWidth="10" defaultColWidth="11.42578125" defaultRowHeight="15" x14ac:dyDescent="0.25"/>
  <cols>
    <col min="1" max="2" width="5" hidden="1" customWidth="1"/>
    <col min="3" max="3" width="2.28515625" customWidth="1"/>
    <col min="4" max="4" width="11.42578125" style="79"/>
    <col min="5" max="5" width="14" customWidth="1"/>
    <col min="6" max="6" width="36.28515625" customWidth="1"/>
    <col min="7" max="7" width="11.7109375" style="81" customWidth="1"/>
    <col min="8" max="8" width="12.5703125" style="11" customWidth="1"/>
    <col min="9" max="9" width="13.5703125" customWidth="1"/>
    <col min="10" max="11" width="11.42578125" style="81"/>
    <col min="12" max="15" width="11.42578125" style="13"/>
  </cols>
  <sheetData>
    <row r="1" spans="1:20" ht="21" hidden="1" customHeight="1" x14ac:dyDescent="0.25">
      <c r="D1" s="81">
        <v>1</v>
      </c>
      <c r="E1" s="81">
        <v>2</v>
      </c>
      <c r="F1" s="81">
        <v>3</v>
      </c>
      <c r="G1" s="81">
        <v>4</v>
      </c>
      <c r="H1" s="81">
        <v>5</v>
      </c>
      <c r="I1" s="81">
        <v>8</v>
      </c>
      <c r="J1" s="81">
        <v>9</v>
      </c>
      <c r="K1" s="81">
        <v>11</v>
      </c>
      <c r="L1" s="81">
        <v>12</v>
      </c>
      <c r="M1" s="81">
        <v>13</v>
      </c>
      <c r="N1" s="81">
        <v>14</v>
      </c>
      <c r="O1" s="81">
        <v>15</v>
      </c>
      <c r="P1" s="81">
        <v>16</v>
      </c>
      <c r="Q1" s="81">
        <v>17</v>
      </c>
      <c r="R1" s="81">
        <v>18</v>
      </c>
      <c r="S1" s="81">
        <v>19</v>
      </c>
      <c r="T1" s="81">
        <v>20</v>
      </c>
    </row>
    <row r="3" spans="1:20" x14ac:dyDescent="0.25">
      <c r="D3" t="s">
        <v>298</v>
      </c>
      <c r="F3" s="91" t="s">
        <v>500</v>
      </c>
    </row>
    <row r="4" spans="1:20" ht="15.75" thickBot="1" x14ac:dyDescent="0.3"/>
    <row r="5" spans="1:20" ht="47.25" customHeight="1" thickBot="1" x14ac:dyDescent="0.3">
      <c r="D5" s="1" t="s">
        <v>160</v>
      </c>
      <c r="E5" s="1" t="s">
        <v>161</v>
      </c>
      <c r="F5" s="1" t="s">
        <v>162</v>
      </c>
      <c r="G5" s="2" t="s">
        <v>163</v>
      </c>
      <c r="H5" s="3" t="s">
        <v>164</v>
      </c>
      <c r="I5" s="1" t="s">
        <v>167</v>
      </c>
      <c r="J5" s="1" t="s">
        <v>168</v>
      </c>
      <c r="K5" s="4" t="str">
        <f>Accueil!G6&amp;" "&amp; Accueil!H6</f>
        <v>C.AGRICOLE COMPTE COURANT</v>
      </c>
      <c r="L5" s="5" t="str">
        <f>Accueil!G8&amp;" "&amp; Accueil!H8</f>
        <v>C.AGRICOLE LIVRET A</v>
      </c>
      <c r="M5" s="18" t="str">
        <f>Accueil!G10&amp;" "&amp; Accueil!H10</f>
        <v xml:space="preserve"> CAISSE</v>
      </c>
      <c r="N5" s="19" t="str">
        <f>Accueil!G12&amp;" "&amp; Accueil!H12</f>
        <v xml:space="preserve"> </v>
      </c>
      <c r="O5" s="20" t="str">
        <f>Accueil!G14&amp;" "&amp; Accueil!H14</f>
        <v>SUMUP CARTE BANCAIRE</v>
      </c>
      <c r="P5" s="222" t="str">
        <f>Accueil!G16&amp;" "&amp; Accueil!H16</f>
        <v xml:space="preserve"> A PAYER</v>
      </c>
      <c r="Q5" s="224" t="str">
        <f>Accueil!G18&amp;" "&amp; Accueil!H18</f>
        <v xml:space="preserve"> A RECEVOIR</v>
      </c>
      <c r="R5" s="4" t="str">
        <f>Accueil!G20&amp;" "&amp; Accueil!H20</f>
        <v xml:space="preserve"> A REVERSER</v>
      </c>
      <c r="S5" s="5" t="str">
        <f>Accueil!G22&amp;" "&amp; Accueil!H22</f>
        <v xml:space="preserve"> </v>
      </c>
      <c r="T5" s="18" t="str">
        <f>Accueil!G22&amp;" "&amp; Accueil!H22</f>
        <v xml:space="preserve"> </v>
      </c>
    </row>
    <row r="7" spans="1:20" x14ac:dyDescent="0.25">
      <c r="F7" s="42" t="s">
        <v>234</v>
      </c>
      <c r="G7" s="305"/>
      <c r="H7" s="276">
        <f ca="1">SUM(H9:H1000)</f>
        <v>0</v>
      </c>
    </row>
    <row r="9" spans="1:20" x14ac:dyDescent="0.25">
      <c r="A9" t="str">
        <f>IF(ISNA(MATCH($F$3,Dépenses!$F2:$F5000,0)),"fin",MATCH($F$3,Dépenses!$F$2:$F$5000,0))</f>
        <v>fin</v>
      </c>
      <c r="B9" t="str">
        <f t="shared" ref="B9:B10" si="0">IF(OR(A9="", A9="fin"),"",IF(B8="",A9,B8+A9))</f>
        <v/>
      </c>
      <c r="D9" s="79" t="str" cm="1">
        <f t="array" ref="D9">IF(AND($A9&lt;&gt;"",$A9&lt;&gt;"fin"),IF(INDEX(Dépenses!$A$2:$R$5000,$B9,D$1)="","",INDEX(Dépenses!$A$2:$R$5000,$B9,D$1)),"")</f>
        <v/>
      </c>
      <c r="E9" s="11" t="str" cm="1">
        <f t="array" ref="E9">IF(AND($A9&lt;&gt;"",$A9&lt;&gt;"fin"),IF(INDEX(Dépenses!$A$2:$R$5000,$B9,E$1)="","",INDEX(Dépenses!$A$2:$R$5000,$B9,E$1)),"")</f>
        <v/>
      </c>
      <c r="F9" s="11" t="str" cm="1">
        <f t="array" ref="F9">IF(AND($A9&lt;&gt;"",$A9&lt;&gt;"fin"),IF(INDEX(Dépenses!$A$2:$R$5000,$B9,F$1)="","",INDEX(Dépenses!$A$2:$R$5000,$B9,F$1)),"")</f>
        <v/>
      </c>
      <c r="G9" s="10" t="str" cm="1">
        <f t="array" ref="G9">IF(AND($A9&lt;&gt;"",$A9&lt;&gt;"fin"),IF(INDEX(Dépenses!$A$2:$R$5000,$B9,G$1)="","",INDEX(Dépenses!$A$2:$R$5000,$B9,G$1)),"")</f>
        <v/>
      </c>
      <c r="H9" s="11" t="str" cm="1">
        <f t="array" ref="H9">IF(AND($A9&lt;&gt;"",$A9&lt;&gt;"fin"),IF(INDEX(Dépenses!$A$2:$R$5000,$B9,H$1)="","",INDEX(Dépenses!$A$2:$R$5000,$B9,H$1)),"")</f>
        <v/>
      </c>
      <c r="I9" s="11" t="str" cm="1">
        <f t="array" ref="I9">IF(AND($A9&lt;&gt;"",$A9&lt;&gt;"fin"),IF(INDEX(Dépenses!$A$2:$R$5000,$B9,I$1)="","",INDEX(Dépenses!$A$2:$R$5000,$B9,I$1)),"")</f>
        <v/>
      </c>
      <c r="J9" s="11" t="str" cm="1">
        <f t="array" ref="J9">IF(AND($A9&lt;&gt;"",$A9&lt;&gt;"fin"),IF(INDEX(Dépenses!$A$2:$R$5000,$B9,J$1)="","",INDEX(Dépenses!$A$2:$R$5000,$B9,J$1)),"")</f>
        <v/>
      </c>
      <c r="K9" s="10" t="str" cm="1">
        <f t="array" ref="K9">IF(AND($A9&lt;&gt;"",$A9&lt;&gt;"fin"),IF(INDEX(Dépenses!$A$2:$T$5000,$B9,K$1)="","",INDEX(Dépenses!$A$2:$T$5000,$B9,K$1)),"")</f>
        <v/>
      </c>
      <c r="L9" s="10" t="str" cm="1">
        <f t="array" ref="L9">IF(AND($A9&lt;&gt;"",$A9&lt;&gt;"fin"),IF(INDEX(Dépenses!$A$2:$T$5000,$B9,L$1)="","",INDEX(Dépenses!$A$2:$T$5000,$B9,L$1)),"")</f>
        <v/>
      </c>
      <c r="M9" s="10" t="str" cm="1">
        <f t="array" ref="M9">IF(AND($A9&lt;&gt;"",$A9&lt;&gt;"fin"),IF(INDEX(Dépenses!$A$2:$T$5000,$B9,M$1)="","",INDEX(Dépenses!$A$2:$T$5000,$B9,M$1)),"")</f>
        <v/>
      </c>
      <c r="N9" s="10" t="str" cm="1">
        <f t="array" ref="N9">IF(AND($A9&lt;&gt;"",$A9&lt;&gt;"fin"),IF(INDEX(Dépenses!$A$2:$T$5000,$B9,N$1)="","",INDEX(Dépenses!$A$2:$T$5000,$B9,N$1)),"")</f>
        <v/>
      </c>
      <c r="O9" s="10" t="str" cm="1">
        <f t="array" ref="O9">IF(AND($A9&lt;&gt;"",$A9&lt;&gt;"fin"),IF(INDEX(Dépenses!$A$2:$T$5000,$B9,O$1)="","",INDEX(Dépenses!$A$2:$T$5000,$B9,O$1)),"")</f>
        <v/>
      </c>
      <c r="P9" s="10" t="str" cm="1">
        <f t="array" ref="P9">IF(AND($A9&lt;&gt;"",$A9&lt;&gt;"fin"),IF(INDEX(Dépenses!$A$2:$T$5000,$B9,P$1)="","",INDEX(Dépenses!$A$2:$T$5000,$B9,P$1)),"")</f>
        <v/>
      </c>
      <c r="Q9" s="10" t="str" cm="1">
        <f t="array" ref="Q9">IF(AND($A9&lt;&gt;"",$A9&lt;&gt;"fin"),IF(INDEX(Dépenses!$A$2:$T$5000,$B9,Q$1)="","",INDEX(Dépenses!$A$2:$T$5000,$B9,Q$1)),"")</f>
        <v/>
      </c>
      <c r="R9" s="10" t="str" cm="1">
        <f t="array" ref="R9">IF(AND($A9&lt;&gt;"",$A9&lt;&gt;"fin"),IF(INDEX(Dépenses!$A$2:$T$5000,$B9,R$1)="","",INDEX(Dépenses!$A$2:$T$5000,$B9,R$1)),"")</f>
        <v/>
      </c>
      <c r="S9" s="10" t="str" cm="1">
        <f t="array" ref="S9">IF(AND($A9&lt;&gt;"",$A9&lt;&gt;"fin"),IF(INDEX(Dépenses!$A$2:$T$5000,$B9,S$1)="","",INDEX(Dépenses!$A$2:$T$5000,$B9,S$1)),"")</f>
        <v/>
      </c>
      <c r="T9" s="10" t="str" cm="1">
        <f t="array" ref="T9">IF(AND($A9&lt;&gt;"",$A9&lt;&gt;"fin"),IF(INDEX(Dépenses!$A$2:$T$5000,$B9,T$1)="","",INDEX(Dépenses!$A$2:$T$5000,$B9,T$1)),"")</f>
        <v/>
      </c>
    </row>
    <row r="10" spans="1:20" x14ac:dyDescent="0.25">
      <c r="A10" t="str">
        <f ca="1">IF(OR(A9="",A9="fin"),"",IF(ISNA(MATCH($F$3,OFFSET(Dépenses!$F$2:$F$5000,B9,0),0)),"fin",MATCH($F$3,OFFSET(Dépenses!$F$2:$F$5000,B9,0),0)))</f>
        <v/>
      </c>
      <c r="B10" t="str">
        <f t="shared" ca="1" si="0"/>
        <v/>
      </c>
      <c r="D10" s="79" t="str" cm="1">
        <f t="array" aca="1" ref="D10" ca="1">IF(AND($A10&lt;&gt;"",$A10&lt;&gt;"fin"),IF(INDEX(Dépenses!$A$2:$O$5000,$B10,D$1)="","",INDEX(Dépenses!$A$2:$O$5000,$B10,D$1)),"")</f>
        <v/>
      </c>
      <c r="E10" s="79" t="str" cm="1">
        <f t="array" aca="1" ref="E10" ca="1">IF(AND($A10&lt;&gt;"",$A10&lt;&gt;"fin"),IF(INDEX(Dépenses!$A$2:$O$5000,$B10,E$1)="","",INDEX(Dépenses!$A$2:$O$5000,$B10,E$1)),"")</f>
        <v/>
      </c>
      <c r="F10" s="79" t="str" cm="1">
        <f t="array" aca="1" ref="F10" ca="1">IF(AND($A10&lt;&gt;"",$A10&lt;&gt;"fin"),IF(INDEX(Dépenses!$A$2:$O$5000,$B10,F$1)="","",INDEX(Dépenses!$A$2:$O$5000,$B10,F$1)),"")</f>
        <v/>
      </c>
      <c r="G10" s="80" t="str" cm="1">
        <f t="array" aca="1" ref="G10" ca="1">IF(AND($A10&lt;&gt;"",$A10&lt;&gt;"fin"),IF(INDEX(Dépenses!$A$2:$O$5000,$B10,G$1)="","",INDEX(Dépenses!$A$2:$O$5000,$B10,G$1)),"")</f>
        <v/>
      </c>
      <c r="H10" s="11" t="str" cm="1">
        <f t="array" aca="1" ref="H10" ca="1">IF(AND($A10&lt;&gt;"",$A10&lt;&gt;"fin"),IF(INDEX(Dépenses!$A$2:$O$5000,$B10,H$1)="","",INDEX(Dépenses!$A$2:$O$5000,$B10,H$1)),"")</f>
        <v/>
      </c>
      <c r="I10" s="79" t="str" cm="1">
        <f t="array" aca="1" ref="I10" ca="1">IF(AND($A10&lt;&gt;"",$A10&lt;&gt;"fin"),IF(INDEX(Dépenses!$A$2:$O$5000,$B10,I$1)="","",INDEX(Dépenses!$A$2:$O$5000,$B10,I$1)),"")</f>
        <v/>
      </c>
      <c r="J10" s="81" t="str" cm="1">
        <f t="array" aca="1" ref="J10" ca="1">IF(AND($A10&lt;&gt;"",$A10&lt;&gt;"fin"),IF(INDEX(Dépenses!$A$2:$O$5000,$B10,J$1)="","",INDEX(Dépenses!$A$2:$O$5000,$B10,J$1)),"")</f>
        <v/>
      </c>
      <c r="K10" s="10" t="str" cm="1">
        <f t="array" aca="1" ref="K10" ca="1">IF(AND($A10&lt;&gt;"",$A10&lt;&gt;"fin"),IF(INDEX(Dépenses!$A$2:$T$5000,$B10,K$1)="","",INDEX(Dépenses!$A$2:$T$5000,$B10,K$1)),"")</f>
        <v/>
      </c>
      <c r="L10" s="10" t="str" cm="1">
        <f t="array" aca="1" ref="L10" ca="1">IF(AND($A10&lt;&gt;"",$A10&lt;&gt;"fin"),IF(INDEX(Dépenses!$A$2:$T$5000,$B10,L$1)="","",INDEX(Dépenses!$A$2:$T$5000,$B10,L$1)),"")</f>
        <v/>
      </c>
      <c r="M10" s="10" t="str" cm="1">
        <f t="array" aca="1" ref="M10" ca="1">IF(AND($A10&lt;&gt;"",$A10&lt;&gt;"fin"),IF(INDEX(Dépenses!$A$2:$T$5000,$B10,M$1)="","",INDEX(Dépenses!$A$2:$T$5000,$B10,M$1)),"")</f>
        <v/>
      </c>
      <c r="N10" s="10" t="str" cm="1">
        <f t="array" aca="1" ref="N10" ca="1">IF(AND($A10&lt;&gt;"",$A10&lt;&gt;"fin"),IF(INDEX(Dépenses!$A$2:$T$5000,$B10,N$1)="","",INDEX(Dépenses!$A$2:$T$5000,$B10,N$1)),"")</f>
        <v/>
      </c>
      <c r="O10" s="10" t="str" cm="1">
        <f t="array" aca="1" ref="O10" ca="1">IF(AND($A10&lt;&gt;"",$A10&lt;&gt;"fin"),IF(INDEX(Dépenses!$A$2:$T$5000,$B10,O$1)="","",INDEX(Dépenses!$A$2:$T$5000,$B10,O$1)),"")</f>
        <v/>
      </c>
      <c r="P10" s="10" t="str" cm="1">
        <f t="array" aca="1" ref="P10" ca="1">IF(AND($A10&lt;&gt;"",$A10&lt;&gt;"fin"),IF(INDEX(Dépenses!$A$2:$T$5000,$B10,P$1)="","",INDEX(Dépenses!$A$2:$T$5000,$B10,P$1)),"")</f>
        <v/>
      </c>
      <c r="Q10" s="10" t="str" cm="1">
        <f t="array" aca="1" ref="Q10" ca="1">IF(AND($A10&lt;&gt;"",$A10&lt;&gt;"fin"),IF(INDEX(Dépenses!$A$2:$T$5000,$B10,Q$1)="","",INDEX(Dépenses!$A$2:$T$5000,$B10,Q$1)),"")</f>
        <v/>
      </c>
      <c r="R10" s="10" t="str" cm="1">
        <f t="array" aca="1" ref="R10" ca="1">IF(AND($A10&lt;&gt;"",$A10&lt;&gt;"fin"),IF(INDEX(Dépenses!$A$2:$T$5000,$B10,R$1)="","",INDEX(Dépenses!$A$2:$T$5000,$B10,R$1)),"")</f>
        <v/>
      </c>
      <c r="S10" s="10" t="str" cm="1">
        <f t="array" aca="1" ref="S10" ca="1">IF(AND($A10&lt;&gt;"",$A10&lt;&gt;"fin"),IF(INDEX(Dépenses!$A$2:$T$5000,$B10,S$1)="","",INDEX(Dépenses!$A$2:$T$5000,$B10,S$1)),"")</f>
        <v/>
      </c>
      <c r="T10" s="10" t="str" cm="1">
        <f t="array" aca="1" ref="T10" ca="1">IF(AND($A10&lt;&gt;"",$A10&lt;&gt;"fin"),IF(INDEX(Dépenses!$A$2:$T$5000,$B10,T$1)="","",INDEX(Dépenses!$A$2:$T$5000,$B10,T$1)),"")</f>
        <v/>
      </c>
    </row>
    <row r="11" spans="1:20" x14ac:dyDescent="0.25">
      <c r="A11" t="str">
        <f ca="1">IF(OR(A10="",A10="fin"),"",IF(ISNA(MATCH($F$3,OFFSET(Dépenses!$F$2:$F$5000,B10,0),0)),"fin",MATCH($F$3,OFFSET(Dépenses!$F$2:$F$5000,B10,0),0)))</f>
        <v/>
      </c>
      <c r="B11" t="str">
        <f t="shared" ref="B11" ca="1" si="1">IF(OR(A11="", A11="fin"),"",IF(B10="",A11,B10+A11))</f>
        <v/>
      </c>
      <c r="D11" s="79" t="str" cm="1">
        <f t="array" aca="1" ref="D11" ca="1">IF(AND($A11&lt;&gt;"",$A11&lt;&gt;"fin"),IF(INDEX(Dépenses!$A$2:$O$5000,$B11,D$1)="","",INDEX(Dépenses!$A$2:$O$5000,$B11,D$1)),"")</f>
        <v/>
      </c>
      <c r="E11" s="79" t="str" cm="1">
        <f t="array" aca="1" ref="E11" ca="1">IF(AND($A11&lt;&gt;"",$A11&lt;&gt;"fin"),IF(INDEX(Dépenses!$A$2:$O$5000,$B11,E$1)="","",INDEX(Dépenses!$A$2:$O$5000,$B11,E$1)),"")</f>
        <v/>
      </c>
      <c r="F11" s="79" t="str" cm="1">
        <f t="array" aca="1" ref="F11" ca="1">IF(AND($A11&lt;&gt;"",$A11&lt;&gt;"fin"),IF(INDEX(Dépenses!$A$2:$O$5000,$B11,F$1)="","",INDEX(Dépenses!$A$2:$O$5000,$B11,F$1)),"")</f>
        <v/>
      </c>
      <c r="G11" s="80" t="str" cm="1">
        <f t="array" aca="1" ref="G11" ca="1">IF(AND($A11&lt;&gt;"",$A11&lt;&gt;"fin"),IF(INDEX(Dépenses!$A$2:$O$5000,$B11,G$1)="","",INDEX(Dépenses!$A$2:$O$5000,$B11,G$1)),"")</f>
        <v/>
      </c>
      <c r="H11" s="11" t="str" cm="1">
        <f t="array" aca="1" ref="H11" ca="1">IF(AND($A11&lt;&gt;"",$A11&lt;&gt;"fin"),IF(INDEX(Dépenses!$A$2:$O$5000,$B11,H$1)="","",INDEX(Dépenses!$A$2:$O$5000,$B11,H$1)),"")</f>
        <v/>
      </c>
      <c r="I11" s="79" t="str" cm="1">
        <f t="array" aca="1" ref="I11" ca="1">IF(AND($A11&lt;&gt;"",$A11&lt;&gt;"fin"),IF(INDEX(Dépenses!$A$2:$O$5000,$B11,I$1)="","",INDEX(Dépenses!$A$2:$O$5000,$B11,I$1)),"")</f>
        <v/>
      </c>
      <c r="J11" s="81" t="str" cm="1">
        <f t="array" aca="1" ref="J11" ca="1">IF(AND($A11&lt;&gt;"",$A11&lt;&gt;"fin"),IF(INDEX(Dépenses!$A$2:$O$5000,$B11,J$1)="","",INDEX(Dépenses!$A$2:$O$5000,$B11,J$1)),"")</f>
        <v/>
      </c>
      <c r="K11" s="10" t="str" cm="1">
        <f t="array" aca="1" ref="K11" ca="1">IF(AND($A11&lt;&gt;"",$A11&lt;&gt;"fin"),IF(INDEX(Dépenses!$A$2:$T$5000,$B11,K$1)="","",INDEX(Dépenses!$A$2:$T$5000,$B11,K$1)),"")</f>
        <v/>
      </c>
      <c r="L11" s="10" t="str" cm="1">
        <f t="array" aca="1" ref="L11" ca="1">IF(AND($A11&lt;&gt;"",$A11&lt;&gt;"fin"),IF(INDEX(Dépenses!$A$2:$T$5000,$B11,L$1)="","",INDEX(Dépenses!$A$2:$T$5000,$B11,L$1)),"")</f>
        <v/>
      </c>
      <c r="M11" s="10" t="str" cm="1">
        <f t="array" aca="1" ref="M11" ca="1">IF(AND($A11&lt;&gt;"",$A11&lt;&gt;"fin"),IF(INDEX(Dépenses!$A$2:$T$5000,$B11,M$1)="","",INDEX(Dépenses!$A$2:$T$5000,$B11,M$1)),"")</f>
        <v/>
      </c>
      <c r="N11" s="10" t="str" cm="1">
        <f t="array" aca="1" ref="N11" ca="1">IF(AND($A11&lt;&gt;"",$A11&lt;&gt;"fin"),IF(INDEX(Dépenses!$A$2:$T$5000,$B11,N$1)="","",INDEX(Dépenses!$A$2:$T$5000,$B11,N$1)),"")</f>
        <v/>
      </c>
      <c r="O11" s="10" t="str" cm="1">
        <f t="array" aca="1" ref="O11" ca="1">IF(AND($A11&lt;&gt;"",$A11&lt;&gt;"fin"),IF(INDEX(Dépenses!$A$2:$T$5000,$B11,O$1)="","",INDEX(Dépenses!$A$2:$T$5000,$B11,O$1)),"")</f>
        <v/>
      </c>
      <c r="P11" s="10" t="str" cm="1">
        <f t="array" aca="1" ref="P11" ca="1">IF(AND($A11&lt;&gt;"",$A11&lt;&gt;"fin"),IF(INDEX(Dépenses!$A$2:$T$5000,$B11,P$1)="","",INDEX(Dépenses!$A$2:$T$5000,$B11,P$1)),"")</f>
        <v/>
      </c>
      <c r="Q11" s="10" t="str" cm="1">
        <f t="array" aca="1" ref="Q11" ca="1">IF(AND($A11&lt;&gt;"",$A11&lt;&gt;"fin"),IF(INDEX(Dépenses!$A$2:$T$5000,$B11,Q$1)="","",INDEX(Dépenses!$A$2:$T$5000,$B11,Q$1)),"")</f>
        <v/>
      </c>
      <c r="R11" s="10" t="str" cm="1">
        <f t="array" aca="1" ref="R11" ca="1">IF(AND($A11&lt;&gt;"",$A11&lt;&gt;"fin"),IF(INDEX(Dépenses!$A$2:$T$5000,$B11,R$1)="","",INDEX(Dépenses!$A$2:$T$5000,$B11,R$1)),"")</f>
        <v/>
      </c>
      <c r="S11" s="10" t="str" cm="1">
        <f t="array" aca="1" ref="S11" ca="1">IF(AND($A11&lt;&gt;"",$A11&lt;&gt;"fin"),IF(INDEX(Dépenses!$A$2:$T$5000,$B11,S$1)="","",INDEX(Dépenses!$A$2:$T$5000,$B11,S$1)),"")</f>
        <v/>
      </c>
      <c r="T11" s="10" t="str" cm="1">
        <f t="array" aca="1" ref="T11" ca="1">IF(AND($A11&lt;&gt;"",$A11&lt;&gt;"fin"),IF(INDEX(Dépenses!$A$2:$T$5000,$B11,T$1)="","",INDEX(Dépenses!$A$2:$T$5000,$B11,T$1)),"")</f>
        <v/>
      </c>
    </row>
    <row r="12" spans="1:20" x14ac:dyDescent="0.25">
      <c r="A12" t="str">
        <f ca="1">IF(OR(A11="",A11="fin"),"",IF(ISNA(MATCH($F$3,OFFSET(Dépenses!$F$2:$F$5000,B11,0),0)),"fin",MATCH($F$3,OFFSET(Dépenses!$F$2:$F$5000,B11,0),0)))</f>
        <v/>
      </c>
      <c r="B12" t="str">
        <f t="shared" ref="B12:B75" ca="1" si="2">IF(OR(A12="", A12="fin"),"",IF(B11="",A12,B11+A12))</f>
        <v/>
      </c>
      <c r="D12" s="79" t="str" cm="1">
        <f t="array" aca="1" ref="D12" ca="1">IF(AND($A12&lt;&gt;"",$A12&lt;&gt;"fin"),IF(INDEX(Dépenses!$A$2:$O$5000,$B12,D$1)="","",INDEX(Dépenses!$A$2:$O$5000,$B12,D$1)),"")</f>
        <v/>
      </c>
      <c r="E12" s="79" t="str" cm="1">
        <f t="array" aca="1" ref="E12" ca="1">IF(AND($A12&lt;&gt;"",$A12&lt;&gt;"fin"),IF(INDEX(Dépenses!$A$2:$O$5000,$B12,E$1)="","",INDEX(Dépenses!$A$2:$O$5000,$B12,E$1)),"")</f>
        <v/>
      </c>
      <c r="F12" s="79" t="str" cm="1">
        <f t="array" aca="1" ref="F12" ca="1">IF(AND($A12&lt;&gt;"",$A12&lt;&gt;"fin"),IF(INDEX(Dépenses!$A$2:$O$5000,$B12,F$1)="","",INDEX(Dépenses!$A$2:$O$5000,$B12,F$1)),"")</f>
        <v/>
      </c>
      <c r="G12" s="80" t="str" cm="1">
        <f t="array" aca="1" ref="G12" ca="1">IF(AND($A12&lt;&gt;"",$A12&lt;&gt;"fin"),IF(INDEX(Dépenses!$A$2:$O$5000,$B12,G$1)="","",INDEX(Dépenses!$A$2:$O$5000,$B12,G$1)),"")</f>
        <v/>
      </c>
      <c r="H12" s="11" t="str" cm="1">
        <f t="array" aca="1" ref="H12" ca="1">IF(AND($A12&lt;&gt;"",$A12&lt;&gt;"fin"),IF(INDEX(Dépenses!$A$2:$O$5000,$B12,H$1)="","",INDEX(Dépenses!$A$2:$O$5000,$B12,H$1)),"")</f>
        <v/>
      </c>
      <c r="I12" s="79" t="str" cm="1">
        <f t="array" aca="1" ref="I12" ca="1">IF(AND($A12&lt;&gt;"",$A12&lt;&gt;"fin"),IF(INDEX(Dépenses!$A$2:$O$5000,$B12,I$1)="","",INDEX(Dépenses!$A$2:$O$5000,$B12,I$1)),"")</f>
        <v/>
      </c>
      <c r="J12" s="81" t="str" cm="1">
        <f t="array" aca="1" ref="J12" ca="1">IF(AND($A12&lt;&gt;"",$A12&lt;&gt;"fin"),IF(INDEX(Dépenses!$A$2:$O$5000,$B12,J$1)="","",INDEX(Dépenses!$A$2:$O$5000,$B12,J$1)),"")</f>
        <v/>
      </c>
      <c r="K12" s="10" t="str" cm="1">
        <f t="array" aca="1" ref="K12" ca="1">IF(AND($A12&lt;&gt;"",$A12&lt;&gt;"fin"),IF(INDEX(Dépenses!$A$2:$T$5000,$B12,K$1)="","",INDEX(Dépenses!$A$2:$T$5000,$B12,K$1)),"")</f>
        <v/>
      </c>
      <c r="L12" s="10" t="str" cm="1">
        <f t="array" aca="1" ref="L12" ca="1">IF(AND($A12&lt;&gt;"",$A12&lt;&gt;"fin"),IF(INDEX(Dépenses!$A$2:$T$5000,$B12,L$1)="","",INDEX(Dépenses!$A$2:$T$5000,$B12,L$1)),"")</f>
        <v/>
      </c>
      <c r="M12" s="10" t="str" cm="1">
        <f t="array" aca="1" ref="M12" ca="1">IF(AND($A12&lt;&gt;"",$A12&lt;&gt;"fin"),IF(INDEX(Dépenses!$A$2:$T$5000,$B12,M$1)="","",INDEX(Dépenses!$A$2:$T$5000,$B12,M$1)),"")</f>
        <v/>
      </c>
      <c r="N12" s="10" t="str" cm="1">
        <f t="array" aca="1" ref="N12" ca="1">IF(AND($A12&lt;&gt;"",$A12&lt;&gt;"fin"),IF(INDEX(Dépenses!$A$2:$T$5000,$B12,N$1)="","",INDEX(Dépenses!$A$2:$T$5000,$B12,N$1)),"")</f>
        <v/>
      </c>
      <c r="O12" s="10" t="str" cm="1">
        <f t="array" aca="1" ref="O12" ca="1">IF(AND($A12&lt;&gt;"",$A12&lt;&gt;"fin"),IF(INDEX(Dépenses!$A$2:$T$5000,$B12,O$1)="","",INDEX(Dépenses!$A$2:$T$5000,$B12,O$1)),"")</f>
        <v/>
      </c>
      <c r="P12" s="10" t="str" cm="1">
        <f t="array" aca="1" ref="P12" ca="1">IF(AND($A12&lt;&gt;"",$A12&lt;&gt;"fin"),IF(INDEX(Dépenses!$A$2:$T$5000,$B12,P$1)="","",INDEX(Dépenses!$A$2:$T$5000,$B12,P$1)),"")</f>
        <v/>
      </c>
      <c r="Q12" s="10" t="str" cm="1">
        <f t="array" aca="1" ref="Q12" ca="1">IF(AND($A12&lt;&gt;"",$A12&lt;&gt;"fin"),IF(INDEX(Dépenses!$A$2:$T$5000,$B12,Q$1)="","",INDEX(Dépenses!$A$2:$T$5000,$B12,Q$1)),"")</f>
        <v/>
      </c>
      <c r="R12" s="10" t="str" cm="1">
        <f t="array" aca="1" ref="R12" ca="1">IF(AND($A12&lt;&gt;"",$A12&lt;&gt;"fin"),IF(INDEX(Dépenses!$A$2:$T$5000,$B12,R$1)="","",INDEX(Dépenses!$A$2:$T$5000,$B12,R$1)),"")</f>
        <v/>
      </c>
      <c r="S12" s="10" t="str" cm="1">
        <f t="array" aca="1" ref="S12" ca="1">IF(AND($A12&lt;&gt;"",$A12&lt;&gt;"fin"),IF(INDEX(Dépenses!$A$2:$T$5000,$B12,S$1)="","",INDEX(Dépenses!$A$2:$T$5000,$B12,S$1)),"")</f>
        <v/>
      </c>
      <c r="T12" s="10" t="str" cm="1">
        <f t="array" aca="1" ref="T12" ca="1">IF(AND($A12&lt;&gt;"",$A12&lt;&gt;"fin"),IF(INDEX(Dépenses!$A$2:$T$5000,$B12,T$1)="","",INDEX(Dépenses!$A$2:$T$5000,$B12,T$1)),"")</f>
        <v/>
      </c>
    </row>
    <row r="13" spans="1:20" x14ac:dyDescent="0.25">
      <c r="A13" t="str">
        <f ca="1">IF(OR(A12="",A12="fin"),"",IF(ISNA(MATCH($F$3,OFFSET(Dépenses!$F$2:$F$5000,B12,0),0)),"fin",MATCH($F$3,OFFSET(Dépenses!$F$2:$F$5000,B12,0),0)))</f>
        <v/>
      </c>
      <c r="B13" t="str">
        <f t="shared" ca="1" si="2"/>
        <v/>
      </c>
      <c r="D13" s="79" t="str" cm="1">
        <f t="array" aca="1" ref="D13" ca="1">IF(AND($A13&lt;&gt;"",$A13&lt;&gt;"fin"),IF(INDEX(Dépenses!$A$2:$O$5000,$B13,D$1)="","",INDEX(Dépenses!$A$2:$O$5000,$B13,D$1)),"")</f>
        <v/>
      </c>
      <c r="E13" s="79" t="str" cm="1">
        <f t="array" aca="1" ref="E13" ca="1">IF(AND($A13&lt;&gt;"",$A13&lt;&gt;"fin"),IF(INDEX(Dépenses!$A$2:$O$5000,$B13,E$1)="","",INDEX(Dépenses!$A$2:$O$5000,$B13,E$1)),"")</f>
        <v/>
      </c>
      <c r="F13" s="79" t="str" cm="1">
        <f t="array" aca="1" ref="F13" ca="1">IF(AND($A13&lt;&gt;"",$A13&lt;&gt;"fin"),IF(INDEX(Dépenses!$A$2:$O$5000,$B13,F$1)="","",INDEX(Dépenses!$A$2:$O$5000,$B13,F$1)),"")</f>
        <v/>
      </c>
      <c r="G13" s="80" t="str" cm="1">
        <f t="array" aca="1" ref="G13" ca="1">IF(AND($A13&lt;&gt;"",$A13&lt;&gt;"fin"),IF(INDEX(Dépenses!$A$2:$O$5000,$B13,G$1)="","",INDEX(Dépenses!$A$2:$O$5000,$B13,G$1)),"")</f>
        <v/>
      </c>
      <c r="H13" s="11" t="str" cm="1">
        <f t="array" aca="1" ref="H13" ca="1">IF(AND($A13&lt;&gt;"",$A13&lt;&gt;"fin"),IF(INDEX(Dépenses!$A$2:$O$5000,$B13,H$1)="","",INDEX(Dépenses!$A$2:$O$5000,$B13,H$1)),"")</f>
        <v/>
      </c>
      <c r="I13" s="79" t="str" cm="1">
        <f t="array" aca="1" ref="I13" ca="1">IF(AND($A13&lt;&gt;"",$A13&lt;&gt;"fin"),IF(INDEX(Dépenses!$A$2:$O$5000,$B13,I$1)="","",INDEX(Dépenses!$A$2:$O$5000,$B13,I$1)),"")</f>
        <v/>
      </c>
      <c r="J13" s="81" t="str" cm="1">
        <f t="array" aca="1" ref="J13" ca="1">IF(AND($A13&lt;&gt;"",$A13&lt;&gt;"fin"),IF(INDEX(Dépenses!$A$2:$O$5000,$B13,J$1)="","",INDEX(Dépenses!$A$2:$O$5000,$B13,J$1)),"")</f>
        <v/>
      </c>
      <c r="K13" s="10" t="str" cm="1">
        <f t="array" aca="1" ref="K13" ca="1">IF(AND($A13&lt;&gt;"",$A13&lt;&gt;"fin"),IF(INDEX(Dépenses!$A$2:$T$5000,$B13,K$1)="","",INDEX(Dépenses!$A$2:$T$5000,$B13,K$1)),"")</f>
        <v/>
      </c>
      <c r="L13" s="10" t="str" cm="1">
        <f t="array" aca="1" ref="L13" ca="1">IF(AND($A13&lt;&gt;"",$A13&lt;&gt;"fin"),IF(INDEX(Dépenses!$A$2:$T$5000,$B13,L$1)="","",INDEX(Dépenses!$A$2:$T$5000,$B13,L$1)),"")</f>
        <v/>
      </c>
      <c r="M13" s="10" t="str" cm="1">
        <f t="array" aca="1" ref="M13" ca="1">IF(AND($A13&lt;&gt;"",$A13&lt;&gt;"fin"),IF(INDEX(Dépenses!$A$2:$T$5000,$B13,M$1)="","",INDEX(Dépenses!$A$2:$T$5000,$B13,M$1)),"")</f>
        <v/>
      </c>
      <c r="N13" s="10" t="str" cm="1">
        <f t="array" aca="1" ref="N13" ca="1">IF(AND($A13&lt;&gt;"",$A13&lt;&gt;"fin"),IF(INDEX(Dépenses!$A$2:$T$5000,$B13,N$1)="","",INDEX(Dépenses!$A$2:$T$5000,$B13,N$1)),"")</f>
        <v/>
      </c>
      <c r="O13" s="10" t="str" cm="1">
        <f t="array" aca="1" ref="O13" ca="1">IF(AND($A13&lt;&gt;"",$A13&lt;&gt;"fin"),IF(INDEX(Dépenses!$A$2:$T$5000,$B13,O$1)="","",INDEX(Dépenses!$A$2:$T$5000,$B13,O$1)),"")</f>
        <v/>
      </c>
      <c r="P13" s="10" t="str" cm="1">
        <f t="array" aca="1" ref="P13" ca="1">IF(AND($A13&lt;&gt;"",$A13&lt;&gt;"fin"),IF(INDEX(Dépenses!$A$2:$T$5000,$B13,P$1)="","",INDEX(Dépenses!$A$2:$T$5000,$B13,P$1)),"")</f>
        <v/>
      </c>
      <c r="Q13" s="10" t="str" cm="1">
        <f t="array" aca="1" ref="Q13" ca="1">IF(AND($A13&lt;&gt;"",$A13&lt;&gt;"fin"),IF(INDEX(Dépenses!$A$2:$T$5000,$B13,Q$1)="","",INDEX(Dépenses!$A$2:$T$5000,$B13,Q$1)),"")</f>
        <v/>
      </c>
      <c r="R13" s="10" t="str" cm="1">
        <f t="array" aca="1" ref="R13" ca="1">IF(AND($A13&lt;&gt;"",$A13&lt;&gt;"fin"),IF(INDEX(Dépenses!$A$2:$T$5000,$B13,R$1)="","",INDEX(Dépenses!$A$2:$T$5000,$B13,R$1)),"")</f>
        <v/>
      </c>
      <c r="S13" s="10" t="str" cm="1">
        <f t="array" aca="1" ref="S13" ca="1">IF(AND($A13&lt;&gt;"",$A13&lt;&gt;"fin"),IF(INDEX(Dépenses!$A$2:$T$5000,$B13,S$1)="","",INDEX(Dépenses!$A$2:$T$5000,$B13,S$1)),"")</f>
        <v/>
      </c>
      <c r="T13" s="10" t="str" cm="1">
        <f t="array" aca="1" ref="T13" ca="1">IF(AND($A13&lt;&gt;"",$A13&lt;&gt;"fin"),IF(INDEX(Dépenses!$A$2:$T$5000,$B13,T$1)="","",INDEX(Dépenses!$A$2:$T$5000,$B13,T$1)),"")</f>
        <v/>
      </c>
    </row>
    <row r="14" spans="1:20" x14ac:dyDescent="0.25">
      <c r="A14" t="str">
        <f ca="1">IF(OR(A13="",A13="fin"),"",IF(ISNA(MATCH($F$3,OFFSET(Dépenses!$F$2:$F$5000,B13,0),0)),"fin",MATCH($F$3,OFFSET(Dépenses!$F$2:$F$5000,B13,0),0)))</f>
        <v/>
      </c>
      <c r="B14" t="str">
        <f t="shared" ca="1" si="2"/>
        <v/>
      </c>
      <c r="D14" s="79" t="str" cm="1">
        <f t="array" aca="1" ref="D14" ca="1">IF(AND($A14&lt;&gt;"",$A14&lt;&gt;"fin"),IF(INDEX(Dépenses!$A$2:$O$5000,$B14,D$1)="","",INDEX(Dépenses!$A$2:$O$5000,$B14,D$1)),"")</f>
        <v/>
      </c>
      <c r="E14" s="79" t="str" cm="1">
        <f t="array" aca="1" ref="E14" ca="1">IF(AND($A14&lt;&gt;"",$A14&lt;&gt;"fin"),IF(INDEX(Dépenses!$A$2:$O$5000,$B14,E$1)="","",INDEX(Dépenses!$A$2:$O$5000,$B14,E$1)),"")</f>
        <v/>
      </c>
      <c r="F14" s="79" t="str" cm="1">
        <f t="array" aca="1" ref="F14" ca="1">IF(AND($A14&lt;&gt;"",$A14&lt;&gt;"fin"),IF(INDEX(Dépenses!$A$2:$O$5000,$B14,F$1)="","",INDEX(Dépenses!$A$2:$O$5000,$B14,F$1)),"")</f>
        <v/>
      </c>
      <c r="G14" s="80" t="str" cm="1">
        <f t="array" aca="1" ref="G14" ca="1">IF(AND($A14&lt;&gt;"",$A14&lt;&gt;"fin"),IF(INDEX(Dépenses!$A$2:$O$5000,$B14,G$1)="","",INDEX(Dépenses!$A$2:$O$5000,$B14,G$1)),"")</f>
        <v/>
      </c>
      <c r="H14" s="11" t="str" cm="1">
        <f t="array" aca="1" ref="H14" ca="1">IF(AND($A14&lt;&gt;"",$A14&lt;&gt;"fin"),IF(INDEX(Dépenses!$A$2:$O$5000,$B14,H$1)="","",INDEX(Dépenses!$A$2:$O$5000,$B14,H$1)),"")</f>
        <v/>
      </c>
      <c r="I14" s="79" t="str" cm="1">
        <f t="array" aca="1" ref="I14" ca="1">IF(AND($A14&lt;&gt;"",$A14&lt;&gt;"fin"),IF(INDEX(Dépenses!$A$2:$O$5000,$B14,I$1)="","",INDEX(Dépenses!$A$2:$O$5000,$B14,I$1)),"")</f>
        <v/>
      </c>
      <c r="J14" s="81" t="str" cm="1">
        <f t="array" aca="1" ref="J14" ca="1">IF(AND($A14&lt;&gt;"",$A14&lt;&gt;"fin"),IF(INDEX(Dépenses!$A$2:$O$5000,$B14,J$1)="","",INDEX(Dépenses!$A$2:$O$5000,$B14,J$1)),"")</f>
        <v/>
      </c>
      <c r="K14" s="10" t="str" cm="1">
        <f t="array" aca="1" ref="K14" ca="1">IF(AND($A14&lt;&gt;"",$A14&lt;&gt;"fin"),IF(INDEX(Dépenses!$A$2:$T$5000,$B14,K$1)="","",INDEX(Dépenses!$A$2:$T$5000,$B14,K$1)),"")</f>
        <v/>
      </c>
      <c r="L14" s="10" t="str" cm="1">
        <f t="array" aca="1" ref="L14" ca="1">IF(AND($A14&lt;&gt;"",$A14&lt;&gt;"fin"),IF(INDEX(Dépenses!$A$2:$T$5000,$B14,L$1)="","",INDEX(Dépenses!$A$2:$T$5000,$B14,L$1)),"")</f>
        <v/>
      </c>
      <c r="M14" s="10" t="str" cm="1">
        <f t="array" aca="1" ref="M14" ca="1">IF(AND($A14&lt;&gt;"",$A14&lt;&gt;"fin"),IF(INDEX(Dépenses!$A$2:$T$5000,$B14,M$1)="","",INDEX(Dépenses!$A$2:$T$5000,$B14,M$1)),"")</f>
        <v/>
      </c>
      <c r="N14" s="10" t="str" cm="1">
        <f t="array" aca="1" ref="N14" ca="1">IF(AND($A14&lt;&gt;"",$A14&lt;&gt;"fin"),IF(INDEX(Dépenses!$A$2:$T$5000,$B14,N$1)="","",INDEX(Dépenses!$A$2:$T$5000,$B14,N$1)),"")</f>
        <v/>
      </c>
      <c r="O14" s="10" t="str" cm="1">
        <f t="array" aca="1" ref="O14" ca="1">IF(AND($A14&lt;&gt;"",$A14&lt;&gt;"fin"),IF(INDEX(Dépenses!$A$2:$T$5000,$B14,O$1)="","",INDEX(Dépenses!$A$2:$T$5000,$B14,O$1)),"")</f>
        <v/>
      </c>
      <c r="P14" s="10" t="str" cm="1">
        <f t="array" aca="1" ref="P14" ca="1">IF(AND($A14&lt;&gt;"",$A14&lt;&gt;"fin"),IF(INDEX(Dépenses!$A$2:$T$5000,$B14,P$1)="","",INDEX(Dépenses!$A$2:$T$5000,$B14,P$1)),"")</f>
        <v/>
      </c>
      <c r="Q14" s="10" t="str" cm="1">
        <f t="array" aca="1" ref="Q14" ca="1">IF(AND($A14&lt;&gt;"",$A14&lt;&gt;"fin"),IF(INDEX(Dépenses!$A$2:$T$5000,$B14,Q$1)="","",INDEX(Dépenses!$A$2:$T$5000,$B14,Q$1)),"")</f>
        <v/>
      </c>
      <c r="R14" s="10" t="str" cm="1">
        <f t="array" aca="1" ref="R14" ca="1">IF(AND($A14&lt;&gt;"",$A14&lt;&gt;"fin"),IF(INDEX(Dépenses!$A$2:$T$5000,$B14,R$1)="","",INDEX(Dépenses!$A$2:$T$5000,$B14,R$1)),"")</f>
        <v/>
      </c>
      <c r="S14" s="10" t="str" cm="1">
        <f t="array" aca="1" ref="S14" ca="1">IF(AND($A14&lt;&gt;"",$A14&lt;&gt;"fin"),IF(INDEX(Dépenses!$A$2:$T$5000,$B14,S$1)="","",INDEX(Dépenses!$A$2:$T$5000,$B14,S$1)),"")</f>
        <v/>
      </c>
      <c r="T14" s="10" t="str" cm="1">
        <f t="array" aca="1" ref="T14" ca="1">IF(AND($A14&lt;&gt;"",$A14&lt;&gt;"fin"),IF(INDEX(Dépenses!$A$2:$T$5000,$B14,T$1)="","",INDEX(Dépenses!$A$2:$T$5000,$B14,T$1)),"")</f>
        <v/>
      </c>
    </row>
    <row r="15" spans="1:20" x14ac:dyDescent="0.25">
      <c r="A15" t="str">
        <f ca="1">IF(OR(A14="",A14="fin"),"",IF(ISNA(MATCH($F$3,OFFSET(Dépenses!$F$2:$F$5000,B14,0),0)),"fin",MATCH($F$3,OFFSET(Dépenses!$F$2:$F$5000,B14,0),0)))</f>
        <v/>
      </c>
      <c r="B15" t="str">
        <f t="shared" ca="1" si="2"/>
        <v/>
      </c>
      <c r="D15" s="79" t="str" cm="1">
        <f t="array" aca="1" ref="D15" ca="1">IF(AND($A15&lt;&gt;"",$A15&lt;&gt;"fin"),IF(INDEX(Dépenses!$A$2:$O$5000,$B15,D$1)="","",INDEX(Dépenses!$A$2:$O$5000,$B15,D$1)),"")</f>
        <v/>
      </c>
      <c r="E15" s="79" t="str" cm="1">
        <f t="array" aca="1" ref="E15" ca="1">IF(AND($A15&lt;&gt;"",$A15&lt;&gt;"fin"),IF(INDEX(Dépenses!$A$2:$O$5000,$B15,E$1)="","",INDEX(Dépenses!$A$2:$O$5000,$B15,E$1)),"")</f>
        <v/>
      </c>
      <c r="F15" s="79" t="str" cm="1">
        <f t="array" aca="1" ref="F15" ca="1">IF(AND($A15&lt;&gt;"",$A15&lt;&gt;"fin"),IF(INDEX(Dépenses!$A$2:$O$5000,$B15,F$1)="","",INDEX(Dépenses!$A$2:$O$5000,$B15,F$1)),"")</f>
        <v/>
      </c>
      <c r="G15" s="80" t="str" cm="1">
        <f t="array" aca="1" ref="G15" ca="1">IF(AND($A15&lt;&gt;"",$A15&lt;&gt;"fin"),IF(INDEX(Dépenses!$A$2:$O$5000,$B15,G$1)="","",INDEX(Dépenses!$A$2:$O$5000,$B15,G$1)),"")</f>
        <v/>
      </c>
      <c r="H15" s="11" t="str" cm="1">
        <f t="array" aca="1" ref="H15" ca="1">IF(AND($A15&lt;&gt;"",$A15&lt;&gt;"fin"),IF(INDEX(Dépenses!$A$2:$O$5000,$B15,H$1)="","",INDEX(Dépenses!$A$2:$O$5000,$B15,H$1)),"")</f>
        <v/>
      </c>
      <c r="I15" s="79" t="str" cm="1">
        <f t="array" aca="1" ref="I15" ca="1">IF(AND($A15&lt;&gt;"",$A15&lt;&gt;"fin"),IF(INDEX(Dépenses!$A$2:$O$5000,$B15,I$1)="","",INDEX(Dépenses!$A$2:$O$5000,$B15,I$1)),"")</f>
        <v/>
      </c>
      <c r="J15" s="81" t="str" cm="1">
        <f t="array" aca="1" ref="J15" ca="1">IF(AND($A15&lt;&gt;"",$A15&lt;&gt;"fin"),IF(INDEX(Dépenses!$A$2:$O$5000,$B15,J$1)="","",INDEX(Dépenses!$A$2:$O$5000,$B15,J$1)),"")</f>
        <v/>
      </c>
      <c r="K15" s="10" t="str" cm="1">
        <f t="array" aca="1" ref="K15" ca="1">IF(AND($A15&lt;&gt;"",$A15&lt;&gt;"fin"),IF(INDEX(Dépenses!$A$2:$T$5000,$B15,K$1)="","",INDEX(Dépenses!$A$2:$T$5000,$B15,K$1)),"")</f>
        <v/>
      </c>
      <c r="L15" s="10" t="str" cm="1">
        <f t="array" aca="1" ref="L15" ca="1">IF(AND($A15&lt;&gt;"",$A15&lt;&gt;"fin"),IF(INDEX(Dépenses!$A$2:$T$5000,$B15,L$1)="","",INDEX(Dépenses!$A$2:$T$5000,$B15,L$1)),"")</f>
        <v/>
      </c>
      <c r="M15" s="10" t="str" cm="1">
        <f t="array" aca="1" ref="M15" ca="1">IF(AND($A15&lt;&gt;"",$A15&lt;&gt;"fin"),IF(INDEX(Dépenses!$A$2:$T$5000,$B15,M$1)="","",INDEX(Dépenses!$A$2:$T$5000,$B15,M$1)),"")</f>
        <v/>
      </c>
      <c r="N15" s="10" t="str" cm="1">
        <f t="array" aca="1" ref="N15" ca="1">IF(AND($A15&lt;&gt;"",$A15&lt;&gt;"fin"),IF(INDEX(Dépenses!$A$2:$T$5000,$B15,N$1)="","",INDEX(Dépenses!$A$2:$T$5000,$B15,N$1)),"")</f>
        <v/>
      </c>
      <c r="O15" s="10" t="str" cm="1">
        <f t="array" aca="1" ref="O15" ca="1">IF(AND($A15&lt;&gt;"",$A15&lt;&gt;"fin"),IF(INDEX(Dépenses!$A$2:$T$5000,$B15,O$1)="","",INDEX(Dépenses!$A$2:$T$5000,$B15,O$1)),"")</f>
        <v/>
      </c>
      <c r="P15" s="10" t="str" cm="1">
        <f t="array" aca="1" ref="P15" ca="1">IF(AND($A15&lt;&gt;"",$A15&lt;&gt;"fin"),IF(INDEX(Dépenses!$A$2:$T$5000,$B15,P$1)="","",INDEX(Dépenses!$A$2:$T$5000,$B15,P$1)),"")</f>
        <v/>
      </c>
      <c r="Q15" s="10" t="str" cm="1">
        <f t="array" aca="1" ref="Q15" ca="1">IF(AND($A15&lt;&gt;"",$A15&lt;&gt;"fin"),IF(INDEX(Dépenses!$A$2:$T$5000,$B15,Q$1)="","",INDEX(Dépenses!$A$2:$T$5000,$B15,Q$1)),"")</f>
        <v/>
      </c>
      <c r="R15" s="10" t="str" cm="1">
        <f t="array" aca="1" ref="R15" ca="1">IF(AND($A15&lt;&gt;"",$A15&lt;&gt;"fin"),IF(INDEX(Dépenses!$A$2:$T$5000,$B15,R$1)="","",INDEX(Dépenses!$A$2:$T$5000,$B15,R$1)),"")</f>
        <v/>
      </c>
      <c r="S15" s="10" t="str" cm="1">
        <f t="array" aca="1" ref="S15" ca="1">IF(AND($A15&lt;&gt;"",$A15&lt;&gt;"fin"),IF(INDEX(Dépenses!$A$2:$T$5000,$B15,S$1)="","",INDEX(Dépenses!$A$2:$T$5000,$B15,S$1)),"")</f>
        <v/>
      </c>
      <c r="T15" s="10" t="str" cm="1">
        <f t="array" aca="1" ref="T15" ca="1">IF(AND($A15&lt;&gt;"",$A15&lt;&gt;"fin"),IF(INDEX(Dépenses!$A$2:$T$5000,$B15,T$1)="","",INDEX(Dépenses!$A$2:$T$5000,$B15,T$1)),"")</f>
        <v/>
      </c>
    </row>
    <row r="16" spans="1:20" x14ac:dyDescent="0.25">
      <c r="A16" t="str">
        <f ca="1">IF(OR(A15="",A15="fin"),"",IF(ISNA(MATCH($F$3,OFFSET(Dépenses!$F$2:$F$5000,B15,0),0)),"fin",MATCH($F$3,OFFSET(Dépenses!$F$2:$F$5000,B15,0),0)))</f>
        <v/>
      </c>
      <c r="B16" t="str">
        <f t="shared" ca="1" si="2"/>
        <v/>
      </c>
      <c r="D16" s="79" t="str" cm="1">
        <f t="array" aca="1" ref="D16" ca="1">IF(AND($A16&lt;&gt;"",$A16&lt;&gt;"fin"),IF(INDEX(Dépenses!$A$2:$O$5000,$B16,D$1)="","",INDEX(Dépenses!$A$2:$O$5000,$B16,D$1)),"")</f>
        <v/>
      </c>
      <c r="E16" s="79" t="str" cm="1">
        <f t="array" aca="1" ref="E16" ca="1">IF(AND($A16&lt;&gt;"",$A16&lt;&gt;"fin"),IF(INDEX(Dépenses!$A$2:$O$5000,$B16,E$1)="","",INDEX(Dépenses!$A$2:$O$5000,$B16,E$1)),"")</f>
        <v/>
      </c>
      <c r="F16" s="79" t="str" cm="1">
        <f t="array" aca="1" ref="F16" ca="1">IF(AND($A16&lt;&gt;"",$A16&lt;&gt;"fin"),IF(INDEX(Dépenses!$A$2:$O$5000,$B16,F$1)="","",INDEX(Dépenses!$A$2:$O$5000,$B16,F$1)),"")</f>
        <v/>
      </c>
      <c r="G16" s="80" t="str" cm="1">
        <f t="array" aca="1" ref="G16" ca="1">IF(AND($A16&lt;&gt;"",$A16&lt;&gt;"fin"),IF(INDEX(Dépenses!$A$2:$O$5000,$B16,G$1)="","",INDEX(Dépenses!$A$2:$O$5000,$B16,G$1)),"")</f>
        <v/>
      </c>
      <c r="H16" s="11" t="str" cm="1">
        <f t="array" aca="1" ref="H16" ca="1">IF(AND($A16&lt;&gt;"",$A16&lt;&gt;"fin"),IF(INDEX(Dépenses!$A$2:$O$5000,$B16,H$1)="","",INDEX(Dépenses!$A$2:$O$5000,$B16,H$1)),"")</f>
        <v/>
      </c>
      <c r="I16" s="79" t="str" cm="1">
        <f t="array" aca="1" ref="I16" ca="1">IF(AND($A16&lt;&gt;"",$A16&lt;&gt;"fin"),IF(INDEX(Dépenses!$A$2:$O$5000,$B16,I$1)="","",INDEX(Dépenses!$A$2:$O$5000,$B16,I$1)),"")</f>
        <v/>
      </c>
      <c r="J16" s="81" t="str" cm="1">
        <f t="array" aca="1" ref="J16" ca="1">IF(AND($A16&lt;&gt;"",$A16&lt;&gt;"fin"),IF(INDEX(Dépenses!$A$2:$O$5000,$B16,J$1)="","",INDEX(Dépenses!$A$2:$O$5000,$B16,J$1)),"")</f>
        <v/>
      </c>
      <c r="K16" s="10" t="str" cm="1">
        <f t="array" aca="1" ref="K16" ca="1">IF(AND($A16&lt;&gt;"",$A16&lt;&gt;"fin"),IF(INDEX(Dépenses!$A$2:$T$5000,$B16,K$1)="","",INDEX(Dépenses!$A$2:$T$5000,$B16,K$1)),"")</f>
        <v/>
      </c>
      <c r="L16" s="10" t="str" cm="1">
        <f t="array" aca="1" ref="L16" ca="1">IF(AND($A16&lt;&gt;"",$A16&lt;&gt;"fin"),IF(INDEX(Dépenses!$A$2:$T$5000,$B16,L$1)="","",INDEX(Dépenses!$A$2:$T$5000,$B16,L$1)),"")</f>
        <v/>
      </c>
      <c r="M16" s="10" t="str" cm="1">
        <f t="array" aca="1" ref="M16" ca="1">IF(AND($A16&lt;&gt;"",$A16&lt;&gt;"fin"),IF(INDEX(Dépenses!$A$2:$T$5000,$B16,M$1)="","",INDEX(Dépenses!$A$2:$T$5000,$B16,M$1)),"")</f>
        <v/>
      </c>
      <c r="N16" s="10" t="str" cm="1">
        <f t="array" aca="1" ref="N16" ca="1">IF(AND($A16&lt;&gt;"",$A16&lt;&gt;"fin"),IF(INDEX(Dépenses!$A$2:$T$5000,$B16,N$1)="","",INDEX(Dépenses!$A$2:$T$5000,$B16,N$1)),"")</f>
        <v/>
      </c>
      <c r="O16" s="10" t="str" cm="1">
        <f t="array" aca="1" ref="O16" ca="1">IF(AND($A16&lt;&gt;"",$A16&lt;&gt;"fin"),IF(INDEX(Dépenses!$A$2:$T$5000,$B16,O$1)="","",INDEX(Dépenses!$A$2:$T$5000,$B16,O$1)),"")</f>
        <v/>
      </c>
      <c r="P16" s="10" t="str" cm="1">
        <f t="array" aca="1" ref="P16" ca="1">IF(AND($A16&lt;&gt;"",$A16&lt;&gt;"fin"),IF(INDEX(Dépenses!$A$2:$T$5000,$B16,P$1)="","",INDEX(Dépenses!$A$2:$T$5000,$B16,P$1)),"")</f>
        <v/>
      </c>
      <c r="Q16" s="10" t="str" cm="1">
        <f t="array" aca="1" ref="Q16" ca="1">IF(AND($A16&lt;&gt;"",$A16&lt;&gt;"fin"),IF(INDEX(Dépenses!$A$2:$T$5000,$B16,Q$1)="","",INDEX(Dépenses!$A$2:$T$5000,$B16,Q$1)),"")</f>
        <v/>
      </c>
      <c r="R16" s="10" t="str" cm="1">
        <f t="array" aca="1" ref="R16" ca="1">IF(AND($A16&lt;&gt;"",$A16&lt;&gt;"fin"),IF(INDEX(Dépenses!$A$2:$T$5000,$B16,R$1)="","",INDEX(Dépenses!$A$2:$T$5000,$B16,R$1)),"")</f>
        <v/>
      </c>
      <c r="S16" s="10" t="str" cm="1">
        <f t="array" aca="1" ref="S16" ca="1">IF(AND($A16&lt;&gt;"",$A16&lt;&gt;"fin"),IF(INDEX(Dépenses!$A$2:$T$5000,$B16,S$1)="","",INDEX(Dépenses!$A$2:$T$5000,$B16,S$1)),"")</f>
        <v/>
      </c>
      <c r="T16" s="10" t="str" cm="1">
        <f t="array" aca="1" ref="T16" ca="1">IF(AND($A16&lt;&gt;"",$A16&lt;&gt;"fin"),IF(INDEX(Dépenses!$A$2:$T$5000,$B16,T$1)="","",INDEX(Dépenses!$A$2:$T$5000,$B16,T$1)),"")</f>
        <v/>
      </c>
    </row>
    <row r="17" spans="1:20" x14ac:dyDescent="0.25">
      <c r="A17" t="str">
        <f ca="1">IF(OR(A16="",A16="fin"),"",IF(ISNA(MATCH($F$3,OFFSET(Dépenses!$F$2:$F$5000,B16,0),0)),"fin",MATCH($F$3,OFFSET(Dépenses!$F$2:$F$5000,B16,0),0)))</f>
        <v/>
      </c>
      <c r="B17" t="str">
        <f t="shared" ca="1" si="2"/>
        <v/>
      </c>
      <c r="D17" s="79" t="str" cm="1">
        <f t="array" aca="1" ref="D17" ca="1">IF(AND($A17&lt;&gt;"",$A17&lt;&gt;"fin"),IF(INDEX(Dépenses!$A$2:$O$5000,$B17,D$1)="","",INDEX(Dépenses!$A$2:$O$5000,$B17,D$1)),"")</f>
        <v/>
      </c>
      <c r="E17" s="79" t="str" cm="1">
        <f t="array" aca="1" ref="E17" ca="1">IF(AND($A17&lt;&gt;"",$A17&lt;&gt;"fin"),IF(INDEX(Dépenses!$A$2:$O$5000,$B17,E$1)="","",INDEX(Dépenses!$A$2:$O$5000,$B17,E$1)),"")</f>
        <v/>
      </c>
      <c r="F17" s="79" t="str" cm="1">
        <f t="array" aca="1" ref="F17" ca="1">IF(AND($A17&lt;&gt;"",$A17&lt;&gt;"fin"),IF(INDEX(Dépenses!$A$2:$O$5000,$B17,F$1)="","",INDEX(Dépenses!$A$2:$O$5000,$B17,F$1)),"")</f>
        <v/>
      </c>
      <c r="G17" s="80" t="str" cm="1">
        <f t="array" aca="1" ref="G17" ca="1">IF(AND($A17&lt;&gt;"",$A17&lt;&gt;"fin"),IF(INDEX(Dépenses!$A$2:$O$5000,$B17,G$1)="","",INDEX(Dépenses!$A$2:$O$5000,$B17,G$1)),"")</f>
        <v/>
      </c>
      <c r="H17" s="11" t="str" cm="1">
        <f t="array" aca="1" ref="H17" ca="1">IF(AND($A17&lt;&gt;"",$A17&lt;&gt;"fin"),IF(INDEX(Dépenses!$A$2:$O$5000,$B17,H$1)="","",INDEX(Dépenses!$A$2:$O$5000,$B17,H$1)),"")</f>
        <v/>
      </c>
      <c r="I17" s="79" t="str" cm="1">
        <f t="array" aca="1" ref="I17" ca="1">IF(AND($A17&lt;&gt;"",$A17&lt;&gt;"fin"),IF(INDEX(Dépenses!$A$2:$O$5000,$B17,I$1)="","",INDEX(Dépenses!$A$2:$O$5000,$B17,I$1)),"")</f>
        <v/>
      </c>
      <c r="J17" s="81" t="str" cm="1">
        <f t="array" aca="1" ref="J17" ca="1">IF(AND($A17&lt;&gt;"",$A17&lt;&gt;"fin"),IF(INDEX(Dépenses!$A$2:$O$5000,$B17,J$1)="","",INDEX(Dépenses!$A$2:$O$5000,$B17,J$1)),"")</f>
        <v/>
      </c>
      <c r="K17" s="10" t="str" cm="1">
        <f t="array" aca="1" ref="K17" ca="1">IF(AND($A17&lt;&gt;"",$A17&lt;&gt;"fin"),IF(INDEX(Dépenses!$A$2:$T$5000,$B17,K$1)="","",INDEX(Dépenses!$A$2:$T$5000,$B17,K$1)),"")</f>
        <v/>
      </c>
      <c r="L17" s="10" t="str" cm="1">
        <f t="array" aca="1" ref="L17" ca="1">IF(AND($A17&lt;&gt;"",$A17&lt;&gt;"fin"),IF(INDEX(Dépenses!$A$2:$T$5000,$B17,L$1)="","",INDEX(Dépenses!$A$2:$T$5000,$B17,L$1)),"")</f>
        <v/>
      </c>
      <c r="M17" s="10" t="str" cm="1">
        <f t="array" aca="1" ref="M17" ca="1">IF(AND($A17&lt;&gt;"",$A17&lt;&gt;"fin"),IF(INDEX(Dépenses!$A$2:$T$5000,$B17,M$1)="","",INDEX(Dépenses!$A$2:$T$5000,$B17,M$1)),"")</f>
        <v/>
      </c>
      <c r="N17" s="10" t="str" cm="1">
        <f t="array" aca="1" ref="N17" ca="1">IF(AND($A17&lt;&gt;"",$A17&lt;&gt;"fin"),IF(INDEX(Dépenses!$A$2:$T$5000,$B17,N$1)="","",INDEX(Dépenses!$A$2:$T$5000,$B17,N$1)),"")</f>
        <v/>
      </c>
      <c r="O17" s="10" t="str" cm="1">
        <f t="array" aca="1" ref="O17" ca="1">IF(AND($A17&lt;&gt;"",$A17&lt;&gt;"fin"),IF(INDEX(Dépenses!$A$2:$T$5000,$B17,O$1)="","",INDEX(Dépenses!$A$2:$T$5000,$B17,O$1)),"")</f>
        <v/>
      </c>
      <c r="P17" s="10" t="str" cm="1">
        <f t="array" aca="1" ref="P17" ca="1">IF(AND($A17&lt;&gt;"",$A17&lt;&gt;"fin"),IF(INDEX(Dépenses!$A$2:$T$5000,$B17,P$1)="","",INDEX(Dépenses!$A$2:$T$5000,$B17,P$1)),"")</f>
        <v/>
      </c>
      <c r="Q17" s="10" t="str" cm="1">
        <f t="array" aca="1" ref="Q17" ca="1">IF(AND($A17&lt;&gt;"",$A17&lt;&gt;"fin"),IF(INDEX(Dépenses!$A$2:$T$5000,$B17,Q$1)="","",INDEX(Dépenses!$A$2:$T$5000,$B17,Q$1)),"")</f>
        <v/>
      </c>
      <c r="R17" s="10" t="str" cm="1">
        <f t="array" aca="1" ref="R17" ca="1">IF(AND($A17&lt;&gt;"",$A17&lt;&gt;"fin"),IF(INDEX(Dépenses!$A$2:$T$5000,$B17,R$1)="","",INDEX(Dépenses!$A$2:$T$5000,$B17,R$1)),"")</f>
        <v/>
      </c>
      <c r="S17" s="10" t="str" cm="1">
        <f t="array" aca="1" ref="S17" ca="1">IF(AND($A17&lt;&gt;"",$A17&lt;&gt;"fin"),IF(INDEX(Dépenses!$A$2:$T$5000,$B17,S$1)="","",INDEX(Dépenses!$A$2:$T$5000,$B17,S$1)),"")</f>
        <v/>
      </c>
      <c r="T17" s="10" t="str" cm="1">
        <f t="array" aca="1" ref="T17" ca="1">IF(AND($A17&lt;&gt;"",$A17&lt;&gt;"fin"),IF(INDEX(Dépenses!$A$2:$T$5000,$B17,T$1)="","",INDEX(Dépenses!$A$2:$T$5000,$B17,T$1)),"")</f>
        <v/>
      </c>
    </row>
    <row r="18" spans="1:20" x14ac:dyDescent="0.25">
      <c r="A18" t="str">
        <f ca="1">IF(OR(A17="",A17="fin"),"",IF(ISNA(MATCH($F$3,OFFSET(Dépenses!$F$2:$F$5000,B17,0),0)),"fin",MATCH($F$3,OFFSET(Dépenses!$F$2:$F$5000,B17,0),0)))</f>
        <v/>
      </c>
      <c r="B18" t="str">
        <f t="shared" ca="1" si="2"/>
        <v/>
      </c>
      <c r="D18" s="79" t="str" cm="1">
        <f t="array" aca="1" ref="D18" ca="1">IF(AND($A18&lt;&gt;"",$A18&lt;&gt;"fin"),IF(INDEX(Dépenses!$A$2:$O$5000,$B18,D$1)="","",INDEX(Dépenses!$A$2:$O$5000,$B18,D$1)),"")</f>
        <v/>
      </c>
      <c r="E18" s="79" t="str" cm="1">
        <f t="array" aca="1" ref="E18" ca="1">IF(AND($A18&lt;&gt;"",$A18&lt;&gt;"fin"),IF(INDEX(Dépenses!$A$2:$O$5000,$B18,E$1)="","",INDEX(Dépenses!$A$2:$O$5000,$B18,E$1)),"")</f>
        <v/>
      </c>
      <c r="F18" s="79" t="str" cm="1">
        <f t="array" aca="1" ref="F18" ca="1">IF(AND($A18&lt;&gt;"",$A18&lt;&gt;"fin"),IF(INDEX(Dépenses!$A$2:$O$5000,$B18,F$1)="","",INDEX(Dépenses!$A$2:$O$5000,$B18,F$1)),"")</f>
        <v/>
      </c>
      <c r="G18" s="80" t="str" cm="1">
        <f t="array" aca="1" ref="G18" ca="1">IF(AND($A18&lt;&gt;"",$A18&lt;&gt;"fin"),IF(INDEX(Dépenses!$A$2:$O$5000,$B18,G$1)="","",INDEX(Dépenses!$A$2:$O$5000,$B18,G$1)),"")</f>
        <v/>
      </c>
      <c r="H18" s="11" t="str" cm="1">
        <f t="array" aca="1" ref="H18" ca="1">IF(AND($A18&lt;&gt;"",$A18&lt;&gt;"fin"),IF(INDEX(Dépenses!$A$2:$O$5000,$B18,H$1)="","",INDEX(Dépenses!$A$2:$O$5000,$B18,H$1)),"")</f>
        <v/>
      </c>
      <c r="I18" s="79" t="str" cm="1">
        <f t="array" aca="1" ref="I18" ca="1">IF(AND($A18&lt;&gt;"",$A18&lt;&gt;"fin"),IF(INDEX(Dépenses!$A$2:$O$5000,$B18,I$1)="","",INDEX(Dépenses!$A$2:$O$5000,$B18,I$1)),"")</f>
        <v/>
      </c>
      <c r="J18" s="81" t="str" cm="1">
        <f t="array" aca="1" ref="J18" ca="1">IF(AND($A18&lt;&gt;"",$A18&lt;&gt;"fin"),IF(INDEX(Dépenses!$A$2:$O$5000,$B18,J$1)="","",INDEX(Dépenses!$A$2:$O$5000,$B18,J$1)),"")</f>
        <v/>
      </c>
      <c r="K18" s="10" t="str" cm="1">
        <f t="array" aca="1" ref="K18" ca="1">IF(AND($A18&lt;&gt;"",$A18&lt;&gt;"fin"),IF(INDEX(Dépenses!$A$2:$T$5000,$B18,K$1)="","",INDEX(Dépenses!$A$2:$T$5000,$B18,K$1)),"")</f>
        <v/>
      </c>
      <c r="L18" s="10" t="str" cm="1">
        <f t="array" aca="1" ref="L18" ca="1">IF(AND($A18&lt;&gt;"",$A18&lt;&gt;"fin"),IF(INDEX(Dépenses!$A$2:$T$5000,$B18,L$1)="","",INDEX(Dépenses!$A$2:$T$5000,$B18,L$1)),"")</f>
        <v/>
      </c>
      <c r="M18" s="10" t="str" cm="1">
        <f t="array" aca="1" ref="M18" ca="1">IF(AND($A18&lt;&gt;"",$A18&lt;&gt;"fin"),IF(INDEX(Dépenses!$A$2:$T$5000,$B18,M$1)="","",INDEX(Dépenses!$A$2:$T$5000,$B18,M$1)),"")</f>
        <v/>
      </c>
      <c r="N18" s="10" t="str" cm="1">
        <f t="array" aca="1" ref="N18" ca="1">IF(AND($A18&lt;&gt;"",$A18&lt;&gt;"fin"),IF(INDEX(Dépenses!$A$2:$T$5000,$B18,N$1)="","",INDEX(Dépenses!$A$2:$T$5000,$B18,N$1)),"")</f>
        <v/>
      </c>
      <c r="O18" s="10" t="str" cm="1">
        <f t="array" aca="1" ref="O18" ca="1">IF(AND($A18&lt;&gt;"",$A18&lt;&gt;"fin"),IF(INDEX(Dépenses!$A$2:$T$5000,$B18,O$1)="","",INDEX(Dépenses!$A$2:$T$5000,$B18,O$1)),"")</f>
        <v/>
      </c>
      <c r="P18" s="10" t="str" cm="1">
        <f t="array" aca="1" ref="P18" ca="1">IF(AND($A18&lt;&gt;"",$A18&lt;&gt;"fin"),IF(INDEX(Dépenses!$A$2:$T$5000,$B18,P$1)="","",INDEX(Dépenses!$A$2:$T$5000,$B18,P$1)),"")</f>
        <v/>
      </c>
      <c r="Q18" s="10" t="str" cm="1">
        <f t="array" aca="1" ref="Q18" ca="1">IF(AND($A18&lt;&gt;"",$A18&lt;&gt;"fin"),IF(INDEX(Dépenses!$A$2:$T$5000,$B18,Q$1)="","",INDEX(Dépenses!$A$2:$T$5000,$B18,Q$1)),"")</f>
        <v/>
      </c>
      <c r="R18" s="10" t="str" cm="1">
        <f t="array" aca="1" ref="R18" ca="1">IF(AND($A18&lt;&gt;"",$A18&lt;&gt;"fin"),IF(INDEX(Dépenses!$A$2:$T$5000,$B18,R$1)="","",INDEX(Dépenses!$A$2:$T$5000,$B18,R$1)),"")</f>
        <v/>
      </c>
      <c r="S18" s="10" t="str" cm="1">
        <f t="array" aca="1" ref="S18" ca="1">IF(AND($A18&lt;&gt;"",$A18&lt;&gt;"fin"),IF(INDEX(Dépenses!$A$2:$T$5000,$B18,S$1)="","",INDEX(Dépenses!$A$2:$T$5000,$B18,S$1)),"")</f>
        <v/>
      </c>
      <c r="T18" s="10" t="str" cm="1">
        <f t="array" aca="1" ref="T18" ca="1">IF(AND($A18&lt;&gt;"",$A18&lt;&gt;"fin"),IF(INDEX(Dépenses!$A$2:$T$5000,$B18,T$1)="","",INDEX(Dépenses!$A$2:$T$5000,$B18,T$1)),"")</f>
        <v/>
      </c>
    </row>
    <row r="19" spans="1:20" x14ac:dyDescent="0.25">
      <c r="A19" t="str">
        <f ca="1">IF(OR(A18="",A18="fin"),"",IF(ISNA(MATCH($F$3,OFFSET(Dépenses!$F$2:$F$5000,B18,0),0)),"fin",MATCH($F$3,OFFSET(Dépenses!$F$2:$F$5000,B18,0),0)))</f>
        <v/>
      </c>
      <c r="B19" t="str">
        <f t="shared" ca="1" si="2"/>
        <v/>
      </c>
      <c r="D19" s="79" t="str" cm="1">
        <f t="array" aca="1" ref="D19" ca="1">IF(AND($A19&lt;&gt;"",$A19&lt;&gt;"fin"),IF(INDEX(Dépenses!$A$2:$O$5000,$B19,D$1)="","",INDEX(Dépenses!$A$2:$O$5000,$B19,D$1)),"")</f>
        <v/>
      </c>
      <c r="E19" s="79" t="str" cm="1">
        <f t="array" aca="1" ref="E19" ca="1">IF(AND($A19&lt;&gt;"",$A19&lt;&gt;"fin"),IF(INDEX(Dépenses!$A$2:$O$5000,$B19,E$1)="","",INDEX(Dépenses!$A$2:$O$5000,$B19,E$1)),"")</f>
        <v/>
      </c>
      <c r="F19" s="79" t="str" cm="1">
        <f t="array" aca="1" ref="F19" ca="1">IF(AND($A19&lt;&gt;"",$A19&lt;&gt;"fin"),IF(INDEX(Dépenses!$A$2:$O$5000,$B19,F$1)="","",INDEX(Dépenses!$A$2:$O$5000,$B19,F$1)),"")</f>
        <v/>
      </c>
      <c r="G19" s="80" t="str" cm="1">
        <f t="array" aca="1" ref="G19" ca="1">IF(AND($A19&lt;&gt;"",$A19&lt;&gt;"fin"),IF(INDEX(Dépenses!$A$2:$O$5000,$B19,G$1)="","",INDEX(Dépenses!$A$2:$O$5000,$B19,G$1)),"")</f>
        <v/>
      </c>
      <c r="H19" s="11" t="str" cm="1">
        <f t="array" aca="1" ref="H19" ca="1">IF(AND($A19&lt;&gt;"",$A19&lt;&gt;"fin"),IF(INDEX(Dépenses!$A$2:$O$5000,$B19,H$1)="","",INDEX(Dépenses!$A$2:$O$5000,$B19,H$1)),"")</f>
        <v/>
      </c>
      <c r="I19" s="79" t="str" cm="1">
        <f t="array" aca="1" ref="I19" ca="1">IF(AND($A19&lt;&gt;"",$A19&lt;&gt;"fin"),IF(INDEX(Dépenses!$A$2:$O$5000,$B19,I$1)="","",INDEX(Dépenses!$A$2:$O$5000,$B19,I$1)),"")</f>
        <v/>
      </c>
      <c r="J19" s="81" t="str" cm="1">
        <f t="array" aca="1" ref="J19" ca="1">IF(AND($A19&lt;&gt;"",$A19&lt;&gt;"fin"),IF(INDEX(Dépenses!$A$2:$O$5000,$B19,J$1)="","",INDEX(Dépenses!$A$2:$O$5000,$B19,J$1)),"")</f>
        <v/>
      </c>
      <c r="K19" s="10" t="str" cm="1">
        <f t="array" aca="1" ref="K19" ca="1">IF(AND($A19&lt;&gt;"",$A19&lt;&gt;"fin"),IF(INDEX(Dépenses!$A$2:$T$5000,$B19,K$1)="","",INDEX(Dépenses!$A$2:$T$5000,$B19,K$1)),"")</f>
        <v/>
      </c>
      <c r="L19" s="10" t="str" cm="1">
        <f t="array" aca="1" ref="L19" ca="1">IF(AND($A19&lt;&gt;"",$A19&lt;&gt;"fin"),IF(INDEX(Dépenses!$A$2:$T$5000,$B19,L$1)="","",INDEX(Dépenses!$A$2:$T$5000,$B19,L$1)),"")</f>
        <v/>
      </c>
      <c r="M19" s="10" t="str" cm="1">
        <f t="array" aca="1" ref="M19" ca="1">IF(AND($A19&lt;&gt;"",$A19&lt;&gt;"fin"),IF(INDEX(Dépenses!$A$2:$T$5000,$B19,M$1)="","",INDEX(Dépenses!$A$2:$T$5000,$B19,M$1)),"")</f>
        <v/>
      </c>
      <c r="N19" s="10" t="str" cm="1">
        <f t="array" aca="1" ref="N19" ca="1">IF(AND($A19&lt;&gt;"",$A19&lt;&gt;"fin"),IF(INDEX(Dépenses!$A$2:$T$5000,$B19,N$1)="","",INDEX(Dépenses!$A$2:$T$5000,$B19,N$1)),"")</f>
        <v/>
      </c>
      <c r="O19" s="10" t="str" cm="1">
        <f t="array" aca="1" ref="O19" ca="1">IF(AND($A19&lt;&gt;"",$A19&lt;&gt;"fin"),IF(INDEX(Dépenses!$A$2:$T$5000,$B19,O$1)="","",INDEX(Dépenses!$A$2:$T$5000,$B19,O$1)),"")</f>
        <v/>
      </c>
      <c r="P19" s="10" t="str" cm="1">
        <f t="array" aca="1" ref="P19" ca="1">IF(AND($A19&lt;&gt;"",$A19&lt;&gt;"fin"),IF(INDEX(Dépenses!$A$2:$T$5000,$B19,P$1)="","",INDEX(Dépenses!$A$2:$T$5000,$B19,P$1)),"")</f>
        <v/>
      </c>
      <c r="Q19" s="10" t="str" cm="1">
        <f t="array" aca="1" ref="Q19" ca="1">IF(AND($A19&lt;&gt;"",$A19&lt;&gt;"fin"),IF(INDEX(Dépenses!$A$2:$T$5000,$B19,Q$1)="","",INDEX(Dépenses!$A$2:$T$5000,$B19,Q$1)),"")</f>
        <v/>
      </c>
      <c r="R19" s="10" t="str" cm="1">
        <f t="array" aca="1" ref="R19" ca="1">IF(AND($A19&lt;&gt;"",$A19&lt;&gt;"fin"),IF(INDEX(Dépenses!$A$2:$T$5000,$B19,R$1)="","",INDEX(Dépenses!$A$2:$T$5000,$B19,R$1)),"")</f>
        <v/>
      </c>
      <c r="S19" s="10" t="str" cm="1">
        <f t="array" aca="1" ref="S19" ca="1">IF(AND($A19&lt;&gt;"",$A19&lt;&gt;"fin"),IF(INDEX(Dépenses!$A$2:$T$5000,$B19,S$1)="","",INDEX(Dépenses!$A$2:$T$5000,$B19,S$1)),"")</f>
        <v/>
      </c>
      <c r="T19" s="10" t="str" cm="1">
        <f t="array" aca="1" ref="T19" ca="1">IF(AND($A19&lt;&gt;"",$A19&lt;&gt;"fin"),IF(INDEX(Dépenses!$A$2:$T$5000,$B19,T$1)="","",INDEX(Dépenses!$A$2:$T$5000,$B19,T$1)),"")</f>
        <v/>
      </c>
    </row>
    <row r="20" spans="1:20" x14ac:dyDescent="0.25">
      <c r="A20" t="str">
        <f ca="1">IF(OR(A19="",A19="fin"),"",IF(ISNA(MATCH($F$3,OFFSET(Dépenses!$F$2:$F$5000,B19,0),0)),"fin",MATCH($F$3,OFFSET(Dépenses!$F$2:$F$5000,B19,0),0)))</f>
        <v/>
      </c>
      <c r="B20" t="str">
        <f t="shared" ca="1" si="2"/>
        <v/>
      </c>
      <c r="D20" s="79" t="str" cm="1">
        <f t="array" aca="1" ref="D20" ca="1">IF(AND($A20&lt;&gt;"",$A20&lt;&gt;"fin"),IF(INDEX(Dépenses!$A$2:$O$5000,$B20,D$1)="","",INDEX(Dépenses!$A$2:$O$5000,$B20,D$1)),"")</f>
        <v/>
      </c>
      <c r="E20" s="79" t="str" cm="1">
        <f t="array" aca="1" ref="E20" ca="1">IF(AND($A20&lt;&gt;"",$A20&lt;&gt;"fin"),IF(INDEX(Dépenses!$A$2:$O$5000,$B20,E$1)="","",INDEX(Dépenses!$A$2:$O$5000,$B20,E$1)),"")</f>
        <v/>
      </c>
      <c r="F20" s="79" t="str" cm="1">
        <f t="array" aca="1" ref="F20" ca="1">IF(AND($A20&lt;&gt;"",$A20&lt;&gt;"fin"),IF(INDEX(Dépenses!$A$2:$O$5000,$B20,F$1)="","",INDEX(Dépenses!$A$2:$O$5000,$B20,F$1)),"")</f>
        <v/>
      </c>
      <c r="G20" s="80" t="str" cm="1">
        <f t="array" aca="1" ref="G20" ca="1">IF(AND($A20&lt;&gt;"",$A20&lt;&gt;"fin"),IF(INDEX(Dépenses!$A$2:$O$5000,$B20,G$1)="","",INDEX(Dépenses!$A$2:$O$5000,$B20,G$1)),"")</f>
        <v/>
      </c>
      <c r="H20" s="11" t="str" cm="1">
        <f t="array" aca="1" ref="H20" ca="1">IF(AND($A20&lt;&gt;"",$A20&lt;&gt;"fin"),IF(INDEX(Dépenses!$A$2:$O$5000,$B20,H$1)="","",INDEX(Dépenses!$A$2:$O$5000,$B20,H$1)),"")</f>
        <v/>
      </c>
      <c r="I20" s="79" t="str" cm="1">
        <f t="array" aca="1" ref="I20" ca="1">IF(AND($A20&lt;&gt;"",$A20&lt;&gt;"fin"),IF(INDEX(Dépenses!$A$2:$O$5000,$B20,I$1)="","",INDEX(Dépenses!$A$2:$O$5000,$B20,I$1)),"")</f>
        <v/>
      </c>
      <c r="J20" s="81" t="str" cm="1">
        <f t="array" aca="1" ref="J20" ca="1">IF(AND($A20&lt;&gt;"",$A20&lt;&gt;"fin"),IF(INDEX(Dépenses!$A$2:$O$5000,$B20,J$1)="","",INDEX(Dépenses!$A$2:$O$5000,$B20,J$1)),"")</f>
        <v/>
      </c>
      <c r="K20" s="10" t="str" cm="1">
        <f t="array" aca="1" ref="K20" ca="1">IF(AND($A20&lt;&gt;"",$A20&lt;&gt;"fin"),IF(INDEX(Dépenses!$A$2:$T$5000,$B20,K$1)="","",INDEX(Dépenses!$A$2:$T$5000,$B20,K$1)),"")</f>
        <v/>
      </c>
      <c r="L20" s="10" t="str" cm="1">
        <f t="array" aca="1" ref="L20" ca="1">IF(AND($A20&lt;&gt;"",$A20&lt;&gt;"fin"),IF(INDEX(Dépenses!$A$2:$T$5000,$B20,L$1)="","",INDEX(Dépenses!$A$2:$T$5000,$B20,L$1)),"")</f>
        <v/>
      </c>
      <c r="M20" s="10" t="str" cm="1">
        <f t="array" aca="1" ref="M20" ca="1">IF(AND($A20&lt;&gt;"",$A20&lt;&gt;"fin"),IF(INDEX(Dépenses!$A$2:$T$5000,$B20,M$1)="","",INDEX(Dépenses!$A$2:$T$5000,$B20,M$1)),"")</f>
        <v/>
      </c>
      <c r="N20" s="10" t="str" cm="1">
        <f t="array" aca="1" ref="N20" ca="1">IF(AND($A20&lt;&gt;"",$A20&lt;&gt;"fin"),IF(INDEX(Dépenses!$A$2:$T$5000,$B20,N$1)="","",INDEX(Dépenses!$A$2:$T$5000,$B20,N$1)),"")</f>
        <v/>
      </c>
      <c r="O20" s="10" t="str" cm="1">
        <f t="array" aca="1" ref="O20" ca="1">IF(AND($A20&lt;&gt;"",$A20&lt;&gt;"fin"),IF(INDEX(Dépenses!$A$2:$T$5000,$B20,O$1)="","",INDEX(Dépenses!$A$2:$T$5000,$B20,O$1)),"")</f>
        <v/>
      </c>
      <c r="P20" s="10" t="str" cm="1">
        <f t="array" aca="1" ref="P20" ca="1">IF(AND($A20&lt;&gt;"",$A20&lt;&gt;"fin"),IF(INDEX(Dépenses!$A$2:$T$5000,$B20,P$1)="","",INDEX(Dépenses!$A$2:$T$5000,$B20,P$1)),"")</f>
        <v/>
      </c>
      <c r="Q20" s="10" t="str" cm="1">
        <f t="array" aca="1" ref="Q20" ca="1">IF(AND($A20&lt;&gt;"",$A20&lt;&gt;"fin"),IF(INDEX(Dépenses!$A$2:$T$5000,$B20,Q$1)="","",INDEX(Dépenses!$A$2:$T$5000,$B20,Q$1)),"")</f>
        <v/>
      </c>
      <c r="R20" s="10" t="str" cm="1">
        <f t="array" aca="1" ref="R20" ca="1">IF(AND($A20&lt;&gt;"",$A20&lt;&gt;"fin"),IF(INDEX(Dépenses!$A$2:$T$5000,$B20,R$1)="","",INDEX(Dépenses!$A$2:$T$5000,$B20,R$1)),"")</f>
        <v/>
      </c>
      <c r="S20" s="10" t="str" cm="1">
        <f t="array" aca="1" ref="S20" ca="1">IF(AND($A20&lt;&gt;"",$A20&lt;&gt;"fin"),IF(INDEX(Dépenses!$A$2:$T$5000,$B20,S$1)="","",INDEX(Dépenses!$A$2:$T$5000,$B20,S$1)),"")</f>
        <v/>
      </c>
      <c r="T20" s="10" t="str" cm="1">
        <f t="array" aca="1" ref="T20" ca="1">IF(AND($A20&lt;&gt;"",$A20&lt;&gt;"fin"),IF(INDEX(Dépenses!$A$2:$T$5000,$B20,T$1)="","",INDEX(Dépenses!$A$2:$T$5000,$B20,T$1)),"")</f>
        <v/>
      </c>
    </row>
    <row r="21" spans="1:20" x14ac:dyDescent="0.25">
      <c r="A21" t="str">
        <f ca="1">IF(OR(A20="",A20="fin"),"",IF(ISNA(MATCH($F$3,OFFSET(Dépenses!$F$2:$F$5000,B20,0),0)),"fin",MATCH($F$3,OFFSET(Dépenses!$F$2:$F$5000,B20,0),0)))</f>
        <v/>
      </c>
      <c r="B21" t="str">
        <f t="shared" ca="1" si="2"/>
        <v/>
      </c>
      <c r="D21" s="79" t="str" cm="1">
        <f t="array" aca="1" ref="D21" ca="1">IF(AND($A21&lt;&gt;"",$A21&lt;&gt;"fin"),IF(INDEX(Dépenses!$A$2:$O$5000,$B21,D$1)="","",INDEX(Dépenses!$A$2:$O$5000,$B21,D$1)),"")</f>
        <v/>
      </c>
      <c r="E21" s="79" t="str" cm="1">
        <f t="array" aca="1" ref="E21" ca="1">IF(AND($A21&lt;&gt;"",$A21&lt;&gt;"fin"),IF(INDEX(Dépenses!$A$2:$O$5000,$B21,E$1)="","",INDEX(Dépenses!$A$2:$O$5000,$B21,E$1)),"")</f>
        <v/>
      </c>
      <c r="F21" s="79" t="str" cm="1">
        <f t="array" aca="1" ref="F21" ca="1">IF(AND($A21&lt;&gt;"",$A21&lt;&gt;"fin"),IF(INDEX(Dépenses!$A$2:$O$5000,$B21,F$1)="","",INDEX(Dépenses!$A$2:$O$5000,$B21,F$1)),"")</f>
        <v/>
      </c>
      <c r="G21" s="80" t="str" cm="1">
        <f t="array" aca="1" ref="G21" ca="1">IF(AND($A21&lt;&gt;"",$A21&lt;&gt;"fin"),IF(INDEX(Dépenses!$A$2:$O$5000,$B21,G$1)="","",INDEX(Dépenses!$A$2:$O$5000,$B21,G$1)),"")</f>
        <v/>
      </c>
      <c r="H21" s="11" t="str" cm="1">
        <f t="array" aca="1" ref="H21" ca="1">IF(AND($A21&lt;&gt;"",$A21&lt;&gt;"fin"),IF(INDEX(Dépenses!$A$2:$O$5000,$B21,H$1)="","",INDEX(Dépenses!$A$2:$O$5000,$B21,H$1)),"")</f>
        <v/>
      </c>
      <c r="I21" s="79" t="str" cm="1">
        <f t="array" aca="1" ref="I21" ca="1">IF(AND($A21&lt;&gt;"",$A21&lt;&gt;"fin"),IF(INDEX(Dépenses!$A$2:$O$5000,$B21,I$1)="","",INDEX(Dépenses!$A$2:$O$5000,$B21,I$1)),"")</f>
        <v/>
      </c>
      <c r="J21" s="81" t="str" cm="1">
        <f t="array" aca="1" ref="J21" ca="1">IF(AND($A21&lt;&gt;"",$A21&lt;&gt;"fin"),IF(INDEX(Dépenses!$A$2:$O$5000,$B21,J$1)="","",INDEX(Dépenses!$A$2:$O$5000,$B21,J$1)),"")</f>
        <v/>
      </c>
      <c r="K21" s="10" t="str" cm="1">
        <f t="array" aca="1" ref="K21" ca="1">IF(AND($A21&lt;&gt;"",$A21&lt;&gt;"fin"),IF(INDEX(Dépenses!$A$2:$T$5000,$B21,K$1)="","",INDEX(Dépenses!$A$2:$T$5000,$B21,K$1)),"")</f>
        <v/>
      </c>
      <c r="L21" s="10" t="str" cm="1">
        <f t="array" aca="1" ref="L21" ca="1">IF(AND($A21&lt;&gt;"",$A21&lt;&gt;"fin"),IF(INDEX(Dépenses!$A$2:$T$5000,$B21,L$1)="","",INDEX(Dépenses!$A$2:$T$5000,$B21,L$1)),"")</f>
        <v/>
      </c>
      <c r="M21" s="10" t="str" cm="1">
        <f t="array" aca="1" ref="M21" ca="1">IF(AND($A21&lt;&gt;"",$A21&lt;&gt;"fin"),IF(INDEX(Dépenses!$A$2:$T$5000,$B21,M$1)="","",INDEX(Dépenses!$A$2:$T$5000,$B21,M$1)),"")</f>
        <v/>
      </c>
      <c r="N21" s="10" t="str" cm="1">
        <f t="array" aca="1" ref="N21" ca="1">IF(AND($A21&lt;&gt;"",$A21&lt;&gt;"fin"),IF(INDEX(Dépenses!$A$2:$T$5000,$B21,N$1)="","",INDEX(Dépenses!$A$2:$T$5000,$B21,N$1)),"")</f>
        <v/>
      </c>
      <c r="O21" s="10" t="str" cm="1">
        <f t="array" aca="1" ref="O21" ca="1">IF(AND($A21&lt;&gt;"",$A21&lt;&gt;"fin"),IF(INDEX(Dépenses!$A$2:$T$5000,$B21,O$1)="","",INDEX(Dépenses!$A$2:$T$5000,$B21,O$1)),"")</f>
        <v/>
      </c>
      <c r="P21" s="10" t="str" cm="1">
        <f t="array" aca="1" ref="P21" ca="1">IF(AND($A21&lt;&gt;"",$A21&lt;&gt;"fin"),IF(INDEX(Dépenses!$A$2:$T$5000,$B21,P$1)="","",INDEX(Dépenses!$A$2:$T$5000,$B21,P$1)),"")</f>
        <v/>
      </c>
      <c r="Q21" s="10" t="str" cm="1">
        <f t="array" aca="1" ref="Q21" ca="1">IF(AND($A21&lt;&gt;"",$A21&lt;&gt;"fin"),IF(INDEX(Dépenses!$A$2:$T$5000,$B21,Q$1)="","",INDEX(Dépenses!$A$2:$T$5000,$B21,Q$1)),"")</f>
        <v/>
      </c>
      <c r="R21" s="10" t="str" cm="1">
        <f t="array" aca="1" ref="R21" ca="1">IF(AND($A21&lt;&gt;"",$A21&lt;&gt;"fin"),IF(INDEX(Dépenses!$A$2:$T$5000,$B21,R$1)="","",INDEX(Dépenses!$A$2:$T$5000,$B21,R$1)),"")</f>
        <v/>
      </c>
      <c r="S21" s="10" t="str" cm="1">
        <f t="array" aca="1" ref="S21" ca="1">IF(AND($A21&lt;&gt;"",$A21&lt;&gt;"fin"),IF(INDEX(Dépenses!$A$2:$T$5000,$B21,S$1)="","",INDEX(Dépenses!$A$2:$T$5000,$B21,S$1)),"")</f>
        <v/>
      </c>
      <c r="T21" s="10" t="str" cm="1">
        <f t="array" aca="1" ref="T21" ca="1">IF(AND($A21&lt;&gt;"",$A21&lt;&gt;"fin"),IF(INDEX(Dépenses!$A$2:$T$5000,$B21,T$1)="","",INDEX(Dépenses!$A$2:$T$5000,$B21,T$1)),"")</f>
        <v/>
      </c>
    </row>
    <row r="22" spans="1:20" x14ac:dyDescent="0.25">
      <c r="A22" t="str">
        <f ca="1">IF(OR(A21="",A21="fin"),"",IF(ISNA(MATCH($F$3,OFFSET(Dépenses!$F$2:$F$5000,B21,0),0)),"fin",MATCH($F$3,OFFSET(Dépenses!$F$2:$F$5000,B21,0),0)))</f>
        <v/>
      </c>
      <c r="B22" t="str">
        <f t="shared" ca="1" si="2"/>
        <v/>
      </c>
      <c r="D22" s="79" t="str" cm="1">
        <f t="array" aca="1" ref="D22" ca="1">IF(AND($A22&lt;&gt;"",$A22&lt;&gt;"fin"),IF(INDEX(Dépenses!$A$2:$O$5000,$B22,D$1)="","",INDEX(Dépenses!$A$2:$O$5000,$B22,D$1)),"")</f>
        <v/>
      </c>
      <c r="E22" s="79" t="str" cm="1">
        <f t="array" aca="1" ref="E22" ca="1">IF(AND($A22&lt;&gt;"",$A22&lt;&gt;"fin"),IF(INDEX(Dépenses!$A$2:$O$5000,$B22,E$1)="","",INDEX(Dépenses!$A$2:$O$5000,$B22,E$1)),"")</f>
        <v/>
      </c>
      <c r="F22" s="79" t="str" cm="1">
        <f t="array" aca="1" ref="F22" ca="1">IF(AND($A22&lt;&gt;"",$A22&lt;&gt;"fin"),IF(INDEX(Dépenses!$A$2:$O$5000,$B22,F$1)="","",INDEX(Dépenses!$A$2:$O$5000,$B22,F$1)),"")</f>
        <v/>
      </c>
      <c r="G22" s="80" t="str" cm="1">
        <f t="array" aca="1" ref="G22" ca="1">IF(AND($A22&lt;&gt;"",$A22&lt;&gt;"fin"),IF(INDEX(Dépenses!$A$2:$O$5000,$B22,G$1)="","",INDEX(Dépenses!$A$2:$O$5000,$B22,G$1)),"")</f>
        <v/>
      </c>
      <c r="H22" s="11" t="str" cm="1">
        <f t="array" aca="1" ref="H22" ca="1">IF(AND($A22&lt;&gt;"",$A22&lt;&gt;"fin"),IF(INDEX(Dépenses!$A$2:$O$5000,$B22,H$1)="","",INDEX(Dépenses!$A$2:$O$5000,$B22,H$1)),"")</f>
        <v/>
      </c>
      <c r="I22" s="79" t="str" cm="1">
        <f t="array" aca="1" ref="I22" ca="1">IF(AND($A22&lt;&gt;"",$A22&lt;&gt;"fin"),IF(INDEX(Dépenses!$A$2:$O$5000,$B22,I$1)="","",INDEX(Dépenses!$A$2:$O$5000,$B22,I$1)),"")</f>
        <v/>
      </c>
      <c r="J22" s="81" t="str" cm="1">
        <f t="array" aca="1" ref="J22" ca="1">IF(AND($A22&lt;&gt;"",$A22&lt;&gt;"fin"),IF(INDEX(Dépenses!$A$2:$O$5000,$B22,J$1)="","",INDEX(Dépenses!$A$2:$O$5000,$B22,J$1)),"")</f>
        <v/>
      </c>
      <c r="K22" s="10" t="str" cm="1">
        <f t="array" aca="1" ref="K22" ca="1">IF(AND($A22&lt;&gt;"",$A22&lt;&gt;"fin"),IF(INDEX(Dépenses!$A$2:$T$5000,$B22,K$1)="","",INDEX(Dépenses!$A$2:$T$5000,$B22,K$1)),"")</f>
        <v/>
      </c>
      <c r="L22" s="10" t="str" cm="1">
        <f t="array" aca="1" ref="L22" ca="1">IF(AND($A22&lt;&gt;"",$A22&lt;&gt;"fin"),IF(INDEX(Dépenses!$A$2:$T$5000,$B22,L$1)="","",INDEX(Dépenses!$A$2:$T$5000,$B22,L$1)),"")</f>
        <v/>
      </c>
      <c r="M22" s="10" t="str" cm="1">
        <f t="array" aca="1" ref="M22" ca="1">IF(AND($A22&lt;&gt;"",$A22&lt;&gt;"fin"),IF(INDEX(Dépenses!$A$2:$T$5000,$B22,M$1)="","",INDEX(Dépenses!$A$2:$T$5000,$B22,M$1)),"")</f>
        <v/>
      </c>
      <c r="N22" s="10" t="str" cm="1">
        <f t="array" aca="1" ref="N22" ca="1">IF(AND($A22&lt;&gt;"",$A22&lt;&gt;"fin"),IF(INDEX(Dépenses!$A$2:$T$5000,$B22,N$1)="","",INDEX(Dépenses!$A$2:$T$5000,$B22,N$1)),"")</f>
        <v/>
      </c>
      <c r="O22" s="10" t="str" cm="1">
        <f t="array" aca="1" ref="O22" ca="1">IF(AND($A22&lt;&gt;"",$A22&lt;&gt;"fin"),IF(INDEX(Dépenses!$A$2:$T$5000,$B22,O$1)="","",INDEX(Dépenses!$A$2:$T$5000,$B22,O$1)),"")</f>
        <v/>
      </c>
      <c r="P22" s="10" t="str" cm="1">
        <f t="array" aca="1" ref="P22" ca="1">IF(AND($A22&lt;&gt;"",$A22&lt;&gt;"fin"),IF(INDEX(Dépenses!$A$2:$T$5000,$B22,P$1)="","",INDEX(Dépenses!$A$2:$T$5000,$B22,P$1)),"")</f>
        <v/>
      </c>
      <c r="Q22" s="10" t="str" cm="1">
        <f t="array" aca="1" ref="Q22" ca="1">IF(AND($A22&lt;&gt;"",$A22&lt;&gt;"fin"),IF(INDEX(Dépenses!$A$2:$T$5000,$B22,Q$1)="","",INDEX(Dépenses!$A$2:$T$5000,$B22,Q$1)),"")</f>
        <v/>
      </c>
      <c r="R22" s="10" t="str" cm="1">
        <f t="array" aca="1" ref="R22" ca="1">IF(AND($A22&lt;&gt;"",$A22&lt;&gt;"fin"),IF(INDEX(Dépenses!$A$2:$T$5000,$B22,R$1)="","",INDEX(Dépenses!$A$2:$T$5000,$B22,R$1)),"")</f>
        <v/>
      </c>
      <c r="S22" s="10" t="str" cm="1">
        <f t="array" aca="1" ref="S22" ca="1">IF(AND($A22&lt;&gt;"",$A22&lt;&gt;"fin"),IF(INDEX(Dépenses!$A$2:$T$5000,$B22,S$1)="","",INDEX(Dépenses!$A$2:$T$5000,$B22,S$1)),"")</f>
        <v/>
      </c>
      <c r="T22" s="10" t="str" cm="1">
        <f t="array" aca="1" ref="T22" ca="1">IF(AND($A22&lt;&gt;"",$A22&lt;&gt;"fin"),IF(INDEX(Dépenses!$A$2:$T$5000,$B22,T$1)="","",INDEX(Dépenses!$A$2:$T$5000,$B22,T$1)),"")</f>
        <v/>
      </c>
    </row>
    <row r="23" spans="1:20" x14ac:dyDescent="0.25">
      <c r="A23" t="str">
        <f ca="1">IF(OR(A22="",A22="fin"),"",IF(ISNA(MATCH($F$3,OFFSET(Dépenses!$F$2:$F$5000,B22,0),0)),"fin",MATCH($F$3,OFFSET(Dépenses!$F$2:$F$5000,B22,0),0)))</f>
        <v/>
      </c>
      <c r="B23" t="str">
        <f t="shared" ca="1" si="2"/>
        <v/>
      </c>
      <c r="D23" s="79" t="str" cm="1">
        <f t="array" aca="1" ref="D23" ca="1">IF(AND($A23&lt;&gt;"",$A23&lt;&gt;"fin"),IF(INDEX(Dépenses!$A$2:$O$5000,$B23,D$1)="","",INDEX(Dépenses!$A$2:$O$5000,$B23,D$1)),"")</f>
        <v/>
      </c>
      <c r="E23" s="79" t="str" cm="1">
        <f t="array" aca="1" ref="E23" ca="1">IF(AND($A23&lt;&gt;"",$A23&lt;&gt;"fin"),IF(INDEX(Dépenses!$A$2:$O$5000,$B23,E$1)="","",INDEX(Dépenses!$A$2:$O$5000,$B23,E$1)),"")</f>
        <v/>
      </c>
      <c r="F23" s="79" t="str" cm="1">
        <f t="array" aca="1" ref="F23" ca="1">IF(AND($A23&lt;&gt;"",$A23&lt;&gt;"fin"),IF(INDEX(Dépenses!$A$2:$O$5000,$B23,F$1)="","",INDEX(Dépenses!$A$2:$O$5000,$B23,F$1)),"")</f>
        <v/>
      </c>
      <c r="G23" s="80" t="str" cm="1">
        <f t="array" aca="1" ref="G23" ca="1">IF(AND($A23&lt;&gt;"",$A23&lt;&gt;"fin"),IF(INDEX(Dépenses!$A$2:$O$5000,$B23,G$1)="","",INDEX(Dépenses!$A$2:$O$5000,$B23,G$1)),"")</f>
        <v/>
      </c>
      <c r="H23" s="11" t="str" cm="1">
        <f t="array" aca="1" ref="H23" ca="1">IF(AND($A23&lt;&gt;"",$A23&lt;&gt;"fin"),IF(INDEX(Dépenses!$A$2:$O$5000,$B23,H$1)="","",INDEX(Dépenses!$A$2:$O$5000,$B23,H$1)),"")</f>
        <v/>
      </c>
      <c r="I23" s="79" t="str" cm="1">
        <f t="array" aca="1" ref="I23" ca="1">IF(AND($A23&lt;&gt;"",$A23&lt;&gt;"fin"),IF(INDEX(Dépenses!$A$2:$O$5000,$B23,I$1)="","",INDEX(Dépenses!$A$2:$O$5000,$B23,I$1)),"")</f>
        <v/>
      </c>
      <c r="J23" s="81" t="str" cm="1">
        <f t="array" aca="1" ref="J23" ca="1">IF(AND($A23&lt;&gt;"",$A23&lt;&gt;"fin"),IF(INDEX(Dépenses!$A$2:$O$5000,$B23,J$1)="","",INDEX(Dépenses!$A$2:$O$5000,$B23,J$1)),"")</f>
        <v/>
      </c>
      <c r="K23" s="10" t="str" cm="1">
        <f t="array" aca="1" ref="K23" ca="1">IF(AND($A23&lt;&gt;"",$A23&lt;&gt;"fin"),IF(INDEX(Dépenses!$A$2:$T$5000,$B23,K$1)="","",INDEX(Dépenses!$A$2:$T$5000,$B23,K$1)),"")</f>
        <v/>
      </c>
      <c r="L23" s="10" t="str" cm="1">
        <f t="array" aca="1" ref="L23" ca="1">IF(AND($A23&lt;&gt;"",$A23&lt;&gt;"fin"),IF(INDEX(Dépenses!$A$2:$T$5000,$B23,L$1)="","",INDEX(Dépenses!$A$2:$T$5000,$B23,L$1)),"")</f>
        <v/>
      </c>
      <c r="M23" s="10" t="str" cm="1">
        <f t="array" aca="1" ref="M23" ca="1">IF(AND($A23&lt;&gt;"",$A23&lt;&gt;"fin"),IF(INDEX(Dépenses!$A$2:$T$5000,$B23,M$1)="","",INDEX(Dépenses!$A$2:$T$5000,$B23,M$1)),"")</f>
        <v/>
      </c>
      <c r="N23" s="10" t="str" cm="1">
        <f t="array" aca="1" ref="N23" ca="1">IF(AND($A23&lt;&gt;"",$A23&lt;&gt;"fin"),IF(INDEX(Dépenses!$A$2:$T$5000,$B23,N$1)="","",INDEX(Dépenses!$A$2:$T$5000,$B23,N$1)),"")</f>
        <v/>
      </c>
      <c r="O23" s="10" t="str" cm="1">
        <f t="array" aca="1" ref="O23" ca="1">IF(AND($A23&lt;&gt;"",$A23&lt;&gt;"fin"),IF(INDEX(Dépenses!$A$2:$T$5000,$B23,O$1)="","",INDEX(Dépenses!$A$2:$T$5000,$B23,O$1)),"")</f>
        <v/>
      </c>
      <c r="P23" s="10" t="str" cm="1">
        <f t="array" aca="1" ref="P23" ca="1">IF(AND($A23&lt;&gt;"",$A23&lt;&gt;"fin"),IF(INDEX(Dépenses!$A$2:$T$5000,$B23,P$1)="","",INDEX(Dépenses!$A$2:$T$5000,$B23,P$1)),"")</f>
        <v/>
      </c>
      <c r="Q23" s="10" t="str" cm="1">
        <f t="array" aca="1" ref="Q23" ca="1">IF(AND($A23&lt;&gt;"",$A23&lt;&gt;"fin"),IF(INDEX(Dépenses!$A$2:$T$5000,$B23,Q$1)="","",INDEX(Dépenses!$A$2:$T$5000,$B23,Q$1)),"")</f>
        <v/>
      </c>
      <c r="R23" s="10" t="str" cm="1">
        <f t="array" aca="1" ref="R23" ca="1">IF(AND($A23&lt;&gt;"",$A23&lt;&gt;"fin"),IF(INDEX(Dépenses!$A$2:$T$5000,$B23,R$1)="","",INDEX(Dépenses!$A$2:$T$5000,$B23,R$1)),"")</f>
        <v/>
      </c>
      <c r="S23" s="10" t="str" cm="1">
        <f t="array" aca="1" ref="S23" ca="1">IF(AND($A23&lt;&gt;"",$A23&lt;&gt;"fin"),IF(INDEX(Dépenses!$A$2:$T$5000,$B23,S$1)="","",INDEX(Dépenses!$A$2:$T$5000,$B23,S$1)),"")</f>
        <v/>
      </c>
      <c r="T23" s="10" t="str" cm="1">
        <f t="array" aca="1" ref="T23" ca="1">IF(AND($A23&lt;&gt;"",$A23&lt;&gt;"fin"),IF(INDEX(Dépenses!$A$2:$T$5000,$B23,T$1)="","",INDEX(Dépenses!$A$2:$T$5000,$B23,T$1)),"")</f>
        <v/>
      </c>
    </row>
    <row r="24" spans="1:20" x14ac:dyDescent="0.25">
      <c r="A24" t="str">
        <f ca="1">IF(OR(A23="",A23="fin"),"",IF(ISNA(MATCH($F$3,OFFSET(Dépenses!$F$2:$F$5000,B23,0),0)),"fin",MATCH($F$3,OFFSET(Dépenses!$F$2:$F$5000,B23,0),0)))</f>
        <v/>
      </c>
      <c r="B24" t="str">
        <f t="shared" ca="1" si="2"/>
        <v/>
      </c>
      <c r="D24" s="79" t="str" cm="1">
        <f t="array" aca="1" ref="D24" ca="1">IF(AND($A24&lt;&gt;"",$A24&lt;&gt;"fin"),IF(INDEX(Dépenses!$A$2:$O$5000,$B24,D$1)="","",INDEX(Dépenses!$A$2:$O$5000,$B24,D$1)),"")</f>
        <v/>
      </c>
      <c r="E24" s="79" t="str" cm="1">
        <f t="array" aca="1" ref="E24" ca="1">IF(AND($A24&lt;&gt;"",$A24&lt;&gt;"fin"),IF(INDEX(Dépenses!$A$2:$O$5000,$B24,E$1)="","",INDEX(Dépenses!$A$2:$O$5000,$B24,E$1)),"")</f>
        <v/>
      </c>
      <c r="F24" s="79" t="str" cm="1">
        <f t="array" aca="1" ref="F24" ca="1">IF(AND($A24&lt;&gt;"",$A24&lt;&gt;"fin"),IF(INDEX(Dépenses!$A$2:$O$5000,$B24,F$1)="","",INDEX(Dépenses!$A$2:$O$5000,$B24,F$1)),"")</f>
        <v/>
      </c>
      <c r="G24" s="80" t="str" cm="1">
        <f t="array" aca="1" ref="G24" ca="1">IF(AND($A24&lt;&gt;"",$A24&lt;&gt;"fin"),IF(INDEX(Dépenses!$A$2:$O$5000,$B24,G$1)="","",INDEX(Dépenses!$A$2:$O$5000,$B24,G$1)),"")</f>
        <v/>
      </c>
      <c r="H24" s="11" t="str" cm="1">
        <f t="array" aca="1" ref="H24" ca="1">IF(AND($A24&lt;&gt;"",$A24&lt;&gt;"fin"),IF(INDEX(Dépenses!$A$2:$O$5000,$B24,H$1)="","",INDEX(Dépenses!$A$2:$O$5000,$B24,H$1)),"")</f>
        <v/>
      </c>
      <c r="I24" s="79" t="str" cm="1">
        <f t="array" aca="1" ref="I24" ca="1">IF(AND($A24&lt;&gt;"",$A24&lt;&gt;"fin"),IF(INDEX(Dépenses!$A$2:$O$5000,$B24,I$1)="","",INDEX(Dépenses!$A$2:$O$5000,$B24,I$1)),"")</f>
        <v/>
      </c>
      <c r="J24" s="81" t="str" cm="1">
        <f t="array" aca="1" ref="J24" ca="1">IF(AND($A24&lt;&gt;"",$A24&lt;&gt;"fin"),IF(INDEX(Dépenses!$A$2:$O$5000,$B24,J$1)="","",INDEX(Dépenses!$A$2:$O$5000,$B24,J$1)),"")</f>
        <v/>
      </c>
      <c r="K24" s="10" t="str" cm="1">
        <f t="array" aca="1" ref="K24" ca="1">IF(AND($A24&lt;&gt;"",$A24&lt;&gt;"fin"),IF(INDEX(Dépenses!$A$2:$T$5000,$B24,K$1)="","",INDEX(Dépenses!$A$2:$T$5000,$B24,K$1)),"")</f>
        <v/>
      </c>
      <c r="L24" s="10" t="str" cm="1">
        <f t="array" aca="1" ref="L24" ca="1">IF(AND($A24&lt;&gt;"",$A24&lt;&gt;"fin"),IF(INDEX(Dépenses!$A$2:$T$5000,$B24,L$1)="","",INDEX(Dépenses!$A$2:$T$5000,$B24,L$1)),"")</f>
        <v/>
      </c>
      <c r="M24" s="10" t="str" cm="1">
        <f t="array" aca="1" ref="M24" ca="1">IF(AND($A24&lt;&gt;"",$A24&lt;&gt;"fin"),IF(INDEX(Dépenses!$A$2:$T$5000,$B24,M$1)="","",INDEX(Dépenses!$A$2:$T$5000,$B24,M$1)),"")</f>
        <v/>
      </c>
      <c r="N24" s="10" t="str" cm="1">
        <f t="array" aca="1" ref="N24" ca="1">IF(AND($A24&lt;&gt;"",$A24&lt;&gt;"fin"),IF(INDEX(Dépenses!$A$2:$T$5000,$B24,N$1)="","",INDEX(Dépenses!$A$2:$T$5000,$B24,N$1)),"")</f>
        <v/>
      </c>
      <c r="O24" s="10" t="str" cm="1">
        <f t="array" aca="1" ref="O24" ca="1">IF(AND($A24&lt;&gt;"",$A24&lt;&gt;"fin"),IF(INDEX(Dépenses!$A$2:$T$5000,$B24,O$1)="","",INDEX(Dépenses!$A$2:$T$5000,$B24,O$1)),"")</f>
        <v/>
      </c>
      <c r="P24" s="10" t="str" cm="1">
        <f t="array" aca="1" ref="P24" ca="1">IF(AND($A24&lt;&gt;"",$A24&lt;&gt;"fin"),IF(INDEX(Dépenses!$A$2:$T$5000,$B24,P$1)="","",INDEX(Dépenses!$A$2:$T$5000,$B24,P$1)),"")</f>
        <v/>
      </c>
      <c r="Q24" s="10" t="str" cm="1">
        <f t="array" aca="1" ref="Q24" ca="1">IF(AND($A24&lt;&gt;"",$A24&lt;&gt;"fin"),IF(INDEX(Dépenses!$A$2:$T$5000,$B24,Q$1)="","",INDEX(Dépenses!$A$2:$T$5000,$B24,Q$1)),"")</f>
        <v/>
      </c>
      <c r="R24" s="10" t="str" cm="1">
        <f t="array" aca="1" ref="R24" ca="1">IF(AND($A24&lt;&gt;"",$A24&lt;&gt;"fin"),IF(INDEX(Dépenses!$A$2:$T$5000,$B24,R$1)="","",INDEX(Dépenses!$A$2:$T$5000,$B24,R$1)),"")</f>
        <v/>
      </c>
      <c r="S24" s="10" t="str" cm="1">
        <f t="array" aca="1" ref="S24" ca="1">IF(AND($A24&lt;&gt;"",$A24&lt;&gt;"fin"),IF(INDEX(Dépenses!$A$2:$T$5000,$B24,S$1)="","",INDEX(Dépenses!$A$2:$T$5000,$B24,S$1)),"")</f>
        <v/>
      </c>
      <c r="T24" s="10" t="str" cm="1">
        <f t="array" aca="1" ref="T24" ca="1">IF(AND($A24&lt;&gt;"",$A24&lt;&gt;"fin"),IF(INDEX(Dépenses!$A$2:$T$5000,$B24,T$1)="","",INDEX(Dépenses!$A$2:$T$5000,$B24,T$1)),"")</f>
        <v/>
      </c>
    </row>
    <row r="25" spans="1:20" x14ac:dyDescent="0.25">
      <c r="A25" t="str">
        <f ca="1">IF(OR(A24="",A24="fin"),"",IF(ISNA(MATCH($F$3,OFFSET(Dépenses!$F$2:$F$5000,B24,0),0)),"fin",MATCH($F$3,OFFSET(Dépenses!$F$2:$F$5000,B24,0),0)))</f>
        <v/>
      </c>
      <c r="B25" t="str">
        <f t="shared" ca="1" si="2"/>
        <v/>
      </c>
      <c r="D25" s="79" t="str" cm="1">
        <f t="array" aca="1" ref="D25" ca="1">IF(AND($A25&lt;&gt;"",$A25&lt;&gt;"fin"),IF(INDEX(Dépenses!$A$2:$O$5000,$B25,D$1)="","",INDEX(Dépenses!$A$2:$O$5000,$B25,D$1)),"")</f>
        <v/>
      </c>
      <c r="E25" s="79" t="str" cm="1">
        <f t="array" aca="1" ref="E25" ca="1">IF(AND($A25&lt;&gt;"",$A25&lt;&gt;"fin"),IF(INDEX(Dépenses!$A$2:$O$5000,$B25,E$1)="","",INDEX(Dépenses!$A$2:$O$5000,$B25,E$1)),"")</f>
        <v/>
      </c>
      <c r="F25" s="79" t="str" cm="1">
        <f t="array" aca="1" ref="F25" ca="1">IF(AND($A25&lt;&gt;"",$A25&lt;&gt;"fin"),IF(INDEX(Dépenses!$A$2:$O$5000,$B25,F$1)="","",INDEX(Dépenses!$A$2:$O$5000,$B25,F$1)),"")</f>
        <v/>
      </c>
      <c r="G25" s="80" t="str" cm="1">
        <f t="array" aca="1" ref="G25" ca="1">IF(AND($A25&lt;&gt;"",$A25&lt;&gt;"fin"),IF(INDEX(Dépenses!$A$2:$O$5000,$B25,G$1)="","",INDEX(Dépenses!$A$2:$O$5000,$B25,G$1)),"")</f>
        <v/>
      </c>
      <c r="H25" s="11" t="str" cm="1">
        <f t="array" aca="1" ref="H25" ca="1">IF(AND($A25&lt;&gt;"",$A25&lt;&gt;"fin"),IF(INDEX(Dépenses!$A$2:$O$5000,$B25,H$1)="","",INDEX(Dépenses!$A$2:$O$5000,$B25,H$1)),"")</f>
        <v/>
      </c>
      <c r="I25" s="79" t="str" cm="1">
        <f t="array" aca="1" ref="I25" ca="1">IF(AND($A25&lt;&gt;"",$A25&lt;&gt;"fin"),IF(INDEX(Dépenses!$A$2:$O$5000,$B25,I$1)="","",INDEX(Dépenses!$A$2:$O$5000,$B25,I$1)),"")</f>
        <v/>
      </c>
      <c r="J25" s="81" t="str" cm="1">
        <f t="array" aca="1" ref="J25" ca="1">IF(AND($A25&lt;&gt;"",$A25&lt;&gt;"fin"),IF(INDEX(Dépenses!$A$2:$O$5000,$B25,J$1)="","",INDEX(Dépenses!$A$2:$O$5000,$B25,J$1)),"")</f>
        <v/>
      </c>
      <c r="K25" s="10" t="str" cm="1">
        <f t="array" aca="1" ref="K25" ca="1">IF(AND($A25&lt;&gt;"",$A25&lt;&gt;"fin"),IF(INDEX(Dépenses!$A$2:$T$5000,$B25,K$1)="","",INDEX(Dépenses!$A$2:$T$5000,$B25,K$1)),"")</f>
        <v/>
      </c>
      <c r="L25" s="10" t="str" cm="1">
        <f t="array" aca="1" ref="L25" ca="1">IF(AND($A25&lt;&gt;"",$A25&lt;&gt;"fin"),IF(INDEX(Dépenses!$A$2:$T$5000,$B25,L$1)="","",INDEX(Dépenses!$A$2:$T$5000,$B25,L$1)),"")</f>
        <v/>
      </c>
      <c r="M25" s="10" t="str" cm="1">
        <f t="array" aca="1" ref="M25" ca="1">IF(AND($A25&lt;&gt;"",$A25&lt;&gt;"fin"),IF(INDEX(Dépenses!$A$2:$T$5000,$B25,M$1)="","",INDEX(Dépenses!$A$2:$T$5000,$B25,M$1)),"")</f>
        <v/>
      </c>
      <c r="N25" s="10" t="str" cm="1">
        <f t="array" aca="1" ref="N25" ca="1">IF(AND($A25&lt;&gt;"",$A25&lt;&gt;"fin"),IF(INDEX(Dépenses!$A$2:$T$5000,$B25,N$1)="","",INDEX(Dépenses!$A$2:$T$5000,$B25,N$1)),"")</f>
        <v/>
      </c>
      <c r="O25" s="10" t="str" cm="1">
        <f t="array" aca="1" ref="O25" ca="1">IF(AND($A25&lt;&gt;"",$A25&lt;&gt;"fin"),IF(INDEX(Dépenses!$A$2:$T$5000,$B25,O$1)="","",INDEX(Dépenses!$A$2:$T$5000,$B25,O$1)),"")</f>
        <v/>
      </c>
      <c r="P25" s="10" t="str" cm="1">
        <f t="array" aca="1" ref="P25" ca="1">IF(AND($A25&lt;&gt;"",$A25&lt;&gt;"fin"),IF(INDEX(Dépenses!$A$2:$T$5000,$B25,P$1)="","",INDEX(Dépenses!$A$2:$T$5000,$B25,P$1)),"")</f>
        <v/>
      </c>
      <c r="Q25" s="10" t="str" cm="1">
        <f t="array" aca="1" ref="Q25" ca="1">IF(AND($A25&lt;&gt;"",$A25&lt;&gt;"fin"),IF(INDEX(Dépenses!$A$2:$T$5000,$B25,Q$1)="","",INDEX(Dépenses!$A$2:$T$5000,$B25,Q$1)),"")</f>
        <v/>
      </c>
      <c r="R25" s="10" t="str" cm="1">
        <f t="array" aca="1" ref="R25" ca="1">IF(AND($A25&lt;&gt;"",$A25&lt;&gt;"fin"),IF(INDEX(Dépenses!$A$2:$T$5000,$B25,R$1)="","",INDEX(Dépenses!$A$2:$T$5000,$B25,R$1)),"")</f>
        <v/>
      </c>
      <c r="S25" s="10" t="str" cm="1">
        <f t="array" aca="1" ref="S25" ca="1">IF(AND($A25&lt;&gt;"",$A25&lt;&gt;"fin"),IF(INDEX(Dépenses!$A$2:$T$5000,$B25,S$1)="","",INDEX(Dépenses!$A$2:$T$5000,$B25,S$1)),"")</f>
        <v/>
      </c>
      <c r="T25" s="10" t="str" cm="1">
        <f t="array" aca="1" ref="T25" ca="1">IF(AND($A25&lt;&gt;"",$A25&lt;&gt;"fin"),IF(INDEX(Dépenses!$A$2:$T$5000,$B25,T$1)="","",INDEX(Dépenses!$A$2:$T$5000,$B25,T$1)),"")</f>
        <v/>
      </c>
    </row>
    <row r="26" spans="1:20" x14ac:dyDescent="0.25">
      <c r="A26" t="str">
        <f ca="1">IF(OR(A25="",A25="fin"),"",IF(ISNA(MATCH($F$3,OFFSET(Dépenses!$F$2:$F$5000,B25,0),0)),"fin",MATCH($F$3,OFFSET(Dépenses!$F$2:$F$5000,B25,0),0)))</f>
        <v/>
      </c>
      <c r="B26" t="str">
        <f t="shared" ca="1" si="2"/>
        <v/>
      </c>
      <c r="D26" s="79" t="str" cm="1">
        <f t="array" aca="1" ref="D26" ca="1">IF(AND($A26&lt;&gt;"",$A26&lt;&gt;"fin"),IF(INDEX(Dépenses!$A$2:$O$5000,$B26,D$1)="","",INDEX(Dépenses!$A$2:$O$5000,$B26,D$1)),"")</f>
        <v/>
      </c>
      <c r="E26" s="79" t="str" cm="1">
        <f t="array" aca="1" ref="E26" ca="1">IF(AND($A26&lt;&gt;"",$A26&lt;&gt;"fin"),IF(INDEX(Dépenses!$A$2:$O$5000,$B26,E$1)="","",INDEX(Dépenses!$A$2:$O$5000,$B26,E$1)),"")</f>
        <v/>
      </c>
      <c r="F26" s="79" t="str" cm="1">
        <f t="array" aca="1" ref="F26" ca="1">IF(AND($A26&lt;&gt;"",$A26&lt;&gt;"fin"),IF(INDEX(Dépenses!$A$2:$O$5000,$B26,F$1)="","",INDEX(Dépenses!$A$2:$O$5000,$B26,F$1)),"")</f>
        <v/>
      </c>
      <c r="G26" s="80" t="str" cm="1">
        <f t="array" aca="1" ref="G26" ca="1">IF(AND($A26&lt;&gt;"",$A26&lt;&gt;"fin"),IF(INDEX(Dépenses!$A$2:$O$5000,$B26,G$1)="","",INDEX(Dépenses!$A$2:$O$5000,$B26,G$1)),"")</f>
        <v/>
      </c>
      <c r="H26" s="11" t="str" cm="1">
        <f t="array" aca="1" ref="H26" ca="1">IF(AND($A26&lt;&gt;"",$A26&lt;&gt;"fin"),IF(INDEX(Dépenses!$A$2:$O$5000,$B26,H$1)="","",INDEX(Dépenses!$A$2:$O$5000,$B26,H$1)),"")</f>
        <v/>
      </c>
      <c r="I26" s="79" t="str" cm="1">
        <f t="array" aca="1" ref="I26" ca="1">IF(AND($A26&lt;&gt;"",$A26&lt;&gt;"fin"),IF(INDEX(Dépenses!$A$2:$O$5000,$B26,I$1)="","",INDEX(Dépenses!$A$2:$O$5000,$B26,I$1)),"")</f>
        <v/>
      </c>
      <c r="J26" s="81" t="str" cm="1">
        <f t="array" aca="1" ref="J26" ca="1">IF(AND($A26&lt;&gt;"",$A26&lt;&gt;"fin"),IF(INDEX(Dépenses!$A$2:$O$5000,$B26,J$1)="","",INDEX(Dépenses!$A$2:$O$5000,$B26,J$1)),"")</f>
        <v/>
      </c>
      <c r="K26" s="10" t="str" cm="1">
        <f t="array" aca="1" ref="K26" ca="1">IF(AND($A26&lt;&gt;"",$A26&lt;&gt;"fin"),IF(INDEX(Dépenses!$A$2:$T$5000,$B26,K$1)="","",INDEX(Dépenses!$A$2:$T$5000,$B26,K$1)),"")</f>
        <v/>
      </c>
      <c r="L26" s="10" t="str" cm="1">
        <f t="array" aca="1" ref="L26" ca="1">IF(AND($A26&lt;&gt;"",$A26&lt;&gt;"fin"),IF(INDEX(Dépenses!$A$2:$T$5000,$B26,L$1)="","",INDEX(Dépenses!$A$2:$T$5000,$B26,L$1)),"")</f>
        <v/>
      </c>
      <c r="M26" s="10" t="str" cm="1">
        <f t="array" aca="1" ref="M26" ca="1">IF(AND($A26&lt;&gt;"",$A26&lt;&gt;"fin"),IF(INDEX(Dépenses!$A$2:$T$5000,$B26,M$1)="","",INDEX(Dépenses!$A$2:$T$5000,$B26,M$1)),"")</f>
        <v/>
      </c>
      <c r="N26" s="10" t="str" cm="1">
        <f t="array" aca="1" ref="N26" ca="1">IF(AND($A26&lt;&gt;"",$A26&lt;&gt;"fin"),IF(INDEX(Dépenses!$A$2:$T$5000,$B26,N$1)="","",INDEX(Dépenses!$A$2:$T$5000,$B26,N$1)),"")</f>
        <v/>
      </c>
      <c r="O26" s="10" t="str" cm="1">
        <f t="array" aca="1" ref="O26" ca="1">IF(AND($A26&lt;&gt;"",$A26&lt;&gt;"fin"),IF(INDEX(Dépenses!$A$2:$T$5000,$B26,O$1)="","",INDEX(Dépenses!$A$2:$T$5000,$B26,O$1)),"")</f>
        <v/>
      </c>
      <c r="P26" s="10" t="str" cm="1">
        <f t="array" aca="1" ref="P26" ca="1">IF(AND($A26&lt;&gt;"",$A26&lt;&gt;"fin"),IF(INDEX(Dépenses!$A$2:$T$5000,$B26,P$1)="","",INDEX(Dépenses!$A$2:$T$5000,$B26,P$1)),"")</f>
        <v/>
      </c>
      <c r="Q26" s="10" t="str" cm="1">
        <f t="array" aca="1" ref="Q26" ca="1">IF(AND($A26&lt;&gt;"",$A26&lt;&gt;"fin"),IF(INDEX(Dépenses!$A$2:$T$5000,$B26,Q$1)="","",INDEX(Dépenses!$A$2:$T$5000,$B26,Q$1)),"")</f>
        <v/>
      </c>
      <c r="R26" s="10" t="str" cm="1">
        <f t="array" aca="1" ref="R26" ca="1">IF(AND($A26&lt;&gt;"",$A26&lt;&gt;"fin"),IF(INDEX(Dépenses!$A$2:$T$5000,$B26,R$1)="","",INDEX(Dépenses!$A$2:$T$5000,$B26,R$1)),"")</f>
        <v/>
      </c>
      <c r="S26" s="10" t="str" cm="1">
        <f t="array" aca="1" ref="S26" ca="1">IF(AND($A26&lt;&gt;"",$A26&lt;&gt;"fin"),IF(INDEX(Dépenses!$A$2:$T$5000,$B26,S$1)="","",INDEX(Dépenses!$A$2:$T$5000,$B26,S$1)),"")</f>
        <v/>
      </c>
      <c r="T26" s="10" t="str" cm="1">
        <f t="array" aca="1" ref="T26" ca="1">IF(AND($A26&lt;&gt;"",$A26&lt;&gt;"fin"),IF(INDEX(Dépenses!$A$2:$T$5000,$B26,T$1)="","",INDEX(Dépenses!$A$2:$T$5000,$B26,T$1)),"")</f>
        <v/>
      </c>
    </row>
    <row r="27" spans="1:20" x14ac:dyDescent="0.25">
      <c r="A27" t="str">
        <f ca="1">IF(OR(A26="",A26="fin"),"",IF(ISNA(MATCH($F$3,OFFSET(Dépenses!$F$2:$F$5000,B26,0),0)),"fin",MATCH($F$3,OFFSET(Dépenses!$F$2:$F$5000,B26,0),0)))</f>
        <v/>
      </c>
      <c r="B27" t="str">
        <f t="shared" ca="1" si="2"/>
        <v/>
      </c>
      <c r="D27" s="79" t="str" cm="1">
        <f t="array" aca="1" ref="D27" ca="1">IF(AND($A27&lt;&gt;"",$A27&lt;&gt;"fin"),IF(INDEX(Dépenses!$A$2:$O$5000,$B27,D$1)="","",INDEX(Dépenses!$A$2:$O$5000,$B27,D$1)),"")</f>
        <v/>
      </c>
      <c r="E27" s="79" t="str" cm="1">
        <f t="array" aca="1" ref="E27" ca="1">IF(AND($A27&lt;&gt;"",$A27&lt;&gt;"fin"),IF(INDEX(Dépenses!$A$2:$O$5000,$B27,E$1)="","",INDEX(Dépenses!$A$2:$O$5000,$B27,E$1)),"")</f>
        <v/>
      </c>
      <c r="F27" s="79" t="str" cm="1">
        <f t="array" aca="1" ref="F27" ca="1">IF(AND($A27&lt;&gt;"",$A27&lt;&gt;"fin"),IF(INDEX(Dépenses!$A$2:$O$5000,$B27,F$1)="","",INDEX(Dépenses!$A$2:$O$5000,$B27,F$1)),"")</f>
        <v/>
      </c>
      <c r="G27" s="80" t="str" cm="1">
        <f t="array" aca="1" ref="G27" ca="1">IF(AND($A27&lt;&gt;"",$A27&lt;&gt;"fin"),IF(INDEX(Dépenses!$A$2:$O$5000,$B27,G$1)="","",INDEX(Dépenses!$A$2:$O$5000,$B27,G$1)),"")</f>
        <v/>
      </c>
      <c r="H27" s="11" t="str" cm="1">
        <f t="array" aca="1" ref="H27" ca="1">IF(AND($A27&lt;&gt;"",$A27&lt;&gt;"fin"),IF(INDEX(Dépenses!$A$2:$O$5000,$B27,H$1)="","",INDEX(Dépenses!$A$2:$O$5000,$B27,H$1)),"")</f>
        <v/>
      </c>
      <c r="I27" s="79" t="str" cm="1">
        <f t="array" aca="1" ref="I27" ca="1">IF(AND($A27&lt;&gt;"",$A27&lt;&gt;"fin"),IF(INDEX(Dépenses!$A$2:$O$5000,$B27,I$1)="","",INDEX(Dépenses!$A$2:$O$5000,$B27,I$1)),"")</f>
        <v/>
      </c>
      <c r="J27" s="81" t="str" cm="1">
        <f t="array" aca="1" ref="J27" ca="1">IF(AND($A27&lt;&gt;"",$A27&lt;&gt;"fin"),IF(INDEX(Dépenses!$A$2:$O$5000,$B27,J$1)="","",INDEX(Dépenses!$A$2:$O$5000,$B27,J$1)),"")</f>
        <v/>
      </c>
      <c r="K27" s="10" t="str" cm="1">
        <f t="array" aca="1" ref="K27" ca="1">IF(AND($A27&lt;&gt;"",$A27&lt;&gt;"fin"),IF(INDEX(Dépenses!$A$2:$T$5000,$B27,K$1)="","",INDEX(Dépenses!$A$2:$T$5000,$B27,K$1)),"")</f>
        <v/>
      </c>
      <c r="L27" s="10" t="str" cm="1">
        <f t="array" aca="1" ref="L27" ca="1">IF(AND($A27&lt;&gt;"",$A27&lt;&gt;"fin"),IF(INDEX(Dépenses!$A$2:$T$5000,$B27,L$1)="","",INDEX(Dépenses!$A$2:$T$5000,$B27,L$1)),"")</f>
        <v/>
      </c>
      <c r="M27" s="10" t="str" cm="1">
        <f t="array" aca="1" ref="M27" ca="1">IF(AND($A27&lt;&gt;"",$A27&lt;&gt;"fin"),IF(INDEX(Dépenses!$A$2:$T$5000,$B27,M$1)="","",INDEX(Dépenses!$A$2:$T$5000,$B27,M$1)),"")</f>
        <v/>
      </c>
      <c r="N27" s="10" t="str" cm="1">
        <f t="array" aca="1" ref="N27" ca="1">IF(AND($A27&lt;&gt;"",$A27&lt;&gt;"fin"),IF(INDEX(Dépenses!$A$2:$T$5000,$B27,N$1)="","",INDEX(Dépenses!$A$2:$T$5000,$B27,N$1)),"")</f>
        <v/>
      </c>
      <c r="O27" s="10" t="str" cm="1">
        <f t="array" aca="1" ref="O27" ca="1">IF(AND($A27&lt;&gt;"",$A27&lt;&gt;"fin"),IF(INDEX(Dépenses!$A$2:$T$5000,$B27,O$1)="","",INDEX(Dépenses!$A$2:$T$5000,$B27,O$1)),"")</f>
        <v/>
      </c>
      <c r="P27" s="10" t="str" cm="1">
        <f t="array" aca="1" ref="P27" ca="1">IF(AND($A27&lt;&gt;"",$A27&lt;&gt;"fin"),IF(INDEX(Dépenses!$A$2:$T$5000,$B27,P$1)="","",INDEX(Dépenses!$A$2:$T$5000,$B27,P$1)),"")</f>
        <v/>
      </c>
      <c r="Q27" s="10" t="str" cm="1">
        <f t="array" aca="1" ref="Q27" ca="1">IF(AND($A27&lt;&gt;"",$A27&lt;&gt;"fin"),IF(INDEX(Dépenses!$A$2:$T$5000,$B27,Q$1)="","",INDEX(Dépenses!$A$2:$T$5000,$B27,Q$1)),"")</f>
        <v/>
      </c>
      <c r="R27" s="10" t="str" cm="1">
        <f t="array" aca="1" ref="R27" ca="1">IF(AND($A27&lt;&gt;"",$A27&lt;&gt;"fin"),IF(INDEX(Dépenses!$A$2:$T$5000,$B27,R$1)="","",INDEX(Dépenses!$A$2:$T$5000,$B27,R$1)),"")</f>
        <v/>
      </c>
      <c r="S27" s="10" t="str" cm="1">
        <f t="array" aca="1" ref="S27" ca="1">IF(AND($A27&lt;&gt;"",$A27&lt;&gt;"fin"),IF(INDEX(Dépenses!$A$2:$T$5000,$B27,S$1)="","",INDEX(Dépenses!$A$2:$T$5000,$B27,S$1)),"")</f>
        <v/>
      </c>
      <c r="T27" s="10" t="str" cm="1">
        <f t="array" aca="1" ref="T27" ca="1">IF(AND($A27&lt;&gt;"",$A27&lt;&gt;"fin"),IF(INDEX(Dépenses!$A$2:$T$5000,$B27,T$1)="","",INDEX(Dépenses!$A$2:$T$5000,$B27,T$1)),"")</f>
        <v/>
      </c>
    </row>
    <row r="28" spans="1:20" x14ac:dyDescent="0.25">
      <c r="A28" t="str">
        <f ca="1">IF(OR(A27="",A27="fin"),"",IF(ISNA(MATCH($F$3,OFFSET(Dépenses!$F$2:$F$5000,B27,0),0)),"fin",MATCH($F$3,OFFSET(Dépenses!$F$2:$F$5000,B27,0),0)))</f>
        <v/>
      </c>
      <c r="B28" t="str">
        <f t="shared" ca="1" si="2"/>
        <v/>
      </c>
      <c r="D28" s="79" t="str" cm="1">
        <f t="array" aca="1" ref="D28" ca="1">IF(AND($A28&lt;&gt;"",$A28&lt;&gt;"fin"),IF(INDEX(Dépenses!$A$2:$O$5000,$B28,D$1)="","",INDEX(Dépenses!$A$2:$O$5000,$B28,D$1)),"")</f>
        <v/>
      </c>
      <c r="E28" s="79" t="str" cm="1">
        <f t="array" aca="1" ref="E28" ca="1">IF(AND($A28&lt;&gt;"",$A28&lt;&gt;"fin"),IF(INDEX(Dépenses!$A$2:$O$5000,$B28,E$1)="","",INDEX(Dépenses!$A$2:$O$5000,$B28,E$1)),"")</f>
        <v/>
      </c>
      <c r="F28" s="79" t="str" cm="1">
        <f t="array" aca="1" ref="F28" ca="1">IF(AND($A28&lt;&gt;"",$A28&lt;&gt;"fin"),IF(INDEX(Dépenses!$A$2:$O$5000,$B28,F$1)="","",INDEX(Dépenses!$A$2:$O$5000,$B28,F$1)),"")</f>
        <v/>
      </c>
      <c r="G28" s="80" t="str" cm="1">
        <f t="array" aca="1" ref="G28" ca="1">IF(AND($A28&lt;&gt;"",$A28&lt;&gt;"fin"),IF(INDEX(Dépenses!$A$2:$O$5000,$B28,G$1)="","",INDEX(Dépenses!$A$2:$O$5000,$B28,G$1)),"")</f>
        <v/>
      </c>
      <c r="H28" s="11" t="str" cm="1">
        <f t="array" aca="1" ref="H28" ca="1">IF(AND($A28&lt;&gt;"",$A28&lt;&gt;"fin"),IF(INDEX(Dépenses!$A$2:$O$5000,$B28,H$1)="","",INDEX(Dépenses!$A$2:$O$5000,$B28,H$1)),"")</f>
        <v/>
      </c>
      <c r="I28" s="79" t="str" cm="1">
        <f t="array" aca="1" ref="I28" ca="1">IF(AND($A28&lt;&gt;"",$A28&lt;&gt;"fin"),IF(INDEX(Dépenses!$A$2:$O$5000,$B28,I$1)="","",INDEX(Dépenses!$A$2:$O$5000,$B28,I$1)),"")</f>
        <v/>
      </c>
      <c r="J28" s="81" t="str" cm="1">
        <f t="array" aca="1" ref="J28" ca="1">IF(AND($A28&lt;&gt;"",$A28&lt;&gt;"fin"),IF(INDEX(Dépenses!$A$2:$O$5000,$B28,J$1)="","",INDEX(Dépenses!$A$2:$O$5000,$B28,J$1)),"")</f>
        <v/>
      </c>
      <c r="K28" s="10" t="str" cm="1">
        <f t="array" aca="1" ref="K28" ca="1">IF(AND($A28&lt;&gt;"",$A28&lt;&gt;"fin"),IF(INDEX(Dépenses!$A$2:$T$5000,$B28,K$1)="","",INDEX(Dépenses!$A$2:$T$5000,$B28,K$1)),"")</f>
        <v/>
      </c>
      <c r="L28" s="10" t="str" cm="1">
        <f t="array" aca="1" ref="L28" ca="1">IF(AND($A28&lt;&gt;"",$A28&lt;&gt;"fin"),IF(INDEX(Dépenses!$A$2:$T$5000,$B28,L$1)="","",INDEX(Dépenses!$A$2:$T$5000,$B28,L$1)),"")</f>
        <v/>
      </c>
      <c r="M28" s="10" t="str" cm="1">
        <f t="array" aca="1" ref="M28" ca="1">IF(AND($A28&lt;&gt;"",$A28&lt;&gt;"fin"),IF(INDEX(Dépenses!$A$2:$T$5000,$B28,M$1)="","",INDEX(Dépenses!$A$2:$T$5000,$B28,M$1)),"")</f>
        <v/>
      </c>
      <c r="N28" s="10" t="str" cm="1">
        <f t="array" aca="1" ref="N28" ca="1">IF(AND($A28&lt;&gt;"",$A28&lt;&gt;"fin"),IF(INDEX(Dépenses!$A$2:$T$5000,$B28,N$1)="","",INDEX(Dépenses!$A$2:$T$5000,$B28,N$1)),"")</f>
        <v/>
      </c>
      <c r="O28" s="10" t="str" cm="1">
        <f t="array" aca="1" ref="O28" ca="1">IF(AND($A28&lt;&gt;"",$A28&lt;&gt;"fin"),IF(INDEX(Dépenses!$A$2:$T$5000,$B28,O$1)="","",INDEX(Dépenses!$A$2:$T$5000,$B28,O$1)),"")</f>
        <v/>
      </c>
      <c r="P28" s="10" t="str" cm="1">
        <f t="array" aca="1" ref="P28" ca="1">IF(AND($A28&lt;&gt;"",$A28&lt;&gt;"fin"),IF(INDEX(Dépenses!$A$2:$T$5000,$B28,P$1)="","",INDEX(Dépenses!$A$2:$T$5000,$B28,P$1)),"")</f>
        <v/>
      </c>
      <c r="Q28" s="10" t="str" cm="1">
        <f t="array" aca="1" ref="Q28" ca="1">IF(AND($A28&lt;&gt;"",$A28&lt;&gt;"fin"),IF(INDEX(Dépenses!$A$2:$T$5000,$B28,Q$1)="","",INDEX(Dépenses!$A$2:$T$5000,$B28,Q$1)),"")</f>
        <v/>
      </c>
      <c r="R28" s="10" t="str" cm="1">
        <f t="array" aca="1" ref="R28" ca="1">IF(AND($A28&lt;&gt;"",$A28&lt;&gt;"fin"),IF(INDEX(Dépenses!$A$2:$T$5000,$B28,R$1)="","",INDEX(Dépenses!$A$2:$T$5000,$B28,R$1)),"")</f>
        <v/>
      </c>
      <c r="S28" s="10" t="str" cm="1">
        <f t="array" aca="1" ref="S28" ca="1">IF(AND($A28&lt;&gt;"",$A28&lt;&gt;"fin"),IF(INDEX(Dépenses!$A$2:$T$5000,$B28,S$1)="","",INDEX(Dépenses!$A$2:$T$5000,$B28,S$1)),"")</f>
        <v/>
      </c>
      <c r="T28" s="10" t="str" cm="1">
        <f t="array" aca="1" ref="T28" ca="1">IF(AND($A28&lt;&gt;"",$A28&lt;&gt;"fin"),IF(INDEX(Dépenses!$A$2:$T$5000,$B28,T$1)="","",INDEX(Dépenses!$A$2:$T$5000,$B28,T$1)),"")</f>
        <v/>
      </c>
    </row>
    <row r="29" spans="1:20" x14ac:dyDescent="0.25">
      <c r="A29" t="str">
        <f ca="1">IF(OR(A28="",A28="fin"),"",IF(ISNA(MATCH($F$3,OFFSET(Dépenses!$F$2:$F$5000,B28,0),0)),"fin",MATCH($F$3,OFFSET(Dépenses!$F$2:$F$5000,B28,0),0)))</f>
        <v/>
      </c>
      <c r="B29" t="str">
        <f t="shared" ca="1" si="2"/>
        <v/>
      </c>
      <c r="D29" s="79" t="str" cm="1">
        <f t="array" aca="1" ref="D29" ca="1">IF(AND($A29&lt;&gt;"",$A29&lt;&gt;"fin"),IF(INDEX(Dépenses!$A$2:$O$5000,$B29,D$1)="","",INDEX(Dépenses!$A$2:$O$5000,$B29,D$1)),"")</f>
        <v/>
      </c>
      <c r="E29" s="79" t="str" cm="1">
        <f t="array" aca="1" ref="E29" ca="1">IF(AND($A29&lt;&gt;"",$A29&lt;&gt;"fin"),IF(INDEX(Dépenses!$A$2:$O$5000,$B29,E$1)="","",INDEX(Dépenses!$A$2:$O$5000,$B29,E$1)),"")</f>
        <v/>
      </c>
      <c r="F29" s="79" t="str" cm="1">
        <f t="array" aca="1" ref="F29" ca="1">IF(AND($A29&lt;&gt;"",$A29&lt;&gt;"fin"),IF(INDEX(Dépenses!$A$2:$O$5000,$B29,F$1)="","",INDEX(Dépenses!$A$2:$O$5000,$B29,F$1)),"")</f>
        <v/>
      </c>
      <c r="G29" s="80" t="str" cm="1">
        <f t="array" aca="1" ref="G29" ca="1">IF(AND($A29&lt;&gt;"",$A29&lt;&gt;"fin"),IF(INDEX(Dépenses!$A$2:$O$5000,$B29,G$1)="","",INDEX(Dépenses!$A$2:$O$5000,$B29,G$1)),"")</f>
        <v/>
      </c>
      <c r="H29" s="11" t="str" cm="1">
        <f t="array" aca="1" ref="H29" ca="1">IF(AND($A29&lt;&gt;"",$A29&lt;&gt;"fin"),IF(INDEX(Dépenses!$A$2:$O$5000,$B29,H$1)="","",INDEX(Dépenses!$A$2:$O$5000,$B29,H$1)),"")</f>
        <v/>
      </c>
      <c r="I29" s="79" t="str" cm="1">
        <f t="array" aca="1" ref="I29" ca="1">IF(AND($A29&lt;&gt;"",$A29&lt;&gt;"fin"),IF(INDEX(Dépenses!$A$2:$O$5000,$B29,I$1)="","",INDEX(Dépenses!$A$2:$O$5000,$B29,I$1)),"")</f>
        <v/>
      </c>
      <c r="J29" s="81" t="str" cm="1">
        <f t="array" aca="1" ref="J29" ca="1">IF(AND($A29&lt;&gt;"",$A29&lt;&gt;"fin"),IF(INDEX(Dépenses!$A$2:$O$5000,$B29,J$1)="","",INDEX(Dépenses!$A$2:$O$5000,$B29,J$1)),"")</f>
        <v/>
      </c>
      <c r="K29" s="10" t="str" cm="1">
        <f t="array" aca="1" ref="K29" ca="1">IF(AND($A29&lt;&gt;"",$A29&lt;&gt;"fin"),IF(INDEX(Dépenses!$A$2:$T$5000,$B29,K$1)="","",INDEX(Dépenses!$A$2:$T$5000,$B29,K$1)),"")</f>
        <v/>
      </c>
      <c r="L29" s="10" t="str" cm="1">
        <f t="array" aca="1" ref="L29" ca="1">IF(AND($A29&lt;&gt;"",$A29&lt;&gt;"fin"),IF(INDEX(Dépenses!$A$2:$T$5000,$B29,L$1)="","",INDEX(Dépenses!$A$2:$T$5000,$B29,L$1)),"")</f>
        <v/>
      </c>
      <c r="M29" s="10" t="str" cm="1">
        <f t="array" aca="1" ref="M29" ca="1">IF(AND($A29&lt;&gt;"",$A29&lt;&gt;"fin"),IF(INDEX(Dépenses!$A$2:$T$5000,$B29,M$1)="","",INDEX(Dépenses!$A$2:$T$5000,$B29,M$1)),"")</f>
        <v/>
      </c>
      <c r="N29" s="10" t="str" cm="1">
        <f t="array" aca="1" ref="N29" ca="1">IF(AND($A29&lt;&gt;"",$A29&lt;&gt;"fin"),IF(INDEX(Dépenses!$A$2:$T$5000,$B29,N$1)="","",INDEX(Dépenses!$A$2:$T$5000,$B29,N$1)),"")</f>
        <v/>
      </c>
      <c r="O29" s="10" t="str" cm="1">
        <f t="array" aca="1" ref="O29" ca="1">IF(AND($A29&lt;&gt;"",$A29&lt;&gt;"fin"),IF(INDEX(Dépenses!$A$2:$T$5000,$B29,O$1)="","",INDEX(Dépenses!$A$2:$T$5000,$B29,O$1)),"")</f>
        <v/>
      </c>
      <c r="P29" s="10" t="str" cm="1">
        <f t="array" aca="1" ref="P29" ca="1">IF(AND($A29&lt;&gt;"",$A29&lt;&gt;"fin"),IF(INDEX(Dépenses!$A$2:$T$5000,$B29,P$1)="","",INDEX(Dépenses!$A$2:$T$5000,$B29,P$1)),"")</f>
        <v/>
      </c>
      <c r="Q29" s="10" t="str" cm="1">
        <f t="array" aca="1" ref="Q29" ca="1">IF(AND($A29&lt;&gt;"",$A29&lt;&gt;"fin"),IF(INDEX(Dépenses!$A$2:$T$5000,$B29,Q$1)="","",INDEX(Dépenses!$A$2:$T$5000,$B29,Q$1)),"")</f>
        <v/>
      </c>
      <c r="R29" s="10" t="str" cm="1">
        <f t="array" aca="1" ref="R29" ca="1">IF(AND($A29&lt;&gt;"",$A29&lt;&gt;"fin"),IF(INDEX(Dépenses!$A$2:$T$5000,$B29,R$1)="","",INDEX(Dépenses!$A$2:$T$5000,$B29,R$1)),"")</f>
        <v/>
      </c>
      <c r="S29" s="10" t="str" cm="1">
        <f t="array" aca="1" ref="S29" ca="1">IF(AND($A29&lt;&gt;"",$A29&lt;&gt;"fin"),IF(INDEX(Dépenses!$A$2:$T$5000,$B29,S$1)="","",INDEX(Dépenses!$A$2:$T$5000,$B29,S$1)),"")</f>
        <v/>
      </c>
      <c r="T29" s="10" t="str" cm="1">
        <f t="array" aca="1" ref="T29" ca="1">IF(AND($A29&lt;&gt;"",$A29&lt;&gt;"fin"),IF(INDEX(Dépenses!$A$2:$T$5000,$B29,T$1)="","",INDEX(Dépenses!$A$2:$T$5000,$B29,T$1)),"")</f>
        <v/>
      </c>
    </row>
    <row r="30" spans="1:20" x14ac:dyDescent="0.25">
      <c r="A30" t="str">
        <f ca="1">IF(OR(A29="",A29="fin"),"",IF(ISNA(MATCH($F$3,OFFSET(Dépenses!$F$2:$F$5000,B29,0),0)),"fin",MATCH($F$3,OFFSET(Dépenses!$F$2:$F$5000,B29,0),0)))</f>
        <v/>
      </c>
      <c r="B30" t="str">
        <f t="shared" ca="1" si="2"/>
        <v/>
      </c>
      <c r="D30" s="79" t="str" cm="1">
        <f t="array" aca="1" ref="D30" ca="1">IF(AND($A30&lt;&gt;"",$A30&lt;&gt;"fin"),IF(INDEX(Dépenses!$A$2:$O$5000,$B30,D$1)="","",INDEX(Dépenses!$A$2:$O$5000,$B30,D$1)),"")</f>
        <v/>
      </c>
      <c r="E30" s="79" t="str" cm="1">
        <f t="array" aca="1" ref="E30" ca="1">IF(AND($A30&lt;&gt;"",$A30&lt;&gt;"fin"),IF(INDEX(Dépenses!$A$2:$O$5000,$B30,E$1)="","",INDEX(Dépenses!$A$2:$O$5000,$B30,E$1)),"")</f>
        <v/>
      </c>
      <c r="F30" s="79" t="str" cm="1">
        <f t="array" aca="1" ref="F30" ca="1">IF(AND($A30&lt;&gt;"",$A30&lt;&gt;"fin"),IF(INDEX(Dépenses!$A$2:$O$5000,$B30,F$1)="","",INDEX(Dépenses!$A$2:$O$5000,$B30,F$1)),"")</f>
        <v/>
      </c>
      <c r="G30" s="80" t="str" cm="1">
        <f t="array" aca="1" ref="G30" ca="1">IF(AND($A30&lt;&gt;"",$A30&lt;&gt;"fin"),IF(INDEX(Dépenses!$A$2:$O$5000,$B30,G$1)="","",INDEX(Dépenses!$A$2:$O$5000,$B30,G$1)),"")</f>
        <v/>
      </c>
      <c r="H30" s="11" t="str" cm="1">
        <f t="array" aca="1" ref="H30" ca="1">IF(AND($A30&lt;&gt;"",$A30&lt;&gt;"fin"),IF(INDEX(Dépenses!$A$2:$O$5000,$B30,H$1)="","",INDEX(Dépenses!$A$2:$O$5000,$B30,H$1)),"")</f>
        <v/>
      </c>
      <c r="I30" s="79" t="str" cm="1">
        <f t="array" aca="1" ref="I30" ca="1">IF(AND($A30&lt;&gt;"",$A30&lt;&gt;"fin"),IF(INDEX(Dépenses!$A$2:$O$5000,$B30,I$1)="","",INDEX(Dépenses!$A$2:$O$5000,$B30,I$1)),"")</f>
        <v/>
      </c>
      <c r="J30" s="81" t="str" cm="1">
        <f t="array" aca="1" ref="J30" ca="1">IF(AND($A30&lt;&gt;"",$A30&lt;&gt;"fin"),IF(INDEX(Dépenses!$A$2:$O$5000,$B30,J$1)="","",INDEX(Dépenses!$A$2:$O$5000,$B30,J$1)),"")</f>
        <v/>
      </c>
      <c r="K30" s="10" t="str" cm="1">
        <f t="array" aca="1" ref="K30" ca="1">IF(AND($A30&lt;&gt;"",$A30&lt;&gt;"fin"),IF(INDEX(Dépenses!$A$2:$T$5000,$B30,K$1)="","",INDEX(Dépenses!$A$2:$T$5000,$B30,K$1)),"")</f>
        <v/>
      </c>
      <c r="L30" s="10" t="str" cm="1">
        <f t="array" aca="1" ref="L30" ca="1">IF(AND($A30&lt;&gt;"",$A30&lt;&gt;"fin"),IF(INDEX(Dépenses!$A$2:$T$5000,$B30,L$1)="","",INDEX(Dépenses!$A$2:$T$5000,$B30,L$1)),"")</f>
        <v/>
      </c>
      <c r="M30" s="10" t="str" cm="1">
        <f t="array" aca="1" ref="M30" ca="1">IF(AND($A30&lt;&gt;"",$A30&lt;&gt;"fin"),IF(INDEX(Dépenses!$A$2:$T$5000,$B30,M$1)="","",INDEX(Dépenses!$A$2:$T$5000,$B30,M$1)),"")</f>
        <v/>
      </c>
      <c r="N30" s="10" t="str" cm="1">
        <f t="array" aca="1" ref="N30" ca="1">IF(AND($A30&lt;&gt;"",$A30&lt;&gt;"fin"),IF(INDEX(Dépenses!$A$2:$T$5000,$B30,N$1)="","",INDEX(Dépenses!$A$2:$T$5000,$B30,N$1)),"")</f>
        <v/>
      </c>
      <c r="O30" s="10" t="str" cm="1">
        <f t="array" aca="1" ref="O30" ca="1">IF(AND($A30&lt;&gt;"",$A30&lt;&gt;"fin"),IF(INDEX(Dépenses!$A$2:$T$5000,$B30,O$1)="","",INDEX(Dépenses!$A$2:$T$5000,$B30,O$1)),"")</f>
        <v/>
      </c>
      <c r="P30" s="10" t="str" cm="1">
        <f t="array" aca="1" ref="P30" ca="1">IF(AND($A30&lt;&gt;"",$A30&lt;&gt;"fin"),IF(INDEX(Dépenses!$A$2:$T$5000,$B30,P$1)="","",INDEX(Dépenses!$A$2:$T$5000,$B30,P$1)),"")</f>
        <v/>
      </c>
      <c r="Q30" s="10" t="str" cm="1">
        <f t="array" aca="1" ref="Q30" ca="1">IF(AND($A30&lt;&gt;"",$A30&lt;&gt;"fin"),IF(INDEX(Dépenses!$A$2:$T$5000,$B30,Q$1)="","",INDEX(Dépenses!$A$2:$T$5000,$B30,Q$1)),"")</f>
        <v/>
      </c>
      <c r="R30" s="10" t="str" cm="1">
        <f t="array" aca="1" ref="R30" ca="1">IF(AND($A30&lt;&gt;"",$A30&lt;&gt;"fin"),IF(INDEX(Dépenses!$A$2:$T$5000,$B30,R$1)="","",INDEX(Dépenses!$A$2:$T$5000,$B30,R$1)),"")</f>
        <v/>
      </c>
      <c r="S30" s="10" t="str" cm="1">
        <f t="array" aca="1" ref="S30" ca="1">IF(AND($A30&lt;&gt;"",$A30&lt;&gt;"fin"),IF(INDEX(Dépenses!$A$2:$T$5000,$B30,S$1)="","",INDEX(Dépenses!$A$2:$T$5000,$B30,S$1)),"")</f>
        <v/>
      </c>
      <c r="T30" s="10" t="str" cm="1">
        <f t="array" aca="1" ref="T30" ca="1">IF(AND($A30&lt;&gt;"",$A30&lt;&gt;"fin"),IF(INDEX(Dépenses!$A$2:$T$5000,$B30,T$1)="","",INDEX(Dépenses!$A$2:$T$5000,$B30,T$1)),"")</f>
        <v/>
      </c>
    </row>
    <row r="31" spans="1:20" x14ac:dyDescent="0.25">
      <c r="A31" t="str">
        <f ca="1">IF(OR(A30="",A30="fin"),"",IF(ISNA(MATCH($F$3,OFFSET(Dépenses!$F$2:$F$5000,B30,0),0)),"fin",MATCH($F$3,OFFSET(Dépenses!$F$2:$F$5000,B30,0),0)))</f>
        <v/>
      </c>
      <c r="B31" t="str">
        <f t="shared" ca="1" si="2"/>
        <v/>
      </c>
      <c r="D31" s="79" t="str" cm="1">
        <f t="array" aca="1" ref="D31" ca="1">IF(AND($A31&lt;&gt;"",$A31&lt;&gt;"fin"),IF(INDEX(Dépenses!$A$2:$O$5000,$B31,D$1)="","",INDEX(Dépenses!$A$2:$O$5000,$B31,D$1)),"")</f>
        <v/>
      </c>
      <c r="E31" s="79" t="str" cm="1">
        <f t="array" aca="1" ref="E31" ca="1">IF(AND($A31&lt;&gt;"",$A31&lt;&gt;"fin"),IF(INDEX(Dépenses!$A$2:$O$5000,$B31,E$1)="","",INDEX(Dépenses!$A$2:$O$5000,$B31,E$1)),"")</f>
        <v/>
      </c>
      <c r="F31" s="79" t="str" cm="1">
        <f t="array" aca="1" ref="F31" ca="1">IF(AND($A31&lt;&gt;"",$A31&lt;&gt;"fin"),IF(INDEX(Dépenses!$A$2:$O$5000,$B31,F$1)="","",INDEX(Dépenses!$A$2:$O$5000,$B31,F$1)),"")</f>
        <v/>
      </c>
      <c r="G31" s="80" t="str" cm="1">
        <f t="array" aca="1" ref="G31" ca="1">IF(AND($A31&lt;&gt;"",$A31&lt;&gt;"fin"),IF(INDEX(Dépenses!$A$2:$O$5000,$B31,G$1)="","",INDEX(Dépenses!$A$2:$O$5000,$B31,G$1)),"")</f>
        <v/>
      </c>
      <c r="H31" s="11" t="str" cm="1">
        <f t="array" aca="1" ref="H31" ca="1">IF(AND($A31&lt;&gt;"",$A31&lt;&gt;"fin"),IF(INDEX(Dépenses!$A$2:$O$5000,$B31,H$1)="","",INDEX(Dépenses!$A$2:$O$5000,$B31,H$1)),"")</f>
        <v/>
      </c>
      <c r="I31" s="79" t="str" cm="1">
        <f t="array" aca="1" ref="I31" ca="1">IF(AND($A31&lt;&gt;"",$A31&lt;&gt;"fin"),IF(INDEX(Dépenses!$A$2:$O$5000,$B31,I$1)="","",INDEX(Dépenses!$A$2:$O$5000,$B31,I$1)),"")</f>
        <v/>
      </c>
      <c r="J31" s="81" t="str" cm="1">
        <f t="array" aca="1" ref="J31" ca="1">IF(AND($A31&lt;&gt;"",$A31&lt;&gt;"fin"),IF(INDEX(Dépenses!$A$2:$O$5000,$B31,J$1)="","",INDEX(Dépenses!$A$2:$O$5000,$B31,J$1)),"")</f>
        <v/>
      </c>
      <c r="K31" s="10" t="str" cm="1">
        <f t="array" aca="1" ref="K31" ca="1">IF(AND($A31&lt;&gt;"",$A31&lt;&gt;"fin"),IF(INDEX(Dépenses!$A$2:$T$5000,$B31,K$1)="","",INDEX(Dépenses!$A$2:$T$5000,$B31,K$1)),"")</f>
        <v/>
      </c>
      <c r="L31" s="10" t="str" cm="1">
        <f t="array" aca="1" ref="L31" ca="1">IF(AND($A31&lt;&gt;"",$A31&lt;&gt;"fin"),IF(INDEX(Dépenses!$A$2:$T$5000,$B31,L$1)="","",INDEX(Dépenses!$A$2:$T$5000,$B31,L$1)),"")</f>
        <v/>
      </c>
      <c r="M31" s="10" t="str" cm="1">
        <f t="array" aca="1" ref="M31" ca="1">IF(AND($A31&lt;&gt;"",$A31&lt;&gt;"fin"),IF(INDEX(Dépenses!$A$2:$T$5000,$B31,M$1)="","",INDEX(Dépenses!$A$2:$T$5000,$B31,M$1)),"")</f>
        <v/>
      </c>
      <c r="N31" s="10" t="str" cm="1">
        <f t="array" aca="1" ref="N31" ca="1">IF(AND($A31&lt;&gt;"",$A31&lt;&gt;"fin"),IF(INDEX(Dépenses!$A$2:$T$5000,$B31,N$1)="","",INDEX(Dépenses!$A$2:$T$5000,$B31,N$1)),"")</f>
        <v/>
      </c>
      <c r="O31" s="10" t="str" cm="1">
        <f t="array" aca="1" ref="O31" ca="1">IF(AND($A31&lt;&gt;"",$A31&lt;&gt;"fin"),IF(INDEX(Dépenses!$A$2:$T$5000,$B31,O$1)="","",INDEX(Dépenses!$A$2:$T$5000,$B31,O$1)),"")</f>
        <v/>
      </c>
      <c r="P31" s="10" t="str" cm="1">
        <f t="array" aca="1" ref="P31" ca="1">IF(AND($A31&lt;&gt;"",$A31&lt;&gt;"fin"),IF(INDEX(Dépenses!$A$2:$T$5000,$B31,P$1)="","",INDEX(Dépenses!$A$2:$T$5000,$B31,P$1)),"")</f>
        <v/>
      </c>
      <c r="Q31" s="10" t="str" cm="1">
        <f t="array" aca="1" ref="Q31" ca="1">IF(AND($A31&lt;&gt;"",$A31&lt;&gt;"fin"),IF(INDEX(Dépenses!$A$2:$T$5000,$B31,Q$1)="","",INDEX(Dépenses!$A$2:$T$5000,$B31,Q$1)),"")</f>
        <v/>
      </c>
      <c r="R31" s="10" t="str" cm="1">
        <f t="array" aca="1" ref="R31" ca="1">IF(AND($A31&lt;&gt;"",$A31&lt;&gt;"fin"),IF(INDEX(Dépenses!$A$2:$T$5000,$B31,R$1)="","",INDEX(Dépenses!$A$2:$T$5000,$B31,R$1)),"")</f>
        <v/>
      </c>
      <c r="S31" s="10" t="str" cm="1">
        <f t="array" aca="1" ref="S31" ca="1">IF(AND($A31&lt;&gt;"",$A31&lt;&gt;"fin"),IF(INDEX(Dépenses!$A$2:$T$5000,$B31,S$1)="","",INDEX(Dépenses!$A$2:$T$5000,$B31,S$1)),"")</f>
        <v/>
      </c>
      <c r="T31" s="10" t="str" cm="1">
        <f t="array" aca="1" ref="T31" ca="1">IF(AND($A31&lt;&gt;"",$A31&lt;&gt;"fin"),IF(INDEX(Dépenses!$A$2:$T$5000,$B31,T$1)="","",INDEX(Dépenses!$A$2:$T$5000,$B31,T$1)),"")</f>
        <v/>
      </c>
    </row>
    <row r="32" spans="1:20" x14ac:dyDescent="0.25">
      <c r="A32" t="str">
        <f ca="1">IF(OR(A31="",A31="fin"),"",IF(ISNA(MATCH($F$3,OFFSET(Dépenses!$F$2:$F$5000,B31,0),0)),"fin",MATCH($F$3,OFFSET(Dépenses!$F$2:$F$5000,B31,0),0)))</f>
        <v/>
      </c>
      <c r="B32" t="str">
        <f t="shared" ca="1" si="2"/>
        <v/>
      </c>
      <c r="D32" s="79" t="str" cm="1">
        <f t="array" aca="1" ref="D32" ca="1">IF(AND($A32&lt;&gt;"",$A32&lt;&gt;"fin"),IF(INDEX(Dépenses!$A$2:$O$5000,$B32,D$1)="","",INDEX(Dépenses!$A$2:$O$5000,$B32,D$1)),"")</f>
        <v/>
      </c>
      <c r="E32" s="79" t="str" cm="1">
        <f t="array" aca="1" ref="E32" ca="1">IF(AND($A32&lt;&gt;"",$A32&lt;&gt;"fin"),IF(INDEX(Dépenses!$A$2:$O$5000,$B32,E$1)="","",INDEX(Dépenses!$A$2:$O$5000,$B32,E$1)),"")</f>
        <v/>
      </c>
      <c r="F32" s="79" t="str" cm="1">
        <f t="array" aca="1" ref="F32" ca="1">IF(AND($A32&lt;&gt;"",$A32&lt;&gt;"fin"),IF(INDEX(Dépenses!$A$2:$O$5000,$B32,F$1)="","",INDEX(Dépenses!$A$2:$O$5000,$B32,F$1)),"")</f>
        <v/>
      </c>
      <c r="G32" s="80" t="str" cm="1">
        <f t="array" aca="1" ref="G32" ca="1">IF(AND($A32&lt;&gt;"",$A32&lt;&gt;"fin"),IF(INDEX(Dépenses!$A$2:$O$5000,$B32,G$1)="","",INDEX(Dépenses!$A$2:$O$5000,$B32,G$1)),"")</f>
        <v/>
      </c>
      <c r="H32" s="11" t="str" cm="1">
        <f t="array" aca="1" ref="H32" ca="1">IF(AND($A32&lt;&gt;"",$A32&lt;&gt;"fin"),IF(INDEX(Dépenses!$A$2:$O$5000,$B32,H$1)="","",INDEX(Dépenses!$A$2:$O$5000,$B32,H$1)),"")</f>
        <v/>
      </c>
      <c r="I32" s="79" t="str" cm="1">
        <f t="array" aca="1" ref="I32" ca="1">IF(AND($A32&lt;&gt;"",$A32&lt;&gt;"fin"),IF(INDEX(Dépenses!$A$2:$O$5000,$B32,I$1)="","",INDEX(Dépenses!$A$2:$O$5000,$B32,I$1)),"")</f>
        <v/>
      </c>
      <c r="J32" s="81" t="str" cm="1">
        <f t="array" aca="1" ref="J32" ca="1">IF(AND($A32&lt;&gt;"",$A32&lt;&gt;"fin"),IF(INDEX(Dépenses!$A$2:$O$5000,$B32,J$1)="","",INDEX(Dépenses!$A$2:$O$5000,$B32,J$1)),"")</f>
        <v/>
      </c>
      <c r="K32" s="10" t="str" cm="1">
        <f t="array" aca="1" ref="K32" ca="1">IF(AND($A32&lt;&gt;"",$A32&lt;&gt;"fin"),IF(INDEX(Dépenses!$A$2:$T$5000,$B32,K$1)="","",INDEX(Dépenses!$A$2:$T$5000,$B32,K$1)),"")</f>
        <v/>
      </c>
      <c r="L32" s="10" t="str" cm="1">
        <f t="array" aca="1" ref="L32" ca="1">IF(AND($A32&lt;&gt;"",$A32&lt;&gt;"fin"),IF(INDEX(Dépenses!$A$2:$T$5000,$B32,L$1)="","",INDEX(Dépenses!$A$2:$T$5000,$B32,L$1)),"")</f>
        <v/>
      </c>
      <c r="M32" s="10" t="str" cm="1">
        <f t="array" aca="1" ref="M32" ca="1">IF(AND($A32&lt;&gt;"",$A32&lt;&gt;"fin"),IF(INDEX(Dépenses!$A$2:$T$5000,$B32,M$1)="","",INDEX(Dépenses!$A$2:$T$5000,$B32,M$1)),"")</f>
        <v/>
      </c>
      <c r="N32" s="10" t="str" cm="1">
        <f t="array" aca="1" ref="N32" ca="1">IF(AND($A32&lt;&gt;"",$A32&lt;&gt;"fin"),IF(INDEX(Dépenses!$A$2:$T$5000,$B32,N$1)="","",INDEX(Dépenses!$A$2:$T$5000,$B32,N$1)),"")</f>
        <v/>
      </c>
      <c r="O32" s="10" t="str" cm="1">
        <f t="array" aca="1" ref="O32" ca="1">IF(AND($A32&lt;&gt;"",$A32&lt;&gt;"fin"),IF(INDEX(Dépenses!$A$2:$T$5000,$B32,O$1)="","",INDEX(Dépenses!$A$2:$T$5000,$B32,O$1)),"")</f>
        <v/>
      </c>
      <c r="P32" s="10" t="str" cm="1">
        <f t="array" aca="1" ref="P32" ca="1">IF(AND($A32&lt;&gt;"",$A32&lt;&gt;"fin"),IF(INDEX(Dépenses!$A$2:$T$5000,$B32,P$1)="","",INDEX(Dépenses!$A$2:$T$5000,$B32,P$1)),"")</f>
        <v/>
      </c>
      <c r="Q32" s="10" t="str" cm="1">
        <f t="array" aca="1" ref="Q32" ca="1">IF(AND($A32&lt;&gt;"",$A32&lt;&gt;"fin"),IF(INDEX(Dépenses!$A$2:$T$5000,$B32,Q$1)="","",INDEX(Dépenses!$A$2:$T$5000,$B32,Q$1)),"")</f>
        <v/>
      </c>
      <c r="R32" s="10" t="str" cm="1">
        <f t="array" aca="1" ref="R32" ca="1">IF(AND($A32&lt;&gt;"",$A32&lt;&gt;"fin"),IF(INDEX(Dépenses!$A$2:$T$5000,$B32,R$1)="","",INDEX(Dépenses!$A$2:$T$5000,$B32,R$1)),"")</f>
        <v/>
      </c>
      <c r="S32" s="10" t="str" cm="1">
        <f t="array" aca="1" ref="S32" ca="1">IF(AND($A32&lt;&gt;"",$A32&lt;&gt;"fin"),IF(INDEX(Dépenses!$A$2:$T$5000,$B32,S$1)="","",INDEX(Dépenses!$A$2:$T$5000,$B32,S$1)),"")</f>
        <v/>
      </c>
      <c r="T32" s="10" t="str" cm="1">
        <f t="array" aca="1" ref="T32" ca="1">IF(AND($A32&lt;&gt;"",$A32&lt;&gt;"fin"),IF(INDEX(Dépenses!$A$2:$T$5000,$B32,T$1)="","",INDEX(Dépenses!$A$2:$T$5000,$B32,T$1)),"")</f>
        <v/>
      </c>
    </row>
    <row r="33" spans="1:20" x14ac:dyDescent="0.25">
      <c r="A33" t="str">
        <f ca="1">IF(OR(A32="",A32="fin"),"",IF(ISNA(MATCH($F$3,OFFSET(Dépenses!$F$2:$F$5000,B32,0),0)),"fin",MATCH($F$3,OFFSET(Dépenses!$F$2:$F$5000,B32,0),0)))</f>
        <v/>
      </c>
      <c r="B33" t="str">
        <f t="shared" ca="1" si="2"/>
        <v/>
      </c>
      <c r="D33" s="79" t="str" cm="1">
        <f t="array" aca="1" ref="D33" ca="1">IF(AND($A33&lt;&gt;"",$A33&lt;&gt;"fin"),IF(INDEX(Dépenses!$A$2:$O$5000,$B33,D$1)="","",INDEX(Dépenses!$A$2:$O$5000,$B33,D$1)),"")</f>
        <v/>
      </c>
      <c r="E33" s="79" t="str" cm="1">
        <f t="array" aca="1" ref="E33" ca="1">IF(AND($A33&lt;&gt;"",$A33&lt;&gt;"fin"),IF(INDEX(Dépenses!$A$2:$O$5000,$B33,E$1)="","",INDEX(Dépenses!$A$2:$O$5000,$B33,E$1)),"")</f>
        <v/>
      </c>
      <c r="F33" s="79" t="str" cm="1">
        <f t="array" aca="1" ref="F33" ca="1">IF(AND($A33&lt;&gt;"",$A33&lt;&gt;"fin"),IF(INDEX(Dépenses!$A$2:$O$5000,$B33,F$1)="","",INDEX(Dépenses!$A$2:$O$5000,$B33,F$1)),"")</f>
        <v/>
      </c>
      <c r="G33" s="80" t="str" cm="1">
        <f t="array" aca="1" ref="G33" ca="1">IF(AND($A33&lt;&gt;"",$A33&lt;&gt;"fin"),IF(INDEX(Dépenses!$A$2:$O$5000,$B33,G$1)="","",INDEX(Dépenses!$A$2:$O$5000,$B33,G$1)),"")</f>
        <v/>
      </c>
      <c r="H33" s="11" t="str" cm="1">
        <f t="array" aca="1" ref="H33" ca="1">IF(AND($A33&lt;&gt;"",$A33&lt;&gt;"fin"),IF(INDEX(Dépenses!$A$2:$O$5000,$B33,H$1)="","",INDEX(Dépenses!$A$2:$O$5000,$B33,H$1)),"")</f>
        <v/>
      </c>
      <c r="I33" s="79" t="str" cm="1">
        <f t="array" aca="1" ref="I33" ca="1">IF(AND($A33&lt;&gt;"",$A33&lt;&gt;"fin"),IF(INDEX(Dépenses!$A$2:$O$5000,$B33,I$1)="","",INDEX(Dépenses!$A$2:$O$5000,$B33,I$1)),"")</f>
        <v/>
      </c>
      <c r="J33" s="81" t="str" cm="1">
        <f t="array" aca="1" ref="J33" ca="1">IF(AND($A33&lt;&gt;"",$A33&lt;&gt;"fin"),IF(INDEX(Dépenses!$A$2:$O$5000,$B33,J$1)="","",INDEX(Dépenses!$A$2:$O$5000,$B33,J$1)),"")</f>
        <v/>
      </c>
      <c r="K33" s="10" t="str" cm="1">
        <f t="array" aca="1" ref="K33" ca="1">IF(AND($A33&lt;&gt;"",$A33&lt;&gt;"fin"),IF(INDEX(Dépenses!$A$2:$T$5000,$B33,K$1)="","",INDEX(Dépenses!$A$2:$T$5000,$B33,K$1)),"")</f>
        <v/>
      </c>
      <c r="L33" s="10" t="str" cm="1">
        <f t="array" aca="1" ref="L33" ca="1">IF(AND($A33&lt;&gt;"",$A33&lt;&gt;"fin"),IF(INDEX(Dépenses!$A$2:$T$5000,$B33,L$1)="","",INDEX(Dépenses!$A$2:$T$5000,$B33,L$1)),"")</f>
        <v/>
      </c>
      <c r="M33" s="10" t="str" cm="1">
        <f t="array" aca="1" ref="M33" ca="1">IF(AND($A33&lt;&gt;"",$A33&lt;&gt;"fin"),IF(INDEX(Dépenses!$A$2:$T$5000,$B33,M$1)="","",INDEX(Dépenses!$A$2:$T$5000,$B33,M$1)),"")</f>
        <v/>
      </c>
      <c r="N33" s="10" t="str" cm="1">
        <f t="array" aca="1" ref="N33" ca="1">IF(AND($A33&lt;&gt;"",$A33&lt;&gt;"fin"),IF(INDEX(Dépenses!$A$2:$T$5000,$B33,N$1)="","",INDEX(Dépenses!$A$2:$T$5000,$B33,N$1)),"")</f>
        <v/>
      </c>
      <c r="O33" s="10" t="str" cm="1">
        <f t="array" aca="1" ref="O33" ca="1">IF(AND($A33&lt;&gt;"",$A33&lt;&gt;"fin"),IF(INDEX(Dépenses!$A$2:$T$5000,$B33,O$1)="","",INDEX(Dépenses!$A$2:$T$5000,$B33,O$1)),"")</f>
        <v/>
      </c>
      <c r="P33" s="10" t="str" cm="1">
        <f t="array" aca="1" ref="P33" ca="1">IF(AND($A33&lt;&gt;"",$A33&lt;&gt;"fin"),IF(INDEX(Dépenses!$A$2:$T$5000,$B33,P$1)="","",INDEX(Dépenses!$A$2:$T$5000,$B33,P$1)),"")</f>
        <v/>
      </c>
      <c r="Q33" s="10" t="str" cm="1">
        <f t="array" aca="1" ref="Q33" ca="1">IF(AND($A33&lt;&gt;"",$A33&lt;&gt;"fin"),IF(INDEX(Dépenses!$A$2:$T$5000,$B33,Q$1)="","",INDEX(Dépenses!$A$2:$T$5000,$B33,Q$1)),"")</f>
        <v/>
      </c>
      <c r="R33" s="10" t="str" cm="1">
        <f t="array" aca="1" ref="R33" ca="1">IF(AND($A33&lt;&gt;"",$A33&lt;&gt;"fin"),IF(INDEX(Dépenses!$A$2:$T$5000,$B33,R$1)="","",INDEX(Dépenses!$A$2:$T$5000,$B33,R$1)),"")</f>
        <v/>
      </c>
      <c r="S33" s="10" t="str" cm="1">
        <f t="array" aca="1" ref="S33" ca="1">IF(AND($A33&lt;&gt;"",$A33&lt;&gt;"fin"),IF(INDEX(Dépenses!$A$2:$T$5000,$B33,S$1)="","",INDEX(Dépenses!$A$2:$T$5000,$B33,S$1)),"")</f>
        <v/>
      </c>
      <c r="T33" s="10" t="str" cm="1">
        <f t="array" aca="1" ref="T33" ca="1">IF(AND($A33&lt;&gt;"",$A33&lt;&gt;"fin"),IF(INDEX(Dépenses!$A$2:$T$5000,$B33,T$1)="","",INDEX(Dépenses!$A$2:$T$5000,$B33,T$1)),"")</f>
        <v/>
      </c>
    </row>
    <row r="34" spans="1:20" x14ac:dyDescent="0.25">
      <c r="A34" t="str">
        <f ca="1">IF(OR(A33="",A33="fin"),"",IF(ISNA(MATCH($F$3,OFFSET(Dépenses!$F$2:$F$5000,B33,0),0)),"fin",MATCH($F$3,OFFSET(Dépenses!$F$2:$F$5000,B33,0),0)))</f>
        <v/>
      </c>
      <c r="B34" t="str">
        <f t="shared" ca="1" si="2"/>
        <v/>
      </c>
      <c r="D34" s="79" t="str" cm="1">
        <f t="array" aca="1" ref="D34" ca="1">IF(AND($A34&lt;&gt;"",$A34&lt;&gt;"fin"),IF(INDEX(Dépenses!$A$2:$O$5000,$B34,D$1)="","",INDEX(Dépenses!$A$2:$O$5000,$B34,D$1)),"")</f>
        <v/>
      </c>
      <c r="E34" s="79" t="str" cm="1">
        <f t="array" aca="1" ref="E34" ca="1">IF(AND($A34&lt;&gt;"",$A34&lt;&gt;"fin"),IF(INDEX(Dépenses!$A$2:$O$5000,$B34,E$1)="","",INDEX(Dépenses!$A$2:$O$5000,$B34,E$1)),"")</f>
        <v/>
      </c>
      <c r="F34" s="79" t="str" cm="1">
        <f t="array" aca="1" ref="F34" ca="1">IF(AND($A34&lt;&gt;"",$A34&lt;&gt;"fin"),IF(INDEX(Dépenses!$A$2:$O$5000,$B34,F$1)="","",INDEX(Dépenses!$A$2:$O$5000,$B34,F$1)),"")</f>
        <v/>
      </c>
      <c r="G34" s="80" t="str" cm="1">
        <f t="array" aca="1" ref="G34" ca="1">IF(AND($A34&lt;&gt;"",$A34&lt;&gt;"fin"),IF(INDEX(Dépenses!$A$2:$O$5000,$B34,G$1)="","",INDEX(Dépenses!$A$2:$O$5000,$B34,G$1)),"")</f>
        <v/>
      </c>
      <c r="H34" s="11" t="str" cm="1">
        <f t="array" aca="1" ref="H34" ca="1">IF(AND($A34&lt;&gt;"",$A34&lt;&gt;"fin"),IF(INDEX(Dépenses!$A$2:$O$5000,$B34,H$1)="","",INDEX(Dépenses!$A$2:$O$5000,$B34,H$1)),"")</f>
        <v/>
      </c>
      <c r="I34" s="79" t="str" cm="1">
        <f t="array" aca="1" ref="I34" ca="1">IF(AND($A34&lt;&gt;"",$A34&lt;&gt;"fin"),IF(INDEX(Dépenses!$A$2:$O$5000,$B34,I$1)="","",INDEX(Dépenses!$A$2:$O$5000,$B34,I$1)),"")</f>
        <v/>
      </c>
      <c r="J34" s="81" t="str" cm="1">
        <f t="array" aca="1" ref="J34" ca="1">IF(AND($A34&lt;&gt;"",$A34&lt;&gt;"fin"),IF(INDEX(Dépenses!$A$2:$O$5000,$B34,J$1)="","",INDEX(Dépenses!$A$2:$O$5000,$B34,J$1)),"")</f>
        <v/>
      </c>
      <c r="K34" s="10" t="str" cm="1">
        <f t="array" aca="1" ref="K34" ca="1">IF(AND($A34&lt;&gt;"",$A34&lt;&gt;"fin"),IF(INDEX(Dépenses!$A$2:$T$5000,$B34,K$1)="","",INDEX(Dépenses!$A$2:$T$5000,$B34,K$1)),"")</f>
        <v/>
      </c>
      <c r="L34" s="10" t="str" cm="1">
        <f t="array" aca="1" ref="L34" ca="1">IF(AND($A34&lt;&gt;"",$A34&lt;&gt;"fin"),IF(INDEX(Dépenses!$A$2:$T$5000,$B34,L$1)="","",INDEX(Dépenses!$A$2:$T$5000,$B34,L$1)),"")</f>
        <v/>
      </c>
      <c r="M34" s="10" t="str" cm="1">
        <f t="array" aca="1" ref="M34" ca="1">IF(AND($A34&lt;&gt;"",$A34&lt;&gt;"fin"),IF(INDEX(Dépenses!$A$2:$T$5000,$B34,M$1)="","",INDEX(Dépenses!$A$2:$T$5000,$B34,M$1)),"")</f>
        <v/>
      </c>
      <c r="N34" s="10" t="str" cm="1">
        <f t="array" aca="1" ref="N34" ca="1">IF(AND($A34&lt;&gt;"",$A34&lt;&gt;"fin"),IF(INDEX(Dépenses!$A$2:$T$5000,$B34,N$1)="","",INDEX(Dépenses!$A$2:$T$5000,$B34,N$1)),"")</f>
        <v/>
      </c>
      <c r="O34" s="10" t="str" cm="1">
        <f t="array" aca="1" ref="O34" ca="1">IF(AND($A34&lt;&gt;"",$A34&lt;&gt;"fin"),IF(INDEX(Dépenses!$A$2:$T$5000,$B34,O$1)="","",INDEX(Dépenses!$A$2:$T$5000,$B34,O$1)),"")</f>
        <v/>
      </c>
      <c r="P34" s="10" t="str" cm="1">
        <f t="array" aca="1" ref="P34" ca="1">IF(AND($A34&lt;&gt;"",$A34&lt;&gt;"fin"),IF(INDEX(Dépenses!$A$2:$T$5000,$B34,P$1)="","",INDEX(Dépenses!$A$2:$T$5000,$B34,P$1)),"")</f>
        <v/>
      </c>
      <c r="Q34" s="10" t="str" cm="1">
        <f t="array" aca="1" ref="Q34" ca="1">IF(AND($A34&lt;&gt;"",$A34&lt;&gt;"fin"),IF(INDEX(Dépenses!$A$2:$T$5000,$B34,Q$1)="","",INDEX(Dépenses!$A$2:$T$5000,$B34,Q$1)),"")</f>
        <v/>
      </c>
      <c r="R34" s="10" t="str" cm="1">
        <f t="array" aca="1" ref="R34" ca="1">IF(AND($A34&lt;&gt;"",$A34&lt;&gt;"fin"),IF(INDEX(Dépenses!$A$2:$T$5000,$B34,R$1)="","",INDEX(Dépenses!$A$2:$T$5000,$B34,R$1)),"")</f>
        <v/>
      </c>
      <c r="S34" s="10" t="str" cm="1">
        <f t="array" aca="1" ref="S34" ca="1">IF(AND($A34&lt;&gt;"",$A34&lt;&gt;"fin"),IF(INDEX(Dépenses!$A$2:$T$5000,$B34,S$1)="","",INDEX(Dépenses!$A$2:$T$5000,$B34,S$1)),"")</f>
        <v/>
      </c>
      <c r="T34" s="10" t="str" cm="1">
        <f t="array" aca="1" ref="T34" ca="1">IF(AND($A34&lt;&gt;"",$A34&lt;&gt;"fin"),IF(INDEX(Dépenses!$A$2:$T$5000,$B34,T$1)="","",INDEX(Dépenses!$A$2:$T$5000,$B34,T$1)),"")</f>
        <v/>
      </c>
    </row>
    <row r="35" spans="1:20" x14ac:dyDescent="0.25">
      <c r="A35" t="str">
        <f ca="1">IF(OR(A34="",A34="fin"),"",IF(ISNA(MATCH($F$3,OFFSET(Dépenses!$F$2:$F$5000,B34,0),0)),"fin",MATCH($F$3,OFFSET(Dépenses!$F$2:$F$5000,B34,0),0)))</f>
        <v/>
      </c>
      <c r="B35" t="str">
        <f t="shared" ca="1" si="2"/>
        <v/>
      </c>
      <c r="D35" s="79" t="str" cm="1">
        <f t="array" aca="1" ref="D35" ca="1">IF(AND($A35&lt;&gt;"",$A35&lt;&gt;"fin"),IF(INDEX(Dépenses!$A$2:$O$5000,$B35,D$1)="","",INDEX(Dépenses!$A$2:$O$5000,$B35,D$1)),"")</f>
        <v/>
      </c>
      <c r="E35" s="79" t="str" cm="1">
        <f t="array" aca="1" ref="E35" ca="1">IF(AND($A35&lt;&gt;"",$A35&lt;&gt;"fin"),IF(INDEX(Dépenses!$A$2:$O$5000,$B35,E$1)="","",INDEX(Dépenses!$A$2:$O$5000,$B35,E$1)),"")</f>
        <v/>
      </c>
      <c r="F35" s="79" t="str" cm="1">
        <f t="array" aca="1" ref="F35" ca="1">IF(AND($A35&lt;&gt;"",$A35&lt;&gt;"fin"),IF(INDEX(Dépenses!$A$2:$O$5000,$B35,F$1)="","",INDEX(Dépenses!$A$2:$O$5000,$B35,F$1)),"")</f>
        <v/>
      </c>
      <c r="G35" s="80" t="str" cm="1">
        <f t="array" aca="1" ref="G35" ca="1">IF(AND($A35&lt;&gt;"",$A35&lt;&gt;"fin"),IF(INDEX(Dépenses!$A$2:$O$5000,$B35,G$1)="","",INDEX(Dépenses!$A$2:$O$5000,$B35,G$1)),"")</f>
        <v/>
      </c>
      <c r="H35" s="11" t="str" cm="1">
        <f t="array" aca="1" ref="H35" ca="1">IF(AND($A35&lt;&gt;"",$A35&lt;&gt;"fin"),IF(INDEX(Dépenses!$A$2:$O$5000,$B35,H$1)="","",INDEX(Dépenses!$A$2:$O$5000,$B35,H$1)),"")</f>
        <v/>
      </c>
      <c r="I35" s="79" t="str" cm="1">
        <f t="array" aca="1" ref="I35" ca="1">IF(AND($A35&lt;&gt;"",$A35&lt;&gt;"fin"),IF(INDEX(Dépenses!$A$2:$O$5000,$B35,I$1)="","",INDEX(Dépenses!$A$2:$O$5000,$B35,I$1)),"")</f>
        <v/>
      </c>
      <c r="J35" s="81" t="str" cm="1">
        <f t="array" aca="1" ref="J35" ca="1">IF(AND($A35&lt;&gt;"",$A35&lt;&gt;"fin"),IF(INDEX(Dépenses!$A$2:$O$5000,$B35,J$1)="","",INDEX(Dépenses!$A$2:$O$5000,$B35,J$1)),"")</f>
        <v/>
      </c>
      <c r="K35" s="10" t="str" cm="1">
        <f t="array" aca="1" ref="K35" ca="1">IF(AND($A35&lt;&gt;"",$A35&lt;&gt;"fin"),IF(INDEX(Dépenses!$A$2:$T$5000,$B35,K$1)="","",INDEX(Dépenses!$A$2:$T$5000,$B35,K$1)),"")</f>
        <v/>
      </c>
      <c r="L35" s="10" t="str" cm="1">
        <f t="array" aca="1" ref="L35" ca="1">IF(AND($A35&lt;&gt;"",$A35&lt;&gt;"fin"),IF(INDEX(Dépenses!$A$2:$T$5000,$B35,L$1)="","",INDEX(Dépenses!$A$2:$T$5000,$B35,L$1)),"")</f>
        <v/>
      </c>
      <c r="M35" s="10" t="str" cm="1">
        <f t="array" aca="1" ref="M35" ca="1">IF(AND($A35&lt;&gt;"",$A35&lt;&gt;"fin"),IF(INDEX(Dépenses!$A$2:$T$5000,$B35,M$1)="","",INDEX(Dépenses!$A$2:$T$5000,$B35,M$1)),"")</f>
        <v/>
      </c>
      <c r="N35" s="10" t="str" cm="1">
        <f t="array" aca="1" ref="N35" ca="1">IF(AND($A35&lt;&gt;"",$A35&lt;&gt;"fin"),IF(INDEX(Dépenses!$A$2:$T$5000,$B35,N$1)="","",INDEX(Dépenses!$A$2:$T$5000,$B35,N$1)),"")</f>
        <v/>
      </c>
      <c r="O35" s="10" t="str" cm="1">
        <f t="array" aca="1" ref="O35" ca="1">IF(AND($A35&lt;&gt;"",$A35&lt;&gt;"fin"),IF(INDEX(Dépenses!$A$2:$T$5000,$B35,O$1)="","",INDEX(Dépenses!$A$2:$T$5000,$B35,O$1)),"")</f>
        <v/>
      </c>
      <c r="P35" s="10" t="str" cm="1">
        <f t="array" aca="1" ref="P35" ca="1">IF(AND($A35&lt;&gt;"",$A35&lt;&gt;"fin"),IF(INDEX(Dépenses!$A$2:$T$5000,$B35,P$1)="","",INDEX(Dépenses!$A$2:$T$5000,$B35,P$1)),"")</f>
        <v/>
      </c>
      <c r="Q35" s="10" t="str" cm="1">
        <f t="array" aca="1" ref="Q35" ca="1">IF(AND($A35&lt;&gt;"",$A35&lt;&gt;"fin"),IF(INDEX(Dépenses!$A$2:$T$5000,$B35,Q$1)="","",INDEX(Dépenses!$A$2:$T$5000,$B35,Q$1)),"")</f>
        <v/>
      </c>
      <c r="R35" s="10" t="str" cm="1">
        <f t="array" aca="1" ref="R35" ca="1">IF(AND($A35&lt;&gt;"",$A35&lt;&gt;"fin"),IF(INDEX(Dépenses!$A$2:$T$5000,$B35,R$1)="","",INDEX(Dépenses!$A$2:$T$5000,$B35,R$1)),"")</f>
        <v/>
      </c>
      <c r="S35" s="10" t="str" cm="1">
        <f t="array" aca="1" ref="S35" ca="1">IF(AND($A35&lt;&gt;"",$A35&lt;&gt;"fin"),IF(INDEX(Dépenses!$A$2:$T$5000,$B35,S$1)="","",INDEX(Dépenses!$A$2:$T$5000,$B35,S$1)),"")</f>
        <v/>
      </c>
      <c r="T35" s="10" t="str" cm="1">
        <f t="array" aca="1" ref="T35" ca="1">IF(AND($A35&lt;&gt;"",$A35&lt;&gt;"fin"),IF(INDEX(Dépenses!$A$2:$T$5000,$B35,T$1)="","",INDEX(Dépenses!$A$2:$T$5000,$B35,T$1)),"")</f>
        <v/>
      </c>
    </row>
    <row r="36" spans="1:20" x14ac:dyDescent="0.25">
      <c r="A36" t="str">
        <f ca="1">IF(OR(A35="",A35="fin"),"",IF(ISNA(MATCH($F$3,OFFSET(Dépenses!$F$2:$F$5000,B35,0),0)),"fin",MATCH($F$3,OFFSET(Dépenses!$F$2:$F$5000,B35,0),0)))</f>
        <v/>
      </c>
      <c r="B36" t="str">
        <f t="shared" ca="1" si="2"/>
        <v/>
      </c>
      <c r="D36" s="79" t="str" cm="1">
        <f t="array" aca="1" ref="D36" ca="1">IF(AND($A36&lt;&gt;"",$A36&lt;&gt;"fin"),IF(INDEX(Dépenses!$A$2:$O$5000,$B36,D$1)="","",INDEX(Dépenses!$A$2:$O$5000,$B36,D$1)),"")</f>
        <v/>
      </c>
      <c r="E36" s="79" t="str" cm="1">
        <f t="array" aca="1" ref="E36" ca="1">IF(AND($A36&lt;&gt;"",$A36&lt;&gt;"fin"),IF(INDEX(Dépenses!$A$2:$O$5000,$B36,E$1)="","",INDEX(Dépenses!$A$2:$O$5000,$B36,E$1)),"")</f>
        <v/>
      </c>
      <c r="F36" s="79" t="str" cm="1">
        <f t="array" aca="1" ref="F36" ca="1">IF(AND($A36&lt;&gt;"",$A36&lt;&gt;"fin"),IF(INDEX(Dépenses!$A$2:$O$5000,$B36,F$1)="","",INDEX(Dépenses!$A$2:$O$5000,$B36,F$1)),"")</f>
        <v/>
      </c>
      <c r="G36" s="80" t="str" cm="1">
        <f t="array" aca="1" ref="G36" ca="1">IF(AND($A36&lt;&gt;"",$A36&lt;&gt;"fin"),IF(INDEX(Dépenses!$A$2:$O$5000,$B36,G$1)="","",INDEX(Dépenses!$A$2:$O$5000,$B36,G$1)),"")</f>
        <v/>
      </c>
      <c r="H36" s="11" t="str" cm="1">
        <f t="array" aca="1" ref="H36" ca="1">IF(AND($A36&lt;&gt;"",$A36&lt;&gt;"fin"),IF(INDEX(Dépenses!$A$2:$O$5000,$B36,H$1)="","",INDEX(Dépenses!$A$2:$O$5000,$B36,H$1)),"")</f>
        <v/>
      </c>
      <c r="I36" s="79" t="str" cm="1">
        <f t="array" aca="1" ref="I36" ca="1">IF(AND($A36&lt;&gt;"",$A36&lt;&gt;"fin"),IF(INDEX(Dépenses!$A$2:$O$5000,$B36,I$1)="","",INDEX(Dépenses!$A$2:$O$5000,$B36,I$1)),"")</f>
        <v/>
      </c>
      <c r="J36" s="81" t="str" cm="1">
        <f t="array" aca="1" ref="J36" ca="1">IF(AND($A36&lt;&gt;"",$A36&lt;&gt;"fin"),IF(INDEX(Dépenses!$A$2:$O$5000,$B36,J$1)="","",INDEX(Dépenses!$A$2:$O$5000,$B36,J$1)),"")</f>
        <v/>
      </c>
      <c r="K36" s="10" t="str" cm="1">
        <f t="array" aca="1" ref="K36" ca="1">IF(AND($A36&lt;&gt;"",$A36&lt;&gt;"fin"),IF(INDEX(Dépenses!$A$2:$T$5000,$B36,K$1)="","",INDEX(Dépenses!$A$2:$T$5000,$B36,K$1)),"")</f>
        <v/>
      </c>
      <c r="L36" s="10" t="str" cm="1">
        <f t="array" aca="1" ref="L36" ca="1">IF(AND($A36&lt;&gt;"",$A36&lt;&gt;"fin"),IF(INDEX(Dépenses!$A$2:$T$5000,$B36,L$1)="","",INDEX(Dépenses!$A$2:$T$5000,$B36,L$1)),"")</f>
        <v/>
      </c>
      <c r="M36" s="10" t="str" cm="1">
        <f t="array" aca="1" ref="M36" ca="1">IF(AND($A36&lt;&gt;"",$A36&lt;&gt;"fin"),IF(INDEX(Dépenses!$A$2:$T$5000,$B36,M$1)="","",INDEX(Dépenses!$A$2:$T$5000,$B36,M$1)),"")</f>
        <v/>
      </c>
      <c r="N36" s="10" t="str" cm="1">
        <f t="array" aca="1" ref="N36" ca="1">IF(AND($A36&lt;&gt;"",$A36&lt;&gt;"fin"),IF(INDEX(Dépenses!$A$2:$T$5000,$B36,N$1)="","",INDEX(Dépenses!$A$2:$T$5000,$B36,N$1)),"")</f>
        <v/>
      </c>
      <c r="O36" s="10" t="str" cm="1">
        <f t="array" aca="1" ref="O36" ca="1">IF(AND($A36&lt;&gt;"",$A36&lt;&gt;"fin"),IF(INDEX(Dépenses!$A$2:$T$5000,$B36,O$1)="","",INDEX(Dépenses!$A$2:$T$5000,$B36,O$1)),"")</f>
        <v/>
      </c>
      <c r="P36" s="10" t="str" cm="1">
        <f t="array" aca="1" ref="P36" ca="1">IF(AND($A36&lt;&gt;"",$A36&lt;&gt;"fin"),IF(INDEX(Dépenses!$A$2:$T$5000,$B36,P$1)="","",INDEX(Dépenses!$A$2:$T$5000,$B36,P$1)),"")</f>
        <v/>
      </c>
      <c r="Q36" s="10" t="str" cm="1">
        <f t="array" aca="1" ref="Q36" ca="1">IF(AND($A36&lt;&gt;"",$A36&lt;&gt;"fin"),IF(INDEX(Dépenses!$A$2:$T$5000,$B36,Q$1)="","",INDEX(Dépenses!$A$2:$T$5000,$B36,Q$1)),"")</f>
        <v/>
      </c>
      <c r="R36" s="10" t="str" cm="1">
        <f t="array" aca="1" ref="R36" ca="1">IF(AND($A36&lt;&gt;"",$A36&lt;&gt;"fin"),IF(INDEX(Dépenses!$A$2:$T$5000,$B36,R$1)="","",INDEX(Dépenses!$A$2:$T$5000,$B36,R$1)),"")</f>
        <v/>
      </c>
      <c r="S36" s="10" t="str" cm="1">
        <f t="array" aca="1" ref="S36" ca="1">IF(AND($A36&lt;&gt;"",$A36&lt;&gt;"fin"),IF(INDEX(Dépenses!$A$2:$T$5000,$B36,S$1)="","",INDEX(Dépenses!$A$2:$T$5000,$B36,S$1)),"")</f>
        <v/>
      </c>
      <c r="T36" s="10" t="str" cm="1">
        <f t="array" aca="1" ref="T36" ca="1">IF(AND($A36&lt;&gt;"",$A36&lt;&gt;"fin"),IF(INDEX(Dépenses!$A$2:$T$5000,$B36,T$1)="","",INDEX(Dépenses!$A$2:$T$5000,$B36,T$1)),"")</f>
        <v/>
      </c>
    </row>
    <row r="37" spans="1:20" x14ac:dyDescent="0.25">
      <c r="A37" t="str">
        <f ca="1">IF(OR(A36="",A36="fin"),"",IF(ISNA(MATCH($F$3,OFFSET(Dépenses!$F$2:$F$5000,B36,0),0)),"fin",MATCH($F$3,OFFSET(Dépenses!$F$2:$F$5000,B36,0),0)))</f>
        <v/>
      </c>
      <c r="B37" t="str">
        <f t="shared" ca="1" si="2"/>
        <v/>
      </c>
      <c r="D37" s="79" t="str" cm="1">
        <f t="array" aca="1" ref="D37" ca="1">IF(AND($A37&lt;&gt;"",$A37&lt;&gt;"fin"),IF(INDEX(Dépenses!$A$2:$O$5000,$B37,D$1)="","",INDEX(Dépenses!$A$2:$O$5000,$B37,D$1)),"")</f>
        <v/>
      </c>
      <c r="E37" s="79" t="str" cm="1">
        <f t="array" aca="1" ref="E37" ca="1">IF(AND($A37&lt;&gt;"",$A37&lt;&gt;"fin"),IF(INDEX(Dépenses!$A$2:$O$5000,$B37,E$1)="","",INDEX(Dépenses!$A$2:$O$5000,$B37,E$1)),"")</f>
        <v/>
      </c>
      <c r="F37" s="79" t="str" cm="1">
        <f t="array" aca="1" ref="F37" ca="1">IF(AND($A37&lt;&gt;"",$A37&lt;&gt;"fin"),IF(INDEX(Dépenses!$A$2:$O$5000,$B37,F$1)="","",INDEX(Dépenses!$A$2:$O$5000,$B37,F$1)),"")</f>
        <v/>
      </c>
      <c r="G37" s="80" t="str" cm="1">
        <f t="array" aca="1" ref="G37" ca="1">IF(AND($A37&lt;&gt;"",$A37&lt;&gt;"fin"),IF(INDEX(Dépenses!$A$2:$O$5000,$B37,G$1)="","",INDEX(Dépenses!$A$2:$O$5000,$B37,G$1)),"")</f>
        <v/>
      </c>
      <c r="H37" s="11" t="str" cm="1">
        <f t="array" aca="1" ref="H37" ca="1">IF(AND($A37&lt;&gt;"",$A37&lt;&gt;"fin"),IF(INDEX(Dépenses!$A$2:$O$5000,$B37,H$1)="","",INDEX(Dépenses!$A$2:$O$5000,$B37,H$1)),"")</f>
        <v/>
      </c>
      <c r="I37" s="79" t="str" cm="1">
        <f t="array" aca="1" ref="I37" ca="1">IF(AND($A37&lt;&gt;"",$A37&lt;&gt;"fin"),IF(INDEX(Dépenses!$A$2:$O$5000,$B37,I$1)="","",INDEX(Dépenses!$A$2:$O$5000,$B37,I$1)),"")</f>
        <v/>
      </c>
      <c r="J37" s="81" t="str" cm="1">
        <f t="array" aca="1" ref="J37" ca="1">IF(AND($A37&lt;&gt;"",$A37&lt;&gt;"fin"),IF(INDEX(Dépenses!$A$2:$O$5000,$B37,J$1)="","",INDEX(Dépenses!$A$2:$O$5000,$B37,J$1)),"")</f>
        <v/>
      </c>
      <c r="K37" s="10" t="str" cm="1">
        <f t="array" aca="1" ref="K37" ca="1">IF(AND($A37&lt;&gt;"",$A37&lt;&gt;"fin"),IF(INDEX(Dépenses!$A$2:$T$5000,$B37,K$1)="","",INDEX(Dépenses!$A$2:$T$5000,$B37,K$1)),"")</f>
        <v/>
      </c>
      <c r="L37" s="10" t="str" cm="1">
        <f t="array" aca="1" ref="L37" ca="1">IF(AND($A37&lt;&gt;"",$A37&lt;&gt;"fin"),IF(INDEX(Dépenses!$A$2:$T$5000,$B37,L$1)="","",INDEX(Dépenses!$A$2:$T$5000,$B37,L$1)),"")</f>
        <v/>
      </c>
      <c r="M37" s="10" t="str" cm="1">
        <f t="array" aca="1" ref="M37" ca="1">IF(AND($A37&lt;&gt;"",$A37&lt;&gt;"fin"),IF(INDEX(Dépenses!$A$2:$T$5000,$B37,M$1)="","",INDEX(Dépenses!$A$2:$T$5000,$B37,M$1)),"")</f>
        <v/>
      </c>
      <c r="N37" s="10" t="str" cm="1">
        <f t="array" aca="1" ref="N37" ca="1">IF(AND($A37&lt;&gt;"",$A37&lt;&gt;"fin"),IF(INDEX(Dépenses!$A$2:$T$5000,$B37,N$1)="","",INDEX(Dépenses!$A$2:$T$5000,$B37,N$1)),"")</f>
        <v/>
      </c>
      <c r="O37" s="10" t="str" cm="1">
        <f t="array" aca="1" ref="O37" ca="1">IF(AND($A37&lt;&gt;"",$A37&lt;&gt;"fin"),IF(INDEX(Dépenses!$A$2:$T$5000,$B37,O$1)="","",INDEX(Dépenses!$A$2:$T$5000,$B37,O$1)),"")</f>
        <v/>
      </c>
      <c r="P37" s="10" t="str" cm="1">
        <f t="array" aca="1" ref="P37" ca="1">IF(AND($A37&lt;&gt;"",$A37&lt;&gt;"fin"),IF(INDEX(Dépenses!$A$2:$T$5000,$B37,P$1)="","",INDEX(Dépenses!$A$2:$T$5000,$B37,P$1)),"")</f>
        <v/>
      </c>
      <c r="Q37" s="10" t="str" cm="1">
        <f t="array" aca="1" ref="Q37" ca="1">IF(AND($A37&lt;&gt;"",$A37&lt;&gt;"fin"),IF(INDEX(Dépenses!$A$2:$T$5000,$B37,Q$1)="","",INDEX(Dépenses!$A$2:$T$5000,$B37,Q$1)),"")</f>
        <v/>
      </c>
      <c r="R37" s="10" t="str" cm="1">
        <f t="array" aca="1" ref="R37" ca="1">IF(AND($A37&lt;&gt;"",$A37&lt;&gt;"fin"),IF(INDEX(Dépenses!$A$2:$T$5000,$B37,R$1)="","",INDEX(Dépenses!$A$2:$T$5000,$B37,R$1)),"")</f>
        <v/>
      </c>
      <c r="S37" s="10" t="str" cm="1">
        <f t="array" aca="1" ref="S37" ca="1">IF(AND($A37&lt;&gt;"",$A37&lt;&gt;"fin"),IF(INDEX(Dépenses!$A$2:$T$5000,$B37,S$1)="","",INDEX(Dépenses!$A$2:$T$5000,$B37,S$1)),"")</f>
        <v/>
      </c>
      <c r="T37" s="10" t="str" cm="1">
        <f t="array" aca="1" ref="T37" ca="1">IF(AND($A37&lt;&gt;"",$A37&lt;&gt;"fin"),IF(INDEX(Dépenses!$A$2:$T$5000,$B37,T$1)="","",INDEX(Dépenses!$A$2:$T$5000,$B37,T$1)),"")</f>
        <v/>
      </c>
    </row>
    <row r="38" spans="1:20" x14ac:dyDescent="0.25">
      <c r="A38" t="str">
        <f ca="1">IF(OR(A37="",A37="fin"),"",IF(ISNA(MATCH($F$3,OFFSET(Dépenses!$F$2:$F$5000,B37,0),0)),"fin",MATCH($F$3,OFFSET(Dépenses!$F$2:$F$5000,B37,0),0)))</f>
        <v/>
      </c>
      <c r="B38" t="str">
        <f t="shared" ca="1" si="2"/>
        <v/>
      </c>
      <c r="D38" s="79" t="str" cm="1">
        <f t="array" aca="1" ref="D38" ca="1">IF(AND($A38&lt;&gt;"",$A38&lt;&gt;"fin"),IF(INDEX(Dépenses!$A$2:$O$5000,$B38,D$1)="","",INDEX(Dépenses!$A$2:$O$5000,$B38,D$1)),"")</f>
        <v/>
      </c>
      <c r="E38" s="79" t="str" cm="1">
        <f t="array" aca="1" ref="E38" ca="1">IF(AND($A38&lt;&gt;"",$A38&lt;&gt;"fin"),IF(INDEX(Dépenses!$A$2:$O$5000,$B38,E$1)="","",INDEX(Dépenses!$A$2:$O$5000,$B38,E$1)),"")</f>
        <v/>
      </c>
      <c r="F38" s="79" t="str" cm="1">
        <f t="array" aca="1" ref="F38" ca="1">IF(AND($A38&lt;&gt;"",$A38&lt;&gt;"fin"),IF(INDEX(Dépenses!$A$2:$O$5000,$B38,F$1)="","",INDEX(Dépenses!$A$2:$O$5000,$B38,F$1)),"")</f>
        <v/>
      </c>
      <c r="G38" s="80" t="str" cm="1">
        <f t="array" aca="1" ref="G38" ca="1">IF(AND($A38&lt;&gt;"",$A38&lt;&gt;"fin"),IF(INDEX(Dépenses!$A$2:$O$5000,$B38,G$1)="","",INDEX(Dépenses!$A$2:$O$5000,$B38,G$1)),"")</f>
        <v/>
      </c>
      <c r="H38" s="11" t="str" cm="1">
        <f t="array" aca="1" ref="H38" ca="1">IF(AND($A38&lt;&gt;"",$A38&lt;&gt;"fin"),IF(INDEX(Dépenses!$A$2:$O$5000,$B38,H$1)="","",INDEX(Dépenses!$A$2:$O$5000,$B38,H$1)),"")</f>
        <v/>
      </c>
      <c r="I38" s="79" t="str" cm="1">
        <f t="array" aca="1" ref="I38" ca="1">IF(AND($A38&lt;&gt;"",$A38&lt;&gt;"fin"),IF(INDEX(Dépenses!$A$2:$O$5000,$B38,I$1)="","",INDEX(Dépenses!$A$2:$O$5000,$B38,I$1)),"")</f>
        <v/>
      </c>
      <c r="J38" s="81" t="str" cm="1">
        <f t="array" aca="1" ref="J38" ca="1">IF(AND($A38&lt;&gt;"",$A38&lt;&gt;"fin"),IF(INDEX(Dépenses!$A$2:$O$5000,$B38,J$1)="","",INDEX(Dépenses!$A$2:$O$5000,$B38,J$1)),"")</f>
        <v/>
      </c>
      <c r="K38" s="10" t="str" cm="1">
        <f t="array" aca="1" ref="K38" ca="1">IF(AND($A38&lt;&gt;"",$A38&lt;&gt;"fin"),IF(INDEX(Dépenses!$A$2:$T$5000,$B38,K$1)="","",INDEX(Dépenses!$A$2:$T$5000,$B38,K$1)),"")</f>
        <v/>
      </c>
      <c r="L38" s="10" t="str" cm="1">
        <f t="array" aca="1" ref="L38" ca="1">IF(AND($A38&lt;&gt;"",$A38&lt;&gt;"fin"),IF(INDEX(Dépenses!$A$2:$T$5000,$B38,L$1)="","",INDEX(Dépenses!$A$2:$T$5000,$B38,L$1)),"")</f>
        <v/>
      </c>
      <c r="M38" s="10" t="str" cm="1">
        <f t="array" aca="1" ref="M38" ca="1">IF(AND($A38&lt;&gt;"",$A38&lt;&gt;"fin"),IF(INDEX(Dépenses!$A$2:$T$5000,$B38,M$1)="","",INDEX(Dépenses!$A$2:$T$5000,$B38,M$1)),"")</f>
        <v/>
      </c>
      <c r="N38" s="10" t="str" cm="1">
        <f t="array" aca="1" ref="N38" ca="1">IF(AND($A38&lt;&gt;"",$A38&lt;&gt;"fin"),IF(INDEX(Dépenses!$A$2:$T$5000,$B38,N$1)="","",INDEX(Dépenses!$A$2:$T$5000,$B38,N$1)),"")</f>
        <v/>
      </c>
      <c r="O38" s="10" t="str" cm="1">
        <f t="array" aca="1" ref="O38" ca="1">IF(AND($A38&lt;&gt;"",$A38&lt;&gt;"fin"),IF(INDEX(Dépenses!$A$2:$T$5000,$B38,O$1)="","",INDEX(Dépenses!$A$2:$T$5000,$B38,O$1)),"")</f>
        <v/>
      </c>
      <c r="P38" s="10" t="str" cm="1">
        <f t="array" aca="1" ref="P38" ca="1">IF(AND($A38&lt;&gt;"",$A38&lt;&gt;"fin"),IF(INDEX(Dépenses!$A$2:$T$5000,$B38,P$1)="","",INDEX(Dépenses!$A$2:$T$5000,$B38,P$1)),"")</f>
        <v/>
      </c>
      <c r="Q38" s="10" t="str" cm="1">
        <f t="array" aca="1" ref="Q38" ca="1">IF(AND($A38&lt;&gt;"",$A38&lt;&gt;"fin"),IF(INDEX(Dépenses!$A$2:$T$5000,$B38,Q$1)="","",INDEX(Dépenses!$A$2:$T$5000,$B38,Q$1)),"")</f>
        <v/>
      </c>
      <c r="R38" s="10" t="str" cm="1">
        <f t="array" aca="1" ref="R38" ca="1">IF(AND($A38&lt;&gt;"",$A38&lt;&gt;"fin"),IF(INDEX(Dépenses!$A$2:$T$5000,$B38,R$1)="","",INDEX(Dépenses!$A$2:$T$5000,$B38,R$1)),"")</f>
        <v/>
      </c>
      <c r="S38" s="10" t="str" cm="1">
        <f t="array" aca="1" ref="S38" ca="1">IF(AND($A38&lt;&gt;"",$A38&lt;&gt;"fin"),IF(INDEX(Dépenses!$A$2:$T$5000,$B38,S$1)="","",INDEX(Dépenses!$A$2:$T$5000,$B38,S$1)),"")</f>
        <v/>
      </c>
      <c r="T38" s="10" t="str" cm="1">
        <f t="array" aca="1" ref="T38" ca="1">IF(AND($A38&lt;&gt;"",$A38&lt;&gt;"fin"),IF(INDEX(Dépenses!$A$2:$T$5000,$B38,T$1)="","",INDEX(Dépenses!$A$2:$T$5000,$B38,T$1)),"")</f>
        <v/>
      </c>
    </row>
    <row r="39" spans="1:20" x14ac:dyDescent="0.25">
      <c r="A39" t="str">
        <f ca="1">IF(OR(A38="",A38="fin"),"",IF(ISNA(MATCH($F$3,OFFSET(Dépenses!$F$2:$F$5000,B38,0),0)),"fin",MATCH($F$3,OFFSET(Dépenses!$F$2:$F$5000,B38,0),0)))</f>
        <v/>
      </c>
      <c r="B39" t="str">
        <f t="shared" ca="1" si="2"/>
        <v/>
      </c>
      <c r="D39" s="79" t="str" cm="1">
        <f t="array" aca="1" ref="D39" ca="1">IF(AND($A39&lt;&gt;"",$A39&lt;&gt;"fin"),IF(INDEX(Dépenses!$A$2:$O$5000,$B39,D$1)="","",INDEX(Dépenses!$A$2:$O$5000,$B39,D$1)),"")</f>
        <v/>
      </c>
      <c r="E39" s="79" t="str" cm="1">
        <f t="array" aca="1" ref="E39" ca="1">IF(AND($A39&lt;&gt;"",$A39&lt;&gt;"fin"),IF(INDEX(Dépenses!$A$2:$O$5000,$B39,E$1)="","",INDEX(Dépenses!$A$2:$O$5000,$B39,E$1)),"")</f>
        <v/>
      </c>
      <c r="F39" s="79" t="str" cm="1">
        <f t="array" aca="1" ref="F39" ca="1">IF(AND($A39&lt;&gt;"",$A39&lt;&gt;"fin"),IF(INDEX(Dépenses!$A$2:$O$5000,$B39,F$1)="","",INDEX(Dépenses!$A$2:$O$5000,$B39,F$1)),"")</f>
        <v/>
      </c>
      <c r="G39" s="80" t="str" cm="1">
        <f t="array" aca="1" ref="G39" ca="1">IF(AND($A39&lt;&gt;"",$A39&lt;&gt;"fin"),IF(INDEX(Dépenses!$A$2:$O$5000,$B39,G$1)="","",INDEX(Dépenses!$A$2:$O$5000,$B39,G$1)),"")</f>
        <v/>
      </c>
      <c r="H39" s="11" t="str" cm="1">
        <f t="array" aca="1" ref="H39" ca="1">IF(AND($A39&lt;&gt;"",$A39&lt;&gt;"fin"),IF(INDEX(Dépenses!$A$2:$O$5000,$B39,H$1)="","",INDEX(Dépenses!$A$2:$O$5000,$B39,H$1)),"")</f>
        <v/>
      </c>
      <c r="I39" s="79" t="str" cm="1">
        <f t="array" aca="1" ref="I39" ca="1">IF(AND($A39&lt;&gt;"",$A39&lt;&gt;"fin"),IF(INDEX(Dépenses!$A$2:$O$5000,$B39,I$1)="","",INDEX(Dépenses!$A$2:$O$5000,$B39,I$1)),"")</f>
        <v/>
      </c>
      <c r="J39" s="81" t="str" cm="1">
        <f t="array" aca="1" ref="J39" ca="1">IF(AND($A39&lt;&gt;"",$A39&lt;&gt;"fin"),IF(INDEX(Dépenses!$A$2:$O$5000,$B39,J$1)="","",INDEX(Dépenses!$A$2:$O$5000,$B39,J$1)),"")</f>
        <v/>
      </c>
      <c r="K39" s="10" t="str" cm="1">
        <f t="array" aca="1" ref="K39" ca="1">IF(AND($A39&lt;&gt;"",$A39&lt;&gt;"fin"),IF(INDEX(Dépenses!$A$2:$T$5000,$B39,K$1)="","",INDEX(Dépenses!$A$2:$T$5000,$B39,K$1)),"")</f>
        <v/>
      </c>
      <c r="L39" s="10" t="str" cm="1">
        <f t="array" aca="1" ref="L39" ca="1">IF(AND($A39&lt;&gt;"",$A39&lt;&gt;"fin"),IF(INDEX(Dépenses!$A$2:$T$5000,$B39,L$1)="","",INDEX(Dépenses!$A$2:$T$5000,$B39,L$1)),"")</f>
        <v/>
      </c>
      <c r="M39" s="10" t="str" cm="1">
        <f t="array" aca="1" ref="M39" ca="1">IF(AND($A39&lt;&gt;"",$A39&lt;&gt;"fin"),IF(INDEX(Dépenses!$A$2:$T$5000,$B39,M$1)="","",INDEX(Dépenses!$A$2:$T$5000,$B39,M$1)),"")</f>
        <v/>
      </c>
      <c r="N39" s="10" t="str" cm="1">
        <f t="array" aca="1" ref="N39" ca="1">IF(AND($A39&lt;&gt;"",$A39&lt;&gt;"fin"),IF(INDEX(Dépenses!$A$2:$T$5000,$B39,N$1)="","",INDEX(Dépenses!$A$2:$T$5000,$B39,N$1)),"")</f>
        <v/>
      </c>
      <c r="O39" s="10" t="str" cm="1">
        <f t="array" aca="1" ref="O39" ca="1">IF(AND($A39&lt;&gt;"",$A39&lt;&gt;"fin"),IF(INDEX(Dépenses!$A$2:$T$5000,$B39,O$1)="","",INDEX(Dépenses!$A$2:$T$5000,$B39,O$1)),"")</f>
        <v/>
      </c>
      <c r="P39" s="10" t="str" cm="1">
        <f t="array" aca="1" ref="P39" ca="1">IF(AND($A39&lt;&gt;"",$A39&lt;&gt;"fin"),IF(INDEX(Dépenses!$A$2:$T$5000,$B39,P$1)="","",INDEX(Dépenses!$A$2:$T$5000,$B39,P$1)),"")</f>
        <v/>
      </c>
      <c r="Q39" s="10" t="str" cm="1">
        <f t="array" aca="1" ref="Q39" ca="1">IF(AND($A39&lt;&gt;"",$A39&lt;&gt;"fin"),IF(INDEX(Dépenses!$A$2:$T$5000,$B39,Q$1)="","",INDEX(Dépenses!$A$2:$T$5000,$B39,Q$1)),"")</f>
        <v/>
      </c>
      <c r="R39" s="10" t="str" cm="1">
        <f t="array" aca="1" ref="R39" ca="1">IF(AND($A39&lt;&gt;"",$A39&lt;&gt;"fin"),IF(INDEX(Dépenses!$A$2:$T$5000,$B39,R$1)="","",INDEX(Dépenses!$A$2:$T$5000,$B39,R$1)),"")</f>
        <v/>
      </c>
      <c r="S39" s="10" t="str" cm="1">
        <f t="array" aca="1" ref="S39" ca="1">IF(AND($A39&lt;&gt;"",$A39&lt;&gt;"fin"),IF(INDEX(Dépenses!$A$2:$T$5000,$B39,S$1)="","",INDEX(Dépenses!$A$2:$T$5000,$B39,S$1)),"")</f>
        <v/>
      </c>
      <c r="T39" s="10" t="str" cm="1">
        <f t="array" aca="1" ref="T39" ca="1">IF(AND($A39&lt;&gt;"",$A39&lt;&gt;"fin"),IF(INDEX(Dépenses!$A$2:$T$5000,$B39,T$1)="","",INDEX(Dépenses!$A$2:$T$5000,$B39,T$1)),"")</f>
        <v/>
      </c>
    </row>
    <row r="40" spans="1:20" x14ac:dyDescent="0.25">
      <c r="A40" t="str">
        <f ca="1">IF(OR(A39="",A39="fin"),"",IF(ISNA(MATCH($F$3,OFFSET(Dépenses!$F$2:$F$5000,B39,0),0)),"fin",MATCH($F$3,OFFSET(Dépenses!$F$2:$F$5000,B39,0),0)))</f>
        <v/>
      </c>
      <c r="B40" t="str">
        <f t="shared" ca="1" si="2"/>
        <v/>
      </c>
      <c r="D40" s="79" t="str" cm="1">
        <f t="array" aca="1" ref="D40" ca="1">IF(AND($A40&lt;&gt;"",$A40&lt;&gt;"fin"),IF(INDEX(Dépenses!$A$2:$O$5000,$B40,D$1)="","",INDEX(Dépenses!$A$2:$O$5000,$B40,D$1)),"")</f>
        <v/>
      </c>
      <c r="E40" s="79" t="str" cm="1">
        <f t="array" aca="1" ref="E40" ca="1">IF(AND($A40&lt;&gt;"",$A40&lt;&gt;"fin"),IF(INDEX(Dépenses!$A$2:$O$5000,$B40,E$1)="","",INDEX(Dépenses!$A$2:$O$5000,$B40,E$1)),"")</f>
        <v/>
      </c>
      <c r="F40" s="79" t="str" cm="1">
        <f t="array" aca="1" ref="F40" ca="1">IF(AND($A40&lt;&gt;"",$A40&lt;&gt;"fin"),IF(INDEX(Dépenses!$A$2:$O$5000,$B40,F$1)="","",INDEX(Dépenses!$A$2:$O$5000,$B40,F$1)),"")</f>
        <v/>
      </c>
      <c r="G40" s="80" t="str" cm="1">
        <f t="array" aca="1" ref="G40" ca="1">IF(AND($A40&lt;&gt;"",$A40&lt;&gt;"fin"),IF(INDEX(Dépenses!$A$2:$O$5000,$B40,G$1)="","",INDEX(Dépenses!$A$2:$O$5000,$B40,G$1)),"")</f>
        <v/>
      </c>
      <c r="H40" s="11" t="str" cm="1">
        <f t="array" aca="1" ref="H40" ca="1">IF(AND($A40&lt;&gt;"",$A40&lt;&gt;"fin"),IF(INDEX(Dépenses!$A$2:$O$5000,$B40,H$1)="","",INDEX(Dépenses!$A$2:$O$5000,$B40,H$1)),"")</f>
        <v/>
      </c>
      <c r="I40" s="79" t="str" cm="1">
        <f t="array" aca="1" ref="I40" ca="1">IF(AND($A40&lt;&gt;"",$A40&lt;&gt;"fin"),IF(INDEX(Dépenses!$A$2:$O$5000,$B40,I$1)="","",INDEX(Dépenses!$A$2:$O$5000,$B40,I$1)),"")</f>
        <v/>
      </c>
      <c r="J40" s="81" t="str" cm="1">
        <f t="array" aca="1" ref="J40" ca="1">IF(AND($A40&lt;&gt;"",$A40&lt;&gt;"fin"),IF(INDEX(Dépenses!$A$2:$O$5000,$B40,J$1)="","",INDEX(Dépenses!$A$2:$O$5000,$B40,J$1)),"")</f>
        <v/>
      </c>
      <c r="K40" s="10" t="str" cm="1">
        <f t="array" aca="1" ref="K40" ca="1">IF(AND($A40&lt;&gt;"",$A40&lt;&gt;"fin"),IF(INDEX(Dépenses!$A$2:$T$5000,$B40,K$1)="","",INDEX(Dépenses!$A$2:$T$5000,$B40,K$1)),"")</f>
        <v/>
      </c>
      <c r="L40" s="10" t="str" cm="1">
        <f t="array" aca="1" ref="L40" ca="1">IF(AND($A40&lt;&gt;"",$A40&lt;&gt;"fin"),IF(INDEX(Dépenses!$A$2:$T$5000,$B40,L$1)="","",INDEX(Dépenses!$A$2:$T$5000,$B40,L$1)),"")</f>
        <v/>
      </c>
      <c r="M40" s="10" t="str" cm="1">
        <f t="array" aca="1" ref="M40" ca="1">IF(AND($A40&lt;&gt;"",$A40&lt;&gt;"fin"),IF(INDEX(Dépenses!$A$2:$T$5000,$B40,M$1)="","",INDEX(Dépenses!$A$2:$T$5000,$B40,M$1)),"")</f>
        <v/>
      </c>
      <c r="N40" s="10" t="str" cm="1">
        <f t="array" aca="1" ref="N40" ca="1">IF(AND($A40&lt;&gt;"",$A40&lt;&gt;"fin"),IF(INDEX(Dépenses!$A$2:$T$5000,$B40,N$1)="","",INDEX(Dépenses!$A$2:$T$5000,$B40,N$1)),"")</f>
        <v/>
      </c>
      <c r="O40" s="10" t="str" cm="1">
        <f t="array" aca="1" ref="O40" ca="1">IF(AND($A40&lt;&gt;"",$A40&lt;&gt;"fin"),IF(INDEX(Dépenses!$A$2:$T$5000,$B40,O$1)="","",INDEX(Dépenses!$A$2:$T$5000,$B40,O$1)),"")</f>
        <v/>
      </c>
      <c r="P40" s="10" t="str" cm="1">
        <f t="array" aca="1" ref="P40" ca="1">IF(AND($A40&lt;&gt;"",$A40&lt;&gt;"fin"),IF(INDEX(Dépenses!$A$2:$T$5000,$B40,P$1)="","",INDEX(Dépenses!$A$2:$T$5000,$B40,P$1)),"")</f>
        <v/>
      </c>
      <c r="Q40" s="10" t="str" cm="1">
        <f t="array" aca="1" ref="Q40" ca="1">IF(AND($A40&lt;&gt;"",$A40&lt;&gt;"fin"),IF(INDEX(Dépenses!$A$2:$T$5000,$B40,Q$1)="","",INDEX(Dépenses!$A$2:$T$5000,$B40,Q$1)),"")</f>
        <v/>
      </c>
      <c r="R40" s="10" t="str" cm="1">
        <f t="array" aca="1" ref="R40" ca="1">IF(AND($A40&lt;&gt;"",$A40&lt;&gt;"fin"),IF(INDEX(Dépenses!$A$2:$T$5000,$B40,R$1)="","",INDEX(Dépenses!$A$2:$T$5000,$B40,R$1)),"")</f>
        <v/>
      </c>
      <c r="S40" s="10" t="str" cm="1">
        <f t="array" aca="1" ref="S40" ca="1">IF(AND($A40&lt;&gt;"",$A40&lt;&gt;"fin"),IF(INDEX(Dépenses!$A$2:$T$5000,$B40,S$1)="","",INDEX(Dépenses!$A$2:$T$5000,$B40,S$1)),"")</f>
        <v/>
      </c>
      <c r="T40" s="10" t="str" cm="1">
        <f t="array" aca="1" ref="T40" ca="1">IF(AND($A40&lt;&gt;"",$A40&lt;&gt;"fin"),IF(INDEX(Dépenses!$A$2:$T$5000,$B40,T$1)="","",INDEX(Dépenses!$A$2:$T$5000,$B40,T$1)),"")</f>
        <v/>
      </c>
    </row>
    <row r="41" spans="1:20" x14ac:dyDescent="0.25">
      <c r="A41" t="str">
        <f ca="1">IF(OR(A40="",A40="fin"),"",IF(ISNA(MATCH($F$3,OFFSET(Dépenses!$F$2:$F$5000,B40,0),0)),"fin",MATCH($F$3,OFFSET(Dépenses!$F$2:$F$5000,B40,0),0)))</f>
        <v/>
      </c>
      <c r="B41" t="str">
        <f t="shared" ca="1" si="2"/>
        <v/>
      </c>
      <c r="D41" s="79" t="str" cm="1">
        <f t="array" aca="1" ref="D41" ca="1">IF(AND($A41&lt;&gt;"",$A41&lt;&gt;"fin"),IF(INDEX(Dépenses!$A$2:$O$5000,$B41,D$1)="","",INDEX(Dépenses!$A$2:$O$5000,$B41,D$1)),"")</f>
        <v/>
      </c>
      <c r="E41" s="79" t="str" cm="1">
        <f t="array" aca="1" ref="E41" ca="1">IF(AND($A41&lt;&gt;"",$A41&lt;&gt;"fin"),IF(INDEX(Dépenses!$A$2:$O$5000,$B41,E$1)="","",INDEX(Dépenses!$A$2:$O$5000,$B41,E$1)),"")</f>
        <v/>
      </c>
      <c r="F41" s="79" t="str" cm="1">
        <f t="array" aca="1" ref="F41" ca="1">IF(AND($A41&lt;&gt;"",$A41&lt;&gt;"fin"),IF(INDEX(Dépenses!$A$2:$O$5000,$B41,F$1)="","",INDEX(Dépenses!$A$2:$O$5000,$B41,F$1)),"")</f>
        <v/>
      </c>
      <c r="G41" s="80" t="str" cm="1">
        <f t="array" aca="1" ref="G41" ca="1">IF(AND($A41&lt;&gt;"",$A41&lt;&gt;"fin"),IF(INDEX(Dépenses!$A$2:$O$5000,$B41,G$1)="","",INDEX(Dépenses!$A$2:$O$5000,$B41,G$1)),"")</f>
        <v/>
      </c>
      <c r="H41" s="11" t="str" cm="1">
        <f t="array" aca="1" ref="H41" ca="1">IF(AND($A41&lt;&gt;"",$A41&lt;&gt;"fin"),IF(INDEX(Dépenses!$A$2:$O$5000,$B41,H$1)="","",INDEX(Dépenses!$A$2:$O$5000,$B41,H$1)),"")</f>
        <v/>
      </c>
      <c r="I41" s="79" t="str" cm="1">
        <f t="array" aca="1" ref="I41" ca="1">IF(AND($A41&lt;&gt;"",$A41&lt;&gt;"fin"),IF(INDEX(Dépenses!$A$2:$O$5000,$B41,I$1)="","",INDEX(Dépenses!$A$2:$O$5000,$B41,I$1)),"")</f>
        <v/>
      </c>
      <c r="J41" s="81" t="str" cm="1">
        <f t="array" aca="1" ref="J41" ca="1">IF(AND($A41&lt;&gt;"",$A41&lt;&gt;"fin"),IF(INDEX(Dépenses!$A$2:$O$5000,$B41,J$1)="","",INDEX(Dépenses!$A$2:$O$5000,$B41,J$1)),"")</f>
        <v/>
      </c>
      <c r="K41" s="10" t="str" cm="1">
        <f t="array" aca="1" ref="K41" ca="1">IF(AND($A41&lt;&gt;"",$A41&lt;&gt;"fin"),IF(INDEX(Dépenses!$A$2:$T$5000,$B41,K$1)="","",INDEX(Dépenses!$A$2:$T$5000,$B41,K$1)),"")</f>
        <v/>
      </c>
      <c r="L41" s="10" t="str" cm="1">
        <f t="array" aca="1" ref="L41" ca="1">IF(AND($A41&lt;&gt;"",$A41&lt;&gt;"fin"),IF(INDEX(Dépenses!$A$2:$T$5000,$B41,L$1)="","",INDEX(Dépenses!$A$2:$T$5000,$B41,L$1)),"")</f>
        <v/>
      </c>
      <c r="M41" s="10" t="str" cm="1">
        <f t="array" aca="1" ref="M41" ca="1">IF(AND($A41&lt;&gt;"",$A41&lt;&gt;"fin"),IF(INDEX(Dépenses!$A$2:$T$5000,$B41,M$1)="","",INDEX(Dépenses!$A$2:$T$5000,$B41,M$1)),"")</f>
        <v/>
      </c>
      <c r="N41" s="10" t="str" cm="1">
        <f t="array" aca="1" ref="N41" ca="1">IF(AND($A41&lt;&gt;"",$A41&lt;&gt;"fin"),IF(INDEX(Dépenses!$A$2:$T$5000,$B41,N$1)="","",INDEX(Dépenses!$A$2:$T$5000,$B41,N$1)),"")</f>
        <v/>
      </c>
      <c r="O41" s="10" t="str" cm="1">
        <f t="array" aca="1" ref="O41" ca="1">IF(AND($A41&lt;&gt;"",$A41&lt;&gt;"fin"),IF(INDEX(Dépenses!$A$2:$T$5000,$B41,O$1)="","",INDEX(Dépenses!$A$2:$T$5000,$B41,O$1)),"")</f>
        <v/>
      </c>
      <c r="P41" s="10" t="str" cm="1">
        <f t="array" aca="1" ref="P41" ca="1">IF(AND($A41&lt;&gt;"",$A41&lt;&gt;"fin"),IF(INDEX(Dépenses!$A$2:$T$5000,$B41,P$1)="","",INDEX(Dépenses!$A$2:$T$5000,$B41,P$1)),"")</f>
        <v/>
      </c>
      <c r="Q41" s="10" t="str" cm="1">
        <f t="array" aca="1" ref="Q41" ca="1">IF(AND($A41&lt;&gt;"",$A41&lt;&gt;"fin"),IF(INDEX(Dépenses!$A$2:$T$5000,$B41,Q$1)="","",INDEX(Dépenses!$A$2:$T$5000,$B41,Q$1)),"")</f>
        <v/>
      </c>
      <c r="R41" s="10" t="str" cm="1">
        <f t="array" aca="1" ref="R41" ca="1">IF(AND($A41&lt;&gt;"",$A41&lt;&gt;"fin"),IF(INDEX(Dépenses!$A$2:$T$5000,$B41,R$1)="","",INDEX(Dépenses!$A$2:$T$5000,$B41,R$1)),"")</f>
        <v/>
      </c>
      <c r="S41" s="10" t="str" cm="1">
        <f t="array" aca="1" ref="S41" ca="1">IF(AND($A41&lt;&gt;"",$A41&lt;&gt;"fin"),IF(INDEX(Dépenses!$A$2:$T$5000,$B41,S$1)="","",INDEX(Dépenses!$A$2:$T$5000,$B41,S$1)),"")</f>
        <v/>
      </c>
      <c r="T41" s="10" t="str" cm="1">
        <f t="array" aca="1" ref="T41" ca="1">IF(AND($A41&lt;&gt;"",$A41&lt;&gt;"fin"),IF(INDEX(Dépenses!$A$2:$T$5000,$B41,T$1)="","",INDEX(Dépenses!$A$2:$T$5000,$B41,T$1)),"")</f>
        <v/>
      </c>
    </row>
    <row r="42" spans="1:20" x14ac:dyDescent="0.25">
      <c r="A42" t="str">
        <f ca="1">IF(OR(A41="",A41="fin"),"",IF(ISNA(MATCH($F$3,OFFSET(Dépenses!$F$2:$F$5000,B41,0),0)),"fin",MATCH($F$3,OFFSET(Dépenses!$F$2:$F$5000,B41,0),0)))</f>
        <v/>
      </c>
      <c r="B42" t="str">
        <f t="shared" ca="1" si="2"/>
        <v/>
      </c>
      <c r="D42" s="79" t="str" cm="1">
        <f t="array" aca="1" ref="D42" ca="1">IF(AND($A42&lt;&gt;"",$A42&lt;&gt;"fin"),IF(INDEX(Dépenses!$A$2:$O$5000,$B42,D$1)="","",INDEX(Dépenses!$A$2:$O$5000,$B42,D$1)),"")</f>
        <v/>
      </c>
      <c r="E42" s="79" t="str" cm="1">
        <f t="array" aca="1" ref="E42" ca="1">IF(AND($A42&lt;&gt;"",$A42&lt;&gt;"fin"),IF(INDEX(Dépenses!$A$2:$O$5000,$B42,E$1)="","",INDEX(Dépenses!$A$2:$O$5000,$B42,E$1)),"")</f>
        <v/>
      </c>
      <c r="F42" s="79" t="str" cm="1">
        <f t="array" aca="1" ref="F42" ca="1">IF(AND($A42&lt;&gt;"",$A42&lt;&gt;"fin"),IF(INDEX(Dépenses!$A$2:$O$5000,$B42,F$1)="","",INDEX(Dépenses!$A$2:$O$5000,$B42,F$1)),"")</f>
        <v/>
      </c>
      <c r="G42" s="80" t="str" cm="1">
        <f t="array" aca="1" ref="G42" ca="1">IF(AND($A42&lt;&gt;"",$A42&lt;&gt;"fin"),IF(INDEX(Dépenses!$A$2:$O$5000,$B42,G$1)="","",INDEX(Dépenses!$A$2:$O$5000,$B42,G$1)),"")</f>
        <v/>
      </c>
      <c r="H42" s="11" t="str" cm="1">
        <f t="array" aca="1" ref="H42" ca="1">IF(AND($A42&lt;&gt;"",$A42&lt;&gt;"fin"),IF(INDEX(Dépenses!$A$2:$O$5000,$B42,H$1)="","",INDEX(Dépenses!$A$2:$O$5000,$B42,H$1)),"")</f>
        <v/>
      </c>
      <c r="I42" s="79" t="str" cm="1">
        <f t="array" aca="1" ref="I42" ca="1">IF(AND($A42&lt;&gt;"",$A42&lt;&gt;"fin"),IF(INDEX(Dépenses!$A$2:$O$5000,$B42,I$1)="","",INDEX(Dépenses!$A$2:$O$5000,$B42,I$1)),"")</f>
        <v/>
      </c>
      <c r="J42" s="81" t="str" cm="1">
        <f t="array" aca="1" ref="J42" ca="1">IF(AND($A42&lt;&gt;"",$A42&lt;&gt;"fin"),IF(INDEX(Dépenses!$A$2:$O$5000,$B42,J$1)="","",INDEX(Dépenses!$A$2:$O$5000,$B42,J$1)),"")</f>
        <v/>
      </c>
      <c r="K42" s="10" t="str" cm="1">
        <f t="array" aca="1" ref="K42" ca="1">IF(AND($A42&lt;&gt;"",$A42&lt;&gt;"fin"),IF(INDEX(Dépenses!$A$2:$T$5000,$B42,K$1)="","",INDEX(Dépenses!$A$2:$T$5000,$B42,K$1)),"")</f>
        <v/>
      </c>
      <c r="L42" s="10" t="str" cm="1">
        <f t="array" aca="1" ref="L42" ca="1">IF(AND($A42&lt;&gt;"",$A42&lt;&gt;"fin"),IF(INDEX(Dépenses!$A$2:$T$5000,$B42,L$1)="","",INDEX(Dépenses!$A$2:$T$5000,$B42,L$1)),"")</f>
        <v/>
      </c>
      <c r="M42" s="10" t="str" cm="1">
        <f t="array" aca="1" ref="M42" ca="1">IF(AND($A42&lt;&gt;"",$A42&lt;&gt;"fin"),IF(INDEX(Dépenses!$A$2:$T$5000,$B42,M$1)="","",INDEX(Dépenses!$A$2:$T$5000,$B42,M$1)),"")</f>
        <v/>
      </c>
      <c r="N42" s="10" t="str" cm="1">
        <f t="array" aca="1" ref="N42" ca="1">IF(AND($A42&lt;&gt;"",$A42&lt;&gt;"fin"),IF(INDEX(Dépenses!$A$2:$T$5000,$B42,N$1)="","",INDEX(Dépenses!$A$2:$T$5000,$B42,N$1)),"")</f>
        <v/>
      </c>
      <c r="O42" s="10" t="str" cm="1">
        <f t="array" aca="1" ref="O42" ca="1">IF(AND($A42&lt;&gt;"",$A42&lt;&gt;"fin"),IF(INDEX(Dépenses!$A$2:$T$5000,$B42,O$1)="","",INDEX(Dépenses!$A$2:$T$5000,$B42,O$1)),"")</f>
        <v/>
      </c>
      <c r="P42" s="10" t="str" cm="1">
        <f t="array" aca="1" ref="P42" ca="1">IF(AND($A42&lt;&gt;"",$A42&lt;&gt;"fin"),IF(INDEX(Dépenses!$A$2:$T$5000,$B42,P$1)="","",INDEX(Dépenses!$A$2:$T$5000,$B42,P$1)),"")</f>
        <v/>
      </c>
      <c r="Q42" s="10" t="str" cm="1">
        <f t="array" aca="1" ref="Q42" ca="1">IF(AND($A42&lt;&gt;"",$A42&lt;&gt;"fin"),IF(INDEX(Dépenses!$A$2:$T$5000,$B42,Q$1)="","",INDEX(Dépenses!$A$2:$T$5000,$B42,Q$1)),"")</f>
        <v/>
      </c>
      <c r="R42" s="10" t="str" cm="1">
        <f t="array" aca="1" ref="R42" ca="1">IF(AND($A42&lt;&gt;"",$A42&lt;&gt;"fin"),IF(INDEX(Dépenses!$A$2:$T$5000,$B42,R$1)="","",INDEX(Dépenses!$A$2:$T$5000,$B42,R$1)),"")</f>
        <v/>
      </c>
      <c r="S42" s="10" t="str" cm="1">
        <f t="array" aca="1" ref="S42" ca="1">IF(AND($A42&lt;&gt;"",$A42&lt;&gt;"fin"),IF(INDEX(Dépenses!$A$2:$T$5000,$B42,S$1)="","",INDEX(Dépenses!$A$2:$T$5000,$B42,S$1)),"")</f>
        <v/>
      </c>
      <c r="T42" s="10" t="str" cm="1">
        <f t="array" aca="1" ref="T42" ca="1">IF(AND($A42&lt;&gt;"",$A42&lt;&gt;"fin"),IF(INDEX(Dépenses!$A$2:$T$5000,$B42,T$1)="","",INDEX(Dépenses!$A$2:$T$5000,$B42,T$1)),"")</f>
        <v/>
      </c>
    </row>
    <row r="43" spans="1:20" x14ac:dyDescent="0.25">
      <c r="A43" t="str">
        <f ca="1">IF(OR(A42="",A42="fin"),"",IF(ISNA(MATCH($F$3,OFFSET(Dépenses!$F$2:$F$5000,B42,0),0)),"fin",MATCH($F$3,OFFSET(Dépenses!$F$2:$F$5000,B42,0),0)))</f>
        <v/>
      </c>
      <c r="B43" t="str">
        <f t="shared" ca="1" si="2"/>
        <v/>
      </c>
      <c r="D43" s="79" t="str" cm="1">
        <f t="array" aca="1" ref="D43" ca="1">IF(AND($A43&lt;&gt;"",$A43&lt;&gt;"fin"),IF(INDEX(Dépenses!$A$2:$O$5000,$B43,D$1)="","",INDEX(Dépenses!$A$2:$O$5000,$B43,D$1)),"")</f>
        <v/>
      </c>
      <c r="E43" s="79" t="str" cm="1">
        <f t="array" aca="1" ref="E43" ca="1">IF(AND($A43&lt;&gt;"",$A43&lt;&gt;"fin"),IF(INDEX(Dépenses!$A$2:$O$5000,$B43,E$1)="","",INDEX(Dépenses!$A$2:$O$5000,$B43,E$1)),"")</f>
        <v/>
      </c>
      <c r="F43" s="79" t="str" cm="1">
        <f t="array" aca="1" ref="F43" ca="1">IF(AND($A43&lt;&gt;"",$A43&lt;&gt;"fin"),IF(INDEX(Dépenses!$A$2:$O$5000,$B43,F$1)="","",INDEX(Dépenses!$A$2:$O$5000,$B43,F$1)),"")</f>
        <v/>
      </c>
      <c r="G43" s="80" t="str" cm="1">
        <f t="array" aca="1" ref="G43" ca="1">IF(AND($A43&lt;&gt;"",$A43&lt;&gt;"fin"),IF(INDEX(Dépenses!$A$2:$O$5000,$B43,G$1)="","",INDEX(Dépenses!$A$2:$O$5000,$B43,G$1)),"")</f>
        <v/>
      </c>
      <c r="H43" s="11" t="str" cm="1">
        <f t="array" aca="1" ref="H43" ca="1">IF(AND($A43&lt;&gt;"",$A43&lt;&gt;"fin"),IF(INDEX(Dépenses!$A$2:$O$5000,$B43,H$1)="","",INDEX(Dépenses!$A$2:$O$5000,$B43,H$1)),"")</f>
        <v/>
      </c>
      <c r="I43" s="79" t="str" cm="1">
        <f t="array" aca="1" ref="I43" ca="1">IF(AND($A43&lt;&gt;"",$A43&lt;&gt;"fin"),IF(INDEX(Dépenses!$A$2:$O$5000,$B43,I$1)="","",INDEX(Dépenses!$A$2:$O$5000,$B43,I$1)),"")</f>
        <v/>
      </c>
      <c r="J43" s="81" t="str" cm="1">
        <f t="array" aca="1" ref="J43" ca="1">IF(AND($A43&lt;&gt;"",$A43&lt;&gt;"fin"),IF(INDEX(Dépenses!$A$2:$O$5000,$B43,J$1)="","",INDEX(Dépenses!$A$2:$O$5000,$B43,J$1)),"")</f>
        <v/>
      </c>
      <c r="K43" s="10" t="str" cm="1">
        <f t="array" aca="1" ref="K43" ca="1">IF(AND($A43&lt;&gt;"",$A43&lt;&gt;"fin"),IF(INDEX(Dépenses!$A$2:$T$5000,$B43,K$1)="","",INDEX(Dépenses!$A$2:$T$5000,$B43,K$1)),"")</f>
        <v/>
      </c>
      <c r="L43" s="10" t="str" cm="1">
        <f t="array" aca="1" ref="L43" ca="1">IF(AND($A43&lt;&gt;"",$A43&lt;&gt;"fin"),IF(INDEX(Dépenses!$A$2:$T$5000,$B43,L$1)="","",INDEX(Dépenses!$A$2:$T$5000,$B43,L$1)),"")</f>
        <v/>
      </c>
      <c r="M43" s="10" t="str" cm="1">
        <f t="array" aca="1" ref="M43" ca="1">IF(AND($A43&lt;&gt;"",$A43&lt;&gt;"fin"),IF(INDEX(Dépenses!$A$2:$T$5000,$B43,M$1)="","",INDEX(Dépenses!$A$2:$T$5000,$B43,M$1)),"")</f>
        <v/>
      </c>
      <c r="N43" s="10" t="str" cm="1">
        <f t="array" aca="1" ref="N43" ca="1">IF(AND($A43&lt;&gt;"",$A43&lt;&gt;"fin"),IF(INDEX(Dépenses!$A$2:$T$5000,$B43,N$1)="","",INDEX(Dépenses!$A$2:$T$5000,$B43,N$1)),"")</f>
        <v/>
      </c>
      <c r="O43" s="10" t="str" cm="1">
        <f t="array" aca="1" ref="O43" ca="1">IF(AND($A43&lt;&gt;"",$A43&lt;&gt;"fin"),IF(INDEX(Dépenses!$A$2:$T$5000,$B43,O$1)="","",INDEX(Dépenses!$A$2:$T$5000,$B43,O$1)),"")</f>
        <v/>
      </c>
      <c r="P43" s="10" t="str" cm="1">
        <f t="array" aca="1" ref="P43" ca="1">IF(AND($A43&lt;&gt;"",$A43&lt;&gt;"fin"),IF(INDEX(Dépenses!$A$2:$T$5000,$B43,P$1)="","",INDEX(Dépenses!$A$2:$T$5000,$B43,P$1)),"")</f>
        <v/>
      </c>
      <c r="Q43" s="10" t="str" cm="1">
        <f t="array" aca="1" ref="Q43" ca="1">IF(AND($A43&lt;&gt;"",$A43&lt;&gt;"fin"),IF(INDEX(Dépenses!$A$2:$T$5000,$B43,Q$1)="","",INDEX(Dépenses!$A$2:$T$5000,$B43,Q$1)),"")</f>
        <v/>
      </c>
      <c r="R43" s="10" t="str" cm="1">
        <f t="array" aca="1" ref="R43" ca="1">IF(AND($A43&lt;&gt;"",$A43&lt;&gt;"fin"),IF(INDEX(Dépenses!$A$2:$T$5000,$B43,R$1)="","",INDEX(Dépenses!$A$2:$T$5000,$B43,R$1)),"")</f>
        <v/>
      </c>
      <c r="S43" s="10" t="str" cm="1">
        <f t="array" aca="1" ref="S43" ca="1">IF(AND($A43&lt;&gt;"",$A43&lt;&gt;"fin"),IF(INDEX(Dépenses!$A$2:$T$5000,$B43,S$1)="","",INDEX(Dépenses!$A$2:$T$5000,$B43,S$1)),"")</f>
        <v/>
      </c>
      <c r="T43" s="10" t="str" cm="1">
        <f t="array" aca="1" ref="T43" ca="1">IF(AND($A43&lt;&gt;"",$A43&lt;&gt;"fin"),IF(INDEX(Dépenses!$A$2:$T$5000,$B43,T$1)="","",INDEX(Dépenses!$A$2:$T$5000,$B43,T$1)),"")</f>
        <v/>
      </c>
    </row>
    <row r="44" spans="1:20" x14ac:dyDescent="0.25">
      <c r="A44" t="str">
        <f ca="1">IF(OR(A43="",A43="fin"),"",IF(ISNA(MATCH($F$3,OFFSET(Dépenses!$F$2:$F$5000,B43,0),0)),"fin",MATCH($F$3,OFFSET(Dépenses!$F$2:$F$5000,B43,0),0)))</f>
        <v/>
      </c>
      <c r="B44" t="str">
        <f t="shared" ca="1" si="2"/>
        <v/>
      </c>
      <c r="D44" s="79" t="str" cm="1">
        <f t="array" aca="1" ref="D44" ca="1">IF(AND($A44&lt;&gt;"",$A44&lt;&gt;"fin"),IF(INDEX(Dépenses!$A$2:$O$5000,$B44,D$1)="","",INDEX(Dépenses!$A$2:$O$5000,$B44,D$1)),"")</f>
        <v/>
      </c>
      <c r="E44" s="79" t="str" cm="1">
        <f t="array" aca="1" ref="E44" ca="1">IF(AND($A44&lt;&gt;"",$A44&lt;&gt;"fin"),IF(INDEX(Dépenses!$A$2:$O$5000,$B44,E$1)="","",INDEX(Dépenses!$A$2:$O$5000,$B44,E$1)),"")</f>
        <v/>
      </c>
      <c r="F44" s="79" t="str" cm="1">
        <f t="array" aca="1" ref="F44" ca="1">IF(AND($A44&lt;&gt;"",$A44&lt;&gt;"fin"),IF(INDEX(Dépenses!$A$2:$O$5000,$B44,F$1)="","",INDEX(Dépenses!$A$2:$O$5000,$B44,F$1)),"")</f>
        <v/>
      </c>
      <c r="G44" s="80" t="str" cm="1">
        <f t="array" aca="1" ref="G44" ca="1">IF(AND($A44&lt;&gt;"",$A44&lt;&gt;"fin"),IF(INDEX(Dépenses!$A$2:$O$5000,$B44,G$1)="","",INDEX(Dépenses!$A$2:$O$5000,$B44,G$1)),"")</f>
        <v/>
      </c>
      <c r="H44" s="11" t="str" cm="1">
        <f t="array" aca="1" ref="H44" ca="1">IF(AND($A44&lt;&gt;"",$A44&lt;&gt;"fin"),IF(INDEX(Dépenses!$A$2:$O$5000,$B44,H$1)="","",INDEX(Dépenses!$A$2:$O$5000,$B44,H$1)),"")</f>
        <v/>
      </c>
      <c r="I44" s="79" t="str" cm="1">
        <f t="array" aca="1" ref="I44" ca="1">IF(AND($A44&lt;&gt;"",$A44&lt;&gt;"fin"),IF(INDEX(Dépenses!$A$2:$O$5000,$B44,I$1)="","",INDEX(Dépenses!$A$2:$O$5000,$B44,I$1)),"")</f>
        <v/>
      </c>
      <c r="J44" s="81" t="str" cm="1">
        <f t="array" aca="1" ref="J44" ca="1">IF(AND($A44&lt;&gt;"",$A44&lt;&gt;"fin"),IF(INDEX(Dépenses!$A$2:$O$5000,$B44,J$1)="","",INDEX(Dépenses!$A$2:$O$5000,$B44,J$1)),"")</f>
        <v/>
      </c>
      <c r="K44" s="10" t="str" cm="1">
        <f t="array" aca="1" ref="K44" ca="1">IF(AND($A44&lt;&gt;"",$A44&lt;&gt;"fin"),IF(INDEX(Dépenses!$A$2:$T$5000,$B44,K$1)="","",INDEX(Dépenses!$A$2:$T$5000,$B44,K$1)),"")</f>
        <v/>
      </c>
      <c r="L44" s="10" t="str" cm="1">
        <f t="array" aca="1" ref="L44" ca="1">IF(AND($A44&lt;&gt;"",$A44&lt;&gt;"fin"),IF(INDEX(Dépenses!$A$2:$T$5000,$B44,L$1)="","",INDEX(Dépenses!$A$2:$T$5000,$B44,L$1)),"")</f>
        <v/>
      </c>
      <c r="M44" s="10" t="str" cm="1">
        <f t="array" aca="1" ref="M44" ca="1">IF(AND($A44&lt;&gt;"",$A44&lt;&gt;"fin"),IF(INDEX(Dépenses!$A$2:$T$5000,$B44,M$1)="","",INDEX(Dépenses!$A$2:$T$5000,$B44,M$1)),"")</f>
        <v/>
      </c>
      <c r="N44" s="10" t="str" cm="1">
        <f t="array" aca="1" ref="N44" ca="1">IF(AND($A44&lt;&gt;"",$A44&lt;&gt;"fin"),IF(INDEX(Dépenses!$A$2:$T$5000,$B44,N$1)="","",INDEX(Dépenses!$A$2:$T$5000,$B44,N$1)),"")</f>
        <v/>
      </c>
      <c r="O44" s="10" t="str" cm="1">
        <f t="array" aca="1" ref="O44" ca="1">IF(AND($A44&lt;&gt;"",$A44&lt;&gt;"fin"),IF(INDEX(Dépenses!$A$2:$T$5000,$B44,O$1)="","",INDEX(Dépenses!$A$2:$T$5000,$B44,O$1)),"")</f>
        <v/>
      </c>
      <c r="P44" s="10" t="str" cm="1">
        <f t="array" aca="1" ref="P44" ca="1">IF(AND($A44&lt;&gt;"",$A44&lt;&gt;"fin"),IF(INDEX(Dépenses!$A$2:$T$5000,$B44,P$1)="","",INDEX(Dépenses!$A$2:$T$5000,$B44,P$1)),"")</f>
        <v/>
      </c>
      <c r="Q44" s="10" t="str" cm="1">
        <f t="array" aca="1" ref="Q44" ca="1">IF(AND($A44&lt;&gt;"",$A44&lt;&gt;"fin"),IF(INDEX(Dépenses!$A$2:$T$5000,$B44,Q$1)="","",INDEX(Dépenses!$A$2:$T$5000,$B44,Q$1)),"")</f>
        <v/>
      </c>
      <c r="R44" s="10" t="str" cm="1">
        <f t="array" aca="1" ref="R44" ca="1">IF(AND($A44&lt;&gt;"",$A44&lt;&gt;"fin"),IF(INDEX(Dépenses!$A$2:$T$5000,$B44,R$1)="","",INDEX(Dépenses!$A$2:$T$5000,$B44,R$1)),"")</f>
        <v/>
      </c>
      <c r="S44" s="10" t="str" cm="1">
        <f t="array" aca="1" ref="S44" ca="1">IF(AND($A44&lt;&gt;"",$A44&lt;&gt;"fin"),IF(INDEX(Dépenses!$A$2:$T$5000,$B44,S$1)="","",INDEX(Dépenses!$A$2:$T$5000,$B44,S$1)),"")</f>
        <v/>
      </c>
      <c r="T44" s="10" t="str" cm="1">
        <f t="array" aca="1" ref="T44" ca="1">IF(AND($A44&lt;&gt;"",$A44&lt;&gt;"fin"),IF(INDEX(Dépenses!$A$2:$T$5000,$B44,T$1)="","",INDEX(Dépenses!$A$2:$T$5000,$B44,T$1)),"")</f>
        <v/>
      </c>
    </row>
    <row r="45" spans="1:20" x14ac:dyDescent="0.25">
      <c r="A45" t="str">
        <f ca="1">IF(OR(A44="",A44="fin"),"",IF(ISNA(MATCH($F$3,OFFSET(Dépenses!$F$2:$F$5000,B44,0),0)),"fin",MATCH($F$3,OFFSET(Dépenses!$F$2:$F$5000,B44,0),0)))</f>
        <v/>
      </c>
      <c r="B45" t="str">
        <f t="shared" ca="1" si="2"/>
        <v/>
      </c>
      <c r="D45" s="79" t="str" cm="1">
        <f t="array" aca="1" ref="D45" ca="1">IF(AND($A45&lt;&gt;"",$A45&lt;&gt;"fin"),IF(INDEX(Dépenses!$A$2:$O$5000,$B45,D$1)="","",INDEX(Dépenses!$A$2:$O$5000,$B45,D$1)),"")</f>
        <v/>
      </c>
      <c r="E45" s="79" t="str" cm="1">
        <f t="array" aca="1" ref="E45" ca="1">IF(AND($A45&lt;&gt;"",$A45&lt;&gt;"fin"),IF(INDEX(Dépenses!$A$2:$O$5000,$B45,E$1)="","",INDEX(Dépenses!$A$2:$O$5000,$B45,E$1)),"")</f>
        <v/>
      </c>
      <c r="F45" s="79" t="str" cm="1">
        <f t="array" aca="1" ref="F45" ca="1">IF(AND($A45&lt;&gt;"",$A45&lt;&gt;"fin"),IF(INDEX(Dépenses!$A$2:$O$5000,$B45,F$1)="","",INDEX(Dépenses!$A$2:$O$5000,$B45,F$1)),"")</f>
        <v/>
      </c>
      <c r="G45" s="80" t="str" cm="1">
        <f t="array" aca="1" ref="G45" ca="1">IF(AND($A45&lt;&gt;"",$A45&lt;&gt;"fin"),IF(INDEX(Dépenses!$A$2:$O$5000,$B45,G$1)="","",INDEX(Dépenses!$A$2:$O$5000,$B45,G$1)),"")</f>
        <v/>
      </c>
      <c r="H45" s="11" t="str" cm="1">
        <f t="array" aca="1" ref="H45" ca="1">IF(AND($A45&lt;&gt;"",$A45&lt;&gt;"fin"),IF(INDEX(Dépenses!$A$2:$O$5000,$B45,H$1)="","",INDEX(Dépenses!$A$2:$O$5000,$B45,H$1)),"")</f>
        <v/>
      </c>
      <c r="I45" s="79" t="str" cm="1">
        <f t="array" aca="1" ref="I45" ca="1">IF(AND($A45&lt;&gt;"",$A45&lt;&gt;"fin"),IF(INDEX(Dépenses!$A$2:$O$5000,$B45,I$1)="","",INDEX(Dépenses!$A$2:$O$5000,$B45,I$1)),"")</f>
        <v/>
      </c>
      <c r="J45" s="81" t="str" cm="1">
        <f t="array" aca="1" ref="J45" ca="1">IF(AND($A45&lt;&gt;"",$A45&lt;&gt;"fin"),IF(INDEX(Dépenses!$A$2:$O$5000,$B45,J$1)="","",INDEX(Dépenses!$A$2:$O$5000,$B45,J$1)),"")</f>
        <v/>
      </c>
      <c r="K45" s="10" t="str" cm="1">
        <f t="array" aca="1" ref="K45" ca="1">IF(AND($A45&lt;&gt;"",$A45&lt;&gt;"fin"),IF(INDEX(Dépenses!$A$2:$T$5000,$B45,K$1)="","",INDEX(Dépenses!$A$2:$T$5000,$B45,K$1)),"")</f>
        <v/>
      </c>
      <c r="L45" s="10" t="str" cm="1">
        <f t="array" aca="1" ref="L45" ca="1">IF(AND($A45&lt;&gt;"",$A45&lt;&gt;"fin"),IF(INDEX(Dépenses!$A$2:$T$5000,$B45,L$1)="","",INDEX(Dépenses!$A$2:$T$5000,$B45,L$1)),"")</f>
        <v/>
      </c>
      <c r="M45" s="10" t="str" cm="1">
        <f t="array" aca="1" ref="M45" ca="1">IF(AND($A45&lt;&gt;"",$A45&lt;&gt;"fin"),IF(INDEX(Dépenses!$A$2:$T$5000,$B45,M$1)="","",INDEX(Dépenses!$A$2:$T$5000,$B45,M$1)),"")</f>
        <v/>
      </c>
      <c r="N45" s="10" t="str" cm="1">
        <f t="array" aca="1" ref="N45" ca="1">IF(AND($A45&lt;&gt;"",$A45&lt;&gt;"fin"),IF(INDEX(Dépenses!$A$2:$T$5000,$B45,N$1)="","",INDEX(Dépenses!$A$2:$T$5000,$B45,N$1)),"")</f>
        <v/>
      </c>
      <c r="O45" s="10" t="str" cm="1">
        <f t="array" aca="1" ref="O45" ca="1">IF(AND($A45&lt;&gt;"",$A45&lt;&gt;"fin"),IF(INDEX(Dépenses!$A$2:$T$5000,$B45,O$1)="","",INDEX(Dépenses!$A$2:$T$5000,$B45,O$1)),"")</f>
        <v/>
      </c>
      <c r="P45" s="10" t="str" cm="1">
        <f t="array" aca="1" ref="P45" ca="1">IF(AND($A45&lt;&gt;"",$A45&lt;&gt;"fin"),IF(INDEX(Dépenses!$A$2:$T$5000,$B45,P$1)="","",INDEX(Dépenses!$A$2:$T$5000,$B45,P$1)),"")</f>
        <v/>
      </c>
      <c r="Q45" s="10" t="str" cm="1">
        <f t="array" aca="1" ref="Q45" ca="1">IF(AND($A45&lt;&gt;"",$A45&lt;&gt;"fin"),IF(INDEX(Dépenses!$A$2:$T$5000,$B45,Q$1)="","",INDEX(Dépenses!$A$2:$T$5000,$B45,Q$1)),"")</f>
        <v/>
      </c>
      <c r="R45" s="10" t="str" cm="1">
        <f t="array" aca="1" ref="R45" ca="1">IF(AND($A45&lt;&gt;"",$A45&lt;&gt;"fin"),IF(INDEX(Dépenses!$A$2:$T$5000,$B45,R$1)="","",INDEX(Dépenses!$A$2:$T$5000,$B45,R$1)),"")</f>
        <v/>
      </c>
      <c r="S45" s="10" t="str" cm="1">
        <f t="array" aca="1" ref="S45" ca="1">IF(AND($A45&lt;&gt;"",$A45&lt;&gt;"fin"),IF(INDEX(Dépenses!$A$2:$T$5000,$B45,S$1)="","",INDEX(Dépenses!$A$2:$T$5000,$B45,S$1)),"")</f>
        <v/>
      </c>
      <c r="T45" s="10" t="str" cm="1">
        <f t="array" aca="1" ref="T45" ca="1">IF(AND($A45&lt;&gt;"",$A45&lt;&gt;"fin"),IF(INDEX(Dépenses!$A$2:$T$5000,$B45,T$1)="","",INDEX(Dépenses!$A$2:$T$5000,$B45,T$1)),"")</f>
        <v/>
      </c>
    </row>
    <row r="46" spans="1:20" x14ac:dyDescent="0.25">
      <c r="A46" t="str">
        <f ca="1">IF(OR(A45="",A45="fin"),"",IF(ISNA(MATCH($F$3,OFFSET(Dépenses!$F$2:$F$5000,B45,0),0)),"fin",MATCH($F$3,OFFSET(Dépenses!$F$2:$F$5000,B45,0),0)))</f>
        <v/>
      </c>
      <c r="B46" t="str">
        <f t="shared" ca="1" si="2"/>
        <v/>
      </c>
      <c r="D46" s="79" t="str" cm="1">
        <f t="array" aca="1" ref="D46" ca="1">IF(AND($A46&lt;&gt;"",$A46&lt;&gt;"fin"),IF(INDEX(Dépenses!$A$2:$O$5000,$B46,D$1)="","",INDEX(Dépenses!$A$2:$O$5000,$B46,D$1)),"")</f>
        <v/>
      </c>
      <c r="E46" s="79" t="str" cm="1">
        <f t="array" aca="1" ref="E46" ca="1">IF(AND($A46&lt;&gt;"",$A46&lt;&gt;"fin"),IF(INDEX(Dépenses!$A$2:$O$5000,$B46,E$1)="","",INDEX(Dépenses!$A$2:$O$5000,$B46,E$1)),"")</f>
        <v/>
      </c>
      <c r="F46" s="79" t="str" cm="1">
        <f t="array" aca="1" ref="F46" ca="1">IF(AND($A46&lt;&gt;"",$A46&lt;&gt;"fin"),IF(INDEX(Dépenses!$A$2:$O$5000,$B46,F$1)="","",INDEX(Dépenses!$A$2:$O$5000,$B46,F$1)),"")</f>
        <v/>
      </c>
      <c r="G46" s="80" t="str" cm="1">
        <f t="array" aca="1" ref="G46" ca="1">IF(AND($A46&lt;&gt;"",$A46&lt;&gt;"fin"),IF(INDEX(Dépenses!$A$2:$O$5000,$B46,G$1)="","",INDEX(Dépenses!$A$2:$O$5000,$B46,G$1)),"")</f>
        <v/>
      </c>
      <c r="H46" s="11" t="str" cm="1">
        <f t="array" aca="1" ref="H46" ca="1">IF(AND($A46&lt;&gt;"",$A46&lt;&gt;"fin"),IF(INDEX(Dépenses!$A$2:$O$5000,$B46,H$1)="","",INDEX(Dépenses!$A$2:$O$5000,$B46,H$1)),"")</f>
        <v/>
      </c>
      <c r="I46" s="79" t="str" cm="1">
        <f t="array" aca="1" ref="I46" ca="1">IF(AND($A46&lt;&gt;"",$A46&lt;&gt;"fin"),IF(INDEX(Dépenses!$A$2:$O$5000,$B46,I$1)="","",INDEX(Dépenses!$A$2:$O$5000,$B46,I$1)),"")</f>
        <v/>
      </c>
      <c r="J46" s="81" t="str" cm="1">
        <f t="array" aca="1" ref="J46" ca="1">IF(AND($A46&lt;&gt;"",$A46&lt;&gt;"fin"),IF(INDEX(Dépenses!$A$2:$O$5000,$B46,J$1)="","",INDEX(Dépenses!$A$2:$O$5000,$B46,J$1)),"")</f>
        <v/>
      </c>
      <c r="K46" s="10" t="str" cm="1">
        <f t="array" aca="1" ref="K46" ca="1">IF(AND($A46&lt;&gt;"",$A46&lt;&gt;"fin"),IF(INDEX(Dépenses!$A$2:$T$5000,$B46,K$1)="","",INDEX(Dépenses!$A$2:$T$5000,$B46,K$1)),"")</f>
        <v/>
      </c>
      <c r="L46" s="10" t="str" cm="1">
        <f t="array" aca="1" ref="L46" ca="1">IF(AND($A46&lt;&gt;"",$A46&lt;&gt;"fin"),IF(INDEX(Dépenses!$A$2:$T$5000,$B46,L$1)="","",INDEX(Dépenses!$A$2:$T$5000,$B46,L$1)),"")</f>
        <v/>
      </c>
      <c r="M46" s="10" t="str" cm="1">
        <f t="array" aca="1" ref="M46" ca="1">IF(AND($A46&lt;&gt;"",$A46&lt;&gt;"fin"),IF(INDEX(Dépenses!$A$2:$T$5000,$B46,M$1)="","",INDEX(Dépenses!$A$2:$T$5000,$B46,M$1)),"")</f>
        <v/>
      </c>
      <c r="N46" s="10" t="str" cm="1">
        <f t="array" aca="1" ref="N46" ca="1">IF(AND($A46&lt;&gt;"",$A46&lt;&gt;"fin"),IF(INDEX(Dépenses!$A$2:$T$5000,$B46,N$1)="","",INDEX(Dépenses!$A$2:$T$5000,$B46,N$1)),"")</f>
        <v/>
      </c>
      <c r="O46" s="10" t="str" cm="1">
        <f t="array" aca="1" ref="O46" ca="1">IF(AND($A46&lt;&gt;"",$A46&lt;&gt;"fin"),IF(INDEX(Dépenses!$A$2:$T$5000,$B46,O$1)="","",INDEX(Dépenses!$A$2:$T$5000,$B46,O$1)),"")</f>
        <v/>
      </c>
      <c r="P46" s="10" t="str" cm="1">
        <f t="array" aca="1" ref="P46" ca="1">IF(AND($A46&lt;&gt;"",$A46&lt;&gt;"fin"),IF(INDEX(Dépenses!$A$2:$T$5000,$B46,P$1)="","",INDEX(Dépenses!$A$2:$T$5000,$B46,P$1)),"")</f>
        <v/>
      </c>
      <c r="Q46" s="10" t="str" cm="1">
        <f t="array" aca="1" ref="Q46" ca="1">IF(AND($A46&lt;&gt;"",$A46&lt;&gt;"fin"),IF(INDEX(Dépenses!$A$2:$T$5000,$B46,Q$1)="","",INDEX(Dépenses!$A$2:$T$5000,$B46,Q$1)),"")</f>
        <v/>
      </c>
      <c r="R46" s="10" t="str" cm="1">
        <f t="array" aca="1" ref="R46" ca="1">IF(AND($A46&lt;&gt;"",$A46&lt;&gt;"fin"),IF(INDEX(Dépenses!$A$2:$T$5000,$B46,R$1)="","",INDEX(Dépenses!$A$2:$T$5000,$B46,R$1)),"")</f>
        <v/>
      </c>
      <c r="S46" s="10" t="str" cm="1">
        <f t="array" aca="1" ref="S46" ca="1">IF(AND($A46&lt;&gt;"",$A46&lt;&gt;"fin"),IF(INDEX(Dépenses!$A$2:$T$5000,$B46,S$1)="","",INDEX(Dépenses!$A$2:$T$5000,$B46,S$1)),"")</f>
        <v/>
      </c>
      <c r="T46" s="10" t="str" cm="1">
        <f t="array" aca="1" ref="T46" ca="1">IF(AND($A46&lt;&gt;"",$A46&lt;&gt;"fin"),IF(INDEX(Dépenses!$A$2:$T$5000,$B46,T$1)="","",INDEX(Dépenses!$A$2:$T$5000,$B46,T$1)),"")</f>
        <v/>
      </c>
    </row>
    <row r="47" spans="1:20" x14ac:dyDescent="0.25">
      <c r="A47" t="str">
        <f ca="1">IF(OR(A46="",A46="fin"),"",IF(ISNA(MATCH($F$3,OFFSET(Dépenses!$F$2:$F$5000,B46,0),0)),"fin",MATCH($F$3,OFFSET(Dépenses!$F$2:$F$5000,B46,0),0)))</f>
        <v/>
      </c>
      <c r="B47" t="str">
        <f t="shared" ca="1" si="2"/>
        <v/>
      </c>
      <c r="D47" s="79" t="str" cm="1">
        <f t="array" aca="1" ref="D47" ca="1">IF(AND($A47&lt;&gt;"",$A47&lt;&gt;"fin"),IF(INDEX(Dépenses!$A$2:$O$5000,$B47,D$1)="","",INDEX(Dépenses!$A$2:$O$5000,$B47,D$1)),"")</f>
        <v/>
      </c>
      <c r="E47" s="79" t="str" cm="1">
        <f t="array" aca="1" ref="E47" ca="1">IF(AND($A47&lt;&gt;"",$A47&lt;&gt;"fin"),IF(INDEX(Dépenses!$A$2:$O$5000,$B47,E$1)="","",INDEX(Dépenses!$A$2:$O$5000,$B47,E$1)),"")</f>
        <v/>
      </c>
      <c r="F47" s="79" t="str" cm="1">
        <f t="array" aca="1" ref="F47" ca="1">IF(AND($A47&lt;&gt;"",$A47&lt;&gt;"fin"),IF(INDEX(Dépenses!$A$2:$O$5000,$B47,F$1)="","",INDEX(Dépenses!$A$2:$O$5000,$B47,F$1)),"")</f>
        <v/>
      </c>
      <c r="G47" s="80" t="str" cm="1">
        <f t="array" aca="1" ref="G47" ca="1">IF(AND($A47&lt;&gt;"",$A47&lt;&gt;"fin"),IF(INDEX(Dépenses!$A$2:$O$5000,$B47,G$1)="","",INDEX(Dépenses!$A$2:$O$5000,$B47,G$1)),"")</f>
        <v/>
      </c>
      <c r="H47" s="11" t="str" cm="1">
        <f t="array" aca="1" ref="H47" ca="1">IF(AND($A47&lt;&gt;"",$A47&lt;&gt;"fin"),IF(INDEX(Dépenses!$A$2:$O$5000,$B47,H$1)="","",INDEX(Dépenses!$A$2:$O$5000,$B47,H$1)),"")</f>
        <v/>
      </c>
      <c r="I47" s="79" t="str" cm="1">
        <f t="array" aca="1" ref="I47" ca="1">IF(AND($A47&lt;&gt;"",$A47&lt;&gt;"fin"),IF(INDEX(Dépenses!$A$2:$O$5000,$B47,I$1)="","",INDEX(Dépenses!$A$2:$O$5000,$B47,I$1)),"")</f>
        <v/>
      </c>
      <c r="J47" s="81" t="str" cm="1">
        <f t="array" aca="1" ref="J47" ca="1">IF(AND($A47&lt;&gt;"",$A47&lt;&gt;"fin"),IF(INDEX(Dépenses!$A$2:$O$5000,$B47,J$1)="","",INDEX(Dépenses!$A$2:$O$5000,$B47,J$1)),"")</f>
        <v/>
      </c>
      <c r="K47" s="10" t="str" cm="1">
        <f t="array" aca="1" ref="K47" ca="1">IF(AND($A47&lt;&gt;"",$A47&lt;&gt;"fin"),IF(INDEX(Dépenses!$A$2:$T$5000,$B47,K$1)="","",INDEX(Dépenses!$A$2:$T$5000,$B47,K$1)),"")</f>
        <v/>
      </c>
      <c r="L47" s="10" t="str" cm="1">
        <f t="array" aca="1" ref="L47" ca="1">IF(AND($A47&lt;&gt;"",$A47&lt;&gt;"fin"),IF(INDEX(Dépenses!$A$2:$T$5000,$B47,L$1)="","",INDEX(Dépenses!$A$2:$T$5000,$B47,L$1)),"")</f>
        <v/>
      </c>
      <c r="M47" s="10" t="str" cm="1">
        <f t="array" aca="1" ref="M47" ca="1">IF(AND($A47&lt;&gt;"",$A47&lt;&gt;"fin"),IF(INDEX(Dépenses!$A$2:$T$5000,$B47,M$1)="","",INDEX(Dépenses!$A$2:$T$5000,$B47,M$1)),"")</f>
        <v/>
      </c>
      <c r="N47" s="10" t="str" cm="1">
        <f t="array" aca="1" ref="N47" ca="1">IF(AND($A47&lt;&gt;"",$A47&lt;&gt;"fin"),IF(INDEX(Dépenses!$A$2:$T$5000,$B47,N$1)="","",INDEX(Dépenses!$A$2:$T$5000,$B47,N$1)),"")</f>
        <v/>
      </c>
      <c r="O47" s="10" t="str" cm="1">
        <f t="array" aca="1" ref="O47" ca="1">IF(AND($A47&lt;&gt;"",$A47&lt;&gt;"fin"),IF(INDEX(Dépenses!$A$2:$T$5000,$B47,O$1)="","",INDEX(Dépenses!$A$2:$T$5000,$B47,O$1)),"")</f>
        <v/>
      </c>
      <c r="P47" s="10" t="str" cm="1">
        <f t="array" aca="1" ref="P47" ca="1">IF(AND($A47&lt;&gt;"",$A47&lt;&gt;"fin"),IF(INDEX(Dépenses!$A$2:$T$5000,$B47,P$1)="","",INDEX(Dépenses!$A$2:$T$5000,$B47,P$1)),"")</f>
        <v/>
      </c>
      <c r="Q47" s="10" t="str" cm="1">
        <f t="array" aca="1" ref="Q47" ca="1">IF(AND($A47&lt;&gt;"",$A47&lt;&gt;"fin"),IF(INDEX(Dépenses!$A$2:$T$5000,$B47,Q$1)="","",INDEX(Dépenses!$A$2:$T$5000,$B47,Q$1)),"")</f>
        <v/>
      </c>
      <c r="R47" s="10" t="str" cm="1">
        <f t="array" aca="1" ref="R47" ca="1">IF(AND($A47&lt;&gt;"",$A47&lt;&gt;"fin"),IF(INDEX(Dépenses!$A$2:$T$5000,$B47,R$1)="","",INDEX(Dépenses!$A$2:$T$5000,$B47,R$1)),"")</f>
        <v/>
      </c>
      <c r="S47" s="10" t="str" cm="1">
        <f t="array" aca="1" ref="S47" ca="1">IF(AND($A47&lt;&gt;"",$A47&lt;&gt;"fin"),IF(INDEX(Dépenses!$A$2:$T$5000,$B47,S$1)="","",INDEX(Dépenses!$A$2:$T$5000,$B47,S$1)),"")</f>
        <v/>
      </c>
      <c r="T47" s="10" t="str" cm="1">
        <f t="array" aca="1" ref="T47" ca="1">IF(AND($A47&lt;&gt;"",$A47&lt;&gt;"fin"),IF(INDEX(Dépenses!$A$2:$T$5000,$B47,T$1)="","",INDEX(Dépenses!$A$2:$T$5000,$B47,T$1)),"")</f>
        <v/>
      </c>
    </row>
    <row r="48" spans="1:20" x14ac:dyDescent="0.25">
      <c r="A48" t="str">
        <f ca="1">IF(OR(A47="",A47="fin"),"",IF(ISNA(MATCH($F$3,OFFSET(Dépenses!$F$2:$F$5000,B47,0),0)),"fin",MATCH($F$3,OFFSET(Dépenses!$F$2:$F$5000,B47,0),0)))</f>
        <v/>
      </c>
      <c r="B48" t="str">
        <f t="shared" ca="1" si="2"/>
        <v/>
      </c>
      <c r="D48" s="79" t="str" cm="1">
        <f t="array" aca="1" ref="D48" ca="1">IF(AND($A48&lt;&gt;"",$A48&lt;&gt;"fin"),IF(INDEX(Dépenses!$A$2:$O$5000,$B48,D$1)="","",INDEX(Dépenses!$A$2:$O$5000,$B48,D$1)),"")</f>
        <v/>
      </c>
      <c r="E48" s="79" t="str" cm="1">
        <f t="array" aca="1" ref="E48" ca="1">IF(AND($A48&lt;&gt;"",$A48&lt;&gt;"fin"),IF(INDEX(Dépenses!$A$2:$O$5000,$B48,E$1)="","",INDEX(Dépenses!$A$2:$O$5000,$B48,E$1)),"")</f>
        <v/>
      </c>
      <c r="F48" s="79" t="str" cm="1">
        <f t="array" aca="1" ref="F48" ca="1">IF(AND($A48&lt;&gt;"",$A48&lt;&gt;"fin"),IF(INDEX(Dépenses!$A$2:$O$5000,$B48,F$1)="","",INDEX(Dépenses!$A$2:$O$5000,$B48,F$1)),"")</f>
        <v/>
      </c>
      <c r="G48" s="80" t="str" cm="1">
        <f t="array" aca="1" ref="G48" ca="1">IF(AND($A48&lt;&gt;"",$A48&lt;&gt;"fin"),IF(INDEX(Dépenses!$A$2:$O$5000,$B48,G$1)="","",INDEX(Dépenses!$A$2:$O$5000,$B48,G$1)),"")</f>
        <v/>
      </c>
      <c r="H48" s="11" t="str" cm="1">
        <f t="array" aca="1" ref="H48" ca="1">IF(AND($A48&lt;&gt;"",$A48&lt;&gt;"fin"),IF(INDEX(Dépenses!$A$2:$O$5000,$B48,H$1)="","",INDEX(Dépenses!$A$2:$O$5000,$B48,H$1)),"")</f>
        <v/>
      </c>
      <c r="I48" s="79" t="str" cm="1">
        <f t="array" aca="1" ref="I48" ca="1">IF(AND($A48&lt;&gt;"",$A48&lt;&gt;"fin"),IF(INDEX(Dépenses!$A$2:$O$5000,$B48,I$1)="","",INDEX(Dépenses!$A$2:$O$5000,$B48,I$1)),"")</f>
        <v/>
      </c>
      <c r="J48" s="81" t="str" cm="1">
        <f t="array" aca="1" ref="J48" ca="1">IF(AND($A48&lt;&gt;"",$A48&lt;&gt;"fin"),IF(INDEX(Dépenses!$A$2:$O$5000,$B48,J$1)="","",INDEX(Dépenses!$A$2:$O$5000,$B48,J$1)),"")</f>
        <v/>
      </c>
      <c r="K48" s="10" t="str" cm="1">
        <f t="array" aca="1" ref="K48" ca="1">IF(AND($A48&lt;&gt;"",$A48&lt;&gt;"fin"),IF(INDEX(Dépenses!$A$2:$T$5000,$B48,K$1)="","",INDEX(Dépenses!$A$2:$T$5000,$B48,K$1)),"")</f>
        <v/>
      </c>
      <c r="L48" s="10" t="str" cm="1">
        <f t="array" aca="1" ref="L48" ca="1">IF(AND($A48&lt;&gt;"",$A48&lt;&gt;"fin"),IF(INDEX(Dépenses!$A$2:$T$5000,$B48,L$1)="","",INDEX(Dépenses!$A$2:$T$5000,$B48,L$1)),"")</f>
        <v/>
      </c>
      <c r="M48" s="10" t="str" cm="1">
        <f t="array" aca="1" ref="M48" ca="1">IF(AND($A48&lt;&gt;"",$A48&lt;&gt;"fin"),IF(INDEX(Dépenses!$A$2:$T$5000,$B48,M$1)="","",INDEX(Dépenses!$A$2:$T$5000,$B48,M$1)),"")</f>
        <v/>
      </c>
      <c r="N48" s="10" t="str" cm="1">
        <f t="array" aca="1" ref="N48" ca="1">IF(AND($A48&lt;&gt;"",$A48&lt;&gt;"fin"),IF(INDEX(Dépenses!$A$2:$T$5000,$B48,N$1)="","",INDEX(Dépenses!$A$2:$T$5000,$B48,N$1)),"")</f>
        <v/>
      </c>
      <c r="O48" s="10" t="str" cm="1">
        <f t="array" aca="1" ref="O48" ca="1">IF(AND($A48&lt;&gt;"",$A48&lt;&gt;"fin"),IF(INDEX(Dépenses!$A$2:$T$5000,$B48,O$1)="","",INDEX(Dépenses!$A$2:$T$5000,$B48,O$1)),"")</f>
        <v/>
      </c>
      <c r="P48" s="10" t="str" cm="1">
        <f t="array" aca="1" ref="P48" ca="1">IF(AND($A48&lt;&gt;"",$A48&lt;&gt;"fin"),IF(INDEX(Dépenses!$A$2:$T$5000,$B48,P$1)="","",INDEX(Dépenses!$A$2:$T$5000,$B48,P$1)),"")</f>
        <v/>
      </c>
      <c r="Q48" s="10" t="str" cm="1">
        <f t="array" aca="1" ref="Q48" ca="1">IF(AND($A48&lt;&gt;"",$A48&lt;&gt;"fin"),IF(INDEX(Dépenses!$A$2:$T$5000,$B48,Q$1)="","",INDEX(Dépenses!$A$2:$T$5000,$B48,Q$1)),"")</f>
        <v/>
      </c>
      <c r="R48" s="10" t="str" cm="1">
        <f t="array" aca="1" ref="R48" ca="1">IF(AND($A48&lt;&gt;"",$A48&lt;&gt;"fin"),IF(INDEX(Dépenses!$A$2:$T$5000,$B48,R$1)="","",INDEX(Dépenses!$A$2:$T$5000,$B48,R$1)),"")</f>
        <v/>
      </c>
      <c r="S48" s="10" t="str" cm="1">
        <f t="array" aca="1" ref="S48" ca="1">IF(AND($A48&lt;&gt;"",$A48&lt;&gt;"fin"),IF(INDEX(Dépenses!$A$2:$T$5000,$B48,S$1)="","",INDEX(Dépenses!$A$2:$T$5000,$B48,S$1)),"")</f>
        <v/>
      </c>
      <c r="T48" s="10" t="str" cm="1">
        <f t="array" aca="1" ref="T48" ca="1">IF(AND($A48&lt;&gt;"",$A48&lt;&gt;"fin"),IF(INDEX(Dépenses!$A$2:$T$5000,$B48,T$1)="","",INDEX(Dépenses!$A$2:$T$5000,$B48,T$1)),"")</f>
        <v/>
      </c>
    </row>
    <row r="49" spans="1:20" x14ac:dyDescent="0.25">
      <c r="A49" t="str">
        <f ca="1">IF(OR(A48="",A48="fin"),"",IF(ISNA(MATCH($F$3,OFFSET(Dépenses!$F$2:$F$5000,B48,0),0)),"fin",MATCH($F$3,OFFSET(Dépenses!$F$2:$F$5000,B48,0),0)))</f>
        <v/>
      </c>
      <c r="B49" t="str">
        <f t="shared" ca="1" si="2"/>
        <v/>
      </c>
      <c r="D49" s="79" t="str" cm="1">
        <f t="array" aca="1" ref="D49" ca="1">IF(AND($A49&lt;&gt;"",$A49&lt;&gt;"fin"),IF(INDEX(Dépenses!$A$2:$O$5000,$B49,D$1)="","",INDEX(Dépenses!$A$2:$O$5000,$B49,D$1)),"")</f>
        <v/>
      </c>
      <c r="E49" s="79" t="str" cm="1">
        <f t="array" aca="1" ref="E49" ca="1">IF(AND($A49&lt;&gt;"",$A49&lt;&gt;"fin"),IF(INDEX(Dépenses!$A$2:$O$5000,$B49,E$1)="","",INDEX(Dépenses!$A$2:$O$5000,$B49,E$1)),"")</f>
        <v/>
      </c>
      <c r="F49" s="79" t="str" cm="1">
        <f t="array" aca="1" ref="F49" ca="1">IF(AND($A49&lt;&gt;"",$A49&lt;&gt;"fin"),IF(INDEX(Dépenses!$A$2:$O$5000,$B49,F$1)="","",INDEX(Dépenses!$A$2:$O$5000,$B49,F$1)),"")</f>
        <v/>
      </c>
      <c r="G49" s="80" t="str" cm="1">
        <f t="array" aca="1" ref="G49" ca="1">IF(AND($A49&lt;&gt;"",$A49&lt;&gt;"fin"),IF(INDEX(Dépenses!$A$2:$O$5000,$B49,G$1)="","",INDEX(Dépenses!$A$2:$O$5000,$B49,G$1)),"")</f>
        <v/>
      </c>
      <c r="H49" s="11" t="str" cm="1">
        <f t="array" aca="1" ref="H49" ca="1">IF(AND($A49&lt;&gt;"",$A49&lt;&gt;"fin"),IF(INDEX(Dépenses!$A$2:$O$5000,$B49,H$1)="","",INDEX(Dépenses!$A$2:$O$5000,$B49,H$1)),"")</f>
        <v/>
      </c>
      <c r="I49" s="79" t="str" cm="1">
        <f t="array" aca="1" ref="I49" ca="1">IF(AND($A49&lt;&gt;"",$A49&lt;&gt;"fin"),IF(INDEX(Dépenses!$A$2:$O$5000,$B49,I$1)="","",INDEX(Dépenses!$A$2:$O$5000,$B49,I$1)),"")</f>
        <v/>
      </c>
      <c r="J49" s="81" t="str" cm="1">
        <f t="array" aca="1" ref="J49" ca="1">IF(AND($A49&lt;&gt;"",$A49&lt;&gt;"fin"),IF(INDEX(Dépenses!$A$2:$O$5000,$B49,J$1)="","",INDEX(Dépenses!$A$2:$O$5000,$B49,J$1)),"")</f>
        <v/>
      </c>
      <c r="K49" s="10" t="str" cm="1">
        <f t="array" aca="1" ref="K49" ca="1">IF(AND($A49&lt;&gt;"",$A49&lt;&gt;"fin"),IF(INDEX(Dépenses!$A$2:$T$5000,$B49,K$1)="","",INDEX(Dépenses!$A$2:$T$5000,$B49,K$1)),"")</f>
        <v/>
      </c>
      <c r="L49" s="10" t="str" cm="1">
        <f t="array" aca="1" ref="L49" ca="1">IF(AND($A49&lt;&gt;"",$A49&lt;&gt;"fin"),IF(INDEX(Dépenses!$A$2:$T$5000,$B49,L$1)="","",INDEX(Dépenses!$A$2:$T$5000,$B49,L$1)),"")</f>
        <v/>
      </c>
      <c r="M49" s="10" t="str" cm="1">
        <f t="array" aca="1" ref="M49" ca="1">IF(AND($A49&lt;&gt;"",$A49&lt;&gt;"fin"),IF(INDEX(Dépenses!$A$2:$T$5000,$B49,M$1)="","",INDEX(Dépenses!$A$2:$T$5000,$B49,M$1)),"")</f>
        <v/>
      </c>
      <c r="N49" s="10" t="str" cm="1">
        <f t="array" aca="1" ref="N49" ca="1">IF(AND($A49&lt;&gt;"",$A49&lt;&gt;"fin"),IF(INDEX(Dépenses!$A$2:$T$5000,$B49,N$1)="","",INDEX(Dépenses!$A$2:$T$5000,$B49,N$1)),"")</f>
        <v/>
      </c>
      <c r="O49" s="10" t="str" cm="1">
        <f t="array" aca="1" ref="O49" ca="1">IF(AND($A49&lt;&gt;"",$A49&lt;&gt;"fin"),IF(INDEX(Dépenses!$A$2:$T$5000,$B49,O$1)="","",INDEX(Dépenses!$A$2:$T$5000,$B49,O$1)),"")</f>
        <v/>
      </c>
      <c r="P49" s="10" t="str" cm="1">
        <f t="array" aca="1" ref="P49" ca="1">IF(AND($A49&lt;&gt;"",$A49&lt;&gt;"fin"),IF(INDEX(Dépenses!$A$2:$T$5000,$B49,P$1)="","",INDEX(Dépenses!$A$2:$T$5000,$B49,P$1)),"")</f>
        <v/>
      </c>
      <c r="Q49" s="10" t="str" cm="1">
        <f t="array" aca="1" ref="Q49" ca="1">IF(AND($A49&lt;&gt;"",$A49&lt;&gt;"fin"),IF(INDEX(Dépenses!$A$2:$T$5000,$B49,Q$1)="","",INDEX(Dépenses!$A$2:$T$5000,$B49,Q$1)),"")</f>
        <v/>
      </c>
      <c r="R49" s="10" t="str" cm="1">
        <f t="array" aca="1" ref="R49" ca="1">IF(AND($A49&lt;&gt;"",$A49&lt;&gt;"fin"),IF(INDEX(Dépenses!$A$2:$T$5000,$B49,R$1)="","",INDEX(Dépenses!$A$2:$T$5000,$B49,R$1)),"")</f>
        <v/>
      </c>
      <c r="S49" s="10" t="str" cm="1">
        <f t="array" aca="1" ref="S49" ca="1">IF(AND($A49&lt;&gt;"",$A49&lt;&gt;"fin"),IF(INDEX(Dépenses!$A$2:$T$5000,$B49,S$1)="","",INDEX(Dépenses!$A$2:$T$5000,$B49,S$1)),"")</f>
        <v/>
      </c>
      <c r="T49" s="10" t="str" cm="1">
        <f t="array" aca="1" ref="T49" ca="1">IF(AND($A49&lt;&gt;"",$A49&lt;&gt;"fin"),IF(INDEX(Dépenses!$A$2:$T$5000,$B49,T$1)="","",INDEX(Dépenses!$A$2:$T$5000,$B49,T$1)),"")</f>
        <v/>
      </c>
    </row>
    <row r="50" spans="1:20" x14ac:dyDescent="0.25">
      <c r="A50" t="str">
        <f ca="1">IF(OR(A49="",A49="fin"),"",IF(ISNA(MATCH($F$3,OFFSET(Dépenses!$F$2:$F$5000,B49,0),0)),"fin",MATCH($F$3,OFFSET(Dépenses!$F$2:$F$5000,B49,0),0)))</f>
        <v/>
      </c>
      <c r="B50" t="str">
        <f t="shared" ca="1" si="2"/>
        <v/>
      </c>
      <c r="D50" s="79" t="str" cm="1">
        <f t="array" aca="1" ref="D50" ca="1">IF(AND($A50&lt;&gt;"",$A50&lt;&gt;"fin"),IF(INDEX(Dépenses!$A$2:$O$5000,$B50,D$1)="","",INDEX(Dépenses!$A$2:$O$5000,$B50,D$1)),"")</f>
        <v/>
      </c>
      <c r="E50" s="79" t="str" cm="1">
        <f t="array" aca="1" ref="E50" ca="1">IF(AND($A50&lt;&gt;"",$A50&lt;&gt;"fin"),IF(INDEX(Dépenses!$A$2:$O$5000,$B50,E$1)="","",INDEX(Dépenses!$A$2:$O$5000,$B50,E$1)),"")</f>
        <v/>
      </c>
      <c r="F50" s="79" t="str" cm="1">
        <f t="array" aca="1" ref="F50" ca="1">IF(AND($A50&lt;&gt;"",$A50&lt;&gt;"fin"),IF(INDEX(Dépenses!$A$2:$O$5000,$B50,F$1)="","",INDEX(Dépenses!$A$2:$O$5000,$B50,F$1)),"")</f>
        <v/>
      </c>
      <c r="G50" s="80" t="str" cm="1">
        <f t="array" aca="1" ref="G50" ca="1">IF(AND($A50&lt;&gt;"",$A50&lt;&gt;"fin"),IF(INDEX(Dépenses!$A$2:$O$5000,$B50,G$1)="","",INDEX(Dépenses!$A$2:$O$5000,$B50,G$1)),"")</f>
        <v/>
      </c>
      <c r="H50" s="11" t="str" cm="1">
        <f t="array" aca="1" ref="H50" ca="1">IF(AND($A50&lt;&gt;"",$A50&lt;&gt;"fin"),IF(INDEX(Dépenses!$A$2:$O$5000,$B50,H$1)="","",INDEX(Dépenses!$A$2:$O$5000,$B50,H$1)),"")</f>
        <v/>
      </c>
      <c r="I50" s="79" t="str" cm="1">
        <f t="array" aca="1" ref="I50" ca="1">IF(AND($A50&lt;&gt;"",$A50&lt;&gt;"fin"),IF(INDEX(Dépenses!$A$2:$O$5000,$B50,I$1)="","",INDEX(Dépenses!$A$2:$O$5000,$B50,I$1)),"")</f>
        <v/>
      </c>
      <c r="J50" s="81" t="str" cm="1">
        <f t="array" aca="1" ref="J50" ca="1">IF(AND($A50&lt;&gt;"",$A50&lt;&gt;"fin"),IF(INDEX(Dépenses!$A$2:$O$5000,$B50,J$1)="","",INDEX(Dépenses!$A$2:$O$5000,$B50,J$1)),"")</f>
        <v/>
      </c>
      <c r="K50" s="10" t="str" cm="1">
        <f t="array" aca="1" ref="K50" ca="1">IF(AND($A50&lt;&gt;"",$A50&lt;&gt;"fin"),IF(INDEX(Dépenses!$A$2:$T$5000,$B50,K$1)="","",INDEX(Dépenses!$A$2:$T$5000,$B50,K$1)),"")</f>
        <v/>
      </c>
      <c r="L50" s="10" t="str" cm="1">
        <f t="array" aca="1" ref="L50" ca="1">IF(AND($A50&lt;&gt;"",$A50&lt;&gt;"fin"),IF(INDEX(Dépenses!$A$2:$T$5000,$B50,L$1)="","",INDEX(Dépenses!$A$2:$T$5000,$B50,L$1)),"")</f>
        <v/>
      </c>
      <c r="M50" s="10" t="str" cm="1">
        <f t="array" aca="1" ref="M50" ca="1">IF(AND($A50&lt;&gt;"",$A50&lt;&gt;"fin"),IF(INDEX(Dépenses!$A$2:$T$5000,$B50,M$1)="","",INDEX(Dépenses!$A$2:$T$5000,$B50,M$1)),"")</f>
        <v/>
      </c>
      <c r="N50" s="10" t="str" cm="1">
        <f t="array" aca="1" ref="N50" ca="1">IF(AND($A50&lt;&gt;"",$A50&lt;&gt;"fin"),IF(INDEX(Dépenses!$A$2:$T$5000,$B50,N$1)="","",INDEX(Dépenses!$A$2:$T$5000,$B50,N$1)),"")</f>
        <v/>
      </c>
      <c r="O50" s="10" t="str" cm="1">
        <f t="array" aca="1" ref="O50" ca="1">IF(AND($A50&lt;&gt;"",$A50&lt;&gt;"fin"),IF(INDEX(Dépenses!$A$2:$T$5000,$B50,O$1)="","",INDEX(Dépenses!$A$2:$T$5000,$B50,O$1)),"")</f>
        <v/>
      </c>
      <c r="P50" s="10" t="str" cm="1">
        <f t="array" aca="1" ref="P50" ca="1">IF(AND($A50&lt;&gt;"",$A50&lt;&gt;"fin"),IF(INDEX(Dépenses!$A$2:$T$5000,$B50,P$1)="","",INDEX(Dépenses!$A$2:$T$5000,$B50,P$1)),"")</f>
        <v/>
      </c>
      <c r="Q50" s="10" t="str" cm="1">
        <f t="array" aca="1" ref="Q50" ca="1">IF(AND($A50&lt;&gt;"",$A50&lt;&gt;"fin"),IF(INDEX(Dépenses!$A$2:$T$5000,$B50,Q$1)="","",INDEX(Dépenses!$A$2:$T$5000,$B50,Q$1)),"")</f>
        <v/>
      </c>
      <c r="R50" s="10" t="str" cm="1">
        <f t="array" aca="1" ref="R50" ca="1">IF(AND($A50&lt;&gt;"",$A50&lt;&gt;"fin"),IF(INDEX(Dépenses!$A$2:$T$5000,$B50,R$1)="","",INDEX(Dépenses!$A$2:$T$5000,$B50,R$1)),"")</f>
        <v/>
      </c>
      <c r="S50" s="10" t="str" cm="1">
        <f t="array" aca="1" ref="S50" ca="1">IF(AND($A50&lt;&gt;"",$A50&lt;&gt;"fin"),IF(INDEX(Dépenses!$A$2:$T$5000,$B50,S$1)="","",INDEX(Dépenses!$A$2:$T$5000,$B50,S$1)),"")</f>
        <v/>
      </c>
      <c r="T50" s="10" t="str" cm="1">
        <f t="array" aca="1" ref="T50" ca="1">IF(AND($A50&lt;&gt;"",$A50&lt;&gt;"fin"),IF(INDEX(Dépenses!$A$2:$T$5000,$B50,T$1)="","",INDEX(Dépenses!$A$2:$T$5000,$B50,T$1)),"")</f>
        <v/>
      </c>
    </row>
    <row r="51" spans="1:20" x14ac:dyDescent="0.25">
      <c r="A51" t="str">
        <f ca="1">IF(OR(A50="",A50="fin"),"",IF(ISNA(MATCH($F$3,OFFSET(Dépenses!$F$2:$F$5000,B50,0),0)),"fin",MATCH($F$3,OFFSET(Dépenses!$F$2:$F$5000,B50,0),0)))</f>
        <v/>
      </c>
      <c r="B51" t="str">
        <f t="shared" ca="1" si="2"/>
        <v/>
      </c>
      <c r="D51" s="79" t="str" cm="1">
        <f t="array" aca="1" ref="D51" ca="1">IF(AND($A51&lt;&gt;"",$A51&lt;&gt;"fin"),IF(INDEX(Dépenses!$A$2:$O$5000,$B51,D$1)="","",INDEX(Dépenses!$A$2:$O$5000,$B51,D$1)),"")</f>
        <v/>
      </c>
      <c r="E51" s="79" t="str" cm="1">
        <f t="array" aca="1" ref="E51" ca="1">IF(AND($A51&lt;&gt;"",$A51&lt;&gt;"fin"),IF(INDEX(Dépenses!$A$2:$O$5000,$B51,E$1)="","",INDEX(Dépenses!$A$2:$O$5000,$B51,E$1)),"")</f>
        <v/>
      </c>
      <c r="F51" s="79" t="str" cm="1">
        <f t="array" aca="1" ref="F51" ca="1">IF(AND($A51&lt;&gt;"",$A51&lt;&gt;"fin"),IF(INDEX(Dépenses!$A$2:$O$5000,$B51,F$1)="","",INDEX(Dépenses!$A$2:$O$5000,$B51,F$1)),"")</f>
        <v/>
      </c>
      <c r="G51" s="80" t="str" cm="1">
        <f t="array" aca="1" ref="G51" ca="1">IF(AND($A51&lt;&gt;"",$A51&lt;&gt;"fin"),IF(INDEX(Dépenses!$A$2:$O$5000,$B51,G$1)="","",INDEX(Dépenses!$A$2:$O$5000,$B51,G$1)),"")</f>
        <v/>
      </c>
      <c r="H51" s="11" t="str" cm="1">
        <f t="array" aca="1" ref="H51" ca="1">IF(AND($A51&lt;&gt;"",$A51&lt;&gt;"fin"),IF(INDEX(Dépenses!$A$2:$O$5000,$B51,H$1)="","",INDEX(Dépenses!$A$2:$O$5000,$B51,H$1)),"")</f>
        <v/>
      </c>
      <c r="I51" s="79" t="str" cm="1">
        <f t="array" aca="1" ref="I51" ca="1">IF(AND($A51&lt;&gt;"",$A51&lt;&gt;"fin"),IF(INDEX(Dépenses!$A$2:$O$5000,$B51,I$1)="","",INDEX(Dépenses!$A$2:$O$5000,$B51,I$1)),"")</f>
        <v/>
      </c>
      <c r="J51" s="81" t="str" cm="1">
        <f t="array" aca="1" ref="J51" ca="1">IF(AND($A51&lt;&gt;"",$A51&lt;&gt;"fin"),IF(INDEX(Dépenses!$A$2:$O$5000,$B51,J$1)="","",INDEX(Dépenses!$A$2:$O$5000,$B51,J$1)),"")</f>
        <v/>
      </c>
      <c r="K51" s="10" t="str" cm="1">
        <f t="array" aca="1" ref="K51" ca="1">IF(AND($A51&lt;&gt;"",$A51&lt;&gt;"fin"),IF(INDEX(Dépenses!$A$2:$T$5000,$B51,K$1)="","",INDEX(Dépenses!$A$2:$T$5000,$B51,K$1)),"")</f>
        <v/>
      </c>
      <c r="L51" s="10" t="str" cm="1">
        <f t="array" aca="1" ref="L51" ca="1">IF(AND($A51&lt;&gt;"",$A51&lt;&gt;"fin"),IF(INDEX(Dépenses!$A$2:$T$5000,$B51,L$1)="","",INDEX(Dépenses!$A$2:$T$5000,$B51,L$1)),"")</f>
        <v/>
      </c>
      <c r="M51" s="10" t="str" cm="1">
        <f t="array" aca="1" ref="M51" ca="1">IF(AND($A51&lt;&gt;"",$A51&lt;&gt;"fin"),IF(INDEX(Dépenses!$A$2:$T$5000,$B51,M$1)="","",INDEX(Dépenses!$A$2:$T$5000,$B51,M$1)),"")</f>
        <v/>
      </c>
      <c r="N51" s="10" t="str" cm="1">
        <f t="array" aca="1" ref="N51" ca="1">IF(AND($A51&lt;&gt;"",$A51&lt;&gt;"fin"),IF(INDEX(Dépenses!$A$2:$T$5000,$B51,N$1)="","",INDEX(Dépenses!$A$2:$T$5000,$B51,N$1)),"")</f>
        <v/>
      </c>
      <c r="O51" s="10" t="str" cm="1">
        <f t="array" aca="1" ref="O51" ca="1">IF(AND($A51&lt;&gt;"",$A51&lt;&gt;"fin"),IF(INDEX(Dépenses!$A$2:$T$5000,$B51,O$1)="","",INDEX(Dépenses!$A$2:$T$5000,$B51,O$1)),"")</f>
        <v/>
      </c>
      <c r="P51" s="10" t="str" cm="1">
        <f t="array" aca="1" ref="P51" ca="1">IF(AND($A51&lt;&gt;"",$A51&lt;&gt;"fin"),IF(INDEX(Dépenses!$A$2:$T$5000,$B51,P$1)="","",INDEX(Dépenses!$A$2:$T$5000,$B51,P$1)),"")</f>
        <v/>
      </c>
      <c r="Q51" s="10" t="str" cm="1">
        <f t="array" aca="1" ref="Q51" ca="1">IF(AND($A51&lt;&gt;"",$A51&lt;&gt;"fin"),IF(INDEX(Dépenses!$A$2:$T$5000,$B51,Q$1)="","",INDEX(Dépenses!$A$2:$T$5000,$B51,Q$1)),"")</f>
        <v/>
      </c>
      <c r="R51" s="10" t="str" cm="1">
        <f t="array" aca="1" ref="R51" ca="1">IF(AND($A51&lt;&gt;"",$A51&lt;&gt;"fin"),IF(INDEX(Dépenses!$A$2:$T$5000,$B51,R$1)="","",INDEX(Dépenses!$A$2:$T$5000,$B51,R$1)),"")</f>
        <v/>
      </c>
      <c r="S51" s="10" t="str" cm="1">
        <f t="array" aca="1" ref="S51" ca="1">IF(AND($A51&lt;&gt;"",$A51&lt;&gt;"fin"),IF(INDEX(Dépenses!$A$2:$T$5000,$B51,S$1)="","",INDEX(Dépenses!$A$2:$T$5000,$B51,S$1)),"")</f>
        <v/>
      </c>
      <c r="T51" s="10" t="str" cm="1">
        <f t="array" aca="1" ref="T51" ca="1">IF(AND($A51&lt;&gt;"",$A51&lt;&gt;"fin"),IF(INDEX(Dépenses!$A$2:$T$5000,$B51,T$1)="","",INDEX(Dépenses!$A$2:$T$5000,$B51,T$1)),"")</f>
        <v/>
      </c>
    </row>
    <row r="52" spans="1:20" x14ac:dyDescent="0.25">
      <c r="A52" t="str">
        <f ca="1">IF(OR(A51="",A51="fin"),"",IF(ISNA(MATCH($F$3,OFFSET(Dépenses!$F$2:$F$5000,B51,0),0)),"fin",MATCH($F$3,OFFSET(Dépenses!$F$2:$F$5000,B51,0),0)))</f>
        <v/>
      </c>
      <c r="B52" t="str">
        <f t="shared" ca="1" si="2"/>
        <v/>
      </c>
      <c r="D52" s="79" t="str" cm="1">
        <f t="array" aca="1" ref="D52" ca="1">IF(AND($A52&lt;&gt;"",$A52&lt;&gt;"fin"),IF(INDEX(Dépenses!$A$2:$O$5000,$B52,D$1)="","",INDEX(Dépenses!$A$2:$O$5000,$B52,D$1)),"")</f>
        <v/>
      </c>
      <c r="E52" s="79" t="str" cm="1">
        <f t="array" aca="1" ref="E52" ca="1">IF(AND($A52&lt;&gt;"",$A52&lt;&gt;"fin"),IF(INDEX(Dépenses!$A$2:$O$5000,$B52,E$1)="","",INDEX(Dépenses!$A$2:$O$5000,$B52,E$1)),"")</f>
        <v/>
      </c>
      <c r="F52" s="79" t="str" cm="1">
        <f t="array" aca="1" ref="F52" ca="1">IF(AND($A52&lt;&gt;"",$A52&lt;&gt;"fin"),IF(INDEX(Dépenses!$A$2:$O$5000,$B52,F$1)="","",INDEX(Dépenses!$A$2:$O$5000,$B52,F$1)),"")</f>
        <v/>
      </c>
      <c r="G52" s="80" t="str" cm="1">
        <f t="array" aca="1" ref="G52" ca="1">IF(AND($A52&lt;&gt;"",$A52&lt;&gt;"fin"),IF(INDEX(Dépenses!$A$2:$O$5000,$B52,G$1)="","",INDEX(Dépenses!$A$2:$O$5000,$B52,G$1)),"")</f>
        <v/>
      </c>
      <c r="H52" s="11" t="str" cm="1">
        <f t="array" aca="1" ref="H52" ca="1">IF(AND($A52&lt;&gt;"",$A52&lt;&gt;"fin"),IF(INDEX(Dépenses!$A$2:$O$5000,$B52,H$1)="","",INDEX(Dépenses!$A$2:$O$5000,$B52,H$1)),"")</f>
        <v/>
      </c>
      <c r="I52" s="79" t="str" cm="1">
        <f t="array" aca="1" ref="I52" ca="1">IF(AND($A52&lt;&gt;"",$A52&lt;&gt;"fin"),IF(INDEX(Dépenses!$A$2:$O$5000,$B52,I$1)="","",INDEX(Dépenses!$A$2:$O$5000,$B52,I$1)),"")</f>
        <v/>
      </c>
      <c r="J52" s="81" t="str" cm="1">
        <f t="array" aca="1" ref="J52" ca="1">IF(AND($A52&lt;&gt;"",$A52&lt;&gt;"fin"),IF(INDEX(Dépenses!$A$2:$O$5000,$B52,J$1)="","",INDEX(Dépenses!$A$2:$O$5000,$B52,J$1)),"")</f>
        <v/>
      </c>
      <c r="K52" s="10" t="str" cm="1">
        <f t="array" aca="1" ref="K52" ca="1">IF(AND($A52&lt;&gt;"",$A52&lt;&gt;"fin"),IF(INDEX(Dépenses!$A$2:$T$5000,$B52,K$1)="","",INDEX(Dépenses!$A$2:$T$5000,$B52,K$1)),"")</f>
        <v/>
      </c>
      <c r="L52" s="10" t="str" cm="1">
        <f t="array" aca="1" ref="L52" ca="1">IF(AND($A52&lt;&gt;"",$A52&lt;&gt;"fin"),IF(INDEX(Dépenses!$A$2:$T$5000,$B52,L$1)="","",INDEX(Dépenses!$A$2:$T$5000,$B52,L$1)),"")</f>
        <v/>
      </c>
      <c r="M52" s="10" t="str" cm="1">
        <f t="array" aca="1" ref="M52" ca="1">IF(AND($A52&lt;&gt;"",$A52&lt;&gt;"fin"),IF(INDEX(Dépenses!$A$2:$T$5000,$B52,M$1)="","",INDEX(Dépenses!$A$2:$T$5000,$B52,M$1)),"")</f>
        <v/>
      </c>
      <c r="N52" s="10" t="str" cm="1">
        <f t="array" aca="1" ref="N52" ca="1">IF(AND($A52&lt;&gt;"",$A52&lt;&gt;"fin"),IF(INDEX(Dépenses!$A$2:$T$5000,$B52,N$1)="","",INDEX(Dépenses!$A$2:$T$5000,$B52,N$1)),"")</f>
        <v/>
      </c>
      <c r="O52" s="10" t="str" cm="1">
        <f t="array" aca="1" ref="O52" ca="1">IF(AND($A52&lt;&gt;"",$A52&lt;&gt;"fin"),IF(INDEX(Dépenses!$A$2:$T$5000,$B52,O$1)="","",INDEX(Dépenses!$A$2:$T$5000,$B52,O$1)),"")</f>
        <v/>
      </c>
      <c r="P52" s="10" t="str" cm="1">
        <f t="array" aca="1" ref="P52" ca="1">IF(AND($A52&lt;&gt;"",$A52&lt;&gt;"fin"),IF(INDEX(Dépenses!$A$2:$T$5000,$B52,P$1)="","",INDEX(Dépenses!$A$2:$T$5000,$B52,P$1)),"")</f>
        <v/>
      </c>
      <c r="Q52" s="10" t="str" cm="1">
        <f t="array" aca="1" ref="Q52" ca="1">IF(AND($A52&lt;&gt;"",$A52&lt;&gt;"fin"),IF(INDEX(Dépenses!$A$2:$T$5000,$B52,Q$1)="","",INDEX(Dépenses!$A$2:$T$5000,$B52,Q$1)),"")</f>
        <v/>
      </c>
      <c r="R52" s="10" t="str" cm="1">
        <f t="array" aca="1" ref="R52" ca="1">IF(AND($A52&lt;&gt;"",$A52&lt;&gt;"fin"),IF(INDEX(Dépenses!$A$2:$T$5000,$B52,R$1)="","",INDEX(Dépenses!$A$2:$T$5000,$B52,R$1)),"")</f>
        <v/>
      </c>
      <c r="S52" s="10" t="str" cm="1">
        <f t="array" aca="1" ref="S52" ca="1">IF(AND($A52&lt;&gt;"",$A52&lt;&gt;"fin"),IF(INDEX(Dépenses!$A$2:$T$5000,$B52,S$1)="","",INDEX(Dépenses!$A$2:$T$5000,$B52,S$1)),"")</f>
        <v/>
      </c>
      <c r="T52" s="10" t="str" cm="1">
        <f t="array" aca="1" ref="T52" ca="1">IF(AND($A52&lt;&gt;"",$A52&lt;&gt;"fin"),IF(INDEX(Dépenses!$A$2:$T$5000,$B52,T$1)="","",INDEX(Dépenses!$A$2:$T$5000,$B52,T$1)),"")</f>
        <v/>
      </c>
    </row>
    <row r="53" spans="1:20" x14ac:dyDescent="0.25">
      <c r="A53" t="str">
        <f ca="1">IF(OR(A52="",A52="fin"),"",IF(ISNA(MATCH($F$3,OFFSET(Dépenses!$F$2:$F$5000,B52,0),0)),"fin",MATCH($F$3,OFFSET(Dépenses!$F$2:$F$5000,B52,0),0)))</f>
        <v/>
      </c>
      <c r="B53" t="str">
        <f t="shared" ca="1" si="2"/>
        <v/>
      </c>
      <c r="D53" s="79" t="str" cm="1">
        <f t="array" aca="1" ref="D53" ca="1">IF(AND($A53&lt;&gt;"",$A53&lt;&gt;"fin"),IF(INDEX(Dépenses!$A$2:$O$5000,$B53,D$1)="","",INDEX(Dépenses!$A$2:$O$5000,$B53,D$1)),"")</f>
        <v/>
      </c>
      <c r="E53" s="79" t="str" cm="1">
        <f t="array" aca="1" ref="E53" ca="1">IF(AND($A53&lt;&gt;"",$A53&lt;&gt;"fin"),IF(INDEX(Dépenses!$A$2:$O$5000,$B53,E$1)="","",INDEX(Dépenses!$A$2:$O$5000,$B53,E$1)),"")</f>
        <v/>
      </c>
      <c r="F53" s="79" t="str" cm="1">
        <f t="array" aca="1" ref="F53" ca="1">IF(AND($A53&lt;&gt;"",$A53&lt;&gt;"fin"),IF(INDEX(Dépenses!$A$2:$O$5000,$B53,F$1)="","",INDEX(Dépenses!$A$2:$O$5000,$B53,F$1)),"")</f>
        <v/>
      </c>
      <c r="G53" s="80" t="str" cm="1">
        <f t="array" aca="1" ref="G53" ca="1">IF(AND($A53&lt;&gt;"",$A53&lt;&gt;"fin"),IF(INDEX(Dépenses!$A$2:$O$5000,$B53,G$1)="","",INDEX(Dépenses!$A$2:$O$5000,$B53,G$1)),"")</f>
        <v/>
      </c>
      <c r="H53" s="11" t="str" cm="1">
        <f t="array" aca="1" ref="H53" ca="1">IF(AND($A53&lt;&gt;"",$A53&lt;&gt;"fin"),IF(INDEX(Dépenses!$A$2:$O$5000,$B53,H$1)="","",INDEX(Dépenses!$A$2:$O$5000,$B53,H$1)),"")</f>
        <v/>
      </c>
      <c r="I53" s="79" t="str" cm="1">
        <f t="array" aca="1" ref="I53" ca="1">IF(AND($A53&lt;&gt;"",$A53&lt;&gt;"fin"),IF(INDEX(Dépenses!$A$2:$O$5000,$B53,I$1)="","",INDEX(Dépenses!$A$2:$O$5000,$B53,I$1)),"")</f>
        <v/>
      </c>
      <c r="J53" s="81" t="str" cm="1">
        <f t="array" aca="1" ref="J53" ca="1">IF(AND($A53&lt;&gt;"",$A53&lt;&gt;"fin"),IF(INDEX(Dépenses!$A$2:$O$5000,$B53,J$1)="","",INDEX(Dépenses!$A$2:$O$5000,$B53,J$1)),"")</f>
        <v/>
      </c>
      <c r="K53" s="10" t="str" cm="1">
        <f t="array" aca="1" ref="K53" ca="1">IF(AND($A53&lt;&gt;"",$A53&lt;&gt;"fin"),IF(INDEX(Dépenses!$A$2:$T$5000,$B53,K$1)="","",INDEX(Dépenses!$A$2:$T$5000,$B53,K$1)),"")</f>
        <v/>
      </c>
      <c r="L53" s="10" t="str" cm="1">
        <f t="array" aca="1" ref="L53" ca="1">IF(AND($A53&lt;&gt;"",$A53&lt;&gt;"fin"),IF(INDEX(Dépenses!$A$2:$T$5000,$B53,L$1)="","",INDEX(Dépenses!$A$2:$T$5000,$B53,L$1)),"")</f>
        <v/>
      </c>
      <c r="M53" s="10" t="str" cm="1">
        <f t="array" aca="1" ref="M53" ca="1">IF(AND($A53&lt;&gt;"",$A53&lt;&gt;"fin"),IF(INDEX(Dépenses!$A$2:$T$5000,$B53,M$1)="","",INDEX(Dépenses!$A$2:$T$5000,$B53,M$1)),"")</f>
        <v/>
      </c>
      <c r="N53" s="10" t="str" cm="1">
        <f t="array" aca="1" ref="N53" ca="1">IF(AND($A53&lt;&gt;"",$A53&lt;&gt;"fin"),IF(INDEX(Dépenses!$A$2:$T$5000,$B53,N$1)="","",INDEX(Dépenses!$A$2:$T$5000,$B53,N$1)),"")</f>
        <v/>
      </c>
      <c r="O53" s="10" t="str" cm="1">
        <f t="array" aca="1" ref="O53" ca="1">IF(AND($A53&lt;&gt;"",$A53&lt;&gt;"fin"),IF(INDEX(Dépenses!$A$2:$T$5000,$B53,O$1)="","",INDEX(Dépenses!$A$2:$T$5000,$B53,O$1)),"")</f>
        <v/>
      </c>
      <c r="P53" s="10" t="str" cm="1">
        <f t="array" aca="1" ref="P53" ca="1">IF(AND($A53&lt;&gt;"",$A53&lt;&gt;"fin"),IF(INDEX(Dépenses!$A$2:$T$5000,$B53,P$1)="","",INDEX(Dépenses!$A$2:$T$5000,$B53,P$1)),"")</f>
        <v/>
      </c>
      <c r="Q53" s="10" t="str" cm="1">
        <f t="array" aca="1" ref="Q53" ca="1">IF(AND($A53&lt;&gt;"",$A53&lt;&gt;"fin"),IF(INDEX(Dépenses!$A$2:$T$5000,$B53,Q$1)="","",INDEX(Dépenses!$A$2:$T$5000,$B53,Q$1)),"")</f>
        <v/>
      </c>
      <c r="R53" s="10" t="str" cm="1">
        <f t="array" aca="1" ref="R53" ca="1">IF(AND($A53&lt;&gt;"",$A53&lt;&gt;"fin"),IF(INDEX(Dépenses!$A$2:$T$5000,$B53,R$1)="","",INDEX(Dépenses!$A$2:$T$5000,$B53,R$1)),"")</f>
        <v/>
      </c>
      <c r="S53" s="10" t="str" cm="1">
        <f t="array" aca="1" ref="S53" ca="1">IF(AND($A53&lt;&gt;"",$A53&lt;&gt;"fin"),IF(INDEX(Dépenses!$A$2:$T$5000,$B53,S$1)="","",INDEX(Dépenses!$A$2:$T$5000,$B53,S$1)),"")</f>
        <v/>
      </c>
      <c r="T53" s="10" t="str" cm="1">
        <f t="array" aca="1" ref="T53" ca="1">IF(AND($A53&lt;&gt;"",$A53&lt;&gt;"fin"),IF(INDEX(Dépenses!$A$2:$T$5000,$B53,T$1)="","",INDEX(Dépenses!$A$2:$T$5000,$B53,T$1)),"")</f>
        <v/>
      </c>
    </row>
    <row r="54" spans="1:20" x14ac:dyDescent="0.25">
      <c r="A54" t="str">
        <f ca="1">IF(OR(A53="",A53="fin"),"",IF(ISNA(MATCH($F$3,OFFSET(Dépenses!$F$2:$F$5000,B53,0),0)),"fin",MATCH($F$3,OFFSET(Dépenses!$F$2:$F$5000,B53,0),0)))</f>
        <v/>
      </c>
      <c r="B54" t="str">
        <f t="shared" ca="1" si="2"/>
        <v/>
      </c>
      <c r="D54" s="79" t="str" cm="1">
        <f t="array" aca="1" ref="D54" ca="1">IF(AND($A54&lt;&gt;"",$A54&lt;&gt;"fin"),IF(INDEX(Dépenses!$A$2:$O$5000,$B54,D$1)="","",INDEX(Dépenses!$A$2:$O$5000,$B54,D$1)),"")</f>
        <v/>
      </c>
      <c r="E54" s="79" t="str" cm="1">
        <f t="array" aca="1" ref="E54" ca="1">IF(AND($A54&lt;&gt;"",$A54&lt;&gt;"fin"),IF(INDEX(Dépenses!$A$2:$O$5000,$B54,E$1)="","",INDEX(Dépenses!$A$2:$O$5000,$B54,E$1)),"")</f>
        <v/>
      </c>
      <c r="F54" s="79" t="str" cm="1">
        <f t="array" aca="1" ref="F54" ca="1">IF(AND($A54&lt;&gt;"",$A54&lt;&gt;"fin"),IF(INDEX(Dépenses!$A$2:$O$5000,$B54,F$1)="","",INDEX(Dépenses!$A$2:$O$5000,$B54,F$1)),"")</f>
        <v/>
      </c>
      <c r="G54" s="80" t="str" cm="1">
        <f t="array" aca="1" ref="G54" ca="1">IF(AND($A54&lt;&gt;"",$A54&lt;&gt;"fin"),IF(INDEX(Dépenses!$A$2:$O$5000,$B54,G$1)="","",INDEX(Dépenses!$A$2:$O$5000,$B54,G$1)),"")</f>
        <v/>
      </c>
      <c r="H54" s="11" t="str" cm="1">
        <f t="array" aca="1" ref="H54" ca="1">IF(AND($A54&lt;&gt;"",$A54&lt;&gt;"fin"),IF(INDEX(Dépenses!$A$2:$O$5000,$B54,H$1)="","",INDEX(Dépenses!$A$2:$O$5000,$B54,H$1)),"")</f>
        <v/>
      </c>
      <c r="I54" s="79" t="str" cm="1">
        <f t="array" aca="1" ref="I54" ca="1">IF(AND($A54&lt;&gt;"",$A54&lt;&gt;"fin"),IF(INDEX(Dépenses!$A$2:$O$5000,$B54,I$1)="","",INDEX(Dépenses!$A$2:$O$5000,$B54,I$1)),"")</f>
        <v/>
      </c>
      <c r="J54" s="81" t="str" cm="1">
        <f t="array" aca="1" ref="J54" ca="1">IF(AND($A54&lt;&gt;"",$A54&lt;&gt;"fin"),IF(INDEX(Dépenses!$A$2:$O$5000,$B54,J$1)="","",INDEX(Dépenses!$A$2:$O$5000,$B54,J$1)),"")</f>
        <v/>
      </c>
      <c r="K54" s="10" t="str" cm="1">
        <f t="array" aca="1" ref="K54" ca="1">IF(AND($A54&lt;&gt;"",$A54&lt;&gt;"fin"),IF(INDEX(Dépenses!$A$2:$T$5000,$B54,K$1)="","",INDEX(Dépenses!$A$2:$T$5000,$B54,K$1)),"")</f>
        <v/>
      </c>
      <c r="L54" s="10" t="str" cm="1">
        <f t="array" aca="1" ref="L54" ca="1">IF(AND($A54&lt;&gt;"",$A54&lt;&gt;"fin"),IF(INDEX(Dépenses!$A$2:$T$5000,$B54,L$1)="","",INDEX(Dépenses!$A$2:$T$5000,$B54,L$1)),"")</f>
        <v/>
      </c>
      <c r="M54" s="10" t="str" cm="1">
        <f t="array" aca="1" ref="M54" ca="1">IF(AND($A54&lt;&gt;"",$A54&lt;&gt;"fin"),IF(INDEX(Dépenses!$A$2:$T$5000,$B54,M$1)="","",INDEX(Dépenses!$A$2:$T$5000,$B54,M$1)),"")</f>
        <v/>
      </c>
      <c r="N54" s="10" t="str" cm="1">
        <f t="array" aca="1" ref="N54" ca="1">IF(AND($A54&lt;&gt;"",$A54&lt;&gt;"fin"),IF(INDEX(Dépenses!$A$2:$T$5000,$B54,N$1)="","",INDEX(Dépenses!$A$2:$T$5000,$B54,N$1)),"")</f>
        <v/>
      </c>
      <c r="O54" s="10" t="str" cm="1">
        <f t="array" aca="1" ref="O54" ca="1">IF(AND($A54&lt;&gt;"",$A54&lt;&gt;"fin"),IF(INDEX(Dépenses!$A$2:$T$5000,$B54,O$1)="","",INDEX(Dépenses!$A$2:$T$5000,$B54,O$1)),"")</f>
        <v/>
      </c>
      <c r="P54" s="10" t="str" cm="1">
        <f t="array" aca="1" ref="P54" ca="1">IF(AND($A54&lt;&gt;"",$A54&lt;&gt;"fin"),IF(INDEX(Dépenses!$A$2:$T$5000,$B54,P$1)="","",INDEX(Dépenses!$A$2:$T$5000,$B54,P$1)),"")</f>
        <v/>
      </c>
      <c r="Q54" s="10" t="str" cm="1">
        <f t="array" aca="1" ref="Q54" ca="1">IF(AND($A54&lt;&gt;"",$A54&lt;&gt;"fin"),IF(INDEX(Dépenses!$A$2:$T$5000,$B54,Q$1)="","",INDEX(Dépenses!$A$2:$T$5000,$B54,Q$1)),"")</f>
        <v/>
      </c>
      <c r="R54" s="10" t="str" cm="1">
        <f t="array" aca="1" ref="R54" ca="1">IF(AND($A54&lt;&gt;"",$A54&lt;&gt;"fin"),IF(INDEX(Dépenses!$A$2:$T$5000,$B54,R$1)="","",INDEX(Dépenses!$A$2:$T$5000,$B54,R$1)),"")</f>
        <v/>
      </c>
      <c r="S54" s="10" t="str" cm="1">
        <f t="array" aca="1" ref="S54" ca="1">IF(AND($A54&lt;&gt;"",$A54&lt;&gt;"fin"),IF(INDEX(Dépenses!$A$2:$T$5000,$B54,S$1)="","",INDEX(Dépenses!$A$2:$T$5000,$B54,S$1)),"")</f>
        <v/>
      </c>
      <c r="T54" s="10" t="str" cm="1">
        <f t="array" aca="1" ref="T54" ca="1">IF(AND($A54&lt;&gt;"",$A54&lt;&gt;"fin"),IF(INDEX(Dépenses!$A$2:$T$5000,$B54,T$1)="","",INDEX(Dépenses!$A$2:$T$5000,$B54,T$1)),"")</f>
        <v/>
      </c>
    </row>
    <row r="55" spans="1:20" x14ac:dyDescent="0.25">
      <c r="A55" t="str">
        <f ca="1">IF(OR(A54="",A54="fin"),"",IF(ISNA(MATCH($F$3,OFFSET(Dépenses!$F$2:$F$5000,B54,0),0)),"fin",MATCH($F$3,OFFSET(Dépenses!$F$2:$F$5000,B54,0),0)))</f>
        <v/>
      </c>
      <c r="B55" t="str">
        <f t="shared" ca="1" si="2"/>
        <v/>
      </c>
      <c r="D55" s="79" t="str" cm="1">
        <f t="array" aca="1" ref="D55" ca="1">IF(AND($A55&lt;&gt;"",$A55&lt;&gt;"fin"),IF(INDEX(Dépenses!$A$2:$O$5000,$B55,D$1)="","",INDEX(Dépenses!$A$2:$O$5000,$B55,D$1)),"")</f>
        <v/>
      </c>
      <c r="E55" s="79" t="str" cm="1">
        <f t="array" aca="1" ref="E55" ca="1">IF(AND($A55&lt;&gt;"",$A55&lt;&gt;"fin"),IF(INDEX(Dépenses!$A$2:$O$5000,$B55,E$1)="","",INDEX(Dépenses!$A$2:$O$5000,$B55,E$1)),"")</f>
        <v/>
      </c>
      <c r="F55" s="79" t="str" cm="1">
        <f t="array" aca="1" ref="F55" ca="1">IF(AND($A55&lt;&gt;"",$A55&lt;&gt;"fin"),IF(INDEX(Dépenses!$A$2:$O$5000,$B55,F$1)="","",INDEX(Dépenses!$A$2:$O$5000,$B55,F$1)),"")</f>
        <v/>
      </c>
      <c r="G55" s="80" t="str" cm="1">
        <f t="array" aca="1" ref="G55" ca="1">IF(AND($A55&lt;&gt;"",$A55&lt;&gt;"fin"),IF(INDEX(Dépenses!$A$2:$O$5000,$B55,G$1)="","",INDEX(Dépenses!$A$2:$O$5000,$B55,G$1)),"")</f>
        <v/>
      </c>
      <c r="H55" s="11" t="str" cm="1">
        <f t="array" aca="1" ref="H55" ca="1">IF(AND($A55&lt;&gt;"",$A55&lt;&gt;"fin"),IF(INDEX(Dépenses!$A$2:$O$5000,$B55,H$1)="","",INDEX(Dépenses!$A$2:$O$5000,$B55,H$1)),"")</f>
        <v/>
      </c>
      <c r="I55" s="79" t="str" cm="1">
        <f t="array" aca="1" ref="I55" ca="1">IF(AND($A55&lt;&gt;"",$A55&lt;&gt;"fin"),IF(INDEX(Dépenses!$A$2:$O$5000,$B55,I$1)="","",INDEX(Dépenses!$A$2:$O$5000,$B55,I$1)),"")</f>
        <v/>
      </c>
      <c r="J55" s="81" t="str" cm="1">
        <f t="array" aca="1" ref="J55" ca="1">IF(AND($A55&lt;&gt;"",$A55&lt;&gt;"fin"),IF(INDEX(Dépenses!$A$2:$O$5000,$B55,J$1)="","",INDEX(Dépenses!$A$2:$O$5000,$B55,J$1)),"")</f>
        <v/>
      </c>
      <c r="K55" s="10" t="str" cm="1">
        <f t="array" aca="1" ref="K55" ca="1">IF(AND($A55&lt;&gt;"",$A55&lt;&gt;"fin"),IF(INDEX(Dépenses!$A$2:$T$5000,$B55,K$1)="","",INDEX(Dépenses!$A$2:$T$5000,$B55,K$1)),"")</f>
        <v/>
      </c>
      <c r="L55" s="10" t="str" cm="1">
        <f t="array" aca="1" ref="L55" ca="1">IF(AND($A55&lt;&gt;"",$A55&lt;&gt;"fin"),IF(INDEX(Dépenses!$A$2:$T$5000,$B55,L$1)="","",INDEX(Dépenses!$A$2:$T$5000,$B55,L$1)),"")</f>
        <v/>
      </c>
      <c r="M55" s="10" t="str" cm="1">
        <f t="array" aca="1" ref="M55" ca="1">IF(AND($A55&lt;&gt;"",$A55&lt;&gt;"fin"),IF(INDEX(Dépenses!$A$2:$T$5000,$B55,M$1)="","",INDEX(Dépenses!$A$2:$T$5000,$B55,M$1)),"")</f>
        <v/>
      </c>
      <c r="N55" s="10" t="str" cm="1">
        <f t="array" aca="1" ref="N55" ca="1">IF(AND($A55&lt;&gt;"",$A55&lt;&gt;"fin"),IF(INDEX(Dépenses!$A$2:$T$5000,$B55,N$1)="","",INDEX(Dépenses!$A$2:$T$5000,$B55,N$1)),"")</f>
        <v/>
      </c>
      <c r="O55" s="10" t="str" cm="1">
        <f t="array" aca="1" ref="O55" ca="1">IF(AND($A55&lt;&gt;"",$A55&lt;&gt;"fin"),IF(INDEX(Dépenses!$A$2:$T$5000,$B55,O$1)="","",INDEX(Dépenses!$A$2:$T$5000,$B55,O$1)),"")</f>
        <v/>
      </c>
      <c r="P55" s="10" t="str" cm="1">
        <f t="array" aca="1" ref="P55" ca="1">IF(AND($A55&lt;&gt;"",$A55&lt;&gt;"fin"),IF(INDEX(Dépenses!$A$2:$T$5000,$B55,P$1)="","",INDEX(Dépenses!$A$2:$T$5000,$B55,P$1)),"")</f>
        <v/>
      </c>
      <c r="Q55" s="10" t="str" cm="1">
        <f t="array" aca="1" ref="Q55" ca="1">IF(AND($A55&lt;&gt;"",$A55&lt;&gt;"fin"),IF(INDEX(Dépenses!$A$2:$T$5000,$B55,Q$1)="","",INDEX(Dépenses!$A$2:$T$5000,$B55,Q$1)),"")</f>
        <v/>
      </c>
      <c r="R55" s="10" t="str" cm="1">
        <f t="array" aca="1" ref="R55" ca="1">IF(AND($A55&lt;&gt;"",$A55&lt;&gt;"fin"),IF(INDEX(Dépenses!$A$2:$T$5000,$B55,R$1)="","",INDEX(Dépenses!$A$2:$T$5000,$B55,R$1)),"")</f>
        <v/>
      </c>
      <c r="S55" s="10" t="str" cm="1">
        <f t="array" aca="1" ref="S55" ca="1">IF(AND($A55&lt;&gt;"",$A55&lt;&gt;"fin"),IF(INDEX(Dépenses!$A$2:$T$5000,$B55,S$1)="","",INDEX(Dépenses!$A$2:$T$5000,$B55,S$1)),"")</f>
        <v/>
      </c>
      <c r="T55" s="10" t="str" cm="1">
        <f t="array" aca="1" ref="T55" ca="1">IF(AND($A55&lt;&gt;"",$A55&lt;&gt;"fin"),IF(INDEX(Dépenses!$A$2:$T$5000,$B55,T$1)="","",INDEX(Dépenses!$A$2:$T$5000,$B55,T$1)),"")</f>
        <v/>
      </c>
    </row>
    <row r="56" spans="1:20" x14ac:dyDescent="0.25">
      <c r="A56" t="str">
        <f ca="1">IF(OR(A55="",A55="fin"),"",IF(ISNA(MATCH($F$3,OFFSET(Dépenses!$F$2:$F$5000,B55,0),0)),"fin",MATCH($F$3,OFFSET(Dépenses!$F$2:$F$5000,B55,0),0)))</f>
        <v/>
      </c>
      <c r="B56" t="str">
        <f t="shared" ca="1" si="2"/>
        <v/>
      </c>
      <c r="D56" s="79" t="str" cm="1">
        <f t="array" aca="1" ref="D56" ca="1">IF(AND($A56&lt;&gt;"",$A56&lt;&gt;"fin"),IF(INDEX(Dépenses!$A$2:$O$5000,$B56,D$1)="","",INDEX(Dépenses!$A$2:$O$5000,$B56,D$1)),"")</f>
        <v/>
      </c>
      <c r="E56" s="79" t="str" cm="1">
        <f t="array" aca="1" ref="E56" ca="1">IF(AND($A56&lt;&gt;"",$A56&lt;&gt;"fin"),IF(INDEX(Dépenses!$A$2:$O$5000,$B56,E$1)="","",INDEX(Dépenses!$A$2:$O$5000,$B56,E$1)),"")</f>
        <v/>
      </c>
      <c r="F56" s="79" t="str" cm="1">
        <f t="array" aca="1" ref="F56" ca="1">IF(AND($A56&lt;&gt;"",$A56&lt;&gt;"fin"),IF(INDEX(Dépenses!$A$2:$O$5000,$B56,F$1)="","",INDEX(Dépenses!$A$2:$O$5000,$B56,F$1)),"")</f>
        <v/>
      </c>
      <c r="G56" s="80" t="str" cm="1">
        <f t="array" aca="1" ref="G56" ca="1">IF(AND($A56&lt;&gt;"",$A56&lt;&gt;"fin"),IF(INDEX(Dépenses!$A$2:$O$5000,$B56,G$1)="","",INDEX(Dépenses!$A$2:$O$5000,$B56,G$1)),"")</f>
        <v/>
      </c>
      <c r="H56" s="11" t="str" cm="1">
        <f t="array" aca="1" ref="H56" ca="1">IF(AND($A56&lt;&gt;"",$A56&lt;&gt;"fin"),IF(INDEX(Dépenses!$A$2:$O$5000,$B56,H$1)="","",INDEX(Dépenses!$A$2:$O$5000,$B56,H$1)),"")</f>
        <v/>
      </c>
      <c r="I56" s="79" t="str" cm="1">
        <f t="array" aca="1" ref="I56" ca="1">IF(AND($A56&lt;&gt;"",$A56&lt;&gt;"fin"),IF(INDEX(Dépenses!$A$2:$O$5000,$B56,I$1)="","",INDEX(Dépenses!$A$2:$O$5000,$B56,I$1)),"")</f>
        <v/>
      </c>
      <c r="J56" s="81" t="str" cm="1">
        <f t="array" aca="1" ref="J56" ca="1">IF(AND($A56&lt;&gt;"",$A56&lt;&gt;"fin"),IF(INDEX(Dépenses!$A$2:$O$5000,$B56,J$1)="","",INDEX(Dépenses!$A$2:$O$5000,$B56,J$1)),"")</f>
        <v/>
      </c>
      <c r="K56" s="10" t="str" cm="1">
        <f t="array" aca="1" ref="K56" ca="1">IF(AND($A56&lt;&gt;"",$A56&lt;&gt;"fin"),IF(INDEX(Dépenses!$A$2:$T$5000,$B56,K$1)="","",INDEX(Dépenses!$A$2:$T$5000,$B56,K$1)),"")</f>
        <v/>
      </c>
      <c r="L56" s="10" t="str" cm="1">
        <f t="array" aca="1" ref="L56" ca="1">IF(AND($A56&lt;&gt;"",$A56&lt;&gt;"fin"),IF(INDEX(Dépenses!$A$2:$T$5000,$B56,L$1)="","",INDEX(Dépenses!$A$2:$T$5000,$B56,L$1)),"")</f>
        <v/>
      </c>
      <c r="M56" s="10" t="str" cm="1">
        <f t="array" aca="1" ref="M56" ca="1">IF(AND($A56&lt;&gt;"",$A56&lt;&gt;"fin"),IF(INDEX(Dépenses!$A$2:$T$5000,$B56,M$1)="","",INDEX(Dépenses!$A$2:$T$5000,$B56,M$1)),"")</f>
        <v/>
      </c>
      <c r="N56" s="10" t="str" cm="1">
        <f t="array" aca="1" ref="N56" ca="1">IF(AND($A56&lt;&gt;"",$A56&lt;&gt;"fin"),IF(INDEX(Dépenses!$A$2:$T$5000,$B56,N$1)="","",INDEX(Dépenses!$A$2:$T$5000,$B56,N$1)),"")</f>
        <v/>
      </c>
      <c r="O56" s="10" t="str" cm="1">
        <f t="array" aca="1" ref="O56" ca="1">IF(AND($A56&lt;&gt;"",$A56&lt;&gt;"fin"),IF(INDEX(Dépenses!$A$2:$T$5000,$B56,O$1)="","",INDEX(Dépenses!$A$2:$T$5000,$B56,O$1)),"")</f>
        <v/>
      </c>
      <c r="P56" s="10" t="str" cm="1">
        <f t="array" aca="1" ref="P56" ca="1">IF(AND($A56&lt;&gt;"",$A56&lt;&gt;"fin"),IF(INDEX(Dépenses!$A$2:$T$5000,$B56,P$1)="","",INDEX(Dépenses!$A$2:$T$5000,$B56,P$1)),"")</f>
        <v/>
      </c>
      <c r="Q56" s="10" t="str" cm="1">
        <f t="array" aca="1" ref="Q56" ca="1">IF(AND($A56&lt;&gt;"",$A56&lt;&gt;"fin"),IF(INDEX(Dépenses!$A$2:$T$5000,$B56,Q$1)="","",INDEX(Dépenses!$A$2:$T$5000,$B56,Q$1)),"")</f>
        <v/>
      </c>
      <c r="R56" s="10" t="str" cm="1">
        <f t="array" aca="1" ref="R56" ca="1">IF(AND($A56&lt;&gt;"",$A56&lt;&gt;"fin"),IF(INDEX(Dépenses!$A$2:$T$5000,$B56,R$1)="","",INDEX(Dépenses!$A$2:$T$5000,$B56,R$1)),"")</f>
        <v/>
      </c>
      <c r="S56" s="10" t="str" cm="1">
        <f t="array" aca="1" ref="S56" ca="1">IF(AND($A56&lt;&gt;"",$A56&lt;&gt;"fin"),IF(INDEX(Dépenses!$A$2:$T$5000,$B56,S$1)="","",INDEX(Dépenses!$A$2:$T$5000,$B56,S$1)),"")</f>
        <v/>
      </c>
      <c r="T56" s="10" t="str" cm="1">
        <f t="array" aca="1" ref="T56" ca="1">IF(AND($A56&lt;&gt;"",$A56&lt;&gt;"fin"),IF(INDEX(Dépenses!$A$2:$T$5000,$B56,T$1)="","",INDEX(Dépenses!$A$2:$T$5000,$B56,T$1)),"")</f>
        <v/>
      </c>
    </row>
    <row r="57" spans="1:20" x14ac:dyDescent="0.25">
      <c r="A57" t="str">
        <f ca="1">IF(OR(A56="",A56="fin"),"",IF(ISNA(MATCH($F$3,OFFSET(Dépenses!$F$2:$F$5000,B56,0),0)),"fin",MATCH($F$3,OFFSET(Dépenses!$F$2:$F$5000,B56,0),0)))</f>
        <v/>
      </c>
      <c r="B57" t="str">
        <f t="shared" ca="1" si="2"/>
        <v/>
      </c>
      <c r="D57" s="79" t="str" cm="1">
        <f t="array" aca="1" ref="D57" ca="1">IF(AND($A57&lt;&gt;"",$A57&lt;&gt;"fin"),IF(INDEX(Dépenses!$A$2:$O$5000,$B57,D$1)="","",INDEX(Dépenses!$A$2:$O$5000,$B57,D$1)),"")</f>
        <v/>
      </c>
      <c r="E57" s="79" t="str" cm="1">
        <f t="array" aca="1" ref="E57" ca="1">IF(AND($A57&lt;&gt;"",$A57&lt;&gt;"fin"),IF(INDEX(Dépenses!$A$2:$O$5000,$B57,E$1)="","",INDEX(Dépenses!$A$2:$O$5000,$B57,E$1)),"")</f>
        <v/>
      </c>
      <c r="F57" s="79" t="str" cm="1">
        <f t="array" aca="1" ref="F57" ca="1">IF(AND($A57&lt;&gt;"",$A57&lt;&gt;"fin"),IF(INDEX(Dépenses!$A$2:$O$5000,$B57,F$1)="","",INDEX(Dépenses!$A$2:$O$5000,$B57,F$1)),"")</f>
        <v/>
      </c>
      <c r="G57" s="80" t="str" cm="1">
        <f t="array" aca="1" ref="G57" ca="1">IF(AND($A57&lt;&gt;"",$A57&lt;&gt;"fin"),IF(INDEX(Dépenses!$A$2:$O$5000,$B57,G$1)="","",INDEX(Dépenses!$A$2:$O$5000,$B57,G$1)),"")</f>
        <v/>
      </c>
      <c r="H57" s="11" t="str" cm="1">
        <f t="array" aca="1" ref="H57" ca="1">IF(AND($A57&lt;&gt;"",$A57&lt;&gt;"fin"),IF(INDEX(Dépenses!$A$2:$O$5000,$B57,H$1)="","",INDEX(Dépenses!$A$2:$O$5000,$B57,H$1)),"")</f>
        <v/>
      </c>
      <c r="I57" s="79" t="str" cm="1">
        <f t="array" aca="1" ref="I57" ca="1">IF(AND($A57&lt;&gt;"",$A57&lt;&gt;"fin"),IF(INDEX(Dépenses!$A$2:$O$5000,$B57,I$1)="","",INDEX(Dépenses!$A$2:$O$5000,$B57,I$1)),"")</f>
        <v/>
      </c>
      <c r="J57" s="81" t="str" cm="1">
        <f t="array" aca="1" ref="J57" ca="1">IF(AND($A57&lt;&gt;"",$A57&lt;&gt;"fin"),IF(INDEX(Dépenses!$A$2:$O$5000,$B57,J$1)="","",INDEX(Dépenses!$A$2:$O$5000,$B57,J$1)),"")</f>
        <v/>
      </c>
      <c r="K57" s="10" t="str" cm="1">
        <f t="array" aca="1" ref="K57" ca="1">IF(AND($A57&lt;&gt;"",$A57&lt;&gt;"fin"),IF(INDEX(Dépenses!$A$2:$T$5000,$B57,K$1)="","",INDEX(Dépenses!$A$2:$T$5000,$B57,K$1)),"")</f>
        <v/>
      </c>
      <c r="L57" s="10" t="str" cm="1">
        <f t="array" aca="1" ref="L57" ca="1">IF(AND($A57&lt;&gt;"",$A57&lt;&gt;"fin"),IF(INDEX(Dépenses!$A$2:$T$5000,$B57,L$1)="","",INDEX(Dépenses!$A$2:$T$5000,$B57,L$1)),"")</f>
        <v/>
      </c>
      <c r="M57" s="10" t="str" cm="1">
        <f t="array" aca="1" ref="M57" ca="1">IF(AND($A57&lt;&gt;"",$A57&lt;&gt;"fin"),IF(INDEX(Dépenses!$A$2:$T$5000,$B57,M$1)="","",INDEX(Dépenses!$A$2:$T$5000,$B57,M$1)),"")</f>
        <v/>
      </c>
      <c r="N57" s="10" t="str" cm="1">
        <f t="array" aca="1" ref="N57" ca="1">IF(AND($A57&lt;&gt;"",$A57&lt;&gt;"fin"),IF(INDEX(Dépenses!$A$2:$T$5000,$B57,N$1)="","",INDEX(Dépenses!$A$2:$T$5000,$B57,N$1)),"")</f>
        <v/>
      </c>
      <c r="O57" s="10" t="str" cm="1">
        <f t="array" aca="1" ref="O57" ca="1">IF(AND($A57&lt;&gt;"",$A57&lt;&gt;"fin"),IF(INDEX(Dépenses!$A$2:$T$5000,$B57,O$1)="","",INDEX(Dépenses!$A$2:$T$5000,$B57,O$1)),"")</f>
        <v/>
      </c>
      <c r="P57" s="10" t="str" cm="1">
        <f t="array" aca="1" ref="P57" ca="1">IF(AND($A57&lt;&gt;"",$A57&lt;&gt;"fin"),IF(INDEX(Dépenses!$A$2:$T$5000,$B57,P$1)="","",INDEX(Dépenses!$A$2:$T$5000,$B57,P$1)),"")</f>
        <v/>
      </c>
      <c r="Q57" s="10" t="str" cm="1">
        <f t="array" aca="1" ref="Q57" ca="1">IF(AND($A57&lt;&gt;"",$A57&lt;&gt;"fin"),IF(INDEX(Dépenses!$A$2:$T$5000,$B57,Q$1)="","",INDEX(Dépenses!$A$2:$T$5000,$B57,Q$1)),"")</f>
        <v/>
      </c>
      <c r="R57" s="10" t="str" cm="1">
        <f t="array" aca="1" ref="R57" ca="1">IF(AND($A57&lt;&gt;"",$A57&lt;&gt;"fin"),IF(INDEX(Dépenses!$A$2:$T$5000,$B57,R$1)="","",INDEX(Dépenses!$A$2:$T$5000,$B57,R$1)),"")</f>
        <v/>
      </c>
      <c r="S57" s="10" t="str" cm="1">
        <f t="array" aca="1" ref="S57" ca="1">IF(AND($A57&lt;&gt;"",$A57&lt;&gt;"fin"),IF(INDEX(Dépenses!$A$2:$T$5000,$B57,S$1)="","",INDEX(Dépenses!$A$2:$T$5000,$B57,S$1)),"")</f>
        <v/>
      </c>
      <c r="T57" s="10" t="str" cm="1">
        <f t="array" aca="1" ref="T57" ca="1">IF(AND($A57&lt;&gt;"",$A57&lt;&gt;"fin"),IF(INDEX(Dépenses!$A$2:$T$5000,$B57,T$1)="","",INDEX(Dépenses!$A$2:$T$5000,$B57,T$1)),"")</f>
        <v/>
      </c>
    </row>
    <row r="58" spans="1:20" x14ac:dyDescent="0.25">
      <c r="A58" t="str">
        <f ca="1">IF(OR(A57="",A57="fin"),"",IF(ISNA(MATCH($F$3,OFFSET(Dépenses!$F$2:$F$5000,B57,0),0)),"fin",MATCH($F$3,OFFSET(Dépenses!$F$2:$F$5000,B57,0),0)))</f>
        <v/>
      </c>
      <c r="B58" t="str">
        <f t="shared" ca="1" si="2"/>
        <v/>
      </c>
      <c r="D58" s="79" t="str" cm="1">
        <f t="array" aca="1" ref="D58" ca="1">IF(AND($A58&lt;&gt;"",$A58&lt;&gt;"fin"),IF(INDEX(Dépenses!$A$2:$O$5000,$B58,D$1)="","",INDEX(Dépenses!$A$2:$O$5000,$B58,D$1)),"")</f>
        <v/>
      </c>
      <c r="E58" s="79" t="str" cm="1">
        <f t="array" aca="1" ref="E58" ca="1">IF(AND($A58&lt;&gt;"",$A58&lt;&gt;"fin"),IF(INDEX(Dépenses!$A$2:$O$5000,$B58,E$1)="","",INDEX(Dépenses!$A$2:$O$5000,$B58,E$1)),"")</f>
        <v/>
      </c>
      <c r="F58" s="79" t="str" cm="1">
        <f t="array" aca="1" ref="F58" ca="1">IF(AND($A58&lt;&gt;"",$A58&lt;&gt;"fin"),IF(INDEX(Dépenses!$A$2:$O$5000,$B58,F$1)="","",INDEX(Dépenses!$A$2:$O$5000,$B58,F$1)),"")</f>
        <v/>
      </c>
      <c r="G58" s="80" t="str" cm="1">
        <f t="array" aca="1" ref="G58" ca="1">IF(AND($A58&lt;&gt;"",$A58&lt;&gt;"fin"),IF(INDEX(Dépenses!$A$2:$O$5000,$B58,G$1)="","",INDEX(Dépenses!$A$2:$O$5000,$B58,G$1)),"")</f>
        <v/>
      </c>
      <c r="H58" s="11" t="str" cm="1">
        <f t="array" aca="1" ref="H58" ca="1">IF(AND($A58&lt;&gt;"",$A58&lt;&gt;"fin"),IF(INDEX(Dépenses!$A$2:$O$5000,$B58,H$1)="","",INDEX(Dépenses!$A$2:$O$5000,$B58,H$1)),"")</f>
        <v/>
      </c>
      <c r="I58" s="79" t="str" cm="1">
        <f t="array" aca="1" ref="I58" ca="1">IF(AND($A58&lt;&gt;"",$A58&lt;&gt;"fin"),IF(INDEX(Dépenses!$A$2:$O$5000,$B58,I$1)="","",INDEX(Dépenses!$A$2:$O$5000,$B58,I$1)),"")</f>
        <v/>
      </c>
      <c r="J58" s="81" t="str" cm="1">
        <f t="array" aca="1" ref="J58" ca="1">IF(AND($A58&lt;&gt;"",$A58&lt;&gt;"fin"),IF(INDEX(Dépenses!$A$2:$O$5000,$B58,J$1)="","",INDEX(Dépenses!$A$2:$O$5000,$B58,J$1)),"")</f>
        <v/>
      </c>
      <c r="K58" s="10" t="str" cm="1">
        <f t="array" aca="1" ref="K58" ca="1">IF(AND($A58&lt;&gt;"",$A58&lt;&gt;"fin"),IF(INDEX(Dépenses!$A$2:$T$5000,$B58,K$1)="","",INDEX(Dépenses!$A$2:$T$5000,$B58,K$1)),"")</f>
        <v/>
      </c>
      <c r="L58" s="10" t="str" cm="1">
        <f t="array" aca="1" ref="L58" ca="1">IF(AND($A58&lt;&gt;"",$A58&lt;&gt;"fin"),IF(INDEX(Dépenses!$A$2:$T$5000,$B58,L$1)="","",INDEX(Dépenses!$A$2:$T$5000,$B58,L$1)),"")</f>
        <v/>
      </c>
      <c r="M58" s="10" t="str" cm="1">
        <f t="array" aca="1" ref="M58" ca="1">IF(AND($A58&lt;&gt;"",$A58&lt;&gt;"fin"),IF(INDEX(Dépenses!$A$2:$T$5000,$B58,M$1)="","",INDEX(Dépenses!$A$2:$T$5000,$B58,M$1)),"")</f>
        <v/>
      </c>
      <c r="N58" s="10" t="str" cm="1">
        <f t="array" aca="1" ref="N58" ca="1">IF(AND($A58&lt;&gt;"",$A58&lt;&gt;"fin"),IF(INDEX(Dépenses!$A$2:$T$5000,$B58,N$1)="","",INDEX(Dépenses!$A$2:$T$5000,$B58,N$1)),"")</f>
        <v/>
      </c>
      <c r="O58" s="10" t="str" cm="1">
        <f t="array" aca="1" ref="O58" ca="1">IF(AND($A58&lt;&gt;"",$A58&lt;&gt;"fin"),IF(INDEX(Dépenses!$A$2:$T$5000,$B58,O$1)="","",INDEX(Dépenses!$A$2:$T$5000,$B58,O$1)),"")</f>
        <v/>
      </c>
      <c r="P58" s="10" t="str" cm="1">
        <f t="array" aca="1" ref="P58" ca="1">IF(AND($A58&lt;&gt;"",$A58&lt;&gt;"fin"),IF(INDEX(Dépenses!$A$2:$T$5000,$B58,P$1)="","",INDEX(Dépenses!$A$2:$T$5000,$B58,P$1)),"")</f>
        <v/>
      </c>
      <c r="Q58" s="10" t="str" cm="1">
        <f t="array" aca="1" ref="Q58" ca="1">IF(AND($A58&lt;&gt;"",$A58&lt;&gt;"fin"),IF(INDEX(Dépenses!$A$2:$T$5000,$B58,Q$1)="","",INDEX(Dépenses!$A$2:$T$5000,$B58,Q$1)),"")</f>
        <v/>
      </c>
      <c r="R58" s="10" t="str" cm="1">
        <f t="array" aca="1" ref="R58" ca="1">IF(AND($A58&lt;&gt;"",$A58&lt;&gt;"fin"),IF(INDEX(Dépenses!$A$2:$T$5000,$B58,R$1)="","",INDEX(Dépenses!$A$2:$T$5000,$B58,R$1)),"")</f>
        <v/>
      </c>
      <c r="S58" s="10" t="str" cm="1">
        <f t="array" aca="1" ref="S58" ca="1">IF(AND($A58&lt;&gt;"",$A58&lt;&gt;"fin"),IF(INDEX(Dépenses!$A$2:$T$5000,$B58,S$1)="","",INDEX(Dépenses!$A$2:$T$5000,$B58,S$1)),"")</f>
        <v/>
      </c>
      <c r="T58" s="10" t="str" cm="1">
        <f t="array" aca="1" ref="T58" ca="1">IF(AND($A58&lt;&gt;"",$A58&lt;&gt;"fin"),IF(INDEX(Dépenses!$A$2:$T$5000,$B58,T$1)="","",INDEX(Dépenses!$A$2:$T$5000,$B58,T$1)),"")</f>
        <v/>
      </c>
    </row>
    <row r="59" spans="1:20" x14ac:dyDescent="0.25">
      <c r="A59" t="str">
        <f ca="1">IF(OR(A58="",A58="fin"),"",IF(ISNA(MATCH($F$3,OFFSET(Dépenses!$F$2:$F$5000,B58,0),0)),"fin",MATCH($F$3,OFFSET(Dépenses!$F$2:$F$5000,B58,0),0)))</f>
        <v/>
      </c>
      <c r="B59" t="str">
        <f t="shared" ca="1" si="2"/>
        <v/>
      </c>
      <c r="D59" s="79" t="str" cm="1">
        <f t="array" aca="1" ref="D59" ca="1">IF(AND($A59&lt;&gt;"",$A59&lt;&gt;"fin"),IF(INDEX(Dépenses!$A$2:$O$5000,$B59,D$1)="","",INDEX(Dépenses!$A$2:$O$5000,$B59,D$1)),"")</f>
        <v/>
      </c>
      <c r="E59" s="79" t="str" cm="1">
        <f t="array" aca="1" ref="E59" ca="1">IF(AND($A59&lt;&gt;"",$A59&lt;&gt;"fin"),IF(INDEX(Dépenses!$A$2:$O$5000,$B59,E$1)="","",INDEX(Dépenses!$A$2:$O$5000,$B59,E$1)),"")</f>
        <v/>
      </c>
      <c r="F59" s="79" t="str" cm="1">
        <f t="array" aca="1" ref="F59" ca="1">IF(AND($A59&lt;&gt;"",$A59&lt;&gt;"fin"),IF(INDEX(Dépenses!$A$2:$O$5000,$B59,F$1)="","",INDEX(Dépenses!$A$2:$O$5000,$B59,F$1)),"")</f>
        <v/>
      </c>
      <c r="G59" s="80" t="str" cm="1">
        <f t="array" aca="1" ref="G59" ca="1">IF(AND($A59&lt;&gt;"",$A59&lt;&gt;"fin"),IF(INDEX(Dépenses!$A$2:$O$5000,$B59,G$1)="","",INDEX(Dépenses!$A$2:$O$5000,$B59,G$1)),"")</f>
        <v/>
      </c>
      <c r="H59" s="11" t="str" cm="1">
        <f t="array" aca="1" ref="H59" ca="1">IF(AND($A59&lt;&gt;"",$A59&lt;&gt;"fin"),IF(INDEX(Dépenses!$A$2:$O$5000,$B59,H$1)="","",INDEX(Dépenses!$A$2:$O$5000,$B59,H$1)),"")</f>
        <v/>
      </c>
      <c r="I59" s="79" t="str" cm="1">
        <f t="array" aca="1" ref="I59" ca="1">IF(AND($A59&lt;&gt;"",$A59&lt;&gt;"fin"),IF(INDEX(Dépenses!$A$2:$O$5000,$B59,I$1)="","",INDEX(Dépenses!$A$2:$O$5000,$B59,I$1)),"")</f>
        <v/>
      </c>
      <c r="J59" s="81" t="str" cm="1">
        <f t="array" aca="1" ref="J59" ca="1">IF(AND($A59&lt;&gt;"",$A59&lt;&gt;"fin"),IF(INDEX(Dépenses!$A$2:$O$5000,$B59,J$1)="","",INDEX(Dépenses!$A$2:$O$5000,$B59,J$1)),"")</f>
        <v/>
      </c>
      <c r="K59" s="10" t="str" cm="1">
        <f t="array" aca="1" ref="K59" ca="1">IF(AND($A59&lt;&gt;"",$A59&lt;&gt;"fin"),IF(INDEX(Dépenses!$A$2:$T$5000,$B59,K$1)="","",INDEX(Dépenses!$A$2:$T$5000,$B59,K$1)),"")</f>
        <v/>
      </c>
      <c r="L59" s="10" t="str" cm="1">
        <f t="array" aca="1" ref="L59" ca="1">IF(AND($A59&lt;&gt;"",$A59&lt;&gt;"fin"),IF(INDEX(Dépenses!$A$2:$T$5000,$B59,L$1)="","",INDEX(Dépenses!$A$2:$T$5000,$B59,L$1)),"")</f>
        <v/>
      </c>
      <c r="M59" s="10" t="str" cm="1">
        <f t="array" aca="1" ref="M59" ca="1">IF(AND($A59&lt;&gt;"",$A59&lt;&gt;"fin"),IF(INDEX(Dépenses!$A$2:$T$5000,$B59,M$1)="","",INDEX(Dépenses!$A$2:$T$5000,$B59,M$1)),"")</f>
        <v/>
      </c>
      <c r="N59" s="10" t="str" cm="1">
        <f t="array" aca="1" ref="N59" ca="1">IF(AND($A59&lt;&gt;"",$A59&lt;&gt;"fin"),IF(INDEX(Dépenses!$A$2:$T$5000,$B59,N$1)="","",INDEX(Dépenses!$A$2:$T$5000,$B59,N$1)),"")</f>
        <v/>
      </c>
      <c r="O59" s="10" t="str" cm="1">
        <f t="array" aca="1" ref="O59" ca="1">IF(AND($A59&lt;&gt;"",$A59&lt;&gt;"fin"),IF(INDEX(Dépenses!$A$2:$T$5000,$B59,O$1)="","",INDEX(Dépenses!$A$2:$T$5000,$B59,O$1)),"")</f>
        <v/>
      </c>
      <c r="P59" s="10" t="str" cm="1">
        <f t="array" aca="1" ref="P59" ca="1">IF(AND($A59&lt;&gt;"",$A59&lt;&gt;"fin"),IF(INDEX(Dépenses!$A$2:$T$5000,$B59,P$1)="","",INDEX(Dépenses!$A$2:$T$5000,$B59,P$1)),"")</f>
        <v/>
      </c>
      <c r="Q59" s="10" t="str" cm="1">
        <f t="array" aca="1" ref="Q59" ca="1">IF(AND($A59&lt;&gt;"",$A59&lt;&gt;"fin"),IF(INDEX(Dépenses!$A$2:$T$5000,$B59,Q$1)="","",INDEX(Dépenses!$A$2:$T$5000,$B59,Q$1)),"")</f>
        <v/>
      </c>
      <c r="R59" s="10" t="str" cm="1">
        <f t="array" aca="1" ref="R59" ca="1">IF(AND($A59&lt;&gt;"",$A59&lt;&gt;"fin"),IF(INDEX(Dépenses!$A$2:$T$5000,$B59,R$1)="","",INDEX(Dépenses!$A$2:$T$5000,$B59,R$1)),"")</f>
        <v/>
      </c>
      <c r="S59" s="10" t="str" cm="1">
        <f t="array" aca="1" ref="S59" ca="1">IF(AND($A59&lt;&gt;"",$A59&lt;&gt;"fin"),IF(INDEX(Dépenses!$A$2:$T$5000,$B59,S$1)="","",INDEX(Dépenses!$A$2:$T$5000,$B59,S$1)),"")</f>
        <v/>
      </c>
      <c r="T59" s="10" t="str" cm="1">
        <f t="array" aca="1" ref="T59" ca="1">IF(AND($A59&lt;&gt;"",$A59&lt;&gt;"fin"),IF(INDEX(Dépenses!$A$2:$T$5000,$B59,T$1)="","",INDEX(Dépenses!$A$2:$T$5000,$B59,T$1)),"")</f>
        <v/>
      </c>
    </row>
    <row r="60" spans="1:20" x14ac:dyDescent="0.25">
      <c r="A60" t="str">
        <f ca="1">IF(OR(A59="",A59="fin"),"",IF(ISNA(MATCH($F$3,OFFSET(Dépenses!$F$2:$F$5000,B59,0),0)),"fin",MATCH($F$3,OFFSET(Dépenses!$F$2:$F$5000,B59,0),0)))</f>
        <v/>
      </c>
      <c r="B60" t="str">
        <f t="shared" ca="1" si="2"/>
        <v/>
      </c>
      <c r="D60" s="79" t="str" cm="1">
        <f t="array" aca="1" ref="D60" ca="1">IF(AND($A60&lt;&gt;"",$A60&lt;&gt;"fin"),IF(INDEX(Dépenses!$A$2:$O$5000,$B60,D$1)="","",INDEX(Dépenses!$A$2:$O$5000,$B60,D$1)),"")</f>
        <v/>
      </c>
      <c r="E60" s="79" t="str" cm="1">
        <f t="array" aca="1" ref="E60" ca="1">IF(AND($A60&lt;&gt;"",$A60&lt;&gt;"fin"),IF(INDEX(Dépenses!$A$2:$O$5000,$B60,E$1)="","",INDEX(Dépenses!$A$2:$O$5000,$B60,E$1)),"")</f>
        <v/>
      </c>
      <c r="F60" s="79" t="str" cm="1">
        <f t="array" aca="1" ref="F60" ca="1">IF(AND($A60&lt;&gt;"",$A60&lt;&gt;"fin"),IF(INDEX(Dépenses!$A$2:$O$5000,$B60,F$1)="","",INDEX(Dépenses!$A$2:$O$5000,$B60,F$1)),"")</f>
        <v/>
      </c>
      <c r="G60" s="80" t="str" cm="1">
        <f t="array" aca="1" ref="G60" ca="1">IF(AND($A60&lt;&gt;"",$A60&lt;&gt;"fin"),IF(INDEX(Dépenses!$A$2:$O$5000,$B60,G$1)="","",INDEX(Dépenses!$A$2:$O$5000,$B60,G$1)),"")</f>
        <v/>
      </c>
      <c r="H60" s="11" t="str" cm="1">
        <f t="array" aca="1" ref="H60" ca="1">IF(AND($A60&lt;&gt;"",$A60&lt;&gt;"fin"),IF(INDEX(Dépenses!$A$2:$O$5000,$B60,H$1)="","",INDEX(Dépenses!$A$2:$O$5000,$B60,H$1)),"")</f>
        <v/>
      </c>
      <c r="I60" s="79" t="str" cm="1">
        <f t="array" aca="1" ref="I60" ca="1">IF(AND($A60&lt;&gt;"",$A60&lt;&gt;"fin"),IF(INDEX(Dépenses!$A$2:$O$5000,$B60,I$1)="","",INDEX(Dépenses!$A$2:$O$5000,$B60,I$1)),"")</f>
        <v/>
      </c>
      <c r="J60" s="81" t="str" cm="1">
        <f t="array" aca="1" ref="J60" ca="1">IF(AND($A60&lt;&gt;"",$A60&lt;&gt;"fin"),IF(INDEX(Dépenses!$A$2:$O$5000,$B60,J$1)="","",INDEX(Dépenses!$A$2:$O$5000,$B60,J$1)),"")</f>
        <v/>
      </c>
      <c r="K60" s="10" t="str" cm="1">
        <f t="array" aca="1" ref="K60" ca="1">IF(AND($A60&lt;&gt;"",$A60&lt;&gt;"fin"),IF(INDEX(Dépenses!$A$2:$T$5000,$B60,K$1)="","",INDEX(Dépenses!$A$2:$T$5000,$B60,K$1)),"")</f>
        <v/>
      </c>
      <c r="L60" s="10" t="str" cm="1">
        <f t="array" aca="1" ref="L60" ca="1">IF(AND($A60&lt;&gt;"",$A60&lt;&gt;"fin"),IF(INDEX(Dépenses!$A$2:$T$5000,$B60,L$1)="","",INDEX(Dépenses!$A$2:$T$5000,$B60,L$1)),"")</f>
        <v/>
      </c>
      <c r="M60" s="10" t="str" cm="1">
        <f t="array" aca="1" ref="M60" ca="1">IF(AND($A60&lt;&gt;"",$A60&lt;&gt;"fin"),IF(INDEX(Dépenses!$A$2:$T$5000,$B60,M$1)="","",INDEX(Dépenses!$A$2:$T$5000,$B60,M$1)),"")</f>
        <v/>
      </c>
      <c r="N60" s="10" t="str" cm="1">
        <f t="array" aca="1" ref="N60" ca="1">IF(AND($A60&lt;&gt;"",$A60&lt;&gt;"fin"),IF(INDEX(Dépenses!$A$2:$T$5000,$B60,N$1)="","",INDEX(Dépenses!$A$2:$T$5000,$B60,N$1)),"")</f>
        <v/>
      </c>
      <c r="O60" s="10" t="str" cm="1">
        <f t="array" aca="1" ref="O60" ca="1">IF(AND($A60&lt;&gt;"",$A60&lt;&gt;"fin"),IF(INDEX(Dépenses!$A$2:$T$5000,$B60,O$1)="","",INDEX(Dépenses!$A$2:$T$5000,$B60,O$1)),"")</f>
        <v/>
      </c>
      <c r="P60" s="10" t="str" cm="1">
        <f t="array" aca="1" ref="P60" ca="1">IF(AND($A60&lt;&gt;"",$A60&lt;&gt;"fin"),IF(INDEX(Dépenses!$A$2:$T$5000,$B60,P$1)="","",INDEX(Dépenses!$A$2:$T$5000,$B60,P$1)),"")</f>
        <v/>
      </c>
      <c r="Q60" s="10" t="str" cm="1">
        <f t="array" aca="1" ref="Q60" ca="1">IF(AND($A60&lt;&gt;"",$A60&lt;&gt;"fin"),IF(INDEX(Dépenses!$A$2:$T$5000,$B60,Q$1)="","",INDEX(Dépenses!$A$2:$T$5000,$B60,Q$1)),"")</f>
        <v/>
      </c>
      <c r="R60" s="10" t="str" cm="1">
        <f t="array" aca="1" ref="R60" ca="1">IF(AND($A60&lt;&gt;"",$A60&lt;&gt;"fin"),IF(INDEX(Dépenses!$A$2:$T$5000,$B60,R$1)="","",INDEX(Dépenses!$A$2:$T$5000,$B60,R$1)),"")</f>
        <v/>
      </c>
      <c r="S60" s="10" t="str" cm="1">
        <f t="array" aca="1" ref="S60" ca="1">IF(AND($A60&lt;&gt;"",$A60&lt;&gt;"fin"),IF(INDEX(Dépenses!$A$2:$T$5000,$B60,S$1)="","",INDEX(Dépenses!$A$2:$T$5000,$B60,S$1)),"")</f>
        <v/>
      </c>
      <c r="T60" s="10" t="str" cm="1">
        <f t="array" aca="1" ref="T60" ca="1">IF(AND($A60&lt;&gt;"",$A60&lt;&gt;"fin"),IF(INDEX(Dépenses!$A$2:$T$5000,$B60,T$1)="","",INDEX(Dépenses!$A$2:$T$5000,$B60,T$1)),"")</f>
        <v/>
      </c>
    </row>
    <row r="61" spans="1:20" x14ac:dyDescent="0.25">
      <c r="A61" t="str">
        <f ca="1">IF(OR(A60="",A60="fin"),"",IF(ISNA(MATCH($F$3,OFFSET(Dépenses!$F$2:$F$5000,B60,0),0)),"fin",MATCH($F$3,OFFSET(Dépenses!$F$2:$F$5000,B60,0),0)))</f>
        <v/>
      </c>
      <c r="B61" t="str">
        <f t="shared" ca="1" si="2"/>
        <v/>
      </c>
      <c r="D61" s="79" t="str" cm="1">
        <f t="array" aca="1" ref="D61" ca="1">IF(AND($A61&lt;&gt;"",$A61&lt;&gt;"fin"),IF(INDEX(Dépenses!$A$2:$O$5000,$B61,D$1)="","",INDEX(Dépenses!$A$2:$O$5000,$B61,D$1)),"")</f>
        <v/>
      </c>
      <c r="E61" s="79" t="str" cm="1">
        <f t="array" aca="1" ref="E61" ca="1">IF(AND($A61&lt;&gt;"",$A61&lt;&gt;"fin"),IF(INDEX(Dépenses!$A$2:$O$5000,$B61,E$1)="","",INDEX(Dépenses!$A$2:$O$5000,$B61,E$1)),"")</f>
        <v/>
      </c>
      <c r="F61" s="79" t="str" cm="1">
        <f t="array" aca="1" ref="F61" ca="1">IF(AND($A61&lt;&gt;"",$A61&lt;&gt;"fin"),IF(INDEX(Dépenses!$A$2:$O$5000,$B61,F$1)="","",INDEX(Dépenses!$A$2:$O$5000,$B61,F$1)),"")</f>
        <v/>
      </c>
      <c r="G61" s="80" t="str" cm="1">
        <f t="array" aca="1" ref="G61" ca="1">IF(AND($A61&lt;&gt;"",$A61&lt;&gt;"fin"),IF(INDEX(Dépenses!$A$2:$O$5000,$B61,G$1)="","",INDEX(Dépenses!$A$2:$O$5000,$B61,G$1)),"")</f>
        <v/>
      </c>
      <c r="H61" s="11" t="str" cm="1">
        <f t="array" aca="1" ref="H61" ca="1">IF(AND($A61&lt;&gt;"",$A61&lt;&gt;"fin"),IF(INDEX(Dépenses!$A$2:$O$5000,$B61,H$1)="","",INDEX(Dépenses!$A$2:$O$5000,$B61,H$1)),"")</f>
        <v/>
      </c>
      <c r="I61" s="79" t="str" cm="1">
        <f t="array" aca="1" ref="I61" ca="1">IF(AND($A61&lt;&gt;"",$A61&lt;&gt;"fin"),IF(INDEX(Dépenses!$A$2:$O$5000,$B61,I$1)="","",INDEX(Dépenses!$A$2:$O$5000,$B61,I$1)),"")</f>
        <v/>
      </c>
      <c r="J61" s="81" t="str" cm="1">
        <f t="array" aca="1" ref="J61" ca="1">IF(AND($A61&lt;&gt;"",$A61&lt;&gt;"fin"),IF(INDEX(Dépenses!$A$2:$O$5000,$B61,J$1)="","",INDEX(Dépenses!$A$2:$O$5000,$B61,J$1)),"")</f>
        <v/>
      </c>
      <c r="K61" s="10" t="str" cm="1">
        <f t="array" aca="1" ref="K61" ca="1">IF(AND($A61&lt;&gt;"",$A61&lt;&gt;"fin"),IF(INDEX(Dépenses!$A$2:$T$5000,$B61,K$1)="","",INDEX(Dépenses!$A$2:$T$5000,$B61,K$1)),"")</f>
        <v/>
      </c>
      <c r="L61" s="10" t="str" cm="1">
        <f t="array" aca="1" ref="L61" ca="1">IF(AND($A61&lt;&gt;"",$A61&lt;&gt;"fin"),IF(INDEX(Dépenses!$A$2:$T$5000,$B61,L$1)="","",INDEX(Dépenses!$A$2:$T$5000,$B61,L$1)),"")</f>
        <v/>
      </c>
      <c r="M61" s="10" t="str" cm="1">
        <f t="array" aca="1" ref="M61" ca="1">IF(AND($A61&lt;&gt;"",$A61&lt;&gt;"fin"),IF(INDEX(Dépenses!$A$2:$T$5000,$B61,M$1)="","",INDEX(Dépenses!$A$2:$T$5000,$B61,M$1)),"")</f>
        <v/>
      </c>
      <c r="N61" s="10" t="str" cm="1">
        <f t="array" aca="1" ref="N61" ca="1">IF(AND($A61&lt;&gt;"",$A61&lt;&gt;"fin"),IF(INDEX(Dépenses!$A$2:$T$5000,$B61,N$1)="","",INDEX(Dépenses!$A$2:$T$5000,$B61,N$1)),"")</f>
        <v/>
      </c>
      <c r="O61" s="10" t="str" cm="1">
        <f t="array" aca="1" ref="O61" ca="1">IF(AND($A61&lt;&gt;"",$A61&lt;&gt;"fin"),IF(INDEX(Dépenses!$A$2:$T$5000,$B61,O$1)="","",INDEX(Dépenses!$A$2:$T$5000,$B61,O$1)),"")</f>
        <v/>
      </c>
      <c r="P61" s="10" t="str" cm="1">
        <f t="array" aca="1" ref="P61" ca="1">IF(AND($A61&lt;&gt;"",$A61&lt;&gt;"fin"),IF(INDEX(Dépenses!$A$2:$T$5000,$B61,P$1)="","",INDEX(Dépenses!$A$2:$T$5000,$B61,P$1)),"")</f>
        <v/>
      </c>
      <c r="Q61" s="10" t="str" cm="1">
        <f t="array" aca="1" ref="Q61" ca="1">IF(AND($A61&lt;&gt;"",$A61&lt;&gt;"fin"),IF(INDEX(Dépenses!$A$2:$T$5000,$B61,Q$1)="","",INDEX(Dépenses!$A$2:$T$5000,$B61,Q$1)),"")</f>
        <v/>
      </c>
      <c r="R61" s="10" t="str" cm="1">
        <f t="array" aca="1" ref="R61" ca="1">IF(AND($A61&lt;&gt;"",$A61&lt;&gt;"fin"),IF(INDEX(Dépenses!$A$2:$T$5000,$B61,R$1)="","",INDEX(Dépenses!$A$2:$T$5000,$B61,R$1)),"")</f>
        <v/>
      </c>
      <c r="S61" s="10" t="str" cm="1">
        <f t="array" aca="1" ref="S61" ca="1">IF(AND($A61&lt;&gt;"",$A61&lt;&gt;"fin"),IF(INDEX(Dépenses!$A$2:$T$5000,$B61,S$1)="","",INDEX(Dépenses!$A$2:$T$5000,$B61,S$1)),"")</f>
        <v/>
      </c>
      <c r="T61" s="10" t="str" cm="1">
        <f t="array" aca="1" ref="T61" ca="1">IF(AND($A61&lt;&gt;"",$A61&lt;&gt;"fin"),IF(INDEX(Dépenses!$A$2:$T$5000,$B61,T$1)="","",INDEX(Dépenses!$A$2:$T$5000,$B61,T$1)),"")</f>
        <v/>
      </c>
    </row>
    <row r="62" spans="1:20" x14ac:dyDescent="0.25">
      <c r="A62" t="str">
        <f ca="1">IF(OR(A61="",A61="fin"),"",IF(ISNA(MATCH($F$3,OFFSET(Dépenses!$F$2:$F$5000,B61,0),0)),"fin",MATCH($F$3,OFFSET(Dépenses!$F$2:$F$5000,B61,0),0)))</f>
        <v/>
      </c>
      <c r="B62" t="str">
        <f t="shared" ca="1" si="2"/>
        <v/>
      </c>
      <c r="D62" s="79" t="str" cm="1">
        <f t="array" aca="1" ref="D62" ca="1">IF(AND($A62&lt;&gt;"",$A62&lt;&gt;"fin"),IF(INDEX(Dépenses!$A$2:$O$5000,$B62,D$1)="","",INDEX(Dépenses!$A$2:$O$5000,$B62,D$1)),"")</f>
        <v/>
      </c>
      <c r="E62" s="79" t="str" cm="1">
        <f t="array" aca="1" ref="E62" ca="1">IF(AND($A62&lt;&gt;"",$A62&lt;&gt;"fin"),IF(INDEX(Dépenses!$A$2:$O$5000,$B62,E$1)="","",INDEX(Dépenses!$A$2:$O$5000,$B62,E$1)),"")</f>
        <v/>
      </c>
      <c r="F62" s="79" t="str" cm="1">
        <f t="array" aca="1" ref="F62" ca="1">IF(AND($A62&lt;&gt;"",$A62&lt;&gt;"fin"),IF(INDEX(Dépenses!$A$2:$O$5000,$B62,F$1)="","",INDEX(Dépenses!$A$2:$O$5000,$B62,F$1)),"")</f>
        <v/>
      </c>
      <c r="G62" s="80" t="str" cm="1">
        <f t="array" aca="1" ref="G62" ca="1">IF(AND($A62&lt;&gt;"",$A62&lt;&gt;"fin"),IF(INDEX(Dépenses!$A$2:$O$5000,$B62,G$1)="","",INDEX(Dépenses!$A$2:$O$5000,$B62,G$1)),"")</f>
        <v/>
      </c>
      <c r="H62" s="11" t="str" cm="1">
        <f t="array" aca="1" ref="H62" ca="1">IF(AND($A62&lt;&gt;"",$A62&lt;&gt;"fin"),IF(INDEX(Dépenses!$A$2:$O$5000,$B62,H$1)="","",INDEX(Dépenses!$A$2:$O$5000,$B62,H$1)),"")</f>
        <v/>
      </c>
      <c r="I62" s="79" t="str" cm="1">
        <f t="array" aca="1" ref="I62" ca="1">IF(AND($A62&lt;&gt;"",$A62&lt;&gt;"fin"),IF(INDEX(Dépenses!$A$2:$O$5000,$B62,I$1)="","",INDEX(Dépenses!$A$2:$O$5000,$B62,I$1)),"")</f>
        <v/>
      </c>
      <c r="J62" s="81" t="str" cm="1">
        <f t="array" aca="1" ref="J62" ca="1">IF(AND($A62&lt;&gt;"",$A62&lt;&gt;"fin"),IF(INDEX(Dépenses!$A$2:$O$5000,$B62,J$1)="","",INDEX(Dépenses!$A$2:$O$5000,$B62,J$1)),"")</f>
        <v/>
      </c>
      <c r="K62" s="10" t="str" cm="1">
        <f t="array" aca="1" ref="K62" ca="1">IF(AND($A62&lt;&gt;"",$A62&lt;&gt;"fin"),IF(INDEX(Dépenses!$A$2:$T$5000,$B62,K$1)="","",INDEX(Dépenses!$A$2:$T$5000,$B62,K$1)),"")</f>
        <v/>
      </c>
      <c r="L62" s="10" t="str" cm="1">
        <f t="array" aca="1" ref="L62" ca="1">IF(AND($A62&lt;&gt;"",$A62&lt;&gt;"fin"),IF(INDEX(Dépenses!$A$2:$T$5000,$B62,L$1)="","",INDEX(Dépenses!$A$2:$T$5000,$B62,L$1)),"")</f>
        <v/>
      </c>
      <c r="M62" s="10" t="str" cm="1">
        <f t="array" aca="1" ref="M62" ca="1">IF(AND($A62&lt;&gt;"",$A62&lt;&gt;"fin"),IF(INDEX(Dépenses!$A$2:$T$5000,$B62,M$1)="","",INDEX(Dépenses!$A$2:$T$5000,$B62,M$1)),"")</f>
        <v/>
      </c>
      <c r="N62" s="10" t="str" cm="1">
        <f t="array" aca="1" ref="N62" ca="1">IF(AND($A62&lt;&gt;"",$A62&lt;&gt;"fin"),IF(INDEX(Dépenses!$A$2:$T$5000,$B62,N$1)="","",INDEX(Dépenses!$A$2:$T$5000,$B62,N$1)),"")</f>
        <v/>
      </c>
      <c r="O62" s="10" t="str" cm="1">
        <f t="array" aca="1" ref="O62" ca="1">IF(AND($A62&lt;&gt;"",$A62&lt;&gt;"fin"),IF(INDEX(Dépenses!$A$2:$T$5000,$B62,O$1)="","",INDEX(Dépenses!$A$2:$T$5000,$B62,O$1)),"")</f>
        <v/>
      </c>
      <c r="P62" s="10" t="str" cm="1">
        <f t="array" aca="1" ref="P62" ca="1">IF(AND($A62&lt;&gt;"",$A62&lt;&gt;"fin"),IF(INDEX(Dépenses!$A$2:$T$5000,$B62,P$1)="","",INDEX(Dépenses!$A$2:$T$5000,$B62,P$1)),"")</f>
        <v/>
      </c>
      <c r="Q62" s="10" t="str" cm="1">
        <f t="array" aca="1" ref="Q62" ca="1">IF(AND($A62&lt;&gt;"",$A62&lt;&gt;"fin"),IF(INDEX(Dépenses!$A$2:$T$5000,$B62,Q$1)="","",INDEX(Dépenses!$A$2:$T$5000,$B62,Q$1)),"")</f>
        <v/>
      </c>
      <c r="R62" s="10" t="str" cm="1">
        <f t="array" aca="1" ref="R62" ca="1">IF(AND($A62&lt;&gt;"",$A62&lt;&gt;"fin"),IF(INDEX(Dépenses!$A$2:$T$5000,$B62,R$1)="","",INDEX(Dépenses!$A$2:$T$5000,$B62,R$1)),"")</f>
        <v/>
      </c>
      <c r="S62" s="10" t="str" cm="1">
        <f t="array" aca="1" ref="S62" ca="1">IF(AND($A62&lt;&gt;"",$A62&lt;&gt;"fin"),IF(INDEX(Dépenses!$A$2:$T$5000,$B62,S$1)="","",INDEX(Dépenses!$A$2:$T$5000,$B62,S$1)),"")</f>
        <v/>
      </c>
      <c r="T62" s="10" t="str" cm="1">
        <f t="array" aca="1" ref="T62" ca="1">IF(AND($A62&lt;&gt;"",$A62&lt;&gt;"fin"),IF(INDEX(Dépenses!$A$2:$T$5000,$B62,T$1)="","",INDEX(Dépenses!$A$2:$T$5000,$B62,T$1)),"")</f>
        <v/>
      </c>
    </row>
    <row r="63" spans="1:20" x14ac:dyDescent="0.25">
      <c r="A63" t="str">
        <f ca="1">IF(OR(A62="",A62="fin"),"",IF(ISNA(MATCH($F$3,OFFSET(Dépenses!$F$2:$F$5000,B62,0),0)),"fin",MATCH($F$3,OFFSET(Dépenses!$F$2:$F$5000,B62,0),0)))</f>
        <v/>
      </c>
      <c r="B63" t="str">
        <f t="shared" ca="1" si="2"/>
        <v/>
      </c>
      <c r="D63" s="79" t="str" cm="1">
        <f t="array" aca="1" ref="D63" ca="1">IF(AND($A63&lt;&gt;"",$A63&lt;&gt;"fin"),IF(INDEX(Dépenses!$A$2:$O$5000,$B63,D$1)="","",INDEX(Dépenses!$A$2:$O$5000,$B63,D$1)),"")</f>
        <v/>
      </c>
      <c r="E63" s="79" t="str" cm="1">
        <f t="array" aca="1" ref="E63" ca="1">IF(AND($A63&lt;&gt;"",$A63&lt;&gt;"fin"),IF(INDEX(Dépenses!$A$2:$O$5000,$B63,E$1)="","",INDEX(Dépenses!$A$2:$O$5000,$B63,E$1)),"")</f>
        <v/>
      </c>
      <c r="F63" s="79" t="str" cm="1">
        <f t="array" aca="1" ref="F63" ca="1">IF(AND($A63&lt;&gt;"",$A63&lt;&gt;"fin"),IF(INDEX(Dépenses!$A$2:$O$5000,$B63,F$1)="","",INDEX(Dépenses!$A$2:$O$5000,$B63,F$1)),"")</f>
        <v/>
      </c>
      <c r="G63" s="80" t="str" cm="1">
        <f t="array" aca="1" ref="G63" ca="1">IF(AND($A63&lt;&gt;"",$A63&lt;&gt;"fin"),IF(INDEX(Dépenses!$A$2:$O$5000,$B63,G$1)="","",INDEX(Dépenses!$A$2:$O$5000,$B63,G$1)),"")</f>
        <v/>
      </c>
      <c r="H63" s="11" t="str" cm="1">
        <f t="array" aca="1" ref="H63" ca="1">IF(AND($A63&lt;&gt;"",$A63&lt;&gt;"fin"),IF(INDEX(Dépenses!$A$2:$O$5000,$B63,H$1)="","",INDEX(Dépenses!$A$2:$O$5000,$B63,H$1)),"")</f>
        <v/>
      </c>
      <c r="I63" s="79" t="str" cm="1">
        <f t="array" aca="1" ref="I63" ca="1">IF(AND($A63&lt;&gt;"",$A63&lt;&gt;"fin"),IF(INDEX(Dépenses!$A$2:$O$5000,$B63,I$1)="","",INDEX(Dépenses!$A$2:$O$5000,$B63,I$1)),"")</f>
        <v/>
      </c>
      <c r="J63" s="81" t="str" cm="1">
        <f t="array" aca="1" ref="J63" ca="1">IF(AND($A63&lt;&gt;"",$A63&lt;&gt;"fin"),IF(INDEX(Dépenses!$A$2:$O$5000,$B63,J$1)="","",INDEX(Dépenses!$A$2:$O$5000,$B63,J$1)),"")</f>
        <v/>
      </c>
      <c r="K63" s="10" t="str" cm="1">
        <f t="array" aca="1" ref="K63" ca="1">IF(AND($A63&lt;&gt;"",$A63&lt;&gt;"fin"),IF(INDEX(Dépenses!$A$2:$T$5000,$B63,K$1)="","",INDEX(Dépenses!$A$2:$T$5000,$B63,K$1)),"")</f>
        <v/>
      </c>
      <c r="L63" s="10" t="str" cm="1">
        <f t="array" aca="1" ref="L63" ca="1">IF(AND($A63&lt;&gt;"",$A63&lt;&gt;"fin"),IF(INDEX(Dépenses!$A$2:$T$5000,$B63,L$1)="","",INDEX(Dépenses!$A$2:$T$5000,$B63,L$1)),"")</f>
        <v/>
      </c>
      <c r="M63" s="10" t="str" cm="1">
        <f t="array" aca="1" ref="M63" ca="1">IF(AND($A63&lt;&gt;"",$A63&lt;&gt;"fin"),IF(INDEX(Dépenses!$A$2:$T$5000,$B63,M$1)="","",INDEX(Dépenses!$A$2:$T$5000,$B63,M$1)),"")</f>
        <v/>
      </c>
      <c r="N63" s="10" t="str" cm="1">
        <f t="array" aca="1" ref="N63" ca="1">IF(AND($A63&lt;&gt;"",$A63&lt;&gt;"fin"),IF(INDEX(Dépenses!$A$2:$T$5000,$B63,N$1)="","",INDEX(Dépenses!$A$2:$T$5000,$B63,N$1)),"")</f>
        <v/>
      </c>
      <c r="O63" s="10" t="str" cm="1">
        <f t="array" aca="1" ref="O63" ca="1">IF(AND($A63&lt;&gt;"",$A63&lt;&gt;"fin"),IF(INDEX(Dépenses!$A$2:$T$5000,$B63,O$1)="","",INDEX(Dépenses!$A$2:$T$5000,$B63,O$1)),"")</f>
        <v/>
      </c>
      <c r="P63" s="10" t="str" cm="1">
        <f t="array" aca="1" ref="P63" ca="1">IF(AND($A63&lt;&gt;"",$A63&lt;&gt;"fin"),IF(INDEX(Dépenses!$A$2:$T$5000,$B63,P$1)="","",INDEX(Dépenses!$A$2:$T$5000,$B63,P$1)),"")</f>
        <v/>
      </c>
      <c r="Q63" s="10" t="str" cm="1">
        <f t="array" aca="1" ref="Q63" ca="1">IF(AND($A63&lt;&gt;"",$A63&lt;&gt;"fin"),IF(INDEX(Dépenses!$A$2:$T$5000,$B63,Q$1)="","",INDEX(Dépenses!$A$2:$T$5000,$B63,Q$1)),"")</f>
        <v/>
      </c>
      <c r="R63" s="10" t="str" cm="1">
        <f t="array" aca="1" ref="R63" ca="1">IF(AND($A63&lt;&gt;"",$A63&lt;&gt;"fin"),IF(INDEX(Dépenses!$A$2:$T$5000,$B63,R$1)="","",INDEX(Dépenses!$A$2:$T$5000,$B63,R$1)),"")</f>
        <v/>
      </c>
      <c r="S63" s="10" t="str" cm="1">
        <f t="array" aca="1" ref="S63" ca="1">IF(AND($A63&lt;&gt;"",$A63&lt;&gt;"fin"),IF(INDEX(Dépenses!$A$2:$T$5000,$B63,S$1)="","",INDEX(Dépenses!$A$2:$T$5000,$B63,S$1)),"")</f>
        <v/>
      </c>
      <c r="T63" s="10" t="str" cm="1">
        <f t="array" aca="1" ref="T63" ca="1">IF(AND($A63&lt;&gt;"",$A63&lt;&gt;"fin"),IF(INDEX(Dépenses!$A$2:$T$5000,$B63,T$1)="","",INDEX(Dépenses!$A$2:$T$5000,$B63,T$1)),"")</f>
        <v/>
      </c>
    </row>
    <row r="64" spans="1:20" x14ac:dyDescent="0.25">
      <c r="A64" t="str">
        <f ca="1">IF(OR(A63="",A63="fin"),"",IF(ISNA(MATCH($F$3,OFFSET(Dépenses!$F$2:$F$5000,B63,0),0)),"fin",MATCH($F$3,OFFSET(Dépenses!$F$2:$F$5000,B63,0),0)))</f>
        <v/>
      </c>
      <c r="B64" t="str">
        <f t="shared" ca="1" si="2"/>
        <v/>
      </c>
      <c r="D64" s="79" t="str" cm="1">
        <f t="array" aca="1" ref="D64" ca="1">IF(AND($A64&lt;&gt;"",$A64&lt;&gt;"fin"),IF(INDEX(Dépenses!$A$2:$O$5000,$B64,D$1)="","",INDEX(Dépenses!$A$2:$O$5000,$B64,D$1)),"")</f>
        <v/>
      </c>
      <c r="E64" s="79" t="str" cm="1">
        <f t="array" aca="1" ref="E64" ca="1">IF(AND($A64&lt;&gt;"",$A64&lt;&gt;"fin"),IF(INDEX(Dépenses!$A$2:$O$5000,$B64,E$1)="","",INDEX(Dépenses!$A$2:$O$5000,$B64,E$1)),"")</f>
        <v/>
      </c>
      <c r="F64" s="79" t="str" cm="1">
        <f t="array" aca="1" ref="F64" ca="1">IF(AND($A64&lt;&gt;"",$A64&lt;&gt;"fin"),IF(INDEX(Dépenses!$A$2:$O$5000,$B64,F$1)="","",INDEX(Dépenses!$A$2:$O$5000,$B64,F$1)),"")</f>
        <v/>
      </c>
      <c r="G64" s="80" t="str" cm="1">
        <f t="array" aca="1" ref="G64" ca="1">IF(AND($A64&lt;&gt;"",$A64&lt;&gt;"fin"),IF(INDEX(Dépenses!$A$2:$O$5000,$B64,G$1)="","",INDEX(Dépenses!$A$2:$O$5000,$B64,G$1)),"")</f>
        <v/>
      </c>
      <c r="H64" s="11" t="str" cm="1">
        <f t="array" aca="1" ref="H64" ca="1">IF(AND($A64&lt;&gt;"",$A64&lt;&gt;"fin"),IF(INDEX(Dépenses!$A$2:$O$5000,$B64,H$1)="","",INDEX(Dépenses!$A$2:$O$5000,$B64,H$1)),"")</f>
        <v/>
      </c>
      <c r="I64" s="79" t="str" cm="1">
        <f t="array" aca="1" ref="I64" ca="1">IF(AND($A64&lt;&gt;"",$A64&lt;&gt;"fin"),IF(INDEX(Dépenses!$A$2:$O$5000,$B64,I$1)="","",INDEX(Dépenses!$A$2:$O$5000,$B64,I$1)),"")</f>
        <v/>
      </c>
      <c r="J64" s="81" t="str" cm="1">
        <f t="array" aca="1" ref="J64" ca="1">IF(AND($A64&lt;&gt;"",$A64&lt;&gt;"fin"),IF(INDEX(Dépenses!$A$2:$O$5000,$B64,J$1)="","",INDEX(Dépenses!$A$2:$O$5000,$B64,J$1)),"")</f>
        <v/>
      </c>
      <c r="K64" s="10" t="str" cm="1">
        <f t="array" aca="1" ref="K64" ca="1">IF(AND($A64&lt;&gt;"",$A64&lt;&gt;"fin"),IF(INDEX(Dépenses!$A$2:$T$5000,$B64,K$1)="","",INDEX(Dépenses!$A$2:$T$5000,$B64,K$1)),"")</f>
        <v/>
      </c>
      <c r="L64" s="10" t="str" cm="1">
        <f t="array" aca="1" ref="L64" ca="1">IF(AND($A64&lt;&gt;"",$A64&lt;&gt;"fin"),IF(INDEX(Dépenses!$A$2:$T$5000,$B64,L$1)="","",INDEX(Dépenses!$A$2:$T$5000,$B64,L$1)),"")</f>
        <v/>
      </c>
      <c r="M64" s="10" t="str" cm="1">
        <f t="array" aca="1" ref="M64" ca="1">IF(AND($A64&lt;&gt;"",$A64&lt;&gt;"fin"),IF(INDEX(Dépenses!$A$2:$T$5000,$B64,M$1)="","",INDEX(Dépenses!$A$2:$T$5000,$B64,M$1)),"")</f>
        <v/>
      </c>
      <c r="N64" s="10" t="str" cm="1">
        <f t="array" aca="1" ref="N64" ca="1">IF(AND($A64&lt;&gt;"",$A64&lt;&gt;"fin"),IF(INDEX(Dépenses!$A$2:$T$5000,$B64,N$1)="","",INDEX(Dépenses!$A$2:$T$5000,$B64,N$1)),"")</f>
        <v/>
      </c>
      <c r="O64" s="10" t="str" cm="1">
        <f t="array" aca="1" ref="O64" ca="1">IF(AND($A64&lt;&gt;"",$A64&lt;&gt;"fin"),IF(INDEX(Dépenses!$A$2:$T$5000,$B64,O$1)="","",INDEX(Dépenses!$A$2:$T$5000,$B64,O$1)),"")</f>
        <v/>
      </c>
      <c r="P64" s="10" t="str" cm="1">
        <f t="array" aca="1" ref="P64" ca="1">IF(AND($A64&lt;&gt;"",$A64&lt;&gt;"fin"),IF(INDEX(Dépenses!$A$2:$T$5000,$B64,P$1)="","",INDEX(Dépenses!$A$2:$T$5000,$B64,P$1)),"")</f>
        <v/>
      </c>
      <c r="Q64" s="10" t="str" cm="1">
        <f t="array" aca="1" ref="Q64" ca="1">IF(AND($A64&lt;&gt;"",$A64&lt;&gt;"fin"),IF(INDEX(Dépenses!$A$2:$T$5000,$B64,Q$1)="","",INDEX(Dépenses!$A$2:$T$5000,$B64,Q$1)),"")</f>
        <v/>
      </c>
      <c r="R64" s="10" t="str" cm="1">
        <f t="array" aca="1" ref="R64" ca="1">IF(AND($A64&lt;&gt;"",$A64&lt;&gt;"fin"),IF(INDEX(Dépenses!$A$2:$T$5000,$B64,R$1)="","",INDEX(Dépenses!$A$2:$T$5000,$B64,R$1)),"")</f>
        <v/>
      </c>
      <c r="S64" s="10" t="str" cm="1">
        <f t="array" aca="1" ref="S64" ca="1">IF(AND($A64&lt;&gt;"",$A64&lt;&gt;"fin"),IF(INDEX(Dépenses!$A$2:$T$5000,$B64,S$1)="","",INDEX(Dépenses!$A$2:$T$5000,$B64,S$1)),"")</f>
        <v/>
      </c>
      <c r="T64" s="10" t="str" cm="1">
        <f t="array" aca="1" ref="T64" ca="1">IF(AND($A64&lt;&gt;"",$A64&lt;&gt;"fin"),IF(INDEX(Dépenses!$A$2:$T$5000,$B64,T$1)="","",INDEX(Dépenses!$A$2:$T$5000,$B64,T$1)),"")</f>
        <v/>
      </c>
    </row>
    <row r="65" spans="1:20" x14ac:dyDescent="0.25">
      <c r="A65" t="str">
        <f ca="1">IF(OR(A64="",A64="fin"),"",IF(ISNA(MATCH($F$3,OFFSET(Dépenses!$F$2:$F$5000,B64,0),0)),"fin",MATCH($F$3,OFFSET(Dépenses!$F$2:$F$5000,B64,0),0)))</f>
        <v/>
      </c>
      <c r="B65" t="str">
        <f t="shared" ca="1" si="2"/>
        <v/>
      </c>
      <c r="D65" s="79" t="str" cm="1">
        <f t="array" aca="1" ref="D65" ca="1">IF(AND($A65&lt;&gt;"",$A65&lt;&gt;"fin"),IF(INDEX(Dépenses!$A$2:$O$5000,$B65,D$1)="","",INDEX(Dépenses!$A$2:$O$5000,$B65,D$1)),"")</f>
        <v/>
      </c>
      <c r="E65" s="79" t="str" cm="1">
        <f t="array" aca="1" ref="E65" ca="1">IF(AND($A65&lt;&gt;"",$A65&lt;&gt;"fin"),IF(INDEX(Dépenses!$A$2:$O$5000,$B65,E$1)="","",INDEX(Dépenses!$A$2:$O$5000,$B65,E$1)),"")</f>
        <v/>
      </c>
      <c r="F65" s="79" t="str" cm="1">
        <f t="array" aca="1" ref="F65" ca="1">IF(AND($A65&lt;&gt;"",$A65&lt;&gt;"fin"),IF(INDEX(Dépenses!$A$2:$O$5000,$B65,F$1)="","",INDEX(Dépenses!$A$2:$O$5000,$B65,F$1)),"")</f>
        <v/>
      </c>
      <c r="G65" s="80" t="str" cm="1">
        <f t="array" aca="1" ref="G65" ca="1">IF(AND($A65&lt;&gt;"",$A65&lt;&gt;"fin"),IF(INDEX(Dépenses!$A$2:$O$5000,$B65,G$1)="","",INDEX(Dépenses!$A$2:$O$5000,$B65,G$1)),"")</f>
        <v/>
      </c>
      <c r="H65" s="11" t="str" cm="1">
        <f t="array" aca="1" ref="H65" ca="1">IF(AND($A65&lt;&gt;"",$A65&lt;&gt;"fin"),IF(INDEX(Dépenses!$A$2:$O$5000,$B65,H$1)="","",INDEX(Dépenses!$A$2:$O$5000,$B65,H$1)),"")</f>
        <v/>
      </c>
      <c r="I65" s="79" t="str" cm="1">
        <f t="array" aca="1" ref="I65" ca="1">IF(AND($A65&lt;&gt;"",$A65&lt;&gt;"fin"),IF(INDEX(Dépenses!$A$2:$O$5000,$B65,I$1)="","",INDEX(Dépenses!$A$2:$O$5000,$B65,I$1)),"")</f>
        <v/>
      </c>
      <c r="J65" s="81" t="str" cm="1">
        <f t="array" aca="1" ref="J65" ca="1">IF(AND($A65&lt;&gt;"",$A65&lt;&gt;"fin"),IF(INDEX(Dépenses!$A$2:$O$5000,$B65,J$1)="","",INDEX(Dépenses!$A$2:$O$5000,$B65,J$1)),"")</f>
        <v/>
      </c>
      <c r="K65" s="10" t="str" cm="1">
        <f t="array" aca="1" ref="K65" ca="1">IF(AND($A65&lt;&gt;"",$A65&lt;&gt;"fin"),IF(INDEX(Dépenses!$A$2:$T$5000,$B65,K$1)="","",INDEX(Dépenses!$A$2:$T$5000,$B65,K$1)),"")</f>
        <v/>
      </c>
      <c r="L65" s="10" t="str" cm="1">
        <f t="array" aca="1" ref="L65" ca="1">IF(AND($A65&lt;&gt;"",$A65&lt;&gt;"fin"),IF(INDEX(Dépenses!$A$2:$T$5000,$B65,L$1)="","",INDEX(Dépenses!$A$2:$T$5000,$B65,L$1)),"")</f>
        <v/>
      </c>
      <c r="M65" s="10" t="str" cm="1">
        <f t="array" aca="1" ref="M65" ca="1">IF(AND($A65&lt;&gt;"",$A65&lt;&gt;"fin"),IF(INDEX(Dépenses!$A$2:$T$5000,$B65,M$1)="","",INDEX(Dépenses!$A$2:$T$5000,$B65,M$1)),"")</f>
        <v/>
      </c>
      <c r="N65" s="10" t="str" cm="1">
        <f t="array" aca="1" ref="N65" ca="1">IF(AND($A65&lt;&gt;"",$A65&lt;&gt;"fin"),IF(INDEX(Dépenses!$A$2:$T$5000,$B65,N$1)="","",INDEX(Dépenses!$A$2:$T$5000,$B65,N$1)),"")</f>
        <v/>
      </c>
      <c r="O65" s="10" t="str" cm="1">
        <f t="array" aca="1" ref="O65" ca="1">IF(AND($A65&lt;&gt;"",$A65&lt;&gt;"fin"),IF(INDEX(Dépenses!$A$2:$T$5000,$B65,O$1)="","",INDEX(Dépenses!$A$2:$T$5000,$B65,O$1)),"")</f>
        <v/>
      </c>
      <c r="P65" s="10" t="str" cm="1">
        <f t="array" aca="1" ref="P65" ca="1">IF(AND($A65&lt;&gt;"",$A65&lt;&gt;"fin"),IF(INDEX(Dépenses!$A$2:$T$5000,$B65,P$1)="","",INDEX(Dépenses!$A$2:$T$5000,$B65,P$1)),"")</f>
        <v/>
      </c>
      <c r="Q65" s="10" t="str" cm="1">
        <f t="array" aca="1" ref="Q65" ca="1">IF(AND($A65&lt;&gt;"",$A65&lt;&gt;"fin"),IF(INDEX(Dépenses!$A$2:$T$5000,$B65,Q$1)="","",INDEX(Dépenses!$A$2:$T$5000,$B65,Q$1)),"")</f>
        <v/>
      </c>
      <c r="R65" s="10" t="str" cm="1">
        <f t="array" aca="1" ref="R65" ca="1">IF(AND($A65&lt;&gt;"",$A65&lt;&gt;"fin"),IF(INDEX(Dépenses!$A$2:$T$5000,$B65,R$1)="","",INDEX(Dépenses!$A$2:$T$5000,$B65,R$1)),"")</f>
        <v/>
      </c>
      <c r="S65" s="10" t="str" cm="1">
        <f t="array" aca="1" ref="S65" ca="1">IF(AND($A65&lt;&gt;"",$A65&lt;&gt;"fin"),IF(INDEX(Dépenses!$A$2:$T$5000,$B65,S$1)="","",INDEX(Dépenses!$A$2:$T$5000,$B65,S$1)),"")</f>
        <v/>
      </c>
      <c r="T65" s="10" t="str" cm="1">
        <f t="array" aca="1" ref="T65" ca="1">IF(AND($A65&lt;&gt;"",$A65&lt;&gt;"fin"),IF(INDEX(Dépenses!$A$2:$T$5000,$B65,T$1)="","",INDEX(Dépenses!$A$2:$T$5000,$B65,T$1)),"")</f>
        <v/>
      </c>
    </row>
    <row r="66" spans="1:20" x14ac:dyDescent="0.25">
      <c r="A66" t="str">
        <f ca="1">IF(OR(A65="",A65="fin"),"",IF(ISNA(MATCH($F$3,OFFSET(Dépenses!$F$2:$F$5000,B65,0),0)),"fin",MATCH($F$3,OFFSET(Dépenses!$F$2:$F$5000,B65,0),0)))</f>
        <v/>
      </c>
      <c r="B66" t="str">
        <f t="shared" ca="1" si="2"/>
        <v/>
      </c>
      <c r="D66" s="79" t="str" cm="1">
        <f t="array" aca="1" ref="D66" ca="1">IF(AND($A66&lt;&gt;"",$A66&lt;&gt;"fin"),IF(INDEX(Dépenses!$A$2:$O$5000,$B66,D$1)="","",INDEX(Dépenses!$A$2:$O$5000,$B66,D$1)),"")</f>
        <v/>
      </c>
      <c r="E66" s="79" t="str" cm="1">
        <f t="array" aca="1" ref="E66" ca="1">IF(AND($A66&lt;&gt;"",$A66&lt;&gt;"fin"),IF(INDEX(Dépenses!$A$2:$O$5000,$B66,E$1)="","",INDEX(Dépenses!$A$2:$O$5000,$B66,E$1)),"")</f>
        <v/>
      </c>
      <c r="F66" s="79" t="str" cm="1">
        <f t="array" aca="1" ref="F66" ca="1">IF(AND($A66&lt;&gt;"",$A66&lt;&gt;"fin"),IF(INDEX(Dépenses!$A$2:$O$5000,$B66,F$1)="","",INDEX(Dépenses!$A$2:$O$5000,$B66,F$1)),"")</f>
        <v/>
      </c>
      <c r="G66" s="80" t="str" cm="1">
        <f t="array" aca="1" ref="G66" ca="1">IF(AND($A66&lt;&gt;"",$A66&lt;&gt;"fin"),IF(INDEX(Dépenses!$A$2:$O$5000,$B66,G$1)="","",INDEX(Dépenses!$A$2:$O$5000,$B66,G$1)),"")</f>
        <v/>
      </c>
      <c r="H66" s="11" t="str" cm="1">
        <f t="array" aca="1" ref="H66" ca="1">IF(AND($A66&lt;&gt;"",$A66&lt;&gt;"fin"),IF(INDEX(Dépenses!$A$2:$O$5000,$B66,H$1)="","",INDEX(Dépenses!$A$2:$O$5000,$B66,H$1)),"")</f>
        <v/>
      </c>
      <c r="I66" s="79" t="str" cm="1">
        <f t="array" aca="1" ref="I66" ca="1">IF(AND($A66&lt;&gt;"",$A66&lt;&gt;"fin"),IF(INDEX(Dépenses!$A$2:$O$5000,$B66,I$1)="","",INDEX(Dépenses!$A$2:$O$5000,$B66,I$1)),"")</f>
        <v/>
      </c>
      <c r="J66" s="81" t="str" cm="1">
        <f t="array" aca="1" ref="J66" ca="1">IF(AND($A66&lt;&gt;"",$A66&lt;&gt;"fin"),IF(INDEX(Dépenses!$A$2:$O$5000,$B66,J$1)="","",INDEX(Dépenses!$A$2:$O$5000,$B66,J$1)),"")</f>
        <v/>
      </c>
      <c r="K66" s="10" t="str" cm="1">
        <f t="array" aca="1" ref="K66" ca="1">IF(AND($A66&lt;&gt;"",$A66&lt;&gt;"fin"),IF(INDEX(Dépenses!$A$2:$T$5000,$B66,K$1)="","",INDEX(Dépenses!$A$2:$T$5000,$B66,K$1)),"")</f>
        <v/>
      </c>
      <c r="L66" s="10" t="str" cm="1">
        <f t="array" aca="1" ref="L66" ca="1">IF(AND($A66&lt;&gt;"",$A66&lt;&gt;"fin"),IF(INDEX(Dépenses!$A$2:$T$5000,$B66,L$1)="","",INDEX(Dépenses!$A$2:$T$5000,$B66,L$1)),"")</f>
        <v/>
      </c>
      <c r="M66" s="10" t="str" cm="1">
        <f t="array" aca="1" ref="M66" ca="1">IF(AND($A66&lt;&gt;"",$A66&lt;&gt;"fin"),IF(INDEX(Dépenses!$A$2:$T$5000,$B66,M$1)="","",INDEX(Dépenses!$A$2:$T$5000,$B66,M$1)),"")</f>
        <v/>
      </c>
      <c r="N66" s="10" t="str" cm="1">
        <f t="array" aca="1" ref="N66" ca="1">IF(AND($A66&lt;&gt;"",$A66&lt;&gt;"fin"),IF(INDEX(Dépenses!$A$2:$T$5000,$B66,N$1)="","",INDEX(Dépenses!$A$2:$T$5000,$B66,N$1)),"")</f>
        <v/>
      </c>
      <c r="O66" s="10" t="str" cm="1">
        <f t="array" aca="1" ref="O66" ca="1">IF(AND($A66&lt;&gt;"",$A66&lt;&gt;"fin"),IF(INDEX(Dépenses!$A$2:$T$5000,$B66,O$1)="","",INDEX(Dépenses!$A$2:$T$5000,$B66,O$1)),"")</f>
        <v/>
      </c>
      <c r="P66" s="10" t="str" cm="1">
        <f t="array" aca="1" ref="P66" ca="1">IF(AND($A66&lt;&gt;"",$A66&lt;&gt;"fin"),IF(INDEX(Dépenses!$A$2:$T$5000,$B66,P$1)="","",INDEX(Dépenses!$A$2:$T$5000,$B66,P$1)),"")</f>
        <v/>
      </c>
      <c r="Q66" s="10" t="str" cm="1">
        <f t="array" aca="1" ref="Q66" ca="1">IF(AND($A66&lt;&gt;"",$A66&lt;&gt;"fin"),IF(INDEX(Dépenses!$A$2:$T$5000,$B66,Q$1)="","",INDEX(Dépenses!$A$2:$T$5000,$B66,Q$1)),"")</f>
        <v/>
      </c>
      <c r="R66" s="10" t="str" cm="1">
        <f t="array" aca="1" ref="R66" ca="1">IF(AND($A66&lt;&gt;"",$A66&lt;&gt;"fin"),IF(INDEX(Dépenses!$A$2:$T$5000,$B66,R$1)="","",INDEX(Dépenses!$A$2:$T$5000,$B66,R$1)),"")</f>
        <v/>
      </c>
      <c r="S66" s="10" t="str" cm="1">
        <f t="array" aca="1" ref="S66" ca="1">IF(AND($A66&lt;&gt;"",$A66&lt;&gt;"fin"),IF(INDEX(Dépenses!$A$2:$T$5000,$B66,S$1)="","",INDEX(Dépenses!$A$2:$T$5000,$B66,S$1)),"")</f>
        <v/>
      </c>
      <c r="T66" s="10" t="str" cm="1">
        <f t="array" aca="1" ref="T66" ca="1">IF(AND($A66&lt;&gt;"",$A66&lt;&gt;"fin"),IF(INDEX(Dépenses!$A$2:$T$5000,$B66,T$1)="","",INDEX(Dépenses!$A$2:$T$5000,$B66,T$1)),"")</f>
        <v/>
      </c>
    </row>
    <row r="67" spans="1:20" x14ac:dyDescent="0.25">
      <c r="A67" t="str">
        <f ca="1">IF(OR(A66="",A66="fin"),"",IF(ISNA(MATCH($F$3,OFFSET(Dépenses!$F$2:$F$5000,B66,0),0)),"fin",MATCH($F$3,OFFSET(Dépenses!$F$2:$F$5000,B66,0),0)))</f>
        <v/>
      </c>
      <c r="B67" t="str">
        <f t="shared" ca="1" si="2"/>
        <v/>
      </c>
      <c r="D67" s="79" t="str" cm="1">
        <f t="array" aca="1" ref="D67" ca="1">IF(AND($A67&lt;&gt;"",$A67&lt;&gt;"fin"),IF(INDEX(Dépenses!$A$2:$O$5000,$B67,D$1)="","",INDEX(Dépenses!$A$2:$O$5000,$B67,D$1)),"")</f>
        <v/>
      </c>
      <c r="E67" s="79" t="str" cm="1">
        <f t="array" aca="1" ref="E67" ca="1">IF(AND($A67&lt;&gt;"",$A67&lt;&gt;"fin"),IF(INDEX(Dépenses!$A$2:$O$5000,$B67,E$1)="","",INDEX(Dépenses!$A$2:$O$5000,$B67,E$1)),"")</f>
        <v/>
      </c>
      <c r="F67" s="79" t="str" cm="1">
        <f t="array" aca="1" ref="F67" ca="1">IF(AND($A67&lt;&gt;"",$A67&lt;&gt;"fin"),IF(INDEX(Dépenses!$A$2:$O$5000,$B67,F$1)="","",INDEX(Dépenses!$A$2:$O$5000,$B67,F$1)),"")</f>
        <v/>
      </c>
      <c r="G67" s="80" t="str" cm="1">
        <f t="array" aca="1" ref="G67" ca="1">IF(AND($A67&lt;&gt;"",$A67&lt;&gt;"fin"),IF(INDEX(Dépenses!$A$2:$O$5000,$B67,G$1)="","",INDEX(Dépenses!$A$2:$O$5000,$B67,G$1)),"")</f>
        <v/>
      </c>
      <c r="H67" s="11" t="str" cm="1">
        <f t="array" aca="1" ref="H67" ca="1">IF(AND($A67&lt;&gt;"",$A67&lt;&gt;"fin"),IF(INDEX(Dépenses!$A$2:$O$5000,$B67,H$1)="","",INDEX(Dépenses!$A$2:$O$5000,$B67,H$1)),"")</f>
        <v/>
      </c>
      <c r="I67" s="79" t="str" cm="1">
        <f t="array" aca="1" ref="I67" ca="1">IF(AND($A67&lt;&gt;"",$A67&lt;&gt;"fin"),IF(INDEX(Dépenses!$A$2:$O$5000,$B67,I$1)="","",INDEX(Dépenses!$A$2:$O$5000,$B67,I$1)),"")</f>
        <v/>
      </c>
      <c r="J67" s="81" t="str" cm="1">
        <f t="array" aca="1" ref="J67" ca="1">IF(AND($A67&lt;&gt;"",$A67&lt;&gt;"fin"),IF(INDEX(Dépenses!$A$2:$O$5000,$B67,J$1)="","",INDEX(Dépenses!$A$2:$O$5000,$B67,J$1)),"")</f>
        <v/>
      </c>
      <c r="K67" s="10" t="str" cm="1">
        <f t="array" aca="1" ref="K67" ca="1">IF(AND($A67&lt;&gt;"",$A67&lt;&gt;"fin"),IF(INDEX(Dépenses!$A$2:$T$5000,$B67,K$1)="","",INDEX(Dépenses!$A$2:$T$5000,$B67,K$1)),"")</f>
        <v/>
      </c>
      <c r="L67" s="10" t="str" cm="1">
        <f t="array" aca="1" ref="L67" ca="1">IF(AND($A67&lt;&gt;"",$A67&lt;&gt;"fin"),IF(INDEX(Dépenses!$A$2:$T$5000,$B67,L$1)="","",INDEX(Dépenses!$A$2:$T$5000,$B67,L$1)),"")</f>
        <v/>
      </c>
      <c r="M67" s="10" t="str" cm="1">
        <f t="array" aca="1" ref="M67" ca="1">IF(AND($A67&lt;&gt;"",$A67&lt;&gt;"fin"),IF(INDEX(Dépenses!$A$2:$T$5000,$B67,M$1)="","",INDEX(Dépenses!$A$2:$T$5000,$B67,M$1)),"")</f>
        <v/>
      </c>
      <c r="N67" s="10" t="str" cm="1">
        <f t="array" aca="1" ref="N67" ca="1">IF(AND($A67&lt;&gt;"",$A67&lt;&gt;"fin"),IF(INDEX(Dépenses!$A$2:$T$5000,$B67,N$1)="","",INDEX(Dépenses!$A$2:$T$5000,$B67,N$1)),"")</f>
        <v/>
      </c>
      <c r="O67" s="10" t="str" cm="1">
        <f t="array" aca="1" ref="O67" ca="1">IF(AND($A67&lt;&gt;"",$A67&lt;&gt;"fin"),IF(INDEX(Dépenses!$A$2:$T$5000,$B67,O$1)="","",INDEX(Dépenses!$A$2:$T$5000,$B67,O$1)),"")</f>
        <v/>
      </c>
      <c r="P67" s="10" t="str" cm="1">
        <f t="array" aca="1" ref="P67" ca="1">IF(AND($A67&lt;&gt;"",$A67&lt;&gt;"fin"),IF(INDEX(Dépenses!$A$2:$T$5000,$B67,P$1)="","",INDEX(Dépenses!$A$2:$T$5000,$B67,P$1)),"")</f>
        <v/>
      </c>
      <c r="Q67" s="10" t="str" cm="1">
        <f t="array" aca="1" ref="Q67" ca="1">IF(AND($A67&lt;&gt;"",$A67&lt;&gt;"fin"),IF(INDEX(Dépenses!$A$2:$T$5000,$B67,Q$1)="","",INDEX(Dépenses!$A$2:$T$5000,$B67,Q$1)),"")</f>
        <v/>
      </c>
      <c r="R67" s="10" t="str" cm="1">
        <f t="array" aca="1" ref="R67" ca="1">IF(AND($A67&lt;&gt;"",$A67&lt;&gt;"fin"),IF(INDEX(Dépenses!$A$2:$T$5000,$B67,R$1)="","",INDEX(Dépenses!$A$2:$T$5000,$B67,R$1)),"")</f>
        <v/>
      </c>
      <c r="S67" s="10" t="str" cm="1">
        <f t="array" aca="1" ref="S67" ca="1">IF(AND($A67&lt;&gt;"",$A67&lt;&gt;"fin"),IF(INDEX(Dépenses!$A$2:$T$5000,$B67,S$1)="","",INDEX(Dépenses!$A$2:$T$5000,$B67,S$1)),"")</f>
        <v/>
      </c>
      <c r="T67" s="10" t="str" cm="1">
        <f t="array" aca="1" ref="T67" ca="1">IF(AND($A67&lt;&gt;"",$A67&lt;&gt;"fin"),IF(INDEX(Dépenses!$A$2:$T$5000,$B67,T$1)="","",INDEX(Dépenses!$A$2:$T$5000,$B67,T$1)),"")</f>
        <v/>
      </c>
    </row>
    <row r="68" spans="1:20" x14ac:dyDescent="0.25">
      <c r="A68" t="str">
        <f ca="1">IF(OR(A67="",A67="fin"),"",IF(ISNA(MATCH($F$3,OFFSET(Dépenses!$F$2:$F$5000,B67,0),0)),"fin",MATCH($F$3,OFFSET(Dépenses!$F$2:$F$5000,B67,0),0)))</f>
        <v/>
      </c>
      <c r="B68" t="str">
        <f t="shared" ca="1" si="2"/>
        <v/>
      </c>
      <c r="D68" s="79" t="str" cm="1">
        <f t="array" aca="1" ref="D68" ca="1">IF(AND($A68&lt;&gt;"",$A68&lt;&gt;"fin"),IF(INDEX(Dépenses!$A$2:$O$5000,$B68,D$1)="","",INDEX(Dépenses!$A$2:$O$5000,$B68,D$1)),"")</f>
        <v/>
      </c>
      <c r="E68" s="79" t="str" cm="1">
        <f t="array" aca="1" ref="E68" ca="1">IF(AND($A68&lt;&gt;"",$A68&lt;&gt;"fin"),IF(INDEX(Dépenses!$A$2:$O$5000,$B68,E$1)="","",INDEX(Dépenses!$A$2:$O$5000,$B68,E$1)),"")</f>
        <v/>
      </c>
      <c r="F68" s="79" t="str" cm="1">
        <f t="array" aca="1" ref="F68" ca="1">IF(AND($A68&lt;&gt;"",$A68&lt;&gt;"fin"),IF(INDEX(Dépenses!$A$2:$O$5000,$B68,F$1)="","",INDEX(Dépenses!$A$2:$O$5000,$B68,F$1)),"")</f>
        <v/>
      </c>
      <c r="G68" s="80" t="str" cm="1">
        <f t="array" aca="1" ref="G68" ca="1">IF(AND($A68&lt;&gt;"",$A68&lt;&gt;"fin"),IF(INDEX(Dépenses!$A$2:$O$5000,$B68,G$1)="","",INDEX(Dépenses!$A$2:$O$5000,$B68,G$1)),"")</f>
        <v/>
      </c>
      <c r="H68" s="11" t="str" cm="1">
        <f t="array" aca="1" ref="H68" ca="1">IF(AND($A68&lt;&gt;"",$A68&lt;&gt;"fin"),IF(INDEX(Dépenses!$A$2:$O$5000,$B68,H$1)="","",INDEX(Dépenses!$A$2:$O$5000,$B68,H$1)),"")</f>
        <v/>
      </c>
      <c r="I68" s="79" t="str" cm="1">
        <f t="array" aca="1" ref="I68" ca="1">IF(AND($A68&lt;&gt;"",$A68&lt;&gt;"fin"),IF(INDEX(Dépenses!$A$2:$O$5000,$B68,I$1)="","",INDEX(Dépenses!$A$2:$O$5000,$B68,I$1)),"")</f>
        <v/>
      </c>
      <c r="J68" s="81" t="str" cm="1">
        <f t="array" aca="1" ref="J68" ca="1">IF(AND($A68&lt;&gt;"",$A68&lt;&gt;"fin"),IF(INDEX(Dépenses!$A$2:$O$5000,$B68,J$1)="","",INDEX(Dépenses!$A$2:$O$5000,$B68,J$1)),"")</f>
        <v/>
      </c>
      <c r="K68" s="10" t="str" cm="1">
        <f t="array" aca="1" ref="K68" ca="1">IF(AND($A68&lt;&gt;"",$A68&lt;&gt;"fin"),IF(INDEX(Dépenses!$A$2:$T$5000,$B68,K$1)="","",INDEX(Dépenses!$A$2:$T$5000,$B68,K$1)),"")</f>
        <v/>
      </c>
      <c r="L68" s="10" t="str" cm="1">
        <f t="array" aca="1" ref="L68" ca="1">IF(AND($A68&lt;&gt;"",$A68&lt;&gt;"fin"),IF(INDEX(Dépenses!$A$2:$T$5000,$B68,L$1)="","",INDEX(Dépenses!$A$2:$T$5000,$B68,L$1)),"")</f>
        <v/>
      </c>
      <c r="M68" s="10" t="str" cm="1">
        <f t="array" aca="1" ref="M68" ca="1">IF(AND($A68&lt;&gt;"",$A68&lt;&gt;"fin"),IF(INDEX(Dépenses!$A$2:$T$5000,$B68,M$1)="","",INDEX(Dépenses!$A$2:$T$5000,$B68,M$1)),"")</f>
        <v/>
      </c>
      <c r="N68" s="10" t="str" cm="1">
        <f t="array" aca="1" ref="N68" ca="1">IF(AND($A68&lt;&gt;"",$A68&lt;&gt;"fin"),IF(INDEX(Dépenses!$A$2:$T$5000,$B68,N$1)="","",INDEX(Dépenses!$A$2:$T$5000,$B68,N$1)),"")</f>
        <v/>
      </c>
      <c r="O68" s="10" t="str" cm="1">
        <f t="array" aca="1" ref="O68" ca="1">IF(AND($A68&lt;&gt;"",$A68&lt;&gt;"fin"),IF(INDEX(Dépenses!$A$2:$T$5000,$B68,O$1)="","",INDEX(Dépenses!$A$2:$T$5000,$B68,O$1)),"")</f>
        <v/>
      </c>
      <c r="P68" s="10" t="str" cm="1">
        <f t="array" aca="1" ref="P68" ca="1">IF(AND($A68&lt;&gt;"",$A68&lt;&gt;"fin"),IF(INDEX(Dépenses!$A$2:$T$5000,$B68,P$1)="","",INDEX(Dépenses!$A$2:$T$5000,$B68,P$1)),"")</f>
        <v/>
      </c>
      <c r="Q68" s="10" t="str" cm="1">
        <f t="array" aca="1" ref="Q68" ca="1">IF(AND($A68&lt;&gt;"",$A68&lt;&gt;"fin"),IF(INDEX(Dépenses!$A$2:$T$5000,$B68,Q$1)="","",INDEX(Dépenses!$A$2:$T$5000,$B68,Q$1)),"")</f>
        <v/>
      </c>
      <c r="R68" s="10" t="str" cm="1">
        <f t="array" aca="1" ref="R68" ca="1">IF(AND($A68&lt;&gt;"",$A68&lt;&gt;"fin"),IF(INDEX(Dépenses!$A$2:$T$5000,$B68,R$1)="","",INDEX(Dépenses!$A$2:$T$5000,$B68,R$1)),"")</f>
        <v/>
      </c>
      <c r="S68" s="10" t="str" cm="1">
        <f t="array" aca="1" ref="S68" ca="1">IF(AND($A68&lt;&gt;"",$A68&lt;&gt;"fin"),IF(INDEX(Dépenses!$A$2:$T$5000,$B68,S$1)="","",INDEX(Dépenses!$A$2:$T$5000,$B68,S$1)),"")</f>
        <v/>
      </c>
      <c r="T68" s="10" t="str" cm="1">
        <f t="array" aca="1" ref="T68" ca="1">IF(AND($A68&lt;&gt;"",$A68&lt;&gt;"fin"),IF(INDEX(Dépenses!$A$2:$T$5000,$B68,T$1)="","",INDEX(Dépenses!$A$2:$T$5000,$B68,T$1)),"")</f>
        <v/>
      </c>
    </row>
    <row r="69" spans="1:20" x14ac:dyDescent="0.25">
      <c r="A69" t="str">
        <f ca="1">IF(OR(A68="",A68="fin"),"",IF(ISNA(MATCH($F$3,OFFSET(Dépenses!$F$2:$F$5000,B68,0),0)),"fin",MATCH($F$3,OFFSET(Dépenses!$F$2:$F$5000,B68,0),0)))</f>
        <v/>
      </c>
      <c r="B69" t="str">
        <f t="shared" ca="1" si="2"/>
        <v/>
      </c>
      <c r="D69" s="79" t="str" cm="1">
        <f t="array" aca="1" ref="D69" ca="1">IF(AND($A69&lt;&gt;"",$A69&lt;&gt;"fin"),IF(INDEX(Dépenses!$A$2:$O$5000,$B69,D$1)="","",INDEX(Dépenses!$A$2:$O$5000,$B69,D$1)),"")</f>
        <v/>
      </c>
      <c r="E69" s="79" t="str" cm="1">
        <f t="array" aca="1" ref="E69" ca="1">IF(AND($A69&lt;&gt;"",$A69&lt;&gt;"fin"),IF(INDEX(Dépenses!$A$2:$O$5000,$B69,E$1)="","",INDEX(Dépenses!$A$2:$O$5000,$B69,E$1)),"")</f>
        <v/>
      </c>
      <c r="F69" s="79" t="str" cm="1">
        <f t="array" aca="1" ref="F69" ca="1">IF(AND($A69&lt;&gt;"",$A69&lt;&gt;"fin"),IF(INDEX(Dépenses!$A$2:$O$5000,$B69,F$1)="","",INDEX(Dépenses!$A$2:$O$5000,$B69,F$1)),"")</f>
        <v/>
      </c>
      <c r="G69" s="80" t="str" cm="1">
        <f t="array" aca="1" ref="G69" ca="1">IF(AND($A69&lt;&gt;"",$A69&lt;&gt;"fin"),IF(INDEX(Dépenses!$A$2:$O$5000,$B69,G$1)="","",INDEX(Dépenses!$A$2:$O$5000,$B69,G$1)),"")</f>
        <v/>
      </c>
      <c r="H69" s="11" t="str" cm="1">
        <f t="array" aca="1" ref="H69" ca="1">IF(AND($A69&lt;&gt;"",$A69&lt;&gt;"fin"),IF(INDEX(Dépenses!$A$2:$O$5000,$B69,H$1)="","",INDEX(Dépenses!$A$2:$O$5000,$B69,H$1)),"")</f>
        <v/>
      </c>
      <c r="I69" s="79" t="str" cm="1">
        <f t="array" aca="1" ref="I69" ca="1">IF(AND($A69&lt;&gt;"",$A69&lt;&gt;"fin"),IF(INDEX(Dépenses!$A$2:$O$5000,$B69,I$1)="","",INDEX(Dépenses!$A$2:$O$5000,$B69,I$1)),"")</f>
        <v/>
      </c>
      <c r="J69" s="81" t="str" cm="1">
        <f t="array" aca="1" ref="J69" ca="1">IF(AND($A69&lt;&gt;"",$A69&lt;&gt;"fin"),IF(INDEX(Dépenses!$A$2:$O$5000,$B69,J$1)="","",INDEX(Dépenses!$A$2:$O$5000,$B69,J$1)),"")</f>
        <v/>
      </c>
      <c r="K69" s="10" t="str" cm="1">
        <f t="array" aca="1" ref="K69" ca="1">IF(AND($A69&lt;&gt;"",$A69&lt;&gt;"fin"),IF(INDEX(Dépenses!$A$2:$T$5000,$B69,K$1)="","",INDEX(Dépenses!$A$2:$T$5000,$B69,K$1)),"")</f>
        <v/>
      </c>
      <c r="L69" s="10" t="str" cm="1">
        <f t="array" aca="1" ref="L69" ca="1">IF(AND($A69&lt;&gt;"",$A69&lt;&gt;"fin"),IF(INDEX(Dépenses!$A$2:$T$5000,$B69,L$1)="","",INDEX(Dépenses!$A$2:$T$5000,$B69,L$1)),"")</f>
        <v/>
      </c>
      <c r="M69" s="10" t="str" cm="1">
        <f t="array" aca="1" ref="M69" ca="1">IF(AND($A69&lt;&gt;"",$A69&lt;&gt;"fin"),IF(INDEX(Dépenses!$A$2:$T$5000,$B69,M$1)="","",INDEX(Dépenses!$A$2:$T$5000,$B69,M$1)),"")</f>
        <v/>
      </c>
      <c r="N69" s="10" t="str" cm="1">
        <f t="array" aca="1" ref="N69" ca="1">IF(AND($A69&lt;&gt;"",$A69&lt;&gt;"fin"),IF(INDEX(Dépenses!$A$2:$T$5000,$B69,N$1)="","",INDEX(Dépenses!$A$2:$T$5000,$B69,N$1)),"")</f>
        <v/>
      </c>
      <c r="O69" s="10" t="str" cm="1">
        <f t="array" aca="1" ref="O69" ca="1">IF(AND($A69&lt;&gt;"",$A69&lt;&gt;"fin"),IF(INDEX(Dépenses!$A$2:$T$5000,$B69,O$1)="","",INDEX(Dépenses!$A$2:$T$5000,$B69,O$1)),"")</f>
        <v/>
      </c>
      <c r="P69" s="10" t="str" cm="1">
        <f t="array" aca="1" ref="P69" ca="1">IF(AND($A69&lt;&gt;"",$A69&lt;&gt;"fin"),IF(INDEX(Dépenses!$A$2:$T$5000,$B69,P$1)="","",INDEX(Dépenses!$A$2:$T$5000,$B69,P$1)),"")</f>
        <v/>
      </c>
      <c r="Q69" s="10" t="str" cm="1">
        <f t="array" aca="1" ref="Q69" ca="1">IF(AND($A69&lt;&gt;"",$A69&lt;&gt;"fin"),IF(INDEX(Dépenses!$A$2:$T$5000,$B69,Q$1)="","",INDEX(Dépenses!$A$2:$T$5000,$B69,Q$1)),"")</f>
        <v/>
      </c>
      <c r="R69" s="10" t="str" cm="1">
        <f t="array" aca="1" ref="R69" ca="1">IF(AND($A69&lt;&gt;"",$A69&lt;&gt;"fin"),IF(INDEX(Dépenses!$A$2:$T$5000,$B69,R$1)="","",INDEX(Dépenses!$A$2:$T$5000,$B69,R$1)),"")</f>
        <v/>
      </c>
      <c r="S69" s="10" t="str" cm="1">
        <f t="array" aca="1" ref="S69" ca="1">IF(AND($A69&lt;&gt;"",$A69&lt;&gt;"fin"),IF(INDEX(Dépenses!$A$2:$T$5000,$B69,S$1)="","",INDEX(Dépenses!$A$2:$T$5000,$B69,S$1)),"")</f>
        <v/>
      </c>
      <c r="T69" s="10" t="str" cm="1">
        <f t="array" aca="1" ref="T69" ca="1">IF(AND($A69&lt;&gt;"",$A69&lt;&gt;"fin"),IF(INDEX(Dépenses!$A$2:$T$5000,$B69,T$1)="","",INDEX(Dépenses!$A$2:$T$5000,$B69,T$1)),"")</f>
        <v/>
      </c>
    </row>
    <row r="70" spans="1:20" x14ac:dyDescent="0.25">
      <c r="A70" t="str">
        <f ca="1">IF(OR(A69="",A69="fin"),"",IF(ISNA(MATCH($F$3,OFFSET(Dépenses!$F$2:$F$5000,B69,0),0)),"fin",MATCH($F$3,OFFSET(Dépenses!$F$2:$F$5000,B69,0),0)))</f>
        <v/>
      </c>
      <c r="B70" t="str">
        <f t="shared" ca="1" si="2"/>
        <v/>
      </c>
      <c r="D70" s="79" t="str" cm="1">
        <f t="array" aca="1" ref="D70" ca="1">IF(AND($A70&lt;&gt;"",$A70&lt;&gt;"fin"),IF(INDEX(Dépenses!$A$2:$O$5000,$B70,D$1)="","",INDEX(Dépenses!$A$2:$O$5000,$B70,D$1)),"")</f>
        <v/>
      </c>
      <c r="E70" s="79" t="str" cm="1">
        <f t="array" aca="1" ref="E70" ca="1">IF(AND($A70&lt;&gt;"",$A70&lt;&gt;"fin"),IF(INDEX(Dépenses!$A$2:$O$5000,$B70,E$1)="","",INDEX(Dépenses!$A$2:$O$5000,$B70,E$1)),"")</f>
        <v/>
      </c>
      <c r="F70" s="79" t="str" cm="1">
        <f t="array" aca="1" ref="F70" ca="1">IF(AND($A70&lt;&gt;"",$A70&lt;&gt;"fin"),IF(INDEX(Dépenses!$A$2:$O$5000,$B70,F$1)="","",INDEX(Dépenses!$A$2:$O$5000,$B70,F$1)),"")</f>
        <v/>
      </c>
      <c r="G70" s="80" t="str" cm="1">
        <f t="array" aca="1" ref="G70" ca="1">IF(AND($A70&lt;&gt;"",$A70&lt;&gt;"fin"),IF(INDEX(Dépenses!$A$2:$O$5000,$B70,G$1)="","",INDEX(Dépenses!$A$2:$O$5000,$B70,G$1)),"")</f>
        <v/>
      </c>
      <c r="H70" s="11" t="str" cm="1">
        <f t="array" aca="1" ref="H70" ca="1">IF(AND($A70&lt;&gt;"",$A70&lt;&gt;"fin"),IF(INDEX(Dépenses!$A$2:$O$5000,$B70,H$1)="","",INDEX(Dépenses!$A$2:$O$5000,$B70,H$1)),"")</f>
        <v/>
      </c>
      <c r="I70" s="79" t="str" cm="1">
        <f t="array" aca="1" ref="I70" ca="1">IF(AND($A70&lt;&gt;"",$A70&lt;&gt;"fin"),IF(INDEX(Dépenses!$A$2:$O$5000,$B70,I$1)="","",INDEX(Dépenses!$A$2:$O$5000,$B70,I$1)),"")</f>
        <v/>
      </c>
      <c r="J70" s="81" t="str" cm="1">
        <f t="array" aca="1" ref="J70" ca="1">IF(AND($A70&lt;&gt;"",$A70&lt;&gt;"fin"),IF(INDEX(Dépenses!$A$2:$O$5000,$B70,J$1)="","",INDEX(Dépenses!$A$2:$O$5000,$B70,J$1)),"")</f>
        <v/>
      </c>
      <c r="K70" s="10" t="str" cm="1">
        <f t="array" aca="1" ref="K70" ca="1">IF(AND($A70&lt;&gt;"",$A70&lt;&gt;"fin"),IF(INDEX(Dépenses!$A$2:$T$5000,$B70,K$1)="","",INDEX(Dépenses!$A$2:$T$5000,$B70,K$1)),"")</f>
        <v/>
      </c>
      <c r="L70" s="10" t="str" cm="1">
        <f t="array" aca="1" ref="L70" ca="1">IF(AND($A70&lt;&gt;"",$A70&lt;&gt;"fin"),IF(INDEX(Dépenses!$A$2:$T$5000,$B70,L$1)="","",INDEX(Dépenses!$A$2:$T$5000,$B70,L$1)),"")</f>
        <v/>
      </c>
      <c r="M70" s="10" t="str" cm="1">
        <f t="array" aca="1" ref="M70" ca="1">IF(AND($A70&lt;&gt;"",$A70&lt;&gt;"fin"),IF(INDEX(Dépenses!$A$2:$T$5000,$B70,M$1)="","",INDEX(Dépenses!$A$2:$T$5000,$B70,M$1)),"")</f>
        <v/>
      </c>
      <c r="N70" s="10" t="str" cm="1">
        <f t="array" aca="1" ref="N70" ca="1">IF(AND($A70&lt;&gt;"",$A70&lt;&gt;"fin"),IF(INDEX(Dépenses!$A$2:$T$5000,$B70,N$1)="","",INDEX(Dépenses!$A$2:$T$5000,$B70,N$1)),"")</f>
        <v/>
      </c>
      <c r="O70" s="10" t="str" cm="1">
        <f t="array" aca="1" ref="O70" ca="1">IF(AND($A70&lt;&gt;"",$A70&lt;&gt;"fin"),IF(INDEX(Dépenses!$A$2:$T$5000,$B70,O$1)="","",INDEX(Dépenses!$A$2:$T$5000,$B70,O$1)),"")</f>
        <v/>
      </c>
      <c r="P70" s="10" t="str" cm="1">
        <f t="array" aca="1" ref="P70" ca="1">IF(AND($A70&lt;&gt;"",$A70&lt;&gt;"fin"),IF(INDEX(Dépenses!$A$2:$T$5000,$B70,P$1)="","",INDEX(Dépenses!$A$2:$T$5000,$B70,P$1)),"")</f>
        <v/>
      </c>
      <c r="Q70" s="10" t="str" cm="1">
        <f t="array" aca="1" ref="Q70" ca="1">IF(AND($A70&lt;&gt;"",$A70&lt;&gt;"fin"),IF(INDEX(Dépenses!$A$2:$T$5000,$B70,Q$1)="","",INDEX(Dépenses!$A$2:$T$5000,$B70,Q$1)),"")</f>
        <v/>
      </c>
      <c r="R70" s="10" t="str" cm="1">
        <f t="array" aca="1" ref="R70" ca="1">IF(AND($A70&lt;&gt;"",$A70&lt;&gt;"fin"),IF(INDEX(Dépenses!$A$2:$T$5000,$B70,R$1)="","",INDEX(Dépenses!$A$2:$T$5000,$B70,R$1)),"")</f>
        <v/>
      </c>
      <c r="S70" s="10" t="str" cm="1">
        <f t="array" aca="1" ref="S70" ca="1">IF(AND($A70&lt;&gt;"",$A70&lt;&gt;"fin"),IF(INDEX(Dépenses!$A$2:$T$5000,$B70,S$1)="","",INDEX(Dépenses!$A$2:$T$5000,$B70,S$1)),"")</f>
        <v/>
      </c>
      <c r="T70" s="10" t="str" cm="1">
        <f t="array" aca="1" ref="T70" ca="1">IF(AND($A70&lt;&gt;"",$A70&lt;&gt;"fin"),IF(INDEX(Dépenses!$A$2:$T$5000,$B70,T$1)="","",INDEX(Dépenses!$A$2:$T$5000,$B70,T$1)),"")</f>
        <v/>
      </c>
    </row>
    <row r="71" spans="1:20" x14ac:dyDescent="0.25">
      <c r="A71" t="str">
        <f ca="1">IF(OR(A70="",A70="fin"),"",IF(ISNA(MATCH($F$3,OFFSET(Dépenses!$F$2:$F$5000,B70,0),0)),"fin",MATCH($F$3,OFFSET(Dépenses!$F$2:$F$5000,B70,0),0)))</f>
        <v/>
      </c>
      <c r="B71" t="str">
        <f t="shared" ca="1" si="2"/>
        <v/>
      </c>
      <c r="D71" s="79" t="str" cm="1">
        <f t="array" aca="1" ref="D71" ca="1">IF(AND($A71&lt;&gt;"",$A71&lt;&gt;"fin"),IF(INDEX(Dépenses!$A$2:$O$5000,$B71,D$1)="","",INDEX(Dépenses!$A$2:$O$5000,$B71,D$1)),"")</f>
        <v/>
      </c>
      <c r="E71" s="79" t="str" cm="1">
        <f t="array" aca="1" ref="E71" ca="1">IF(AND($A71&lt;&gt;"",$A71&lt;&gt;"fin"),IF(INDEX(Dépenses!$A$2:$O$5000,$B71,E$1)="","",INDEX(Dépenses!$A$2:$O$5000,$B71,E$1)),"")</f>
        <v/>
      </c>
      <c r="F71" s="79" t="str" cm="1">
        <f t="array" aca="1" ref="F71" ca="1">IF(AND($A71&lt;&gt;"",$A71&lt;&gt;"fin"),IF(INDEX(Dépenses!$A$2:$O$5000,$B71,F$1)="","",INDEX(Dépenses!$A$2:$O$5000,$B71,F$1)),"")</f>
        <v/>
      </c>
      <c r="G71" s="80" t="str" cm="1">
        <f t="array" aca="1" ref="G71" ca="1">IF(AND($A71&lt;&gt;"",$A71&lt;&gt;"fin"),IF(INDEX(Dépenses!$A$2:$O$5000,$B71,G$1)="","",INDEX(Dépenses!$A$2:$O$5000,$B71,G$1)),"")</f>
        <v/>
      </c>
      <c r="H71" s="11" t="str" cm="1">
        <f t="array" aca="1" ref="H71" ca="1">IF(AND($A71&lt;&gt;"",$A71&lt;&gt;"fin"),IF(INDEX(Dépenses!$A$2:$O$5000,$B71,H$1)="","",INDEX(Dépenses!$A$2:$O$5000,$B71,H$1)),"")</f>
        <v/>
      </c>
      <c r="I71" s="79" t="str" cm="1">
        <f t="array" aca="1" ref="I71" ca="1">IF(AND($A71&lt;&gt;"",$A71&lt;&gt;"fin"),IF(INDEX(Dépenses!$A$2:$O$5000,$B71,I$1)="","",INDEX(Dépenses!$A$2:$O$5000,$B71,I$1)),"")</f>
        <v/>
      </c>
      <c r="J71" s="81" t="str" cm="1">
        <f t="array" aca="1" ref="J71" ca="1">IF(AND($A71&lt;&gt;"",$A71&lt;&gt;"fin"),IF(INDEX(Dépenses!$A$2:$O$5000,$B71,J$1)="","",INDEX(Dépenses!$A$2:$O$5000,$B71,J$1)),"")</f>
        <v/>
      </c>
      <c r="K71" s="10" t="str" cm="1">
        <f t="array" aca="1" ref="K71" ca="1">IF(AND($A71&lt;&gt;"",$A71&lt;&gt;"fin"),IF(INDEX(Dépenses!$A$2:$T$5000,$B71,K$1)="","",INDEX(Dépenses!$A$2:$T$5000,$B71,K$1)),"")</f>
        <v/>
      </c>
      <c r="L71" s="10" t="str" cm="1">
        <f t="array" aca="1" ref="L71" ca="1">IF(AND($A71&lt;&gt;"",$A71&lt;&gt;"fin"),IF(INDEX(Dépenses!$A$2:$T$5000,$B71,L$1)="","",INDEX(Dépenses!$A$2:$T$5000,$B71,L$1)),"")</f>
        <v/>
      </c>
      <c r="M71" s="10" t="str" cm="1">
        <f t="array" aca="1" ref="M71" ca="1">IF(AND($A71&lt;&gt;"",$A71&lt;&gt;"fin"),IF(INDEX(Dépenses!$A$2:$T$5000,$B71,M$1)="","",INDEX(Dépenses!$A$2:$T$5000,$B71,M$1)),"")</f>
        <v/>
      </c>
      <c r="N71" s="10" t="str" cm="1">
        <f t="array" aca="1" ref="N71" ca="1">IF(AND($A71&lt;&gt;"",$A71&lt;&gt;"fin"),IF(INDEX(Dépenses!$A$2:$T$5000,$B71,N$1)="","",INDEX(Dépenses!$A$2:$T$5000,$B71,N$1)),"")</f>
        <v/>
      </c>
      <c r="O71" s="10" t="str" cm="1">
        <f t="array" aca="1" ref="O71" ca="1">IF(AND($A71&lt;&gt;"",$A71&lt;&gt;"fin"),IF(INDEX(Dépenses!$A$2:$T$5000,$B71,O$1)="","",INDEX(Dépenses!$A$2:$T$5000,$B71,O$1)),"")</f>
        <v/>
      </c>
      <c r="P71" s="10" t="str" cm="1">
        <f t="array" aca="1" ref="P71" ca="1">IF(AND($A71&lt;&gt;"",$A71&lt;&gt;"fin"),IF(INDEX(Dépenses!$A$2:$T$5000,$B71,P$1)="","",INDEX(Dépenses!$A$2:$T$5000,$B71,P$1)),"")</f>
        <v/>
      </c>
      <c r="Q71" s="10" t="str" cm="1">
        <f t="array" aca="1" ref="Q71" ca="1">IF(AND($A71&lt;&gt;"",$A71&lt;&gt;"fin"),IF(INDEX(Dépenses!$A$2:$T$5000,$B71,Q$1)="","",INDEX(Dépenses!$A$2:$T$5000,$B71,Q$1)),"")</f>
        <v/>
      </c>
      <c r="R71" s="10" t="str" cm="1">
        <f t="array" aca="1" ref="R71" ca="1">IF(AND($A71&lt;&gt;"",$A71&lt;&gt;"fin"),IF(INDEX(Dépenses!$A$2:$T$5000,$B71,R$1)="","",INDEX(Dépenses!$A$2:$T$5000,$B71,R$1)),"")</f>
        <v/>
      </c>
      <c r="S71" s="10" t="str" cm="1">
        <f t="array" aca="1" ref="S71" ca="1">IF(AND($A71&lt;&gt;"",$A71&lt;&gt;"fin"),IF(INDEX(Dépenses!$A$2:$T$5000,$B71,S$1)="","",INDEX(Dépenses!$A$2:$T$5000,$B71,S$1)),"")</f>
        <v/>
      </c>
      <c r="T71" s="10" t="str" cm="1">
        <f t="array" aca="1" ref="T71" ca="1">IF(AND($A71&lt;&gt;"",$A71&lt;&gt;"fin"),IF(INDEX(Dépenses!$A$2:$T$5000,$B71,T$1)="","",INDEX(Dépenses!$A$2:$T$5000,$B71,T$1)),"")</f>
        <v/>
      </c>
    </row>
    <row r="72" spans="1:20" x14ac:dyDescent="0.25">
      <c r="A72" t="str">
        <f ca="1">IF(OR(A71="",A71="fin"),"",IF(ISNA(MATCH($F$3,OFFSET(Dépenses!$F$2:$F$5000,B71,0),0)),"fin",MATCH($F$3,OFFSET(Dépenses!$F$2:$F$5000,B71,0),0)))</f>
        <v/>
      </c>
      <c r="B72" t="str">
        <f t="shared" ca="1" si="2"/>
        <v/>
      </c>
      <c r="D72" s="79" t="str" cm="1">
        <f t="array" aca="1" ref="D72" ca="1">IF(AND($A72&lt;&gt;"",$A72&lt;&gt;"fin"),IF(INDEX(Dépenses!$A$2:$O$5000,$B72,D$1)="","",INDEX(Dépenses!$A$2:$O$5000,$B72,D$1)),"")</f>
        <v/>
      </c>
      <c r="E72" s="79" t="str" cm="1">
        <f t="array" aca="1" ref="E72" ca="1">IF(AND($A72&lt;&gt;"",$A72&lt;&gt;"fin"),IF(INDEX(Dépenses!$A$2:$O$5000,$B72,E$1)="","",INDEX(Dépenses!$A$2:$O$5000,$B72,E$1)),"")</f>
        <v/>
      </c>
      <c r="F72" s="79" t="str" cm="1">
        <f t="array" aca="1" ref="F72" ca="1">IF(AND($A72&lt;&gt;"",$A72&lt;&gt;"fin"),IF(INDEX(Dépenses!$A$2:$O$5000,$B72,F$1)="","",INDEX(Dépenses!$A$2:$O$5000,$B72,F$1)),"")</f>
        <v/>
      </c>
      <c r="G72" s="80" t="str" cm="1">
        <f t="array" aca="1" ref="G72" ca="1">IF(AND($A72&lt;&gt;"",$A72&lt;&gt;"fin"),IF(INDEX(Dépenses!$A$2:$O$5000,$B72,G$1)="","",INDEX(Dépenses!$A$2:$O$5000,$B72,G$1)),"")</f>
        <v/>
      </c>
      <c r="H72" s="11" t="str" cm="1">
        <f t="array" aca="1" ref="H72" ca="1">IF(AND($A72&lt;&gt;"",$A72&lt;&gt;"fin"),IF(INDEX(Dépenses!$A$2:$O$5000,$B72,H$1)="","",INDEX(Dépenses!$A$2:$O$5000,$B72,H$1)),"")</f>
        <v/>
      </c>
      <c r="I72" s="79" t="str" cm="1">
        <f t="array" aca="1" ref="I72" ca="1">IF(AND($A72&lt;&gt;"",$A72&lt;&gt;"fin"),IF(INDEX(Dépenses!$A$2:$O$5000,$B72,I$1)="","",INDEX(Dépenses!$A$2:$O$5000,$B72,I$1)),"")</f>
        <v/>
      </c>
      <c r="J72" s="81" t="str" cm="1">
        <f t="array" aca="1" ref="J72" ca="1">IF(AND($A72&lt;&gt;"",$A72&lt;&gt;"fin"),IF(INDEX(Dépenses!$A$2:$O$5000,$B72,J$1)="","",INDEX(Dépenses!$A$2:$O$5000,$B72,J$1)),"")</f>
        <v/>
      </c>
      <c r="K72" s="10" t="str" cm="1">
        <f t="array" aca="1" ref="K72" ca="1">IF(AND($A72&lt;&gt;"",$A72&lt;&gt;"fin"),IF(INDEX(Dépenses!$A$2:$T$5000,$B72,K$1)="","",INDEX(Dépenses!$A$2:$T$5000,$B72,K$1)),"")</f>
        <v/>
      </c>
      <c r="L72" s="10" t="str" cm="1">
        <f t="array" aca="1" ref="L72" ca="1">IF(AND($A72&lt;&gt;"",$A72&lt;&gt;"fin"),IF(INDEX(Dépenses!$A$2:$T$5000,$B72,L$1)="","",INDEX(Dépenses!$A$2:$T$5000,$B72,L$1)),"")</f>
        <v/>
      </c>
      <c r="M72" s="10" t="str" cm="1">
        <f t="array" aca="1" ref="M72" ca="1">IF(AND($A72&lt;&gt;"",$A72&lt;&gt;"fin"),IF(INDEX(Dépenses!$A$2:$T$5000,$B72,M$1)="","",INDEX(Dépenses!$A$2:$T$5000,$B72,M$1)),"")</f>
        <v/>
      </c>
      <c r="N72" s="10" t="str" cm="1">
        <f t="array" aca="1" ref="N72" ca="1">IF(AND($A72&lt;&gt;"",$A72&lt;&gt;"fin"),IF(INDEX(Dépenses!$A$2:$T$5000,$B72,N$1)="","",INDEX(Dépenses!$A$2:$T$5000,$B72,N$1)),"")</f>
        <v/>
      </c>
      <c r="O72" s="10" t="str" cm="1">
        <f t="array" aca="1" ref="O72" ca="1">IF(AND($A72&lt;&gt;"",$A72&lt;&gt;"fin"),IF(INDEX(Dépenses!$A$2:$T$5000,$B72,O$1)="","",INDEX(Dépenses!$A$2:$T$5000,$B72,O$1)),"")</f>
        <v/>
      </c>
      <c r="P72" s="10" t="str" cm="1">
        <f t="array" aca="1" ref="P72" ca="1">IF(AND($A72&lt;&gt;"",$A72&lt;&gt;"fin"),IF(INDEX(Dépenses!$A$2:$T$5000,$B72,P$1)="","",INDEX(Dépenses!$A$2:$T$5000,$B72,P$1)),"")</f>
        <v/>
      </c>
      <c r="Q72" s="10" t="str" cm="1">
        <f t="array" aca="1" ref="Q72" ca="1">IF(AND($A72&lt;&gt;"",$A72&lt;&gt;"fin"),IF(INDEX(Dépenses!$A$2:$T$5000,$B72,Q$1)="","",INDEX(Dépenses!$A$2:$T$5000,$B72,Q$1)),"")</f>
        <v/>
      </c>
      <c r="R72" s="10" t="str" cm="1">
        <f t="array" aca="1" ref="R72" ca="1">IF(AND($A72&lt;&gt;"",$A72&lt;&gt;"fin"),IF(INDEX(Dépenses!$A$2:$T$5000,$B72,R$1)="","",INDEX(Dépenses!$A$2:$T$5000,$B72,R$1)),"")</f>
        <v/>
      </c>
      <c r="S72" s="10" t="str" cm="1">
        <f t="array" aca="1" ref="S72" ca="1">IF(AND($A72&lt;&gt;"",$A72&lt;&gt;"fin"),IF(INDEX(Dépenses!$A$2:$T$5000,$B72,S$1)="","",INDEX(Dépenses!$A$2:$T$5000,$B72,S$1)),"")</f>
        <v/>
      </c>
      <c r="T72" s="10" t="str" cm="1">
        <f t="array" aca="1" ref="T72" ca="1">IF(AND($A72&lt;&gt;"",$A72&lt;&gt;"fin"),IF(INDEX(Dépenses!$A$2:$T$5000,$B72,T$1)="","",INDEX(Dépenses!$A$2:$T$5000,$B72,T$1)),"")</f>
        <v/>
      </c>
    </row>
    <row r="73" spans="1:20" x14ac:dyDescent="0.25">
      <c r="A73" t="str">
        <f ca="1">IF(OR(A72="",A72="fin"),"",IF(ISNA(MATCH($F$3,OFFSET(Dépenses!$F$2:$F$5000,B72,0),0)),"fin",MATCH($F$3,OFFSET(Dépenses!$F$2:$F$5000,B72,0),0)))</f>
        <v/>
      </c>
      <c r="B73" t="str">
        <f t="shared" ca="1" si="2"/>
        <v/>
      </c>
      <c r="D73" s="79" t="str" cm="1">
        <f t="array" aca="1" ref="D73" ca="1">IF(AND($A73&lt;&gt;"",$A73&lt;&gt;"fin"),IF(INDEX(Dépenses!$A$2:$O$5000,$B73,D$1)="","",INDEX(Dépenses!$A$2:$O$5000,$B73,D$1)),"")</f>
        <v/>
      </c>
      <c r="E73" s="79" t="str" cm="1">
        <f t="array" aca="1" ref="E73" ca="1">IF(AND($A73&lt;&gt;"",$A73&lt;&gt;"fin"),IF(INDEX(Dépenses!$A$2:$O$5000,$B73,E$1)="","",INDEX(Dépenses!$A$2:$O$5000,$B73,E$1)),"")</f>
        <v/>
      </c>
      <c r="F73" s="79" t="str" cm="1">
        <f t="array" aca="1" ref="F73" ca="1">IF(AND($A73&lt;&gt;"",$A73&lt;&gt;"fin"),IF(INDEX(Dépenses!$A$2:$O$5000,$B73,F$1)="","",INDEX(Dépenses!$A$2:$O$5000,$B73,F$1)),"")</f>
        <v/>
      </c>
      <c r="G73" s="80" t="str" cm="1">
        <f t="array" aca="1" ref="G73" ca="1">IF(AND($A73&lt;&gt;"",$A73&lt;&gt;"fin"),IF(INDEX(Dépenses!$A$2:$O$5000,$B73,G$1)="","",INDEX(Dépenses!$A$2:$O$5000,$B73,G$1)),"")</f>
        <v/>
      </c>
      <c r="H73" s="11" t="str" cm="1">
        <f t="array" aca="1" ref="H73" ca="1">IF(AND($A73&lt;&gt;"",$A73&lt;&gt;"fin"),IF(INDEX(Dépenses!$A$2:$O$5000,$B73,H$1)="","",INDEX(Dépenses!$A$2:$O$5000,$B73,H$1)),"")</f>
        <v/>
      </c>
      <c r="I73" s="79" t="str" cm="1">
        <f t="array" aca="1" ref="I73" ca="1">IF(AND($A73&lt;&gt;"",$A73&lt;&gt;"fin"),IF(INDEX(Dépenses!$A$2:$O$5000,$B73,I$1)="","",INDEX(Dépenses!$A$2:$O$5000,$B73,I$1)),"")</f>
        <v/>
      </c>
      <c r="J73" s="81" t="str" cm="1">
        <f t="array" aca="1" ref="J73" ca="1">IF(AND($A73&lt;&gt;"",$A73&lt;&gt;"fin"),IF(INDEX(Dépenses!$A$2:$O$5000,$B73,J$1)="","",INDEX(Dépenses!$A$2:$O$5000,$B73,J$1)),"")</f>
        <v/>
      </c>
      <c r="K73" s="10" t="str" cm="1">
        <f t="array" aca="1" ref="K73" ca="1">IF(AND($A73&lt;&gt;"",$A73&lt;&gt;"fin"),IF(INDEX(Dépenses!$A$2:$T$5000,$B73,K$1)="","",INDEX(Dépenses!$A$2:$T$5000,$B73,K$1)),"")</f>
        <v/>
      </c>
      <c r="L73" s="10" t="str" cm="1">
        <f t="array" aca="1" ref="L73" ca="1">IF(AND($A73&lt;&gt;"",$A73&lt;&gt;"fin"),IF(INDEX(Dépenses!$A$2:$T$5000,$B73,L$1)="","",INDEX(Dépenses!$A$2:$T$5000,$B73,L$1)),"")</f>
        <v/>
      </c>
      <c r="M73" s="10" t="str" cm="1">
        <f t="array" aca="1" ref="M73" ca="1">IF(AND($A73&lt;&gt;"",$A73&lt;&gt;"fin"),IF(INDEX(Dépenses!$A$2:$T$5000,$B73,M$1)="","",INDEX(Dépenses!$A$2:$T$5000,$B73,M$1)),"")</f>
        <v/>
      </c>
      <c r="N73" s="10" t="str" cm="1">
        <f t="array" aca="1" ref="N73" ca="1">IF(AND($A73&lt;&gt;"",$A73&lt;&gt;"fin"),IF(INDEX(Dépenses!$A$2:$T$5000,$B73,N$1)="","",INDEX(Dépenses!$A$2:$T$5000,$B73,N$1)),"")</f>
        <v/>
      </c>
      <c r="O73" s="10" t="str" cm="1">
        <f t="array" aca="1" ref="O73" ca="1">IF(AND($A73&lt;&gt;"",$A73&lt;&gt;"fin"),IF(INDEX(Dépenses!$A$2:$T$5000,$B73,O$1)="","",INDEX(Dépenses!$A$2:$T$5000,$B73,O$1)),"")</f>
        <v/>
      </c>
      <c r="P73" s="10" t="str" cm="1">
        <f t="array" aca="1" ref="P73" ca="1">IF(AND($A73&lt;&gt;"",$A73&lt;&gt;"fin"),IF(INDEX(Dépenses!$A$2:$T$5000,$B73,P$1)="","",INDEX(Dépenses!$A$2:$T$5000,$B73,P$1)),"")</f>
        <v/>
      </c>
      <c r="Q73" s="10" t="str" cm="1">
        <f t="array" aca="1" ref="Q73" ca="1">IF(AND($A73&lt;&gt;"",$A73&lt;&gt;"fin"),IF(INDEX(Dépenses!$A$2:$T$5000,$B73,Q$1)="","",INDEX(Dépenses!$A$2:$T$5000,$B73,Q$1)),"")</f>
        <v/>
      </c>
      <c r="R73" s="10" t="str" cm="1">
        <f t="array" aca="1" ref="R73" ca="1">IF(AND($A73&lt;&gt;"",$A73&lt;&gt;"fin"),IF(INDEX(Dépenses!$A$2:$T$5000,$B73,R$1)="","",INDEX(Dépenses!$A$2:$T$5000,$B73,R$1)),"")</f>
        <v/>
      </c>
      <c r="S73" s="10" t="str" cm="1">
        <f t="array" aca="1" ref="S73" ca="1">IF(AND($A73&lt;&gt;"",$A73&lt;&gt;"fin"),IF(INDEX(Dépenses!$A$2:$T$5000,$B73,S$1)="","",INDEX(Dépenses!$A$2:$T$5000,$B73,S$1)),"")</f>
        <v/>
      </c>
      <c r="T73" s="10" t="str" cm="1">
        <f t="array" aca="1" ref="T73" ca="1">IF(AND($A73&lt;&gt;"",$A73&lt;&gt;"fin"),IF(INDEX(Dépenses!$A$2:$T$5000,$B73,T$1)="","",INDEX(Dépenses!$A$2:$T$5000,$B73,T$1)),"")</f>
        <v/>
      </c>
    </row>
    <row r="74" spans="1:20" x14ac:dyDescent="0.25">
      <c r="A74" t="str">
        <f ca="1">IF(OR(A73="",A73="fin"),"",IF(ISNA(MATCH($F$3,OFFSET(Dépenses!$F$2:$F$5000,B73,0),0)),"fin",MATCH($F$3,OFFSET(Dépenses!$F$2:$F$5000,B73,0),0)))</f>
        <v/>
      </c>
      <c r="B74" t="str">
        <f t="shared" ca="1" si="2"/>
        <v/>
      </c>
      <c r="D74" s="79" t="str" cm="1">
        <f t="array" aca="1" ref="D74" ca="1">IF(AND($A74&lt;&gt;"",$A74&lt;&gt;"fin"),IF(INDEX(Dépenses!$A$2:$O$5000,$B74,D$1)="","",INDEX(Dépenses!$A$2:$O$5000,$B74,D$1)),"")</f>
        <v/>
      </c>
      <c r="E74" s="79" t="str" cm="1">
        <f t="array" aca="1" ref="E74" ca="1">IF(AND($A74&lt;&gt;"",$A74&lt;&gt;"fin"),IF(INDEX(Dépenses!$A$2:$O$5000,$B74,E$1)="","",INDEX(Dépenses!$A$2:$O$5000,$B74,E$1)),"")</f>
        <v/>
      </c>
      <c r="F74" s="79" t="str" cm="1">
        <f t="array" aca="1" ref="F74" ca="1">IF(AND($A74&lt;&gt;"",$A74&lt;&gt;"fin"),IF(INDEX(Dépenses!$A$2:$O$5000,$B74,F$1)="","",INDEX(Dépenses!$A$2:$O$5000,$B74,F$1)),"")</f>
        <v/>
      </c>
      <c r="G74" s="80" t="str" cm="1">
        <f t="array" aca="1" ref="G74" ca="1">IF(AND($A74&lt;&gt;"",$A74&lt;&gt;"fin"),IF(INDEX(Dépenses!$A$2:$O$5000,$B74,G$1)="","",INDEX(Dépenses!$A$2:$O$5000,$B74,G$1)),"")</f>
        <v/>
      </c>
      <c r="H74" s="11" t="str" cm="1">
        <f t="array" aca="1" ref="H74" ca="1">IF(AND($A74&lt;&gt;"",$A74&lt;&gt;"fin"),IF(INDEX(Dépenses!$A$2:$O$5000,$B74,H$1)="","",INDEX(Dépenses!$A$2:$O$5000,$B74,H$1)),"")</f>
        <v/>
      </c>
      <c r="I74" s="79" t="str" cm="1">
        <f t="array" aca="1" ref="I74" ca="1">IF(AND($A74&lt;&gt;"",$A74&lt;&gt;"fin"),IF(INDEX(Dépenses!$A$2:$O$5000,$B74,I$1)="","",INDEX(Dépenses!$A$2:$O$5000,$B74,I$1)),"")</f>
        <v/>
      </c>
      <c r="J74" s="81" t="str" cm="1">
        <f t="array" aca="1" ref="J74" ca="1">IF(AND($A74&lt;&gt;"",$A74&lt;&gt;"fin"),IF(INDEX(Dépenses!$A$2:$O$5000,$B74,J$1)="","",INDEX(Dépenses!$A$2:$O$5000,$B74,J$1)),"")</f>
        <v/>
      </c>
      <c r="K74" s="10" t="str" cm="1">
        <f t="array" aca="1" ref="K74" ca="1">IF(AND($A74&lt;&gt;"",$A74&lt;&gt;"fin"),IF(INDEX(Dépenses!$A$2:$T$5000,$B74,K$1)="","",INDEX(Dépenses!$A$2:$T$5000,$B74,K$1)),"")</f>
        <v/>
      </c>
      <c r="L74" s="10" t="str" cm="1">
        <f t="array" aca="1" ref="L74" ca="1">IF(AND($A74&lt;&gt;"",$A74&lt;&gt;"fin"),IF(INDEX(Dépenses!$A$2:$T$5000,$B74,L$1)="","",INDEX(Dépenses!$A$2:$T$5000,$B74,L$1)),"")</f>
        <v/>
      </c>
      <c r="M74" s="10" t="str" cm="1">
        <f t="array" aca="1" ref="M74" ca="1">IF(AND($A74&lt;&gt;"",$A74&lt;&gt;"fin"),IF(INDEX(Dépenses!$A$2:$T$5000,$B74,M$1)="","",INDEX(Dépenses!$A$2:$T$5000,$B74,M$1)),"")</f>
        <v/>
      </c>
      <c r="N74" s="10" t="str" cm="1">
        <f t="array" aca="1" ref="N74" ca="1">IF(AND($A74&lt;&gt;"",$A74&lt;&gt;"fin"),IF(INDEX(Dépenses!$A$2:$T$5000,$B74,N$1)="","",INDEX(Dépenses!$A$2:$T$5000,$B74,N$1)),"")</f>
        <v/>
      </c>
      <c r="O74" s="10" t="str" cm="1">
        <f t="array" aca="1" ref="O74" ca="1">IF(AND($A74&lt;&gt;"",$A74&lt;&gt;"fin"),IF(INDEX(Dépenses!$A$2:$T$5000,$B74,O$1)="","",INDEX(Dépenses!$A$2:$T$5000,$B74,O$1)),"")</f>
        <v/>
      </c>
      <c r="P74" s="10" t="str" cm="1">
        <f t="array" aca="1" ref="P74" ca="1">IF(AND($A74&lt;&gt;"",$A74&lt;&gt;"fin"),IF(INDEX(Dépenses!$A$2:$T$5000,$B74,P$1)="","",INDEX(Dépenses!$A$2:$T$5000,$B74,P$1)),"")</f>
        <v/>
      </c>
      <c r="Q74" s="10" t="str" cm="1">
        <f t="array" aca="1" ref="Q74" ca="1">IF(AND($A74&lt;&gt;"",$A74&lt;&gt;"fin"),IF(INDEX(Dépenses!$A$2:$T$5000,$B74,Q$1)="","",INDEX(Dépenses!$A$2:$T$5000,$B74,Q$1)),"")</f>
        <v/>
      </c>
      <c r="R74" s="10" t="str" cm="1">
        <f t="array" aca="1" ref="R74" ca="1">IF(AND($A74&lt;&gt;"",$A74&lt;&gt;"fin"),IF(INDEX(Dépenses!$A$2:$T$5000,$B74,R$1)="","",INDEX(Dépenses!$A$2:$T$5000,$B74,R$1)),"")</f>
        <v/>
      </c>
      <c r="S74" s="10" t="str" cm="1">
        <f t="array" aca="1" ref="S74" ca="1">IF(AND($A74&lt;&gt;"",$A74&lt;&gt;"fin"),IF(INDEX(Dépenses!$A$2:$T$5000,$B74,S$1)="","",INDEX(Dépenses!$A$2:$T$5000,$B74,S$1)),"")</f>
        <v/>
      </c>
      <c r="T74" s="10" t="str" cm="1">
        <f t="array" aca="1" ref="T74" ca="1">IF(AND($A74&lt;&gt;"",$A74&lt;&gt;"fin"),IF(INDEX(Dépenses!$A$2:$T$5000,$B74,T$1)="","",INDEX(Dépenses!$A$2:$T$5000,$B74,T$1)),"")</f>
        <v/>
      </c>
    </row>
    <row r="75" spans="1:20" x14ac:dyDescent="0.25">
      <c r="A75" t="str">
        <f ca="1">IF(OR(A74="",A74="fin"),"",IF(ISNA(MATCH($F$3,OFFSET(Dépenses!$F$2:$F$5000,B74,0),0)),"fin",MATCH($F$3,OFFSET(Dépenses!$F$2:$F$5000,B74,0),0)))</f>
        <v/>
      </c>
      <c r="B75" t="str">
        <f t="shared" ca="1" si="2"/>
        <v/>
      </c>
      <c r="D75" s="79" t="str" cm="1">
        <f t="array" aca="1" ref="D75" ca="1">IF(AND($A75&lt;&gt;"",$A75&lt;&gt;"fin"),IF(INDEX(Dépenses!$A$2:$O$5000,$B75,D$1)="","",INDEX(Dépenses!$A$2:$O$5000,$B75,D$1)),"")</f>
        <v/>
      </c>
      <c r="E75" s="79" t="str" cm="1">
        <f t="array" aca="1" ref="E75" ca="1">IF(AND($A75&lt;&gt;"",$A75&lt;&gt;"fin"),IF(INDEX(Dépenses!$A$2:$O$5000,$B75,E$1)="","",INDEX(Dépenses!$A$2:$O$5000,$B75,E$1)),"")</f>
        <v/>
      </c>
      <c r="F75" s="79" t="str" cm="1">
        <f t="array" aca="1" ref="F75" ca="1">IF(AND($A75&lt;&gt;"",$A75&lt;&gt;"fin"),IF(INDEX(Dépenses!$A$2:$O$5000,$B75,F$1)="","",INDEX(Dépenses!$A$2:$O$5000,$B75,F$1)),"")</f>
        <v/>
      </c>
      <c r="G75" s="80" t="str" cm="1">
        <f t="array" aca="1" ref="G75" ca="1">IF(AND($A75&lt;&gt;"",$A75&lt;&gt;"fin"),IF(INDEX(Dépenses!$A$2:$O$5000,$B75,G$1)="","",INDEX(Dépenses!$A$2:$O$5000,$B75,G$1)),"")</f>
        <v/>
      </c>
      <c r="H75" s="11" t="str" cm="1">
        <f t="array" aca="1" ref="H75" ca="1">IF(AND($A75&lt;&gt;"",$A75&lt;&gt;"fin"),IF(INDEX(Dépenses!$A$2:$O$5000,$B75,H$1)="","",INDEX(Dépenses!$A$2:$O$5000,$B75,H$1)),"")</f>
        <v/>
      </c>
      <c r="I75" s="79" t="str" cm="1">
        <f t="array" aca="1" ref="I75" ca="1">IF(AND($A75&lt;&gt;"",$A75&lt;&gt;"fin"),IF(INDEX(Dépenses!$A$2:$O$5000,$B75,I$1)="","",INDEX(Dépenses!$A$2:$O$5000,$B75,I$1)),"")</f>
        <v/>
      </c>
      <c r="J75" s="81" t="str" cm="1">
        <f t="array" aca="1" ref="J75" ca="1">IF(AND($A75&lt;&gt;"",$A75&lt;&gt;"fin"),IF(INDEX(Dépenses!$A$2:$O$5000,$B75,J$1)="","",INDEX(Dépenses!$A$2:$O$5000,$B75,J$1)),"")</f>
        <v/>
      </c>
      <c r="K75" s="10" t="str" cm="1">
        <f t="array" aca="1" ref="K75" ca="1">IF(AND($A75&lt;&gt;"",$A75&lt;&gt;"fin"),IF(INDEX(Dépenses!$A$2:$T$5000,$B75,K$1)="","",INDEX(Dépenses!$A$2:$T$5000,$B75,K$1)),"")</f>
        <v/>
      </c>
      <c r="L75" s="10" t="str" cm="1">
        <f t="array" aca="1" ref="L75" ca="1">IF(AND($A75&lt;&gt;"",$A75&lt;&gt;"fin"),IF(INDEX(Dépenses!$A$2:$T$5000,$B75,L$1)="","",INDEX(Dépenses!$A$2:$T$5000,$B75,L$1)),"")</f>
        <v/>
      </c>
      <c r="M75" s="10" t="str" cm="1">
        <f t="array" aca="1" ref="M75" ca="1">IF(AND($A75&lt;&gt;"",$A75&lt;&gt;"fin"),IF(INDEX(Dépenses!$A$2:$T$5000,$B75,M$1)="","",INDEX(Dépenses!$A$2:$T$5000,$B75,M$1)),"")</f>
        <v/>
      </c>
      <c r="N75" s="10" t="str" cm="1">
        <f t="array" aca="1" ref="N75" ca="1">IF(AND($A75&lt;&gt;"",$A75&lt;&gt;"fin"),IF(INDEX(Dépenses!$A$2:$T$5000,$B75,N$1)="","",INDEX(Dépenses!$A$2:$T$5000,$B75,N$1)),"")</f>
        <v/>
      </c>
      <c r="O75" s="10" t="str" cm="1">
        <f t="array" aca="1" ref="O75" ca="1">IF(AND($A75&lt;&gt;"",$A75&lt;&gt;"fin"),IF(INDEX(Dépenses!$A$2:$T$5000,$B75,O$1)="","",INDEX(Dépenses!$A$2:$T$5000,$B75,O$1)),"")</f>
        <v/>
      </c>
      <c r="P75" s="10" t="str" cm="1">
        <f t="array" aca="1" ref="P75" ca="1">IF(AND($A75&lt;&gt;"",$A75&lt;&gt;"fin"),IF(INDEX(Dépenses!$A$2:$T$5000,$B75,P$1)="","",INDEX(Dépenses!$A$2:$T$5000,$B75,P$1)),"")</f>
        <v/>
      </c>
      <c r="Q75" s="10" t="str" cm="1">
        <f t="array" aca="1" ref="Q75" ca="1">IF(AND($A75&lt;&gt;"",$A75&lt;&gt;"fin"),IF(INDEX(Dépenses!$A$2:$T$5000,$B75,Q$1)="","",INDEX(Dépenses!$A$2:$T$5000,$B75,Q$1)),"")</f>
        <v/>
      </c>
      <c r="R75" s="10" t="str" cm="1">
        <f t="array" aca="1" ref="R75" ca="1">IF(AND($A75&lt;&gt;"",$A75&lt;&gt;"fin"),IF(INDEX(Dépenses!$A$2:$T$5000,$B75,R$1)="","",INDEX(Dépenses!$A$2:$T$5000,$B75,R$1)),"")</f>
        <v/>
      </c>
      <c r="S75" s="10" t="str" cm="1">
        <f t="array" aca="1" ref="S75" ca="1">IF(AND($A75&lt;&gt;"",$A75&lt;&gt;"fin"),IF(INDEX(Dépenses!$A$2:$T$5000,$B75,S$1)="","",INDEX(Dépenses!$A$2:$T$5000,$B75,S$1)),"")</f>
        <v/>
      </c>
      <c r="T75" s="10" t="str" cm="1">
        <f t="array" aca="1" ref="T75" ca="1">IF(AND($A75&lt;&gt;"",$A75&lt;&gt;"fin"),IF(INDEX(Dépenses!$A$2:$T$5000,$B75,T$1)="","",INDEX(Dépenses!$A$2:$T$5000,$B75,T$1)),"")</f>
        <v/>
      </c>
    </row>
    <row r="76" spans="1:20" x14ac:dyDescent="0.25">
      <c r="A76" t="str">
        <f ca="1">IF(OR(A75="",A75="fin"),"",IF(ISNA(MATCH($F$3,OFFSET(Dépenses!$F$2:$F$5000,B75,0),0)),"fin",MATCH($F$3,OFFSET(Dépenses!$F$2:$F$5000,B75,0),0)))</f>
        <v/>
      </c>
      <c r="B76" t="str">
        <f t="shared" ref="B76:B139" ca="1" si="3">IF(OR(A76="", A76="fin"),"",IF(B75="",A76,B75+A76))</f>
        <v/>
      </c>
      <c r="D76" s="79" t="str" cm="1">
        <f t="array" aca="1" ref="D76" ca="1">IF(AND($A76&lt;&gt;"",$A76&lt;&gt;"fin"),IF(INDEX(Dépenses!$A$2:$O$5000,$B76,D$1)="","",INDEX(Dépenses!$A$2:$O$5000,$B76,D$1)),"")</f>
        <v/>
      </c>
      <c r="E76" s="79" t="str" cm="1">
        <f t="array" aca="1" ref="E76" ca="1">IF(AND($A76&lt;&gt;"",$A76&lt;&gt;"fin"),IF(INDEX(Dépenses!$A$2:$O$5000,$B76,E$1)="","",INDEX(Dépenses!$A$2:$O$5000,$B76,E$1)),"")</f>
        <v/>
      </c>
      <c r="F76" s="79" t="str" cm="1">
        <f t="array" aca="1" ref="F76" ca="1">IF(AND($A76&lt;&gt;"",$A76&lt;&gt;"fin"),IF(INDEX(Dépenses!$A$2:$O$5000,$B76,F$1)="","",INDEX(Dépenses!$A$2:$O$5000,$B76,F$1)),"")</f>
        <v/>
      </c>
      <c r="G76" s="80" t="str" cm="1">
        <f t="array" aca="1" ref="G76" ca="1">IF(AND($A76&lt;&gt;"",$A76&lt;&gt;"fin"),IF(INDEX(Dépenses!$A$2:$O$5000,$B76,G$1)="","",INDEX(Dépenses!$A$2:$O$5000,$B76,G$1)),"")</f>
        <v/>
      </c>
      <c r="H76" s="11" t="str" cm="1">
        <f t="array" aca="1" ref="H76" ca="1">IF(AND($A76&lt;&gt;"",$A76&lt;&gt;"fin"),IF(INDEX(Dépenses!$A$2:$O$5000,$B76,H$1)="","",INDEX(Dépenses!$A$2:$O$5000,$B76,H$1)),"")</f>
        <v/>
      </c>
      <c r="I76" s="79" t="str" cm="1">
        <f t="array" aca="1" ref="I76" ca="1">IF(AND($A76&lt;&gt;"",$A76&lt;&gt;"fin"),IF(INDEX(Dépenses!$A$2:$O$5000,$B76,I$1)="","",INDEX(Dépenses!$A$2:$O$5000,$B76,I$1)),"")</f>
        <v/>
      </c>
      <c r="J76" s="81" t="str" cm="1">
        <f t="array" aca="1" ref="J76" ca="1">IF(AND($A76&lt;&gt;"",$A76&lt;&gt;"fin"),IF(INDEX(Dépenses!$A$2:$O$5000,$B76,J$1)="","",INDEX(Dépenses!$A$2:$O$5000,$B76,J$1)),"")</f>
        <v/>
      </c>
      <c r="K76" s="10" t="str" cm="1">
        <f t="array" aca="1" ref="K76" ca="1">IF(AND($A76&lt;&gt;"",$A76&lt;&gt;"fin"),IF(INDEX(Dépenses!$A$2:$T$5000,$B76,K$1)="","",INDEX(Dépenses!$A$2:$T$5000,$B76,K$1)),"")</f>
        <v/>
      </c>
      <c r="L76" s="10" t="str" cm="1">
        <f t="array" aca="1" ref="L76" ca="1">IF(AND($A76&lt;&gt;"",$A76&lt;&gt;"fin"),IF(INDEX(Dépenses!$A$2:$T$5000,$B76,L$1)="","",INDEX(Dépenses!$A$2:$T$5000,$B76,L$1)),"")</f>
        <v/>
      </c>
      <c r="M76" s="10" t="str" cm="1">
        <f t="array" aca="1" ref="M76" ca="1">IF(AND($A76&lt;&gt;"",$A76&lt;&gt;"fin"),IF(INDEX(Dépenses!$A$2:$T$5000,$B76,M$1)="","",INDEX(Dépenses!$A$2:$T$5000,$B76,M$1)),"")</f>
        <v/>
      </c>
      <c r="N76" s="10" t="str" cm="1">
        <f t="array" aca="1" ref="N76" ca="1">IF(AND($A76&lt;&gt;"",$A76&lt;&gt;"fin"),IF(INDEX(Dépenses!$A$2:$T$5000,$B76,N$1)="","",INDEX(Dépenses!$A$2:$T$5000,$B76,N$1)),"")</f>
        <v/>
      </c>
      <c r="O76" s="10" t="str" cm="1">
        <f t="array" aca="1" ref="O76" ca="1">IF(AND($A76&lt;&gt;"",$A76&lt;&gt;"fin"),IF(INDEX(Dépenses!$A$2:$T$5000,$B76,O$1)="","",INDEX(Dépenses!$A$2:$T$5000,$B76,O$1)),"")</f>
        <v/>
      </c>
      <c r="P76" s="10" t="str" cm="1">
        <f t="array" aca="1" ref="P76" ca="1">IF(AND($A76&lt;&gt;"",$A76&lt;&gt;"fin"),IF(INDEX(Dépenses!$A$2:$T$5000,$B76,P$1)="","",INDEX(Dépenses!$A$2:$T$5000,$B76,P$1)),"")</f>
        <v/>
      </c>
      <c r="Q76" s="10" t="str" cm="1">
        <f t="array" aca="1" ref="Q76" ca="1">IF(AND($A76&lt;&gt;"",$A76&lt;&gt;"fin"),IF(INDEX(Dépenses!$A$2:$T$5000,$B76,Q$1)="","",INDEX(Dépenses!$A$2:$T$5000,$B76,Q$1)),"")</f>
        <v/>
      </c>
      <c r="R76" s="10" t="str" cm="1">
        <f t="array" aca="1" ref="R76" ca="1">IF(AND($A76&lt;&gt;"",$A76&lt;&gt;"fin"),IF(INDEX(Dépenses!$A$2:$T$5000,$B76,R$1)="","",INDEX(Dépenses!$A$2:$T$5000,$B76,R$1)),"")</f>
        <v/>
      </c>
      <c r="S76" s="10" t="str" cm="1">
        <f t="array" aca="1" ref="S76" ca="1">IF(AND($A76&lt;&gt;"",$A76&lt;&gt;"fin"),IF(INDEX(Dépenses!$A$2:$T$5000,$B76,S$1)="","",INDEX(Dépenses!$A$2:$T$5000,$B76,S$1)),"")</f>
        <v/>
      </c>
      <c r="T76" s="10" t="str" cm="1">
        <f t="array" aca="1" ref="T76" ca="1">IF(AND($A76&lt;&gt;"",$A76&lt;&gt;"fin"),IF(INDEX(Dépenses!$A$2:$T$5000,$B76,T$1)="","",INDEX(Dépenses!$A$2:$T$5000,$B76,T$1)),"")</f>
        <v/>
      </c>
    </row>
    <row r="77" spans="1:20" x14ac:dyDescent="0.25">
      <c r="A77" t="str">
        <f ca="1">IF(OR(A76="",A76="fin"),"",IF(ISNA(MATCH($F$3,OFFSET(Dépenses!$F$2:$F$5000,B76,0),0)),"fin",MATCH($F$3,OFFSET(Dépenses!$F$2:$F$5000,B76,0),0)))</f>
        <v/>
      </c>
      <c r="B77" t="str">
        <f t="shared" ca="1" si="3"/>
        <v/>
      </c>
      <c r="D77" s="79" t="str" cm="1">
        <f t="array" aca="1" ref="D77" ca="1">IF(AND($A77&lt;&gt;"",$A77&lt;&gt;"fin"),IF(INDEX(Dépenses!$A$2:$O$5000,$B77,D$1)="","",INDEX(Dépenses!$A$2:$O$5000,$B77,D$1)),"")</f>
        <v/>
      </c>
      <c r="E77" s="79" t="str" cm="1">
        <f t="array" aca="1" ref="E77" ca="1">IF(AND($A77&lt;&gt;"",$A77&lt;&gt;"fin"),IF(INDEX(Dépenses!$A$2:$O$5000,$B77,E$1)="","",INDEX(Dépenses!$A$2:$O$5000,$B77,E$1)),"")</f>
        <v/>
      </c>
      <c r="F77" s="79" t="str" cm="1">
        <f t="array" aca="1" ref="F77" ca="1">IF(AND($A77&lt;&gt;"",$A77&lt;&gt;"fin"),IF(INDEX(Dépenses!$A$2:$O$5000,$B77,F$1)="","",INDEX(Dépenses!$A$2:$O$5000,$B77,F$1)),"")</f>
        <v/>
      </c>
      <c r="G77" s="80" t="str" cm="1">
        <f t="array" aca="1" ref="G77" ca="1">IF(AND($A77&lt;&gt;"",$A77&lt;&gt;"fin"),IF(INDEX(Dépenses!$A$2:$O$5000,$B77,G$1)="","",INDEX(Dépenses!$A$2:$O$5000,$B77,G$1)),"")</f>
        <v/>
      </c>
      <c r="H77" s="11" t="str" cm="1">
        <f t="array" aca="1" ref="H77" ca="1">IF(AND($A77&lt;&gt;"",$A77&lt;&gt;"fin"),IF(INDEX(Dépenses!$A$2:$O$5000,$B77,H$1)="","",INDEX(Dépenses!$A$2:$O$5000,$B77,H$1)),"")</f>
        <v/>
      </c>
      <c r="I77" s="79" t="str" cm="1">
        <f t="array" aca="1" ref="I77" ca="1">IF(AND($A77&lt;&gt;"",$A77&lt;&gt;"fin"),IF(INDEX(Dépenses!$A$2:$O$5000,$B77,I$1)="","",INDEX(Dépenses!$A$2:$O$5000,$B77,I$1)),"")</f>
        <v/>
      </c>
      <c r="J77" s="81" t="str" cm="1">
        <f t="array" aca="1" ref="J77" ca="1">IF(AND($A77&lt;&gt;"",$A77&lt;&gt;"fin"),IF(INDEX(Dépenses!$A$2:$O$5000,$B77,J$1)="","",INDEX(Dépenses!$A$2:$O$5000,$B77,J$1)),"")</f>
        <v/>
      </c>
      <c r="K77" s="10" t="str" cm="1">
        <f t="array" aca="1" ref="K77" ca="1">IF(AND($A77&lt;&gt;"",$A77&lt;&gt;"fin"),IF(INDEX(Dépenses!$A$2:$T$5000,$B77,K$1)="","",INDEX(Dépenses!$A$2:$T$5000,$B77,K$1)),"")</f>
        <v/>
      </c>
      <c r="L77" s="10" t="str" cm="1">
        <f t="array" aca="1" ref="L77" ca="1">IF(AND($A77&lt;&gt;"",$A77&lt;&gt;"fin"),IF(INDEX(Dépenses!$A$2:$T$5000,$B77,L$1)="","",INDEX(Dépenses!$A$2:$T$5000,$B77,L$1)),"")</f>
        <v/>
      </c>
      <c r="M77" s="10" t="str" cm="1">
        <f t="array" aca="1" ref="M77" ca="1">IF(AND($A77&lt;&gt;"",$A77&lt;&gt;"fin"),IF(INDEX(Dépenses!$A$2:$T$5000,$B77,M$1)="","",INDEX(Dépenses!$A$2:$T$5000,$B77,M$1)),"")</f>
        <v/>
      </c>
      <c r="N77" s="10" t="str" cm="1">
        <f t="array" aca="1" ref="N77" ca="1">IF(AND($A77&lt;&gt;"",$A77&lt;&gt;"fin"),IF(INDEX(Dépenses!$A$2:$T$5000,$B77,N$1)="","",INDEX(Dépenses!$A$2:$T$5000,$B77,N$1)),"")</f>
        <v/>
      </c>
      <c r="O77" s="10" t="str" cm="1">
        <f t="array" aca="1" ref="O77" ca="1">IF(AND($A77&lt;&gt;"",$A77&lt;&gt;"fin"),IF(INDEX(Dépenses!$A$2:$T$5000,$B77,O$1)="","",INDEX(Dépenses!$A$2:$T$5000,$B77,O$1)),"")</f>
        <v/>
      </c>
      <c r="P77" s="10" t="str" cm="1">
        <f t="array" aca="1" ref="P77" ca="1">IF(AND($A77&lt;&gt;"",$A77&lt;&gt;"fin"),IF(INDEX(Dépenses!$A$2:$T$5000,$B77,P$1)="","",INDEX(Dépenses!$A$2:$T$5000,$B77,P$1)),"")</f>
        <v/>
      </c>
      <c r="Q77" s="10" t="str" cm="1">
        <f t="array" aca="1" ref="Q77" ca="1">IF(AND($A77&lt;&gt;"",$A77&lt;&gt;"fin"),IF(INDEX(Dépenses!$A$2:$T$5000,$B77,Q$1)="","",INDEX(Dépenses!$A$2:$T$5000,$B77,Q$1)),"")</f>
        <v/>
      </c>
      <c r="R77" s="10" t="str" cm="1">
        <f t="array" aca="1" ref="R77" ca="1">IF(AND($A77&lt;&gt;"",$A77&lt;&gt;"fin"),IF(INDEX(Dépenses!$A$2:$T$5000,$B77,R$1)="","",INDEX(Dépenses!$A$2:$T$5000,$B77,R$1)),"")</f>
        <v/>
      </c>
      <c r="S77" s="10" t="str" cm="1">
        <f t="array" aca="1" ref="S77" ca="1">IF(AND($A77&lt;&gt;"",$A77&lt;&gt;"fin"),IF(INDEX(Dépenses!$A$2:$T$5000,$B77,S$1)="","",INDEX(Dépenses!$A$2:$T$5000,$B77,S$1)),"")</f>
        <v/>
      </c>
      <c r="T77" s="10" t="str" cm="1">
        <f t="array" aca="1" ref="T77" ca="1">IF(AND($A77&lt;&gt;"",$A77&lt;&gt;"fin"),IF(INDEX(Dépenses!$A$2:$T$5000,$B77,T$1)="","",INDEX(Dépenses!$A$2:$T$5000,$B77,T$1)),"")</f>
        <v/>
      </c>
    </row>
    <row r="78" spans="1:20" x14ac:dyDescent="0.25">
      <c r="A78" t="str">
        <f ca="1">IF(OR(A77="",A77="fin"),"",IF(ISNA(MATCH($F$3,OFFSET(Dépenses!$F$2:$F$5000,B77,0),0)),"fin",MATCH($F$3,OFFSET(Dépenses!$F$2:$F$5000,B77,0),0)))</f>
        <v/>
      </c>
      <c r="B78" t="str">
        <f t="shared" ca="1" si="3"/>
        <v/>
      </c>
      <c r="D78" s="79" t="str" cm="1">
        <f t="array" aca="1" ref="D78" ca="1">IF(AND($A78&lt;&gt;"",$A78&lt;&gt;"fin"),IF(INDEX(Dépenses!$A$2:$O$5000,$B78,D$1)="","",INDEX(Dépenses!$A$2:$O$5000,$B78,D$1)),"")</f>
        <v/>
      </c>
      <c r="E78" s="79" t="str" cm="1">
        <f t="array" aca="1" ref="E78" ca="1">IF(AND($A78&lt;&gt;"",$A78&lt;&gt;"fin"),IF(INDEX(Dépenses!$A$2:$O$5000,$B78,E$1)="","",INDEX(Dépenses!$A$2:$O$5000,$B78,E$1)),"")</f>
        <v/>
      </c>
      <c r="F78" s="79" t="str" cm="1">
        <f t="array" aca="1" ref="F78" ca="1">IF(AND($A78&lt;&gt;"",$A78&lt;&gt;"fin"),IF(INDEX(Dépenses!$A$2:$O$5000,$B78,F$1)="","",INDEX(Dépenses!$A$2:$O$5000,$B78,F$1)),"")</f>
        <v/>
      </c>
      <c r="G78" s="80" t="str" cm="1">
        <f t="array" aca="1" ref="G78" ca="1">IF(AND($A78&lt;&gt;"",$A78&lt;&gt;"fin"),IF(INDEX(Dépenses!$A$2:$O$5000,$B78,G$1)="","",INDEX(Dépenses!$A$2:$O$5000,$B78,G$1)),"")</f>
        <v/>
      </c>
      <c r="H78" s="11" t="str" cm="1">
        <f t="array" aca="1" ref="H78" ca="1">IF(AND($A78&lt;&gt;"",$A78&lt;&gt;"fin"),IF(INDEX(Dépenses!$A$2:$O$5000,$B78,H$1)="","",INDEX(Dépenses!$A$2:$O$5000,$B78,H$1)),"")</f>
        <v/>
      </c>
      <c r="I78" s="79" t="str" cm="1">
        <f t="array" aca="1" ref="I78" ca="1">IF(AND($A78&lt;&gt;"",$A78&lt;&gt;"fin"),IF(INDEX(Dépenses!$A$2:$O$5000,$B78,I$1)="","",INDEX(Dépenses!$A$2:$O$5000,$B78,I$1)),"")</f>
        <v/>
      </c>
      <c r="J78" s="81" t="str" cm="1">
        <f t="array" aca="1" ref="J78" ca="1">IF(AND($A78&lt;&gt;"",$A78&lt;&gt;"fin"),IF(INDEX(Dépenses!$A$2:$O$5000,$B78,J$1)="","",INDEX(Dépenses!$A$2:$O$5000,$B78,J$1)),"")</f>
        <v/>
      </c>
      <c r="K78" s="10" t="str" cm="1">
        <f t="array" aca="1" ref="K78" ca="1">IF(AND($A78&lt;&gt;"",$A78&lt;&gt;"fin"),IF(INDEX(Dépenses!$A$2:$T$5000,$B78,K$1)="","",INDEX(Dépenses!$A$2:$T$5000,$B78,K$1)),"")</f>
        <v/>
      </c>
      <c r="L78" s="10" t="str" cm="1">
        <f t="array" aca="1" ref="L78" ca="1">IF(AND($A78&lt;&gt;"",$A78&lt;&gt;"fin"),IF(INDEX(Dépenses!$A$2:$T$5000,$B78,L$1)="","",INDEX(Dépenses!$A$2:$T$5000,$B78,L$1)),"")</f>
        <v/>
      </c>
      <c r="M78" s="10" t="str" cm="1">
        <f t="array" aca="1" ref="M78" ca="1">IF(AND($A78&lt;&gt;"",$A78&lt;&gt;"fin"),IF(INDEX(Dépenses!$A$2:$T$5000,$B78,M$1)="","",INDEX(Dépenses!$A$2:$T$5000,$B78,M$1)),"")</f>
        <v/>
      </c>
      <c r="N78" s="10" t="str" cm="1">
        <f t="array" aca="1" ref="N78" ca="1">IF(AND($A78&lt;&gt;"",$A78&lt;&gt;"fin"),IF(INDEX(Dépenses!$A$2:$T$5000,$B78,N$1)="","",INDEX(Dépenses!$A$2:$T$5000,$B78,N$1)),"")</f>
        <v/>
      </c>
      <c r="O78" s="10" t="str" cm="1">
        <f t="array" aca="1" ref="O78" ca="1">IF(AND($A78&lt;&gt;"",$A78&lt;&gt;"fin"),IF(INDEX(Dépenses!$A$2:$T$5000,$B78,O$1)="","",INDEX(Dépenses!$A$2:$T$5000,$B78,O$1)),"")</f>
        <v/>
      </c>
      <c r="P78" s="10" t="str" cm="1">
        <f t="array" aca="1" ref="P78" ca="1">IF(AND($A78&lt;&gt;"",$A78&lt;&gt;"fin"),IF(INDEX(Dépenses!$A$2:$T$5000,$B78,P$1)="","",INDEX(Dépenses!$A$2:$T$5000,$B78,P$1)),"")</f>
        <v/>
      </c>
      <c r="Q78" s="10" t="str" cm="1">
        <f t="array" aca="1" ref="Q78" ca="1">IF(AND($A78&lt;&gt;"",$A78&lt;&gt;"fin"),IF(INDEX(Dépenses!$A$2:$T$5000,$B78,Q$1)="","",INDEX(Dépenses!$A$2:$T$5000,$B78,Q$1)),"")</f>
        <v/>
      </c>
      <c r="R78" s="10" t="str" cm="1">
        <f t="array" aca="1" ref="R78" ca="1">IF(AND($A78&lt;&gt;"",$A78&lt;&gt;"fin"),IF(INDEX(Dépenses!$A$2:$T$5000,$B78,R$1)="","",INDEX(Dépenses!$A$2:$T$5000,$B78,R$1)),"")</f>
        <v/>
      </c>
      <c r="S78" s="10" t="str" cm="1">
        <f t="array" aca="1" ref="S78" ca="1">IF(AND($A78&lt;&gt;"",$A78&lt;&gt;"fin"),IF(INDEX(Dépenses!$A$2:$T$5000,$B78,S$1)="","",INDEX(Dépenses!$A$2:$T$5000,$B78,S$1)),"")</f>
        <v/>
      </c>
      <c r="T78" s="10" t="str" cm="1">
        <f t="array" aca="1" ref="T78" ca="1">IF(AND($A78&lt;&gt;"",$A78&lt;&gt;"fin"),IF(INDEX(Dépenses!$A$2:$T$5000,$B78,T$1)="","",INDEX(Dépenses!$A$2:$T$5000,$B78,T$1)),"")</f>
        <v/>
      </c>
    </row>
    <row r="79" spans="1:20" x14ac:dyDescent="0.25">
      <c r="A79" t="str">
        <f ca="1">IF(OR(A78="",A78="fin"),"",IF(ISNA(MATCH($F$3,OFFSET(Dépenses!$F$2:$F$5000,B78,0),0)),"fin",MATCH($F$3,OFFSET(Dépenses!$F$2:$F$5000,B78,0),0)))</f>
        <v/>
      </c>
      <c r="B79" t="str">
        <f t="shared" ca="1" si="3"/>
        <v/>
      </c>
      <c r="D79" s="79" t="str" cm="1">
        <f t="array" aca="1" ref="D79" ca="1">IF(AND($A79&lt;&gt;"",$A79&lt;&gt;"fin"),IF(INDEX(Dépenses!$A$2:$O$5000,$B79,D$1)="","",INDEX(Dépenses!$A$2:$O$5000,$B79,D$1)),"")</f>
        <v/>
      </c>
      <c r="E79" s="79" t="str" cm="1">
        <f t="array" aca="1" ref="E79" ca="1">IF(AND($A79&lt;&gt;"",$A79&lt;&gt;"fin"),IF(INDEX(Dépenses!$A$2:$O$5000,$B79,E$1)="","",INDEX(Dépenses!$A$2:$O$5000,$B79,E$1)),"")</f>
        <v/>
      </c>
      <c r="F79" s="79" t="str" cm="1">
        <f t="array" aca="1" ref="F79" ca="1">IF(AND($A79&lt;&gt;"",$A79&lt;&gt;"fin"),IF(INDEX(Dépenses!$A$2:$O$5000,$B79,F$1)="","",INDEX(Dépenses!$A$2:$O$5000,$B79,F$1)),"")</f>
        <v/>
      </c>
      <c r="G79" s="80" t="str" cm="1">
        <f t="array" aca="1" ref="G79" ca="1">IF(AND($A79&lt;&gt;"",$A79&lt;&gt;"fin"),IF(INDEX(Dépenses!$A$2:$O$5000,$B79,G$1)="","",INDEX(Dépenses!$A$2:$O$5000,$B79,G$1)),"")</f>
        <v/>
      </c>
      <c r="H79" s="11" t="str" cm="1">
        <f t="array" aca="1" ref="H79" ca="1">IF(AND($A79&lt;&gt;"",$A79&lt;&gt;"fin"),IF(INDEX(Dépenses!$A$2:$O$5000,$B79,H$1)="","",INDEX(Dépenses!$A$2:$O$5000,$B79,H$1)),"")</f>
        <v/>
      </c>
      <c r="I79" s="79" t="str" cm="1">
        <f t="array" aca="1" ref="I79" ca="1">IF(AND($A79&lt;&gt;"",$A79&lt;&gt;"fin"),IF(INDEX(Dépenses!$A$2:$O$5000,$B79,I$1)="","",INDEX(Dépenses!$A$2:$O$5000,$B79,I$1)),"")</f>
        <v/>
      </c>
      <c r="J79" s="81" t="str" cm="1">
        <f t="array" aca="1" ref="J79" ca="1">IF(AND($A79&lt;&gt;"",$A79&lt;&gt;"fin"),IF(INDEX(Dépenses!$A$2:$O$5000,$B79,J$1)="","",INDEX(Dépenses!$A$2:$O$5000,$B79,J$1)),"")</f>
        <v/>
      </c>
      <c r="K79" s="10" t="str" cm="1">
        <f t="array" aca="1" ref="K79" ca="1">IF(AND($A79&lt;&gt;"",$A79&lt;&gt;"fin"),IF(INDEX(Dépenses!$A$2:$T$5000,$B79,K$1)="","",INDEX(Dépenses!$A$2:$T$5000,$B79,K$1)),"")</f>
        <v/>
      </c>
      <c r="L79" s="10" t="str" cm="1">
        <f t="array" aca="1" ref="L79" ca="1">IF(AND($A79&lt;&gt;"",$A79&lt;&gt;"fin"),IF(INDEX(Dépenses!$A$2:$T$5000,$B79,L$1)="","",INDEX(Dépenses!$A$2:$T$5000,$B79,L$1)),"")</f>
        <v/>
      </c>
      <c r="M79" s="10" t="str" cm="1">
        <f t="array" aca="1" ref="M79" ca="1">IF(AND($A79&lt;&gt;"",$A79&lt;&gt;"fin"),IF(INDEX(Dépenses!$A$2:$T$5000,$B79,M$1)="","",INDEX(Dépenses!$A$2:$T$5000,$B79,M$1)),"")</f>
        <v/>
      </c>
      <c r="N79" s="10" t="str" cm="1">
        <f t="array" aca="1" ref="N79" ca="1">IF(AND($A79&lt;&gt;"",$A79&lt;&gt;"fin"),IF(INDEX(Dépenses!$A$2:$T$5000,$B79,N$1)="","",INDEX(Dépenses!$A$2:$T$5000,$B79,N$1)),"")</f>
        <v/>
      </c>
      <c r="O79" s="10" t="str" cm="1">
        <f t="array" aca="1" ref="O79" ca="1">IF(AND($A79&lt;&gt;"",$A79&lt;&gt;"fin"),IF(INDEX(Dépenses!$A$2:$T$5000,$B79,O$1)="","",INDEX(Dépenses!$A$2:$T$5000,$B79,O$1)),"")</f>
        <v/>
      </c>
      <c r="P79" s="10" t="str" cm="1">
        <f t="array" aca="1" ref="P79" ca="1">IF(AND($A79&lt;&gt;"",$A79&lt;&gt;"fin"),IF(INDEX(Dépenses!$A$2:$T$5000,$B79,P$1)="","",INDEX(Dépenses!$A$2:$T$5000,$B79,P$1)),"")</f>
        <v/>
      </c>
      <c r="Q79" s="10" t="str" cm="1">
        <f t="array" aca="1" ref="Q79" ca="1">IF(AND($A79&lt;&gt;"",$A79&lt;&gt;"fin"),IF(INDEX(Dépenses!$A$2:$T$5000,$B79,Q$1)="","",INDEX(Dépenses!$A$2:$T$5000,$B79,Q$1)),"")</f>
        <v/>
      </c>
      <c r="R79" s="10" t="str" cm="1">
        <f t="array" aca="1" ref="R79" ca="1">IF(AND($A79&lt;&gt;"",$A79&lt;&gt;"fin"),IF(INDEX(Dépenses!$A$2:$T$5000,$B79,R$1)="","",INDEX(Dépenses!$A$2:$T$5000,$B79,R$1)),"")</f>
        <v/>
      </c>
      <c r="S79" s="10" t="str" cm="1">
        <f t="array" aca="1" ref="S79" ca="1">IF(AND($A79&lt;&gt;"",$A79&lt;&gt;"fin"),IF(INDEX(Dépenses!$A$2:$T$5000,$B79,S$1)="","",INDEX(Dépenses!$A$2:$T$5000,$B79,S$1)),"")</f>
        <v/>
      </c>
      <c r="T79" s="10" t="str" cm="1">
        <f t="array" aca="1" ref="T79" ca="1">IF(AND($A79&lt;&gt;"",$A79&lt;&gt;"fin"),IF(INDEX(Dépenses!$A$2:$T$5000,$B79,T$1)="","",INDEX(Dépenses!$A$2:$T$5000,$B79,T$1)),"")</f>
        <v/>
      </c>
    </row>
    <row r="80" spans="1:20" x14ac:dyDescent="0.25">
      <c r="A80" t="str">
        <f ca="1">IF(OR(A79="",A79="fin"),"",IF(ISNA(MATCH($F$3,OFFSET(Dépenses!$F$2:$F$5000,B79,0),0)),"fin",MATCH($F$3,OFFSET(Dépenses!$F$2:$F$5000,B79,0),0)))</f>
        <v/>
      </c>
      <c r="B80" t="str">
        <f t="shared" ca="1" si="3"/>
        <v/>
      </c>
      <c r="D80" s="79" t="str" cm="1">
        <f t="array" aca="1" ref="D80" ca="1">IF(AND($A80&lt;&gt;"",$A80&lt;&gt;"fin"),IF(INDEX(Dépenses!$A$2:$O$5000,$B80,D$1)="","",INDEX(Dépenses!$A$2:$O$5000,$B80,D$1)),"")</f>
        <v/>
      </c>
      <c r="E80" s="79" t="str" cm="1">
        <f t="array" aca="1" ref="E80" ca="1">IF(AND($A80&lt;&gt;"",$A80&lt;&gt;"fin"),IF(INDEX(Dépenses!$A$2:$O$5000,$B80,E$1)="","",INDEX(Dépenses!$A$2:$O$5000,$B80,E$1)),"")</f>
        <v/>
      </c>
      <c r="F80" s="79" t="str" cm="1">
        <f t="array" aca="1" ref="F80" ca="1">IF(AND($A80&lt;&gt;"",$A80&lt;&gt;"fin"),IF(INDEX(Dépenses!$A$2:$O$5000,$B80,F$1)="","",INDEX(Dépenses!$A$2:$O$5000,$B80,F$1)),"")</f>
        <v/>
      </c>
      <c r="G80" s="80" t="str" cm="1">
        <f t="array" aca="1" ref="G80" ca="1">IF(AND($A80&lt;&gt;"",$A80&lt;&gt;"fin"),IF(INDEX(Dépenses!$A$2:$O$5000,$B80,G$1)="","",INDEX(Dépenses!$A$2:$O$5000,$B80,G$1)),"")</f>
        <v/>
      </c>
      <c r="H80" s="11" t="str" cm="1">
        <f t="array" aca="1" ref="H80" ca="1">IF(AND($A80&lt;&gt;"",$A80&lt;&gt;"fin"),IF(INDEX(Dépenses!$A$2:$O$5000,$B80,H$1)="","",INDEX(Dépenses!$A$2:$O$5000,$B80,H$1)),"")</f>
        <v/>
      </c>
      <c r="I80" s="79" t="str" cm="1">
        <f t="array" aca="1" ref="I80" ca="1">IF(AND($A80&lt;&gt;"",$A80&lt;&gt;"fin"),IF(INDEX(Dépenses!$A$2:$O$5000,$B80,I$1)="","",INDEX(Dépenses!$A$2:$O$5000,$B80,I$1)),"")</f>
        <v/>
      </c>
      <c r="J80" s="81" t="str" cm="1">
        <f t="array" aca="1" ref="J80" ca="1">IF(AND($A80&lt;&gt;"",$A80&lt;&gt;"fin"),IF(INDEX(Dépenses!$A$2:$O$5000,$B80,J$1)="","",INDEX(Dépenses!$A$2:$O$5000,$B80,J$1)),"")</f>
        <v/>
      </c>
      <c r="K80" s="10" t="str" cm="1">
        <f t="array" aca="1" ref="K80" ca="1">IF(AND($A80&lt;&gt;"",$A80&lt;&gt;"fin"),IF(INDEX(Dépenses!$A$2:$T$5000,$B80,K$1)="","",INDEX(Dépenses!$A$2:$T$5000,$B80,K$1)),"")</f>
        <v/>
      </c>
      <c r="L80" s="10" t="str" cm="1">
        <f t="array" aca="1" ref="L80" ca="1">IF(AND($A80&lt;&gt;"",$A80&lt;&gt;"fin"),IF(INDEX(Dépenses!$A$2:$T$5000,$B80,L$1)="","",INDEX(Dépenses!$A$2:$T$5000,$B80,L$1)),"")</f>
        <v/>
      </c>
      <c r="M80" s="10" t="str" cm="1">
        <f t="array" aca="1" ref="M80" ca="1">IF(AND($A80&lt;&gt;"",$A80&lt;&gt;"fin"),IF(INDEX(Dépenses!$A$2:$T$5000,$B80,M$1)="","",INDEX(Dépenses!$A$2:$T$5000,$B80,M$1)),"")</f>
        <v/>
      </c>
      <c r="N80" s="10" t="str" cm="1">
        <f t="array" aca="1" ref="N80" ca="1">IF(AND($A80&lt;&gt;"",$A80&lt;&gt;"fin"),IF(INDEX(Dépenses!$A$2:$T$5000,$B80,N$1)="","",INDEX(Dépenses!$A$2:$T$5000,$B80,N$1)),"")</f>
        <v/>
      </c>
      <c r="O80" s="10" t="str" cm="1">
        <f t="array" aca="1" ref="O80" ca="1">IF(AND($A80&lt;&gt;"",$A80&lt;&gt;"fin"),IF(INDEX(Dépenses!$A$2:$T$5000,$B80,O$1)="","",INDEX(Dépenses!$A$2:$T$5000,$B80,O$1)),"")</f>
        <v/>
      </c>
      <c r="P80" s="10" t="str" cm="1">
        <f t="array" aca="1" ref="P80" ca="1">IF(AND($A80&lt;&gt;"",$A80&lt;&gt;"fin"),IF(INDEX(Dépenses!$A$2:$T$5000,$B80,P$1)="","",INDEX(Dépenses!$A$2:$T$5000,$B80,P$1)),"")</f>
        <v/>
      </c>
      <c r="Q80" s="10" t="str" cm="1">
        <f t="array" aca="1" ref="Q80" ca="1">IF(AND($A80&lt;&gt;"",$A80&lt;&gt;"fin"),IF(INDEX(Dépenses!$A$2:$T$5000,$B80,Q$1)="","",INDEX(Dépenses!$A$2:$T$5000,$B80,Q$1)),"")</f>
        <v/>
      </c>
      <c r="R80" s="10" t="str" cm="1">
        <f t="array" aca="1" ref="R80" ca="1">IF(AND($A80&lt;&gt;"",$A80&lt;&gt;"fin"),IF(INDEX(Dépenses!$A$2:$T$5000,$B80,R$1)="","",INDEX(Dépenses!$A$2:$T$5000,$B80,R$1)),"")</f>
        <v/>
      </c>
      <c r="S80" s="10" t="str" cm="1">
        <f t="array" aca="1" ref="S80" ca="1">IF(AND($A80&lt;&gt;"",$A80&lt;&gt;"fin"),IF(INDEX(Dépenses!$A$2:$T$5000,$B80,S$1)="","",INDEX(Dépenses!$A$2:$T$5000,$B80,S$1)),"")</f>
        <v/>
      </c>
      <c r="T80" s="10" t="str" cm="1">
        <f t="array" aca="1" ref="T80" ca="1">IF(AND($A80&lt;&gt;"",$A80&lt;&gt;"fin"),IF(INDEX(Dépenses!$A$2:$T$5000,$B80,T$1)="","",INDEX(Dépenses!$A$2:$T$5000,$B80,T$1)),"")</f>
        <v/>
      </c>
    </row>
    <row r="81" spans="1:20" x14ac:dyDescent="0.25">
      <c r="A81" t="str">
        <f ca="1">IF(OR(A80="",A80="fin"),"",IF(ISNA(MATCH($F$3,OFFSET(Dépenses!$F$2:$F$5000,B80,0),0)),"fin",MATCH($F$3,OFFSET(Dépenses!$F$2:$F$5000,B80,0),0)))</f>
        <v/>
      </c>
      <c r="B81" t="str">
        <f t="shared" ca="1" si="3"/>
        <v/>
      </c>
      <c r="D81" s="79" t="str" cm="1">
        <f t="array" aca="1" ref="D81" ca="1">IF(AND($A81&lt;&gt;"",$A81&lt;&gt;"fin"),IF(INDEX(Dépenses!$A$2:$O$5000,$B81,D$1)="","",INDEX(Dépenses!$A$2:$O$5000,$B81,D$1)),"")</f>
        <v/>
      </c>
      <c r="E81" s="79" t="str" cm="1">
        <f t="array" aca="1" ref="E81" ca="1">IF(AND($A81&lt;&gt;"",$A81&lt;&gt;"fin"),IF(INDEX(Dépenses!$A$2:$O$5000,$B81,E$1)="","",INDEX(Dépenses!$A$2:$O$5000,$B81,E$1)),"")</f>
        <v/>
      </c>
      <c r="F81" s="79" t="str" cm="1">
        <f t="array" aca="1" ref="F81" ca="1">IF(AND($A81&lt;&gt;"",$A81&lt;&gt;"fin"),IF(INDEX(Dépenses!$A$2:$O$5000,$B81,F$1)="","",INDEX(Dépenses!$A$2:$O$5000,$B81,F$1)),"")</f>
        <v/>
      </c>
      <c r="G81" s="80" t="str" cm="1">
        <f t="array" aca="1" ref="G81" ca="1">IF(AND($A81&lt;&gt;"",$A81&lt;&gt;"fin"),IF(INDEX(Dépenses!$A$2:$O$5000,$B81,G$1)="","",INDEX(Dépenses!$A$2:$O$5000,$B81,G$1)),"")</f>
        <v/>
      </c>
      <c r="H81" s="11" t="str" cm="1">
        <f t="array" aca="1" ref="H81" ca="1">IF(AND($A81&lt;&gt;"",$A81&lt;&gt;"fin"),IF(INDEX(Dépenses!$A$2:$O$5000,$B81,H$1)="","",INDEX(Dépenses!$A$2:$O$5000,$B81,H$1)),"")</f>
        <v/>
      </c>
      <c r="I81" s="79" t="str" cm="1">
        <f t="array" aca="1" ref="I81" ca="1">IF(AND($A81&lt;&gt;"",$A81&lt;&gt;"fin"),IF(INDEX(Dépenses!$A$2:$O$5000,$B81,I$1)="","",INDEX(Dépenses!$A$2:$O$5000,$B81,I$1)),"")</f>
        <v/>
      </c>
      <c r="J81" s="81" t="str" cm="1">
        <f t="array" aca="1" ref="J81" ca="1">IF(AND($A81&lt;&gt;"",$A81&lt;&gt;"fin"),IF(INDEX(Dépenses!$A$2:$O$5000,$B81,J$1)="","",INDEX(Dépenses!$A$2:$O$5000,$B81,J$1)),"")</f>
        <v/>
      </c>
      <c r="K81" s="10" t="str" cm="1">
        <f t="array" aca="1" ref="K81" ca="1">IF(AND($A81&lt;&gt;"",$A81&lt;&gt;"fin"),IF(INDEX(Dépenses!$A$2:$T$5000,$B81,K$1)="","",INDEX(Dépenses!$A$2:$T$5000,$B81,K$1)),"")</f>
        <v/>
      </c>
      <c r="L81" s="10" t="str" cm="1">
        <f t="array" aca="1" ref="L81" ca="1">IF(AND($A81&lt;&gt;"",$A81&lt;&gt;"fin"),IF(INDEX(Dépenses!$A$2:$T$5000,$B81,L$1)="","",INDEX(Dépenses!$A$2:$T$5000,$B81,L$1)),"")</f>
        <v/>
      </c>
      <c r="M81" s="10" t="str" cm="1">
        <f t="array" aca="1" ref="M81" ca="1">IF(AND($A81&lt;&gt;"",$A81&lt;&gt;"fin"),IF(INDEX(Dépenses!$A$2:$T$5000,$B81,M$1)="","",INDEX(Dépenses!$A$2:$T$5000,$B81,M$1)),"")</f>
        <v/>
      </c>
      <c r="N81" s="10" t="str" cm="1">
        <f t="array" aca="1" ref="N81" ca="1">IF(AND($A81&lt;&gt;"",$A81&lt;&gt;"fin"),IF(INDEX(Dépenses!$A$2:$T$5000,$B81,N$1)="","",INDEX(Dépenses!$A$2:$T$5000,$B81,N$1)),"")</f>
        <v/>
      </c>
      <c r="O81" s="10" t="str" cm="1">
        <f t="array" aca="1" ref="O81" ca="1">IF(AND($A81&lt;&gt;"",$A81&lt;&gt;"fin"),IF(INDEX(Dépenses!$A$2:$T$5000,$B81,O$1)="","",INDEX(Dépenses!$A$2:$T$5000,$B81,O$1)),"")</f>
        <v/>
      </c>
      <c r="P81" s="10" t="str" cm="1">
        <f t="array" aca="1" ref="P81" ca="1">IF(AND($A81&lt;&gt;"",$A81&lt;&gt;"fin"),IF(INDEX(Dépenses!$A$2:$T$5000,$B81,P$1)="","",INDEX(Dépenses!$A$2:$T$5000,$B81,P$1)),"")</f>
        <v/>
      </c>
      <c r="Q81" s="10" t="str" cm="1">
        <f t="array" aca="1" ref="Q81" ca="1">IF(AND($A81&lt;&gt;"",$A81&lt;&gt;"fin"),IF(INDEX(Dépenses!$A$2:$T$5000,$B81,Q$1)="","",INDEX(Dépenses!$A$2:$T$5000,$B81,Q$1)),"")</f>
        <v/>
      </c>
      <c r="R81" s="10" t="str" cm="1">
        <f t="array" aca="1" ref="R81" ca="1">IF(AND($A81&lt;&gt;"",$A81&lt;&gt;"fin"),IF(INDEX(Dépenses!$A$2:$T$5000,$B81,R$1)="","",INDEX(Dépenses!$A$2:$T$5000,$B81,R$1)),"")</f>
        <v/>
      </c>
      <c r="S81" s="10" t="str" cm="1">
        <f t="array" aca="1" ref="S81" ca="1">IF(AND($A81&lt;&gt;"",$A81&lt;&gt;"fin"),IF(INDEX(Dépenses!$A$2:$T$5000,$B81,S$1)="","",INDEX(Dépenses!$A$2:$T$5000,$B81,S$1)),"")</f>
        <v/>
      </c>
      <c r="T81" s="10" t="str" cm="1">
        <f t="array" aca="1" ref="T81" ca="1">IF(AND($A81&lt;&gt;"",$A81&lt;&gt;"fin"),IF(INDEX(Dépenses!$A$2:$T$5000,$B81,T$1)="","",INDEX(Dépenses!$A$2:$T$5000,$B81,T$1)),"")</f>
        <v/>
      </c>
    </row>
    <row r="82" spans="1:20" x14ac:dyDescent="0.25">
      <c r="A82" t="str">
        <f ca="1">IF(OR(A81="",A81="fin"),"",IF(ISNA(MATCH($F$3,OFFSET(Dépenses!$F$2:$F$5000,B81,0),0)),"fin",MATCH($F$3,OFFSET(Dépenses!$F$2:$F$5000,B81,0),0)))</f>
        <v/>
      </c>
      <c r="B82" t="str">
        <f t="shared" ca="1" si="3"/>
        <v/>
      </c>
      <c r="D82" s="79" t="str" cm="1">
        <f t="array" aca="1" ref="D82" ca="1">IF(AND($A82&lt;&gt;"",$A82&lt;&gt;"fin"),IF(INDEX(Dépenses!$A$2:$O$5000,$B82,D$1)="","",INDEX(Dépenses!$A$2:$O$5000,$B82,D$1)),"")</f>
        <v/>
      </c>
      <c r="E82" s="79" t="str" cm="1">
        <f t="array" aca="1" ref="E82" ca="1">IF(AND($A82&lt;&gt;"",$A82&lt;&gt;"fin"),IF(INDEX(Dépenses!$A$2:$O$5000,$B82,E$1)="","",INDEX(Dépenses!$A$2:$O$5000,$B82,E$1)),"")</f>
        <v/>
      </c>
      <c r="F82" s="79" t="str" cm="1">
        <f t="array" aca="1" ref="F82" ca="1">IF(AND($A82&lt;&gt;"",$A82&lt;&gt;"fin"),IF(INDEX(Dépenses!$A$2:$O$5000,$B82,F$1)="","",INDEX(Dépenses!$A$2:$O$5000,$B82,F$1)),"")</f>
        <v/>
      </c>
      <c r="G82" s="80" t="str" cm="1">
        <f t="array" aca="1" ref="G82" ca="1">IF(AND($A82&lt;&gt;"",$A82&lt;&gt;"fin"),IF(INDEX(Dépenses!$A$2:$O$5000,$B82,G$1)="","",INDEX(Dépenses!$A$2:$O$5000,$B82,G$1)),"")</f>
        <v/>
      </c>
      <c r="H82" s="11" t="str" cm="1">
        <f t="array" aca="1" ref="H82" ca="1">IF(AND($A82&lt;&gt;"",$A82&lt;&gt;"fin"),IF(INDEX(Dépenses!$A$2:$O$5000,$B82,H$1)="","",INDEX(Dépenses!$A$2:$O$5000,$B82,H$1)),"")</f>
        <v/>
      </c>
      <c r="I82" s="79" t="str" cm="1">
        <f t="array" aca="1" ref="I82" ca="1">IF(AND($A82&lt;&gt;"",$A82&lt;&gt;"fin"),IF(INDEX(Dépenses!$A$2:$O$5000,$B82,I$1)="","",INDEX(Dépenses!$A$2:$O$5000,$B82,I$1)),"")</f>
        <v/>
      </c>
      <c r="J82" s="81" t="str" cm="1">
        <f t="array" aca="1" ref="J82" ca="1">IF(AND($A82&lt;&gt;"",$A82&lt;&gt;"fin"),IF(INDEX(Dépenses!$A$2:$O$5000,$B82,J$1)="","",INDEX(Dépenses!$A$2:$O$5000,$B82,J$1)),"")</f>
        <v/>
      </c>
      <c r="K82" s="10" t="str" cm="1">
        <f t="array" aca="1" ref="K82" ca="1">IF(AND($A82&lt;&gt;"",$A82&lt;&gt;"fin"),IF(INDEX(Dépenses!$A$2:$T$5000,$B82,K$1)="","",INDEX(Dépenses!$A$2:$T$5000,$B82,K$1)),"")</f>
        <v/>
      </c>
      <c r="L82" s="10" t="str" cm="1">
        <f t="array" aca="1" ref="L82" ca="1">IF(AND($A82&lt;&gt;"",$A82&lt;&gt;"fin"),IF(INDEX(Dépenses!$A$2:$T$5000,$B82,L$1)="","",INDEX(Dépenses!$A$2:$T$5000,$B82,L$1)),"")</f>
        <v/>
      </c>
      <c r="M82" s="10" t="str" cm="1">
        <f t="array" aca="1" ref="M82" ca="1">IF(AND($A82&lt;&gt;"",$A82&lt;&gt;"fin"),IF(INDEX(Dépenses!$A$2:$T$5000,$B82,M$1)="","",INDEX(Dépenses!$A$2:$T$5000,$B82,M$1)),"")</f>
        <v/>
      </c>
      <c r="N82" s="10" t="str" cm="1">
        <f t="array" aca="1" ref="N82" ca="1">IF(AND($A82&lt;&gt;"",$A82&lt;&gt;"fin"),IF(INDEX(Dépenses!$A$2:$T$5000,$B82,N$1)="","",INDEX(Dépenses!$A$2:$T$5000,$B82,N$1)),"")</f>
        <v/>
      </c>
      <c r="O82" s="10" t="str" cm="1">
        <f t="array" aca="1" ref="O82" ca="1">IF(AND($A82&lt;&gt;"",$A82&lt;&gt;"fin"),IF(INDEX(Dépenses!$A$2:$T$5000,$B82,O$1)="","",INDEX(Dépenses!$A$2:$T$5000,$B82,O$1)),"")</f>
        <v/>
      </c>
      <c r="P82" s="10" t="str" cm="1">
        <f t="array" aca="1" ref="P82" ca="1">IF(AND($A82&lt;&gt;"",$A82&lt;&gt;"fin"),IF(INDEX(Dépenses!$A$2:$T$5000,$B82,P$1)="","",INDEX(Dépenses!$A$2:$T$5000,$B82,P$1)),"")</f>
        <v/>
      </c>
      <c r="Q82" s="10" t="str" cm="1">
        <f t="array" aca="1" ref="Q82" ca="1">IF(AND($A82&lt;&gt;"",$A82&lt;&gt;"fin"),IF(INDEX(Dépenses!$A$2:$T$5000,$B82,Q$1)="","",INDEX(Dépenses!$A$2:$T$5000,$B82,Q$1)),"")</f>
        <v/>
      </c>
      <c r="R82" s="10" t="str" cm="1">
        <f t="array" aca="1" ref="R82" ca="1">IF(AND($A82&lt;&gt;"",$A82&lt;&gt;"fin"),IF(INDEX(Dépenses!$A$2:$T$5000,$B82,R$1)="","",INDEX(Dépenses!$A$2:$T$5000,$B82,R$1)),"")</f>
        <v/>
      </c>
      <c r="S82" s="10" t="str" cm="1">
        <f t="array" aca="1" ref="S82" ca="1">IF(AND($A82&lt;&gt;"",$A82&lt;&gt;"fin"),IF(INDEX(Dépenses!$A$2:$T$5000,$B82,S$1)="","",INDEX(Dépenses!$A$2:$T$5000,$B82,S$1)),"")</f>
        <v/>
      </c>
      <c r="T82" s="10" t="str" cm="1">
        <f t="array" aca="1" ref="T82" ca="1">IF(AND($A82&lt;&gt;"",$A82&lt;&gt;"fin"),IF(INDEX(Dépenses!$A$2:$T$5000,$B82,T$1)="","",INDEX(Dépenses!$A$2:$T$5000,$B82,T$1)),"")</f>
        <v/>
      </c>
    </row>
    <row r="83" spans="1:20" x14ac:dyDescent="0.25">
      <c r="A83" t="str">
        <f ca="1">IF(OR(A82="",A82="fin"),"",IF(ISNA(MATCH($F$3,OFFSET(Dépenses!$F$2:$F$5000,B82,0),0)),"fin",MATCH($F$3,OFFSET(Dépenses!$F$2:$F$5000,B82,0),0)))</f>
        <v/>
      </c>
      <c r="B83" t="str">
        <f t="shared" ca="1" si="3"/>
        <v/>
      </c>
      <c r="D83" s="79" t="str" cm="1">
        <f t="array" aca="1" ref="D83" ca="1">IF(AND($A83&lt;&gt;"",$A83&lt;&gt;"fin"),IF(INDEX(Dépenses!$A$2:$O$5000,$B83,D$1)="","",INDEX(Dépenses!$A$2:$O$5000,$B83,D$1)),"")</f>
        <v/>
      </c>
      <c r="E83" s="79" t="str" cm="1">
        <f t="array" aca="1" ref="E83" ca="1">IF(AND($A83&lt;&gt;"",$A83&lt;&gt;"fin"),IF(INDEX(Dépenses!$A$2:$O$5000,$B83,E$1)="","",INDEX(Dépenses!$A$2:$O$5000,$B83,E$1)),"")</f>
        <v/>
      </c>
      <c r="F83" s="79" t="str" cm="1">
        <f t="array" aca="1" ref="F83" ca="1">IF(AND($A83&lt;&gt;"",$A83&lt;&gt;"fin"),IF(INDEX(Dépenses!$A$2:$O$5000,$B83,F$1)="","",INDEX(Dépenses!$A$2:$O$5000,$B83,F$1)),"")</f>
        <v/>
      </c>
      <c r="G83" s="80" t="str" cm="1">
        <f t="array" aca="1" ref="G83" ca="1">IF(AND($A83&lt;&gt;"",$A83&lt;&gt;"fin"),IF(INDEX(Dépenses!$A$2:$O$5000,$B83,G$1)="","",INDEX(Dépenses!$A$2:$O$5000,$B83,G$1)),"")</f>
        <v/>
      </c>
      <c r="H83" s="11" t="str" cm="1">
        <f t="array" aca="1" ref="H83" ca="1">IF(AND($A83&lt;&gt;"",$A83&lt;&gt;"fin"),IF(INDEX(Dépenses!$A$2:$O$5000,$B83,H$1)="","",INDEX(Dépenses!$A$2:$O$5000,$B83,H$1)),"")</f>
        <v/>
      </c>
      <c r="I83" s="79" t="str" cm="1">
        <f t="array" aca="1" ref="I83" ca="1">IF(AND($A83&lt;&gt;"",$A83&lt;&gt;"fin"),IF(INDEX(Dépenses!$A$2:$O$5000,$B83,I$1)="","",INDEX(Dépenses!$A$2:$O$5000,$B83,I$1)),"")</f>
        <v/>
      </c>
      <c r="J83" s="81" t="str" cm="1">
        <f t="array" aca="1" ref="J83" ca="1">IF(AND($A83&lt;&gt;"",$A83&lt;&gt;"fin"),IF(INDEX(Dépenses!$A$2:$O$5000,$B83,J$1)="","",INDEX(Dépenses!$A$2:$O$5000,$B83,J$1)),"")</f>
        <v/>
      </c>
      <c r="K83" s="10" t="str" cm="1">
        <f t="array" aca="1" ref="K83" ca="1">IF(AND($A83&lt;&gt;"",$A83&lt;&gt;"fin"),IF(INDEX(Dépenses!$A$2:$T$5000,$B83,K$1)="","",INDEX(Dépenses!$A$2:$T$5000,$B83,K$1)),"")</f>
        <v/>
      </c>
      <c r="L83" s="10" t="str" cm="1">
        <f t="array" aca="1" ref="L83" ca="1">IF(AND($A83&lt;&gt;"",$A83&lt;&gt;"fin"),IF(INDEX(Dépenses!$A$2:$T$5000,$B83,L$1)="","",INDEX(Dépenses!$A$2:$T$5000,$B83,L$1)),"")</f>
        <v/>
      </c>
      <c r="M83" s="10" t="str" cm="1">
        <f t="array" aca="1" ref="M83" ca="1">IF(AND($A83&lt;&gt;"",$A83&lt;&gt;"fin"),IF(INDEX(Dépenses!$A$2:$T$5000,$B83,M$1)="","",INDEX(Dépenses!$A$2:$T$5000,$B83,M$1)),"")</f>
        <v/>
      </c>
      <c r="N83" s="10" t="str" cm="1">
        <f t="array" aca="1" ref="N83" ca="1">IF(AND($A83&lt;&gt;"",$A83&lt;&gt;"fin"),IF(INDEX(Dépenses!$A$2:$T$5000,$B83,N$1)="","",INDEX(Dépenses!$A$2:$T$5000,$B83,N$1)),"")</f>
        <v/>
      </c>
      <c r="O83" s="10" t="str" cm="1">
        <f t="array" aca="1" ref="O83" ca="1">IF(AND($A83&lt;&gt;"",$A83&lt;&gt;"fin"),IF(INDEX(Dépenses!$A$2:$T$5000,$B83,O$1)="","",INDEX(Dépenses!$A$2:$T$5000,$B83,O$1)),"")</f>
        <v/>
      </c>
      <c r="P83" s="10" t="str" cm="1">
        <f t="array" aca="1" ref="P83" ca="1">IF(AND($A83&lt;&gt;"",$A83&lt;&gt;"fin"),IF(INDEX(Dépenses!$A$2:$T$5000,$B83,P$1)="","",INDEX(Dépenses!$A$2:$T$5000,$B83,P$1)),"")</f>
        <v/>
      </c>
      <c r="Q83" s="10" t="str" cm="1">
        <f t="array" aca="1" ref="Q83" ca="1">IF(AND($A83&lt;&gt;"",$A83&lt;&gt;"fin"),IF(INDEX(Dépenses!$A$2:$T$5000,$B83,Q$1)="","",INDEX(Dépenses!$A$2:$T$5000,$B83,Q$1)),"")</f>
        <v/>
      </c>
      <c r="R83" s="10" t="str" cm="1">
        <f t="array" aca="1" ref="R83" ca="1">IF(AND($A83&lt;&gt;"",$A83&lt;&gt;"fin"),IF(INDEX(Dépenses!$A$2:$T$5000,$B83,R$1)="","",INDEX(Dépenses!$A$2:$T$5000,$B83,R$1)),"")</f>
        <v/>
      </c>
      <c r="S83" s="10" t="str" cm="1">
        <f t="array" aca="1" ref="S83" ca="1">IF(AND($A83&lt;&gt;"",$A83&lt;&gt;"fin"),IF(INDEX(Dépenses!$A$2:$T$5000,$B83,S$1)="","",INDEX(Dépenses!$A$2:$T$5000,$B83,S$1)),"")</f>
        <v/>
      </c>
      <c r="T83" s="10" t="str" cm="1">
        <f t="array" aca="1" ref="T83" ca="1">IF(AND($A83&lt;&gt;"",$A83&lt;&gt;"fin"),IF(INDEX(Dépenses!$A$2:$T$5000,$B83,T$1)="","",INDEX(Dépenses!$A$2:$T$5000,$B83,T$1)),"")</f>
        <v/>
      </c>
    </row>
    <row r="84" spans="1:20" x14ac:dyDescent="0.25">
      <c r="A84" t="str">
        <f ca="1">IF(OR(A83="",A83="fin"),"",IF(ISNA(MATCH($F$3,OFFSET(Dépenses!$F$2:$F$5000,B83,0),0)),"fin",MATCH($F$3,OFFSET(Dépenses!$F$2:$F$5000,B83,0),0)))</f>
        <v/>
      </c>
      <c r="B84" t="str">
        <f t="shared" ca="1" si="3"/>
        <v/>
      </c>
      <c r="D84" s="79" t="str" cm="1">
        <f t="array" aca="1" ref="D84" ca="1">IF(AND($A84&lt;&gt;"",$A84&lt;&gt;"fin"),IF(INDEX(Dépenses!$A$2:$O$5000,$B84,D$1)="","",INDEX(Dépenses!$A$2:$O$5000,$B84,D$1)),"")</f>
        <v/>
      </c>
      <c r="E84" s="79" t="str" cm="1">
        <f t="array" aca="1" ref="E84" ca="1">IF(AND($A84&lt;&gt;"",$A84&lt;&gt;"fin"),IF(INDEX(Dépenses!$A$2:$O$5000,$B84,E$1)="","",INDEX(Dépenses!$A$2:$O$5000,$B84,E$1)),"")</f>
        <v/>
      </c>
      <c r="F84" s="79" t="str" cm="1">
        <f t="array" aca="1" ref="F84" ca="1">IF(AND($A84&lt;&gt;"",$A84&lt;&gt;"fin"),IF(INDEX(Dépenses!$A$2:$O$5000,$B84,F$1)="","",INDEX(Dépenses!$A$2:$O$5000,$B84,F$1)),"")</f>
        <v/>
      </c>
      <c r="G84" s="80" t="str" cm="1">
        <f t="array" aca="1" ref="G84" ca="1">IF(AND($A84&lt;&gt;"",$A84&lt;&gt;"fin"),IF(INDEX(Dépenses!$A$2:$O$5000,$B84,G$1)="","",INDEX(Dépenses!$A$2:$O$5000,$B84,G$1)),"")</f>
        <v/>
      </c>
      <c r="H84" s="11" t="str" cm="1">
        <f t="array" aca="1" ref="H84" ca="1">IF(AND($A84&lt;&gt;"",$A84&lt;&gt;"fin"),IF(INDEX(Dépenses!$A$2:$O$5000,$B84,H$1)="","",INDEX(Dépenses!$A$2:$O$5000,$B84,H$1)),"")</f>
        <v/>
      </c>
      <c r="I84" s="79" t="str" cm="1">
        <f t="array" aca="1" ref="I84" ca="1">IF(AND($A84&lt;&gt;"",$A84&lt;&gt;"fin"),IF(INDEX(Dépenses!$A$2:$O$5000,$B84,I$1)="","",INDEX(Dépenses!$A$2:$O$5000,$B84,I$1)),"")</f>
        <v/>
      </c>
      <c r="J84" s="81" t="str" cm="1">
        <f t="array" aca="1" ref="J84" ca="1">IF(AND($A84&lt;&gt;"",$A84&lt;&gt;"fin"),IF(INDEX(Dépenses!$A$2:$O$5000,$B84,J$1)="","",INDEX(Dépenses!$A$2:$O$5000,$B84,J$1)),"")</f>
        <v/>
      </c>
      <c r="K84" s="10" t="str" cm="1">
        <f t="array" aca="1" ref="K84" ca="1">IF(AND($A84&lt;&gt;"",$A84&lt;&gt;"fin"),IF(INDEX(Dépenses!$A$2:$T$5000,$B84,K$1)="","",INDEX(Dépenses!$A$2:$T$5000,$B84,K$1)),"")</f>
        <v/>
      </c>
      <c r="L84" s="10" t="str" cm="1">
        <f t="array" aca="1" ref="L84" ca="1">IF(AND($A84&lt;&gt;"",$A84&lt;&gt;"fin"),IF(INDEX(Dépenses!$A$2:$T$5000,$B84,L$1)="","",INDEX(Dépenses!$A$2:$T$5000,$B84,L$1)),"")</f>
        <v/>
      </c>
      <c r="M84" s="10" t="str" cm="1">
        <f t="array" aca="1" ref="M84" ca="1">IF(AND($A84&lt;&gt;"",$A84&lt;&gt;"fin"),IF(INDEX(Dépenses!$A$2:$T$5000,$B84,M$1)="","",INDEX(Dépenses!$A$2:$T$5000,$B84,M$1)),"")</f>
        <v/>
      </c>
      <c r="N84" s="10" t="str" cm="1">
        <f t="array" aca="1" ref="N84" ca="1">IF(AND($A84&lt;&gt;"",$A84&lt;&gt;"fin"),IF(INDEX(Dépenses!$A$2:$T$5000,$B84,N$1)="","",INDEX(Dépenses!$A$2:$T$5000,$B84,N$1)),"")</f>
        <v/>
      </c>
      <c r="O84" s="10" t="str" cm="1">
        <f t="array" aca="1" ref="O84" ca="1">IF(AND($A84&lt;&gt;"",$A84&lt;&gt;"fin"),IF(INDEX(Dépenses!$A$2:$T$5000,$B84,O$1)="","",INDEX(Dépenses!$A$2:$T$5000,$B84,O$1)),"")</f>
        <v/>
      </c>
      <c r="P84" s="10" t="str" cm="1">
        <f t="array" aca="1" ref="P84" ca="1">IF(AND($A84&lt;&gt;"",$A84&lt;&gt;"fin"),IF(INDEX(Dépenses!$A$2:$T$5000,$B84,P$1)="","",INDEX(Dépenses!$A$2:$T$5000,$B84,P$1)),"")</f>
        <v/>
      </c>
      <c r="Q84" s="10" t="str" cm="1">
        <f t="array" aca="1" ref="Q84" ca="1">IF(AND($A84&lt;&gt;"",$A84&lt;&gt;"fin"),IF(INDEX(Dépenses!$A$2:$T$5000,$B84,Q$1)="","",INDEX(Dépenses!$A$2:$T$5000,$B84,Q$1)),"")</f>
        <v/>
      </c>
      <c r="R84" s="10" t="str" cm="1">
        <f t="array" aca="1" ref="R84" ca="1">IF(AND($A84&lt;&gt;"",$A84&lt;&gt;"fin"),IF(INDEX(Dépenses!$A$2:$T$5000,$B84,R$1)="","",INDEX(Dépenses!$A$2:$T$5000,$B84,R$1)),"")</f>
        <v/>
      </c>
      <c r="S84" s="10" t="str" cm="1">
        <f t="array" aca="1" ref="S84" ca="1">IF(AND($A84&lt;&gt;"",$A84&lt;&gt;"fin"),IF(INDEX(Dépenses!$A$2:$T$5000,$B84,S$1)="","",INDEX(Dépenses!$A$2:$T$5000,$B84,S$1)),"")</f>
        <v/>
      </c>
      <c r="T84" s="10" t="str" cm="1">
        <f t="array" aca="1" ref="T84" ca="1">IF(AND($A84&lt;&gt;"",$A84&lt;&gt;"fin"),IF(INDEX(Dépenses!$A$2:$T$5000,$B84,T$1)="","",INDEX(Dépenses!$A$2:$T$5000,$B84,T$1)),"")</f>
        <v/>
      </c>
    </row>
    <row r="85" spans="1:20" x14ac:dyDescent="0.25">
      <c r="A85" t="str">
        <f ca="1">IF(OR(A84="",A84="fin"),"",IF(ISNA(MATCH($F$3,OFFSET(Dépenses!$F$2:$F$5000,B84,0),0)),"fin",MATCH($F$3,OFFSET(Dépenses!$F$2:$F$5000,B84,0),0)))</f>
        <v/>
      </c>
      <c r="B85" t="str">
        <f t="shared" ca="1" si="3"/>
        <v/>
      </c>
      <c r="D85" s="79" t="str" cm="1">
        <f t="array" aca="1" ref="D85" ca="1">IF(AND($A85&lt;&gt;"",$A85&lt;&gt;"fin"),IF(INDEX(Dépenses!$A$2:$O$5000,$B85,D$1)="","",INDEX(Dépenses!$A$2:$O$5000,$B85,D$1)),"")</f>
        <v/>
      </c>
      <c r="E85" s="79" t="str" cm="1">
        <f t="array" aca="1" ref="E85" ca="1">IF(AND($A85&lt;&gt;"",$A85&lt;&gt;"fin"),IF(INDEX(Dépenses!$A$2:$O$5000,$B85,E$1)="","",INDEX(Dépenses!$A$2:$O$5000,$B85,E$1)),"")</f>
        <v/>
      </c>
      <c r="F85" s="79" t="str" cm="1">
        <f t="array" aca="1" ref="F85" ca="1">IF(AND($A85&lt;&gt;"",$A85&lt;&gt;"fin"),IF(INDEX(Dépenses!$A$2:$O$5000,$B85,F$1)="","",INDEX(Dépenses!$A$2:$O$5000,$B85,F$1)),"")</f>
        <v/>
      </c>
      <c r="G85" s="80" t="str" cm="1">
        <f t="array" aca="1" ref="G85" ca="1">IF(AND($A85&lt;&gt;"",$A85&lt;&gt;"fin"),IF(INDEX(Dépenses!$A$2:$O$5000,$B85,G$1)="","",INDEX(Dépenses!$A$2:$O$5000,$B85,G$1)),"")</f>
        <v/>
      </c>
      <c r="H85" s="11" t="str" cm="1">
        <f t="array" aca="1" ref="H85" ca="1">IF(AND($A85&lt;&gt;"",$A85&lt;&gt;"fin"),IF(INDEX(Dépenses!$A$2:$O$5000,$B85,H$1)="","",INDEX(Dépenses!$A$2:$O$5000,$B85,H$1)),"")</f>
        <v/>
      </c>
      <c r="I85" s="79" t="str" cm="1">
        <f t="array" aca="1" ref="I85" ca="1">IF(AND($A85&lt;&gt;"",$A85&lt;&gt;"fin"),IF(INDEX(Dépenses!$A$2:$O$5000,$B85,I$1)="","",INDEX(Dépenses!$A$2:$O$5000,$B85,I$1)),"")</f>
        <v/>
      </c>
      <c r="J85" s="81" t="str" cm="1">
        <f t="array" aca="1" ref="J85" ca="1">IF(AND($A85&lt;&gt;"",$A85&lt;&gt;"fin"),IF(INDEX(Dépenses!$A$2:$O$5000,$B85,J$1)="","",INDEX(Dépenses!$A$2:$O$5000,$B85,J$1)),"")</f>
        <v/>
      </c>
      <c r="K85" s="10" t="str" cm="1">
        <f t="array" aca="1" ref="K85" ca="1">IF(AND($A85&lt;&gt;"",$A85&lt;&gt;"fin"),IF(INDEX(Dépenses!$A$2:$T$5000,$B85,K$1)="","",INDEX(Dépenses!$A$2:$T$5000,$B85,K$1)),"")</f>
        <v/>
      </c>
      <c r="L85" s="10" t="str" cm="1">
        <f t="array" aca="1" ref="L85" ca="1">IF(AND($A85&lt;&gt;"",$A85&lt;&gt;"fin"),IF(INDEX(Dépenses!$A$2:$T$5000,$B85,L$1)="","",INDEX(Dépenses!$A$2:$T$5000,$B85,L$1)),"")</f>
        <v/>
      </c>
      <c r="M85" s="10" t="str" cm="1">
        <f t="array" aca="1" ref="M85" ca="1">IF(AND($A85&lt;&gt;"",$A85&lt;&gt;"fin"),IF(INDEX(Dépenses!$A$2:$T$5000,$B85,M$1)="","",INDEX(Dépenses!$A$2:$T$5000,$B85,M$1)),"")</f>
        <v/>
      </c>
      <c r="N85" s="10" t="str" cm="1">
        <f t="array" aca="1" ref="N85" ca="1">IF(AND($A85&lt;&gt;"",$A85&lt;&gt;"fin"),IF(INDEX(Dépenses!$A$2:$T$5000,$B85,N$1)="","",INDEX(Dépenses!$A$2:$T$5000,$B85,N$1)),"")</f>
        <v/>
      </c>
      <c r="O85" s="10" t="str" cm="1">
        <f t="array" aca="1" ref="O85" ca="1">IF(AND($A85&lt;&gt;"",$A85&lt;&gt;"fin"),IF(INDEX(Dépenses!$A$2:$T$5000,$B85,O$1)="","",INDEX(Dépenses!$A$2:$T$5000,$B85,O$1)),"")</f>
        <v/>
      </c>
      <c r="P85" s="10" t="str" cm="1">
        <f t="array" aca="1" ref="P85" ca="1">IF(AND($A85&lt;&gt;"",$A85&lt;&gt;"fin"),IF(INDEX(Dépenses!$A$2:$T$5000,$B85,P$1)="","",INDEX(Dépenses!$A$2:$T$5000,$B85,P$1)),"")</f>
        <v/>
      </c>
      <c r="Q85" s="10" t="str" cm="1">
        <f t="array" aca="1" ref="Q85" ca="1">IF(AND($A85&lt;&gt;"",$A85&lt;&gt;"fin"),IF(INDEX(Dépenses!$A$2:$T$5000,$B85,Q$1)="","",INDEX(Dépenses!$A$2:$T$5000,$B85,Q$1)),"")</f>
        <v/>
      </c>
      <c r="R85" s="10" t="str" cm="1">
        <f t="array" aca="1" ref="R85" ca="1">IF(AND($A85&lt;&gt;"",$A85&lt;&gt;"fin"),IF(INDEX(Dépenses!$A$2:$T$5000,$B85,R$1)="","",INDEX(Dépenses!$A$2:$T$5000,$B85,R$1)),"")</f>
        <v/>
      </c>
      <c r="S85" s="10" t="str" cm="1">
        <f t="array" aca="1" ref="S85" ca="1">IF(AND($A85&lt;&gt;"",$A85&lt;&gt;"fin"),IF(INDEX(Dépenses!$A$2:$T$5000,$B85,S$1)="","",INDEX(Dépenses!$A$2:$T$5000,$B85,S$1)),"")</f>
        <v/>
      </c>
      <c r="T85" s="10" t="str" cm="1">
        <f t="array" aca="1" ref="T85" ca="1">IF(AND($A85&lt;&gt;"",$A85&lt;&gt;"fin"),IF(INDEX(Dépenses!$A$2:$T$5000,$B85,T$1)="","",INDEX(Dépenses!$A$2:$T$5000,$B85,T$1)),"")</f>
        <v/>
      </c>
    </row>
    <row r="86" spans="1:20" x14ac:dyDescent="0.25">
      <c r="A86" t="str">
        <f ca="1">IF(OR(A85="",A85="fin"),"",IF(ISNA(MATCH($F$3,OFFSET(Dépenses!$F$2:$F$5000,B85,0),0)),"fin",MATCH($F$3,OFFSET(Dépenses!$F$2:$F$5000,B85,0),0)))</f>
        <v/>
      </c>
      <c r="B86" t="str">
        <f t="shared" ca="1" si="3"/>
        <v/>
      </c>
      <c r="D86" s="79" t="str" cm="1">
        <f t="array" aca="1" ref="D86" ca="1">IF(AND($A86&lt;&gt;"",$A86&lt;&gt;"fin"),IF(INDEX(Dépenses!$A$2:$O$5000,$B86,D$1)="","",INDEX(Dépenses!$A$2:$O$5000,$B86,D$1)),"")</f>
        <v/>
      </c>
      <c r="E86" s="79" t="str" cm="1">
        <f t="array" aca="1" ref="E86" ca="1">IF(AND($A86&lt;&gt;"",$A86&lt;&gt;"fin"),IF(INDEX(Dépenses!$A$2:$O$5000,$B86,E$1)="","",INDEX(Dépenses!$A$2:$O$5000,$B86,E$1)),"")</f>
        <v/>
      </c>
      <c r="F86" s="79" t="str" cm="1">
        <f t="array" aca="1" ref="F86" ca="1">IF(AND($A86&lt;&gt;"",$A86&lt;&gt;"fin"),IF(INDEX(Dépenses!$A$2:$O$5000,$B86,F$1)="","",INDEX(Dépenses!$A$2:$O$5000,$B86,F$1)),"")</f>
        <v/>
      </c>
      <c r="G86" s="80" t="str" cm="1">
        <f t="array" aca="1" ref="G86" ca="1">IF(AND($A86&lt;&gt;"",$A86&lt;&gt;"fin"),IF(INDEX(Dépenses!$A$2:$O$5000,$B86,G$1)="","",INDEX(Dépenses!$A$2:$O$5000,$B86,G$1)),"")</f>
        <v/>
      </c>
      <c r="H86" s="11" t="str" cm="1">
        <f t="array" aca="1" ref="H86" ca="1">IF(AND($A86&lt;&gt;"",$A86&lt;&gt;"fin"),IF(INDEX(Dépenses!$A$2:$O$5000,$B86,H$1)="","",INDEX(Dépenses!$A$2:$O$5000,$B86,H$1)),"")</f>
        <v/>
      </c>
      <c r="I86" s="79" t="str" cm="1">
        <f t="array" aca="1" ref="I86" ca="1">IF(AND($A86&lt;&gt;"",$A86&lt;&gt;"fin"),IF(INDEX(Dépenses!$A$2:$O$5000,$B86,I$1)="","",INDEX(Dépenses!$A$2:$O$5000,$B86,I$1)),"")</f>
        <v/>
      </c>
      <c r="J86" s="81" t="str" cm="1">
        <f t="array" aca="1" ref="J86" ca="1">IF(AND($A86&lt;&gt;"",$A86&lt;&gt;"fin"),IF(INDEX(Dépenses!$A$2:$O$5000,$B86,J$1)="","",INDEX(Dépenses!$A$2:$O$5000,$B86,J$1)),"")</f>
        <v/>
      </c>
      <c r="K86" s="10" t="str" cm="1">
        <f t="array" aca="1" ref="K86" ca="1">IF(AND($A86&lt;&gt;"",$A86&lt;&gt;"fin"),IF(INDEX(Dépenses!$A$2:$T$5000,$B86,K$1)="","",INDEX(Dépenses!$A$2:$T$5000,$B86,K$1)),"")</f>
        <v/>
      </c>
      <c r="L86" s="10" t="str" cm="1">
        <f t="array" aca="1" ref="L86" ca="1">IF(AND($A86&lt;&gt;"",$A86&lt;&gt;"fin"),IF(INDEX(Dépenses!$A$2:$T$5000,$B86,L$1)="","",INDEX(Dépenses!$A$2:$T$5000,$B86,L$1)),"")</f>
        <v/>
      </c>
      <c r="M86" s="10" t="str" cm="1">
        <f t="array" aca="1" ref="M86" ca="1">IF(AND($A86&lt;&gt;"",$A86&lt;&gt;"fin"),IF(INDEX(Dépenses!$A$2:$T$5000,$B86,M$1)="","",INDEX(Dépenses!$A$2:$T$5000,$B86,M$1)),"")</f>
        <v/>
      </c>
      <c r="N86" s="10" t="str" cm="1">
        <f t="array" aca="1" ref="N86" ca="1">IF(AND($A86&lt;&gt;"",$A86&lt;&gt;"fin"),IF(INDEX(Dépenses!$A$2:$T$5000,$B86,N$1)="","",INDEX(Dépenses!$A$2:$T$5000,$B86,N$1)),"")</f>
        <v/>
      </c>
      <c r="O86" s="10" t="str" cm="1">
        <f t="array" aca="1" ref="O86" ca="1">IF(AND($A86&lt;&gt;"",$A86&lt;&gt;"fin"),IF(INDEX(Dépenses!$A$2:$T$5000,$B86,O$1)="","",INDEX(Dépenses!$A$2:$T$5000,$B86,O$1)),"")</f>
        <v/>
      </c>
      <c r="P86" s="10" t="str" cm="1">
        <f t="array" aca="1" ref="P86" ca="1">IF(AND($A86&lt;&gt;"",$A86&lt;&gt;"fin"),IF(INDEX(Dépenses!$A$2:$T$5000,$B86,P$1)="","",INDEX(Dépenses!$A$2:$T$5000,$B86,P$1)),"")</f>
        <v/>
      </c>
      <c r="Q86" s="10" t="str" cm="1">
        <f t="array" aca="1" ref="Q86" ca="1">IF(AND($A86&lt;&gt;"",$A86&lt;&gt;"fin"),IF(INDEX(Dépenses!$A$2:$T$5000,$B86,Q$1)="","",INDEX(Dépenses!$A$2:$T$5000,$B86,Q$1)),"")</f>
        <v/>
      </c>
      <c r="R86" s="10" t="str" cm="1">
        <f t="array" aca="1" ref="R86" ca="1">IF(AND($A86&lt;&gt;"",$A86&lt;&gt;"fin"),IF(INDEX(Dépenses!$A$2:$T$5000,$B86,R$1)="","",INDEX(Dépenses!$A$2:$T$5000,$B86,R$1)),"")</f>
        <v/>
      </c>
      <c r="S86" s="10" t="str" cm="1">
        <f t="array" aca="1" ref="S86" ca="1">IF(AND($A86&lt;&gt;"",$A86&lt;&gt;"fin"),IF(INDEX(Dépenses!$A$2:$T$5000,$B86,S$1)="","",INDEX(Dépenses!$A$2:$T$5000,$B86,S$1)),"")</f>
        <v/>
      </c>
      <c r="T86" s="10" t="str" cm="1">
        <f t="array" aca="1" ref="T86" ca="1">IF(AND($A86&lt;&gt;"",$A86&lt;&gt;"fin"),IF(INDEX(Dépenses!$A$2:$T$5000,$B86,T$1)="","",INDEX(Dépenses!$A$2:$T$5000,$B86,T$1)),"")</f>
        <v/>
      </c>
    </row>
    <row r="87" spans="1:20" x14ac:dyDescent="0.25">
      <c r="A87" t="str">
        <f ca="1">IF(OR(A86="",A86="fin"),"",IF(ISNA(MATCH($F$3,OFFSET(Dépenses!$F$2:$F$5000,B86,0),0)),"fin",MATCH($F$3,OFFSET(Dépenses!$F$2:$F$5000,B86,0),0)))</f>
        <v/>
      </c>
      <c r="B87" t="str">
        <f t="shared" ca="1" si="3"/>
        <v/>
      </c>
      <c r="D87" s="79" t="str" cm="1">
        <f t="array" aca="1" ref="D87" ca="1">IF(AND($A87&lt;&gt;"",$A87&lt;&gt;"fin"),IF(INDEX(Dépenses!$A$2:$O$5000,$B87,D$1)="","",INDEX(Dépenses!$A$2:$O$5000,$B87,D$1)),"")</f>
        <v/>
      </c>
      <c r="E87" s="79" t="str" cm="1">
        <f t="array" aca="1" ref="E87" ca="1">IF(AND($A87&lt;&gt;"",$A87&lt;&gt;"fin"),IF(INDEX(Dépenses!$A$2:$O$5000,$B87,E$1)="","",INDEX(Dépenses!$A$2:$O$5000,$B87,E$1)),"")</f>
        <v/>
      </c>
      <c r="F87" s="79" t="str" cm="1">
        <f t="array" aca="1" ref="F87" ca="1">IF(AND($A87&lt;&gt;"",$A87&lt;&gt;"fin"),IF(INDEX(Dépenses!$A$2:$O$5000,$B87,F$1)="","",INDEX(Dépenses!$A$2:$O$5000,$B87,F$1)),"")</f>
        <v/>
      </c>
      <c r="G87" s="80" t="str" cm="1">
        <f t="array" aca="1" ref="G87" ca="1">IF(AND($A87&lt;&gt;"",$A87&lt;&gt;"fin"),IF(INDEX(Dépenses!$A$2:$O$5000,$B87,G$1)="","",INDEX(Dépenses!$A$2:$O$5000,$B87,G$1)),"")</f>
        <v/>
      </c>
      <c r="H87" s="11" t="str" cm="1">
        <f t="array" aca="1" ref="H87" ca="1">IF(AND($A87&lt;&gt;"",$A87&lt;&gt;"fin"),IF(INDEX(Dépenses!$A$2:$O$5000,$B87,H$1)="","",INDEX(Dépenses!$A$2:$O$5000,$B87,H$1)),"")</f>
        <v/>
      </c>
      <c r="I87" s="79" t="str" cm="1">
        <f t="array" aca="1" ref="I87" ca="1">IF(AND($A87&lt;&gt;"",$A87&lt;&gt;"fin"),IF(INDEX(Dépenses!$A$2:$O$5000,$B87,I$1)="","",INDEX(Dépenses!$A$2:$O$5000,$B87,I$1)),"")</f>
        <v/>
      </c>
      <c r="J87" s="81" t="str" cm="1">
        <f t="array" aca="1" ref="J87" ca="1">IF(AND($A87&lt;&gt;"",$A87&lt;&gt;"fin"),IF(INDEX(Dépenses!$A$2:$O$5000,$B87,J$1)="","",INDEX(Dépenses!$A$2:$O$5000,$B87,J$1)),"")</f>
        <v/>
      </c>
      <c r="K87" s="10" t="str" cm="1">
        <f t="array" aca="1" ref="K87" ca="1">IF(AND($A87&lt;&gt;"",$A87&lt;&gt;"fin"),IF(INDEX(Dépenses!$A$2:$T$5000,$B87,K$1)="","",INDEX(Dépenses!$A$2:$T$5000,$B87,K$1)),"")</f>
        <v/>
      </c>
      <c r="L87" s="10" t="str" cm="1">
        <f t="array" aca="1" ref="L87" ca="1">IF(AND($A87&lt;&gt;"",$A87&lt;&gt;"fin"),IF(INDEX(Dépenses!$A$2:$T$5000,$B87,L$1)="","",INDEX(Dépenses!$A$2:$T$5000,$B87,L$1)),"")</f>
        <v/>
      </c>
      <c r="M87" s="10" t="str" cm="1">
        <f t="array" aca="1" ref="M87" ca="1">IF(AND($A87&lt;&gt;"",$A87&lt;&gt;"fin"),IF(INDEX(Dépenses!$A$2:$T$5000,$B87,M$1)="","",INDEX(Dépenses!$A$2:$T$5000,$B87,M$1)),"")</f>
        <v/>
      </c>
      <c r="N87" s="10" t="str" cm="1">
        <f t="array" aca="1" ref="N87" ca="1">IF(AND($A87&lt;&gt;"",$A87&lt;&gt;"fin"),IF(INDEX(Dépenses!$A$2:$T$5000,$B87,N$1)="","",INDEX(Dépenses!$A$2:$T$5000,$B87,N$1)),"")</f>
        <v/>
      </c>
      <c r="O87" s="10" t="str" cm="1">
        <f t="array" aca="1" ref="O87" ca="1">IF(AND($A87&lt;&gt;"",$A87&lt;&gt;"fin"),IF(INDEX(Dépenses!$A$2:$T$5000,$B87,O$1)="","",INDEX(Dépenses!$A$2:$T$5000,$B87,O$1)),"")</f>
        <v/>
      </c>
      <c r="P87" s="10" t="str" cm="1">
        <f t="array" aca="1" ref="P87" ca="1">IF(AND($A87&lt;&gt;"",$A87&lt;&gt;"fin"),IF(INDEX(Dépenses!$A$2:$T$5000,$B87,P$1)="","",INDEX(Dépenses!$A$2:$T$5000,$B87,P$1)),"")</f>
        <v/>
      </c>
      <c r="Q87" s="10" t="str" cm="1">
        <f t="array" aca="1" ref="Q87" ca="1">IF(AND($A87&lt;&gt;"",$A87&lt;&gt;"fin"),IF(INDEX(Dépenses!$A$2:$T$5000,$B87,Q$1)="","",INDEX(Dépenses!$A$2:$T$5000,$B87,Q$1)),"")</f>
        <v/>
      </c>
      <c r="R87" s="10" t="str" cm="1">
        <f t="array" aca="1" ref="R87" ca="1">IF(AND($A87&lt;&gt;"",$A87&lt;&gt;"fin"),IF(INDEX(Dépenses!$A$2:$T$5000,$B87,R$1)="","",INDEX(Dépenses!$A$2:$T$5000,$B87,R$1)),"")</f>
        <v/>
      </c>
      <c r="S87" s="10" t="str" cm="1">
        <f t="array" aca="1" ref="S87" ca="1">IF(AND($A87&lt;&gt;"",$A87&lt;&gt;"fin"),IF(INDEX(Dépenses!$A$2:$T$5000,$B87,S$1)="","",INDEX(Dépenses!$A$2:$T$5000,$B87,S$1)),"")</f>
        <v/>
      </c>
      <c r="T87" s="10" t="str" cm="1">
        <f t="array" aca="1" ref="T87" ca="1">IF(AND($A87&lt;&gt;"",$A87&lt;&gt;"fin"),IF(INDEX(Dépenses!$A$2:$T$5000,$B87,T$1)="","",INDEX(Dépenses!$A$2:$T$5000,$B87,T$1)),"")</f>
        <v/>
      </c>
    </row>
    <row r="88" spans="1:20" x14ac:dyDescent="0.25">
      <c r="A88" t="str">
        <f ca="1">IF(OR(A87="",A87="fin"),"",IF(ISNA(MATCH($F$3,OFFSET(Dépenses!$F$2:$F$5000,B87,0),0)),"fin",MATCH($F$3,OFFSET(Dépenses!$F$2:$F$5000,B87,0),0)))</f>
        <v/>
      </c>
      <c r="B88" t="str">
        <f t="shared" ca="1" si="3"/>
        <v/>
      </c>
      <c r="D88" s="79" t="str" cm="1">
        <f t="array" aca="1" ref="D88" ca="1">IF(AND($A88&lt;&gt;"",$A88&lt;&gt;"fin"),IF(INDEX(Dépenses!$A$2:$O$5000,$B88,D$1)="","",INDEX(Dépenses!$A$2:$O$5000,$B88,D$1)),"")</f>
        <v/>
      </c>
      <c r="E88" s="79" t="str" cm="1">
        <f t="array" aca="1" ref="E88" ca="1">IF(AND($A88&lt;&gt;"",$A88&lt;&gt;"fin"),IF(INDEX(Dépenses!$A$2:$O$5000,$B88,E$1)="","",INDEX(Dépenses!$A$2:$O$5000,$B88,E$1)),"")</f>
        <v/>
      </c>
      <c r="F88" s="79" t="str" cm="1">
        <f t="array" aca="1" ref="F88" ca="1">IF(AND($A88&lt;&gt;"",$A88&lt;&gt;"fin"),IF(INDEX(Dépenses!$A$2:$O$5000,$B88,F$1)="","",INDEX(Dépenses!$A$2:$O$5000,$B88,F$1)),"")</f>
        <v/>
      </c>
      <c r="G88" s="80" t="str" cm="1">
        <f t="array" aca="1" ref="G88" ca="1">IF(AND($A88&lt;&gt;"",$A88&lt;&gt;"fin"),IF(INDEX(Dépenses!$A$2:$O$5000,$B88,G$1)="","",INDEX(Dépenses!$A$2:$O$5000,$B88,G$1)),"")</f>
        <v/>
      </c>
      <c r="H88" s="11" t="str" cm="1">
        <f t="array" aca="1" ref="H88" ca="1">IF(AND($A88&lt;&gt;"",$A88&lt;&gt;"fin"),IF(INDEX(Dépenses!$A$2:$O$5000,$B88,H$1)="","",INDEX(Dépenses!$A$2:$O$5000,$B88,H$1)),"")</f>
        <v/>
      </c>
      <c r="I88" s="79" t="str" cm="1">
        <f t="array" aca="1" ref="I88" ca="1">IF(AND($A88&lt;&gt;"",$A88&lt;&gt;"fin"),IF(INDEX(Dépenses!$A$2:$O$5000,$B88,I$1)="","",INDEX(Dépenses!$A$2:$O$5000,$B88,I$1)),"")</f>
        <v/>
      </c>
      <c r="J88" s="81" t="str" cm="1">
        <f t="array" aca="1" ref="J88" ca="1">IF(AND($A88&lt;&gt;"",$A88&lt;&gt;"fin"),IF(INDEX(Dépenses!$A$2:$O$5000,$B88,J$1)="","",INDEX(Dépenses!$A$2:$O$5000,$B88,J$1)),"")</f>
        <v/>
      </c>
      <c r="K88" s="10" t="str" cm="1">
        <f t="array" aca="1" ref="K88" ca="1">IF(AND($A88&lt;&gt;"",$A88&lt;&gt;"fin"),IF(INDEX(Dépenses!$A$2:$T$5000,$B88,K$1)="","",INDEX(Dépenses!$A$2:$T$5000,$B88,K$1)),"")</f>
        <v/>
      </c>
      <c r="L88" s="10" t="str" cm="1">
        <f t="array" aca="1" ref="L88" ca="1">IF(AND($A88&lt;&gt;"",$A88&lt;&gt;"fin"),IF(INDEX(Dépenses!$A$2:$T$5000,$B88,L$1)="","",INDEX(Dépenses!$A$2:$T$5000,$B88,L$1)),"")</f>
        <v/>
      </c>
      <c r="M88" s="10" t="str" cm="1">
        <f t="array" aca="1" ref="M88" ca="1">IF(AND($A88&lt;&gt;"",$A88&lt;&gt;"fin"),IF(INDEX(Dépenses!$A$2:$T$5000,$B88,M$1)="","",INDEX(Dépenses!$A$2:$T$5000,$B88,M$1)),"")</f>
        <v/>
      </c>
      <c r="N88" s="10" t="str" cm="1">
        <f t="array" aca="1" ref="N88" ca="1">IF(AND($A88&lt;&gt;"",$A88&lt;&gt;"fin"),IF(INDEX(Dépenses!$A$2:$T$5000,$B88,N$1)="","",INDEX(Dépenses!$A$2:$T$5000,$B88,N$1)),"")</f>
        <v/>
      </c>
      <c r="O88" s="10" t="str" cm="1">
        <f t="array" aca="1" ref="O88" ca="1">IF(AND($A88&lt;&gt;"",$A88&lt;&gt;"fin"),IF(INDEX(Dépenses!$A$2:$T$5000,$B88,O$1)="","",INDEX(Dépenses!$A$2:$T$5000,$B88,O$1)),"")</f>
        <v/>
      </c>
      <c r="P88" s="10" t="str" cm="1">
        <f t="array" aca="1" ref="P88" ca="1">IF(AND($A88&lt;&gt;"",$A88&lt;&gt;"fin"),IF(INDEX(Dépenses!$A$2:$T$5000,$B88,P$1)="","",INDEX(Dépenses!$A$2:$T$5000,$B88,P$1)),"")</f>
        <v/>
      </c>
      <c r="Q88" s="10" t="str" cm="1">
        <f t="array" aca="1" ref="Q88" ca="1">IF(AND($A88&lt;&gt;"",$A88&lt;&gt;"fin"),IF(INDEX(Dépenses!$A$2:$T$5000,$B88,Q$1)="","",INDEX(Dépenses!$A$2:$T$5000,$B88,Q$1)),"")</f>
        <v/>
      </c>
      <c r="R88" s="10" t="str" cm="1">
        <f t="array" aca="1" ref="R88" ca="1">IF(AND($A88&lt;&gt;"",$A88&lt;&gt;"fin"),IF(INDEX(Dépenses!$A$2:$T$5000,$B88,R$1)="","",INDEX(Dépenses!$A$2:$T$5000,$B88,R$1)),"")</f>
        <v/>
      </c>
      <c r="S88" s="10" t="str" cm="1">
        <f t="array" aca="1" ref="S88" ca="1">IF(AND($A88&lt;&gt;"",$A88&lt;&gt;"fin"),IF(INDEX(Dépenses!$A$2:$T$5000,$B88,S$1)="","",INDEX(Dépenses!$A$2:$T$5000,$B88,S$1)),"")</f>
        <v/>
      </c>
      <c r="T88" s="10" t="str" cm="1">
        <f t="array" aca="1" ref="T88" ca="1">IF(AND($A88&lt;&gt;"",$A88&lt;&gt;"fin"),IF(INDEX(Dépenses!$A$2:$T$5000,$B88,T$1)="","",INDEX(Dépenses!$A$2:$T$5000,$B88,T$1)),"")</f>
        <v/>
      </c>
    </row>
    <row r="89" spans="1:20" x14ac:dyDescent="0.25">
      <c r="A89" t="str">
        <f ca="1">IF(OR(A88="",A88="fin"),"",IF(ISNA(MATCH($F$3,OFFSET(Dépenses!$F$2:$F$5000,B88,0),0)),"fin",MATCH($F$3,OFFSET(Dépenses!$F$2:$F$5000,B88,0),0)))</f>
        <v/>
      </c>
      <c r="B89" t="str">
        <f t="shared" ca="1" si="3"/>
        <v/>
      </c>
      <c r="D89" s="79" t="str" cm="1">
        <f t="array" aca="1" ref="D89" ca="1">IF(AND($A89&lt;&gt;"",$A89&lt;&gt;"fin"),IF(INDEX(Dépenses!$A$2:$O$5000,$B89,D$1)="","",INDEX(Dépenses!$A$2:$O$5000,$B89,D$1)),"")</f>
        <v/>
      </c>
      <c r="E89" s="79" t="str" cm="1">
        <f t="array" aca="1" ref="E89" ca="1">IF(AND($A89&lt;&gt;"",$A89&lt;&gt;"fin"),IF(INDEX(Dépenses!$A$2:$O$5000,$B89,E$1)="","",INDEX(Dépenses!$A$2:$O$5000,$B89,E$1)),"")</f>
        <v/>
      </c>
      <c r="F89" s="79" t="str" cm="1">
        <f t="array" aca="1" ref="F89" ca="1">IF(AND($A89&lt;&gt;"",$A89&lt;&gt;"fin"),IF(INDEX(Dépenses!$A$2:$O$5000,$B89,F$1)="","",INDEX(Dépenses!$A$2:$O$5000,$B89,F$1)),"")</f>
        <v/>
      </c>
      <c r="G89" s="80" t="str" cm="1">
        <f t="array" aca="1" ref="G89" ca="1">IF(AND($A89&lt;&gt;"",$A89&lt;&gt;"fin"),IF(INDEX(Dépenses!$A$2:$O$5000,$B89,G$1)="","",INDEX(Dépenses!$A$2:$O$5000,$B89,G$1)),"")</f>
        <v/>
      </c>
      <c r="H89" s="11" t="str" cm="1">
        <f t="array" aca="1" ref="H89" ca="1">IF(AND($A89&lt;&gt;"",$A89&lt;&gt;"fin"),IF(INDEX(Dépenses!$A$2:$O$5000,$B89,H$1)="","",INDEX(Dépenses!$A$2:$O$5000,$B89,H$1)),"")</f>
        <v/>
      </c>
      <c r="I89" s="79" t="str" cm="1">
        <f t="array" aca="1" ref="I89" ca="1">IF(AND($A89&lt;&gt;"",$A89&lt;&gt;"fin"),IF(INDEX(Dépenses!$A$2:$O$5000,$B89,I$1)="","",INDEX(Dépenses!$A$2:$O$5000,$B89,I$1)),"")</f>
        <v/>
      </c>
      <c r="J89" s="81" t="str" cm="1">
        <f t="array" aca="1" ref="J89" ca="1">IF(AND($A89&lt;&gt;"",$A89&lt;&gt;"fin"),IF(INDEX(Dépenses!$A$2:$O$5000,$B89,J$1)="","",INDEX(Dépenses!$A$2:$O$5000,$B89,J$1)),"")</f>
        <v/>
      </c>
      <c r="K89" s="10" t="str" cm="1">
        <f t="array" aca="1" ref="K89" ca="1">IF(AND($A89&lt;&gt;"",$A89&lt;&gt;"fin"),IF(INDEX(Dépenses!$A$2:$T$5000,$B89,K$1)="","",INDEX(Dépenses!$A$2:$T$5000,$B89,K$1)),"")</f>
        <v/>
      </c>
      <c r="L89" s="10" t="str" cm="1">
        <f t="array" aca="1" ref="L89" ca="1">IF(AND($A89&lt;&gt;"",$A89&lt;&gt;"fin"),IF(INDEX(Dépenses!$A$2:$T$5000,$B89,L$1)="","",INDEX(Dépenses!$A$2:$T$5000,$B89,L$1)),"")</f>
        <v/>
      </c>
      <c r="M89" s="10" t="str" cm="1">
        <f t="array" aca="1" ref="M89" ca="1">IF(AND($A89&lt;&gt;"",$A89&lt;&gt;"fin"),IF(INDEX(Dépenses!$A$2:$T$5000,$B89,M$1)="","",INDEX(Dépenses!$A$2:$T$5000,$B89,M$1)),"")</f>
        <v/>
      </c>
      <c r="N89" s="10" t="str" cm="1">
        <f t="array" aca="1" ref="N89" ca="1">IF(AND($A89&lt;&gt;"",$A89&lt;&gt;"fin"),IF(INDEX(Dépenses!$A$2:$T$5000,$B89,N$1)="","",INDEX(Dépenses!$A$2:$T$5000,$B89,N$1)),"")</f>
        <v/>
      </c>
      <c r="O89" s="10" t="str" cm="1">
        <f t="array" aca="1" ref="O89" ca="1">IF(AND($A89&lt;&gt;"",$A89&lt;&gt;"fin"),IF(INDEX(Dépenses!$A$2:$T$5000,$B89,O$1)="","",INDEX(Dépenses!$A$2:$T$5000,$B89,O$1)),"")</f>
        <v/>
      </c>
      <c r="P89" s="10" t="str" cm="1">
        <f t="array" aca="1" ref="P89" ca="1">IF(AND($A89&lt;&gt;"",$A89&lt;&gt;"fin"),IF(INDEX(Dépenses!$A$2:$T$5000,$B89,P$1)="","",INDEX(Dépenses!$A$2:$T$5000,$B89,P$1)),"")</f>
        <v/>
      </c>
      <c r="Q89" s="10" t="str" cm="1">
        <f t="array" aca="1" ref="Q89" ca="1">IF(AND($A89&lt;&gt;"",$A89&lt;&gt;"fin"),IF(INDEX(Dépenses!$A$2:$T$5000,$B89,Q$1)="","",INDEX(Dépenses!$A$2:$T$5000,$B89,Q$1)),"")</f>
        <v/>
      </c>
      <c r="R89" s="10" t="str" cm="1">
        <f t="array" aca="1" ref="R89" ca="1">IF(AND($A89&lt;&gt;"",$A89&lt;&gt;"fin"),IF(INDEX(Dépenses!$A$2:$T$5000,$B89,R$1)="","",INDEX(Dépenses!$A$2:$T$5000,$B89,R$1)),"")</f>
        <v/>
      </c>
      <c r="S89" s="10" t="str" cm="1">
        <f t="array" aca="1" ref="S89" ca="1">IF(AND($A89&lt;&gt;"",$A89&lt;&gt;"fin"),IF(INDEX(Dépenses!$A$2:$T$5000,$B89,S$1)="","",INDEX(Dépenses!$A$2:$T$5000,$B89,S$1)),"")</f>
        <v/>
      </c>
      <c r="T89" s="10" t="str" cm="1">
        <f t="array" aca="1" ref="T89" ca="1">IF(AND($A89&lt;&gt;"",$A89&lt;&gt;"fin"),IF(INDEX(Dépenses!$A$2:$T$5000,$B89,T$1)="","",INDEX(Dépenses!$A$2:$T$5000,$B89,T$1)),"")</f>
        <v/>
      </c>
    </row>
    <row r="90" spans="1:20" x14ac:dyDescent="0.25">
      <c r="A90" t="str">
        <f ca="1">IF(OR(A89="",A89="fin"),"",IF(ISNA(MATCH($F$3,OFFSET(Dépenses!$F$2:$F$5000,B89,0),0)),"fin",MATCH($F$3,OFFSET(Dépenses!$F$2:$F$5000,B89,0),0)))</f>
        <v/>
      </c>
      <c r="B90" t="str">
        <f t="shared" ca="1" si="3"/>
        <v/>
      </c>
      <c r="D90" s="79" t="str" cm="1">
        <f t="array" aca="1" ref="D90" ca="1">IF(AND($A90&lt;&gt;"",$A90&lt;&gt;"fin"),IF(INDEX(Dépenses!$A$2:$O$5000,$B90,D$1)="","",INDEX(Dépenses!$A$2:$O$5000,$B90,D$1)),"")</f>
        <v/>
      </c>
      <c r="E90" s="79" t="str" cm="1">
        <f t="array" aca="1" ref="E90" ca="1">IF(AND($A90&lt;&gt;"",$A90&lt;&gt;"fin"),IF(INDEX(Dépenses!$A$2:$O$5000,$B90,E$1)="","",INDEX(Dépenses!$A$2:$O$5000,$B90,E$1)),"")</f>
        <v/>
      </c>
      <c r="F90" s="79" t="str" cm="1">
        <f t="array" aca="1" ref="F90" ca="1">IF(AND($A90&lt;&gt;"",$A90&lt;&gt;"fin"),IF(INDEX(Dépenses!$A$2:$O$5000,$B90,F$1)="","",INDEX(Dépenses!$A$2:$O$5000,$B90,F$1)),"")</f>
        <v/>
      </c>
      <c r="G90" s="80" t="str" cm="1">
        <f t="array" aca="1" ref="G90" ca="1">IF(AND($A90&lt;&gt;"",$A90&lt;&gt;"fin"),IF(INDEX(Dépenses!$A$2:$O$5000,$B90,G$1)="","",INDEX(Dépenses!$A$2:$O$5000,$B90,G$1)),"")</f>
        <v/>
      </c>
      <c r="H90" s="11" t="str" cm="1">
        <f t="array" aca="1" ref="H90" ca="1">IF(AND($A90&lt;&gt;"",$A90&lt;&gt;"fin"),IF(INDEX(Dépenses!$A$2:$O$5000,$B90,H$1)="","",INDEX(Dépenses!$A$2:$O$5000,$B90,H$1)),"")</f>
        <v/>
      </c>
      <c r="I90" s="79" t="str" cm="1">
        <f t="array" aca="1" ref="I90" ca="1">IF(AND($A90&lt;&gt;"",$A90&lt;&gt;"fin"),IF(INDEX(Dépenses!$A$2:$O$5000,$B90,I$1)="","",INDEX(Dépenses!$A$2:$O$5000,$B90,I$1)),"")</f>
        <v/>
      </c>
      <c r="J90" s="81" t="str" cm="1">
        <f t="array" aca="1" ref="J90" ca="1">IF(AND($A90&lt;&gt;"",$A90&lt;&gt;"fin"),IF(INDEX(Dépenses!$A$2:$O$5000,$B90,J$1)="","",INDEX(Dépenses!$A$2:$O$5000,$B90,J$1)),"")</f>
        <v/>
      </c>
      <c r="K90" s="10" t="str" cm="1">
        <f t="array" aca="1" ref="K90" ca="1">IF(AND($A90&lt;&gt;"",$A90&lt;&gt;"fin"),IF(INDEX(Dépenses!$A$2:$T$5000,$B90,K$1)="","",INDEX(Dépenses!$A$2:$T$5000,$B90,K$1)),"")</f>
        <v/>
      </c>
      <c r="L90" s="10" t="str" cm="1">
        <f t="array" aca="1" ref="L90" ca="1">IF(AND($A90&lt;&gt;"",$A90&lt;&gt;"fin"),IF(INDEX(Dépenses!$A$2:$T$5000,$B90,L$1)="","",INDEX(Dépenses!$A$2:$T$5000,$B90,L$1)),"")</f>
        <v/>
      </c>
      <c r="M90" s="10" t="str" cm="1">
        <f t="array" aca="1" ref="M90" ca="1">IF(AND($A90&lt;&gt;"",$A90&lt;&gt;"fin"),IF(INDEX(Dépenses!$A$2:$T$5000,$B90,M$1)="","",INDEX(Dépenses!$A$2:$T$5000,$B90,M$1)),"")</f>
        <v/>
      </c>
      <c r="N90" s="10" t="str" cm="1">
        <f t="array" aca="1" ref="N90" ca="1">IF(AND($A90&lt;&gt;"",$A90&lt;&gt;"fin"),IF(INDEX(Dépenses!$A$2:$T$5000,$B90,N$1)="","",INDEX(Dépenses!$A$2:$T$5000,$B90,N$1)),"")</f>
        <v/>
      </c>
      <c r="O90" s="10" t="str" cm="1">
        <f t="array" aca="1" ref="O90" ca="1">IF(AND($A90&lt;&gt;"",$A90&lt;&gt;"fin"),IF(INDEX(Dépenses!$A$2:$T$5000,$B90,O$1)="","",INDEX(Dépenses!$A$2:$T$5000,$B90,O$1)),"")</f>
        <v/>
      </c>
      <c r="P90" s="10" t="str" cm="1">
        <f t="array" aca="1" ref="P90" ca="1">IF(AND($A90&lt;&gt;"",$A90&lt;&gt;"fin"),IF(INDEX(Dépenses!$A$2:$T$5000,$B90,P$1)="","",INDEX(Dépenses!$A$2:$T$5000,$B90,P$1)),"")</f>
        <v/>
      </c>
      <c r="Q90" s="10" t="str" cm="1">
        <f t="array" aca="1" ref="Q90" ca="1">IF(AND($A90&lt;&gt;"",$A90&lt;&gt;"fin"),IF(INDEX(Dépenses!$A$2:$T$5000,$B90,Q$1)="","",INDEX(Dépenses!$A$2:$T$5000,$B90,Q$1)),"")</f>
        <v/>
      </c>
      <c r="R90" s="10" t="str" cm="1">
        <f t="array" aca="1" ref="R90" ca="1">IF(AND($A90&lt;&gt;"",$A90&lt;&gt;"fin"),IF(INDEX(Dépenses!$A$2:$T$5000,$B90,R$1)="","",INDEX(Dépenses!$A$2:$T$5000,$B90,R$1)),"")</f>
        <v/>
      </c>
      <c r="S90" s="10" t="str" cm="1">
        <f t="array" aca="1" ref="S90" ca="1">IF(AND($A90&lt;&gt;"",$A90&lt;&gt;"fin"),IF(INDEX(Dépenses!$A$2:$T$5000,$B90,S$1)="","",INDEX(Dépenses!$A$2:$T$5000,$B90,S$1)),"")</f>
        <v/>
      </c>
      <c r="T90" s="10" t="str" cm="1">
        <f t="array" aca="1" ref="T90" ca="1">IF(AND($A90&lt;&gt;"",$A90&lt;&gt;"fin"),IF(INDEX(Dépenses!$A$2:$T$5000,$B90,T$1)="","",INDEX(Dépenses!$A$2:$T$5000,$B90,T$1)),"")</f>
        <v/>
      </c>
    </row>
    <row r="91" spans="1:20" x14ac:dyDescent="0.25">
      <c r="A91" t="str">
        <f ca="1">IF(OR(A90="",A90="fin"),"",IF(ISNA(MATCH($F$3,OFFSET(Dépenses!$F$2:$F$5000,B90,0),0)),"fin",MATCH($F$3,OFFSET(Dépenses!$F$2:$F$5000,B90,0),0)))</f>
        <v/>
      </c>
      <c r="B91" t="str">
        <f t="shared" ca="1" si="3"/>
        <v/>
      </c>
      <c r="D91" s="79" t="str" cm="1">
        <f t="array" aca="1" ref="D91" ca="1">IF(AND($A91&lt;&gt;"",$A91&lt;&gt;"fin"),IF(INDEX(Dépenses!$A$2:$O$5000,$B91,D$1)="","",INDEX(Dépenses!$A$2:$O$5000,$B91,D$1)),"")</f>
        <v/>
      </c>
      <c r="E91" s="79" t="str" cm="1">
        <f t="array" aca="1" ref="E91" ca="1">IF(AND($A91&lt;&gt;"",$A91&lt;&gt;"fin"),IF(INDEX(Dépenses!$A$2:$O$5000,$B91,E$1)="","",INDEX(Dépenses!$A$2:$O$5000,$B91,E$1)),"")</f>
        <v/>
      </c>
      <c r="F91" s="79" t="str" cm="1">
        <f t="array" aca="1" ref="F91" ca="1">IF(AND($A91&lt;&gt;"",$A91&lt;&gt;"fin"),IF(INDEX(Dépenses!$A$2:$O$5000,$B91,F$1)="","",INDEX(Dépenses!$A$2:$O$5000,$B91,F$1)),"")</f>
        <v/>
      </c>
      <c r="G91" s="80" t="str" cm="1">
        <f t="array" aca="1" ref="G91" ca="1">IF(AND($A91&lt;&gt;"",$A91&lt;&gt;"fin"),IF(INDEX(Dépenses!$A$2:$O$5000,$B91,G$1)="","",INDEX(Dépenses!$A$2:$O$5000,$B91,G$1)),"")</f>
        <v/>
      </c>
      <c r="H91" s="11" t="str" cm="1">
        <f t="array" aca="1" ref="H91" ca="1">IF(AND($A91&lt;&gt;"",$A91&lt;&gt;"fin"),IF(INDEX(Dépenses!$A$2:$O$5000,$B91,H$1)="","",INDEX(Dépenses!$A$2:$O$5000,$B91,H$1)),"")</f>
        <v/>
      </c>
      <c r="I91" s="79" t="str" cm="1">
        <f t="array" aca="1" ref="I91" ca="1">IF(AND($A91&lt;&gt;"",$A91&lt;&gt;"fin"),IF(INDEX(Dépenses!$A$2:$O$5000,$B91,I$1)="","",INDEX(Dépenses!$A$2:$O$5000,$B91,I$1)),"")</f>
        <v/>
      </c>
      <c r="J91" s="81" t="str" cm="1">
        <f t="array" aca="1" ref="J91" ca="1">IF(AND($A91&lt;&gt;"",$A91&lt;&gt;"fin"),IF(INDEX(Dépenses!$A$2:$O$5000,$B91,J$1)="","",INDEX(Dépenses!$A$2:$O$5000,$B91,J$1)),"")</f>
        <v/>
      </c>
      <c r="K91" s="10" t="str" cm="1">
        <f t="array" aca="1" ref="K91" ca="1">IF(AND($A91&lt;&gt;"",$A91&lt;&gt;"fin"),IF(INDEX(Dépenses!$A$2:$T$5000,$B91,K$1)="","",INDEX(Dépenses!$A$2:$T$5000,$B91,K$1)),"")</f>
        <v/>
      </c>
      <c r="L91" s="10" t="str" cm="1">
        <f t="array" aca="1" ref="L91" ca="1">IF(AND($A91&lt;&gt;"",$A91&lt;&gt;"fin"),IF(INDEX(Dépenses!$A$2:$T$5000,$B91,L$1)="","",INDEX(Dépenses!$A$2:$T$5000,$B91,L$1)),"")</f>
        <v/>
      </c>
      <c r="M91" s="10" t="str" cm="1">
        <f t="array" aca="1" ref="M91" ca="1">IF(AND($A91&lt;&gt;"",$A91&lt;&gt;"fin"),IF(INDEX(Dépenses!$A$2:$T$5000,$B91,M$1)="","",INDEX(Dépenses!$A$2:$T$5000,$B91,M$1)),"")</f>
        <v/>
      </c>
      <c r="N91" s="10" t="str" cm="1">
        <f t="array" aca="1" ref="N91" ca="1">IF(AND($A91&lt;&gt;"",$A91&lt;&gt;"fin"),IF(INDEX(Dépenses!$A$2:$T$5000,$B91,N$1)="","",INDEX(Dépenses!$A$2:$T$5000,$B91,N$1)),"")</f>
        <v/>
      </c>
      <c r="O91" s="10" t="str" cm="1">
        <f t="array" aca="1" ref="O91" ca="1">IF(AND($A91&lt;&gt;"",$A91&lt;&gt;"fin"),IF(INDEX(Dépenses!$A$2:$T$5000,$B91,O$1)="","",INDEX(Dépenses!$A$2:$T$5000,$B91,O$1)),"")</f>
        <v/>
      </c>
      <c r="P91" s="10" t="str" cm="1">
        <f t="array" aca="1" ref="P91" ca="1">IF(AND($A91&lt;&gt;"",$A91&lt;&gt;"fin"),IF(INDEX(Dépenses!$A$2:$T$5000,$B91,P$1)="","",INDEX(Dépenses!$A$2:$T$5000,$B91,P$1)),"")</f>
        <v/>
      </c>
      <c r="Q91" s="10" t="str" cm="1">
        <f t="array" aca="1" ref="Q91" ca="1">IF(AND($A91&lt;&gt;"",$A91&lt;&gt;"fin"),IF(INDEX(Dépenses!$A$2:$T$5000,$B91,Q$1)="","",INDEX(Dépenses!$A$2:$T$5000,$B91,Q$1)),"")</f>
        <v/>
      </c>
      <c r="R91" s="10" t="str" cm="1">
        <f t="array" aca="1" ref="R91" ca="1">IF(AND($A91&lt;&gt;"",$A91&lt;&gt;"fin"),IF(INDEX(Dépenses!$A$2:$T$5000,$B91,R$1)="","",INDEX(Dépenses!$A$2:$T$5000,$B91,R$1)),"")</f>
        <v/>
      </c>
      <c r="S91" s="10" t="str" cm="1">
        <f t="array" aca="1" ref="S91" ca="1">IF(AND($A91&lt;&gt;"",$A91&lt;&gt;"fin"),IF(INDEX(Dépenses!$A$2:$T$5000,$B91,S$1)="","",INDEX(Dépenses!$A$2:$T$5000,$B91,S$1)),"")</f>
        <v/>
      </c>
      <c r="T91" s="10" t="str" cm="1">
        <f t="array" aca="1" ref="T91" ca="1">IF(AND($A91&lt;&gt;"",$A91&lt;&gt;"fin"),IF(INDEX(Dépenses!$A$2:$T$5000,$B91,T$1)="","",INDEX(Dépenses!$A$2:$T$5000,$B91,T$1)),"")</f>
        <v/>
      </c>
    </row>
    <row r="92" spans="1:20" x14ac:dyDescent="0.25">
      <c r="A92" t="str">
        <f ca="1">IF(OR(A91="",A91="fin"),"",IF(ISNA(MATCH($F$3,OFFSET(Dépenses!$F$2:$F$5000,B91,0),0)),"fin",MATCH($F$3,OFFSET(Dépenses!$F$2:$F$5000,B91,0),0)))</f>
        <v/>
      </c>
      <c r="B92" t="str">
        <f t="shared" ca="1" si="3"/>
        <v/>
      </c>
      <c r="D92" s="79" t="str" cm="1">
        <f t="array" aca="1" ref="D92" ca="1">IF(AND($A92&lt;&gt;"",$A92&lt;&gt;"fin"),IF(INDEX(Dépenses!$A$2:$O$5000,$B92,D$1)="","",INDEX(Dépenses!$A$2:$O$5000,$B92,D$1)),"")</f>
        <v/>
      </c>
      <c r="E92" s="79" t="str" cm="1">
        <f t="array" aca="1" ref="E92" ca="1">IF(AND($A92&lt;&gt;"",$A92&lt;&gt;"fin"),IF(INDEX(Dépenses!$A$2:$O$5000,$B92,E$1)="","",INDEX(Dépenses!$A$2:$O$5000,$B92,E$1)),"")</f>
        <v/>
      </c>
      <c r="F92" s="79" t="str" cm="1">
        <f t="array" aca="1" ref="F92" ca="1">IF(AND($A92&lt;&gt;"",$A92&lt;&gt;"fin"),IF(INDEX(Dépenses!$A$2:$O$5000,$B92,F$1)="","",INDEX(Dépenses!$A$2:$O$5000,$B92,F$1)),"")</f>
        <v/>
      </c>
      <c r="G92" s="80" t="str" cm="1">
        <f t="array" aca="1" ref="G92" ca="1">IF(AND($A92&lt;&gt;"",$A92&lt;&gt;"fin"),IF(INDEX(Dépenses!$A$2:$O$5000,$B92,G$1)="","",INDEX(Dépenses!$A$2:$O$5000,$B92,G$1)),"")</f>
        <v/>
      </c>
      <c r="H92" s="11" t="str" cm="1">
        <f t="array" aca="1" ref="H92" ca="1">IF(AND($A92&lt;&gt;"",$A92&lt;&gt;"fin"),IF(INDEX(Dépenses!$A$2:$O$5000,$B92,H$1)="","",INDEX(Dépenses!$A$2:$O$5000,$B92,H$1)),"")</f>
        <v/>
      </c>
      <c r="I92" s="79" t="str" cm="1">
        <f t="array" aca="1" ref="I92" ca="1">IF(AND($A92&lt;&gt;"",$A92&lt;&gt;"fin"),IF(INDEX(Dépenses!$A$2:$O$5000,$B92,I$1)="","",INDEX(Dépenses!$A$2:$O$5000,$B92,I$1)),"")</f>
        <v/>
      </c>
      <c r="J92" s="81" t="str" cm="1">
        <f t="array" aca="1" ref="J92" ca="1">IF(AND($A92&lt;&gt;"",$A92&lt;&gt;"fin"),IF(INDEX(Dépenses!$A$2:$O$5000,$B92,J$1)="","",INDEX(Dépenses!$A$2:$O$5000,$B92,J$1)),"")</f>
        <v/>
      </c>
      <c r="K92" s="10" t="str" cm="1">
        <f t="array" aca="1" ref="K92" ca="1">IF(AND($A92&lt;&gt;"",$A92&lt;&gt;"fin"),IF(INDEX(Dépenses!$A$2:$T$5000,$B92,K$1)="","",INDEX(Dépenses!$A$2:$T$5000,$B92,K$1)),"")</f>
        <v/>
      </c>
      <c r="L92" s="10" t="str" cm="1">
        <f t="array" aca="1" ref="L92" ca="1">IF(AND($A92&lt;&gt;"",$A92&lt;&gt;"fin"),IF(INDEX(Dépenses!$A$2:$T$5000,$B92,L$1)="","",INDEX(Dépenses!$A$2:$T$5000,$B92,L$1)),"")</f>
        <v/>
      </c>
      <c r="M92" s="10" t="str" cm="1">
        <f t="array" aca="1" ref="M92" ca="1">IF(AND($A92&lt;&gt;"",$A92&lt;&gt;"fin"),IF(INDEX(Dépenses!$A$2:$T$5000,$B92,M$1)="","",INDEX(Dépenses!$A$2:$T$5000,$B92,M$1)),"")</f>
        <v/>
      </c>
      <c r="N92" s="10" t="str" cm="1">
        <f t="array" aca="1" ref="N92" ca="1">IF(AND($A92&lt;&gt;"",$A92&lt;&gt;"fin"),IF(INDEX(Dépenses!$A$2:$T$5000,$B92,N$1)="","",INDEX(Dépenses!$A$2:$T$5000,$B92,N$1)),"")</f>
        <v/>
      </c>
      <c r="O92" s="10" t="str" cm="1">
        <f t="array" aca="1" ref="O92" ca="1">IF(AND($A92&lt;&gt;"",$A92&lt;&gt;"fin"),IF(INDEX(Dépenses!$A$2:$T$5000,$B92,O$1)="","",INDEX(Dépenses!$A$2:$T$5000,$B92,O$1)),"")</f>
        <v/>
      </c>
      <c r="P92" s="10" t="str" cm="1">
        <f t="array" aca="1" ref="P92" ca="1">IF(AND($A92&lt;&gt;"",$A92&lt;&gt;"fin"),IF(INDEX(Dépenses!$A$2:$T$5000,$B92,P$1)="","",INDEX(Dépenses!$A$2:$T$5000,$B92,P$1)),"")</f>
        <v/>
      </c>
      <c r="Q92" s="10" t="str" cm="1">
        <f t="array" aca="1" ref="Q92" ca="1">IF(AND($A92&lt;&gt;"",$A92&lt;&gt;"fin"),IF(INDEX(Dépenses!$A$2:$T$5000,$B92,Q$1)="","",INDEX(Dépenses!$A$2:$T$5000,$B92,Q$1)),"")</f>
        <v/>
      </c>
      <c r="R92" s="10" t="str" cm="1">
        <f t="array" aca="1" ref="R92" ca="1">IF(AND($A92&lt;&gt;"",$A92&lt;&gt;"fin"),IF(INDEX(Dépenses!$A$2:$T$5000,$B92,R$1)="","",INDEX(Dépenses!$A$2:$T$5000,$B92,R$1)),"")</f>
        <v/>
      </c>
      <c r="S92" s="10" t="str" cm="1">
        <f t="array" aca="1" ref="S92" ca="1">IF(AND($A92&lt;&gt;"",$A92&lt;&gt;"fin"),IF(INDEX(Dépenses!$A$2:$T$5000,$B92,S$1)="","",INDEX(Dépenses!$A$2:$T$5000,$B92,S$1)),"")</f>
        <v/>
      </c>
      <c r="T92" s="10" t="str" cm="1">
        <f t="array" aca="1" ref="T92" ca="1">IF(AND($A92&lt;&gt;"",$A92&lt;&gt;"fin"),IF(INDEX(Dépenses!$A$2:$T$5000,$B92,T$1)="","",INDEX(Dépenses!$A$2:$T$5000,$B92,T$1)),"")</f>
        <v/>
      </c>
    </row>
    <row r="93" spans="1:20" x14ac:dyDescent="0.25">
      <c r="A93" t="str">
        <f ca="1">IF(OR(A92="",A92="fin"),"",IF(ISNA(MATCH($F$3,OFFSET(Dépenses!$F$2:$F$5000,B92,0),0)),"fin",MATCH($F$3,OFFSET(Dépenses!$F$2:$F$5000,B92,0),0)))</f>
        <v/>
      </c>
      <c r="B93" t="str">
        <f t="shared" ca="1" si="3"/>
        <v/>
      </c>
      <c r="D93" s="79" t="str" cm="1">
        <f t="array" aca="1" ref="D93" ca="1">IF(AND($A93&lt;&gt;"",$A93&lt;&gt;"fin"),IF(INDEX(Dépenses!$A$2:$O$5000,$B93,D$1)="","",INDEX(Dépenses!$A$2:$O$5000,$B93,D$1)),"")</f>
        <v/>
      </c>
      <c r="E93" s="79" t="str" cm="1">
        <f t="array" aca="1" ref="E93" ca="1">IF(AND($A93&lt;&gt;"",$A93&lt;&gt;"fin"),IF(INDEX(Dépenses!$A$2:$O$5000,$B93,E$1)="","",INDEX(Dépenses!$A$2:$O$5000,$B93,E$1)),"")</f>
        <v/>
      </c>
      <c r="F93" s="79" t="str" cm="1">
        <f t="array" aca="1" ref="F93" ca="1">IF(AND($A93&lt;&gt;"",$A93&lt;&gt;"fin"),IF(INDEX(Dépenses!$A$2:$O$5000,$B93,F$1)="","",INDEX(Dépenses!$A$2:$O$5000,$B93,F$1)),"")</f>
        <v/>
      </c>
      <c r="G93" s="80" t="str" cm="1">
        <f t="array" aca="1" ref="G93" ca="1">IF(AND($A93&lt;&gt;"",$A93&lt;&gt;"fin"),IF(INDEX(Dépenses!$A$2:$O$5000,$B93,G$1)="","",INDEX(Dépenses!$A$2:$O$5000,$B93,G$1)),"")</f>
        <v/>
      </c>
      <c r="H93" s="11" t="str" cm="1">
        <f t="array" aca="1" ref="H93" ca="1">IF(AND($A93&lt;&gt;"",$A93&lt;&gt;"fin"),IF(INDEX(Dépenses!$A$2:$O$5000,$B93,H$1)="","",INDEX(Dépenses!$A$2:$O$5000,$B93,H$1)),"")</f>
        <v/>
      </c>
      <c r="I93" s="79" t="str" cm="1">
        <f t="array" aca="1" ref="I93" ca="1">IF(AND($A93&lt;&gt;"",$A93&lt;&gt;"fin"),IF(INDEX(Dépenses!$A$2:$O$5000,$B93,I$1)="","",INDEX(Dépenses!$A$2:$O$5000,$B93,I$1)),"")</f>
        <v/>
      </c>
      <c r="J93" s="81" t="str" cm="1">
        <f t="array" aca="1" ref="J93" ca="1">IF(AND($A93&lt;&gt;"",$A93&lt;&gt;"fin"),IF(INDEX(Dépenses!$A$2:$O$5000,$B93,J$1)="","",INDEX(Dépenses!$A$2:$O$5000,$B93,J$1)),"")</f>
        <v/>
      </c>
      <c r="K93" s="10" t="str" cm="1">
        <f t="array" aca="1" ref="K93" ca="1">IF(AND($A93&lt;&gt;"",$A93&lt;&gt;"fin"),IF(INDEX(Dépenses!$A$2:$T$5000,$B93,K$1)="","",INDEX(Dépenses!$A$2:$T$5000,$B93,K$1)),"")</f>
        <v/>
      </c>
      <c r="L93" s="10" t="str" cm="1">
        <f t="array" aca="1" ref="L93" ca="1">IF(AND($A93&lt;&gt;"",$A93&lt;&gt;"fin"),IF(INDEX(Dépenses!$A$2:$T$5000,$B93,L$1)="","",INDEX(Dépenses!$A$2:$T$5000,$B93,L$1)),"")</f>
        <v/>
      </c>
      <c r="M93" s="10" t="str" cm="1">
        <f t="array" aca="1" ref="M93" ca="1">IF(AND($A93&lt;&gt;"",$A93&lt;&gt;"fin"),IF(INDEX(Dépenses!$A$2:$T$5000,$B93,M$1)="","",INDEX(Dépenses!$A$2:$T$5000,$B93,M$1)),"")</f>
        <v/>
      </c>
      <c r="N93" s="10" t="str" cm="1">
        <f t="array" aca="1" ref="N93" ca="1">IF(AND($A93&lt;&gt;"",$A93&lt;&gt;"fin"),IF(INDEX(Dépenses!$A$2:$T$5000,$B93,N$1)="","",INDEX(Dépenses!$A$2:$T$5000,$B93,N$1)),"")</f>
        <v/>
      </c>
      <c r="O93" s="10" t="str" cm="1">
        <f t="array" aca="1" ref="O93" ca="1">IF(AND($A93&lt;&gt;"",$A93&lt;&gt;"fin"),IF(INDEX(Dépenses!$A$2:$T$5000,$B93,O$1)="","",INDEX(Dépenses!$A$2:$T$5000,$B93,O$1)),"")</f>
        <v/>
      </c>
      <c r="P93" s="10" t="str" cm="1">
        <f t="array" aca="1" ref="P93" ca="1">IF(AND($A93&lt;&gt;"",$A93&lt;&gt;"fin"),IF(INDEX(Dépenses!$A$2:$T$5000,$B93,P$1)="","",INDEX(Dépenses!$A$2:$T$5000,$B93,P$1)),"")</f>
        <v/>
      </c>
      <c r="Q93" s="10" t="str" cm="1">
        <f t="array" aca="1" ref="Q93" ca="1">IF(AND($A93&lt;&gt;"",$A93&lt;&gt;"fin"),IF(INDEX(Dépenses!$A$2:$T$5000,$B93,Q$1)="","",INDEX(Dépenses!$A$2:$T$5000,$B93,Q$1)),"")</f>
        <v/>
      </c>
      <c r="R93" s="10" t="str" cm="1">
        <f t="array" aca="1" ref="R93" ca="1">IF(AND($A93&lt;&gt;"",$A93&lt;&gt;"fin"),IF(INDEX(Dépenses!$A$2:$T$5000,$B93,R$1)="","",INDEX(Dépenses!$A$2:$T$5000,$B93,R$1)),"")</f>
        <v/>
      </c>
      <c r="S93" s="10" t="str" cm="1">
        <f t="array" aca="1" ref="S93" ca="1">IF(AND($A93&lt;&gt;"",$A93&lt;&gt;"fin"),IF(INDEX(Dépenses!$A$2:$T$5000,$B93,S$1)="","",INDEX(Dépenses!$A$2:$T$5000,$B93,S$1)),"")</f>
        <v/>
      </c>
      <c r="T93" s="10" t="str" cm="1">
        <f t="array" aca="1" ref="T93" ca="1">IF(AND($A93&lt;&gt;"",$A93&lt;&gt;"fin"),IF(INDEX(Dépenses!$A$2:$T$5000,$B93,T$1)="","",INDEX(Dépenses!$A$2:$T$5000,$B93,T$1)),"")</f>
        <v/>
      </c>
    </row>
    <row r="94" spans="1:20" x14ac:dyDescent="0.25">
      <c r="A94" t="str">
        <f ca="1">IF(OR(A93="",A93="fin"),"",IF(ISNA(MATCH($F$3,OFFSET(Dépenses!$F$2:$F$5000,B93,0),0)),"fin",MATCH($F$3,OFFSET(Dépenses!$F$2:$F$5000,B93,0),0)))</f>
        <v/>
      </c>
      <c r="B94" t="str">
        <f t="shared" ca="1" si="3"/>
        <v/>
      </c>
      <c r="D94" s="79" t="str" cm="1">
        <f t="array" aca="1" ref="D94" ca="1">IF(AND($A94&lt;&gt;"",$A94&lt;&gt;"fin"),IF(INDEX(Dépenses!$A$2:$O$5000,$B94,D$1)="","",INDEX(Dépenses!$A$2:$O$5000,$B94,D$1)),"")</f>
        <v/>
      </c>
      <c r="E94" s="79" t="str" cm="1">
        <f t="array" aca="1" ref="E94" ca="1">IF(AND($A94&lt;&gt;"",$A94&lt;&gt;"fin"),IF(INDEX(Dépenses!$A$2:$O$5000,$B94,E$1)="","",INDEX(Dépenses!$A$2:$O$5000,$B94,E$1)),"")</f>
        <v/>
      </c>
      <c r="F94" s="79" t="str" cm="1">
        <f t="array" aca="1" ref="F94" ca="1">IF(AND($A94&lt;&gt;"",$A94&lt;&gt;"fin"),IF(INDEX(Dépenses!$A$2:$O$5000,$B94,F$1)="","",INDEX(Dépenses!$A$2:$O$5000,$B94,F$1)),"")</f>
        <v/>
      </c>
      <c r="G94" s="80" t="str" cm="1">
        <f t="array" aca="1" ref="G94" ca="1">IF(AND($A94&lt;&gt;"",$A94&lt;&gt;"fin"),IF(INDEX(Dépenses!$A$2:$O$5000,$B94,G$1)="","",INDEX(Dépenses!$A$2:$O$5000,$B94,G$1)),"")</f>
        <v/>
      </c>
      <c r="H94" s="11" t="str" cm="1">
        <f t="array" aca="1" ref="H94" ca="1">IF(AND($A94&lt;&gt;"",$A94&lt;&gt;"fin"),IF(INDEX(Dépenses!$A$2:$O$5000,$B94,H$1)="","",INDEX(Dépenses!$A$2:$O$5000,$B94,H$1)),"")</f>
        <v/>
      </c>
      <c r="I94" s="79" t="str" cm="1">
        <f t="array" aca="1" ref="I94" ca="1">IF(AND($A94&lt;&gt;"",$A94&lt;&gt;"fin"),IF(INDEX(Dépenses!$A$2:$O$5000,$B94,I$1)="","",INDEX(Dépenses!$A$2:$O$5000,$B94,I$1)),"")</f>
        <v/>
      </c>
      <c r="J94" s="81" t="str" cm="1">
        <f t="array" aca="1" ref="J94" ca="1">IF(AND($A94&lt;&gt;"",$A94&lt;&gt;"fin"),IF(INDEX(Dépenses!$A$2:$O$5000,$B94,J$1)="","",INDEX(Dépenses!$A$2:$O$5000,$B94,J$1)),"")</f>
        <v/>
      </c>
      <c r="K94" s="10" t="str" cm="1">
        <f t="array" aca="1" ref="K94" ca="1">IF(AND($A94&lt;&gt;"",$A94&lt;&gt;"fin"),IF(INDEX(Dépenses!$A$2:$T$5000,$B94,K$1)="","",INDEX(Dépenses!$A$2:$T$5000,$B94,K$1)),"")</f>
        <v/>
      </c>
      <c r="L94" s="10" t="str" cm="1">
        <f t="array" aca="1" ref="L94" ca="1">IF(AND($A94&lt;&gt;"",$A94&lt;&gt;"fin"),IF(INDEX(Dépenses!$A$2:$T$5000,$B94,L$1)="","",INDEX(Dépenses!$A$2:$T$5000,$B94,L$1)),"")</f>
        <v/>
      </c>
      <c r="M94" s="10" t="str" cm="1">
        <f t="array" aca="1" ref="M94" ca="1">IF(AND($A94&lt;&gt;"",$A94&lt;&gt;"fin"),IF(INDEX(Dépenses!$A$2:$T$5000,$B94,M$1)="","",INDEX(Dépenses!$A$2:$T$5000,$B94,M$1)),"")</f>
        <v/>
      </c>
      <c r="N94" s="10" t="str" cm="1">
        <f t="array" aca="1" ref="N94" ca="1">IF(AND($A94&lt;&gt;"",$A94&lt;&gt;"fin"),IF(INDEX(Dépenses!$A$2:$T$5000,$B94,N$1)="","",INDEX(Dépenses!$A$2:$T$5000,$B94,N$1)),"")</f>
        <v/>
      </c>
      <c r="O94" s="10" t="str" cm="1">
        <f t="array" aca="1" ref="O94" ca="1">IF(AND($A94&lt;&gt;"",$A94&lt;&gt;"fin"),IF(INDEX(Dépenses!$A$2:$T$5000,$B94,O$1)="","",INDEX(Dépenses!$A$2:$T$5000,$B94,O$1)),"")</f>
        <v/>
      </c>
      <c r="P94" s="10" t="str" cm="1">
        <f t="array" aca="1" ref="P94" ca="1">IF(AND($A94&lt;&gt;"",$A94&lt;&gt;"fin"),IF(INDEX(Dépenses!$A$2:$T$5000,$B94,P$1)="","",INDEX(Dépenses!$A$2:$T$5000,$B94,P$1)),"")</f>
        <v/>
      </c>
      <c r="Q94" s="10" t="str" cm="1">
        <f t="array" aca="1" ref="Q94" ca="1">IF(AND($A94&lt;&gt;"",$A94&lt;&gt;"fin"),IF(INDEX(Dépenses!$A$2:$T$5000,$B94,Q$1)="","",INDEX(Dépenses!$A$2:$T$5000,$B94,Q$1)),"")</f>
        <v/>
      </c>
      <c r="R94" s="10" t="str" cm="1">
        <f t="array" aca="1" ref="R94" ca="1">IF(AND($A94&lt;&gt;"",$A94&lt;&gt;"fin"),IF(INDEX(Dépenses!$A$2:$T$5000,$B94,R$1)="","",INDEX(Dépenses!$A$2:$T$5000,$B94,R$1)),"")</f>
        <v/>
      </c>
      <c r="S94" s="10" t="str" cm="1">
        <f t="array" aca="1" ref="S94" ca="1">IF(AND($A94&lt;&gt;"",$A94&lt;&gt;"fin"),IF(INDEX(Dépenses!$A$2:$T$5000,$B94,S$1)="","",INDEX(Dépenses!$A$2:$T$5000,$B94,S$1)),"")</f>
        <v/>
      </c>
      <c r="T94" s="10" t="str" cm="1">
        <f t="array" aca="1" ref="T94" ca="1">IF(AND($A94&lt;&gt;"",$A94&lt;&gt;"fin"),IF(INDEX(Dépenses!$A$2:$T$5000,$B94,T$1)="","",INDEX(Dépenses!$A$2:$T$5000,$B94,T$1)),"")</f>
        <v/>
      </c>
    </row>
    <row r="95" spans="1:20" x14ac:dyDescent="0.25">
      <c r="A95" t="str">
        <f ca="1">IF(OR(A94="",A94="fin"),"",IF(ISNA(MATCH($F$3,OFFSET(Dépenses!$F$2:$F$5000,B94,0),0)),"fin",MATCH($F$3,OFFSET(Dépenses!$F$2:$F$5000,B94,0),0)))</f>
        <v/>
      </c>
      <c r="B95" t="str">
        <f t="shared" ca="1" si="3"/>
        <v/>
      </c>
      <c r="D95" s="79" t="str" cm="1">
        <f t="array" aca="1" ref="D95" ca="1">IF(AND($A95&lt;&gt;"",$A95&lt;&gt;"fin"),IF(INDEX(Dépenses!$A$2:$O$5000,$B95,D$1)="","",INDEX(Dépenses!$A$2:$O$5000,$B95,D$1)),"")</f>
        <v/>
      </c>
      <c r="E95" s="79" t="str" cm="1">
        <f t="array" aca="1" ref="E95" ca="1">IF(AND($A95&lt;&gt;"",$A95&lt;&gt;"fin"),IF(INDEX(Dépenses!$A$2:$O$5000,$B95,E$1)="","",INDEX(Dépenses!$A$2:$O$5000,$B95,E$1)),"")</f>
        <v/>
      </c>
      <c r="F95" s="79" t="str" cm="1">
        <f t="array" aca="1" ref="F95" ca="1">IF(AND($A95&lt;&gt;"",$A95&lt;&gt;"fin"),IF(INDEX(Dépenses!$A$2:$O$5000,$B95,F$1)="","",INDEX(Dépenses!$A$2:$O$5000,$B95,F$1)),"")</f>
        <v/>
      </c>
      <c r="G95" s="80" t="str" cm="1">
        <f t="array" aca="1" ref="G95" ca="1">IF(AND($A95&lt;&gt;"",$A95&lt;&gt;"fin"),IF(INDEX(Dépenses!$A$2:$O$5000,$B95,G$1)="","",INDEX(Dépenses!$A$2:$O$5000,$B95,G$1)),"")</f>
        <v/>
      </c>
      <c r="H95" s="11" t="str" cm="1">
        <f t="array" aca="1" ref="H95" ca="1">IF(AND($A95&lt;&gt;"",$A95&lt;&gt;"fin"),IF(INDEX(Dépenses!$A$2:$O$5000,$B95,H$1)="","",INDEX(Dépenses!$A$2:$O$5000,$B95,H$1)),"")</f>
        <v/>
      </c>
      <c r="I95" s="79" t="str" cm="1">
        <f t="array" aca="1" ref="I95" ca="1">IF(AND($A95&lt;&gt;"",$A95&lt;&gt;"fin"),IF(INDEX(Dépenses!$A$2:$O$5000,$B95,I$1)="","",INDEX(Dépenses!$A$2:$O$5000,$B95,I$1)),"")</f>
        <v/>
      </c>
      <c r="J95" s="81" t="str" cm="1">
        <f t="array" aca="1" ref="J95" ca="1">IF(AND($A95&lt;&gt;"",$A95&lt;&gt;"fin"),IF(INDEX(Dépenses!$A$2:$O$5000,$B95,J$1)="","",INDEX(Dépenses!$A$2:$O$5000,$B95,J$1)),"")</f>
        <v/>
      </c>
      <c r="K95" s="10" t="str" cm="1">
        <f t="array" aca="1" ref="K95" ca="1">IF(AND($A95&lt;&gt;"",$A95&lt;&gt;"fin"),IF(INDEX(Dépenses!$A$2:$T$5000,$B95,K$1)="","",INDEX(Dépenses!$A$2:$T$5000,$B95,K$1)),"")</f>
        <v/>
      </c>
      <c r="L95" s="10" t="str" cm="1">
        <f t="array" aca="1" ref="L95" ca="1">IF(AND($A95&lt;&gt;"",$A95&lt;&gt;"fin"),IF(INDEX(Dépenses!$A$2:$T$5000,$B95,L$1)="","",INDEX(Dépenses!$A$2:$T$5000,$B95,L$1)),"")</f>
        <v/>
      </c>
      <c r="M95" s="10" t="str" cm="1">
        <f t="array" aca="1" ref="M95" ca="1">IF(AND($A95&lt;&gt;"",$A95&lt;&gt;"fin"),IF(INDEX(Dépenses!$A$2:$T$5000,$B95,M$1)="","",INDEX(Dépenses!$A$2:$T$5000,$B95,M$1)),"")</f>
        <v/>
      </c>
      <c r="N95" s="10" t="str" cm="1">
        <f t="array" aca="1" ref="N95" ca="1">IF(AND($A95&lt;&gt;"",$A95&lt;&gt;"fin"),IF(INDEX(Dépenses!$A$2:$T$5000,$B95,N$1)="","",INDEX(Dépenses!$A$2:$T$5000,$B95,N$1)),"")</f>
        <v/>
      </c>
      <c r="O95" s="10" t="str" cm="1">
        <f t="array" aca="1" ref="O95" ca="1">IF(AND($A95&lt;&gt;"",$A95&lt;&gt;"fin"),IF(INDEX(Dépenses!$A$2:$T$5000,$B95,O$1)="","",INDEX(Dépenses!$A$2:$T$5000,$B95,O$1)),"")</f>
        <v/>
      </c>
      <c r="P95" s="10" t="str" cm="1">
        <f t="array" aca="1" ref="P95" ca="1">IF(AND($A95&lt;&gt;"",$A95&lt;&gt;"fin"),IF(INDEX(Dépenses!$A$2:$T$5000,$B95,P$1)="","",INDEX(Dépenses!$A$2:$T$5000,$B95,P$1)),"")</f>
        <v/>
      </c>
      <c r="Q95" s="10" t="str" cm="1">
        <f t="array" aca="1" ref="Q95" ca="1">IF(AND($A95&lt;&gt;"",$A95&lt;&gt;"fin"),IF(INDEX(Dépenses!$A$2:$T$5000,$B95,Q$1)="","",INDEX(Dépenses!$A$2:$T$5000,$B95,Q$1)),"")</f>
        <v/>
      </c>
      <c r="R95" s="10" t="str" cm="1">
        <f t="array" aca="1" ref="R95" ca="1">IF(AND($A95&lt;&gt;"",$A95&lt;&gt;"fin"),IF(INDEX(Dépenses!$A$2:$T$5000,$B95,R$1)="","",INDEX(Dépenses!$A$2:$T$5000,$B95,R$1)),"")</f>
        <v/>
      </c>
      <c r="S95" s="10" t="str" cm="1">
        <f t="array" aca="1" ref="S95" ca="1">IF(AND($A95&lt;&gt;"",$A95&lt;&gt;"fin"),IF(INDEX(Dépenses!$A$2:$T$5000,$B95,S$1)="","",INDEX(Dépenses!$A$2:$T$5000,$B95,S$1)),"")</f>
        <v/>
      </c>
      <c r="T95" s="10" t="str" cm="1">
        <f t="array" aca="1" ref="T95" ca="1">IF(AND($A95&lt;&gt;"",$A95&lt;&gt;"fin"),IF(INDEX(Dépenses!$A$2:$T$5000,$B95,T$1)="","",INDEX(Dépenses!$A$2:$T$5000,$B95,T$1)),"")</f>
        <v/>
      </c>
    </row>
    <row r="96" spans="1:20" x14ac:dyDescent="0.25">
      <c r="A96" t="str">
        <f ca="1">IF(OR(A95="",A95="fin"),"",IF(ISNA(MATCH($F$3,OFFSET(Dépenses!$F$2:$F$5000,B95,0),0)),"fin",MATCH($F$3,OFFSET(Dépenses!$F$2:$F$5000,B95,0),0)))</f>
        <v/>
      </c>
      <c r="B96" t="str">
        <f t="shared" ca="1" si="3"/>
        <v/>
      </c>
      <c r="D96" s="79" t="str" cm="1">
        <f t="array" aca="1" ref="D96" ca="1">IF(AND($A96&lt;&gt;"",$A96&lt;&gt;"fin"),IF(INDEX(Dépenses!$A$2:$O$5000,$B96,D$1)="","",INDEX(Dépenses!$A$2:$O$5000,$B96,D$1)),"")</f>
        <v/>
      </c>
      <c r="E96" s="79" t="str" cm="1">
        <f t="array" aca="1" ref="E96" ca="1">IF(AND($A96&lt;&gt;"",$A96&lt;&gt;"fin"),IF(INDEX(Dépenses!$A$2:$O$5000,$B96,E$1)="","",INDEX(Dépenses!$A$2:$O$5000,$B96,E$1)),"")</f>
        <v/>
      </c>
      <c r="F96" s="79" t="str" cm="1">
        <f t="array" aca="1" ref="F96" ca="1">IF(AND($A96&lt;&gt;"",$A96&lt;&gt;"fin"),IF(INDEX(Dépenses!$A$2:$O$5000,$B96,F$1)="","",INDEX(Dépenses!$A$2:$O$5000,$B96,F$1)),"")</f>
        <v/>
      </c>
      <c r="G96" s="80" t="str" cm="1">
        <f t="array" aca="1" ref="G96" ca="1">IF(AND($A96&lt;&gt;"",$A96&lt;&gt;"fin"),IF(INDEX(Dépenses!$A$2:$O$5000,$B96,G$1)="","",INDEX(Dépenses!$A$2:$O$5000,$B96,G$1)),"")</f>
        <v/>
      </c>
      <c r="H96" s="11" t="str" cm="1">
        <f t="array" aca="1" ref="H96" ca="1">IF(AND($A96&lt;&gt;"",$A96&lt;&gt;"fin"),IF(INDEX(Dépenses!$A$2:$O$5000,$B96,H$1)="","",INDEX(Dépenses!$A$2:$O$5000,$B96,H$1)),"")</f>
        <v/>
      </c>
      <c r="I96" s="79" t="str" cm="1">
        <f t="array" aca="1" ref="I96" ca="1">IF(AND($A96&lt;&gt;"",$A96&lt;&gt;"fin"),IF(INDEX(Dépenses!$A$2:$O$5000,$B96,I$1)="","",INDEX(Dépenses!$A$2:$O$5000,$B96,I$1)),"")</f>
        <v/>
      </c>
      <c r="J96" s="81" t="str" cm="1">
        <f t="array" aca="1" ref="J96" ca="1">IF(AND($A96&lt;&gt;"",$A96&lt;&gt;"fin"),IF(INDEX(Dépenses!$A$2:$O$5000,$B96,J$1)="","",INDEX(Dépenses!$A$2:$O$5000,$B96,J$1)),"")</f>
        <v/>
      </c>
      <c r="K96" s="10" t="str" cm="1">
        <f t="array" aca="1" ref="K96" ca="1">IF(AND($A96&lt;&gt;"",$A96&lt;&gt;"fin"),IF(INDEX(Dépenses!$A$2:$T$5000,$B96,K$1)="","",INDEX(Dépenses!$A$2:$T$5000,$B96,K$1)),"")</f>
        <v/>
      </c>
      <c r="L96" s="10" t="str" cm="1">
        <f t="array" aca="1" ref="L96" ca="1">IF(AND($A96&lt;&gt;"",$A96&lt;&gt;"fin"),IF(INDEX(Dépenses!$A$2:$T$5000,$B96,L$1)="","",INDEX(Dépenses!$A$2:$T$5000,$B96,L$1)),"")</f>
        <v/>
      </c>
      <c r="M96" s="10" t="str" cm="1">
        <f t="array" aca="1" ref="M96" ca="1">IF(AND($A96&lt;&gt;"",$A96&lt;&gt;"fin"),IF(INDEX(Dépenses!$A$2:$T$5000,$B96,M$1)="","",INDEX(Dépenses!$A$2:$T$5000,$B96,M$1)),"")</f>
        <v/>
      </c>
      <c r="N96" s="10" t="str" cm="1">
        <f t="array" aca="1" ref="N96" ca="1">IF(AND($A96&lt;&gt;"",$A96&lt;&gt;"fin"),IF(INDEX(Dépenses!$A$2:$T$5000,$B96,N$1)="","",INDEX(Dépenses!$A$2:$T$5000,$B96,N$1)),"")</f>
        <v/>
      </c>
      <c r="O96" s="10" t="str" cm="1">
        <f t="array" aca="1" ref="O96" ca="1">IF(AND($A96&lt;&gt;"",$A96&lt;&gt;"fin"),IF(INDEX(Dépenses!$A$2:$T$5000,$B96,O$1)="","",INDEX(Dépenses!$A$2:$T$5000,$B96,O$1)),"")</f>
        <v/>
      </c>
      <c r="P96" s="10" t="str" cm="1">
        <f t="array" aca="1" ref="P96" ca="1">IF(AND($A96&lt;&gt;"",$A96&lt;&gt;"fin"),IF(INDEX(Dépenses!$A$2:$T$5000,$B96,P$1)="","",INDEX(Dépenses!$A$2:$T$5000,$B96,P$1)),"")</f>
        <v/>
      </c>
      <c r="Q96" s="10" t="str" cm="1">
        <f t="array" aca="1" ref="Q96" ca="1">IF(AND($A96&lt;&gt;"",$A96&lt;&gt;"fin"),IF(INDEX(Dépenses!$A$2:$T$5000,$B96,Q$1)="","",INDEX(Dépenses!$A$2:$T$5000,$B96,Q$1)),"")</f>
        <v/>
      </c>
      <c r="R96" s="10" t="str" cm="1">
        <f t="array" aca="1" ref="R96" ca="1">IF(AND($A96&lt;&gt;"",$A96&lt;&gt;"fin"),IF(INDEX(Dépenses!$A$2:$T$5000,$B96,R$1)="","",INDEX(Dépenses!$A$2:$T$5000,$B96,R$1)),"")</f>
        <v/>
      </c>
      <c r="S96" s="10" t="str" cm="1">
        <f t="array" aca="1" ref="S96" ca="1">IF(AND($A96&lt;&gt;"",$A96&lt;&gt;"fin"),IF(INDEX(Dépenses!$A$2:$T$5000,$B96,S$1)="","",INDEX(Dépenses!$A$2:$T$5000,$B96,S$1)),"")</f>
        <v/>
      </c>
      <c r="T96" s="10" t="str" cm="1">
        <f t="array" aca="1" ref="T96" ca="1">IF(AND($A96&lt;&gt;"",$A96&lt;&gt;"fin"),IF(INDEX(Dépenses!$A$2:$T$5000,$B96,T$1)="","",INDEX(Dépenses!$A$2:$T$5000,$B96,T$1)),"")</f>
        <v/>
      </c>
    </row>
    <row r="97" spans="1:20" x14ac:dyDescent="0.25">
      <c r="A97" t="str">
        <f ca="1">IF(OR(A96="",A96="fin"),"",IF(ISNA(MATCH($F$3,OFFSET(Dépenses!$F$2:$F$5000,B96,0),0)),"fin",MATCH($F$3,OFFSET(Dépenses!$F$2:$F$5000,B96,0),0)))</f>
        <v/>
      </c>
      <c r="B97" t="str">
        <f t="shared" ca="1" si="3"/>
        <v/>
      </c>
      <c r="D97" s="79" t="str" cm="1">
        <f t="array" aca="1" ref="D97" ca="1">IF(AND($A97&lt;&gt;"",$A97&lt;&gt;"fin"),IF(INDEX(Dépenses!$A$2:$O$5000,$B97,D$1)="","",INDEX(Dépenses!$A$2:$O$5000,$B97,D$1)),"")</f>
        <v/>
      </c>
      <c r="E97" s="79" t="str" cm="1">
        <f t="array" aca="1" ref="E97" ca="1">IF(AND($A97&lt;&gt;"",$A97&lt;&gt;"fin"),IF(INDEX(Dépenses!$A$2:$O$5000,$B97,E$1)="","",INDEX(Dépenses!$A$2:$O$5000,$B97,E$1)),"")</f>
        <v/>
      </c>
      <c r="F97" s="79" t="str" cm="1">
        <f t="array" aca="1" ref="F97" ca="1">IF(AND($A97&lt;&gt;"",$A97&lt;&gt;"fin"),IF(INDEX(Dépenses!$A$2:$O$5000,$B97,F$1)="","",INDEX(Dépenses!$A$2:$O$5000,$B97,F$1)),"")</f>
        <v/>
      </c>
      <c r="G97" s="80" t="str" cm="1">
        <f t="array" aca="1" ref="G97" ca="1">IF(AND($A97&lt;&gt;"",$A97&lt;&gt;"fin"),IF(INDEX(Dépenses!$A$2:$O$5000,$B97,G$1)="","",INDEX(Dépenses!$A$2:$O$5000,$B97,G$1)),"")</f>
        <v/>
      </c>
      <c r="H97" s="11" t="str" cm="1">
        <f t="array" aca="1" ref="H97" ca="1">IF(AND($A97&lt;&gt;"",$A97&lt;&gt;"fin"),IF(INDEX(Dépenses!$A$2:$O$5000,$B97,H$1)="","",INDEX(Dépenses!$A$2:$O$5000,$B97,H$1)),"")</f>
        <v/>
      </c>
      <c r="I97" s="79" t="str" cm="1">
        <f t="array" aca="1" ref="I97" ca="1">IF(AND($A97&lt;&gt;"",$A97&lt;&gt;"fin"),IF(INDEX(Dépenses!$A$2:$O$5000,$B97,I$1)="","",INDEX(Dépenses!$A$2:$O$5000,$B97,I$1)),"")</f>
        <v/>
      </c>
      <c r="J97" s="81" t="str" cm="1">
        <f t="array" aca="1" ref="J97" ca="1">IF(AND($A97&lt;&gt;"",$A97&lt;&gt;"fin"),IF(INDEX(Dépenses!$A$2:$O$5000,$B97,J$1)="","",INDEX(Dépenses!$A$2:$O$5000,$B97,J$1)),"")</f>
        <v/>
      </c>
      <c r="K97" s="10" t="str" cm="1">
        <f t="array" aca="1" ref="K97" ca="1">IF(AND($A97&lt;&gt;"",$A97&lt;&gt;"fin"),IF(INDEX(Dépenses!$A$2:$T$5000,$B97,K$1)="","",INDEX(Dépenses!$A$2:$T$5000,$B97,K$1)),"")</f>
        <v/>
      </c>
      <c r="L97" s="10" t="str" cm="1">
        <f t="array" aca="1" ref="L97" ca="1">IF(AND($A97&lt;&gt;"",$A97&lt;&gt;"fin"),IF(INDEX(Dépenses!$A$2:$T$5000,$B97,L$1)="","",INDEX(Dépenses!$A$2:$T$5000,$B97,L$1)),"")</f>
        <v/>
      </c>
      <c r="M97" s="10" t="str" cm="1">
        <f t="array" aca="1" ref="M97" ca="1">IF(AND($A97&lt;&gt;"",$A97&lt;&gt;"fin"),IF(INDEX(Dépenses!$A$2:$T$5000,$B97,M$1)="","",INDEX(Dépenses!$A$2:$T$5000,$B97,M$1)),"")</f>
        <v/>
      </c>
      <c r="N97" s="10" t="str" cm="1">
        <f t="array" aca="1" ref="N97" ca="1">IF(AND($A97&lt;&gt;"",$A97&lt;&gt;"fin"),IF(INDEX(Dépenses!$A$2:$T$5000,$B97,N$1)="","",INDEX(Dépenses!$A$2:$T$5000,$B97,N$1)),"")</f>
        <v/>
      </c>
      <c r="O97" s="10" t="str" cm="1">
        <f t="array" aca="1" ref="O97" ca="1">IF(AND($A97&lt;&gt;"",$A97&lt;&gt;"fin"),IF(INDEX(Dépenses!$A$2:$T$5000,$B97,O$1)="","",INDEX(Dépenses!$A$2:$T$5000,$B97,O$1)),"")</f>
        <v/>
      </c>
      <c r="P97" s="10" t="str" cm="1">
        <f t="array" aca="1" ref="P97" ca="1">IF(AND($A97&lt;&gt;"",$A97&lt;&gt;"fin"),IF(INDEX(Dépenses!$A$2:$T$5000,$B97,P$1)="","",INDEX(Dépenses!$A$2:$T$5000,$B97,P$1)),"")</f>
        <v/>
      </c>
      <c r="Q97" s="10" t="str" cm="1">
        <f t="array" aca="1" ref="Q97" ca="1">IF(AND($A97&lt;&gt;"",$A97&lt;&gt;"fin"),IF(INDEX(Dépenses!$A$2:$T$5000,$B97,Q$1)="","",INDEX(Dépenses!$A$2:$T$5000,$B97,Q$1)),"")</f>
        <v/>
      </c>
      <c r="R97" s="10" t="str" cm="1">
        <f t="array" aca="1" ref="R97" ca="1">IF(AND($A97&lt;&gt;"",$A97&lt;&gt;"fin"),IF(INDEX(Dépenses!$A$2:$T$5000,$B97,R$1)="","",INDEX(Dépenses!$A$2:$T$5000,$B97,R$1)),"")</f>
        <v/>
      </c>
      <c r="S97" s="10" t="str" cm="1">
        <f t="array" aca="1" ref="S97" ca="1">IF(AND($A97&lt;&gt;"",$A97&lt;&gt;"fin"),IF(INDEX(Dépenses!$A$2:$T$5000,$B97,S$1)="","",INDEX(Dépenses!$A$2:$T$5000,$B97,S$1)),"")</f>
        <v/>
      </c>
      <c r="T97" s="10" t="str" cm="1">
        <f t="array" aca="1" ref="T97" ca="1">IF(AND($A97&lt;&gt;"",$A97&lt;&gt;"fin"),IF(INDEX(Dépenses!$A$2:$T$5000,$B97,T$1)="","",INDEX(Dépenses!$A$2:$T$5000,$B97,T$1)),"")</f>
        <v/>
      </c>
    </row>
    <row r="98" spans="1:20" x14ac:dyDescent="0.25">
      <c r="A98" t="str">
        <f ca="1">IF(OR(A97="",A97="fin"),"",IF(ISNA(MATCH($F$3,OFFSET(Dépenses!$F$2:$F$5000,B97,0),0)),"fin",MATCH($F$3,OFFSET(Dépenses!$F$2:$F$5000,B97,0),0)))</f>
        <v/>
      </c>
      <c r="B98" t="str">
        <f t="shared" ca="1" si="3"/>
        <v/>
      </c>
      <c r="D98" s="79" t="str" cm="1">
        <f t="array" aca="1" ref="D98" ca="1">IF(AND($A98&lt;&gt;"",$A98&lt;&gt;"fin"),IF(INDEX(Dépenses!$A$2:$O$5000,$B98,D$1)="","",INDEX(Dépenses!$A$2:$O$5000,$B98,D$1)),"")</f>
        <v/>
      </c>
      <c r="E98" s="79" t="str" cm="1">
        <f t="array" aca="1" ref="E98" ca="1">IF(AND($A98&lt;&gt;"",$A98&lt;&gt;"fin"),IF(INDEX(Dépenses!$A$2:$O$5000,$B98,E$1)="","",INDEX(Dépenses!$A$2:$O$5000,$B98,E$1)),"")</f>
        <v/>
      </c>
      <c r="F98" s="79" t="str" cm="1">
        <f t="array" aca="1" ref="F98" ca="1">IF(AND($A98&lt;&gt;"",$A98&lt;&gt;"fin"),IF(INDEX(Dépenses!$A$2:$O$5000,$B98,F$1)="","",INDEX(Dépenses!$A$2:$O$5000,$B98,F$1)),"")</f>
        <v/>
      </c>
      <c r="G98" s="80" t="str" cm="1">
        <f t="array" aca="1" ref="G98" ca="1">IF(AND($A98&lt;&gt;"",$A98&lt;&gt;"fin"),IF(INDEX(Dépenses!$A$2:$O$5000,$B98,G$1)="","",INDEX(Dépenses!$A$2:$O$5000,$B98,G$1)),"")</f>
        <v/>
      </c>
      <c r="H98" s="11" t="str" cm="1">
        <f t="array" aca="1" ref="H98" ca="1">IF(AND($A98&lt;&gt;"",$A98&lt;&gt;"fin"),IF(INDEX(Dépenses!$A$2:$O$5000,$B98,H$1)="","",INDEX(Dépenses!$A$2:$O$5000,$B98,H$1)),"")</f>
        <v/>
      </c>
      <c r="I98" s="79" t="str" cm="1">
        <f t="array" aca="1" ref="I98" ca="1">IF(AND($A98&lt;&gt;"",$A98&lt;&gt;"fin"),IF(INDEX(Dépenses!$A$2:$O$5000,$B98,I$1)="","",INDEX(Dépenses!$A$2:$O$5000,$B98,I$1)),"")</f>
        <v/>
      </c>
      <c r="J98" s="81" t="str" cm="1">
        <f t="array" aca="1" ref="J98" ca="1">IF(AND($A98&lt;&gt;"",$A98&lt;&gt;"fin"),IF(INDEX(Dépenses!$A$2:$O$5000,$B98,J$1)="","",INDEX(Dépenses!$A$2:$O$5000,$B98,J$1)),"")</f>
        <v/>
      </c>
      <c r="K98" s="10" t="str" cm="1">
        <f t="array" aca="1" ref="K98" ca="1">IF(AND($A98&lt;&gt;"",$A98&lt;&gt;"fin"),IF(INDEX(Dépenses!$A$2:$T$5000,$B98,K$1)="","",INDEX(Dépenses!$A$2:$T$5000,$B98,K$1)),"")</f>
        <v/>
      </c>
      <c r="L98" s="10" t="str" cm="1">
        <f t="array" aca="1" ref="L98" ca="1">IF(AND($A98&lt;&gt;"",$A98&lt;&gt;"fin"),IF(INDEX(Dépenses!$A$2:$T$5000,$B98,L$1)="","",INDEX(Dépenses!$A$2:$T$5000,$B98,L$1)),"")</f>
        <v/>
      </c>
      <c r="M98" s="10" t="str" cm="1">
        <f t="array" aca="1" ref="M98" ca="1">IF(AND($A98&lt;&gt;"",$A98&lt;&gt;"fin"),IF(INDEX(Dépenses!$A$2:$T$5000,$B98,M$1)="","",INDEX(Dépenses!$A$2:$T$5000,$B98,M$1)),"")</f>
        <v/>
      </c>
      <c r="N98" s="10" t="str" cm="1">
        <f t="array" aca="1" ref="N98" ca="1">IF(AND($A98&lt;&gt;"",$A98&lt;&gt;"fin"),IF(INDEX(Dépenses!$A$2:$T$5000,$B98,N$1)="","",INDEX(Dépenses!$A$2:$T$5000,$B98,N$1)),"")</f>
        <v/>
      </c>
      <c r="O98" s="10" t="str" cm="1">
        <f t="array" aca="1" ref="O98" ca="1">IF(AND($A98&lt;&gt;"",$A98&lt;&gt;"fin"),IF(INDEX(Dépenses!$A$2:$T$5000,$B98,O$1)="","",INDEX(Dépenses!$A$2:$T$5000,$B98,O$1)),"")</f>
        <v/>
      </c>
      <c r="P98" s="10" t="str" cm="1">
        <f t="array" aca="1" ref="P98" ca="1">IF(AND($A98&lt;&gt;"",$A98&lt;&gt;"fin"),IF(INDEX(Dépenses!$A$2:$T$5000,$B98,P$1)="","",INDEX(Dépenses!$A$2:$T$5000,$B98,P$1)),"")</f>
        <v/>
      </c>
      <c r="Q98" s="10" t="str" cm="1">
        <f t="array" aca="1" ref="Q98" ca="1">IF(AND($A98&lt;&gt;"",$A98&lt;&gt;"fin"),IF(INDEX(Dépenses!$A$2:$T$5000,$B98,Q$1)="","",INDEX(Dépenses!$A$2:$T$5000,$B98,Q$1)),"")</f>
        <v/>
      </c>
      <c r="R98" s="10" t="str" cm="1">
        <f t="array" aca="1" ref="R98" ca="1">IF(AND($A98&lt;&gt;"",$A98&lt;&gt;"fin"),IF(INDEX(Dépenses!$A$2:$T$5000,$B98,R$1)="","",INDEX(Dépenses!$A$2:$T$5000,$B98,R$1)),"")</f>
        <v/>
      </c>
      <c r="S98" s="10" t="str" cm="1">
        <f t="array" aca="1" ref="S98" ca="1">IF(AND($A98&lt;&gt;"",$A98&lt;&gt;"fin"),IF(INDEX(Dépenses!$A$2:$T$5000,$B98,S$1)="","",INDEX(Dépenses!$A$2:$T$5000,$B98,S$1)),"")</f>
        <v/>
      </c>
      <c r="T98" s="10" t="str" cm="1">
        <f t="array" aca="1" ref="T98" ca="1">IF(AND($A98&lt;&gt;"",$A98&lt;&gt;"fin"),IF(INDEX(Dépenses!$A$2:$T$5000,$B98,T$1)="","",INDEX(Dépenses!$A$2:$T$5000,$B98,T$1)),"")</f>
        <v/>
      </c>
    </row>
    <row r="99" spans="1:20" x14ac:dyDescent="0.25">
      <c r="A99" t="str">
        <f ca="1">IF(OR(A98="",A98="fin"),"",IF(ISNA(MATCH($F$3,OFFSET(Dépenses!$F$2:$F$5000,B98,0),0)),"fin",MATCH($F$3,OFFSET(Dépenses!$F$2:$F$5000,B98,0),0)))</f>
        <v/>
      </c>
      <c r="B99" t="str">
        <f t="shared" ca="1" si="3"/>
        <v/>
      </c>
      <c r="D99" s="79" t="str" cm="1">
        <f t="array" aca="1" ref="D99" ca="1">IF(AND($A99&lt;&gt;"",$A99&lt;&gt;"fin"),IF(INDEX(Dépenses!$A$2:$O$5000,$B99,D$1)="","",INDEX(Dépenses!$A$2:$O$5000,$B99,D$1)),"")</f>
        <v/>
      </c>
      <c r="E99" s="79" t="str" cm="1">
        <f t="array" aca="1" ref="E99" ca="1">IF(AND($A99&lt;&gt;"",$A99&lt;&gt;"fin"),IF(INDEX(Dépenses!$A$2:$O$5000,$B99,E$1)="","",INDEX(Dépenses!$A$2:$O$5000,$B99,E$1)),"")</f>
        <v/>
      </c>
      <c r="F99" s="79" t="str" cm="1">
        <f t="array" aca="1" ref="F99" ca="1">IF(AND($A99&lt;&gt;"",$A99&lt;&gt;"fin"),IF(INDEX(Dépenses!$A$2:$O$5000,$B99,F$1)="","",INDEX(Dépenses!$A$2:$O$5000,$B99,F$1)),"")</f>
        <v/>
      </c>
      <c r="G99" s="80" t="str" cm="1">
        <f t="array" aca="1" ref="G99" ca="1">IF(AND($A99&lt;&gt;"",$A99&lt;&gt;"fin"),IF(INDEX(Dépenses!$A$2:$O$5000,$B99,G$1)="","",INDEX(Dépenses!$A$2:$O$5000,$B99,G$1)),"")</f>
        <v/>
      </c>
      <c r="H99" s="11" t="str" cm="1">
        <f t="array" aca="1" ref="H99" ca="1">IF(AND($A99&lt;&gt;"",$A99&lt;&gt;"fin"),IF(INDEX(Dépenses!$A$2:$O$5000,$B99,H$1)="","",INDEX(Dépenses!$A$2:$O$5000,$B99,H$1)),"")</f>
        <v/>
      </c>
      <c r="I99" s="79" t="str" cm="1">
        <f t="array" aca="1" ref="I99" ca="1">IF(AND($A99&lt;&gt;"",$A99&lt;&gt;"fin"),IF(INDEX(Dépenses!$A$2:$O$5000,$B99,I$1)="","",INDEX(Dépenses!$A$2:$O$5000,$B99,I$1)),"")</f>
        <v/>
      </c>
      <c r="J99" s="81" t="str" cm="1">
        <f t="array" aca="1" ref="J99" ca="1">IF(AND($A99&lt;&gt;"",$A99&lt;&gt;"fin"),IF(INDEX(Dépenses!$A$2:$O$5000,$B99,J$1)="","",INDEX(Dépenses!$A$2:$O$5000,$B99,J$1)),"")</f>
        <v/>
      </c>
      <c r="K99" s="10" t="str" cm="1">
        <f t="array" aca="1" ref="K99" ca="1">IF(AND($A99&lt;&gt;"",$A99&lt;&gt;"fin"),IF(INDEX(Dépenses!$A$2:$T$5000,$B99,K$1)="","",INDEX(Dépenses!$A$2:$T$5000,$B99,K$1)),"")</f>
        <v/>
      </c>
      <c r="L99" s="10" t="str" cm="1">
        <f t="array" aca="1" ref="L99" ca="1">IF(AND($A99&lt;&gt;"",$A99&lt;&gt;"fin"),IF(INDEX(Dépenses!$A$2:$T$5000,$B99,L$1)="","",INDEX(Dépenses!$A$2:$T$5000,$B99,L$1)),"")</f>
        <v/>
      </c>
      <c r="M99" s="10" t="str" cm="1">
        <f t="array" aca="1" ref="M99" ca="1">IF(AND($A99&lt;&gt;"",$A99&lt;&gt;"fin"),IF(INDEX(Dépenses!$A$2:$T$5000,$B99,M$1)="","",INDEX(Dépenses!$A$2:$T$5000,$B99,M$1)),"")</f>
        <v/>
      </c>
      <c r="N99" s="10" t="str" cm="1">
        <f t="array" aca="1" ref="N99" ca="1">IF(AND($A99&lt;&gt;"",$A99&lt;&gt;"fin"),IF(INDEX(Dépenses!$A$2:$T$5000,$B99,N$1)="","",INDEX(Dépenses!$A$2:$T$5000,$B99,N$1)),"")</f>
        <v/>
      </c>
      <c r="O99" s="10" t="str" cm="1">
        <f t="array" aca="1" ref="O99" ca="1">IF(AND($A99&lt;&gt;"",$A99&lt;&gt;"fin"),IF(INDEX(Dépenses!$A$2:$T$5000,$B99,O$1)="","",INDEX(Dépenses!$A$2:$T$5000,$B99,O$1)),"")</f>
        <v/>
      </c>
      <c r="P99" s="10" t="str" cm="1">
        <f t="array" aca="1" ref="P99" ca="1">IF(AND($A99&lt;&gt;"",$A99&lt;&gt;"fin"),IF(INDEX(Dépenses!$A$2:$T$5000,$B99,P$1)="","",INDEX(Dépenses!$A$2:$T$5000,$B99,P$1)),"")</f>
        <v/>
      </c>
      <c r="Q99" s="10" t="str" cm="1">
        <f t="array" aca="1" ref="Q99" ca="1">IF(AND($A99&lt;&gt;"",$A99&lt;&gt;"fin"),IF(INDEX(Dépenses!$A$2:$T$5000,$B99,Q$1)="","",INDEX(Dépenses!$A$2:$T$5000,$B99,Q$1)),"")</f>
        <v/>
      </c>
      <c r="R99" s="10" t="str" cm="1">
        <f t="array" aca="1" ref="R99" ca="1">IF(AND($A99&lt;&gt;"",$A99&lt;&gt;"fin"),IF(INDEX(Dépenses!$A$2:$T$5000,$B99,R$1)="","",INDEX(Dépenses!$A$2:$T$5000,$B99,R$1)),"")</f>
        <v/>
      </c>
      <c r="S99" s="10" t="str" cm="1">
        <f t="array" aca="1" ref="S99" ca="1">IF(AND($A99&lt;&gt;"",$A99&lt;&gt;"fin"),IF(INDEX(Dépenses!$A$2:$T$5000,$B99,S$1)="","",INDEX(Dépenses!$A$2:$T$5000,$B99,S$1)),"")</f>
        <v/>
      </c>
      <c r="T99" s="10" t="str" cm="1">
        <f t="array" aca="1" ref="T99" ca="1">IF(AND($A99&lt;&gt;"",$A99&lt;&gt;"fin"),IF(INDEX(Dépenses!$A$2:$T$5000,$B99,T$1)="","",INDEX(Dépenses!$A$2:$T$5000,$B99,T$1)),"")</f>
        <v/>
      </c>
    </row>
    <row r="100" spans="1:20" x14ac:dyDescent="0.25">
      <c r="A100" t="str">
        <f ca="1">IF(OR(A99="",A99="fin"),"",IF(ISNA(MATCH($F$3,OFFSET(Dépenses!$F$2:$F$5000,B99,0),0)),"fin",MATCH($F$3,OFFSET(Dépenses!$F$2:$F$5000,B99,0),0)))</f>
        <v/>
      </c>
      <c r="B100" t="str">
        <f t="shared" ca="1" si="3"/>
        <v/>
      </c>
      <c r="D100" s="79" t="str" cm="1">
        <f t="array" aca="1" ref="D100" ca="1">IF(AND($A100&lt;&gt;"",$A100&lt;&gt;"fin"),IF(INDEX(Dépenses!$A$2:$O$5000,$B100,D$1)="","",INDEX(Dépenses!$A$2:$O$5000,$B100,D$1)),"")</f>
        <v/>
      </c>
      <c r="E100" s="79" t="str" cm="1">
        <f t="array" aca="1" ref="E100" ca="1">IF(AND($A100&lt;&gt;"",$A100&lt;&gt;"fin"),IF(INDEX(Dépenses!$A$2:$O$5000,$B100,E$1)="","",INDEX(Dépenses!$A$2:$O$5000,$B100,E$1)),"")</f>
        <v/>
      </c>
      <c r="F100" s="79" t="str" cm="1">
        <f t="array" aca="1" ref="F100" ca="1">IF(AND($A100&lt;&gt;"",$A100&lt;&gt;"fin"),IF(INDEX(Dépenses!$A$2:$O$5000,$B100,F$1)="","",INDEX(Dépenses!$A$2:$O$5000,$B100,F$1)),"")</f>
        <v/>
      </c>
      <c r="G100" s="80" t="str" cm="1">
        <f t="array" aca="1" ref="G100" ca="1">IF(AND($A100&lt;&gt;"",$A100&lt;&gt;"fin"),IF(INDEX(Dépenses!$A$2:$O$5000,$B100,G$1)="","",INDEX(Dépenses!$A$2:$O$5000,$B100,G$1)),"")</f>
        <v/>
      </c>
      <c r="H100" s="11" t="str" cm="1">
        <f t="array" aca="1" ref="H100" ca="1">IF(AND($A100&lt;&gt;"",$A100&lt;&gt;"fin"),IF(INDEX(Dépenses!$A$2:$O$5000,$B100,H$1)="","",INDEX(Dépenses!$A$2:$O$5000,$B100,H$1)),"")</f>
        <v/>
      </c>
      <c r="I100" s="79" t="str" cm="1">
        <f t="array" aca="1" ref="I100" ca="1">IF(AND($A100&lt;&gt;"",$A100&lt;&gt;"fin"),IF(INDEX(Dépenses!$A$2:$O$5000,$B100,I$1)="","",INDEX(Dépenses!$A$2:$O$5000,$B100,I$1)),"")</f>
        <v/>
      </c>
      <c r="J100" s="81" t="str" cm="1">
        <f t="array" aca="1" ref="J100" ca="1">IF(AND($A100&lt;&gt;"",$A100&lt;&gt;"fin"),IF(INDEX(Dépenses!$A$2:$O$5000,$B100,J$1)="","",INDEX(Dépenses!$A$2:$O$5000,$B100,J$1)),"")</f>
        <v/>
      </c>
      <c r="K100" s="10" t="str" cm="1">
        <f t="array" aca="1" ref="K100" ca="1">IF(AND($A100&lt;&gt;"",$A100&lt;&gt;"fin"),IF(INDEX(Dépenses!$A$2:$T$5000,$B100,K$1)="","",INDEX(Dépenses!$A$2:$T$5000,$B100,K$1)),"")</f>
        <v/>
      </c>
      <c r="L100" s="10" t="str" cm="1">
        <f t="array" aca="1" ref="L100" ca="1">IF(AND($A100&lt;&gt;"",$A100&lt;&gt;"fin"),IF(INDEX(Dépenses!$A$2:$T$5000,$B100,L$1)="","",INDEX(Dépenses!$A$2:$T$5000,$B100,L$1)),"")</f>
        <v/>
      </c>
      <c r="M100" s="10" t="str" cm="1">
        <f t="array" aca="1" ref="M100" ca="1">IF(AND($A100&lt;&gt;"",$A100&lt;&gt;"fin"),IF(INDEX(Dépenses!$A$2:$T$5000,$B100,M$1)="","",INDEX(Dépenses!$A$2:$T$5000,$B100,M$1)),"")</f>
        <v/>
      </c>
      <c r="N100" s="10" t="str" cm="1">
        <f t="array" aca="1" ref="N100" ca="1">IF(AND($A100&lt;&gt;"",$A100&lt;&gt;"fin"),IF(INDEX(Dépenses!$A$2:$T$5000,$B100,N$1)="","",INDEX(Dépenses!$A$2:$T$5000,$B100,N$1)),"")</f>
        <v/>
      </c>
      <c r="O100" s="10" t="str" cm="1">
        <f t="array" aca="1" ref="O100" ca="1">IF(AND($A100&lt;&gt;"",$A100&lt;&gt;"fin"),IF(INDEX(Dépenses!$A$2:$T$5000,$B100,O$1)="","",INDEX(Dépenses!$A$2:$T$5000,$B100,O$1)),"")</f>
        <v/>
      </c>
      <c r="P100" s="10" t="str" cm="1">
        <f t="array" aca="1" ref="P100" ca="1">IF(AND($A100&lt;&gt;"",$A100&lt;&gt;"fin"),IF(INDEX(Dépenses!$A$2:$T$5000,$B100,P$1)="","",INDEX(Dépenses!$A$2:$T$5000,$B100,P$1)),"")</f>
        <v/>
      </c>
      <c r="Q100" s="10" t="str" cm="1">
        <f t="array" aca="1" ref="Q100" ca="1">IF(AND($A100&lt;&gt;"",$A100&lt;&gt;"fin"),IF(INDEX(Dépenses!$A$2:$T$5000,$B100,Q$1)="","",INDEX(Dépenses!$A$2:$T$5000,$B100,Q$1)),"")</f>
        <v/>
      </c>
      <c r="R100" s="10" t="str" cm="1">
        <f t="array" aca="1" ref="R100" ca="1">IF(AND($A100&lt;&gt;"",$A100&lt;&gt;"fin"),IF(INDEX(Dépenses!$A$2:$T$5000,$B100,R$1)="","",INDEX(Dépenses!$A$2:$T$5000,$B100,R$1)),"")</f>
        <v/>
      </c>
      <c r="S100" s="10" t="str" cm="1">
        <f t="array" aca="1" ref="S100" ca="1">IF(AND($A100&lt;&gt;"",$A100&lt;&gt;"fin"),IF(INDEX(Dépenses!$A$2:$T$5000,$B100,S$1)="","",INDEX(Dépenses!$A$2:$T$5000,$B100,S$1)),"")</f>
        <v/>
      </c>
      <c r="T100" s="10" t="str" cm="1">
        <f t="array" aca="1" ref="T100" ca="1">IF(AND($A100&lt;&gt;"",$A100&lt;&gt;"fin"),IF(INDEX(Dépenses!$A$2:$T$5000,$B100,T$1)="","",INDEX(Dépenses!$A$2:$T$5000,$B100,T$1)),"")</f>
        <v/>
      </c>
    </row>
    <row r="101" spans="1:20" x14ac:dyDescent="0.25">
      <c r="A101" t="str">
        <f ca="1">IF(OR(A100="",A100="fin"),"",IF(ISNA(MATCH($F$3,OFFSET(Dépenses!$F$2:$F$5000,B100,0),0)),"fin",MATCH($F$3,OFFSET(Dépenses!$F$2:$F$5000,B100,0),0)))</f>
        <v/>
      </c>
      <c r="B101" t="str">
        <f t="shared" ca="1" si="3"/>
        <v/>
      </c>
      <c r="D101" s="79" t="str" cm="1">
        <f t="array" aca="1" ref="D101" ca="1">IF(AND($A101&lt;&gt;"",$A101&lt;&gt;"fin"),IF(INDEX(Dépenses!$A$2:$O$5000,$B101,D$1)="","",INDEX(Dépenses!$A$2:$O$5000,$B101,D$1)),"")</f>
        <v/>
      </c>
      <c r="E101" s="79" t="str" cm="1">
        <f t="array" aca="1" ref="E101" ca="1">IF(AND($A101&lt;&gt;"",$A101&lt;&gt;"fin"),IF(INDEX(Dépenses!$A$2:$O$5000,$B101,E$1)="","",INDEX(Dépenses!$A$2:$O$5000,$B101,E$1)),"")</f>
        <v/>
      </c>
      <c r="F101" s="79" t="str" cm="1">
        <f t="array" aca="1" ref="F101" ca="1">IF(AND($A101&lt;&gt;"",$A101&lt;&gt;"fin"),IF(INDEX(Dépenses!$A$2:$O$5000,$B101,F$1)="","",INDEX(Dépenses!$A$2:$O$5000,$B101,F$1)),"")</f>
        <v/>
      </c>
      <c r="G101" s="80" t="str" cm="1">
        <f t="array" aca="1" ref="G101" ca="1">IF(AND($A101&lt;&gt;"",$A101&lt;&gt;"fin"),IF(INDEX(Dépenses!$A$2:$O$5000,$B101,G$1)="","",INDEX(Dépenses!$A$2:$O$5000,$B101,G$1)),"")</f>
        <v/>
      </c>
      <c r="H101" s="11" t="str" cm="1">
        <f t="array" aca="1" ref="H101" ca="1">IF(AND($A101&lt;&gt;"",$A101&lt;&gt;"fin"),IF(INDEX(Dépenses!$A$2:$O$5000,$B101,H$1)="","",INDEX(Dépenses!$A$2:$O$5000,$B101,H$1)),"")</f>
        <v/>
      </c>
      <c r="I101" s="79" t="str" cm="1">
        <f t="array" aca="1" ref="I101" ca="1">IF(AND($A101&lt;&gt;"",$A101&lt;&gt;"fin"),IF(INDEX(Dépenses!$A$2:$O$5000,$B101,I$1)="","",INDEX(Dépenses!$A$2:$O$5000,$B101,I$1)),"")</f>
        <v/>
      </c>
      <c r="J101" s="81" t="str" cm="1">
        <f t="array" aca="1" ref="J101" ca="1">IF(AND($A101&lt;&gt;"",$A101&lt;&gt;"fin"),IF(INDEX(Dépenses!$A$2:$O$5000,$B101,J$1)="","",INDEX(Dépenses!$A$2:$O$5000,$B101,J$1)),"")</f>
        <v/>
      </c>
      <c r="K101" s="10" t="str" cm="1">
        <f t="array" aca="1" ref="K101" ca="1">IF(AND($A101&lt;&gt;"",$A101&lt;&gt;"fin"),IF(INDEX(Dépenses!$A$2:$T$5000,$B101,K$1)="","",INDEX(Dépenses!$A$2:$T$5000,$B101,K$1)),"")</f>
        <v/>
      </c>
      <c r="L101" s="10" t="str" cm="1">
        <f t="array" aca="1" ref="L101" ca="1">IF(AND($A101&lt;&gt;"",$A101&lt;&gt;"fin"),IF(INDEX(Dépenses!$A$2:$T$5000,$B101,L$1)="","",INDEX(Dépenses!$A$2:$T$5000,$B101,L$1)),"")</f>
        <v/>
      </c>
      <c r="M101" s="10" t="str" cm="1">
        <f t="array" aca="1" ref="M101" ca="1">IF(AND($A101&lt;&gt;"",$A101&lt;&gt;"fin"),IF(INDEX(Dépenses!$A$2:$T$5000,$B101,M$1)="","",INDEX(Dépenses!$A$2:$T$5000,$B101,M$1)),"")</f>
        <v/>
      </c>
      <c r="N101" s="10" t="str" cm="1">
        <f t="array" aca="1" ref="N101" ca="1">IF(AND($A101&lt;&gt;"",$A101&lt;&gt;"fin"),IF(INDEX(Dépenses!$A$2:$T$5000,$B101,N$1)="","",INDEX(Dépenses!$A$2:$T$5000,$B101,N$1)),"")</f>
        <v/>
      </c>
      <c r="O101" s="10" t="str" cm="1">
        <f t="array" aca="1" ref="O101" ca="1">IF(AND($A101&lt;&gt;"",$A101&lt;&gt;"fin"),IF(INDEX(Dépenses!$A$2:$T$5000,$B101,O$1)="","",INDEX(Dépenses!$A$2:$T$5000,$B101,O$1)),"")</f>
        <v/>
      </c>
      <c r="P101" s="10" t="str" cm="1">
        <f t="array" aca="1" ref="P101" ca="1">IF(AND($A101&lt;&gt;"",$A101&lt;&gt;"fin"),IF(INDEX(Dépenses!$A$2:$T$5000,$B101,P$1)="","",INDEX(Dépenses!$A$2:$T$5000,$B101,P$1)),"")</f>
        <v/>
      </c>
      <c r="Q101" s="10" t="str" cm="1">
        <f t="array" aca="1" ref="Q101" ca="1">IF(AND($A101&lt;&gt;"",$A101&lt;&gt;"fin"),IF(INDEX(Dépenses!$A$2:$T$5000,$B101,Q$1)="","",INDEX(Dépenses!$A$2:$T$5000,$B101,Q$1)),"")</f>
        <v/>
      </c>
      <c r="R101" s="10" t="str" cm="1">
        <f t="array" aca="1" ref="R101" ca="1">IF(AND($A101&lt;&gt;"",$A101&lt;&gt;"fin"),IF(INDEX(Dépenses!$A$2:$T$5000,$B101,R$1)="","",INDEX(Dépenses!$A$2:$T$5000,$B101,R$1)),"")</f>
        <v/>
      </c>
      <c r="S101" s="10" t="str" cm="1">
        <f t="array" aca="1" ref="S101" ca="1">IF(AND($A101&lt;&gt;"",$A101&lt;&gt;"fin"),IF(INDEX(Dépenses!$A$2:$T$5000,$B101,S$1)="","",INDEX(Dépenses!$A$2:$T$5000,$B101,S$1)),"")</f>
        <v/>
      </c>
      <c r="T101" s="10" t="str" cm="1">
        <f t="array" aca="1" ref="T101" ca="1">IF(AND($A101&lt;&gt;"",$A101&lt;&gt;"fin"),IF(INDEX(Dépenses!$A$2:$T$5000,$B101,T$1)="","",INDEX(Dépenses!$A$2:$T$5000,$B101,T$1)),"")</f>
        <v/>
      </c>
    </row>
    <row r="102" spans="1:20" x14ac:dyDescent="0.25">
      <c r="A102" t="str">
        <f ca="1">IF(OR(A101="",A101="fin"),"",IF(ISNA(MATCH($F$3,OFFSET(Dépenses!$F$2:$F$5000,B101,0),0)),"fin",MATCH($F$3,OFFSET(Dépenses!$F$2:$F$5000,B101,0),0)))</f>
        <v/>
      </c>
      <c r="B102" t="str">
        <f t="shared" ca="1" si="3"/>
        <v/>
      </c>
      <c r="D102" s="79" t="str" cm="1">
        <f t="array" aca="1" ref="D102" ca="1">IF(AND($A102&lt;&gt;"",$A102&lt;&gt;"fin"),IF(INDEX(Dépenses!$A$2:$O$5000,$B102,D$1)="","",INDEX(Dépenses!$A$2:$O$5000,$B102,D$1)),"")</f>
        <v/>
      </c>
      <c r="E102" s="79" t="str" cm="1">
        <f t="array" aca="1" ref="E102" ca="1">IF(AND($A102&lt;&gt;"",$A102&lt;&gt;"fin"),IF(INDEX(Dépenses!$A$2:$O$5000,$B102,E$1)="","",INDEX(Dépenses!$A$2:$O$5000,$B102,E$1)),"")</f>
        <v/>
      </c>
      <c r="F102" s="79" t="str" cm="1">
        <f t="array" aca="1" ref="F102" ca="1">IF(AND($A102&lt;&gt;"",$A102&lt;&gt;"fin"),IF(INDEX(Dépenses!$A$2:$O$5000,$B102,F$1)="","",INDEX(Dépenses!$A$2:$O$5000,$B102,F$1)),"")</f>
        <v/>
      </c>
      <c r="G102" s="80" t="str" cm="1">
        <f t="array" aca="1" ref="G102" ca="1">IF(AND($A102&lt;&gt;"",$A102&lt;&gt;"fin"),IF(INDEX(Dépenses!$A$2:$O$5000,$B102,G$1)="","",INDEX(Dépenses!$A$2:$O$5000,$B102,G$1)),"")</f>
        <v/>
      </c>
      <c r="H102" s="11" t="str" cm="1">
        <f t="array" aca="1" ref="H102" ca="1">IF(AND($A102&lt;&gt;"",$A102&lt;&gt;"fin"),IF(INDEX(Dépenses!$A$2:$O$5000,$B102,H$1)="","",INDEX(Dépenses!$A$2:$O$5000,$B102,H$1)),"")</f>
        <v/>
      </c>
      <c r="I102" s="79" t="str" cm="1">
        <f t="array" aca="1" ref="I102" ca="1">IF(AND($A102&lt;&gt;"",$A102&lt;&gt;"fin"),IF(INDEX(Dépenses!$A$2:$O$5000,$B102,I$1)="","",INDEX(Dépenses!$A$2:$O$5000,$B102,I$1)),"")</f>
        <v/>
      </c>
      <c r="J102" s="81" t="str" cm="1">
        <f t="array" aca="1" ref="J102" ca="1">IF(AND($A102&lt;&gt;"",$A102&lt;&gt;"fin"),IF(INDEX(Dépenses!$A$2:$O$5000,$B102,J$1)="","",INDEX(Dépenses!$A$2:$O$5000,$B102,J$1)),"")</f>
        <v/>
      </c>
      <c r="K102" s="10" t="str" cm="1">
        <f t="array" aca="1" ref="K102" ca="1">IF(AND($A102&lt;&gt;"",$A102&lt;&gt;"fin"),IF(INDEX(Dépenses!$A$2:$T$5000,$B102,K$1)="","",INDEX(Dépenses!$A$2:$T$5000,$B102,K$1)),"")</f>
        <v/>
      </c>
      <c r="L102" s="10" t="str" cm="1">
        <f t="array" aca="1" ref="L102" ca="1">IF(AND($A102&lt;&gt;"",$A102&lt;&gt;"fin"),IF(INDEX(Dépenses!$A$2:$T$5000,$B102,L$1)="","",INDEX(Dépenses!$A$2:$T$5000,$B102,L$1)),"")</f>
        <v/>
      </c>
      <c r="M102" s="10" t="str" cm="1">
        <f t="array" aca="1" ref="M102" ca="1">IF(AND($A102&lt;&gt;"",$A102&lt;&gt;"fin"),IF(INDEX(Dépenses!$A$2:$T$5000,$B102,M$1)="","",INDEX(Dépenses!$A$2:$T$5000,$B102,M$1)),"")</f>
        <v/>
      </c>
      <c r="N102" s="10" t="str" cm="1">
        <f t="array" aca="1" ref="N102" ca="1">IF(AND($A102&lt;&gt;"",$A102&lt;&gt;"fin"),IF(INDEX(Dépenses!$A$2:$T$5000,$B102,N$1)="","",INDEX(Dépenses!$A$2:$T$5000,$B102,N$1)),"")</f>
        <v/>
      </c>
      <c r="O102" s="10" t="str" cm="1">
        <f t="array" aca="1" ref="O102" ca="1">IF(AND($A102&lt;&gt;"",$A102&lt;&gt;"fin"),IF(INDEX(Dépenses!$A$2:$T$5000,$B102,O$1)="","",INDEX(Dépenses!$A$2:$T$5000,$B102,O$1)),"")</f>
        <v/>
      </c>
      <c r="P102" s="10" t="str" cm="1">
        <f t="array" aca="1" ref="P102" ca="1">IF(AND($A102&lt;&gt;"",$A102&lt;&gt;"fin"),IF(INDEX(Dépenses!$A$2:$T$5000,$B102,P$1)="","",INDEX(Dépenses!$A$2:$T$5000,$B102,P$1)),"")</f>
        <v/>
      </c>
      <c r="Q102" s="10" t="str" cm="1">
        <f t="array" aca="1" ref="Q102" ca="1">IF(AND($A102&lt;&gt;"",$A102&lt;&gt;"fin"),IF(INDEX(Dépenses!$A$2:$T$5000,$B102,Q$1)="","",INDEX(Dépenses!$A$2:$T$5000,$B102,Q$1)),"")</f>
        <v/>
      </c>
      <c r="R102" s="10" t="str" cm="1">
        <f t="array" aca="1" ref="R102" ca="1">IF(AND($A102&lt;&gt;"",$A102&lt;&gt;"fin"),IF(INDEX(Dépenses!$A$2:$T$5000,$B102,R$1)="","",INDEX(Dépenses!$A$2:$T$5000,$B102,R$1)),"")</f>
        <v/>
      </c>
      <c r="S102" s="10" t="str" cm="1">
        <f t="array" aca="1" ref="S102" ca="1">IF(AND($A102&lt;&gt;"",$A102&lt;&gt;"fin"),IF(INDEX(Dépenses!$A$2:$T$5000,$B102,S$1)="","",INDEX(Dépenses!$A$2:$T$5000,$B102,S$1)),"")</f>
        <v/>
      </c>
      <c r="T102" s="10" t="str" cm="1">
        <f t="array" aca="1" ref="T102" ca="1">IF(AND($A102&lt;&gt;"",$A102&lt;&gt;"fin"),IF(INDEX(Dépenses!$A$2:$T$5000,$B102,T$1)="","",INDEX(Dépenses!$A$2:$T$5000,$B102,T$1)),"")</f>
        <v/>
      </c>
    </row>
    <row r="103" spans="1:20" x14ac:dyDescent="0.25">
      <c r="A103" t="str">
        <f ca="1">IF(OR(A102="",A102="fin"),"",IF(ISNA(MATCH($F$3,OFFSET(Dépenses!$F$2:$F$5000,B102,0),0)),"fin",MATCH($F$3,OFFSET(Dépenses!$F$2:$F$5000,B102,0),0)))</f>
        <v/>
      </c>
      <c r="B103" t="str">
        <f t="shared" ca="1" si="3"/>
        <v/>
      </c>
      <c r="D103" s="79" t="str" cm="1">
        <f t="array" aca="1" ref="D103" ca="1">IF(AND($A103&lt;&gt;"",$A103&lt;&gt;"fin"),IF(INDEX(Dépenses!$A$2:$O$5000,$B103,D$1)="","",INDEX(Dépenses!$A$2:$O$5000,$B103,D$1)),"")</f>
        <v/>
      </c>
      <c r="E103" s="79" t="str" cm="1">
        <f t="array" aca="1" ref="E103" ca="1">IF(AND($A103&lt;&gt;"",$A103&lt;&gt;"fin"),IF(INDEX(Dépenses!$A$2:$O$5000,$B103,E$1)="","",INDEX(Dépenses!$A$2:$O$5000,$B103,E$1)),"")</f>
        <v/>
      </c>
      <c r="F103" s="79" t="str" cm="1">
        <f t="array" aca="1" ref="F103" ca="1">IF(AND($A103&lt;&gt;"",$A103&lt;&gt;"fin"),IF(INDEX(Dépenses!$A$2:$O$5000,$B103,F$1)="","",INDEX(Dépenses!$A$2:$O$5000,$B103,F$1)),"")</f>
        <v/>
      </c>
      <c r="G103" s="80" t="str" cm="1">
        <f t="array" aca="1" ref="G103" ca="1">IF(AND($A103&lt;&gt;"",$A103&lt;&gt;"fin"),IF(INDEX(Dépenses!$A$2:$O$5000,$B103,G$1)="","",INDEX(Dépenses!$A$2:$O$5000,$B103,G$1)),"")</f>
        <v/>
      </c>
      <c r="H103" s="11" t="str" cm="1">
        <f t="array" aca="1" ref="H103" ca="1">IF(AND($A103&lt;&gt;"",$A103&lt;&gt;"fin"),IF(INDEX(Dépenses!$A$2:$O$5000,$B103,H$1)="","",INDEX(Dépenses!$A$2:$O$5000,$B103,H$1)),"")</f>
        <v/>
      </c>
      <c r="I103" s="79" t="str" cm="1">
        <f t="array" aca="1" ref="I103" ca="1">IF(AND($A103&lt;&gt;"",$A103&lt;&gt;"fin"),IF(INDEX(Dépenses!$A$2:$O$5000,$B103,I$1)="","",INDEX(Dépenses!$A$2:$O$5000,$B103,I$1)),"")</f>
        <v/>
      </c>
      <c r="J103" s="81" t="str" cm="1">
        <f t="array" aca="1" ref="J103" ca="1">IF(AND($A103&lt;&gt;"",$A103&lt;&gt;"fin"),IF(INDEX(Dépenses!$A$2:$O$5000,$B103,J$1)="","",INDEX(Dépenses!$A$2:$O$5000,$B103,J$1)),"")</f>
        <v/>
      </c>
      <c r="K103" s="10" t="str" cm="1">
        <f t="array" aca="1" ref="K103" ca="1">IF(AND($A103&lt;&gt;"",$A103&lt;&gt;"fin"),IF(INDEX(Dépenses!$A$2:$T$5000,$B103,K$1)="","",INDEX(Dépenses!$A$2:$T$5000,$B103,K$1)),"")</f>
        <v/>
      </c>
      <c r="L103" s="10" t="str" cm="1">
        <f t="array" aca="1" ref="L103" ca="1">IF(AND($A103&lt;&gt;"",$A103&lt;&gt;"fin"),IF(INDEX(Dépenses!$A$2:$T$5000,$B103,L$1)="","",INDEX(Dépenses!$A$2:$T$5000,$B103,L$1)),"")</f>
        <v/>
      </c>
      <c r="M103" s="10" t="str" cm="1">
        <f t="array" aca="1" ref="M103" ca="1">IF(AND($A103&lt;&gt;"",$A103&lt;&gt;"fin"),IF(INDEX(Dépenses!$A$2:$T$5000,$B103,M$1)="","",INDEX(Dépenses!$A$2:$T$5000,$B103,M$1)),"")</f>
        <v/>
      </c>
      <c r="N103" s="10" t="str" cm="1">
        <f t="array" aca="1" ref="N103" ca="1">IF(AND($A103&lt;&gt;"",$A103&lt;&gt;"fin"),IF(INDEX(Dépenses!$A$2:$T$5000,$B103,N$1)="","",INDEX(Dépenses!$A$2:$T$5000,$B103,N$1)),"")</f>
        <v/>
      </c>
      <c r="O103" s="10" t="str" cm="1">
        <f t="array" aca="1" ref="O103" ca="1">IF(AND($A103&lt;&gt;"",$A103&lt;&gt;"fin"),IF(INDEX(Dépenses!$A$2:$T$5000,$B103,O$1)="","",INDEX(Dépenses!$A$2:$T$5000,$B103,O$1)),"")</f>
        <v/>
      </c>
      <c r="P103" s="10" t="str" cm="1">
        <f t="array" aca="1" ref="P103" ca="1">IF(AND($A103&lt;&gt;"",$A103&lt;&gt;"fin"),IF(INDEX(Dépenses!$A$2:$T$5000,$B103,P$1)="","",INDEX(Dépenses!$A$2:$T$5000,$B103,P$1)),"")</f>
        <v/>
      </c>
      <c r="Q103" s="10" t="str" cm="1">
        <f t="array" aca="1" ref="Q103" ca="1">IF(AND($A103&lt;&gt;"",$A103&lt;&gt;"fin"),IF(INDEX(Dépenses!$A$2:$T$5000,$B103,Q$1)="","",INDEX(Dépenses!$A$2:$T$5000,$B103,Q$1)),"")</f>
        <v/>
      </c>
      <c r="R103" s="10" t="str" cm="1">
        <f t="array" aca="1" ref="R103" ca="1">IF(AND($A103&lt;&gt;"",$A103&lt;&gt;"fin"),IF(INDEX(Dépenses!$A$2:$T$5000,$B103,R$1)="","",INDEX(Dépenses!$A$2:$T$5000,$B103,R$1)),"")</f>
        <v/>
      </c>
      <c r="S103" s="10" t="str" cm="1">
        <f t="array" aca="1" ref="S103" ca="1">IF(AND($A103&lt;&gt;"",$A103&lt;&gt;"fin"),IF(INDEX(Dépenses!$A$2:$T$5000,$B103,S$1)="","",INDEX(Dépenses!$A$2:$T$5000,$B103,S$1)),"")</f>
        <v/>
      </c>
      <c r="T103" s="10" t="str" cm="1">
        <f t="array" aca="1" ref="T103" ca="1">IF(AND($A103&lt;&gt;"",$A103&lt;&gt;"fin"),IF(INDEX(Dépenses!$A$2:$T$5000,$B103,T$1)="","",INDEX(Dépenses!$A$2:$T$5000,$B103,T$1)),"")</f>
        <v/>
      </c>
    </row>
    <row r="104" spans="1:20" x14ac:dyDescent="0.25">
      <c r="A104" t="str">
        <f ca="1">IF(OR(A103="",A103="fin"),"",IF(ISNA(MATCH($F$3,OFFSET(Dépenses!$F$2:$F$5000,B103,0),0)),"fin",MATCH($F$3,OFFSET(Dépenses!$F$2:$F$5000,B103,0),0)))</f>
        <v/>
      </c>
      <c r="B104" t="str">
        <f t="shared" ca="1" si="3"/>
        <v/>
      </c>
      <c r="D104" s="79" t="str" cm="1">
        <f t="array" aca="1" ref="D104" ca="1">IF(AND($A104&lt;&gt;"",$A104&lt;&gt;"fin"),IF(INDEX(Dépenses!$A$2:$O$5000,$B104,D$1)="","",INDEX(Dépenses!$A$2:$O$5000,$B104,D$1)),"")</f>
        <v/>
      </c>
      <c r="E104" s="79" t="str" cm="1">
        <f t="array" aca="1" ref="E104" ca="1">IF(AND($A104&lt;&gt;"",$A104&lt;&gt;"fin"),IF(INDEX(Dépenses!$A$2:$O$5000,$B104,E$1)="","",INDEX(Dépenses!$A$2:$O$5000,$B104,E$1)),"")</f>
        <v/>
      </c>
      <c r="F104" s="79" t="str" cm="1">
        <f t="array" aca="1" ref="F104" ca="1">IF(AND($A104&lt;&gt;"",$A104&lt;&gt;"fin"),IF(INDEX(Dépenses!$A$2:$O$5000,$B104,F$1)="","",INDEX(Dépenses!$A$2:$O$5000,$B104,F$1)),"")</f>
        <v/>
      </c>
      <c r="G104" s="80" t="str" cm="1">
        <f t="array" aca="1" ref="G104" ca="1">IF(AND($A104&lt;&gt;"",$A104&lt;&gt;"fin"),IF(INDEX(Dépenses!$A$2:$O$5000,$B104,G$1)="","",INDEX(Dépenses!$A$2:$O$5000,$B104,G$1)),"")</f>
        <v/>
      </c>
      <c r="H104" s="11" t="str" cm="1">
        <f t="array" aca="1" ref="H104" ca="1">IF(AND($A104&lt;&gt;"",$A104&lt;&gt;"fin"),IF(INDEX(Dépenses!$A$2:$O$5000,$B104,H$1)="","",INDEX(Dépenses!$A$2:$O$5000,$B104,H$1)),"")</f>
        <v/>
      </c>
      <c r="I104" s="79" t="str" cm="1">
        <f t="array" aca="1" ref="I104" ca="1">IF(AND($A104&lt;&gt;"",$A104&lt;&gt;"fin"),IF(INDEX(Dépenses!$A$2:$O$5000,$B104,I$1)="","",INDEX(Dépenses!$A$2:$O$5000,$B104,I$1)),"")</f>
        <v/>
      </c>
      <c r="J104" s="81" t="str" cm="1">
        <f t="array" aca="1" ref="J104" ca="1">IF(AND($A104&lt;&gt;"",$A104&lt;&gt;"fin"),IF(INDEX(Dépenses!$A$2:$O$5000,$B104,J$1)="","",INDEX(Dépenses!$A$2:$O$5000,$B104,J$1)),"")</f>
        <v/>
      </c>
      <c r="K104" s="10" t="str" cm="1">
        <f t="array" aca="1" ref="K104" ca="1">IF(AND($A104&lt;&gt;"",$A104&lt;&gt;"fin"),IF(INDEX(Dépenses!$A$2:$T$5000,$B104,K$1)="","",INDEX(Dépenses!$A$2:$T$5000,$B104,K$1)),"")</f>
        <v/>
      </c>
      <c r="L104" s="10" t="str" cm="1">
        <f t="array" aca="1" ref="L104" ca="1">IF(AND($A104&lt;&gt;"",$A104&lt;&gt;"fin"),IF(INDEX(Dépenses!$A$2:$T$5000,$B104,L$1)="","",INDEX(Dépenses!$A$2:$T$5000,$B104,L$1)),"")</f>
        <v/>
      </c>
      <c r="M104" s="10" t="str" cm="1">
        <f t="array" aca="1" ref="M104" ca="1">IF(AND($A104&lt;&gt;"",$A104&lt;&gt;"fin"),IF(INDEX(Dépenses!$A$2:$T$5000,$B104,M$1)="","",INDEX(Dépenses!$A$2:$T$5000,$B104,M$1)),"")</f>
        <v/>
      </c>
      <c r="N104" s="10" t="str" cm="1">
        <f t="array" aca="1" ref="N104" ca="1">IF(AND($A104&lt;&gt;"",$A104&lt;&gt;"fin"),IF(INDEX(Dépenses!$A$2:$T$5000,$B104,N$1)="","",INDEX(Dépenses!$A$2:$T$5000,$B104,N$1)),"")</f>
        <v/>
      </c>
      <c r="O104" s="10" t="str" cm="1">
        <f t="array" aca="1" ref="O104" ca="1">IF(AND($A104&lt;&gt;"",$A104&lt;&gt;"fin"),IF(INDEX(Dépenses!$A$2:$T$5000,$B104,O$1)="","",INDEX(Dépenses!$A$2:$T$5000,$B104,O$1)),"")</f>
        <v/>
      </c>
      <c r="P104" s="10" t="str" cm="1">
        <f t="array" aca="1" ref="P104" ca="1">IF(AND($A104&lt;&gt;"",$A104&lt;&gt;"fin"),IF(INDEX(Dépenses!$A$2:$T$5000,$B104,P$1)="","",INDEX(Dépenses!$A$2:$T$5000,$B104,P$1)),"")</f>
        <v/>
      </c>
      <c r="Q104" s="10" t="str" cm="1">
        <f t="array" aca="1" ref="Q104" ca="1">IF(AND($A104&lt;&gt;"",$A104&lt;&gt;"fin"),IF(INDEX(Dépenses!$A$2:$T$5000,$B104,Q$1)="","",INDEX(Dépenses!$A$2:$T$5000,$B104,Q$1)),"")</f>
        <v/>
      </c>
      <c r="R104" s="10" t="str" cm="1">
        <f t="array" aca="1" ref="R104" ca="1">IF(AND($A104&lt;&gt;"",$A104&lt;&gt;"fin"),IF(INDEX(Dépenses!$A$2:$T$5000,$B104,R$1)="","",INDEX(Dépenses!$A$2:$T$5000,$B104,R$1)),"")</f>
        <v/>
      </c>
      <c r="S104" s="10" t="str" cm="1">
        <f t="array" aca="1" ref="S104" ca="1">IF(AND($A104&lt;&gt;"",$A104&lt;&gt;"fin"),IF(INDEX(Dépenses!$A$2:$T$5000,$B104,S$1)="","",INDEX(Dépenses!$A$2:$T$5000,$B104,S$1)),"")</f>
        <v/>
      </c>
      <c r="T104" s="10" t="str" cm="1">
        <f t="array" aca="1" ref="T104" ca="1">IF(AND($A104&lt;&gt;"",$A104&lt;&gt;"fin"),IF(INDEX(Dépenses!$A$2:$T$5000,$B104,T$1)="","",INDEX(Dépenses!$A$2:$T$5000,$B104,T$1)),"")</f>
        <v/>
      </c>
    </row>
    <row r="105" spans="1:20" x14ac:dyDescent="0.25">
      <c r="A105" t="str">
        <f ca="1">IF(OR(A104="",A104="fin"),"",IF(ISNA(MATCH($F$3,OFFSET(Dépenses!$F$2:$F$5000,B104,0),0)),"fin",MATCH($F$3,OFFSET(Dépenses!$F$2:$F$5000,B104,0),0)))</f>
        <v/>
      </c>
      <c r="B105" t="str">
        <f t="shared" ca="1" si="3"/>
        <v/>
      </c>
      <c r="D105" s="79" t="str" cm="1">
        <f t="array" aca="1" ref="D105" ca="1">IF(AND($A105&lt;&gt;"",$A105&lt;&gt;"fin"),IF(INDEX(Dépenses!$A$2:$O$5000,$B105,D$1)="","",INDEX(Dépenses!$A$2:$O$5000,$B105,D$1)),"")</f>
        <v/>
      </c>
      <c r="E105" s="79" t="str" cm="1">
        <f t="array" aca="1" ref="E105" ca="1">IF(AND($A105&lt;&gt;"",$A105&lt;&gt;"fin"),IF(INDEX(Dépenses!$A$2:$O$5000,$B105,E$1)="","",INDEX(Dépenses!$A$2:$O$5000,$B105,E$1)),"")</f>
        <v/>
      </c>
      <c r="F105" s="79" t="str" cm="1">
        <f t="array" aca="1" ref="F105" ca="1">IF(AND($A105&lt;&gt;"",$A105&lt;&gt;"fin"),IF(INDEX(Dépenses!$A$2:$O$5000,$B105,F$1)="","",INDEX(Dépenses!$A$2:$O$5000,$B105,F$1)),"")</f>
        <v/>
      </c>
      <c r="G105" s="80" t="str" cm="1">
        <f t="array" aca="1" ref="G105" ca="1">IF(AND($A105&lt;&gt;"",$A105&lt;&gt;"fin"),IF(INDEX(Dépenses!$A$2:$O$5000,$B105,G$1)="","",INDEX(Dépenses!$A$2:$O$5000,$B105,G$1)),"")</f>
        <v/>
      </c>
      <c r="H105" s="11" t="str" cm="1">
        <f t="array" aca="1" ref="H105" ca="1">IF(AND($A105&lt;&gt;"",$A105&lt;&gt;"fin"),IF(INDEX(Dépenses!$A$2:$O$5000,$B105,H$1)="","",INDEX(Dépenses!$A$2:$O$5000,$B105,H$1)),"")</f>
        <v/>
      </c>
      <c r="I105" s="79" t="str" cm="1">
        <f t="array" aca="1" ref="I105" ca="1">IF(AND($A105&lt;&gt;"",$A105&lt;&gt;"fin"),IF(INDEX(Dépenses!$A$2:$O$5000,$B105,I$1)="","",INDEX(Dépenses!$A$2:$O$5000,$B105,I$1)),"")</f>
        <v/>
      </c>
      <c r="J105" s="81" t="str" cm="1">
        <f t="array" aca="1" ref="J105" ca="1">IF(AND($A105&lt;&gt;"",$A105&lt;&gt;"fin"),IF(INDEX(Dépenses!$A$2:$O$5000,$B105,J$1)="","",INDEX(Dépenses!$A$2:$O$5000,$B105,J$1)),"")</f>
        <v/>
      </c>
      <c r="K105" s="10" t="str" cm="1">
        <f t="array" aca="1" ref="K105" ca="1">IF(AND($A105&lt;&gt;"",$A105&lt;&gt;"fin"),IF(INDEX(Dépenses!$A$2:$T$5000,$B105,K$1)="","",INDEX(Dépenses!$A$2:$T$5000,$B105,K$1)),"")</f>
        <v/>
      </c>
      <c r="L105" s="10" t="str" cm="1">
        <f t="array" aca="1" ref="L105" ca="1">IF(AND($A105&lt;&gt;"",$A105&lt;&gt;"fin"),IF(INDEX(Dépenses!$A$2:$T$5000,$B105,L$1)="","",INDEX(Dépenses!$A$2:$T$5000,$B105,L$1)),"")</f>
        <v/>
      </c>
      <c r="M105" s="10" t="str" cm="1">
        <f t="array" aca="1" ref="M105" ca="1">IF(AND($A105&lt;&gt;"",$A105&lt;&gt;"fin"),IF(INDEX(Dépenses!$A$2:$T$5000,$B105,M$1)="","",INDEX(Dépenses!$A$2:$T$5000,$B105,M$1)),"")</f>
        <v/>
      </c>
      <c r="N105" s="10" t="str" cm="1">
        <f t="array" aca="1" ref="N105" ca="1">IF(AND($A105&lt;&gt;"",$A105&lt;&gt;"fin"),IF(INDEX(Dépenses!$A$2:$T$5000,$B105,N$1)="","",INDEX(Dépenses!$A$2:$T$5000,$B105,N$1)),"")</f>
        <v/>
      </c>
      <c r="O105" s="10" t="str" cm="1">
        <f t="array" aca="1" ref="O105" ca="1">IF(AND($A105&lt;&gt;"",$A105&lt;&gt;"fin"),IF(INDEX(Dépenses!$A$2:$T$5000,$B105,O$1)="","",INDEX(Dépenses!$A$2:$T$5000,$B105,O$1)),"")</f>
        <v/>
      </c>
      <c r="P105" s="10" t="str" cm="1">
        <f t="array" aca="1" ref="P105" ca="1">IF(AND($A105&lt;&gt;"",$A105&lt;&gt;"fin"),IF(INDEX(Dépenses!$A$2:$T$5000,$B105,P$1)="","",INDEX(Dépenses!$A$2:$T$5000,$B105,P$1)),"")</f>
        <v/>
      </c>
      <c r="Q105" s="10" t="str" cm="1">
        <f t="array" aca="1" ref="Q105" ca="1">IF(AND($A105&lt;&gt;"",$A105&lt;&gt;"fin"),IF(INDEX(Dépenses!$A$2:$T$5000,$B105,Q$1)="","",INDEX(Dépenses!$A$2:$T$5000,$B105,Q$1)),"")</f>
        <v/>
      </c>
      <c r="R105" s="10" t="str" cm="1">
        <f t="array" aca="1" ref="R105" ca="1">IF(AND($A105&lt;&gt;"",$A105&lt;&gt;"fin"),IF(INDEX(Dépenses!$A$2:$T$5000,$B105,R$1)="","",INDEX(Dépenses!$A$2:$T$5000,$B105,R$1)),"")</f>
        <v/>
      </c>
      <c r="S105" s="10" t="str" cm="1">
        <f t="array" aca="1" ref="S105" ca="1">IF(AND($A105&lt;&gt;"",$A105&lt;&gt;"fin"),IF(INDEX(Dépenses!$A$2:$T$5000,$B105,S$1)="","",INDEX(Dépenses!$A$2:$T$5000,$B105,S$1)),"")</f>
        <v/>
      </c>
      <c r="T105" s="10" t="str" cm="1">
        <f t="array" aca="1" ref="T105" ca="1">IF(AND($A105&lt;&gt;"",$A105&lt;&gt;"fin"),IF(INDEX(Dépenses!$A$2:$T$5000,$B105,T$1)="","",INDEX(Dépenses!$A$2:$T$5000,$B105,T$1)),"")</f>
        <v/>
      </c>
    </row>
    <row r="106" spans="1:20" x14ac:dyDescent="0.25">
      <c r="A106" t="str">
        <f ca="1">IF(OR(A105="",A105="fin"),"",IF(ISNA(MATCH($F$3,OFFSET(Dépenses!$F$2:$F$5000,B105,0),0)),"fin",MATCH($F$3,OFFSET(Dépenses!$F$2:$F$5000,B105,0),0)))</f>
        <v/>
      </c>
      <c r="B106" t="str">
        <f t="shared" ca="1" si="3"/>
        <v/>
      </c>
      <c r="D106" s="79" t="str" cm="1">
        <f t="array" aca="1" ref="D106" ca="1">IF(AND($A106&lt;&gt;"",$A106&lt;&gt;"fin"),IF(INDEX(Dépenses!$A$2:$O$5000,$B106,D$1)="","",INDEX(Dépenses!$A$2:$O$5000,$B106,D$1)),"")</f>
        <v/>
      </c>
      <c r="E106" s="79" t="str" cm="1">
        <f t="array" aca="1" ref="E106" ca="1">IF(AND($A106&lt;&gt;"",$A106&lt;&gt;"fin"),IF(INDEX(Dépenses!$A$2:$O$5000,$B106,E$1)="","",INDEX(Dépenses!$A$2:$O$5000,$B106,E$1)),"")</f>
        <v/>
      </c>
      <c r="F106" s="79" t="str" cm="1">
        <f t="array" aca="1" ref="F106" ca="1">IF(AND($A106&lt;&gt;"",$A106&lt;&gt;"fin"),IF(INDEX(Dépenses!$A$2:$O$5000,$B106,F$1)="","",INDEX(Dépenses!$A$2:$O$5000,$B106,F$1)),"")</f>
        <v/>
      </c>
      <c r="G106" s="80" t="str" cm="1">
        <f t="array" aca="1" ref="G106" ca="1">IF(AND($A106&lt;&gt;"",$A106&lt;&gt;"fin"),IF(INDEX(Dépenses!$A$2:$O$5000,$B106,G$1)="","",INDEX(Dépenses!$A$2:$O$5000,$B106,G$1)),"")</f>
        <v/>
      </c>
      <c r="H106" s="11" t="str" cm="1">
        <f t="array" aca="1" ref="H106" ca="1">IF(AND($A106&lt;&gt;"",$A106&lt;&gt;"fin"),IF(INDEX(Dépenses!$A$2:$O$5000,$B106,H$1)="","",INDEX(Dépenses!$A$2:$O$5000,$B106,H$1)),"")</f>
        <v/>
      </c>
      <c r="I106" s="79" t="str" cm="1">
        <f t="array" aca="1" ref="I106" ca="1">IF(AND($A106&lt;&gt;"",$A106&lt;&gt;"fin"),IF(INDEX(Dépenses!$A$2:$O$5000,$B106,I$1)="","",INDEX(Dépenses!$A$2:$O$5000,$B106,I$1)),"")</f>
        <v/>
      </c>
      <c r="J106" s="81" t="str" cm="1">
        <f t="array" aca="1" ref="J106" ca="1">IF(AND($A106&lt;&gt;"",$A106&lt;&gt;"fin"),IF(INDEX(Dépenses!$A$2:$O$5000,$B106,J$1)="","",INDEX(Dépenses!$A$2:$O$5000,$B106,J$1)),"")</f>
        <v/>
      </c>
      <c r="K106" s="10" t="str" cm="1">
        <f t="array" aca="1" ref="K106" ca="1">IF(AND($A106&lt;&gt;"",$A106&lt;&gt;"fin"),IF(INDEX(Dépenses!$A$2:$T$5000,$B106,K$1)="","",INDEX(Dépenses!$A$2:$T$5000,$B106,K$1)),"")</f>
        <v/>
      </c>
      <c r="L106" s="10" t="str" cm="1">
        <f t="array" aca="1" ref="L106" ca="1">IF(AND($A106&lt;&gt;"",$A106&lt;&gt;"fin"),IF(INDEX(Dépenses!$A$2:$T$5000,$B106,L$1)="","",INDEX(Dépenses!$A$2:$T$5000,$B106,L$1)),"")</f>
        <v/>
      </c>
      <c r="M106" s="10" t="str" cm="1">
        <f t="array" aca="1" ref="M106" ca="1">IF(AND($A106&lt;&gt;"",$A106&lt;&gt;"fin"),IF(INDEX(Dépenses!$A$2:$T$5000,$B106,M$1)="","",INDEX(Dépenses!$A$2:$T$5000,$B106,M$1)),"")</f>
        <v/>
      </c>
      <c r="N106" s="10" t="str" cm="1">
        <f t="array" aca="1" ref="N106" ca="1">IF(AND($A106&lt;&gt;"",$A106&lt;&gt;"fin"),IF(INDEX(Dépenses!$A$2:$T$5000,$B106,N$1)="","",INDEX(Dépenses!$A$2:$T$5000,$B106,N$1)),"")</f>
        <v/>
      </c>
      <c r="O106" s="10" t="str" cm="1">
        <f t="array" aca="1" ref="O106" ca="1">IF(AND($A106&lt;&gt;"",$A106&lt;&gt;"fin"),IF(INDEX(Dépenses!$A$2:$T$5000,$B106,O$1)="","",INDEX(Dépenses!$A$2:$T$5000,$B106,O$1)),"")</f>
        <v/>
      </c>
      <c r="P106" s="10" t="str" cm="1">
        <f t="array" aca="1" ref="P106" ca="1">IF(AND($A106&lt;&gt;"",$A106&lt;&gt;"fin"),IF(INDEX(Dépenses!$A$2:$T$5000,$B106,P$1)="","",INDEX(Dépenses!$A$2:$T$5000,$B106,P$1)),"")</f>
        <v/>
      </c>
      <c r="Q106" s="10" t="str" cm="1">
        <f t="array" aca="1" ref="Q106" ca="1">IF(AND($A106&lt;&gt;"",$A106&lt;&gt;"fin"),IF(INDEX(Dépenses!$A$2:$T$5000,$B106,Q$1)="","",INDEX(Dépenses!$A$2:$T$5000,$B106,Q$1)),"")</f>
        <v/>
      </c>
      <c r="R106" s="10" t="str" cm="1">
        <f t="array" aca="1" ref="R106" ca="1">IF(AND($A106&lt;&gt;"",$A106&lt;&gt;"fin"),IF(INDEX(Dépenses!$A$2:$T$5000,$B106,R$1)="","",INDEX(Dépenses!$A$2:$T$5000,$B106,R$1)),"")</f>
        <v/>
      </c>
      <c r="S106" s="10" t="str" cm="1">
        <f t="array" aca="1" ref="S106" ca="1">IF(AND($A106&lt;&gt;"",$A106&lt;&gt;"fin"),IF(INDEX(Dépenses!$A$2:$T$5000,$B106,S$1)="","",INDEX(Dépenses!$A$2:$T$5000,$B106,S$1)),"")</f>
        <v/>
      </c>
      <c r="T106" s="10" t="str" cm="1">
        <f t="array" aca="1" ref="T106" ca="1">IF(AND($A106&lt;&gt;"",$A106&lt;&gt;"fin"),IF(INDEX(Dépenses!$A$2:$T$5000,$B106,T$1)="","",INDEX(Dépenses!$A$2:$T$5000,$B106,T$1)),"")</f>
        <v/>
      </c>
    </row>
    <row r="107" spans="1:20" x14ac:dyDescent="0.25">
      <c r="A107" t="str">
        <f ca="1">IF(OR(A106="",A106="fin"),"",IF(ISNA(MATCH($F$3,OFFSET(Dépenses!$F$2:$F$5000,B106,0),0)),"fin",MATCH($F$3,OFFSET(Dépenses!$F$2:$F$5000,B106,0),0)))</f>
        <v/>
      </c>
      <c r="B107" t="str">
        <f t="shared" ca="1" si="3"/>
        <v/>
      </c>
      <c r="D107" s="79" t="str" cm="1">
        <f t="array" aca="1" ref="D107" ca="1">IF(AND($A107&lt;&gt;"",$A107&lt;&gt;"fin"),IF(INDEX(Dépenses!$A$2:$O$5000,$B107,D$1)="","",INDEX(Dépenses!$A$2:$O$5000,$B107,D$1)),"")</f>
        <v/>
      </c>
      <c r="E107" s="79" t="str" cm="1">
        <f t="array" aca="1" ref="E107" ca="1">IF(AND($A107&lt;&gt;"",$A107&lt;&gt;"fin"),IF(INDEX(Dépenses!$A$2:$O$5000,$B107,E$1)="","",INDEX(Dépenses!$A$2:$O$5000,$B107,E$1)),"")</f>
        <v/>
      </c>
      <c r="F107" s="79" t="str" cm="1">
        <f t="array" aca="1" ref="F107" ca="1">IF(AND($A107&lt;&gt;"",$A107&lt;&gt;"fin"),IF(INDEX(Dépenses!$A$2:$O$5000,$B107,F$1)="","",INDEX(Dépenses!$A$2:$O$5000,$B107,F$1)),"")</f>
        <v/>
      </c>
      <c r="G107" s="80" t="str" cm="1">
        <f t="array" aca="1" ref="G107" ca="1">IF(AND($A107&lt;&gt;"",$A107&lt;&gt;"fin"),IF(INDEX(Dépenses!$A$2:$O$5000,$B107,G$1)="","",INDEX(Dépenses!$A$2:$O$5000,$B107,G$1)),"")</f>
        <v/>
      </c>
      <c r="H107" s="11" t="str" cm="1">
        <f t="array" aca="1" ref="H107" ca="1">IF(AND($A107&lt;&gt;"",$A107&lt;&gt;"fin"),IF(INDEX(Dépenses!$A$2:$O$5000,$B107,H$1)="","",INDEX(Dépenses!$A$2:$O$5000,$B107,H$1)),"")</f>
        <v/>
      </c>
      <c r="I107" s="79" t="str" cm="1">
        <f t="array" aca="1" ref="I107" ca="1">IF(AND($A107&lt;&gt;"",$A107&lt;&gt;"fin"),IF(INDEX(Dépenses!$A$2:$O$5000,$B107,I$1)="","",INDEX(Dépenses!$A$2:$O$5000,$B107,I$1)),"")</f>
        <v/>
      </c>
      <c r="J107" s="81" t="str" cm="1">
        <f t="array" aca="1" ref="J107" ca="1">IF(AND($A107&lt;&gt;"",$A107&lt;&gt;"fin"),IF(INDEX(Dépenses!$A$2:$O$5000,$B107,J$1)="","",INDEX(Dépenses!$A$2:$O$5000,$B107,J$1)),"")</f>
        <v/>
      </c>
      <c r="K107" s="10" t="str" cm="1">
        <f t="array" aca="1" ref="K107" ca="1">IF(AND($A107&lt;&gt;"",$A107&lt;&gt;"fin"),IF(INDEX(Dépenses!$A$2:$T$5000,$B107,K$1)="","",INDEX(Dépenses!$A$2:$T$5000,$B107,K$1)),"")</f>
        <v/>
      </c>
      <c r="L107" s="10" t="str" cm="1">
        <f t="array" aca="1" ref="L107" ca="1">IF(AND($A107&lt;&gt;"",$A107&lt;&gt;"fin"),IF(INDEX(Dépenses!$A$2:$T$5000,$B107,L$1)="","",INDEX(Dépenses!$A$2:$T$5000,$B107,L$1)),"")</f>
        <v/>
      </c>
      <c r="M107" s="10" t="str" cm="1">
        <f t="array" aca="1" ref="M107" ca="1">IF(AND($A107&lt;&gt;"",$A107&lt;&gt;"fin"),IF(INDEX(Dépenses!$A$2:$T$5000,$B107,M$1)="","",INDEX(Dépenses!$A$2:$T$5000,$B107,M$1)),"")</f>
        <v/>
      </c>
      <c r="N107" s="10" t="str" cm="1">
        <f t="array" aca="1" ref="N107" ca="1">IF(AND($A107&lt;&gt;"",$A107&lt;&gt;"fin"),IF(INDEX(Dépenses!$A$2:$T$5000,$B107,N$1)="","",INDEX(Dépenses!$A$2:$T$5000,$B107,N$1)),"")</f>
        <v/>
      </c>
      <c r="O107" s="10" t="str" cm="1">
        <f t="array" aca="1" ref="O107" ca="1">IF(AND($A107&lt;&gt;"",$A107&lt;&gt;"fin"),IF(INDEX(Dépenses!$A$2:$T$5000,$B107,O$1)="","",INDEX(Dépenses!$A$2:$T$5000,$B107,O$1)),"")</f>
        <v/>
      </c>
      <c r="P107" s="10" t="str" cm="1">
        <f t="array" aca="1" ref="P107" ca="1">IF(AND($A107&lt;&gt;"",$A107&lt;&gt;"fin"),IF(INDEX(Dépenses!$A$2:$T$5000,$B107,P$1)="","",INDEX(Dépenses!$A$2:$T$5000,$B107,P$1)),"")</f>
        <v/>
      </c>
      <c r="Q107" s="10" t="str" cm="1">
        <f t="array" aca="1" ref="Q107" ca="1">IF(AND($A107&lt;&gt;"",$A107&lt;&gt;"fin"),IF(INDEX(Dépenses!$A$2:$T$5000,$B107,Q$1)="","",INDEX(Dépenses!$A$2:$T$5000,$B107,Q$1)),"")</f>
        <v/>
      </c>
      <c r="R107" s="10" t="str" cm="1">
        <f t="array" aca="1" ref="R107" ca="1">IF(AND($A107&lt;&gt;"",$A107&lt;&gt;"fin"),IF(INDEX(Dépenses!$A$2:$T$5000,$B107,R$1)="","",INDEX(Dépenses!$A$2:$T$5000,$B107,R$1)),"")</f>
        <v/>
      </c>
      <c r="S107" s="10" t="str" cm="1">
        <f t="array" aca="1" ref="S107" ca="1">IF(AND($A107&lt;&gt;"",$A107&lt;&gt;"fin"),IF(INDEX(Dépenses!$A$2:$T$5000,$B107,S$1)="","",INDEX(Dépenses!$A$2:$T$5000,$B107,S$1)),"")</f>
        <v/>
      </c>
      <c r="T107" s="10" t="str" cm="1">
        <f t="array" aca="1" ref="T107" ca="1">IF(AND($A107&lt;&gt;"",$A107&lt;&gt;"fin"),IF(INDEX(Dépenses!$A$2:$T$5000,$B107,T$1)="","",INDEX(Dépenses!$A$2:$T$5000,$B107,T$1)),"")</f>
        <v/>
      </c>
    </row>
    <row r="108" spans="1:20" x14ac:dyDescent="0.25">
      <c r="A108" t="str">
        <f ca="1">IF(OR(A107="",A107="fin"),"",IF(ISNA(MATCH($F$3,OFFSET(Dépenses!$F$2:$F$5000,B107,0),0)),"fin",MATCH($F$3,OFFSET(Dépenses!$F$2:$F$5000,B107,0),0)))</f>
        <v/>
      </c>
      <c r="B108" t="str">
        <f t="shared" ca="1" si="3"/>
        <v/>
      </c>
      <c r="D108" s="79" t="str" cm="1">
        <f t="array" aca="1" ref="D108" ca="1">IF(AND($A108&lt;&gt;"",$A108&lt;&gt;"fin"),IF(INDEX(Dépenses!$A$2:$O$5000,$B108,D$1)="","",INDEX(Dépenses!$A$2:$O$5000,$B108,D$1)),"")</f>
        <v/>
      </c>
      <c r="E108" s="79" t="str" cm="1">
        <f t="array" aca="1" ref="E108" ca="1">IF(AND($A108&lt;&gt;"",$A108&lt;&gt;"fin"),IF(INDEX(Dépenses!$A$2:$O$5000,$B108,E$1)="","",INDEX(Dépenses!$A$2:$O$5000,$B108,E$1)),"")</f>
        <v/>
      </c>
      <c r="F108" s="79" t="str" cm="1">
        <f t="array" aca="1" ref="F108" ca="1">IF(AND($A108&lt;&gt;"",$A108&lt;&gt;"fin"),IF(INDEX(Dépenses!$A$2:$O$5000,$B108,F$1)="","",INDEX(Dépenses!$A$2:$O$5000,$B108,F$1)),"")</f>
        <v/>
      </c>
      <c r="G108" s="80" t="str" cm="1">
        <f t="array" aca="1" ref="G108" ca="1">IF(AND($A108&lt;&gt;"",$A108&lt;&gt;"fin"),IF(INDEX(Dépenses!$A$2:$O$5000,$B108,G$1)="","",INDEX(Dépenses!$A$2:$O$5000,$B108,G$1)),"")</f>
        <v/>
      </c>
      <c r="H108" s="11" t="str" cm="1">
        <f t="array" aca="1" ref="H108" ca="1">IF(AND($A108&lt;&gt;"",$A108&lt;&gt;"fin"),IF(INDEX(Dépenses!$A$2:$O$5000,$B108,H$1)="","",INDEX(Dépenses!$A$2:$O$5000,$B108,H$1)),"")</f>
        <v/>
      </c>
      <c r="I108" s="79" t="str" cm="1">
        <f t="array" aca="1" ref="I108" ca="1">IF(AND($A108&lt;&gt;"",$A108&lt;&gt;"fin"),IF(INDEX(Dépenses!$A$2:$O$5000,$B108,I$1)="","",INDEX(Dépenses!$A$2:$O$5000,$B108,I$1)),"")</f>
        <v/>
      </c>
      <c r="J108" s="81" t="str" cm="1">
        <f t="array" aca="1" ref="J108" ca="1">IF(AND($A108&lt;&gt;"",$A108&lt;&gt;"fin"),IF(INDEX(Dépenses!$A$2:$O$5000,$B108,J$1)="","",INDEX(Dépenses!$A$2:$O$5000,$B108,J$1)),"")</f>
        <v/>
      </c>
      <c r="K108" s="10" t="str" cm="1">
        <f t="array" aca="1" ref="K108" ca="1">IF(AND($A108&lt;&gt;"",$A108&lt;&gt;"fin"),IF(INDEX(Dépenses!$A$2:$T$5000,$B108,K$1)="","",INDEX(Dépenses!$A$2:$T$5000,$B108,K$1)),"")</f>
        <v/>
      </c>
      <c r="L108" s="10" t="str" cm="1">
        <f t="array" aca="1" ref="L108" ca="1">IF(AND($A108&lt;&gt;"",$A108&lt;&gt;"fin"),IF(INDEX(Dépenses!$A$2:$T$5000,$B108,L$1)="","",INDEX(Dépenses!$A$2:$T$5000,$B108,L$1)),"")</f>
        <v/>
      </c>
      <c r="M108" s="10" t="str" cm="1">
        <f t="array" aca="1" ref="M108" ca="1">IF(AND($A108&lt;&gt;"",$A108&lt;&gt;"fin"),IF(INDEX(Dépenses!$A$2:$T$5000,$B108,M$1)="","",INDEX(Dépenses!$A$2:$T$5000,$B108,M$1)),"")</f>
        <v/>
      </c>
      <c r="N108" s="10" t="str" cm="1">
        <f t="array" aca="1" ref="N108" ca="1">IF(AND($A108&lt;&gt;"",$A108&lt;&gt;"fin"),IF(INDEX(Dépenses!$A$2:$T$5000,$B108,N$1)="","",INDEX(Dépenses!$A$2:$T$5000,$B108,N$1)),"")</f>
        <v/>
      </c>
      <c r="O108" s="10" t="str" cm="1">
        <f t="array" aca="1" ref="O108" ca="1">IF(AND($A108&lt;&gt;"",$A108&lt;&gt;"fin"),IF(INDEX(Dépenses!$A$2:$T$5000,$B108,O$1)="","",INDEX(Dépenses!$A$2:$T$5000,$B108,O$1)),"")</f>
        <v/>
      </c>
      <c r="P108" s="10" t="str" cm="1">
        <f t="array" aca="1" ref="P108" ca="1">IF(AND($A108&lt;&gt;"",$A108&lt;&gt;"fin"),IF(INDEX(Dépenses!$A$2:$T$5000,$B108,P$1)="","",INDEX(Dépenses!$A$2:$T$5000,$B108,P$1)),"")</f>
        <v/>
      </c>
      <c r="Q108" s="10" t="str" cm="1">
        <f t="array" aca="1" ref="Q108" ca="1">IF(AND($A108&lt;&gt;"",$A108&lt;&gt;"fin"),IF(INDEX(Dépenses!$A$2:$T$5000,$B108,Q$1)="","",INDEX(Dépenses!$A$2:$T$5000,$B108,Q$1)),"")</f>
        <v/>
      </c>
      <c r="R108" s="10" t="str" cm="1">
        <f t="array" aca="1" ref="R108" ca="1">IF(AND($A108&lt;&gt;"",$A108&lt;&gt;"fin"),IF(INDEX(Dépenses!$A$2:$T$5000,$B108,R$1)="","",INDEX(Dépenses!$A$2:$T$5000,$B108,R$1)),"")</f>
        <v/>
      </c>
      <c r="S108" s="10" t="str" cm="1">
        <f t="array" aca="1" ref="S108" ca="1">IF(AND($A108&lt;&gt;"",$A108&lt;&gt;"fin"),IF(INDEX(Dépenses!$A$2:$T$5000,$B108,S$1)="","",INDEX(Dépenses!$A$2:$T$5000,$B108,S$1)),"")</f>
        <v/>
      </c>
      <c r="T108" s="10" t="str" cm="1">
        <f t="array" aca="1" ref="T108" ca="1">IF(AND($A108&lt;&gt;"",$A108&lt;&gt;"fin"),IF(INDEX(Dépenses!$A$2:$T$5000,$B108,T$1)="","",INDEX(Dépenses!$A$2:$T$5000,$B108,T$1)),"")</f>
        <v/>
      </c>
    </row>
    <row r="109" spans="1:20" x14ac:dyDescent="0.25">
      <c r="A109" t="str">
        <f ca="1">IF(OR(A108="",A108="fin"),"",IF(ISNA(MATCH($F$3,OFFSET(Dépenses!$F$2:$F$5000,B108,0),0)),"fin",MATCH($F$3,OFFSET(Dépenses!$F$2:$F$5000,B108,0),0)))</f>
        <v/>
      </c>
      <c r="B109" t="str">
        <f t="shared" ca="1" si="3"/>
        <v/>
      </c>
      <c r="D109" s="79" t="str" cm="1">
        <f t="array" aca="1" ref="D109" ca="1">IF(AND($A109&lt;&gt;"",$A109&lt;&gt;"fin"),IF(INDEX(Dépenses!$A$2:$O$5000,$B109,D$1)="","",INDEX(Dépenses!$A$2:$O$5000,$B109,D$1)),"")</f>
        <v/>
      </c>
      <c r="E109" s="79" t="str" cm="1">
        <f t="array" aca="1" ref="E109" ca="1">IF(AND($A109&lt;&gt;"",$A109&lt;&gt;"fin"),IF(INDEX(Dépenses!$A$2:$O$5000,$B109,E$1)="","",INDEX(Dépenses!$A$2:$O$5000,$B109,E$1)),"")</f>
        <v/>
      </c>
      <c r="F109" s="79" t="str" cm="1">
        <f t="array" aca="1" ref="F109" ca="1">IF(AND($A109&lt;&gt;"",$A109&lt;&gt;"fin"),IF(INDEX(Dépenses!$A$2:$O$5000,$B109,F$1)="","",INDEX(Dépenses!$A$2:$O$5000,$B109,F$1)),"")</f>
        <v/>
      </c>
      <c r="G109" s="80" t="str" cm="1">
        <f t="array" aca="1" ref="G109" ca="1">IF(AND($A109&lt;&gt;"",$A109&lt;&gt;"fin"),IF(INDEX(Dépenses!$A$2:$O$5000,$B109,G$1)="","",INDEX(Dépenses!$A$2:$O$5000,$B109,G$1)),"")</f>
        <v/>
      </c>
      <c r="H109" s="11" t="str" cm="1">
        <f t="array" aca="1" ref="H109" ca="1">IF(AND($A109&lt;&gt;"",$A109&lt;&gt;"fin"),IF(INDEX(Dépenses!$A$2:$O$5000,$B109,H$1)="","",INDEX(Dépenses!$A$2:$O$5000,$B109,H$1)),"")</f>
        <v/>
      </c>
      <c r="I109" s="79" t="str" cm="1">
        <f t="array" aca="1" ref="I109" ca="1">IF(AND($A109&lt;&gt;"",$A109&lt;&gt;"fin"),IF(INDEX(Dépenses!$A$2:$O$5000,$B109,I$1)="","",INDEX(Dépenses!$A$2:$O$5000,$B109,I$1)),"")</f>
        <v/>
      </c>
      <c r="J109" s="81" t="str" cm="1">
        <f t="array" aca="1" ref="J109" ca="1">IF(AND($A109&lt;&gt;"",$A109&lt;&gt;"fin"),IF(INDEX(Dépenses!$A$2:$O$5000,$B109,J$1)="","",INDEX(Dépenses!$A$2:$O$5000,$B109,J$1)),"")</f>
        <v/>
      </c>
      <c r="K109" s="10" t="str" cm="1">
        <f t="array" aca="1" ref="K109" ca="1">IF(AND($A109&lt;&gt;"",$A109&lt;&gt;"fin"),IF(INDEX(Dépenses!$A$2:$T$5000,$B109,K$1)="","",INDEX(Dépenses!$A$2:$T$5000,$B109,K$1)),"")</f>
        <v/>
      </c>
      <c r="L109" s="10" t="str" cm="1">
        <f t="array" aca="1" ref="L109" ca="1">IF(AND($A109&lt;&gt;"",$A109&lt;&gt;"fin"),IF(INDEX(Dépenses!$A$2:$T$5000,$B109,L$1)="","",INDEX(Dépenses!$A$2:$T$5000,$B109,L$1)),"")</f>
        <v/>
      </c>
      <c r="M109" s="10" t="str" cm="1">
        <f t="array" aca="1" ref="M109" ca="1">IF(AND($A109&lt;&gt;"",$A109&lt;&gt;"fin"),IF(INDEX(Dépenses!$A$2:$T$5000,$B109,M$1)="","",INDEX(Dépenses!$A$2:$T$5000,$B109,M$1)),"")</f>
        <v/>
      </c>
      <c r="N109" s="10" t="str" cm="1">
        <f t="array" aca="1" ref="N109" ca="1">IF(AND($A109&lt;&gt;"",$A109&lt;&gt;"fin"),IF(INDEX(Dépenses!$A$2:$T$5000,$B109,N$1)="","",INDEX(Dépenses!$A$2:$T$5000,$B109,N$1)),"")</f>
        <v/>
      </c>
      <c r="O109" s="10" t="str" cm="1">
        <f t="array" aca="1" ref="O109" ca="1">IF(AND($A109&lt;&gt;"",$A109&lt;&gt;"fin"),IF(INDEX(Dépenses!$A$2:$T$5000,$B109,O$1)="","",INDEX(Dépenses!$A$2:$T$5000,$B109,O$1)),"")</f>
        <v/>
      </c>
      <c r="P109" s="10" t="str" cm="1">
        <f t="array" aca="1" ref="P109" ca="1">IF(AND($A109&lt;&gt;"",$A109&lt;&gt;"fin"),IF(INDEX(Dépenses!$A$2:$T$5000,$B109,P$1)="","",INDEX(Dépenses!$A$2:$T$5000,$B109,P$1)),"")</f>
        <v/>
      </c>
      <c r="Q109" s="10" t="str" cm="1">
        <f t="array" aca="1" ref="Q109" ca="1">IF(AND($A109&lt;&gt;"",$A109&lt;&gt;"fin"),IF(INDEX(Dépenses!$A$2:$T$5000,$B109,Q$1)="","",INDEX(Dépenses!$A$2:$T$5000,$B109,Q$1)),"")</f>
        <v/>
      </c>
      <c r="R109" s="10" t="str" cm="1">
        <f t="array" aca="1" ref="R109" ca="1">IF(AND($A109&lt;&gt;"",$A109&lt;&gt;"fin"),IF(INDEX(Dépenses!$A$2:$T$5000,$B109,R$1)="","",INDEX(Dépenses!$A$2:$T$5000,$B109,R$1)),"")</f>
        <v/>
      </c>
      <c r="S109" s="10" t="str" cm="1">
        <f t="array" aca="1" ref="S109" ca="1">IF(AND($A109&lt;&gt;"",$A109&lt;&gt;"fin"),IF(INDEX(Dépenses!$A$2:$T$5000,$B109,S$1)="","",INDEX(Dépenses!$A$2:$T$5000,$B109,S$1)),"")</f>
        <v/>
      </c>
      <c r="T109" s="10" t="str" cm="1">
        <f t="array" aca="1" ref="T109" ca="1">IF(AND($A109&lt;&gt;"",$A109&lt;&gt;"fin"),IF(INDEX(Dépenses!$A$2:$T$5000,$B109,T$1)="","",INDEX(Dépenses!$A$2:$T$5000,$B109,T$1)),"")</f>
        <v/>
      </c>
    </row>
    <row r="110" spans="1:20" x14ac:dyDescent="0.25">
      <c r="A110" t="str">
        <f ca="1">IF(OR(A109="",A109="fin"),"",IF(ISNA(MATCH($F$3,OFFSET(Dépenses!$F$2:$F$5000,B109,0),0)),"fin",MATCH($F$3,OFFSET(Dépenses!$F$2:$F$5000,B109,0),0)))</f>
        <v/>
      </c>
      <c r="B110" t="str">
        <f t="shared" ca="1" si="3"/>
        <v/>
      </c>
      <c r="D110" s="79" t="str" cm="1">
        <f t="array" aca="1" ref="D110" ca="1">IF(AND($A110&lt;&gt;"",$A110&lt;&gt;"fin"),IF(INDEX(Dépenses!$A$2:$O$5000,$B110,D$1)="","",INDEX(Dépenses!$A$2:$O$5000,$B110,D$1)),"")</f>
        <v/>
      </c>
      <c r="E110" s="79" t="str" cm="1">
        <f t="array" aca="1" ref="E110" ca="1">IF(AND($A110&lt;&gt;"",$A110&lt;&gt;"fin"),IF(INDEX(Dépenses!$A$2:$O$5000,$B110,E$1)="","",INDEX(Dépenses!$A$2:$O$5000,$B110,E$1)),"")</f>
        <v/>
      </c>
      <c r="F110" s="79" t="str" cm="1">
        <f t="array" aca="1" ref="F110" ca="1">IF(AND($A110&lt;&gt;"",$A110&lt;&gt;"fin"),IF(INDEX(Dépenses!$A$2:$O$5000,$B110,F$1)="","",INDEX(Dépenses!$A$2:$O$5000,$B110,F$1)),"")</f>
        <v/>
      </c>
      <c r="G110" s="80" t="str" cm="1">
        <f t="array" aca="1" ref="G110" ca="1">IF(AND($A110&lt;&gt;"",$A110&lt;&gt;"fin"),IF(INDEX(Dépenses!$A$2:$O$5000,$B110,G$1)="","",INDEX(Dépenses!$A$2:$O$5000,$B110,G$1)),"")</f>
        <v/>
      </c>
      <c r="H110" s="11" t="str" cm="1">
        <f t="array" aca="1" ref="H110" ca="1">IF(AND($A110&lt;&gt;"",$A110&lt;&gt;"fin"),IF(INDEX(Dépenses!$A$2:$O$5000,$B110,H$1)="","",INDEX(Dépenses!$A$2:$O$5000,$B110,H$1)),"")</f>
        <v/>
      </c>
      <c r="I110" s="79" t="str" cm="1">
        <f t="array" aca="1" ref="I110" ca="1">IF(AND($A110&lt;&gt;"",$A110&lt;&gt;"fin"),IF(INDEX(Dépenses!$A$2:$O$5000,$B110,I$1)="","",INDEX(Dépenses!$A$2:$O$5000,$B110,I$1)),"")</f>
        <v/>
      </c>
      <c r="J110" s="81" t="str" cm="1">
        <f t="array" aca="1" ref="J110" ca="1">IF(AND($A110&lt;&gt;"",$A110&lt;&gt;"fin"),IF(INDEX(Dépenses!$A$2:$O$5000,$B110,J$1)="","",INDEX(Dépenses!$A$2:$O$5000,$B110,J$1)),"")</f>
        <v/>
      </c>
      <c r="K110" s="10" t="str" cm="1">
        <f t="array" aca="1" ref="K110" ca="1">IF(AND($A110&lt;&gt;"",$A110&lt;&gt;"fin"),IF(INDEX(Dépenses!$A$2:$T$5000,$B110,K$1)="","",INDEX(Dépenses!$A$2:$T$5000,$B110,K$1)),"")</f>
        <v/>
      </c>
      <c r="L110" s="10" t="str" cm="1">
        <f t="array" aca="1" ref="L110" ca="1">IF(AND($A110&lt;&gt;"",$A110&lt;&gt;"fin"),IF(INDEX(Dépenses!$A$2:$T$5000,$B110,L$1)="","",INDEX(Dépenses!$A$2:$T$5000,$B110,L$1)),"")</f>
        <v/>
      </c>
      <c r="M110" s="10" t="str" cm="1">
        <f t="array" aca="1" ref="M110" ca="1">IF(AND($A110&lt;&gt;"",$A110&lt;&gt;"fin"),IF(INDEX(Dépenses!$A$2:$T$5000,$B110,M$1)="","",INDEX(Dépenses!$A$2:$T$5000,$B110,M$1)),"")</f>
        <v/>
      </c>
      <c r="N110" s="10" t="str" cm="1">
        <f t="array" aca="1" ref="N110" ca="1">IF(AND($A110&lt;&gt;"",$A110&lt;&gt;"fin"),IF(INDEX(Dépenses!$A$2:$T$5000,$B110,N$1)="","",INDEX(Dépenses!$A$2:$T$5000,$B110,N$1)),"")</f>
        <v/>
      </c>
      <c r="O110" s="10" t="str" cm="1">
        <f t="array" aca="1" ref="O110" ca="1">IF(AND($A110&lt;&gt;"",$A110&lt;&gt;"fin"),IF(INDEX(Dépenses!$A$2:$T$5000,$B110,O$1)="","",INDEX(Dépenses!$A$2:$T$5000,$B110,O$1)),"")</f>
        <v/>
      </c>
      <c r="P110" s="10" t="str" cm="1">
        <f t="array" aca="1" ref="P110" ca="1">IF(AND($A110&lt;&gt;"",$A110&lt;&gt;"fin"),IF(INDEX(Dépenses!$A$2:$T$5000,$B110,P$1)="","",INDEX(Dépenses!$A$2:$T$5000,$B110,P$1)),"")</f>
        <v/>
      </c>
      <c r="Q110" s="10" t="str" cm="1">
        <f t="array" aca="1" ref="Q110" ca="1">IF(AND($A110&lt;&gt;"",$A110&lt;&gt;"fin"),IF(INDEX(Dépenses!$A$2:$T$5000,$B110,Q$1)="","",INDEX(Dépenses!$A$2:$T$5000,$B110,Q$1)),"")</f>
        <v/>
      </c>
      <c r="R110" s="10" t="str" cm="1">
        <f t="array" aca="1" ref="R110" ca="1">IF(AND($A110&lt;&gt;"",$A110&lt;&gt;"fin"),IF(INDEX(Dépenses!$A$2:$T$5000,$B110,R$1)="","",INDEX(Dépenses!$A$2:$T$5000,$B110,R$1)),"")</f>
        <v/>
      </c>
      <c r="S110" s="10" t="str" cm="1">
        <f t="array" aca="1" ref="S110" ca="1">IF(AND($A110&lt;&gt;"",$A110&lt;&gt;"fin"),IF(INDEX(Dépenses!$A$2:$T$5000,$B110,S$1)="","",INDEX(Dépenses!$A$2:$T$5000,$B110,S$1)),"")</f>
        <v/>
      </c>
      <c r="T110" s="10" t="str" cm="1">
        <f t="array" aca="1" ref="T110" ca="1">IF(AND($A110&lt;&gt;"",$A110&lt;&gt;"fin"),IF(INDEX(Dépenses!$A$2:$T$5000,$B110,T$1)="","",INDEX(Dépenses!$A$2:$T$5000,$B110,T$1)),"")</f>
        <v/>
      </c>
    </row>
    <row r="111" spans="1:20" x14ac:dyDescent="0.25">
      <c r="A111" t="str">
        <f ca="1">IF(OR(A110="",A110="fin"),"",IF(ISNA(MATCH($F$3,OFFSET(Dépenses!$F$2:$F$5000,B110,0),0)),"fin",MATCH($F$3,OFFSET(Dépenses!$F$2:$F$5000,B110,0),0)))</f>
        <v/>
      </c>
      <c r="B111" t="str">
        <f t="shared" ca="1" si="3"/>
        <v/>
      </c>
      <c r="D111" s="79" t="str" cm="1">
        <f t="array" aca="1" ref="D111" ca="1">IF(AND($A111&lt;&gt;"",$A111&lt;&gt;"fin"),IF(INDEX(Dépenses!$A$2:$O$5000,$B111,D$1)="","",INDEX(Dépenses!$A$2:$O$5000,$B111,D$1)),"")</f>
        <v/>
      </c>
      <c r="E111" s="79" t="str" cm="1">
        <f t="array" aca="1" ref="E111" ca="1">IF(AND($A111&lt;&gt;"",$A111&lt;&gt;"fin"),IF(INDEX(Dépenses!$A$2:$O$5000,$B111,E$1)="","",INDEX(Dépenses!$A$2:$O$5000,$B111,E$1)),"")</f>
        <v/>
      </c>
      <c r="F111" s="79" t="str" cm="1">
        <f t="array" aca="1" ref="F111" ca="1">IF(AND($A111&lt;&gt;"",$A111&lt;&gt;"fin"),IF(INDEX(Dépenses!$A$2:$O$5000,$B111,F$1)="","",INDEX(Dépenses!$A$2:$O$5000,$B111,F$1)),"")</f>
        <v/>
      </c>
      <c r="G111" s="80" t="str" cm="1">
        <f t="array" aca="1" ref="G111" ca="1">IF(AND($A111&lt;&gt;"",$A111&lt;&gt;"fin"),IF(INDEX(Dépenses!$A$2:$O$5000,$B111,G$1)="","",INDEX(Dépenses!$A$2:$O$5000,$B111,G$1)),"")</f>
        <v/>
      </c>
      <c r="H111" s="11" t="str" cm="1">
        <f t="array" aca="1" ref="H111" ca="1">IF(AND($A111&lt;&gt;"",$A111&lt;&gt;"fin"),IF(INDEX(Dépenses!$A$2:$O$5000,$B111,H$1)="","",INDEX(Dépenses!$A$2:$O$5000,$B111,H$1)),"")</f>
        <v/>
      </c>
      <c r="I111" s="79" t="str" cm="1">
        <f t="array" aca="1" ref="I111" ca="1">IF(AND($A111&lt;&gt;"",$A111&lt;&gt;"fin"),IF(INDEX(Dépenses!$A$2:$O$5000,$B111,I$1)="","",INDEX(Dépenses!$A$2:$O$5000,$B111,I$1)),"")</f>
        <v/>
      </c>
      <c r="J111" s="81" t="str" cm="1">
        <f t="array" aca="1" ref="J111" ca="1">IF(AND($A111&lt;&gt;"",$A111&lt;&gt;"fin"),IF(INDEX(Dépenses!$A$2:$O$5000,$B111,J$1)="","",INDEX(Dépenses!$A$2:$O$5000,$B111,J$1)),"")</f>
        <v/>
      </c>
      <c r="K111" s="10" t="str" cm="1">
        <f t="array" aca="1" ref="K111" ca="1">IF(AND($A111&lt;&gt;"",$A111&lt;&gt;"fin"),IF(INDEX(Dépenses!$A$2:$T$5000,$B111,K$1)="","",INDEX(Dépenses!$A$2:$T$5000,$B111,K$1)),"")</f>
        <v/>
      </c>
      <c r="L111" s="10" t="str" cm="1">
        <f t="array" aca="1" ref="L111" ca="1">IF(AND($A111&lt;&gt;"",$A111&lt;&gt;"fin"),IF(INDEX(Dépenses!$A$2:$T$5000,$B111,L$1)="","",INDEX(Dépenses!$A$2:$T$5000,$B111,L$1)),"")</f>
        <v/>
      </c>
      <c r="M111" s="10" t="str" cm="1">
        <f t="array" aca="1" ref="M111" ca="1">IF(AND($A111&lt;&gt;"",$A111&lt;&gt;"fin"),IF(INDEX(Dépenses!$A$2:$T$5000,$B111,M$1)="","",INDEX(Dépenses!$A$2:$T$5000,$B111,M$1)),"")</f>
        <v/>
      </c>
      <c r="N111" s="10" t="str" cm="1">
        <f t="array" aca="1" ref="N111" ca="1">IF(AND($A111&lt;&gt;"",$A111&lt;&gt;"fin"),IF(INDEX(Dépenses!$A$2:$T$5000,$B111,N$1)="","",INDEX(Dépenses!$A$2:$T$5000,$B111,N$1)),"")</f>
        <v/>
      </c>
      <c r="O111" s="10" t="str" cm="1">
        <f t="array" aca="1" ref="O111" ca="1">IF(AND($A111&lt;&gt;"",$A111&lt;&gt;"fin"),IF(INDEX(Dépenses!$A$2:$T$5000,$B111,O$1)="","",INDEX(Dépenses!$A$2:$T$5000,$B111,O$1)),"")</f>
        <v/>
      </c>
      <c r="P111" s="10" t="str" cm="1">
        <f t="array" aca="1" ref="P111" ca="1">IF(AND($A111&lt;&gt;"",$A111&lt;&gt;"fin"),IF(INDEX(Dépenses!$A$2:$T$5000,$B111,P$1)="","",INDEX(Dépenses!$A$2:$T$5000,$B111,P$1)),"")</f>
        <v/>
      </c>
      <c r="Q111" s="10" t="str" cm="1">
        <f t="array" aca="1" ref="Q111" ca="1">IF(AND($A111&lt;&gt;"",$A111&lt;&gt;"fin"),IF(INDEX(Dépenses!$A$2:$T$5000,$B111,Q$1)="","",INDEX(Dépenses!$A$2:$T$5000,$B111,Q$1)),"")</f>
        <v/>
      </c>
      <c r="R111" s="10" t="str" cm="1">
        <f t="array" aca="1" ref="R111" ca="1">IF(AND($A111&lt;&gt;"",$A111&lt;&gt;"fin"),IF(INDEX(Dépenses!$A$2:$T$5000,$B111,R$1)="","",INDEX(Dépenses!$A$2:$T$5000,$B111,R$1)),"")</f>
        <v/>
      </c>
      <c r="S111" s="10" t="str" cm="1">
        <f t="array" aca="1" ref="S111" ca="1">IF(AND($A111&lt;&gt;"",$A111&lt;&gt;"fin"),IF(INDEX(Dépenses!$A$2:$T$5000,$B111,S$1)="","",INDEX(Dépenses!$A$2:$T$5000,$B111,S$1)),"")</f>
        <v/>
      </c>
      <c r="T111" s="10" t="str" cm="1">
        <f t="array" aca="1" ref="T111" ca="1">IF(AND($A111&lt;&gt;"",$A111&lt;&gt;"fin"),IF(INDEX(Dépenses!$A$2:$T$5000,$B111,T$1)="","",INDEX(Dépenses!$A$2:$T$5000,$B111,T$1)),"")</f>
        <v/>
      </c>
    </row>
    <row r="112" spans="1:20" x14ac:dyDescent="0.25">
      <c r="A112" t="str">
        <f ca="1">IF(OR(A111="",A111="fin"),"",IF(ISNA(MATCH($F$3,OFFSET(Dépenses!$F$2:$F$5000,B111,0),0)),"fin",MATCH($F$3,OFFSET(Dépenses!$F$2:$F$5000,B111,0),0)))</f>
        <v/>
      </c>
      <c r="B112" t="str">
        <f t="shared" ca="1" si="3"/>
        <v/>
      </c>
      <c r="D112" s="79" t="str" cm="1">
        <f t="array" aca="1" ref="D112" ca="1">IF(AND($A112&lt;&gt;"",$A112&lt;&gt;"fin"),IF(INDEX(Dépenses!$A$2:$O$5000,$B112,D$1)="","",INDEX(Dépenses!$A$2:$O$5000,$B112,D$1)),"")</f>
        <v/>
      </c>
      <c r="E112" s="79" t="str" cm="1">
        <f t="array" aca="1" ref="E112" ca="1">IF(AND($A112&lt;&gt;"",$A112&lt;&gt;"fin"),IF(INDEX(Dépenses!$A$2:$O$5000,$B112,E$1)="","",INDEX(Dépenses!$A$2:$O$5000,$B112,E$1)),"")</f>
        <v/>
      </c>
      <c r="F112" s="79" t="str" cm="1">
        <f t="array" aca="1" ref="F112" ca="1">IF(AND($A112&lt;&gt;"",$A112&lt;&gt;"fin"),IF(INDEX(Dépenses!$A$2:$O$5000,$B112,F$1)="","",INDEX(Dépenses!$A$2:$O$5000,$B112,F$1)),"")</f>
        <v/>
      </c>
      <c r="G112" s="80" t="str" cm="1">
        <f t="array" aca="1" ref="G112" ca="1">IF(AND($A112&lt;&gt;"",$A112&lt;&gt;"fin"),IF(INDEX(Dépenses!$A$2:$O$5000,$B112,G$1)="","",INDEX(Dépenses!$A$2:$O$5000,$B112,G$1)),"")</f>
        <v/>
      </c>
      <c r="H112" s="11" t="str" cm="1">
        <f t="array" aca="1" ref="H112" ca="1">IF(AND($A112&lt;&gt;"",$A112&lt;&gt;"fin"),IF(INDEX(Dépenses!$A$2:$O$5000,$B112,H$1)="","",INDEX(Dépenses!$A$2:$O$5000,$B112,H$1)),"")</f>
        <v/>
      </c>
      <c r="I112" s="79" t="str" cm="1">
        <f t="array" aca="1" ref="I112" ca="1">IF(AND($A112&lt;&gt;"",$A112&lt;&gt;"fin"),IF(INDEX(Dépenses!$A$2:$O$5000,$B112,I$1)="","",INDEX(Dépenses!$A$2:$O$5000,$B112,I$1)),"")</f>
        <v/>
      </c>
      <c r="J112" s="81" t="str" cm="1">
        <f t="array" aca="1" ref="J112" ca="1">IF(AND($A112&lt;&gt;"",$A112&lt;&gt;"fin"),IF(INDEX(Dépenses!$A$2:$O$5000,$B112,J$1)="","",INDEX(Dépenses!$A$2:$O$5000,$B112,J$1)),"")</f>
        <v/>
      </c>
      <c r="K112" s="10" t="str" cm="1">
        <f t="array" aca="1" ref="K112" ca="1">IF(AND($A112&lt;&gt;"",$A112&lt;&gt;"fin"),IF(INDEX(Dépenses!$A$2:$T$5000,$B112,K$1)="","",INDEX(Dépenses!$A$2:$T$5000,$B112,K$1)),"")</f>
        <v/>
      </c>
      <c r="L112" s="10" t="str" cm="1">
        <f t="array" aca="1" ref="L112" ca="1">IF(AND($A112&lt;&gt;"",$A112&lt;&gt;"fin"),IF(INDEX(Dépenses!$A$2:$T$5000,$B112,L$1)="","",INDEX(Dépenses!$A$2:$T$5000,$B112,L$1)),"")</f>
        <v/>
      </c>
      <c r="M112" s="10" t="str" cm="1">
        <f t="array" aca="1" ref="M112" ca="1">IF(AND($A112&lt;&gt;"",$A112&lt;&gt;"fin"),IF(INDEX(Dépenses!$A$2:$T$5000,$B112,M$1)="","",INDEX(Dépenses!$A$2:$T$5000,$B112,M$1)),"")</f>
        <v/>
      </c>
      <c r="N112" s="10" t="str" cm="1">
        <f t="array" aca="1" ref="N112" ca="1">IF(AND($A112&lt;&gt;"",$A112&lt;&gt;"fin"),IF(INDEX(Dépenses!$A$2:$T$5000,$B112,N$1)="","",INDEX(Dépenses!$A$2:$T$5000,$B112,N$1)),"")</f>
        <v/>
      </c>
      <c r="O112" s="10" t="str" cm="1">
        <f t="array" aca="1" ref="O112" ca="1">IF(AND($A112&lt;&gt;"",$A112&lt;&gt;"fin"),IF(INDEX(Dépenses!$A$2:$T$5000,$B112,O$1)="","",INDEX(Dépenses!$A$2:$T$5000,$B112,O$1)),"")</f>
        <v/>
      </c>
      <c r="P112" s="10" t="str" cm="1">
        <f t="array" aca="1" ref="P112" ca="1">IF(AND($A112&lt;&gt;"",$A112&lt;&gt;"fin"),IF(INDEX(Dépenses!$A$2:$T$5000,$B112,P$1)="","",INDEX(Dépenses!$A$2:$T$5000,$B112,P$1)),"")</f>
        <v/>
      </c>
      <c r="Q112" s="10" t="str" cm="1">
        <f t="array" aca="1" ref="Q112" ca="1">IF(AND($A112&lt;&gt;"",$A112&lt;&gt;"fin"),IF(INDEX(Dépenses!$A$2:$T$5000,$B112,Q$1)="","",INDEX(Dépenses!$A$2:$T$5000,$B112,Q$1)),"")</f>
        <v/>
      </c>
      <c r="R112" s="10" t="str" cm="1">
        <f t="array" aca="1" ref="R112" ca="1">IF(AND($A112&lt;&gt;"",$A112&lt;&gt;"fin"),IF(INDEX(Dépenses!$A$2:$T$5000,$B112,R$1)="","",INDEX(Dépenses!$A$2:$T$5000,$B112,R$1)),"")</f>
        <v/>
      </c>
      <c r="S112" s="10" t="str" cm="1">
        <f t="array" aca="1" ref="S112" ca="1">IF(AND($A112&lt;&gt;"",$A112&lt;&gt;"fin"),IF(INDEX(Dépenses!$A$2:$T$5000,$B112,S$1)="","",INDEX(Dépenses!$A$2:$T$5000,$B112,S$1)),"")</f>
        <v/>
      </c>
      <c r="T112" s="10" t="str" cm="1">
        <f t="array" aca="1" ref="T112" ca="1">IF(AND($A112&lt;&gt;"",$A112&lt;&gt;"fin"),IF(INDEX(Dépenses!$A$2:$T$5000,$B112,T$1)="","",INDEX(Dépenses!$A$2:$T$5000,$B112,T$1)),"")</f>
        <v/>
      </c>
    </row>
    <row r="113" spans="1:20" x14ac:dyDescent="0.25">
      <c r="A113" t="str">
        <f ca="1">IF(OR(A112="",A112="fin"),"",IF(ISNA(MATCH($F$3,OFFSET(Dépenses!$F$2:$F$5000,B112,0),0)),"fin",MATCH($F$3,OFFSET(Dépenses!$F$2:$F$5000,B112,0),0)))</f>
        <v/>
      </c>
      <c r="B113" t="str">
        <f t="shared" ca="1" si="3"/>
        <v/>
      </c>
      <c r="D113" s="79" t="str" cm="1">
        <f t="array" aca="1" ref="D113" ca="1">IF(AND($A113&lt;&gt;"",$A113&lt;&gt;"fin"),IF(INDEX(Dépenses!$A$2:$O$5000,$B113,D$1)="","",INDEX(Dépenses!$A$2:$O$5000,$B113,D$1)),"")</f>
        <v/>
      </c>
      <c r="E113" s="79" t="str" cm="1">
        <f t="array" aca="1" ref="E113" ca="1">IF(AND($A113&lt;&gt;"",$A113&lt;&gt;"fin"),IF(INDEX(Dépenses!$A$2:$O$5000,$B113,E$1)="","",INDEX(Dépenses!$A$2:$O$5000,$B113,E$1)),"")</f>
        <v/>
      </c>
      <c r="F113" s="79" t="str" cm="1">
        <f t="array" aca="1" ref="F113" ca="1">IF(AND($A113&lt;&gt;"",$A113&lt;&gt;"fin"),IF(INDEX(Dépenses!$A$2:$O$5000,$B113,F$1)="","",INDEX(Dépenses!$A$2:$O$5000,$B113,F$1)),"")</f>
        <v/>
      </c>
      <c r="G113" s="80" t="str" cm="1">
        <f t="array" aca="1" ref="G113" ca="1">IF(AND($A113&lt;&gt;"",$A113&lt;&gt;"fin"),IF(INDEX(Dépenses!$A$2:$O$5000,$B113,G$1)="","",INDEX(Dépenses!$A$2:$O$5000,$B113,G$1)),"")</f>
        <v/>
      </c>
      <c r="H113" s="11" t="str" cm="1">
        <f t="array" aca="1" ref="H113" ca="1">IF(AND($A113&lt;&gt;"",$A113&lt;&gt;"fin"),IF(INDEX(Dépenses!$A$2:$O$5000,$B113,H$1)="","",INDEX(Dépenses!$A$2:$O$5000,$B113,H$1)),"")</f>
        <v/>
      </c>
      <c r="I113" s="79" t="str" cm="1">
        <f t="array" aca="1" ref="I113" ca="1">IF(AND($A113&lt;&gt;"",$A113&lt;&gt;"fin"),IF(INDEX(Dépenses!$A$2:$O$5000,$B113,I$1)="","",INDEX(Dépenses!$A$2:$O$5000,$B113,I$1)),"")</f>
        <v/>
      </c>
      <c r="J113" s="81" t="str" cm="1">
        <f t="array" aca="1" ref="J113" ca="1">IF(AND($A113&lt;&gt;"",$A113&lt;&gt;"fin"),IF(INDEX(Dépenses!$A$2:$O$5000,$B113,J$1)="","",INDEX(Dépenses!$A$2:$O$5000,$B113,J$1)),"")</f>
        <v/>
      </c>
      <c r="K113" s="10" t="str" cm="1">
        <f t="array" aca="1" ref="K113" ca="1">IF(AND($A113&lt;&gt;"",$A113&lt;&gt;"fin"),IF(INDEX(Dépenses!$A$2:$T$5000,$B113,K$1)="","",INDEX(Dépenses!$A$2:$T$5000,$B113,K$1)),"")</f>
        <v/>
      </c>
      <c r="L113" s="10" t="str" cm="1">
        <f t="array" aca="1" ref="L113" ca="1">IF(AND($A113&lt;&gt;"",$A113&lt;&gt;"fin"),IF(INDEX(Dépenses!$A$2:$T$5000,$B113,L$1)="","",INDEX(Dépenses!$A$2:$T$5000,$B113,L$1)),"")</f>
        <v/>
      </c>
      <c r="M113" s="10" t="str" cm="1">
        <f t="array" aca="1" ref="M113" ca="1">IF(AND($A113&lt;&gt;"",$A113&lt;&gt;"fin"),IF(INDEX(Dépenses!$A$2:$T$5000,$B113,M$1)="","",INDEX(Dépenses!$A$2:$T$5000,$B113,M$1)),"")</f>
        <v/>
      </c>
      <c r="N113" s="10" t="str" cm="1">
        <f t="array" aca="1" ref="N113" ca="1">IF(AND($A113&lt;&gt;"",$A113&lt;&gt;"fin"),IF(INDEX(Dépenses!$A$2:$T$5000,$B113,N$1)="","",INDEX(Dépenses!$A$2:$T$5000,$B113,N$1)),"")</f>
        <v/>
      </c>
      <c r="O113" s="10" t="str" cm="1">
        <f t="array" aca="1" ref="O113" ca="1">IF(AND($A113&lt;&gt;"",$A113&lt;&gt;"fin"),IF(INDEX(Dépenses!$A$2:$T$5000,$B113,O$1)="","",INDEX(Dépenses!$A$2:$T$5000,$B113,O$1)),"")</f>
        <v/>
      </c>
      <c r="P113" s="10" t="str" cm="1">
        <f t="array" aca="1" ref="P113" ca="1">IF(AND($A113&lt;&gt;"",$A113&lt;&gt;"fin"),IF(INDEX(Dépenses!$A$2:$T$5000,$B113,P$1)="","",INDEX(Dépenses!$A$2:$T$5000,$B113,P$1)),"")</f>
        <v/>
      </c>
      <c r="Q113" s="10" t="str" cm="1">
        <f t="array" aca="1" ref="Q113" ca="1">IF(AND($A113&lt;&gt;"",$A113&lt;&gt;"fin"),IF(INDEX(Dépenses!$A$2:$T$5000,$B113,Q$1)="","",INDEX(Dépenses!$A$2:$T$5000,$B113,Q$1)),"")</f>
        <v/>
      </c>
      <c r="R113" s="10" t="str" cm="1">
        <f t="array" aca="1" ref="R113" ca="1">IF(AND($A113&lt;&gt;"",$A113&lt;&gt;"fin"),IF(INDEX(Dépenses!$A$2:$T$5000,$B113,R$1)="","",INDEX(Dépenses!$A$2:$T$5000,$B113,R$1)),"")</f>
        <v/>
      </c>
      <c r="S113" s="10" t="str" cm="1">
        <f t="array" aca="1" ref="S113" ca="1">IF(AND($A113&lt;&gt;"",$A113&lt;&gt;"fin"),IF(INDEX(Dépenses!$A$2:$T$5000,$B113,S$1)="","",INDEX(Dépenses!$A$2:$T$5000,$B113,S$1)),"")</f>
        <v/>
      </c>
      <c r="T113" s="10" t="str" cm="1">
        <f t="array" aca="1" ref="T113" ca="1">IF(AND($A113&lt;&gt;"",$A113&lt;&gt;"fin"),IF(INDEX(Dépenses!$A$2:$T$5000,$B113,T$1)="","",INDEX(Dépenses!$A$2:$T$5000,$B113,T$1)),"")</f>
        <v/>
      </c>
    </row>
    <row r="114" spans="1:20" x14ac:dyDescent="0.25">
      <c r="A114" t="str">
        <f ca="1">IF(OR(A113="",A113="fin"),"",IF(ISNA(MATCH($F$3,OFFSET(Dépenses!$F$2:$F$5000,B113,0),0)),"fin",MATCH($F$3,OFFSET(Dépenses!$F$2:$F$5000,B113,0),0)))</f>
        <v/>
      </c>
      <c r="B114" t="str">
        <f t="shared" ca="1" si="3"/>
        <v/>
      </c>
      <c r="D114" s="79" t="str" cm="1">
        <f t="array" aca="1" ref="D114" ca="1">IF(AND($A114&lt;&gt;"",$A114&lt;&gt;"fin"),IF(INDEX(Dépenses!$A$2:$O$5000,$B114,D$1)="","",INDEX(Dépenses!$A$2:$O$5000,$B114,D$1)),"")</f>
        <v/>
      </c>
      <c r="E114" s="79" t="str" cm="1">
        <f t="array" aca="1" ref="E114" ca="1">IF(AND($A114&lt;&gt;"",$A114&lt;&gt;"fin"),IF(INDEX(Dépenses!$A$2:$O$5000,$B114,E$1)="","",INDEX(Dépenses!$A$2:$O$5000,$B114,E$1)),"")</f>
        <v/>
      </c>
      <c r="F114" s="79" t="str" cm="1">
        <f t="array" aca="1" ref="F114" ca="1">IF(AND($A114&lt;&gt;"",$A114&lt;&gt;"fin"),IF(INDEX(Dépenses!$A$2:$O$5000,$B114,F$1)="","",INDEX(Dépenses!$A$2:$O$5000,$B114,F$1)),"")</f>
        <v/>
      </c>
      <c r="G114" s="80" t="str" cm="1">
        <f t="array" aca="1" ref="G114" ca="1">IF(AND($A114&lt;&gt;"",$A114&lt;&gt;"fin"),IF(INDEX(Dépenses!$A$2:$O$5000,$B114,G$1)="","",INDEX(Dépenses!$A$2:$O$5000,$B114,G$1)),"")</f>
        <v/>
      </c>
      <c r="H114" s="11" t="str" cm="1">
        <f t="array" aca="1" ref="H114" ca="1">IF(AND($A114&lt;&gt;"",$A114&lt;&gt;"fin"),IF(INDEX(Dépenses!$A$2:$O$5000,$B114,H$1)="","",INDEX(Dépenses!$A$2:$O$5000,$B114,H$1)),"")</f>
        <v/>
      </c>
      <c r="I114" s="79" t="str" cm="1">
        <f t="array" aca="1" ref="I114" ca="1">IF(AND($A114&lt;&gt;"",$A114&lt;&gt;"fin"),IF(INDEX(Dépenses!$A$2:$O$5000,$B114,I$1)="","",INDEX(Dépenses!$A$2:$O$5000,$B114,I$1)),"")</f>
        <v/>
      </c>
      <c r="J114" s="81" t="str" cm="1">
        <f t="array" aca="1" ref="J114" ca="1">IF(AND($A114&lt;&gt;"",$A114&lt;&gt;"fin"),IF(INDEX(Dépenses!$A$2:$O$5000,$B114,J$1)="","",INDEX(Dépenses!$A$2:$O$5000,$B114,J$1)),"")</f>
        <v/>
      </c>
      <c r="K114" s="10" t="str" cm="1">
        <f t="array" aca="1" ref="K114" ca="1">IF(AND($A114&lt;&gt;"",$A114&lt;&gt;"fin"),IF(INDEX(Dépenses!$A$2:$T$5000,$B114,K$1)="","",INDEX(Dépenses!$A$2:$T$5000,$B114,K$1)),"")</f>
        <v/>
      </c>
      <c r="L114" s="10" t="str" cm="1">
        <f t="array" aca="1" ref="L114" ca="1">IF(AND($A114&lt;&gt;"",$A114&lt;&gt;"fin"),IF(INDEX(Dépenses!$A$2:$T$5000,$B114,L$1)="","",INDEX(Dépenses!$A$2:$T$5000,$B114,L$1)),"")</f>
        <v/>
      </c>
      <c r="M114" s="10" t="str" cm="1">
        <f t="array" aca="1" ref="M114" ca="1">IF(AND($A114&lt;&gt;"",$A114&lt;&gt;"fin"),IF(INDEX(Dépenses!$A$2:$T$5000,$B114,M$1)="","",INDEX(Dépenses!$A$2:$T$5000,$B114,M$1)),"")</f>
        <v/>
      </c>
      <c r="N114" s="10" t="str" cm="1">
        <f t="array" aca="1" ref="N114" ca="1">IF(AND($A114&lt;&gt;"",$A114&lt;&gt;"fin"),IF(INDEX(Dépenses!$A$2:$T$5000,$B114,N$1)="","",INDEX(Dépenses!$A$2:$T$5000,$B114,N$1)),"")</f>
        <v/>
      </c>
      <c r="O114" s="10" t="str" cm="1">
        <f t="array" aca="1" ref="O114" ca="1">IF(AND($A114&lt;&gt;"",$A114&lt;&gt;"fin"),IF(INDEX(Dépenses!$A$2:$T$5000,$B114,O$1)="","",INDEX(Dépenses!$A$2:$T$5000,$B114,O$1)),"")</f>
        <v/>
      </c>
      <c r="P114" s="10" t="str" cm="1">
        <f t="array" aca="1" ref="P114" ca="1">IF(AND($A114&lt;&gt;"",$A114&lt;&gt;"fin"),IF(INDEX(Dépenses!$A$2:$T$5000,$B114,P$1)="","",INDEX(Dépenses!$A$2:$T$5000,$B114,P$1)),"")</f>
        <v/>
      </c>
      <c r="Q114" s="10" t="str" cm="1">
        <f t="array" aca="1" ref="Q114" ca="1">IF(AND($A114&lt;&gt;"",$A114&lt;&gt;"fin"),IF(INDEX(Dépenses!$A$2:$T$5000,$B114,Q$1)="","",INDEX(Dépenses!$A$2:$T$5000,$B114,Q$1)),"")</f>
        <v/>
      </c>
      <c r="R114" s="10" t="str" cm="1">
        <f t="array" aca="1" ref="R114" ca="1">IF(AND($A114&lt;&gt;"",$A114&lt;&gt;"fin"),IF(INDEX(Dépenses!$A$2:$T$5000,$B114,R$1)="","",INDEX(Dépenses!$A$2:$T$5000,$B114,R$1)),"")</f>
        <v/>
      </c>
      <c r="S114" s="10" t="str" cm="1">
        <f t="array" aca="1" ref="S114" ca="1">IF(AND($A114&lt;&gt;"",$A114&lt;&gt;"fin"),IF(INDEX(Dépenses!$A$2:$T$5000,$B114,S$1)="","",INDEX(Dépenses!$A$2:$T$5000,$B114,S$1)),"")</f>
        <v/>
      </c>
      <c r="T114" s="10" t="str" cm="1">
        <f t="array" aca="1" ref="T114" ca="1">IF(AND($A114&lt;&gt;"",$A114&lt;&gt;"fin"),IF(INDEX(Dépenses!$A$2:$T$5000,$B114,T$1)="","",INDEX(Dépenses!$A$2:$T$5000,$B114,T$1)),"")</f>
        <v/>
      </c>
    </row>
    <row r="115" spans="1:20" x14ac:dyDescent="0.25">
      <c r="A115" t="str">
        <f ca="1">IF(OR(A114="",A114="fin"),"",IF(ISNA(MATCH($F$3,OFFSET(Dépenses!$F$2:$F$5000,B114,0),0)),"fin",MATCH($F$3,OFFSET(Dépenses!$F$2:$F$5000,B114,0),0)))</f>
        <v/>
      </c>
      <c r="B115" t="str">
        <f t="shared" ca="1" si="3"/>
        <v/>
      </c>
      <c r="D115" s="79" t="str" cm="1">
        <f t="array" aca="1" ref="D115" ca="1">IF(AND($A115&lt;&gt;"",$A115&lt;&gt;"fin"),IF(INDEX(Dépenses!$A$2:$O$5000,$B115,D$1)="","",INDEX(Dépenses!$A$2:$O$5000,$B115,D$1)),"")</f>
        <v/>
      </c>
      <c r="E115" s="79" t="str" cm="1">
        <f t="array" aca="1" ref="E115" ca="1">IF(AND($A115&lt;&gt;"",$A115&lt;&gt;"fin"),IF(INDEX(Dépenses!$A$2:$O$5000,$B115,E$1)="","",INDEX(Dépenses!$A$2:$O$5000,$B115,E$1)),"")</f>
        <v/>
      </c>
      <c r="F115" s="79" t="str" cm="1">
        <f t="array" aca="1" ref="F115" ca="1">IF(AND($A115&lt;&gt;"",$A115&lt;&gt;"fin"),IF(INDEX(Dépenses!$A$2:$O$5000,$B115,F$1)="","",INDEX(Dépenses!$A$2:$O$5000,$B115,F$1)),"")</f>
        <v/>
      </c>
      <c r="G115" s="80" t="str" cm="1">
        <f t="array" aca="1" ref="G115" ca="1">IF(AND($A115&lt;&gt;"",$A115&lt;&gt;"fin"),IF(INDEX(Dépenses!$A$2:$O$5000,$B115,G$1)="","",INDEX(Dépenses!$A$2:$O$5000,$B115,G$1)),"")</f>
        <v/>
      </c>
      <c r="H115" s="11" t="str" cm="1">
        <f t="array" aca="1" ref="H115" ca="1">IF(AND($A115&lt;&gt;"",$A115&lt;&gt;"fin"),IF(INDEX(Dépenses!$A$2:$O$5000,$B115,H$1)="","",INDEX(Dépenses!$A$2:$O$5000,$B115,H$1)),"")</f>
        <v/>
      </c>
      <c r="I115" s="79" t="str" cm="1">
        <f t="array" aca="1" ref="I115" ca="1">IF(AND($A115&lt;&gt;"",$A115&lt;&gt;"fin"),IF(INDEX(Dépenses!$A$2:$O$5000,$B115,I$1)="","",INDEX(Dépenses!$A$2:$O$5000,$B115,I$1)),"")</f>
        <v/>
      </c>
      <c r="J115" s="81" t="str" cm="1">
        <f t="array" aca="1" ref="J115" ca="1">IF(AND($A115&lt;&gt;"",$A115&lt;&gt;"fin"),IF(INDEX(Dépenses!$A$2:$O$5000,$B115,J$1)="","",INDEX(Dépenses!$A$2:$O$5000,$B115,J$1)),"")</f>
        <v/>
      </c>
      <c r="K115" s="10" t="str" cm="1">
        <f t="array" aca="1" ref="K115" ca="1">IF(AND($A115&lt;&gt;"",$A115&lt;&gt;"fin"),IF(INDEX(Dépenses!$A$2:$T$5000,$B115,K$1)="","",INDEX(Dépenses!$A$2:$T$5000,$B115,K$1)),"")</f>
        <v/>
      </c>
      <c r="L115" s="10" t="str" cm="1">
        <f t="array" aca="1" ref="L115" ca="1">IF(AND($A115&lt;&gt;"",$A115&lt;&gt;"fin"),IF(INDEX(Dépenses!$A$2:$T$5000,$B115,L$1)="","",INDEX(Dépenses!$A$2:$T$5000,$B115,L$1)),"")</f>
        <v/>
      </c>
      <c r="M115" s="10" t="str" cm="1">
        <f t="array" aca="1" ref="M115" ca="1">IF(AND($A115&lt;&gt;"",$A115&lt;&gt;"fin"),IF(INDEX(Dépenses!$A$2:$T$5000,$B115,M$1)="","",INDEX(Dépenses!$A$2:$T$5000,$B115,M$1)),"")</f>
        <v/>
      </c>
      <c r="N115" s="10" t="str" cm="1">
        <f t="array" aca="1" ref="N115" ca="1">IF(AND($A115&lt;&gt;"",$A115&lt;&gt;"fin"),IF(INDEX(Dépenses!$A$2:$T$5000,$B115,N$1)="","",INDEX(Dépenses!$A$2:$T$5000,$B115,N$1)),"")</f>
        <v/>
      </c>
      <c r="O115" s="10" t="str" cm="1">
        <f t="array" aca="1" ref="O115" ca="1">IF(AND($A115&lt;&gt;"",$A115&lt;&gt;"fin"),IF(INDEX(Dépenses!$A$2:$T$5000,$B115,O$1)="","",INDEX(Dépenses!$A$2:$T$5000,$B115,O$1)),"")</f>
        <v/>
      </c>
      <c r="P115" s="10" t="str" cm="1">
        <f t="array" aca="1" ref="P115" ca="1">IF(AND($A115&lt;&gt;"",$A115&lt;&gt;"fin"),IF(INDEX(Dépenses!$A$2:$T$5000,$B115,P$1)="","",INDEX(Dépenses!$A$2:$T$5000,$B115,P$1)),"")</f>
        <v/>
      </c>
      <c r="Q115" s="10" t="str" cm="1">
        <f t="array" aca="1" ref="Q115" ca="1">IF(AND($A115&lt;&gt;"",$A115&lt;&gt;"fin"),IF(INDEX(Dépenses!$A$2:$T$5000,$B115,Q$1)="","",INDEX(Dépenses!$A$2:$T$5000,$B115,Q$1)),"")</f>
        <v/>
      </c>
      <c r="R115" s="10" t="str" cm="1">
        <f t="array" aca="1" ref="R115" ca="1">IF(AND($A115&lt;&gt;"",$A115&lt;&gt;"fin"),IF(INDEX(Dépenses!$A$2:$T$5000,$B115,R$1)="","",INDEX(Dépenses!$A$2:$T$5000,$B115,R$1)),"")</f>
        <v/>
      </c>
      <c r="S115" s="10" t="str" cm="1">
        <f t="array" aca="1" ref="S115" ca="1">IF(AND($A115&lt;&gt;"",$A115&lt;&gt;"fin"),IF(INDEX(Dépenses!$A$2:$T$5000,$B115,S$1)="","",INDEX(Dépenses!$A$2:$T$5000,$B115,S$1)),"")</f>
        <v/>
      </c>
      <c r="T115" s="10" t="str" cm="1">
        <f t="array" aca="1" ref="T115" ca="1">IF(AND($A115&lt;&gt;"",$A115&lt;&gt;"fin"),IF(INDEX(Dépenses!$A$2:$T$5000,$B115,T$1)="","",INDEX(Dépenses!$A$2:$T$5000,$B115,T$1)),"")</f>
        <v/>
      </c>
    </row>
    <row r="116" spans="1:20" x14ac:dyDescent="0.25">
      <c r="A116" t="str">
        <f ca="1">IF(OR(A115="",A115="fin"),"",IF(ISNA(MATCH($F$3,OFFSET(Dépenses!$F$2:$F$5000,B115,0),0)),"fin",MATCH($F$3,OFFSET(Dépenses!$F$2:$F$5000,B115,0),0)))</f>
        <v/>
      </c>
      <c r="B116" t="str">
        <f t="shared" ca="1" si="3"/>
        <v/>
      </c>
      <c r="D116" s="79" t="str" cm="1">
        <f t="array" aca="1" ref="D116" ca="1">IF(AND($A116&lt;&gt;"",$A116&lt;&gt;"fin"),IF(INDEX(Dépenses!$A$2:$O$5000,$B116,D$1)="","",INDEX(Dépenses!$A$2:$O$5000,$B116,D$1)),"")</f>
        <v/>
      </c>
      <c r="E116" s="79" t="str" cm="1">
        <f t="array" aca="1" ref="E116" ca="1">IF(AND($A116&lt;&gt;"",$A116&lt;&gt;"fin"),IF(INDEX(Dépenses!$A$2:$O$5000,$B116,E$1)="","",INDEX(Dépenses!$A$2:$O$5000,$B116,E$1)),"")</f>
        <v/>
      </c>
      <c r="F116" s="79" t="str" cm="1">
        <f t="array" aca="1" ref="F116" ca="1">IF(AND($A116&lt;&gt;"",$A116&lt;&gt;"fin"),IF(INDEX(Dépenses!$A$2:$O$5000,$B116,F$1)="","",INDEX(Dépenses!$A$2:$O$5000,$B116,F$1)),"")</f>
        <v/>
      </c>
      <c r="G116" s="80" t="str" cm="1">
        <f t="array" aca="1" ref="G116" ca="1">IF(AND($A116&lt;&gt;"",$A116&lt;&gt;"fin"),IF(INDEX(Dépenses!$A$2:$O$5000,$B116,G$1)="","",INDEX(Dépenses!$A$2:$O$5000,$B116,G$1)),"")</f>
        <v/>
      </c>
      <c r="H116" s="11" t="str" cm="1">
        <f t="array" aca="1" ref="H116" ca="1">IF(AND($A116&lt;&gt;"",$A116&lt;&gt;"fin"),IF(INDEX(Dépenses!$A$2:$O$5000,$B116,H$1)="","",INDEX(Dépenses!$A$2:$O$5000,$B116,H$1)),"")</f>
        <v/>
      </c>
      <c r="I116" s="79" t="str" cm="1">
        <f t="array" aca="1" ref="I116" ca="1">IF(AND($A116&lt;&gt;"",$A116&lt;&gt;"fin"),IF(INDEX(Dépenses!$A$2:$O$5000,$B116,I$1)="","",INDEX(Dépenses!$A$2:$O$5000,$B116,I$1)),"")</f>
        <v/>
      </c>
      <c r="J116" s="81" t="str" cm="1">
        <f t="array" aca="1" ref="J116" ca="1">IF(AND($A116&lt;&gt;"",$A116&lt;&gt;"fin"),IF(INDEX(Dépenses!$A$2:$O$5000,$B116,J$1)="","",INDEX(Dépenses!$A$2:$O$5000,$B116,J$1)),"")</f>
        <v/>
      </c>
      <c r="K116" s="10" t="str" cm="1">
        <f t="array" aca="1" ref="K116" ca="1">IF(AND($A116&lt;&gt;"",$A116&lt;&gt;"fin"),IF(INDEX(Dépenses!$A$2:$T$5000,$B116,K$1)="","",INDEX(Dépenses!$A$2:$T$5000,$B116,K$1)),"")</f>
        <v/>
      </c>
      <c r="L116" s="10" t="str" cm="1">
        <f t="array" aca="1" ref="L116" ca="1">IF(AND($A116&lt;&gt;"",$A116&lt;&gt;"fin"),IF(INDEX(Dépenses!$A$2:$T$5000,$B116,L$1)="","",INDEX(Dépenses!$A$2:$T$5000,$B116,L$1)),"")</f>
        <v/>
      </c>
      <c r="M116" s="10" t="str" cm="1">
        <f t="array" aca="1" ref="M116" ca="1">IF(AND($A116&lt;&gt;"",$A116&lt;&gt;"fin"),IF(INDEX(Dépenses!$A$2:$T$5000,$B116,M$1)="","",INDEX(Dépenses!$A$2:$T$5000,$B116,M$1)),"")</f>
        <v/>
      </c>
      <c r="N116" s="10" t="str" cm="1">
        <f t="array" aca="1" ref="N116" ca="1">IF(AND($A116&lt;&gt;"",$A116&lt;&gt;"fin"),IF(INDEX(Dépenses!$A$2:$T$5000,$B116,N$1)="","",INDEX(Dépenses!$A$2:$T$5000,$B116,N$1)),"")</f>
        <v/>
      </c>
      <c r="O116" s="10" t="str" cm="1">
        <f t="array" aca="1" ref="O116" ca="1">IF(AND($A116&lt;&gt;"",$A116&lt;&gt;"fin"),IF(INDEX(Dépenses!$A$2:$T$5000,$B116,O$1)="","",INDEX(Dépenses!$A$2:$T$5000,$B116,O$1)),"")</f>
        <v/>
      </c>
      <c r="P116" s="10" t="str" cm="1">
        <f t="array" aca="1" ref="P116" ca="1">IF(AND($A116&lt;&gt;"",$A116&lt;&gt;"fin"),IF(INDEX(Dépenses!$A$2:$T$5000,$B116,P$1)="","",INDEX(Dépenses!$A$2:$T$5000,$B116,P$1)),"")</f>
        <v/>
      </c>
      <c r="Q116" s="10" t="str" cm="1">
        <f t="array" aca="1" ref="Q116" ca="1">IF(AND($A116&lt;&gt;"",$A116&lt;&gt;"fin"),IF(INDEX(Dépenses!$A$2:$T$5000,$B116,Q$1)="","",INDEX(Dépenses!$A$2:$T$5000,$B116,Q$1)),"")</f>
        <v/>
      </c>
      <c r="R116" s="10" t="str" cm="1">
        <f t="array" aca="1" ref="R116" ca="1">IF(AND($A116&lt;&gt;"",$A116&lt;&gt;"fin"),IF(INDEX(Dépenses!$A$2:$T$5000,$B116,R$1)="","",INDEX(Dépenses!$A$2:$T$5000,$B116,R$1)),"")</f>
        <v/>
      </c>
      <c r="S116" s="10" t="str" cm="1">
        <f t="array" aca="1" ref="S116" ca="1">IF(AND($A116&lt;&gt;"",$A116&lt;&gt;"fin"),IF(INDEX(Dépenses!$A$2:$T$5000,$B116,S$1)="","",INDEX(Dépenses!$A$2:$T$5000,$B116,S$1)),"")</f>
        <v/>
      </c>
      <c r="T116" s="10" t="str" cm="1">
        <f t="array" aca="1" ref="T116" ca="1">IF(AND($A116&lt;&gt;"",$A116&lt;&gt;"fin"),IF(INDEX(Dépenses!$A$2:$T$5000,$B116,T$1)="","",INDEX(Dépenses!$A$2:$T$5000,$B116,T$1)),"")</f>
        <v/>
      </c>
    </row>
    <row r="117" spans="1:20" x14ac:dyDescent="0.25">
      <c r="A117" t="str">
        <f ca="1">IF(OR(A116="",A116="fin"),"",IF(ISNA(MATCH($F$3,OFFSET(Dépenses!$F$2:$F$5000,B116,0),0)),"fin",MATCH($F$3,OFFSET(Dépenses!$F$2:$F$5000,B116,0),0)))</f>
        <v/>
      </c>
      <c r="B117" t="str">
        <f t="shared" ca="1" si="3"/>
        <v/>
      </c>
      <c r="D117" s="79" t="str" cm="1">
        <f t="array" aca="1" ref="D117" ca="1">IF(AND($A117&lt;&gt;"",$A117&lt;&gt;"fin"),IF(INDEX(Dépenses!$A$2:$O$5000,$B117,D$1)="","",INDEX(Dépenses!$A$2:$O$5000,$B117,D$1)),"")</f>
        <v/>
      </c>
      <c r="E117" s="79" t="str" cm="1">
        <f t="array" aca="1" ref="E117" ca="1">IF(AND($A117&lt;&gt;"",$A117&lt;&gt;"fin"),IF(INDEX(Dépenses!$A$2:$O$5000,$B117,E$1)="","",INDEX(Dépenses!$A$2:$O$5000,$B117,E$1)),"")</f>
        <v/>
      </c>
      <c r="F117" s="79" t="str" cm="1">
        <f t="array" aca="1" ref="F117" ca="1">IF(AND($A117&lt;&gt;"",$A117&lt;&gt;"fin"),IF(INDEX(Dépenses!$A$2:$O$5000,$B117,F$1)="","",INDEX(Dépenses!$A$2:$O$5000,$B117,F$1)),"")</f>
        <v/>
      </c>
      <c r="G117" s="80" t="str" cm="1">
        <f t="array" aca="1" ref="G117" ca="1">IF(AND($A117&lt;&gt;"",$A117&lt;&gt;"fin"),IF(INDEX(Dépenses!$A$2:$O$5000,$B117,G$1)="","",INDEX(Dépenses!$A$2:$O$5000,$B117,G$1)),"")</f>
        <v/>
      </c>
      <c r="H117" s="11" t="str" cm="1">
        <f t="array" aca="1" ref="H117" ca="1">IF(AND($A117&lt;&gt;"",$A117&lt;&gt;"fin"),IF(INDEX(Dépenses!$A$2:$O$5000,$B117,H$1)="","",INDEX(Dépenses!$A$2:$O$5000,$B117,H$1)),"")</f>
        <v/>
      </c>
      <c r="I117" s="79" t="str" cm="1">
        <f t="array" aca="1" ref="I117" ca="1">IF(AND($A117&lt;&gt;"",$A117&lt;&gt;"fin"),IF(INDEX(Dépenses!$A$2:$O$5000,$B117,I$1)="","",INDEX(Dépenses!$A$2:$O$5000,$B117,I$1)),"")</f>
        <v/>
      </c>
      <c r="J117" s="81" t="str" cm="1">
        <f t="array" aca="1" ref="J117" ca="1">IF(AND($A117&lt;&gt;"",$A117&lt;&gt;"fin"),IF(INDEX(Dépenses!$A$2:$O$5000,$B117,J$1)="","",INDEX(Dépenses!$A$2:$O$5000,$B117,J$1)),"")</f>
        <v/>
      </c>
      <c r="K117" s="10" t="str" cm="1">
        <f t="array" aca="1" ref="K117" ca="1">IF(AND($A117&lt;&gt;"",$A117&lt;&gt;"fin"),IF(INDEX(Dépenses!$A$2:$T$5000,$B117,K$1)="","",INDEX(Dépenses!$A$2:$T$5000,$B117,K$1)),"")</f>
        <v/>
      </c>
      <c r="L117" s="10" t="str" cm="1">
        <f t="array" aca="1" ref="L117" ca="1">IF(AND($A117&lt;&gt;"",$A117&lt;&gt;"fin"),IF(INDEX(Dépenses!$A$2:$T$5000,$B117,L$1)="","",INDEX(Dépenses!$A$2:$T$5000,$B117,L$1)),"")</f>
        <v/>
      </c>
      <c r="M117" s="10" t="str" cm="1">
        <f t="array" aca="1" ref="M117" ca="1">IF(AND($A117&lt;&gt;"",$A117&lt;&gt;"fin"),IF(INDEX(Dépenses!$A$2:$T$5000,$B117,M$1)="","",INDEX(Dépenses!$A$2:$T$5000,$B117,M$1)),"")</f>
        <v/>
      </c>
      <c r="N117" s="10" t="str" cm="1">
        <f t="array" aca="1" ref="N117" ca="1">IF(AND($A117&lt;&gt;"",$A117&lt;&gt;"fin"),IF(INDEX(Dépenses!$A$2:$T$5000,$B117,N$1)="","",INDEX(Dépenses!$A$2:$T$5000,$B117,N$1)),"")</f>
        <v/>
      </c>
      <c r="O117" s="10" t="str" cm="1">
        <f t="array" aca="1" ref="O117" ca="1">IF(AND($A117&lt;&gt;"",$A117&lt;&gt;"fin"),IF(INDEX(Dépenses!$A$2:$T$5000,$B117,O$1)="","",INDEX(Dépenses!$A$2:$T$5000,$B117,O$1)),"")</f>
        <v/>
      </c>
      <c r="P117" s="10" t="str" cm="1">
        <f t="array" aca="1" ref="P117" ca="1">IF(AND($A117&lt;&gt;"",$A117&lt;&gt;"fin"),IF(INDEX(Dépenses!$A$2:$T$5000,$B117,P$1)="","",INDEX(Dépenses!$A$2:$T$5000,$B117,P$1)),"")</f>
        <v/>
      </c>
      <c r="Q117" s="10" t="str" cm="1">
        <f t="array" aca="1" ref="Q117" ca="1">IF(AND($A117&lt;&gt;"",$A117&lt;&gt;"fin"),IF(INDEX(Dépenses!$A$2:$T$5000,$B117,Q$1)="","",INDEX(Dépenses!$A$2:$T$5000,$B117,Q$1)),"")</f>
        <v/>
      </c>
      <c r="R117" s="10" t="str" cm="1">
        <f t="array" aca="1" ref="R117" ca="1">IF(AND($A117&lt;&gt;"",$A117&lt;&gt;"fin"),IF(INDEX(Dépenses!$A$2:$T$5000,$B117,R$1)="","",INDEX(Dépenses!$A$2:$T$5000,$B117,R$1)),"")</f>
        <v/>
      </c>
      <c r="S117" s="10" t="str" cm="1">
        <f t="array" aca="1" ref="S117" ca="1">IF(AND($A117&lt;&gt;"",$A117&lt;&gt;"fin"),IF(INDEX(Dépenses!$A$2:$T$5000,$B117,S$1)="","",INDEX(Dépenses!$A$2:$T$5000,$B117,S$1)),"")</f>
        <v/>
      </c>
      <c r="T117" s="10" t="str" cm="1">
        <f t="array" aca="1" ref="T117" ca="1">IF(AND($A117&lt;&gt;"",$A117&lt;&gt;"fin"),IF(INDEX(Dépenses!$A$2:$T$5000,$B117,T$1)="","",INDEX(Dépenses!$A$2:$T$5000,$B117,T$1)),"")</f>
        <v/>
      </c>
    </row>
    <row r="118" spans="1:20" x14ac:dyDescent="0.25">
      <c r="A118" t="str">
        <f ca="1">IF(OR(A117="",A117="fin"),"",IF(ISNA(MATCH($F$3,OFFSET(Dépenses!$F$2:$F$5000,B117,0),0)),"fin",MATCH($F$3,OFFSET(Dépenses!$F$2:$F$5000,B117,0),0)))</f>
        <v/>
      </c>
      <c r="B118" t="str">
        <f t="shared" ca="1" si="3"/>
        <v/>
      </c>
      <c r="D118" s="79" t="str" cm="1">
        <f t="array" aca="1" ref="D118" ca="1">IF(AND($A118&lt;&gt;"",$A118&lt;&gt;"fin"),IF(INDEX(Dépenses!$A$2:$O$5000,$B118,D$1)="","",INDEX(Dépenses!$A$2:$O$5000,$B118,D$1)),"")</f>
        <v/>
      </c>
      <c r="E118" s="79" t="str" cm="1">
        <f t="array" aca="1" ref="E118" ca="1">IF(AND($A118&lt;&gt;"",$A118&lt;&gt;"fin"),IF(INDEX(Dépenses!$A$2:$O$5000,$B118,E$1)="","",INDEX(Dépenses!$A$2:$O$5000,$B118,E$1)),"")</f>
        <v/>
      </c>
      <c r="F118" s="79" t="str" cm="1">
        <f t="array" aca="1" ref="F118" ca="1">IF(AND($A118&lt;&gt;"",$A118&lt;&gt;"fin"),IF(INDEX(Dépenses!$A$2:$O$5000,$B118,F$1)="","",INDEX(Dépenses!$A$2:$O$5000,$B118,F$1)),"")</f>
        <v/>
      </c>
      <c r="G118" s="80" t="str" cm="1">
        <f t="array" aca="1" ref="G118" ca="1">IF(AND($A118&lt;&gt;"",$A118&lt;&gt;"fin"),IF(INDEX(Dépenses!$A$2:$O$5000,$B118,G$1)="","",INDEX(Dépenses!$A$2:$O$5000,$B118,G$1)),"")</f>
        <v/>
      </c>
      <c r="H118" s="11" t="str" cm="1">
        <f t="array" aca="1" ref="H118" ca="1">IF(AND($A118&lt;&gt;"",$A118&lt;&gt;"fin"),IF(INDEX(Dépenses!$A$2:$O$5000,$B118,H$1)="","",INDEX(Dépenses!$A$2:$O$5000,$B118,H$1)),"")</f>
        <v/>
      </c>
      <c r="I118" s="79" t="str" cm="1">
        <f t="array" aca="1" ref="I118" ca="1">IF(AND($A118&lt;&gt;"",$A118&lt;&gt;"fin"),IF(INDEX(Dépenses!$A$2:$O$5000,$B118,I$1)="","",INDEX(Dépenses!$A$2:$O$5000,$B118,I$1)),"")</f>
        <v/>
      </c>
      <c r="J118" s="81" t="str" cm="1">
        <f t="array" aca="1" ref="J118" ca="1">IF(AND($A118&lt;&gt;"",$A118&lt;&gt;"fin"),IF(INDEX(Dépenses!$A$2:$O$5000,$B118,J$1)="","",INDEX(Dépenses!$A$2:$O$5000,$B118,J$1)),"")</f>
        <v/>
      </c>
      <c r="K118" s="10" t="str" cm="1">
        <f t="array" aca="1" ref="K118" ca="1">IF(AND($A118&lt;&gt;"",$A118&lt;&gt;"fin"),IF(INDEX(Dépenses!$A$2:$T$5000,$B118,K$1)="","",INDEX(Dépenses!$A$2:$T$5000,$B118,K$1)),"")</f>
        <v/>
      </c>
      <c r="L118" s="10" t="str" cm="1">
        <f t="array" aca="1" ref="L118" ca="1">IF(AND($A118&lt;&gt;"",$A118&lt;&gt;"fin"),IF(INDEX(Dépenses!$A$2:$T$5000,$B118,L$1)="","",INDEX(Dépenses!$A$2:$T$5000,$B118,L$1)),"")</f>
        <v/>
      </c>
      <c r="M118" s="10" t="str" cm="1">
        <f t="array" aca="1" ref="M118" ca="1">IF(AND($A118&lt;&gt;"",$A118&lt;&gt;"fin"),IF(INDEX(Dépenses!$A$2:$T$5000,$B118,M$1)="","",INDEX(Dépenses!$A$2:$T$5000,$B118,M$1)),"")</f>
        <v/>
      </c>
      <c r="N118" s="10" t="str" cm="1">
        <f t="array" aca="1" ref="N118" ca="1">IF(AND($A118&lt;&gt;"",$A118&lt;&gt;"fin"),IF(INDEX(Dépenses!$A$2:$T$5000,$B118,N$1)="","",INDEX(Dépenses!$A$2:$T$5000,$B118,N$1)),"")</f>
        <v/>
      </c>
      <c r="O118" s="10" t="str" cm="1">
        <f t="array" aca="1" ref="O118" ca="1">IF(AND($A118&lt;&gt;"",$A118&lt;&gt;"fin"),IF(INDEX(Dépenses!$A$2:$T$5000,$B118,O$1)="","",INDEX(Dépenses!$A$2:$T$5000,$B118,O$1)),"")</f>
        <v/>
      </c>
      <c r="P118" s="10" t="str" cm="1">
        <f t="array" aca="1" ref="P118" ca="1">IF(AND($A118&lt;&gt;"",$A118&lt;&gt;"fin"),IF(INDEX(Dépenses!$A$2:$T$5000,$B118,P$1)="","",INDEX(Dépenses!$A$2:$T$5000,$B118,P$1)),"")</f>
        <v/>
      </c>
      <c r="Q118" s="10" t="str" cm="1">
        <f t="array" aca="1" ref="Q118" ca="1">IF(AND($A118&lt;&gt;"",$A118&lt;&gt;"fin"),IF(INDEX(Dépenses!$A$2:$T$5000,$B118,Q$1)="","",INDEX(Dépenses!$A$2:$T$5000,$B118,Q$1)),"")</f>
        <v/>
      </c>
      <c r="R118" s="10" t="str" cm="1">
        <f t="array" aca="1" ref="R118" ca="1">IF(AND($A118&lt;&gt;"",$A118&lt;&gt;"fin"),IF(INDEX(Dépenses!$A$2:$T$5000,$B118,R$1)="","",INDEX(Dépenses!$A$2:$T$5000,$B118,R$1)),"")</f>
        <v/>
      </c>
      <c r="S118" s="10" t="str" cm="1">
        <f t="array" aca="1" ref="S118" ca="1">IF(AND($A118&lt;&gt;"",$A118&lt;&gt;"fin"),IF(INDEX(Dépenses!$A$2:$T$5000,$B118,S$1)="","",INDEX(Dépenses!$A$2:$T$5000,$B118,S$1)),"")</f>
        <v/>
      </c>
      <c r="T118" s="10" t="str" cm="1">
        <f t="array" aca="1" ref="T118" ca="1">IF(AND($A118&lt;&gt;"",$A118&lt;&gt;"fin"),IF(INDEX(Dépenses!$A$2:$T$5000,$B118,T$1)="","",INDEX(Dépenses!$A$2:$T$5000,$B118,T$1)),"")</f>
        <v/>
      </c>
    </row>
    <row r="119" spans="1:20" x14ac:dyDescent="0.25">
      <c r="A119" t="str">
        <f ca="1">IF(OR(A118="",A118="fin"),"",IF(ISNA(MATCH($F$3,OFFSET(Dépenses!$F$2:$F$5000,B118,0),0)),"fin",MATCH($F$3,OFFSET(Dépenses!$F$2:$F$5000,B118,0),0)))</f>
        <v/>
      </c>
      <c r="B119" t="str">
        <f t="shared" ca="1" si="3"/>
        <v/>
      </c>
      <c r="D119" s="79" t="str" cm="1">
        <f t="array" aca="1" ref="D119" ca="1">IF(AND($A119&lt;&gt;"",$A119&lt;&gt;"fin"),IF(INDEX(Dépenses!$A$2:$O$5000,$B119,D$1)="","",INDEX(Dépenses!$A$2:$O$5000,$B119,D$1)),"")</f>
        <v/>
      </c>
      <c r="E119" s="79" t="str" cm="1">
        <f t="array" aca="1" ref="E119" ca="1">IF(AND($A119&lt;&gt;"",$A119&lt;&gt;"fin"),IF(INDEX(Dépenses!$A$2:$O$5000,$B119,E$1)="","",INDEX(Dépenses!$A$2:$O$5000,$B119,E$1)),"")</f>
        <v/>
      </c>
      <c r="F119" s="79" t="str" cm="1">
        <f t="array" aca="1" ref="F119" ca="1">IF(AND($A119&lt;&gt;"",$A119&lt;&gt;"fin"),IF(INDEX(Dépenses!$A$2:$O$5000,$B119,F$1)="","",INDEX(Dépenses!$A$2:$O$5000,$B119,F$1)),"")</f>
        <v/>
      </c>
      <c r="G119" s="80" t="str" cm="1">
        <f t="array" aca="1" ref="G119" ca="1">IF(AND($A119&lt;&gt;"",$A119&lt;&gt;"fin"),IF(INDEX(Dépenses!$A$2:$O$5000,$B119,G$1)="","",INDEX(Dépenses!$A$2:$O$5000,$B119,G$1)),"")</f>
        <v/>
      </c>
      <c r="H119" s="11" t="str" cm="1">
        <f t="array" aca="1" ref="H119" ca="1">IF(AND($A119&lt;&gt;"",$A119&lt;&gt;"fin"),IF(INDEX(Dépenses!$A$2:$O$5000,$B119,H$1)="","",INDEX(Dépenses!$A$2:$O$5000,$B119,H$1)),"")</f>
        <v/>
      </c>
      <c r="I119" s="79" t="str" cm="1">
        <f t="array" aca="1" ref="I119" ca="1">IF(AND($A119&lt;&gt;"",$A119&lt;&gt;"fin"),IF(INDEX(Dépenses!$A$2:$O$5000,$B119,I$1)="","",INDEX(Dépenses!$A$2:$O$5000,$B119,I$1)),"")</f>
        <v/>
      </c>
      <c r="J119" s="81" t="str" cm="1">
        <f t="array" aca="1" ref="J119" ca="1">IF(AND($A119&lt;&gt;"",$A119&lt;&gt;"fin"),IF(INDEX(Dépenses!$A$2:$O$5000,$B119,J$1)="","",INDEX(Dépenses!$A$2:$O$5000,$B119,J$1)),"")</f>
        <v/>
      </c>
      <c r="K119" s="10" t="str" cm="1">
        <f t="array" aca="1" ref="K119" ca="1">IF(AND($A119&lt;&gt;"",$A119&lt;&gt;"fin"),IF(INDEX(Dépenses!$A$2:$T$5000,$B119,K$1)="","",INDEX(Dépenses!$A$2:$T$5000,$B119,K$1)),"")</f>
        <v/>
      </c>
      <c r="L119" s="10" t="str" cm="1">
        <f t="array" aca="1" ref="L119" ca="1">IF(AND($A119&lt;&gt;"",$A119&lt;&gt;"fin"),IF(INDEX(Dépenses!$A$2:$T$5000,$B119,L$1)="","",INDEX(Dépenses!$A$2:$T$5000,$B119,L$1)),"")</f>
        <v/>
      </c>
      <c r="M119" s="10" t="str" cm="1">
        <f t="array" aca="1" ref="M119" ca="1">IF(AND($A119&lt;&gt;"",$A119&lt;&gt;"fin"),IF(INDEX(Dépenses!$A$2:$T$5000,$B119,M$1)="","",INDEX(Dépenses!$A$2:$T$5000,$B119,M$1)),"")</f>
        <v/>
      </c>
      <c r="N119" s="10" t="str" cm="1">
        <f t="array" aca="1" ref="N119" ca="1">IF(AND($A119&lt;&gt;"",$A119&lt;&gt;"fin"),IF(INDEX(Dépenses!$A$2:$T$5000,$B119,N$1)="","",INDEX(Dépenses!$A$2:$T$5000,$B119,N$1)),"")</f>
        <v/>
      </c>
      <c r="O119" s="10" t="str" cm="1">
        <f t="array" aca="1" ref="O119" ca="1">IF(AND($A119&lt;&gt;"",$A119&lt;&gt;"fin"),IF(INDEX(Dépenses!$A$2:$T$5000,$B119,O$1)="","",INDEX(Dépenses!$A$2:$T$5000,$B119,O$1)),"")</f>
        <v/>
      </c>
      <c r="P119" s="10" t="str" cm="1">
        <f t="array" aca="1" ref="P119" ca="1">IF(AND($A119&lt;&gt;"",$A119&lt;&gt;"fin"),IF(INDEX(Dépenses!$A$2:$T$5000,$B119,P$1)="","",INDEX(Dépenses!$A$2:$T$5000,$B119,P$1)),"")</f>
        <v/>
      </c>
      <c r="Q119" s="10" t="str" cm="1">
        <f t="array" aca="1" ref="Q119" ca="1">IF(AND($A119&lt;&gt;"",$A119&lt;&gt;"fin"),IF(INDEX(Dépenses!$A$2:$T$5000,$B119,Q$1)="","",INDEX(Dépenses!$A$2:$T$5000,$B119,Q$1)),"")</f>
        <v/>
      </c>
      <c r="R119" s="10" t="str" cm="1">
        <f t="array" aca="1" ref="R119" ca="1">IF(AND($A119&lt;&gt;"",$A119&lt;&gt;"fin"),IF(INDEX(Dépenses!$A$2:$T$5000,$B119,R$1)="","",INDEX(Dépenses!$A$2:$T$5000,$B119,R$1)),"")</f>
        <v/>
      </c>
      <c r="S119" s="10" t="str" cm="1">
        <f t="array" aca="1" ref="S119" ca="1">IF(AND($A119&lt;&gt;"",$A119&lt;&gt;"fin"),IF(INDEX(Dépenses!$A$2:$T$5000,$B119,S$1)="","",INDEX(Dépenses!$A$2:$T$5000,$B119,S$1)),"")</f>
        <v/>
      </c>
      <c r="T119" s="10" t="str" cm="1">
        <f t="array" aca="1" ref="T119" ca="1">IF(AND($A119&lt;&gt;"",$A119&lt;&gt;"fin"),IF(INDEX(Dépenses!$A$2:$T$5000,$B119,T$1)="","",INDEX(Dépenses!$A$2:$T$5000,$B119,T$1)),"")</f>
        <v/>
      </c>
    </row>
    <row r="120" spans="1:20" x14ac:dyDescent="0.25">
      <c r="A120" t="str">
        <f ca="1">IF(OR(A119="",A119="fin"),"",IF(ISNA(MATCH($F$3,OFFSET(Dépenses!$F$2:$F$5000,B119,0),0)),"fin",MATCH($F$3,OFFSET(Dépenses!$F$2:$F$5000,B119,0),0)))</f>
        <v/>
      </c>
      <c r="B120" t="str">
        <f t="shared" ca="1" si="3"/>
        <v/>
      </c>
      <c r="D120" s="79" t="str" cm="1">
        <f t="array" aca="1" ref="D120" ca="1">IF(AND($A120&lt;&gt;"",$A120&lt;&gt;"fin"),IF(INDEX(Dépenses!$A$2:$O$5000,$B120,D$1)="","",INDEX(Dépenses!$A$2:$O$5000,$B120,D$1)),"")</f>
        <v/>
      </c>
      <c r="E120" s="79" t="str" cm="1">
        <f t="array" aca="1" ref="E120" ca="1">IF(AND($A120&lt;&gt;"",$A120&lt;&gt;"fin"),IF(INDEX(Dépenses!$A$2:$O$5000,$B120,E$1)="","",INDEX(Dépenses!$A$2:$O$5000,$B120,E$1)),"")</f>
        <v/>
      </c>
      <c r="F120" s="79" t="str" cm="1">
        <f t="array" aca="1" ref="F120" ca="1">IF(AND($A120&lt;&gt;"",$A120&lt;&gt;"fin"),IF(INDEX(Dépenses!$A$2:$O$5000,$B120,F$1)="","",INDEX(Dépenses!$A$2:$O$5000,$B120,F$1)),"")</f>
        <v/>
      </c>
      <c r="G120" s="80" t="str" cm="1">
        <f t="array" aca="1" ref="G120" ca="1">IF(AND($A120&lt;&gt;"",$A120&lt;&gt;"fin"),IF(INDEX(Dépenses!$A$2:$O$5000,$B120,G$1)="","",INDEX(Dépenses!$A$2:$O$5000,$B120,G$1)),"")</f>
        <v/>
      </c>
      <c r="H120" s="11" t="str" cm="1">
        <f t="array" aca="1" ref="H120" ca="1">IF(AND($A120&lt;&gt;"",$A120&lt;&gt;"fin"),IF(INDEX(Dépenses!$A$2:$O$5000,$B120,H$1)="","",INDEX(Dépenses!$A$2:$O$5000,$B120,H$1)),"")</f>
        <v/>
      </c>
      <c r="I120" s="79" t="str" cm="1">
        <f t="array" aca="1" ref="I120" ca="1">IF(AND($A120&lt;&gt;"",$A120&lt;&gt;"fin"),IF(INDEX(Dépenses!$A$2:$O$5000,$B120,I$1)="","",INDEX(Dépenses!$A$2:$O$5000,$B120,I$1)),"")</f>
        <v/>
      </c>
      <c r="J120" s="81" t="str" cm="1">
        <f t="array" aca="1" ref="J120" ca="1">IF(AND($A120&lt;&gt;"",$A120&lt;&gt;"fin"),IF(INDEX(Dépenses!$A$2:$O$5000,$B120,J$1)="","",INDEX(Dépenses!$A$2:$O$5000,$B120,J$1)),"")</f>
        <v/>
      </c>
      <c r="K120" s="10" t="str" cm="1">
        <f t="array" aca="1" ref="K120" ca="1">IF(AND($A120&lt;&gt;"",$A120&lt;&gt;"fin"),IF(INDEX(Dépenses!$A$2:$T$5000,$B120,K$1)="","",INDEX(Dépenses!$A$2:$T$5000,$B120,K$1)),"")</f>
        <v/>
      </c>
      <c r="L120" s="10" t="str" cm="1">
        <f t="array" aca="1" ref="L120" ca="1">IF(AND($A120&lt;&gt;"",$A120&lt;&gt;"fin"),IF(INDEX(Dépenses!$A$2:$T$5000,$B120,L$1)="","",INDEX(Dépenses!$A$2:$T$5000,$B120,L$1)),"")</f>
        <v/>
      </c>
      <c r="M120" s="10" t="str" cm="1">
        <f t="array" aca="1" ref="M120" ca="1">IF(AND($A120&lt;&gt;"",$A120&lt;&gt;"fin"),IF(INDEX(Dépenses!$A$2:$T$5000,$B120,M$1)="","",INDEX(Dépenses!$A$2:$T$5000,$B120,M$1)),"")</f>
        <v/>
      </c>
      <c r="N120" s="10" t="str" cm="1">
        <f t="array" aca="1" ref="N120" ca="1">IF(AND($A120&lt;&gt;"",$A120&lt;&gt;"fin"),IF(INDEX(Dépenses!$A$2:$T$5000,$B120,N$1)="","",INDEX(Dépenses!$A$2:$T$5000,$B120,N$1)),"")</f>
        <v/>
      </c>
      <c r="O120" s="10" t="str" cm="1">
        <f t="array" aca="1" ref="O120" ca="1">IF(AND($A120&lt;&gt;"",$A120&lt;&gt;"fin"),IF(INDEX(Dépenses!$A$2:$T$5000,$B120,O$1)="","",INDEX(Dépenses!$A$2:$T$5000,$B120,O$1)),"")</f>
        <v/>
      </c>
      <c r="P120" s="10" t="str" cm="1">
        <f t="array" aca="1" ref="P120" ca="1">IF(AND($A120&lt;&gt;"",$A120&lt;&gt;"fin"),IF(INDEX(Dépenses!$A$2:$T$5000,$B120,P$1)="","",INDEX(Dépenses!$A$2:$T$5000,$B120,P$1)),"")</f>
        <v/>
      </c>
      <c r="Q120" s="10" t="str" cm="1">
        <f t="array" aca="1" ref="Q120" ca="1">IF(AND($A120&lt;&gt;"",$A120&lt;&gt;"fin"),IF(INDEX(Dépenses!$A$2:$T$5000,$B120,Q$1)="","",INDEX(Dépenses!$A$2:$T$5000,$B120,Q$1)),"")</f>
        <v/>
      </c>
      <c r="R120" s="10" t="str" cm="1">
        <f t="array" aca="1" ref="R120" ca="1">IF(AND($A120&lt;&gt;"",$A120&lt;&gt;"fin"),IF(INDEX(Dépenses!$A$2:$T$5000,$B120,R$1)="","",INDEX(Dépenses!$A$2:$T$5000,$B120,R$1)),"")</f>
        <v/>
      </c>
      <c r="S120" s="10" t="str" cm="1">
        <f t="array" aca="1" ref="S120" ca="1">IF(AND($A120&lt;&gt;"",$A120&lt;&gt;"fin"),IF(INDEX(Dépenses!$A$2:$T$5000,$B120,S$1)="","",INDEX(Dépenses!$A$2:$T$5000,$B120,S$1)),"")</f>
        <v/>
      </c>
      <c r="T120" s="10" t="str" cm="1">
        <f t="array" aca="1" ref="T120" ca="1">IF(AND($A120&lt;&gt;"",$A120&lt;&gt;"fin"),IF(INDEX(Dépenses!$A$2:$T$5000,$B120,T$1)="","",INDEX(Dépenses!$A$2:$T$5000,$B120,T$1)),"")</f>
        <v/>
      </c>
    </row>
    <row r="121" spans="1:20" x14ac:dyDescent="0.25">
      <c r="A121" t="str">
        <f ca="1">IF(OR(A120="",A120="fin"),"",IF(ISNA(MATCH($F$3,OFFSET(Dépenses!$F$2:$F$5000,B120,0),0)),"fin",MATCH($F$3,OFFSET(Dépenses!$F$2:$F$5000,B120,0),0)))</f>
        <v/>
      </c>
      <c r="B121" t="str">
        <f t="shared" ca="1" si="3"/>
        <v/>
      </c>
      <c r="D121" s="79" t="str" cm="1">
        <f t="array" aca="1" ref="D121" ca="1">IF(AND($A121&lt;&gt;"",$A121&lt;&gt;"fin"),IF(INDEX(Dépenses!$A$2:$O$5000,$B121,D$1)="","",INDEX(Dépenses!$A$2:$O$5000,$B121,D$1)),"")</f>
        <v/>
      </c>
      <c r="E121" s="79" t="str" cm="1">
        <f t="array" aca="1" ref="E121" ca="1">IF(AND($A121&lt;&gt;"",$A121&lt;&gt;"fin"),IF(INDEX(Dépenses!$A$2:$O$5000,$B121,E$1)="","",INDEX(Dépenses!$A$2:$O$5000,$B121,E$1)),"")</f>
        <v/>
      </c>
      <c r="F121" s="79" t="str" cm="1">
        <f t="array" aca="1" ref="F121" ca="1">IF(AND($A121&lt;&gt;"",$A121&lt;&gt;"fin"),IF(INDEX(Dépenses!$A$2:$O$5000,$B121,F$1)="","",INDEX(Dépenses!$A$2:$O$5000,$B121,F$1)),"")</f>
        <v/>
      </c>
      <c r="G121" s="80" t="str" cm="1">
        <f t="array" aca="1" ref="G121" ca="1">IF(AND($A121&lt;&gt;"",$A121&lt;&gt;"fin"),IF(INDEX(Dépenses!$A$2:$O$5000,$B121,G$1)="","",INDEX(Dépenses!$A$2:$O$5000,$B121,G$1)),"")</f>
        <v/>
      </c>
      <c r="H121" s="11" t="str" cm="1">
        <f t="array" aca="1" ref="H121" ca="1">IF(AND($A121&lt;&gt;"",$A121&lt;&gt;"fin"),IF(INDEX(Dépenses!$A$2:$O$5000,$B121,H$1)="","",INDEX(Dépenses!$A$2:$O$5000,$B121,H$1)),"")</f>
        <v/>
      </c>
      <c r="I121" s="79" t="str" cm="1">
        <f t="array" aca="1" ref="I121" ca="1">IF(AND($A121&lt;&gt;"",$A121&lt;&gt;"fin"),IF(INDEX(Dépenses!$A$2:$O$5000,$B121,I$1)="","",INDEX(Dépenses!$A$2:$O$5000,$B121,I$1)),"")</f>
        <v/>
      </c>
      <c r="J121" s="81" t="str" cm="1">
        <f t="array" aca="1" ref="J121" ca="1">IF(AND($A121&lt;&gt;"",$A121&lt;&gt;"fin"),IF(INDEX(Dépenses!$A$2:$O$5000,$B121,J$1)="","",INDEX(Dépenses!$A$2:$O$5000,$B121,J$1)),"")</f>
        <v/>
      </c>
      <c r="K121" s="10" t="str" cm="1">
        <f t="array" aca="1" ref="K121" ca="1">IF(AND($A121&lt;&gt;"",$A121&lt;&gt;"fin"),IF(INDEX(Dépenses!$A$2:$T$5000,$B121,K$1)="","",INDEX(Dépenses!$A$2:$T$5000,$B121,K$1)),"")</f>
        <v/>
      </c>
      <c r="L121" s="10" t="str" cm="1">
        <f t="array" aca="1" ref="L121" ca="1">IF(AND($A121&lt;&gt;"",$A121&lt;&gt;"fin"),IF(INDEX(Dépenses!$A$2:$T$5000,$B121,L$1)="","",INDEX(Dépenses!$A$2:$T$5000,$B121,L$1)),"")</f>
        <v/>
      </c>
      <c r="M121" s="10" t="str" cm="1">
        <f t="array" aca="1" ref="M121" ca="1">IF(AND($A121&lt;&gt;"",$A121&lt;&gt;"fin"),IF(INDEX(Dépenses!$A$2:$T$5000,$B121,M$1)="","",INDEX(Dépenses!$A$2:$T$5000,$B121,M$1)),"")</f>
        <v/>
      </c>
      <c r="N121" s="10" t="str" cm="1">
        <f t="array" aca="1" ref="N121" ca="1">IF(AND($A121&lt;&gt;"",$A121&lt;&gt;"fin"),IF(INDEX(Dépenses!$A$2:$T$5000,$B121,N$1)="","",INDEX(Dépenses!$A$2:$T$5000,$B121,N$1)),"")</f>
        <v/>
      </c>
      <c r="O121" s="10" t="str" cm="1">
        <f t="array" aca="1" ref="O121" ca="1">IF(AND($A121&lt;&gt;"",$A121&lt;&gt;"fin"),IF(INDEX(Dépenses!$A$2:$T$5000,$B121,O$1)="","",INDEX(Dépenses!$A$2:$T$5000,$B121,O$1)),"")</f>
        <v/>
      </c>
      <c r="P121" s="10" t="str" cm="1">
        <f t="array" aca="1" ref="P121" ca="1">IF(AND($A121&lt;&gt;"",$A121&lt;&gt;"fin"),IF(INDEX(Dépenses!$A$2:$T$5000,$B121,P$1)="","",INDEX(Dépenses!$A$2:$T$5000,$B121,P$1)),"")</f>
        <v/>
      </c>
      <c r="Q121" s="10" t="str" cm="1">
        <f t="array" aca="1" ref="Q121" ca="1">IF(AND($A121&lt;&gt;"",$A121&lt;&gt;"fin"),IF(INDEX(Dépenses!$A$2:$T$5000,$B121,Q$1)="","",INDEX(Dépenses!$A$2:$T$5000,$B121,Q$1)),"")</f>
        <v/>
      </c>
      <c r="R121" s="10" t="str" cm="1">
        <f t="array" aca="1" ref="R121" ca="1">IF(AND($A121&lt;&gt;"",$A121&lt;&gt;"fin"),IF(INDEX(Dépenses!$A$2:$T$5000,$B121,R$1)="","",INDEX(Dépenses!$A$2:$T$5000,$B121,R$1)),"")</f>
        <v/>
      </c>
      <c r="S121" s="10" t="str" cm="1">
        <f t="array" aca="1" ref="S121" ca="1">IF(AND($A121&lt;&gt;"",$A121&lt;&gt;"fin"),IF(INDEX(Dépenses!$A$2:$T$5000,$B121,S$1)="","",INDEX(Dépenses!$A$2:$T$5000,$B121,S$1)),"")</f>
        <v/>
      </c>
      <c r="T121" s="10" t="str" cm="1">
        <f t="array" aca="1" ref="T121" ca="1">IF(AND($A121&lt;&gt;"",$A121&lt;&gt;"fin"),IF(INDEX(Dépenses!$A$2:$T$5000,$B121,T$1)="","",INDEX(Dépenses!$A$2:$T$5000,$B121,T$1)),"")</f>
        <v/>
      </c>
    </row>
    <row r="122" spans="1:20" x14ac:dyDescent="0.25">
      <c r="A122" t="str">
        <f ca="1">IF(OR(A121="",A121="fin"),"",IF(ISNA(MATCH($F$3,OFFSET(Dépenses!$F$2:$F$5000,B121,0),0)),"fin",MATCH($F$3,OFFSET(Dépenses!$F$2:$F$5000,B121,0),0)))</f>
        <v/>
      </c>
      <c r="B122" t="str">
        <f t="shared" ca="1" si="3"/>
        <v/>
      </c>
      <c r="D122" s="79" t="str" cm="1">
        <f t="array" aca="1" ref="D122" ca="1">IF(AND($A122&lt;&gt;"",$A122&lt;&gt;"fin"),IF(INDEX(Dépenses!$A$2:$O$5000,$B122,D$1)="","",INDEX(Dépenses!$A$2:$O$5000,$B122,D$1)),"")</f>
        <v/>
      </c>
      <c r="E122" s="79" t="str" cm="1">
        <f t="array" aca="1" ref="E122" ca="1">IF(AND($A122&lt;&gt;"",$A122&lt;&gt;"fin"),IF(INDEX(Dépenses!$A$2:$O$5000,$B122,E$1)="","",INDEX(Dépenses!$A$2:$O$5000,$B122,E$1)),"")</f>
        <v/>
      </c>
      <c r="F122" s="79" t="str" cm="1">
        <f t="array" aca="1" ref="F122" ca="1">IF(AND($A122&lt;&gt;"",$A122&lt;&gt;"fin"),IF(INDEX(Dépenses!$A$2:$O$5000,$B122,F$1)="","",INDEX(Dépenses!$A$2:$O$5000,$B122,F$1)),"")</f>
        <v/>
      </c>
      <c r="G122" s="80" t="str" cm="1">
        <f t="array" aca="1" ref="G122" ca="1">IF(AND($A122&lt;&gt;"",$A122&lt;&gt;"fin"),IF(INDEX(Dépenses!$A$2:$O$5000,$B122,G$1)="","",INDEX(Dépenses!$A$2:$O$5000,$B122,G$1)),"")</f>
        <v/>
      </c>
      <c r="H122" s="11" t="str" cm="1">
        <f t="array" aca="1" ref="H122" ca="1">IF(AND($A122&lt;&gt;"",$A122&lt;&gt;"fin"),IF(INDEX(Dépenses!$A$2:$O$5000,$B122,H$1)="","",INDEX(Dépenses!$A$2:$O$5000,$B122,H$1)),"")</f>
        <v/>
      </c>
      <c r="I122" s="79" t="str" cm="1">
        <f t="array" aca="1" ref="I122" ca="1">IF(AND($A122&lt;&gt;"",$A122&lt;&gt;"fin"),IF(INDEX(Dépenses!$A$2:$O$5000,$B122,I$1)="","",INDEX(Dépenses!$A$2:$O$5000,$B122,I$1)),"")</f>
        <v/>
      </c>
      <c r="J122" s="81" t="str" cm="1">
        <f t="array" aca="1" ref="J122" ca="1">IF(AND($A122&lt;&gt;"",$A122&lt;&gt;"fin"),IF(INDEX(Dépenses!$A$2:$O$5000,$B122,J$1)="","",INDEX(Dépenses!$A$2:$O$5000,$B122,J$1)),"")</f>
        <v/>
      </c>
      <c r="K122" s="10" t="str" cm="1">
        <f t="array" aca="1" ref="K122" ca="1">IF(AND($A122&lt;&gt;"",$A122&lt;&gt;"fin"),IF(INDEX(Dépenses!$A$2:$T$5000,$B122,K$1)="","",INDEX(Dépenses!$A$2:$T$5000,$B122,K$1)),"")</f>
        <v/>
      </c>
      <c r="L122" s="10" t="str" cm="1">
        <f t="array" aca="1" ref="L122" ca="1">IF(AND($A122&lt;&gt;"",$A122&lt;&gt;"fin"),IF(INDEX(Dépenses!$A$2:$T$5000,$B122,L$1)="","",INDEX(Dépenses!$A$2:$T$5000,$B122,L$1)),"")</f>
        <v/>
      </c>
      <c r="M122" s="10" t="str" cm="1">
        <f t="array" aca="1" ref="M122" ca="1">IF(AND($A122&lt;&gt;"",$A122&lt;&gt;"fin"),IF(INDEX(Dépenses!$A$2:$T$5000,$B122,M$1)="","",INDEX(Dépenses!$A$2:$T$5000,$B122,M$1)),"")</f>
        <v/>
      </c>
      <c r="N122" s="10" t="str" cm="1">
        <f t="array" aca="1" ref="N122" ca="1">IF(AND($A122&lt;&gt;"",$A122&lt;&gt;"fin"),IF(INDEX(Dépenses!$A$2:$T$5000,$B122,N$1)="","",INDEX(Dépenses!$A$2:$T$5000,$B122,N$1)),"")</f>
        <v/>
      </c>
      <c r="O122" s="10" t="str" cm="1">
        <f t="array" aca="1" ref="O122" ca="1">IF(AND($A122&lt;&gt;"",$A122&lt;&gt;"fin"),IF(INDEX(Dépenses!$A$2:$T$5000,$B122,O$1)="","",INDEX(Dépenses!$A$2:$T$5000,$B122,O$1)),"")</f>
        <v/>
      </c>
      <c r="P122" s="10" t="str" cm="1">
        <f t="array" aca="1" ref="P122" ca="1">IF(AND($A122&lt;&gt;"",$A122&lt;&gt;"fin"),IF(INDEX(Dépenses!$A$2:$T$5000,$B122,P$1)="","",INDEX(Dépenses!$A$2:$T$5000,$B122,P$1)),"")</f>
        <v/>
      </c>
      <c r="Q122" s="10" t="str" cm="1">
        <f t="array" aca="1" ref="Q122" ca="1">IF(AND($A122&lt;&gt;"",$A122&lt;&gt;"fin"),IF(INDEX(Dépenses!$A$2:$T$5000,$B122,Q$1)="","",INDEX(Dépenses!$A$2:$T$5000,$B122,Q$1)),"")</f>
        <v/>
      </c>
      <c r="R122" s="10" t="str" cm="1">
        <f t="array" aca="1" ref="R122" ca="1">IF(AND($A122&lt;&gt;"",$A122&lt;&gt;"fin"),IF(INDEX(Dépenses!$A$2:$T$5000,$B122,R$1)="","",INDEX(Dépenses!$A$2:$T$5000,$B122,R$1)),"")</f>
        <v/>
      </c>
      <c r="S122" s="10" t="str" cm="1">
        <f t="array" aca="1" ref="S122" ca="1">IF(AND($A122&lt;&gt;"",$A122&lt;&gt;"fin"),IF(INDEX(Dépenses!$A$2:$T$5000,$B122,S$1)="","",INDEX(Dépenses!$A$2:$T$5000,$B122,S$1)),"")</f>
        <v/>
      </c>
      <c r="T122" s="10" t="str" cm="1">
        <f t="array" aca="1" ref="T122" ca="1">IF(AND($A122&lt;&gt;"",$A122&lt;&gt;"fin"),IF(INDEX(Dépenses!$A$2:$T$5000,$B122,T$1)="","",INDEX(Dépenses!$A$2:$T$5000,$B122,T$1)),"")</f>
        <v/>
      </c>
    </row>
    <row r="123" spans="1:20" x14ac:dyDescent="0.25">
      <c r="A123" t="str">
        <f ca="1">IF(OR(A122="",A122="fin"),"",IF(ISNA(MATCH($F$3,OFFSET(Dépenses!$F$2:$F$5000,B122,0),0)),"fin",MATCH($F$3,OFFSET(Dépenses!$F$2:$F$5000,B122,0),0)))</f>
        <v/>
      </c>
      <c r="B123" t="str">
        <f t="shared" ca="1" si="3"/>
        <v/>
      </c>
      <c r="D123" s="79" t="str" cm="1">
        <f t="array" aca="1" ref="D123" ca="1">IF(AND($A123&lt;&gt;"",$A123&lt;&gt;"fin"),IF(INDEX(Dépenses!$A$2:$O$5000,$B123,D$1)="","",INDEX(Dépenses!$A$2:$O$5000,$B123,D$1)),"")</f>
        <v/>
      </c>
      <c r="E123" s="79" t="str" cm="1">
        <f t="array" aca="1" ref="E123" ca="1">IF(AND($A123&lt;&gt;"",$A123&lt;&gt;"fin"),IF(INDEX(Dépenses!$A$2:$O$5000,$B123,E$1)="","",INDEX(Dépenses!$A$2:$O$5000,$B123,E$1)),"")</f>
        <v/>
      </c>
      <c r="F123" s="79" t="str" cm="1">
        <f t="array" aca="1" ref="F123" ca="1">IF(AND($A123&lt;&gt;"",$A123&lt;&gt;"fin"),IF(INDEX(Dépenses!$A$2:$O$5000,$B123,F$1)="","",INDEX(Dépenses!$A$2:$O$5000,$B123,F$1)),"")</f>
        <v/>
      </c>
      <c r="G123" s="80" t="str" cm="1">
        <f t="array" aca="1" ref="G123" ca="1">IF(AND($A123&lt;&gt;"",$A123&lt;&gt;"fin"),IF(INDEX(Dépenses!$A$2:$O$5000,$B123,G$1)="","",INDEX(Dépenses!$A$2:$O$5000,$B123,G$1)),"")</f>
        <v/>
      </c>
      <c r="H123" s="11" t="str" cm="1">
        <f t="array" aca="1" ref="H123" ca="1">IF(AND($A123&lt;&gt;"",$A123&lt;&gt;"fin"),IF(INDEX(Dépenses!$A$2:$O$5000,$B123,H$1)="","",INDEX(Dépenses!$A$2:$O$5000,$B123,H$1)),"")</f>
        <v/>
      </c>
      <c r="I123" s="79" t="str" cm="1">
        <f t="array" aca="1" ref="I123" ca="1">IF(AND($A123&lt;&gt;"",$A123&lt;&gt;"fin"),IF(INDEX(Dépenses!$A$2:$O$5000,$B123,I$1)="","",INDEX(Dépenses!$A$2:$O$5000,$B123,I$1)),"")</f>
        <v/>
      </c>
      <c r="J123" s="81" t="str" cm="1">
        <f t="array" aca="1" ref="J123" ca="1">IF(AND($A123&lt;&gt;"",$A123&lt;&gt;"fin"),IF(INDEX(Dépenses!$A$2:$O$5000,$B123,J$1)="","",INDEX(Dépenses!$A$2:$O$5000,$B123,J$1)),"")</f>
        <v/>
      </c>
      <c r="K123" s="10" t="str" cm="1">
        <f t="array" aca="1" ref="K123" ca="1">IF(AND($A123&lt;&gt;"",$A123&lt;&gt;"fin"),IF(INDEX(Dépenses!$A$2:$T$5000,$B123,K$1)="","",INDEX(Dépenses!$A$2:$T$5000,$B123,K$1)),"")</f>
        <v/>
      </c>
      <c r="L123" s="10" t="str" cm="1">
        <f t="array" aca="1" ref="L123" ca="1">IF(AND($A123&lt;&gt;"",$A123&lt;&gt;"fin"),IF(INDEX(Dépenses!$A$2:$T$5000,$B123,L$1)="","",INDEX(Dépenses!$A$2:$T$5000,$B123,L$1)),"")</f>
        <v/>
      </c>
      <c r="M123" s="10" t="str" cm="1">
        <f t="array" aca="1" ref="M123" ca="1">IF(AND($A123&lt;&gt;"",$A123&lt;&gt;"fin"),IF(INDEX(Dépenses!$A$2:$T$5000,$B123,M$1)="","",INDEX(Dépenses!$A$2:$T$5000,$B123,M$1)),"")</f>
        <v/>
      </c>
      <c r="N123" s="10" t="str" cm="1">
        <f t="array" aca="1" ref="N123" ca="1">IF(AND($A123&lt;&gt;"",$A123&lt;&gt;"fin"),IF(INDEX(Dépenses!$A$2:$T$5000,$B123,N$1)="","",INDEX(Dépenses!$A$2:$T$5000,$B123,N$1)),"")</f>
        <v/>
      </c>
      <c r="O123" s="10" t="str" cm="1">
        <f t="array" aca="1" ref="O123" ca="1">IF(AND($A123&lt;&gt;"",$A123&lt;&gt;"fin"),IF(INDEX(Dépenses!$A$2:$T$5000,$B123,O$1)="","",INDEX(Dépenses!$A$2:$T$5000,$B123,O$1)),"")</f>
        <v/>
      </c>
      <c r="P123" s="10" t="str" cm="1">
        <f t="array" aca="1" ref="P123" ca="1">IF(AND($A123&lt;&gt;"",$A123&lt;&gt;"fin"),IF(INDEX(Dépenses!$A$2:$T$5000,$B123,P$1)="","",INDEX(Dépenses!$A$2:$T$5000,$B123,P$1)),"")</f>
        <v/>
      </c>
      <c r="Q123" s="10" t="str" cm="1">
        <f t="array" aca="1" ref="Q123" ca="1">IF(AND($A123&lt;&gt;"",$A123&lt;&gt;"fin"),IF(INDEX(Dépenses!$A$2:$T$5000,$B123,Q$1)="","",INDEX(Dépenses!$A$2:$T$5000,$B123,Q$1)),"")</f>
        <v/>
      </c>
      <c r="R123" s="10" t="str" cm="1">
        <f t="array" aca="1" ref="R123" ca="1">IF(AND($A123&lt;&gt;"",$A123&lt;&gt;"fin"),IF(INDEX(Dépenses!$A$2:$T$5000,$B123,R$1)="","",INDEX(Dépenses!$A$2:$T$5000,$B123,R$1)),"")</f>
        <v/>
      </c>
      <c r="S123" s="10" t="str" cm="1">
        <f t="array" aca="1" ref="S123" ca="1">IF(AND($A123&lt;&gt;"",$A123&lt;&gt;"fin"),IF(INDEX(Dépenses!$A$2:$T$5000,$B123,S$1)="","",INDEX(Dépenses!$A$2:$T$5000,$B123,S$1)),"")</f>
        <v/>
      </c>
      <c r="T123" s="10" t="str" cm="1">
        <f t="array" aca="1" ref="T123" ca="1">IF(AND($A123&lt;&gt;"",$A123&lt;&gt;"fin"),IF(INDEX(Dépenses!$A$2:$T$5000,$B123,T$1)="","",INDEX(Dépenses!$A$2:$T$5000,$B123,T$1)),"")</f>
        <v/>
      </c>
    </row>
    <row r="124" spans="1:20" x14ac:dyDescent="0.25">
      <c r="A124" t="str">
        <f ca="1">IF(OR(A123="",A123="fin"),"",IF(ISNA(MATCH($F$3,OFFSET(Dépenses!$F$2:$F$5000,B123,0),0)),"fin",MATCH($F$3,OFFSET(Dépenses!$F$2:$F$5000,B123,0),0)))</f>
        <v/>
      </c>
      <c r="B124" t="str">
        <f t="shared" ca="1" si="3"/>
        <v/>
      </c>
      <c r="D124" s="79" t="str" cm="1">
        <f t="array" aca="1" ref="D124" ca="1">IF(AND($A124&lt;&gt;"",$A124&lt;&gt;"fin"),IF(INDEX(Dépenses!$A$2:$O$5000,$B124,D$1)="","",INDEX(Dépenses!$A$2:$O$5000,$B124,D$1)),"")</f>
        <v/>
      </c>
      <c r="E124" s="79" t="str" cm="1">
        <f t="array" aca="1" ref="E124" ca="1">IF(AND($A124&lt;&gt;"",$A124&lt;&gt;"fin"),IF(INDEX(Dépenses!$A$2:$O$5000,$B124,E$1)="","",INDEX(Dépenses!$A$2:$O$5000,$B124,E$1)),"")</f>
        <v/>
      </c>
      <c r="F124" s="79" t="str" cm="1">
        <f t="array" aca="1" ref="F124" ca="1">IF(AND($A124&lt;&gt;"",$A124&lt;&gt;"fin"),IF(INDEX(Dépenses!$A$2:$O$5000,$B124,F$1)="","",INDEX(Dépenses!$A$2:$O$5000,$B124,F$1)),"")</f>
        <v/>
      </c>
      <c r="G124" s="80" t="str" cm="1">
        <f t="array" aca="1" ref="G124" ca="1">IF(AND($A124&lt;&gt;"",$A124&lt;&gt;"fin"),IF(INDEX(Dépenses!$A$2:$O$5000,$B124,G$1)="","",INDEX(Dépenses!$A$2:$O$5000,$B124,G$1)),"")</f>
        <v/>
      </c>
      <c r="H124" s="11" t="str" cm="1">
        <f t="array" aca="1" ref="H124" ca="1">IF(AND($A124&lt;&gt;"",$A124&lt;&gt;"fin"),IF(INDEX(Dépenses!$A$2:$O$5000,$B124,H$1)="","",INDEX(Dépenses!$A$2:$O$5000,$B124,H$1)),"")</f>
        <v/>
      </c>
      <c r="I124" s="79" t="str" cm="1">
        <f t="array" aca="1" ref="I124" ca="1">IF(AND($A124&lt;&gt;"",$A124&lt;&gt;"fin"),IF(INDEX(Dépenses!$A$2:$O$5000,$B124,I$1)="","",INDEX(Dépenses!$A$2:$O$5000,$B124,I$1)),"")</f>
        <v/>
      </c>
      <c r="J124" s="81" t="str" cm="1">
        <f t="array" aca="1" ref="J124" ca="1">IF(AND($A124&lt;&gt;"",$A124&lt;&gt;"fin"),IF(INDEX(Dépenses!$A$2:$O$5000,$B124,J$1)="","",INDEX(Dépenses!$A$2:$O$5000,$B124,J$1)),"")</f>
        <v/>
      </c>
      <c r="K124" s="10" t="str" cm="1">
        <f t="array" aca="1" ref="K124" ca="1">IF(AND($A124&lt;&gt;"",$A124&lt;&gt;"fin"),IF(INDEX(Dépenses!$A$2:$T$5000,$B124,K$1)="","",INDEX(Dépenses!$A$2:$T$5000,$B124,K$1)),"")</f>
        <v/>
      </c>
      <c r="L124" s="10" t="str" cm="1">
        <f t="array" aca="1" ref="L124" ca="1">IF(AND($A124&lt;&gt;"",$A124&lt;&gt;"fin"),IF(INDEX(Dépenses!$A$2:$T$5000,$B124,L$1)="","",INDEX(Dépenses!$A$2:$T$5000,$B124,L$1)),"")</f>
        <v/>
      </c>
      <c r="M124" s="10" t="str" cm="1">
        <f t="array" aca="1" ref="M124" ca="1">IF(AND($A124&lt;&gt;"",$A124&lt;&gt;"fin"),IF(INDEX(Dépenses!$A$2:$T$5000,$B124,M$1)="","",INDEX(Dépenses!$A$2:$T$5000,$B124,M$1)),"")</f>
        <v/>
      </c>
      <c r="N124" s="10" t="str" cm="1">
        <f t="array" aca="1" ref="N124" ca="1">IF(AND($A124&lt;&gt;"",$A124&lt;&gt;"fin"),IF(INDEX(Dépenses!$A$2:$T$5000,$B124,N$1)="","",INDEX(Dépenses!$A$2:$T$5000,$B124,N$1)),"")</f>
        <v/>
      </c>
      <c r="O124" s="10" t="str" cm="1">
        <f t="array" aca="1" ref="O124" ca="1">IF(AND($A124&lt;&gt;"",$A124&lt;&gt;"fin"),IF(INDEX(Dépenses!$A$2:$T$5000,$B124,O$1)="","",INDEX(Dépenses!$A$2:$T$5000,$B124,O$1)),"")</f>
        <v/>
      </c>
      <c r="P124" s="10" t="str" cm="1">
        <f t="array" aca="1" ref="P124" ca="1">IF(AND($A124&lt;&gt;"",$A124&lt;&gt;"fin"),IF(INDEX(Dépenses!$A$2:$T$5000,$B124,P$1)="","",INDEX(Dépenses!$A$2:$T$5000,$B124,P$1)),"")</f>
        <v/>
      </c>
      <c r="Q124" s="10" t="str" cm="1">
        <f t="array" aca="1" ref="Q124" ca="1">IF(AND($A124&lt;&gt;"",$A124&lt;&gt;"fin"),IF(INDEX(Dépenses!$A$2:$T$5000,$B124,Q$1)="","",INDEX(Dépenses!$A$2:$T$5000,$B124,Q$1)),"")</f>
        <v/>
      </c>
      <c r="R124" s="10" t="str" cm="1">
        <f t="array" aca="1" ref="R124" ca="1">IF(AND($A124&lt;&gt;"",$A124&lt;&gt;"fin"),IF(INDEX(Dépenses!$A$2:$T$5000,$B124,R$1)="","",INDEX(Dépenses!$A$2:$T$5000,$B124,R$1)),"")</f>
        <v/>
      </c>
      <c r="S124" s="10" t="str" cm="1">
        <f t="array" aca="1" ref="S124" ca="1">IF(AND($A124&lt;&gt;"",$A124&lt;&gt;"fin"),IF(INDEX(Dépenses!$A$2:$T$5000,$B124,S$1)="","",INDEX(Dépenses!$A$2:$T$5000,$B124,S$1)),"")</f>
        <v/>
      </c>
      <c r="T124" s="10" t="str" cm="1">
        <f t="array" aca="1" ref="T124" ca="1">IF(AND($A124&lt;&gt;"",$A124&lt;&gt;"fin"),IF(INDEX(Dépenses!$A$2:$T$5000,$B124,T$1)="","",INDEX(Dépenses!$A$2:$T$5000,$B124,T$1)),"")</f>
        <v/>
      </c>
    </row>
    <row r="125" spans="1:20" x14ac:dyDescent="0.25">
      <c r="A125" t="str">
        <f ca="1">IF(OR(A124="",A124="fin"),"",IF(ISNA(MATCH($F$3,OFFSET(Dépenses!$F$2:$F$5000,B124,0),0)),"fin",MATCH($F$3,OFFSET(Dépenses!$F$2:$F$5000,B124,0),0)))</f>
        <v/>
      </c>
      <c r="B125" t="str">
        <f t="shared" ca="1" si="3"/>
        <v/>
      </c>
      <c r="D125" s="79" t="str" cm="1">
        <f t="array" aca="1" ref="D125" ca="1">IF(AND($A125&lt;&gt;"",$A125&lt;&gt;"fin"),IF(INDEX(Dépenses!$A$2:$O$5000,$B125,D$1)="","",INDEX(Dépenses!$A$2:$O$5000,$B125,D$1)),"")</f>
        <v/>
      </c>
      <c r="E125" s="79" t="str" cm="1">
        <f t="array" aca="1" ref="E125" ca="1">IF(AND($A125&lt;&gt;"",$A125&lt;&gt;"fin"),IF(INDEX(Dépenses!$A$2:$O$5000,$B125,E$1)="","",INDEX(Dépenses!$A$2:$O$5000,$B125,E$1)),"")</f>
        <v/>
      </c>
      <c r="F125" s="79" t="str" cm="1">
        <f t="array" aca="1" ref="F125" ca="1">IF(AND($A125&lt;&gt;"",$A125&lt;&gt;"fin"),IF(INDEX(Dépenses!$A$2:$O$5000,$B125,F$1)="","",INDEX(Dépenses!$A$2:$O$5000,$B125,F$1)),"")</f>
        <v/>
      </c>
      <c r="G125" s="80" t="str" cm="1">
        <f t="array" aca="1" ref="G125" ca="1">IF(AND($A125&lt;&gt;"",$A125&lt;&gt;"fin"),IF(INDEX(Dépenses!$A$2:$O$5000,$B125,G$1)="","",INDEX(Dépenses!$A$2:$O$5000,$B125,G$1)),"")</f>
        <v/>
      </c>
      <c r="H125" s="11" t="str" cm="1">
        <f t="array" aca="1" ref="H125" ca="1">IF(AND($A125&lt;&gt;"",$A125&lt;&gt;"fin"),IF(INDEX(Dépenses!$A$2:$O$5000,$B125,H$1)="","",INDEX(Dépenses!$A$2:$O$5000,$B125,H$1)),"")</f>
        <v/>
      </c>
      <c r="I125" s="79" t="str" cm="1">
        <f t="array" aca="1" ref="I125" ca="1">IF(AND($A125&lt;&gt;"",$A125&lt;&gt;"fin"),IF(INDEX(Dépenses!$A$2:$O$5000,$B125,I$1)="","",INDEX(Dépenses!$A$2:$O$5000,$B125,I$1)),"")</f>
        <v/>
      </c>
      <c r="J125" s="81" t="str" cm="1">
        <f t="array" aca="1" ref="J125" ca="1">IF(AND($A125&lt;&gt;"",$A125&lt;&gt;"fin"),IF(INDEX(Dépenses!$A$2:$O$5000,$B125,J$1)="","",INDEX(Dépenses!$A$2:$O$5000,$B125,J$1)),"")</f>
        <v/>
      </c>
      <c r="K125" s="10" t="str" cm="1">
        <f t="array" aca="1" ref="K125" ca="1">IF(AND($A125&lt;&gt;"",$A125&lt;&gt;"fin"),IF(INDEX(Dépenses!$A$2:$T$5000,$B125,K$1)="","",INDEX(Dépenses!$A$2:$T$5000,$B125,K$1)),"")</f>
        <v/>
      </c>
      <c r="L125" s="10" t="str" cm="1">
        <f t="array" aca="1" ref="L125" ca="1">IF(AND($A125&lt;&gt;"",$A125&lt;&gt;"fin"),IF(INDEX(Dépenses!$A$2:$T$5000,$B125,L$1)="","",INDEX(Dépenses!$A$2:$T$5000,$B125,L$1)),"")</f>
        <v/>
      </c>
      <c r="M125" s="10" t="str" cm="1">
        <f t="array" aca="1" ref="M125" ca="1">IF(AND($A125&lt;&gt;"",$A125&lt;&gt;"fin"),IF(INDEX(Dépenses!$A$2:$T$5000,$B125,M$1)="","",INDEX(Dépenses!$A$2:$T$5000,$B125,M$1)),"")</f>
        <v/>
      </c>
      <c r="N125" s="10" t="str" cm="1">
        <f t="array" aca="1" ref="N125" ca="1">IF(AND($A125&lt;&gt;"",$A125&lt;&gt;"fin"),IF(INDEX(Dépenses!$A$2:$T$5000,$B125,N$1)="","",INDEX(Dépenses!$A$2:$T$5000,$B125,N$1)),"")</f>
        <v/>
      </c>
      <c r="O125" s="10" t="str" cm="1">
        <f t="array" aca="1" ref="O125" ca="1">IF(AND($A125&lt;&gt;"",$A125&lt;&gt;"fin"),IF(INDEX(Dépenses!$A$2:$T$5000,$B125,O$1)="","",INDEX(Dépenses!$A$2:$T$5000,$B125,O$1)),"")</f>
        <v/>
      </c>
      <c r="P125" s="10" t="str" cm="1">
        <f t="array" aca="1" ref="P125" ca="1">IF(AND($A125&lt;&gt;"",$A125&lt;&gt;"fin"),IF(INDEX(Dépenses!$A$2:$T$5000,$B125,P$1)="","",INDEX(Dépenses!$A$2:$T$5000,$B125,P$1)),"")</f>
        <v/>
      </c>
      <c r="Q125" s="10" t="str" cm="1">
        <f t="array" aca="1" ref="Q125" ca="1">IF(AND($A125&lt;&gt;"",$A125&lt;&gt;"fin"),IF(INDEX(Dépenses!$A$2:$T$5000,$B125,Q$1)="","",INDEX(Dépenses!$A$2:$T$5000,$B125,Q$1)),"")</f>
        <v/>
      </c>
      <c r="R125" s="10" t="str" cm="1">
        <f t="array" aca="1" ref="R125" ca="1">IF(AND($A125&lt;&gt;"",$A125&lt;&gt;"fin"),IF(INDEX(Dépenses!$A$2:$T$5000,$B125,R$1)="","",INDEX(Dépenses!$A$2:$T$5000,$B125,R$1)),"")</f>
        <v/>
      </c>
      <c r="S125" s="10" t="str" cm="1">
        <f t="array" aca="1" ref="S125" ca="1">IF(AND($A125&lt;&gt;"",$A125&lt;&gt;"fin"),IF(INDEX(Dépenses!$A$2:$T$5000,$B125,S$1)="","",INDEX(Dépenses!$A$2:$T$5000,$B125,S$1)),"")</f>
        <v/>
      </c>
      <c r="T125" s="10" t="str" cm="1">
        <f t="array" aca="1" ref="T125" ca="1">IF(AND($A125&lt;&gt;"",$A125&lt;&gt;"fin"),IF(INDEX(Dépenses!$A$2:$T$5000,$B125,T$1)="","",INDEX(Dépenses!$A$2:$T$5000,$B125,T$1)),"")</f>
        <v/>
      </c>
    </row>
    <row r="126" spans="1:20" x14ac:dyDescent="0.25">
      <c r="A126" t="str">
        <f ca="1">IF(OR(A125="",A125="fin"),"",IF(ISNA(MATCH($F$3,OFFSET(Dépenses!$F$2:$F$5000,B125,0),0)),"fin",MATCH($F$3,OFFSET(Dépenses!$F$2:$F$5000,B125,0),0)))</f>
        <v/>
      </c>
      <c r="B126" t="str">
        <f t="shared" ca="1" si="3"/>
        <v/>
      </c>
      <c r="D126" s="79" t="str" cm="1">
        <f t="array" aca="1" ref="D126" ca="1">IF(AND($A126&lt;&gt;"",$A126&lt;&gt;"fin"),IF(INDEX(Dépenses!$A$2:$O$5000,$B126,D$1)="","",INDEX(Dépenses!$A$2:$O$5000,$B126,D$1)),"")</f>
        <v/>
      </c>
      <c r="E126" s="79" t="str" cm="1">
        <f t="array" aca="1" ref="E126" ca="1">IF(AND($A126&lt;&gt;"",$A126&lt;&gt;"fin"),IF(INDEX(Dépenses!$A$2:$O$5000,$B126,E$1)="","",INDEX(Dépenses!$A$2:$O$5000,$B126,E$1)),"")</f>
        <v/>
      </c>
      <c r="F126" s="79" t="str" cm="1">
        <f t="array" aca="1" ref="F126" ca="1">IF(AND($A126&lt;&gt;"",$A126&lt;&gt;"fin"),IF(INDEX(Dépenses!$A$2:$O$5000,$B126,F$1)="","",INDEX(Dépenses!$A$2:$O$5000,$B126,F$1)),"")</f>
        <v/>
      </c>
      <c r="G126" s="80" t="str" cm="1">
        <f t="array" aca="1" ref="G126" ca="1">IF(AND($A126&lt;&gt;"",$A126&lt;&gt;"fin"),IF(INDEX(Dépenses!$A$2:$O$5000,$B126,G$1)="","",INDEX(Dépenses!$A$2:$O$5000,$B126,G$1)),"")</f>
        <v/>
      </c>
      <c r="H126" s="11" t="str" cm="1">
        <f t="array" aca="1" ref="H126" ca="1">IF(AND($A126&lt;&gt;"",$A126&lt;&gt;"fin"),IF(INDEX(Dépenses!$A$2:$O$5000,$B126,H$1)="","",INDEX(Dépenses!$A$2:$O$5000,$B126,H$1)),"")</f>
        <v/>
      </c>
      <c r="I126" s="79" t="str" cm="1">
        <f t="array" aca="1" ref="I126" ca="1">IF(AND($A126&lt;&gt;"",$A126&lt;&gt;"fin"),IF(INDEX(Dépenses!$A$2:$O$5000,$B126,I$1)="","",INDEX(Dépenses!$A$2:$O$5000,$B126,I$1)),"")</f>
        <v/>
      </c>
      <c r="J126" s="81" t="str" cm="1">
        <f t="array" aca="1" ref="J126" ca="1">IF(AND($A126&lt;&gt;"",$A126&lt;&gt;"fin"),IF(INDEX(Dépenses!$A$2:$O$5000,$B126,J$1)="","",INDEX(Dépenses!$A$2:$O$5000,$B126,J$1)),"")</f>
        <v/>
      </c>
      <c r="K126" s="10" t="str" cm="1">
        <f t="array" aca="1" ref="K126" ca="1">IF(AND($A126&lt;&gt;"",$A126&lt;&gt;"fin"),IF(INDEX(Dépenses!$A$2:$T$5000,$B126,K$1)="","",INDEX(Dépenses!$A$2:$T$5000,$B126,K$1)),"")</f>
        <v/>
      </c>
      <c r="L126" s="10" t="str" cm="1">
        <f t="array" aca="1" ref="L126" ca="1">IF(AND($A126&lt;&gt;"",$A126&lt;&gt;"fin"),IF(INDEX(Dépenses!$A$2:$T$5000,$B126,L$1)="","",INDEX(Dépenses!$A$2:$T$5000,$B126,L$1)),"")</f>
        <v/>
      </c>
      <c r="M126" s="10" t="str" cm="1">
        <f t="array" aca="1" ref="M126" ca="1">IF(AND($A126&lt;&gt;"",$A126&lt;&gt;"fin"),IF(INDEX(Dépenses!$A$2:$T$5000,$B126,M$1)="","",INDEX(Dépenses!$A$2:$T$5000,$B126,M$1)),"")</f>
        <v/>
      </c>
      <c r="N126" s="10" t="str" cm="1">
        <f t="array" aca="1" ref="N126" ca="1">IF(AND($A126&lt;&gt;"",$A126&lt;&gt;"fin"),IF(INDEX(Dépenses!$A$2:$T$5000,$B126,N$1)="","",INDEX(Dépenses!$A$2:$T$5000,$B126,N$1)),"")</f>
        <v/>
      </c>
      <c r="O126" s="10" t="str" cm="1">
        <f t="array" aca="1" ref="O126" ca="1">IF(AND($A126&lt;&gt;"",$A126&lt;&gt;"fin"),IF(INDEX(Dépenses!$A$2:$T$5000,$B126,O$1)="","",INDEX(Dépenses!$A$2:$T$5000,$B126,O$1)),"")</f>
        <v/>
      </c>
      <c r="P126" s="10" t="str" cm="1">
        <f t="array" aca="1" ref="P126" ca="1">IF(AND($A126&lt;&gt;"",$A126&lt;&gt;"fin"),IF(INDEX(Dépenses!$A$2:$T$5000,$B126,P$1)="","",INDEX(Dépenses!$A$2:$T$5000,$B126,P$1)),"")</f>
        <v/>
      </c>
      <c r="Q126" s="10" t="str" cm="1">
        <f t="array" aca="1" ref="Q126" ca="1">IF(AND($A126&lt;&gt;"",$A126&lt;&gt;"fin"),IF(INDEX(Dépenses!$A$2:$T$5000,$B126,Q$1)="","",INDEX(Dépenses!$A$2:$T$5000,$B126,Q$1)),"")</f>
        <v/>
      </c>
      <c r="R126" s="10" t="str" cm="1">
        <f t="array" aca="1" ref="R126" ca="1">IF(AND($A126&lt;&gt;"",$A126&lt;&gt;"fin"),IF(INDEX(Dépenses!$A$2:$T$5000,$B126,R$1)="","",INDEX(Dépenses!$A$2:$T$5000,$B126,R$1)),"")</f>
        <v/>
      </c>
      <c r="S126" s="10" t="str" cm="1">
        <f t="array" aca="1" ref="S126" ca="1">IF(AND($A126&lt;&gt;"",$A126&lt;&gt;"fin"),IF(INDEX(Dépenses!$A$2:$T$5000,$B126,S$1)="","",INDEX(Dépenses!$A$2:$T$5000,$B126,S$1)),"")</f>
        <v/>
      </c>
      <c r="T126" s="10" t="str" cm="1">
        <f t="array" aca="1" ref="T126" ca="1">IF(AND($A126&lt;&gt;"",$A126&lt;&gt;"fin"),IF(INDEX(Dépenses!$A$2:$T$5000,$B126,T$1)="","",INDEX(Dépenses!$A$2:$T$5000,$B126,T$1)),"")</f>
        <v/>
      </c>
    </row>
    <row r="127" spans="1:20" x14ac:dyDescent="0.25">
      <c r="A127" t="str">
        <f ca="1">IF(OR(A126="",A126="fin"),"",IF(ISNA(MATCH($F$3,OFFSET(Dépenses!$F$2:$F$5000,B126,0),0)),"fin",MATCH($F$3,OFFSET(Dépenses!$F$2:$F$5000,B126,0),0)))</f>
        <v/>
      </c>
      <c r="B127" t="str">
        <f t="shared" ca="1" si="3"/>
        <v/>
      </c>
      <c r="D127" s="79" t="str" cm="1">
        <f t="array" aca="1" ref="D127" ca="1">IF(AND($A127&lt;&gt;"",$A127&lt;&gt;"fin"),IF(INDEX(Dépenses!$A$2:$O$5000,$B127,D$1)="","",INDEX(Dépenses!$A$2:$O$5000,$B127,D$1)),"")</f>
        <v/>
      </c>
      <c r="E127" s="79" t="str" cm="1">
        <f t="array" aca="1" ref="E127" ca="1">IF(AND($A127&lt;&gt;"",$A127&lt;&gt;"fin"),IF(INDEX(Dépenses!$A$2:$O$5000,$B127,E$1)="","",INDEX(Dépenses!$A$2:$O$5000,$B127,E$1)),"")</f>
        <v/>
      </c>
      <c r="F127" s="79" t="str" cm="1">
        <f t="array" aca="1" ref="F127" ca="1">IF(AND($A127&lt;&gt;"",$A127&lt;&gt;"fin"),IF(INDEX(Dépenses!$A$2:$O$5000,$B127,F$1)="","",INDEX(Dépenses!$A$2:$O$5000,$B127,F$1)),"")</f>
        <v/>
      </c>
      <c r="G127" s="80" t="str" cm="1">
        <f t="array" aca="1" ref="G127" ca="1">IF(AND($A127&lt;&gt;"",$A127&lt;&gt;"fin"),IF(INDEX(Dépenses!$A$2:$O$5000,$B127,G$1)="","",INDEX(Dépenses!$A$2:$O$5000,$B127,G$1)),"")</f>
        <v/>
      </c>
      <c r="H127" s="11" t="str" cm="1">
        <f t="array" aca="1" ref="H127" ca="1">IF(AND($A127&lt;&gt;"",$A127&lt;&gt;"fin"),IF(INDEX(Dépenses!$A$2:$O$5000,$B127,H$1)="","",INDEX(Dépenses!$A$2:$O$5000,$B127,H$1)),"")</f>
        <v/>
      </c>
      <c r="I127" s="79" t="str" cm="1">
        <f t="array" aca="1" ref="I127" ca="1">IF(AND($A127&lt;&gt;"",$A127&lt;&gt;"fin"),IF(INDEX(Dépenses!$A$2:$O$5000,$B127,I$1)="","",INDEX(Dépenses!$A$2:$O$5000,$B127,I$1)),"")</f>
        <v/>
      </c>
      <c r="J127" s="81" t="str" cm="1">
        <f t="array" aca="1" ref="J127" ca="1">IF(AND($A127&lt;&gt;"",$A127&lt;&gt;"fin"),IF(INDEX(Dépenses!$A$2:$O$5000,$B127,J$1)="","",INDEX(Dépenses!$A$2:$O$5000,$B127,J$1)),"")</f>
        <v/>
      </c>
      <c r="K127" s="10" t="str" cm="1">
        <f t="array" aca="1" ref="K127" ca="1">IF(AND($A127&lt;&gt;"",$A127&lt;&gt;"fin"),IF(INDEX(Dépenses!$A$2:$T$5000,$B127,K$1)="","",INDEX(Dépenses!$A$2:$T$5000,$B127,K$1)),"")</f>
        <v/>
      </c>
      <c r="L127" s="10" t="str" cm="1">
        <f t="array" aca="1" ref="L127" ca="1">IF(AND($A127&lt;&gt;"",$A127&lt;&gt;"fin"),IF(INDEX(Dépenses!$A$2:$T$5000,$B127,L$1)="","",INDEX(Dépenses!$A$2:$T$5000,$B127,L$1)),"")</f>
        <v/>
      </c>
      <c r="M127" s="10" t="str" cm="1">
        <f t="array" aca="1" ref="M127" ca="1">IF(AND($A127&lt;&gt;"",$A127&lt;&gt;"fin"),IF(INDEX(Dépenses!$A$2:$T$5000,$B127,M$1)="","",INDEX(Dépenses!$A$2:$T$5000,$B127,M$1)),"")</f>
        <v/>
      </c>
      <c r="N127" s="10" t="str" cm="1">
        <f t="array" aca="1" ref="N127" ca="1">IF(AND($A127&lt;&gt;"",$A127&lt;&gt;"fin"),IF(INDEX(Dépenses!$A$2:$T$5000,$B127,N$1)="","",INDEX(Dépenses!$A$2:$T$5000,$B127,N$1)),"")</f>
        <v/>
      </c>
      <c r="O127" s="10" t="str" cm="1">
        <f t="array" aca="1" ref="O127" ca="1">IF(AND($A127&lt;&gt;"",$A127&lt;&gt;"fin"),IF(INDEX(Dépenses!$A$2:$T$5000,$B127,O$1)="","",INDEX(Dépenses!$A$2:$T$5000,$B127,O$1)),"")</f>
        <v/>
      </c>
      <c r="P127" s="10" t="str" cm="1">
        <f t="array" aca="1" ref="P127" ca="1">IF(AND($A127&lt;&gt;"",$A127&lt;&gt;"fin"),IF(INDEX(Dépenses!$A$2:$T$5000,$B127,P$1)="","",INDEX(Dépenses!$A$2:$T$5000,$B127,P$1)),"")</f>
        <v/>
      </c>
      <c r="Q127" s="10" t="str" cm="1">
        <f t="array" aca="1" ref="Q127" ca="1">IF(AND($A127&lt;&gt;"",$A127&lt;&gt;"fin"),IF(INDEX(Dépenses!$A$2:$T$5000,$B127,Q$1)="","",INDEX(Dépenses!$A$2:$T$5000,$B127,Q$1)),"")</f>
        <v/>
      </c>
      <c r="R127" s="10" t="str" cm="1">
        <f t="array" aca="1" ref="R127" ca="1">IF(AND($A127&lt;&gt;"",$A127&lt;&gt;"fin"),IF(INDEX(Dépenses!$A$2:$T$5000,$B127,R$1)="","",INDEX(Dépenses!$A$2:$T$5000,$B127,R$1)),"")</f>
        <v/>
      </c>
      <c r="S127" s="10" t="str" cm="1">
        <f t="array" aca="1" ref="S127" ca="1">IF(AND($A127&lt;&gt;"",$A127&lt;&gt;"fin"),IF(INDEX(Dépenses!$A$2:$T$5000,$B127,S$1)="","",INDEX(Dépenses!$A$2:$T$5000,$B127,S$1)),"")</f>
        <v/>
      </c>
      <c r="T127" s="10" t="str" cm="1">
        <f t="array" aca="1" ref="T127" ca="1">IF(AND($A127&lt;&gt;"",$A127&lt;&gt;"fin"),IF(INDEX(Dépenses!$A$2:$T$5000,$B127,T$1)="","",INDEX(Dépenses!$A$2:$T$5000,$B127,T$1)),"")</f>
        <v/>
      </c>
    </row>
    <row r="128" spans="1:20" x14ac:dyDescent="0.25">
      <c r="A128" t="str">
        <f ca="1">IF(OR(A127="",A127="fin"),"",IF(ISNA(MATCH($F$3,OFFSET(Dépenses!$F$2:$F$5000,B127,0),0)),"fin",MATCH($F$3,OFFSET(Dépenses!$F$2:$F$5000,B127,0),0)))</f>
        <v/>
      </c>
      <c r="B128" t="str">
        <f t="shared" ca="1" si="3"/>
        <v/>
      </c>
      <c r="D128" s="79" t="str" cm="1">
        <f t="array" aca="1" ref="D128" ca="1">IF(AND($A128&lt;&gt;"",$A128&lt;&gt;"fin"),IF(INDEX(Dépenses!$A$2:$O$5000,$B128,D$1)="","",INDEX(Dépenses!$A$2:$O$5000,$B128,D$1)),"")</f>
        <v/>
      </c>
      <c r="E128" s="79" t="str" cm="1">
        <f t="array" aca="1" ref="E128" ca="1">IF(AND($A128&lt;&gt;"",$A128&lt;&gt;"fin"),IF(INDEX(Dépenses!$A$2:$O$5000,$B128,E$1)="","",INDEX(Dépenses!$A$2:$O$5000,$B128,E$1)),"")</f>
        <v/>
      </c>
      <c r="F128" s="79" t="str" cm="1">
        <f t="array" aca="1" ref="F128" ca="1">IF(AND($A128&lt;&gt;"",$A128&lt;&gt;"fin"),IF(INDEX(Dépenses!$A$2:$O$5000,$B128,F$1)="","",INDEX(Dépenses!$A$2:$O$5000,$B128,F$1)),"")</f>
        <v/>
      </c>
      <c r="G128" s="80" t="str" cm="1">
        <f t="array" aca="1" ref="G128" ca="1">IF(AND($A128&lt;&gt;"",$A128&lt;&gt;"fin"),IF(INDEX(Dépenses!$A$2:$O$5000,$B128,G$1)="","",INDEX(Dépenses!$A$2:$O$5000,$B128,G$1)),"")</f>
        <v/>
      </c>
      <c r="H128" s="11" t="str" cm="1">
        <f t="array" aca="1" ref="H128" ca="1">IF(AND($A128&lt;&gt;"",$A128&lt;&gt;"fin"),IF(INDEX(Dépenses!$A$2:$O$5000,$B128,H$1)="","",INDEX(Dépenses!$A$2:$O$5000,$B128,H$1)),"")</f>
        <v/>
      </c>
      <c r="I128" s="79" t="str" cm="1">
        <f t="array" aca="1" ref="I128" ca="1">IF(AND($A128&lt;&gt;"",$A128&lt;&gt;"fin"),IF(INDEX(Dépenses!$A$2:$O$5000,$B128,I$1)="","",INDEX(Dépenses!$A$2:$O$5000,$B128,I$1)),"")</f>
        <v/>
      </c>
      <c r="J128" s="81" t="str" cm="1">
        <f t="array" aca="1" ref="J128" ca="1">IF(AND($A128&lt;&gt;"",$A128&lt;&gt;"fin"),IF(INDEX(Dépenses!$A$2:$O$5000,$B128,J$1)="","",INDEX(Dépenses!$A$2:$O$5000,$B128,J$1)),"")</f>
        <v/>
      </c>
      <c r="K128" s="10" t="str" cm="1">
        <f t="array" aca="1" ref="K128" ca="1">IF(AND($A128&lt;&gt;"",$A128&lt;&gt;"fin"),IF(INDEX(Dépenses!$A$2:$T$5000,$B128,K$1)="","",INDEX(Dépenses!$A$2:$T$5000,$B128,K$1)),"")</f>
        <v/>
      </c>
      <c r="L128" s="10" t="str" cm="1">
        <f t="array" aca="1" ref="L128" ca="1">IF(AND($A128&lt;&gt;"",$A128&lt;&gt;"fin"),IF(INDEX(Dépenses!$A$2:$T$5000,$B128,L$1)="","",INDEX(Dépenses!$A$2:$T$5000,$B128,L$1)),"")</f>
        <v/>
      </c>
      <c r="M128" s="10" t="str" cm="1">
        <f t="array" aca="1" ref="M128" ca="1">IF(AND($A128&lt;&gt;"",$A128&lt;&gt;"fin"),IF(INDEX(Dépenses!$A$2:$T$5000,$B128,M$1)="","",INDEX(Dépenses!$A$2:$T$5000,$B128,M$1)),"")</f>
        <v/>
      </c>
      <c r="N128" s="10" t="str" cm="1">
        <f t="array" aca="1" ref="N128" ca="1">IF(AND($A128&lt;&gt;"",$A128&lt;&gt;"fin"),IF(INDEX(Dépenses!$A$2:$T$5000,$B128,N$1)="","",INDEX(Dépenses!$A$2:$T$5000,$B128,N$1)),"")</f>
        <v/>
      </c>
      <c r="O128" s="10" t="str" cm="1">
        <f t="array" aca="1" ref="O128" ca="1">IF(AND($A128&lt;&gt;"",$A128&lt;&gt;"fin"),IF(INDEX(Dépenses!$A$2:$T$5000,$B128,O$1)="","",INDEX(Dépenses!$A$2:$T$5000,$B128,O$1)),"")</f>
        <v/>
      </c>
      <c r="P128" s="10" t="str" cm="1">
        <f t="array" aca="1" ref="P128" ca="1">IF(AND($A128&lt;&gt;"",$A128&lt;&gt;"fin"),IF(INDEX(Dépenses!$A$2:$T$5000,$B128,P$1)="","",INDEX(Dépenses!$A$2:$T$5000,$B128,P$1)),"")</f>
        <v/>
      </c>
      <c r="Q128" s="10" t="str" cm="1">
        <f t="array" aca="1" ref="Q128" ca="1">IF(AND($A128&lt;&gt;"",$A128&lt;&gt;"fin"),IF(INDEX(Dépenses!$A$2:$T$5000,$B128,Q$1)="","",INDEX(Dépenses!$A$2:$T$5000,$B128,Q$1)),"")</f>
        <v/>
      </c>
      <c r="R128" s="10" t="str" cm="1">
        <f t="array" aca="1" ref="R128" ca="1">IF(AND($A128&lt;&gt;"",$A128&lt;&gt;"fin"),IF(INDEX(Dépenses!$A$2:$T$5000,$B128,R$1)="","",INDEX(Dépenses!$A$2:$T$5000,$B128,R$1)),"")</f>
        <v/>
      </c>
      <c r="S128" s="10" t="str" cm="1">
        <f t="array" aca="1" ref="S128" ca="1">IF(AND($A128&lt;&gt;"",$A128&lt;&gt;"fin"),IF(INDEX(Dépenses!$A$2:$T$5000,$B128,S$1)="","",INDEX(Dépenses!$A$2:$T$5000,$B128,S$1)),"")</f>
        <v/>
      </c>
      <c r="T128" s="10" t="str" cm="1">
        <f t="array" aca="1" ref="T128" ca="1">IF(AND($A128&lt;&gt;"",$A128&lt;&gt;"fin"),IF(INDEX(Dépenses!$A$2:$T$5000,$B128,T$1)="","",INDEX(Dépenses!$A$2:$T$5000,$B128,T$1)),"")</f>
        <v/>
      </c>
    </row>
    <row r="129" spans="1:20" x14ac:dyDescent="0.25">
      <c r="A129" t="str">
        <f ca="1">IF(OR(A128="",A128="fin"),"",IF(ISNA(MATCH($F$3,OFFSET(Dépenses!$F$2:$F$5000,B128,0),0)),"fin",MATCH($F$3,OFFSET(Dépenses!$F$2:$F$5000,B128,0),0)))</f>
        <v/>
      </c>
      <c r="B129" t="str">
        <f t="shared" ca="1" si="3"/>
        <v/>
      </c>
      <c r="D129" s="79" t="str" cm="1">
        <f t="array" aca="1" ref="D129" ca="1">IF(AND($A129&lt;&gt;"",$A129&lt;&gt;"fin"),IF(INDEX(Dépenses!$A$2:$O$5000,$B129,D$1)="","",INDEX(Dépenses!$A$2:$O$5000,$B129,D$1)),"")</f>
        <v/>
      </c>
      <c r="E129" s="79" t="str" cm="1">
        <f t="array" aca="1" ref="E129" ca="1">IF(AND($A129&lt;&gt;"",$A129&lt;&gt;"fin"),IF(INDEX(Dépenses!$A$2:$O$5000,$B129,E$1)="","",INDEX(Dépenses!$A$2:$O$5000,$B129,E$1)),"")</f>
        <v/>
      </c>
      <c r="F129" s="79" t="str" cm="1">
        <f t="array" aca="1" ref="F129" ca="1">IF(AND($A129&lt;&gt;"",$A129&lt;&gt;"fin"),IF(INDEX(Dépenses!$A$2:$O$5000,$B129,F$1)="","",INDEX(Dépenses!$A$2:$O$5000,$B129,F$1)),"")</f>
        <v/>
      </c>
      <c r="G129" s="80" t="str" cm="1">
        <f t="array" aca="1" ref="G129" ca="1">IF(AND($A129&lt;&gt;"",$A129&lt;&gt;"fin"),IF(INDEX(Dépenses!$A$2:$O$5000,$B129,G$1)="","",INDEX(Dépenses!$A$2:$O$5000,$B129,G$1)),"")</f>
        <v/>
      </c>
      <c r="H129" s="11" t="str" cm="1">
        <f t="array" aca="1" ref="H129" ca="1">IF(AND($A129&lt;&gt;"",$A129&lt;&gt;"fin"),IF(INDEX(Dépenses!$A$2:$O$5000,$B129,H$1)="","",INDEX(Dépenses!$A$2:$O$5000,$B129,H$1)),"")</f>
        <v/>
      </c>
      <c r="I129" s="79" t="str" cm="1">
        <f t="array" aca="1" ref="I129" ca="1">IF(AND($A129&lt;&gt;"",$A129&lt;&gt;"fin"),IF(INDEX(Dépenses!$A$2:$O$5000,$B129,I$1)="","",INDEX(Dépenses!$A$2:$O$5000,$B129,I$1)),"")</f>
        <v/>
      </c>
      <c r="J129" s="81" t="str" cm="1">
        <f t="array" aca="1" ref="J129" ca="1">IF(AND($A129&lt;&gt;"",$A129&lt;&gt;"fin"),IF(INDEX(Dépenses!$A$2:$O$5000,$B129,J$1)="","",INDEX(Dépenses!$A$2:$O$5000,$B129,J$1)),"")</f>
        <v/>
      </c>
      <c r="K129" s="10" t="str" cm="1">
        <f t="array" aca="1" ref="K129" ca="1">IF(AND($A129&lt;&gt;"",$A129&lt;&gt;"fin"),IF(INDEX(Dépenses!$A$2:$T$5000,$B129,K$1)="","",INDEX(Dépenses!$A$2:$T$5000,$B129,K$1)),"")</f>
        <v/>
      </c>
      <c r="L129" s="10" t="str" cm="1">
        <f t="array" aca="1" ref="L129" ca="1">IF(AND($A129&lt;&gt;"",$A129&lt;&gt;"fin"),IF(INDEX(Dépenses!$A$2:$T$5000,$B129,L$1)="","",INDEX(Dépenses!$A$2:$T$5000,$B129,L$1)),"")</f>
        <v/>
      </c>
      <c r="M129" s="10" t="str" cm="1">
        <f t="array" aca="1" ref="M129" ca="1">IF(AND($A129&lt;&gt;"",$A129&lt;&gt;"fin"),IF(INDEX(Dépenses!$A$2:$T$5000,$B129,M$1)="","",INDEX(Dépenses!$A$2:$T$5000,$B129,M$1)),"")</f>
        <v/>
      </c>
      <c r="N129" s="10" t="str" cm="1">
        <f t="array" aca="1" ref="N129" ca="1">IF(AND($A129&lt;&gt;"",$A129&lt;&gt;"fin"),IF(INDEX(Dépenses!$A$2:$T$5000,$B129,N$1)="","",INDEX(Dépenses!$A$2:$T$5000,$B129,N$1)),"")</f>
        <v/>
      </c>
      <c r="O129" s="10" t="str" cm="1">
        <f t="array" aca="1" ref="O129" ca="1">IF(AND($A129&lt;&gt;"",$A129&lt;&gt;"fin"),IF(INDEX(Dépenses!$A$2:$T$5000,$B129,O$1)="","",INDEX(Dépenses!$A$2:$T$5000,$B129,O$1)),"")</f>
        <v/>
      </c>
      <c r="P129" s="10" t="str" cm="1">
        <f t="array" aca="1" ref="P129" ca="1">IF(AND($A129&lt;&gt;"",$A129&lt;&gt;"fin"),IF(INDEX(Dépenses!$A$2:$T$5000,$B129,P$1)="","",INDEX(Dépenses!$A$2:$T$5000,$B129,P$1)),"")</f>
        <v/>
      </c>
      <c r="Q129" s="10" t="str" cm="1">
        <f t="array" aca="1" ref="Q129" ca="1">IF(AND($A129&lt;&gt;"",$A129&lt;&gt;"fin"),IF(INDEX(Dépenses!$A$2:$T$5000,$B129,Q$1)="","",INDEX(Dépenses!$A$2:$T$5000,$B129,Q$1)),"")</f>
        <v/>
      </c>
      <c r="R129" s="10" t="str" cm="1">
        <f t="array" aca="1" ref="R129" ca="1">IF(AND($A129&lt;&gt;"",$A129&lt;&gt;"fin"),IF(INDEX(Dépenses!$A$2:$T$5000,$B129,R$1)="","",INDEX(Dépenses!$A$2:$T$5000,$B129,R$1)),"")</f>
        <v/>
      </c>
      <c r="S129" s="10" t="str" cm="1">
        <f t="array" aca="1" ref="S129" ca="1">IF(AND($A129&lt;&gt;"",$A129&lt;&gt;"fin"),IF(INDEX(Dépenses!$A$2:$T$5000,$B129,S$1)="","",INDEX(Dépenses!$A$2:$T$5000,$B129,S$1)),"")</f>
        <v/>
      </c>
      <c r="T129" s="10" t="str" cm="1">
        <f t="array" aca="1" ref="T129" ca="1">IF(AND($A129&lt;&gt;"",$A129&lt;&gt;"fin"),IF(INDEX(Dépenses!$A$2:$T$5000,$B129,T$1)="","",INDEX(Dépenses!$A$2:$T$5000,$B129,T$1)),"")</f>
        <v/>
      </c>
    </row>
    <row r="130" spans="1:20" x14ac:dyDescent="0.25">
      <c r="A130" t="str">
        <f ca="1">IF(OR(A129="",A129="fin"),"",IF(ISNA(MATCH($F$3,OFFSET(Dépenses!$F$2:$F$5000,B129,0),0)),"fin",MATCH($F$3,OFFSET(Dépenses!$F$2:$F$5000,B129,0),0)))</f>
        <v/>
      </c>
      <c r="B130" t="str">
        <f t="shared" ca="1" si="3"/>
        <v/>
      </c>
      <c r="D130" s="79" t="str" cm="1">
        <f t="array" aca="1" ref="D130" ca="1">IF(AND($A130&lt;&gt;"",$A130&lt;&gt;"fin"),IF(INDEX(Dépenses!$A$2:$O$5000,$B130,D$1)="","",INDEX(Dépenses!$A$2:$O$5000,$B130,D$1)),"")</f>
        <v/>
      </c>
      <c r="E130" s="79" t="str" cm="1">
        <f t="array" aca="1" ref="E130" ca="1">IF(AND($A130&lt;&gt;"",$A130&lt;&gt;"fin"),IF(INDEX(Dépenses!$A$2:$O$5000,$B130,E$1)="","",INDEX(Dépenses!$A$2:$O$5000,$B130,E$1)),"")</f>
        <v/>
      </c>
      <c r="F130" s="79" t="str" cm="1">
        <f t="array" aca="1" ref="F130" ca="1">IF(AND($A130&lt;&gt;"",$A130&lt;&gt;"fin"),IF(INDEX(Dépenses!$A$2:$O$5000,$B130,F$1)="","",INDEX(Dépenses!$A$2:$O$5000,$B130,F$1)),"")</f>
        <v/>
      </c>
      <c r="G130" s="80" t="str" cm="1">
        <f t="array" aca="1" ref="G130" ca="1">IF(AND($A130&lt;&gt;"",$A130&lt;&gt;"fin"),IF(INDEX(Dépenses!$A$2:$O$5000,$B130,G$1)="","",INDEX(Dépenses!$A$2:$O$5000,$B130,G$1)),"")</f>
        <v/>
      </c>
      <c r="H130" s="11" t="str" cm="1">
        <f t="array" aca="1" ref="H130" ca="1">IF(AND($A130&lt;&gt;"",$A130&lt;&gt;"fin"),IF(INDEX(Dépenses!$A$2:$O$5000,$B130,H$1)="","",INDEX(Dépenses!$A$2:$O$5000,$B130,H$1)),"")</f>
        <v/>
      </c>
      <c r="I130" s="79" t="str" cm="1">
        <f t="array" aca="1" ref="I130" ca="1">IF(AND($A130&lt;&gt;"",$A130&lt;&gt;"fin"),IF(INDEX(Dépenses!$A$2:$O$5000,$B130,I$1)="","",INDEX(Dépenses!$A$2:$O$5000,$B130,I$1)),"")</f>
        <v/>
      </c>
      <c r="J130" s="81" t="str" cm="1">
        <f t="array" aca="1" ref="J130" ca="1">IF(AND($A130&lt;&gt;"",$A130&lt;&gt;"fin"),IF(INDEX(Dépenses!$A$2:$O$5000,$B130,J$1)="","",INDEX(Dépenses!$A$2:$O$5000,$B130,J$1)),"")</f>
        <v/>
      </c>
      <c r="K130" s="10" t="str" cm="1">
        <f t="array" aca="1" ref="K130" ca="1">IF(AND($A130&lt;&gt;"",$A130&lt;&gt;"fin"),IF(INDEX(Dépenses!$A$2:$T$5000,$B130,K$1)="","",INDEX(Dépenses!$A$2:$T$5000,$B130,K$1)),"")</f>
        <v/>
      </c>
      <c r="L130" s="10" t="str" cm="1">
        <f t="array" aca="1" ref="L130" ca="1">IF(AND($A130&lt;&gt;"",$A130&lt;&gt;"fin"),IF(INDEX(Dépenses!$A$2:$T$5000,$B130,L$1)="","",INDEX(Dépenses!$A$2:$T$5000,$B130,L$1)),"")</f>
        <v/>
      </c>
      <c r="M130" s="10" t="str" cm="1">
        <f t="array" aca="1" ref="M130" ca="1">IF(AND($A130&lt;&gt;"",$A130&lt;&gt;"fin"),IF(INDEX(Dépenses!$A$2:$T$5000,$B130,M$1)="","",INDEX(Dépenses!$A$2:$T$5000,$B130,M$1)),"")</f>
        <v/>
      </c>
      <c r="N130" s="10" t="str" cm="1">
        <f t="array" aca="1" ref="N130" ca="1">IF(AND($A130&lt;&gt;"",$A130&lt;&gt;"fin"),IF(INDEX(Dépenses!$A$2:$T$5000,$B130,N$1)="","",INDEX(Dépenses!$A$2:$T$5000,$B130,N$1)),"")</f>
        <v/>
      </c>
      <c r="O130" s="10" t="str" cm="1">
        <f t="array" aca="1" ref="O130" ca="1">IF(AND($A130&lt;&gt;"",$A130&lt;&gt;"fin"),IF(INDEX(Dépenses!$A$2:$T$5000,$B130,O$1)="","",INDEX(Dépenses!$A$2:$T$5000,$B130,O$1)),"")</f>
        <v/>
      </c>
      <c r="P130" s="10" t="str" cm="1">
        <f t="array" aca="1" ref="P130" ca="1">IF(AND($A130&lt;&gt;"",$A130&lt;&gt;"fin"),IF(INDEX(Dépenses!$A$2:$T$5000,$B130,P$1)="","",INDEX(Dépenses!$A$2:$T$5000,$B130,P$1)),"")</f>
        <v/>
      </c>
      <c r="Q130" s="10" t="str" cm="1">
        <f t="array" aca="1" ref="Q130" ca="1">IF(AND($A130&lt;&gt;"",$A130&lt;&gt;"fin"),IF(INDEX(Dépenses!$A$2:$T$5000,$B130,Q$1)="","",INDEX(Dépenses!$A$2:$T$5000,$B130,Q$1)),"")</f>
        <v/>
      </c>
      <c r="R130" s="10" t="str" cm="1">
        <f t="array" aca="1" ref="R130" ca="1">IF(AND($A130&lt;&gt;"",$A130&lt;&gt;"fin"),IF(INDEX(Dépenses!$A$2:$T$5000,$B130,R$1)="","",INDEX(Dépenses!$A$2:$T$5000,$B130,R$1)),"")</f>
        <v/>
      </c>
      <c r="S130" s="10" t="str" cm="1">
        <f t="array" aca="1" ref="S130" ca="1">IF(AND($A130&lt;&gt;"",$A130&lt;&gt;"fin"),IF(INDEX(Dépenses!$A$2:$T$5000,$B130,S$1)="","",INDEX(Dépenses!$A$2:$T$5000,$B130,S$1)),"")</f>
        <v/>
      </c>
      <c r="T130" s="10" t="str" cm="1">
        <f t="array" aca="1" ref="T130" ca="1">IF(AND($A130&lt;&gt;"",$A130&lt;&gt;"fin"),IF(INDEX(Dépenses!$A$2:$T$5000,$B130,T$1)="","",INDEX(Dépenses!$A$2:$T$5000,$B130,T$1)),"")</f>
        <v/>
      </c>
    </row>
    <row r="131" spans="1:20" x14ac:dyDescent="0.25">
      <c r="A131" t="str">
        <f ca="1">IF(OR(A130="",A130="fin"),"",IF(ISNA(MATCH($F$3,OFFSET(Dépenses!$F$2:$F$5000,B130,0),0)),"fin",MATCH($F$3,OFFSET(Dépenses!$F$2:$F$5000,B130,0),0)))</f>
        <v/>
      </c>
      <c r="B131" t="str">
        <f t="shared" ca="1" si="3"/>
        <v/>
      </c>
      <c r="D131" s="79" t="str" cm="1">
        <f t="array" aca="1" ref="D131" ca="1">IF(AND($A131&lt;&gt;"",$A131&lt;&gt;"fin"),IF(INDEX(Dépenses!$A$2:$O$5000,$B131,D$1)="","",INDEX(Dépenses!$A$2:$O$5000,$B131,D$1)),"")</f>
        <v/>
      </c>
      <c r="E131" s="79" t="str" cm="1">
        <f t="array" aca="1" ref="E131" ca="1">IF(AND($A131&lt;&gt;"",$A131&lt;&gt;"fin"),IF(INDEX(Dépenses!$A$2:$O$5000,$B131,E$1)="","",INDEX(Dépenses!$A$2:$O$5000,$B131,E$1)),"")</f>
        <v/>
      </c>
      <c r="F131" s="79" t="str" cm="1">
        <f t="array" aca="1" ref="F131" ca="1">IF(AND($A131&lt;&gt;"",$A131&lt;&gt;"fin"),IF(INDEX(Dépenses!$A$2:$O$5000,$B131,F$1)="","",INDEX(Dépenses!$A$2:$O$5000,$B131,F$1)),"")</f>
        <v/>
      </c>
      <c r="G131" s="80" t="str" cm="1">
        <f t="array" aca="1" ref="G131" ca="1">IF(AND($A131&lt;&gt;"",$A131&lt;&gt;"fin"),IF(INDEX(Dépenses!$A$2:$O$5000,$B131,G$1)="","",INDEX(Dépenses!$A$2:$O$5000,$B131,G$1)),"")</f>
        <v/>
      </c>
      <c r="H131" s="11" t="str" cm="1">
        <f t="array" aca="1" ref="H131" ca="1">IF(AND($A131&lt;&gt;"",$A131&lt;&gt;"fin"),IF(INDEX(Dépenses!$A$2:$O$5000,$B131,H$1)="","",INDEX(Dépenses!$A$2:$O$5000,$B131,H$1)),"")</f>
        <v/>
      </c>
      <c r="I131" s="79" t="str" cm="1">
        <f t="array" aca="1" ref="I131" ca="1">IF(AND($A131&lt;&gt;"",$A131&lt;&gt;"fin"),IF(INDEX(Dépenses!$A$2:$O$5000,$B131,I$1)="","",INDEX(Dépenses!$A$2:$O$5000,$B131,I$1)),"")</f>
        <v/>
      </c>
      <c r="J131" s="81" t="str" cm="1">
        <f t="array" aca="1" ref="J131" ca="1">IF(AND($A131&lt;&gt;"",$A131&lt;&gt;"fin"),IF(INDEX(Dépenses!$A$2:$O$5000,$B131,J$1)="","",INDEX(Dépenses!$A$2:$O$5000,$B131,J$1)),"")</f>
        <v/>
      </c>
      <c r="K131" s="10" t="str" cm="1">
        <f t="array" aca="1" ref="K131" ca="1">IF(AND($A131&lt;&gt;"",$A131&lt;&gt;"fin"),IF(INDEX(Dépenses!$A$2:$T$5000,$B131,K$1)="","",INDEX(Dépenses!$A$2:$T$5000,$B131,K$1)),"")</f>
        <v/>
      </c>
      <c r="L131" s="10" t="str" cm="1">
        <f t="array" aca="1" ref="L131" ca="1">IF(AND($A131&lt;&gt;"",$A131&lt;&gt;"fin"),IF(INDEX(Dépenses!$A$2:$T$5000,$B131,L$1)="","",INDEX(Dépenses!$A$2:$T$5000,$B131,L$1)),"")</f>
        <v/>
      </c>
      <c r="M131" s="10" t="str" cm="1">
        <f t="array" aca="1" ref="M131" ca="1">IF(AND($A131&lt;&gt;"",$A131&lt;&gt;"fin"),IF(INDEX(Dépenses!$A$2:$T$5000,$B131,M$1)="","",INDEX(Dépenses!$A$2:$T$5000,$B131,M$1)),"")</f>
        <v/>
      </c>
      <c r="N131" s="10" t="str" cm="1">
        <f t="array" aca="1" ref="N131" ca="1">IF(AND($A131&lt;&gt;"",$A131&lt;&gt;"fin"),IF(INDEX(Dépenses!$A$2:$T$5000,$B131,N$1)="","",INDEX(Dépenses!$A$2:$T$5000,$B131,N$1)),"")</f>
        <v/>
      </c>
      <c r="O131" s="10" t="str" cm="1">
        <f t="array" aca="1" ref="O131" ca="1">IF(AND($A131&lt;&gt;"",$A131&lt;&gt;"fin"),IF(INDEX(Dépenses!$A$2:$T$5000,$B131,O$1)="","",INDEX(Dépenses!$A$2:$T$5000,$B131,O$1)),"")</f>
        <v/>
      </c>
      <c r="P131" s="10" t="str" cm="1">
        <f t="array" aca="1" ref="P131" ca="1">IF(AND($A131&lt;&gt;"",$A131&lt;&gt;"fin"),IF(INDEX(Dépenses!$A$2:$T$5000,$B131,P$1)="","",INDEX(Dépenses!$A$2:$T$5000,$B131,P$1)),"")</f>
        <v/>
      </c>
      <c r="Q131" s="10" t="str" cm="1">
        <f t="array" aca="1" ref="Q131" ca="1">IF(AND($A131&lt;&gt;"",$A131&lt;&gt;"fin"),IF(INDEX(Dépenses!$A$2:$T$5000,$B131,Q$1)="","",INDEX(Dépenses!$A$2:$T$5000,$B131,Q$1)),"")</f>
        <v/>
      </c>
      <c r="R131" s="10" t="str" cm="1">
        <f t="array" aca="1" ref="R131" ca="1">IF(AND($A131&lt;&gt;"",$A131&lt;&gt;"fin"),IF(INDEX(Dépenses!$A$2:$T$5000,$B131,R$1)="","",INDEX(Dépenses!$A$2:$T$5000,$B131,R$1)),"")</f>
        <v/>
      </c>
      <c r="S131" s="10" t="str" cm="1">
        <f t="array" aca="1" ref="S131" ca="1">IF(AND($A131&lt;&gt;"",$A131&lt;&gt;"fin"),IF(INDEX(Dépenses!$A$2:$T$5000,$B131,S$1)="","",INDEX(Dépenses!$A$2:$T$5000,$B131,S$1)),"")</f>
        <v/>
      </c>
      <c r="T131" s="10" t="str" cm="1">
        <f t="array" aca="1" ref="T131" ca="1">IF(AND($A131&lt;&gt;"",$A131&lt;&gt;"fin"),IF(INDEX(Dépenses!$A$2:$T$5000,$B131,T$1)="","",INDEX(Dépenses!$A$2:$T$5000,$B131,T$1)),"")</f>
        <v/>
      </c>
    </row>
    <row r="132" spans="1:20" x14ac:dyDescent="0.25">
      <c r="A132" t="str">
        <f ca="1">IF(OR(A131="",A131="fin"),"",IF(ISNA(MATCH($F$3,OFFSET(Dépenses!$F$2:$F$5000,B131,0),0)),"fin",MATCH($F$3,OFFSET(Dépenses!$F$2:$F$5000,B131,0),0)))</f>
        <v/>
      </c>
      <c r="B132" t="str">
        <f t="shared" ca="1" si="3"/>
        <v/>
      </c>
      <c r="D132" s="79" t="str" cm="1">
        <f t="array" aca="1" ref="D132" ca="1">IF(AND($A132&lt;&gt;"",$A132&lt;&gt;"fin"),IF(INDEX(Dépenses!$A$2:$O$5000,$B132,D$1)="","",INDEX(Dépenses!$A$2:$O$5000,$B132,D$1)),"")</f>
        <v/>
      </c>
      <c r="E132" s="79" t="str" cm="1">
        <f t="array" aca="1" ref="E132" ca="1">IF(AND($A132&lt;&gt;"",$A132&lt;&gt;"fin"),IF(INDEX(Dépenses!$A$2:$O$5000,$B132,E$1)="","",INDEX(Dépenses!$A$2:$O$5000,$B132,E$1)),"")</f>
        <v/>
      </c>
      <c r="F132" s="79" t="str" cm="1">
        <f t="array" aca="1" ref="F132" ca="1">IF(AND($A132&lt;&gt;"",$A132&lt;&gt;"fin"),IF(INDEX(Dépenses!$A$2:$O$5000,$B132,F$1)="","",INDEX(Dépenses!$A$2:$O$5000,$B132,F$1)),"")</f>
        <v/>
      </c>
      <c r="G132" s="80" t="str" cm="1">
        <f t="array" aca="1" ref="G132" ca="1">IF(AND($A132&lt;&gt;"",$A132&lt;&gt;"fin"),IF(INDEX(Dépenses!$A$2:$O$5000,$B132,G$1)="","",INDEX(Dépenses!$A$2:$O$5000,$B132,G$1)),"")</f>
        <v/>
      </c>
      <c r="H132" s="11" t="str" cm="1">
        <f t="array" aca="1" ref="H132" ca="1">IF(AND($A132&lt;&gt;"",$A132&lt;&gt;"fin"),IF(INDEX(Dépenses!$A$2:$O$5000,$B132,H$1)="","",INDEX(Dépenses!$A$2:$O$5000,$B132,H$1)),"")</f>
        <v/>
      </c>
      <c r="I132" s="79" t="str" cm="1">
        <f t="array" aca="1" ref="I132" ca="1">IF(AND($A132&lt;&gt;"",$A132&lt;&gt;"fin"),IF(INDEX(Dépenses!$A$2:$O$5000,$B132,I$1)="","",INDEX(Dépenses!$A$2:$O$5000,$B132,I$1)),"")</f>
        <v/>
      </c>
      <c r="J132" s="81" t="str" cm="1">
        <f t="array" aca="1" ref="J132" ca="1">IF(AND($A132&lt;&gt;"",$A132&lt;&gt;"fin"),IF(INDEX(Dépenses!$A$2:$O$5000,$B132,J$1)="","",INDEX(Dépenses!$A$2:$O$5000,$B132,J$1)),"")</f>
        <v/>
      </c>
      <c r="K132" s="10" t="str" cm="1">
        <f t="array" aca="1" ref="K132" ca="1">IF(AND($A132&lt;&gt;"",$A132&lt;&gt;"fin"),IF(INDEX(Dépenses!$A$2:$T$5000,$B132,K$1)="","",INDEX(Dépenses!$A$2:$T$5000,$B132,K$1)),"")</f>
        <v/>
      </c>
      <c r="L132" s="10" t="str" cm="1">
        <f t="array" aca="1" ref="L132" ca="1">IF(AND($A132&lt;&gt;"",$A132&lt;&gt;"fin"),IF(INDEX(Dépenses!$A$2:$T$5000,$B132,L$1)="","",INDEX(Dépenses!$A$2:$T$5000,$B132,L$1)),"")</f>
        <v/>
      </c>
      <c r="M132" s="10" t="str" cm="1">
        <f t="array" aca="1" ref="M132" ca="1">IF(AND($A132&lt;&gt;"",$A132&lt;&gt;"fin"),IF(INDEX(Dépenses!$A$2:$T$5000,$B132,M$1)="","",INDEX(Dépenses!$A$2:$T$5000,$B132,M$1)),"")</f>
        <v/>
      </c>
      <c r="N132" s="10" t="str" cm="1">
        <f t="array" aca="1" ref="N132" ca="1">IF(AND($A132&lt;&gt;"",$A132&lt;&gt;"fin"),IF(INDEX(Dépenses!$A$2:$T$5000,$B132,N$1)="","",INDEX(Dépenses!$A$2:$T$5000,$B132,N$1)),"")</f>
        <v/>
      </c>
      <c r="O132" s="10" t="str" cm="1">
        <f t="array" aca="1" ref="O132" ca="1">IF(AND($A132&lt;&gt;"",$A132&lt;&gt;"fin"),IF(INDEX(Dépenses!$A$2:$T$5000,$B132,O$1)="","",INDEX(Dépenses!$A$2:$T$5000,$B132,O$1)),"")</f>
        <v/>
      </c>
      <c r="P132" s="10" t="str" cm="1">
        <f t="array" aca="1" ref="P132" ca="1">IF(AND($A132&lt;&gt;"",$A132&lt;&gt;"fin"),IF(INDEX(Dépenses!$A$2:$T$5000,$B132,P$1)="","",INDEX(Dépenses!$A$2:$T$5000,$B132,P$1)),"")</f>
        <v/>
      </c>
      <c r="Q132" s="10" t="str" cm="1">
        <f t="array" aca="1" ref="Q132" ca="1">IF(AND($A132&lt;&gt;"",$A132&lt;&gt;"fin"),IF(INDEX(Dépenses!$A$2:$T$5000,$B132,Q$1)="","",INDEX(Dépenses!$A$2:$T$5000,$B132,Q$1)),"")</f>
        <v/>
      </c>
      <c r="R132" s="10" t="str" cm="1">
        <f t="array" aca="1" ref="R132" ca="1">IF(AND($A132&lt;&gt;"",$A132&lt;&gt;"fin"),IF(INDEX(Dépenses!$A$2:$T$5000,$B132,R$1)="","",INDEX(Dépenses!$A$2:$T$5000,$B132,R$1)),"")</f>
        <v/>
      </c>
      <c r="S132" s="10" t="str" cm="1">
        <f t="array" aca="1" ref="S132" ca="1">IF(AND($A132&lt;&gt;"",$A132&lt;&gt;"fin"),IF(INDEX(Dépenses!$A$2:$T$5000,$B132,S$1)="","",INDEX(Dépenses!$A$2:$T$5000,$B132,S$1)),"")</f>
        <v/>
      </c>
      <c r="T132" s="10" t="str" cm="1">
        <f t="array" aca="1" ref="T132" ca="1">IF(AND($A132&lt;&gt;"",$A132&lt;&gt;"fin"),IF(INDEX(Dépenses!$A$2:$T$5000,$B132,T$1)="","",INDEX(Dépenses!$A$2:$T$5000,$B132,T$1)),"")</f>
        <v/>
      </c>
    </row>
    <row r="133" spans="1:20" x14ac:dyDescent="0.25">
      <c r="A133" t="str">
        <f ca="1">IF(OR(A132="",A132="fin"),"",IF(ISNA(MATCH($F$3,OFFSET(Dépenses!$F$2:$F$5000,B132,0),0)),"fin",MATCH($F$3,OFFSET(Dépenses!$F$2:$F$5000,B132,0),0)))</f>
        <v/>
      </c>
      <c r="B133" t="str">
        <f t="shared" ca="1" si="3"/>
        <v/>
      </c>
      <c r="D133" s="79" t="str" cm="1">
        <f t="array" aca="1" ref="D133" ca="1">IF(AND($A133&lt;&gt;"",$A133&lt;&gt;"fin"),IF(INDEX(Dépenses!$A$2:$O$5000,$B133,D$1)="","",INDEX(Dépenses!$A$2:$O$5000,$B133,D$1)),"")</f>
        <v/>
      </c>
      <c r="E133" s="79" t="str" cm="1">
        <f t="array" aca="1" ref="E133" ca="1">IF(AND($A133&lt;&gt;"",$A133&lt;&gt;"fin"),IF(INDEX(Dépenses!$A$2:$O$5000,$B133,E$1)="","",INDEX(Dépenses!$A$2:$O$5000,$B133,E$1)),"")</f>
        <v/>
      </c>
      <c r="F133" s="79" t="str" cm="1">
        <f t="array" aca="1" ref="F133" ca="1">IF(AND($A133&lt;&gt;"",$A133&lt;&gt;"fin"),IF(INDEX(Dépenses!$A$2:$O$5000,$B133,F$1)="","",INDEX(Dépenses!$A$2:$O$5000,$B133,F$1)),"")</f>
        <v/>
      </c>
      <c r="G133" s="80" t="str" cm="1">
        <f t="array" aca="1" ref="G133" ca="1">IF(AND($A133&lt;&gt;"",$A133&lt;&gt;"fin"),IF(INDEX(Dépenses!$A$2:$O$5000,$B133,G$1)="","",INDEX(Dépenses!$A$2:$O$5000,$B133,G$1)),"")</f>
        <v/>
      </c>
      <c r="H133" s="11" t="str" cm="1">
        <f t="array" aca="1" ref="H133" ca="1">IF(AND($A133&lt;&gt;"",$A133&lt;&gt;"fin"),IF(INDEX(Dépenses!$A$2:$O$5000,$B133,H$1)="","",INDEX(Dépenses!$A$2:$O$5000,$B133,H$1)),"")</f>
        <v/>
      </c>
      <c r="I133" s="79" t="str" cm="1">
        <f t="array" aca="1" ref="I133" ca="1">IF(AND($A133&lt;&gt;"",$A133&lt;&gt;"fin"),IF(INDEX(Dépenses!$A$2:$O$5000,$B133,I$1)="","",INDEX(Dépenses!$A$2:$O$5000,$B133,I$1)),"")</f>
        <v/>
      </c>
      <c r="J133" s="81" t="str" cm="1">
        <f t="array" aca="1" ref="J133" ca="1">IF(AND($A133&lt;&gt;"",$A133&lt;&gt;"fin"),IF(INDEX(Dépenses!$A$2:$O$5000,$B133,J$1)="","",INDEX(Dépenses!$A$2:$O$5000,$B133,J$1)),"")</f>
        <v/>
      </c>
      <c r="K133" s="10" t="str" cm="1">
        <f t="array" aca="1" ref="K133" ca="1">IF(AND($A133&lt;&gt;"",$A133&lt;&gt;"fin"),IF(INDEX(Dépenses!$A$2:$T$5000,$B133,K$1)="","",INDEX(Dépenses!$A$2:$T$5000,$B133,K$1)),"")</f>
        <v/>
      </c>
      <c r="L133" s="10" t="str" cm="1">
        <f t="array" aca="1" ref="L133" ca="1">IF(AND($A133&lt;&gt;"",$A133&lt;&gt;"fin"),IF(INDEX(Dépenses!$A$2:$T$5000,$B133,L$1)="","",INDEX(Dépenses!$A$2:$T$5000,$B133,L$1)),"")</f>
        <v/>
      </c>
      <c r="M133" s="10" t="str" cm="1">
        <f t="array" aca="1" ref="M133" ca="1">IF(AND($A133&lt;&gt;"",$A133&lt;&gt;"fin"),IF(INDEX(Dépenses!$A$2:$T$5000,$B133,M$1)="","",INDEX(Dépenses!$A$2:$T$5000,$B133,M$1)),"")</f>
        <v/>
      </c>
      <c r="N133" s="10" t="str" cm="1">
        <f t="array" aca="1" ref="N133" ca="1">IF(AND($A133&lt;&gt;"",$A133&lt;&gt;"fin"),IF(INDEX(Dépenses!$A$2:$T$5000,$B133,N$1)="","",INDEX(Dépenses!$A$2:$T$5000,$B133,N$1)),"")</f>
        <v/>
      </c>
      <c r="O133" s="10" t="str" cm="1">
        <f t="array" aca="1" ref="O133" ca="1">IF(AND($A133&lt;&gt;"",$A133&lt;&gt;"fin"),IF(INDEX(Dépenses!$A$2:$T$5000,$B133,O$1)="","",INDEX(Dépenses!$A$2:$T$5000,$B133,O$1)),"")</f>
        <v/>
      </c>
      <c r="P133" s="10" t="str" cm="1">
        <f t="array" aca="1" ref="P133" ca="1">IF(AND($A133&lt;&gt;"",$A133&lt;&gt;"fin"),IF(INDEX(Dépenses!$A$2:$T$5000,$B133,P$1)="","",INDEX(Dépenses!$A$2:$T$5000,$B133,P$1)),"")</f>
        <v/>
      </c>
      <c r="Q133" s="10" t="str" cm="1">
        <f t="array" aca="1" ref="Q133" ca="1">IF(AND($A133&lt;&gt;"",$A133&lt;&gt;"fin"),IF(INDEX(Dépenses!$A$2:$T$5000,$B133,Q$1)="","",INDEX(Dépenses!$A$2:$T$5000,$B133,Q$1)),"")</f>
        <v/>
      </c>
      <c r="R133" s="10" t="str" cm="1">
        <f t="array" aca="1" ref="R133" ca="1">IF(AND($A133&lt;&gt;"",$A133&lt;&gt;"fin"),IF(INDEX(Dépenses!$A$2:$T$5000,$B133,R$1)="","",INDEX(Dépenses!$A$2:$T$5000,$B133,R$1)),"")</f>
        <v/>
      </c>
      <c r="S133" s="10" t="str" cm="1">
        <f t="array" aca="1" ref="S133" ca="1">IF(AND($A133&lt;&gt;"",$A133&lt;&gt;"fin"),IF(INDEX(Dépenses!$A$2:$T$5000,$B133,S$1)="","",INDEX(Dépenses!$A$2:$T$5000,$B133,S$1)),"")</f>
        <v/>
      </c>
      <c r="T133" s="10" t="str" cm="1">
        <f t="array" aca="1" ref="T133" ca="1">IF(AND($A133&lt;&gt;"",$A133&lt;&gt;"fin"),IF(INDEX(Dépenses!$A$2:$T$5000,$B133,T$1)="","",INDEX(Dépenses!$A$2:$T$5000,$B133,T$1)),"")</f>
        <v/>
      </c>
    </row>
    <row r="134" spans="1:20" x14ac:dyDescent="0.25">
      <c r="A134" t="str">
        <f ca="1">IF(OR(A133="",A133="fin"),"",IF(ISNA(MATCH($F$3,OFFSET(Dépenses!$F$2:$F$5000,B133,0),0)),"fin",MATCH($F$3,OFFSET(Dépenses!$F$2:$F$5000,B133,0),0)))</f>
        <v/>
      </c>
      <c r="B134" t="str">
        <f t="shared" ca="1" si="3"/>
        <v/>
      </c>
      <c r="D134" s="79" t="str" cm="1">
        <f t="array" aca="1" ref="D134" ca="1">IF(AND($A134&lt;&gt;"",$A134&lt;&gt;"fin"),IF(INDEX(Dépenses!$A$2:$O$5000,$B134,D$1)="","",INDEX(Dépenses!$A$2:$O$5000,$B134,D$1)),"")</f>
        <v/>
      </c>
      <c r="E134" s="79" t="str" cm="1">
        <f t="array" aca="1" ref="E134" ca="1">IF(AND($A134&lt;&gt;"",$A134&lt;&gt;"fin"),IF(INDEX(Dépenses!$A$2:$O$5000,$B134,E$1)="","",INDEX(Dépenses!$A$2:$O$5000,$B134,E$1)),"")</f>
        <v/>
      </c>
      <c r="F134" s="79" t="str" cm="1">
        <f t="array" aca="1" ref="F134" ca="1">IF(AND($A134&lt;&gt;"",$A134&lt;&gt;"fin"),IF(INDEX(Dépenses!$A$2:$O$5000,$B134,F$1)="","",INDEX(Dépenses!$A$2:$O$5000,$B134,F$1)),"")</f>
        <v/>
      </c>
      <c r="G134" s="80" t="str" cm="1">
        <f t="array" aca="1" ref="G134" ca="1">IF(AND($A134&lt;&gt;"",$A134&lt;&gt;"fin"),IF(INDEX(Dépenses!$A$2:$O$5000,$B134,G$1)="","",INDEX(Dépenses!$A$2:$O$5000,$B134,G$1)),"")</f>
        <v/>
      </c>
      <c r="H134" s="11" t="str" cm="1">
        <f t="array" aca="1" ref="H134" ca="1">IF(AND($A134&lt;&gt;"",$A134&lt;&gt;"fin"),IF(INDEX(Dépenses!$A$2:$O$5000,$B134,H$1)="","",INDEX(Dépenses!$A$2:$O$5000,$B134,H$1)),"")</f>
        <v/>
      </c>
      <c r="I134" s="79" t="str" cm="1">
        <f t="array" aca="1" ref="I134" ca="1">IF(AND($A134&lt;&gt;"",$A134&lt;&gt;"fin"),IF(INDEX(Dépenses!$A$2:$O$5000,$B134,I$1)="","",INDEX(Dépenses!$A$2:$O$5000,$B134,I$1)),"")</f>
        <v/>
      </c>
      <c r="J134" s="81" t="str" cm="1">
        <f t="array" aca="1" ref="J134" ca="1">IF(AND($A134&lt;&gt;"",$A134&lt;&gt;"fin"),IF(INDEX(Dépenses!$A$2:$O$5000,$B134,J$1)="","",INDEX(Dépenses!$A$2:$O$5000,$B134,J$1)),"")</f>
        <v/>
      </c>
      <c r="K134" s="10" t="str" cm="1">
        <f t="array" aca="1" ref="K134" ca="1">IF(AND($A134&lt;&gt;"",$A134&lt;&gt;"fin"),IF(INDEX(Dépenses!$A$2:$T$5000,$B134,K$1)="","",INDEX(Dépenses!$A$2:$T$5000,$B134,K$1)),"")</f>
        <v/>
      </c>
      <c r="L134" s="10" t="str" cm="1">
        <f t="array" aca="1" ref="L134" ca="1">IF(AND($A134&lt;&gt;"",$A134&lt;&gt;"fin"),IF(INDEX(Dépenses!$A$2:$T$5000,$B134,L$1)="","",INDEX(Dépenses!$A$2:$T$5000,$B134,L$1)),"")</f>
        <v/>
      </c>
      <c r="M134" s="10" t="str" cm="1">
        <f t="array" aca="1" ref="M134" ca="1">IF(AND($A134&lt;&gt;"",$A134&lt;&gt;"fin"),IF(INDEX(Dépenses!$A$2:$T$5000,$B134,M$1)="","",INDEX(Dépenses!$A$2:$T$5000,$B134,M$1)),"")</f>
        <v/>
      </c>
      <c r="N134" s="10" t="str" cm="1">
        <f t="array" aca="1" ref="N134" ca="1">IF(AND($A134&lt;&gt;"",$A134&lt;&gt;"fin"),IF(INDEX(Dépenses!$A$2:$T$5000,$B134,N$1)="","",INDEX(Dépenses!$A$2:$T$5000,$B134,N$1)),"")</f>
        <v/>
      </c>
      <c r="O134" s="10" t="str" cm="1">
        <f t="array" aca="1" ref="O134" ca="1">IF(AND($A134&lt;&gt;"",$A134&lt;&gt;"fin"),IF(INDEX(Dépenses!$A$2:$T$5000,$B134,O$1)="","",INDEX(Dépenses!$A$2:$T$5000,$B134,O$1)),"")</f>
        <v/>
      </c>
      <c r="P134" s="10" t="str" cm="1">
        <f t="array" aca="1" ref="P134" ca="1">IF(AND($A134&lt;&gt;"",$A134&lt;&gt;"fin"),IF(INDEX(Dépenses!$A$2:$T$5000,$B134,P$1)="","",INDEX(Dépenses!$A$2:$T$5000,$B134,P$1)),"")</f>
        <v/>
      </c>
      <c r="Q134" s="10" t="str" cm="1">
        <f t="array" aca="1" ref="Q134" ca="1">IF(AND($A134&lt;&gt;"",$A134&lt;&gt;"fin"),IF(INDEX(Dépenses!$A$2:$T$5000,$B134,Q$1)="","",INDEX(Dépenses!$A$2:$T$5000,$B134,Q$1)),"")</f>
        <v/>
      </c>
      <c r="R134" s="10" t="str" cm="1">
        <f t="array" aca="1" ref="R134" ca="1">IF(AND($A134&lt;&gt;"",$A134&lt;&gt;"fin"),IF(INDEX(Dépenses!$A$2:$T$5000,$B134,R$1)="","",INDEX(Dépenses!$A$2:$T$5000,$B134,R$1)),"")</f>
        <v/>
      </c>
      <c r="S134" s="10" t="str" cm="1">
        <f t="array" aca="1" ref="S134" ca="1">IF(AND($A134&lt;&gt;"",$A134&lt;&gt;"fin"),IF(INDEX(Dépenses!$A$2:$T$5000,$B134,S$1)="","",INDEX(Dépenses!$A$2:$T$5000,$B134,S$1)),"")</f>
        <v/>
      </c>
      <c r="T134" s="10" t="str" cm="1">
        <f t="array" aca="1" ref="T134" ca="1">IF(AND($A134&lt;&gt;"",$A134&lt;&gt;"fin"),IF(INDEX(Dépenses!$A$2:$T$5000,$B134,T$1)="","",INDEX(Dépenses!$A$2:$T$5000,$B134,T$1)),"")</f>
        <v/>
      </c>
    </row>
    <row r="135" spans="1:20" x14ac:dyDescent="0.25">
      <c r="A135" t="str">
        <f ca="1">IF(OR(A134="",A134="fin"),"",IF(ISNA(MATCH($F$3,OFFSET(Dépenses!$F$2:$F$5000,B134,0),0)),"fin",MATCH($F$3,OFFSET(Dépenses!$F$2:$F$5000,B134,0),0)))</f>
        <v/>
      </c>
      <c r="B135" t="str">
        <f t="shared" ca="1" si="3"/>
        <v/>
      </c>
      <c r="D135" s="79" t="str" cm="1">
        <f t="array" aca="1" ref="D135" ca="1">IF(AND($A135&lt;&gt;"",$A135&lt;&gt;"fin"),IF(INDEX(Dépenses!$A$2:$O$5000,$B135,D$1)="","",INDEX(Dépenses!$A$2:$O$5000,$B135,D$1)),"")</f>
        <v/>
      </c>
      <c r="E135" s="79" t="str" cm="1">
        <f t="array" aca="1" ref="E135" ca="1">IF(AND($A135&lt;&gt;"",$A135&lt;&gt;"fin"),IF(INDEX(Dépenses!$A$2:$O$5000,$B135,E$1)="","",INDEX(Dépenses!$A$2:$O$5000,$B135,E$1)),"")</f>
        <v/>
      </c>
      <c r="F135" s="79" t="str" cm="1">
        <f t="array" aca="1" ref="F135" ca="1">IF(AND($A135&lt;&gt;"",$A135&lt;&gt;"fin"),IF(INDEX(Dépenses!$A$2:$O$5000,$B135,F$1)="","",INDEX(Dépenses!$A$2:$O$5000,$B135,F$1)),"")</f>
        <v/>
      </c>
      <c r="G135" s="80" t="str" cm="1">
        <f t="array" aca="1" ref="G135" ca="1">IF(AND($A135&lt;&gt;"",$A135&lt;&gt;"fin"),IF(INDEX(Dépenses!$A$2:$O$5000,$B135,G$1)="","",INDEX(Dépenses!$A$2:$O$5000,$B135,G$1)),"")</f>
        <v/>
      </c>
      <c r="H135" s="11" t="str" cm="1">
        <f t="array" aca="1" ref="H135" ca="1">IF(AND($A135&lt;&gt;"",$A135&lt;&gt;"fin"),IF(INDEX(Dépenses!$A$2:$O$5000,$B135,H$1)="","",INDEX(Dépenses!$A$2:$O$5000,$B135,H$1)),"")</f>
        <v/>
      </c>
      <c r="I135" s="79" t="str" cm="1">
        <f t="array" aca="1" ref="I135" ca="1">IF(AND($A135&lt;&gt;"",$A135&lt;&gt;"fin"),IF(INDEX(Dépenses!$A$2:$O$5000,$B135,I$1)="","",INDEX(Dépenses!$A$2:$O$5000,$B135,I$1)),"")</f>
        <v/>
      </c>
      <c r="J135" s="81" t="str" cm="1">
        <f t="array" aca="1" ref="J135" ca="1">IF(AND($A135&lt;&gt;"",$A135&lt;&gt;"fin"),IF(INDEX(Dépenses!$A$2:$O$5000,$B135,J$1)="","",INDEX(Dépenses!$A$2:$O$5000,$B135,J$1)),"")</f>
        <v/>
      </c>
      <c r="K135" s="10" t="str" cm="1">
        <f t="array" aca="1" ref="K135" ca="1">IF(AND($A135&lt;&gt;"",$A135&lt;&gt;"fin"),IF(INDEX(Dépenses!$A$2:$T$5000,$B135,K$1)="","",INDEX(Dépenses!$A$2:$T$5000,$B135,K$1)),"")</f>
        <v/>
      </c>
      <c r="L135" s="10" t="str" cm="1">
        <f t="array" aca="1" ref="L135" ca="1">IF(AND($A135&lt;&gt;"",$A135&lt;&gt;"fin"),IF(INDEX(Dépenses!$A$2:$T$5000,$B135,L$1)="","",INDEX(Dépenses!$A$2:$T$5000,$B135,L$1)),"")</f>
        <v/>
      </c>
      <c r="M135" s="10" t="str" cm="1">
        <f t="array" aca="1" ref="M135" ca="1">IF(AND($A135&lt;&gt;"",$A135&lt;&gt;"fin"),IF(INDEX(Dépenses!$A$2:$T$5000,$B135,M$1)="","",INDEX(Dépenses!$A$2:$T$5000,$B135,M$1)),"")</f>
        <v/>
      </c>
      <c r="N135" s="10" t="str" cm="1">
        <f t="array" aca="1" ref="N135" ca="1">IF(AND($A135&lt;&gt;"",$A135&lt;&gt;"fin"),IF(INDEX(Dépenses!$A$2:$T$5000,$B135,N$1)="","",INDEX(Dépenses!$A$2:$T$5000,$B135,N$1)),"")</f>
        <v/>
      </c>
      <c r="O135" s="10" t="str" cm="1">
        <f t="array" aca="1" ref="O135" ca="1">IF(AND($A135&lt;&gt;"",$A135&lt;&gt;"fin"),IF(INDEX(Dépenses!$A$2:$T$5000,$B135,O$1)="","",INDEX(Dépenses!$A$2:$T$5000,$B135,O$1)),"")</f>
        <v/>
      </c>
      <c r="P135" s="10" t="str" cm="1">
        <f t="array" aca="1" ref="P135" ca="1">IF(AND($A135&lt;&gt;"",$A135&lt;&gt;"fin"),IF(INDEX(Dépenses!$A$2:$T$5000,$B135,P$1)="","",INDEX(Dépenses!$A$2:$T$5000,$B135,P$1)),"")</f>
        <v/>
      </c>
      <c r="Q135" s="10" t="str" cm="1">
        <f t="array" aca="1" ref="Q135" ca="1">IF(AND($A135&lt;&gt;"",$A135&lt;&gt;"fin"),IF(INDEX(Dépenses!$A$2:$T$5000,$B135,Q$1)="","",INDEX(Dépenses!$A$2:$T$5000,$B135,Q$1)),"")</f>
        <v/>
      </c>
      <c r="R135" s="10" t="str" cm="1">
        <f t="array" aca="1" ref="R135" ca="1">IF(AND($A135&lt;&gt;"",$A135&lt;&gt;"fin"),IF(INDEX(Dépenses!$A$2:$T$5000,$B135,R$1)="","",INDEX(Dépenses!$A$2:$T$5000,$B135,R$1)),"")</f>
        <v/>
      </c>
      <c r="S135" s="10" t="str" cm="1">
        <f t="array" aca="1" ref="S135" ca="1">IF(AND($A135&lt;&gt;"",$A135&lt;&gt;"fin"),IF(INDEX(Dépenses!$A$2:$T$5000,$B135,S$1)="","",INDEX(Dépenses!$A$2:$T$5000,$B135,S$1)),"")</f>
        <v/>
      </c>
      <c r="T135" s="10" t="str" cm="1">
        <f t="array" aca="1" ref="T135" ca="1">IF(AND($A135&lt;&gt;"",$A135&lt;&gt;"fin"),IF(INDEX(Dépenses!$A$2:$T$5000,$B135,T$1)="","",INDEX(Dépenses!$A$2:$T$5000,$B135,T$1)),"")</f>
        <v/>
      </c>
    </row>
    <row r="136" spans="1:20" x14ac:dyDescent="0.25">
      <c r="A136" t="str">
        <f ca="1">IF(OR(A135="",A135="fin"),"",IF(ISNA(MATCH($F$3,OFFSET(Dépenses!$F$2:$F$5000,B135,0),0)),"fin",MATCH($F$3,OFFSET(Dépenses!$F$2:$F$5000,B135,0),0)))</f>
        <v/>
      </c>
      <c r="B136" t="str">
        <f t="shared" ca="1" si="3"/>
        <v/>
      </c>
      <c r="D136" s="79" t="str" cm="1">
        <f t="array" aca="1" ref="D136" ca="1">IF(AND($A136&lt;&gt;"",$A136&lt;&gt;"fin"),IF(INDEX(Dépenses!$A$2:$O$5000,$B136,D$1)="","",INDEX(Dépenses!$A$2:$O$5000,$B136,D$1)),"")</f>
        <v/>
      </c>
      <c r="E136" s="79" t="str" cm="1">
        <f t="array" aca="1" ref="E136" ca="1">IF(AND($A136&lt;&gt;"",$A136&lt;&gt;"fin"),IF(INDEX(Dépenses!$A$2:$O$5000,$B136,E$1)="","",INDEX(Dépenses!$A$2:$O$5000,$B136,E$1)),"")</f>
        <v/>
      </c>
      <c r="F136" s="79" t="str" cm="1">
        <f t="array" aca="1" ref="F136" ca="1">IF(AND($A136&lt;&gt;"",$A136&lt;&gt;"fin"),IF(INDEX(Dépenses!$A$2:$O$5000,$B136,F$1)="","",INDEX(Dépenses!$A$2:$O$5000,$B136,F$1)),"")</f>
        <v/>
      </c>
      <c r="G136" s="80" t="str" cm="1">
        <f t="array" aca="1" ref="G136" ca="1">IF(AND($A136&lt;&gt;"",$A136&lt;&gt;"fin"),IF(INDEX(Dépenses!$A$2:$O$5000,$B136,G$1)="","",INDEX(Dépenses!$A$2:$O$5000,$B136,G$1)),"")</f>
        <v/>
      </c>
      <c r="H136" s="11" t="str" cm="1">
        <f t="array" aca="1" ref="H136" ca="1">IF(AND($A136&lt;&gt;"",$A136&lt;&gt;"fin"),IF(INDEX(Dépenses!$A$2:$O$5000,$B136,H$1)="","",INDEX(Dépenses!$A$2:$O$5000,$B136,H$1)),"")</f>
        <v/>
      </c>
      <c r="I136" s="79" t="str" cm="1">
        <f t="array" aca="1" ref="I136" ca="1">IF(AND($A136&lt;&gt;"",$A136&lt;&gt;"fin"),IF(INDEX(Dépenses!$A$2:$O$5000,$B136,I$1)="","",INDEX(Dépenses!$A$2:$O$5000,$B136,I$1)),"")</f>
        <v/>
      </c>
      <c r="J136" s="81" t="str" cm="1">
        <f t="array" aca="1" ref="J136" ca="1">IF(AND($A136&lt;&gt;"",$A136&lt;&gt;"fin"),IF(INDEX(Dépenses!$A$2:$O$5000,$B136,J$1)="","",INDEX(Dépenses!$A$2:$O$5000,$B136,J$1)),"")</f>
        <v/>
      </c>
      <c r="K136" s="10" t="str" cm="1">
        <f t="array" aca="1" ref="K136" ca="1">IF(AND($A136&lt;&gt;"",$A136&lt;&gt;"fin"),IF(INDEX(Dépenses!$A$2:$T$5000,$B136,K$1)="","",INDEX(Dépenses!$A$2:$T$5000,$B136,K$1)),"")</f>
        <v/>
      </c>
      <c r="L136" s="10" t="str" cm="1">
        <f t="array" aca="1" ref="L136" ca="1">IF(AND($A136&lt;&gt;"",$A136&lt;&gt;"fin"),IF(INDEX(Dépenses!$A$2:$T$5000,$B136,L$1)="","",INDEX(Dépenses!$A$2:$T$5000,$B136,L$1)),"")</f>
        <v/>
      </c>
      <c r="M136" s="10" t="str" cm="1">
        <f t="array" aca="1" ref="M136" ca="1">IF(AND($A136&lt;&gt;"",$A136&lt;&gt;"fin"),IF(INDEX(Dépenses!$A$2:$T$5000,$B136,M$1)="","",INDEX(Dépenses!$A$2:$T$5000,$B136,M$1)),"")</f>
        <v/>
      </c>
      <c r="N136" s="10" t="str" cm="1">
        <f t="array" aca="1" ref="N136" ca="1">IF(AND($A136&lt;&gt;"",$A136&lt;&gt;"fin"),IF(INDEX(Dépenses!$A$2:$T$5000,$B136,N$1)="","",INDEX(Dépenses!$A$2:$T$5000,$B136,N$1)),"")</f>
        <v/>
      </c>
      <c r="O136" s="10" t="str" cm="1">
        <f t="array" aca="1" ref="O136" ca="1">IF(AND($A136&lt;&gt;"",$A136&lt;&gt;"fin"),IF(INDEX(Dépenses!$A$2:$T$5000,$B136,O$1)="","",INDEX(Dépenses!$A$2:$T$5000,$B136,O$1)),"")</f>
        <v/>
      </c>
      <c r="P136" s="10" t="str" cm="1">
        <f t="array" aca="1" ref="P136" ca="1">IF(AND($A136&lt;&gt;"",$A136&lt;&gt;"fin"),IF(INDEX(Dépenses!$A$2:$T$5000,$B136,P$1)="","",INDEX(Dépenses!$A$2:$T$5000,$B136,P$1)),"")</f>
        <v/>
      </c>
      <c r="Q136" s="10" t="str" cm="1">
        <f t="array" aca="1" ref="Q136" ca="1">IF(AND($A136&lt;&gt;"",$A136&lt;&gt;"fin"),IF(INDEX(Dépenses!$A$2:$T$5000,$B136,Q$1)="","",INDEX(Dépenses!$A$2:$T$5000,$B136,Q$1)),"")</f>
        <v/>
      </c>
      <c r="R136" s="10" t="str" cm="1">
        <f t="array" aca="1" ref="R136" ca="1">IF(AND($A136&lt;&gt;"",$A136&lt;&gt;"fin"),IF(INDEX(Dépenses!$A$2:$T$5000,$B136,R$1)="","",INDEX(Dépenses!$A$2:$T$5000,$B136,R$1)),"")</f>
        <v/>
      </c>
      <c r="S136" s="10" t="str" cm="1">
        <f t="array" aca="1" ref="S136" ca="1">IF(AND($A136&lt;&gt;"",$A136&lt;&gt;"fin"),IF(INDEX(Dépenses!$A$2:$T$5000,$B136,S$1)="","",INDEX(Dépenses!$A$2:$T$5000,$B136,S$1)),"")</f>
        <v/>
      </c>
      <c r="T136" s="10" t="str" cm="1">
        <f t="array" aca="1" ref="T136" ca="1">IF(AND($A136&lt;&gt;"",$A136&lt;&gt;"fin"),IF(INDEX(Dépenses!$A$2:$T$5000,$B136,T$1)="","",INDEX(Dépenses!$A$2:$T$5000,$B136,T$1)),"")</f>
        <v/>
      </c>
    </row>
    <row r="137" spans="1:20" x14ac:dyDescent="0.25">
      <c r="A137" t="str">
        <f ca="1">IF(OR(A136="",A136="fin"),"",IF(ISNA(MATCH($F$3,OFFSET(Dépenses!$F$2:$F$5000,B136,0),0)),"fin",MATCH($F$3,OFFSET(Dépenses!$F$2:$F$5000,B136,0),0)))</f>
        <v/>
      </c>
      <c r="B137" t="str">
        <f t="shared" ca="1" si="3"/>
        <v/>
      </c>
      <c r="D137" s="79" t="str" cm="1">
        <f t="array" aca="1" ref="D137" ca="1">IF(AND($A137&lt;&gt;"",$A137&lt;&gt;"fin"),IF(INDEX(Dépenses!$A$2:$O$5000,$B137,D$1)="","",INDEX(Dépenses!$A$2:$O$5000,$B137,D$1)),"")</f>
        <v/>
      </c>
      <c r="E137" s="79" t="str" cm="1">
        <f t="array" aca="1" ref="E137" ca="1">IF(AND($A137&lt;&gt;"",$A137&lt;&gt;"fin"),IF(INDEX(Dépenses!$A$2:$O$5000,$B137,E$1)="","",INDEX(Dépenses!$A$2:$O$5000,$B137,E$1)),"")</f>
        <v/>
      </c>
      <c r="F137" s="79" t="str" cm="1">
        <f t="array" aca="1" ref="F137" ca="1">IF(AND($A137&lt;&gt;"",$A137&lt;&gt;"fin"),IF(INDEX(Dépenses!$A$2:$O$5000,$B137,F$1)="","",INDEX(Dépenses!$A$2:$O$5000,$B137,F$1)),"")</f>
        <v/>
      </c>
      <c r="G137" s="80" t="str" cm="1">
        <f t="array" aca="1" ref="G137" ca="1">IF(AND($A137&lt;&gt;"",$A137&lt;&gt;"fin"),IF(INDEX(Dépenses!$A$2:$O$5000,$B137,G$1)="","",INDEX(Dépenses!$A$2:$O$5000,$B137,G$1)),"")</f>
        <v/>
      </c>
      <c r="H137" s="11" t="str" cm="1">
        <f t="array" aca="1" ref="H137" ca="1">IF(AND($A137&lt;&gt;"",$A137&lt;&gt;"fin"),IF(INDEX(Dépenses!$A$2:$O$5000,$B137,H$1)="","",INDEX(Dépenses!$A$2:$O$5000,$B137,H$1)),"")</f>
        <v/>
      </c>
      <c r="I137" s="79" t="str" cm="1">
        <f t="array" aca="1" ref="I137" ca="1">IF(AND($A137&lt;&gt;"",$A137&lt;&gt;"fin"),IF(INDEX(Dépenses!$A$2:$O$5000,$B137,I$1)="","",INDEX(Dépenses!$A$2:$O$5000,$B137,I$1)),"")</f>
        <v/>
      </c>
      <c r="J137" s="81" t="str" cm="1">
        <f t="array" aca="1" ref="J137" ca="1">IF(AND($A137&lt;&gt;"",$A137&lt;&gt;"fin"),IF(INDEX(Dépenses!$A$2:$O$5000,$B137,J$1)="","",INDEX(Dépenses!$A$2:$O$5000,$B137,J$1)),"")</f>
        <v/>
      </c>
      <c r="K137" s="10" t="str" cm="1">
        <f t="array" aca="1" ref="K137" ca="1">IF(AND($A137&lt;&gt;"",$A137&lt;&gt;"fin"),IF(INDEX(Dépenses!$A$2:$T$5000,$B137,K$1)="","",INDEX(Dépenses!$A$2:$T$5000,$B137,K$1)),"")</f>
        <v/>
      </c>
      <c r="L137" s="10" t="str" cm="1">
        <f t="array" aca="1" ref="L137" ca="1">IF(AND($A137&lt;&gt;"",$A137&lt;&gt;"fin"),IF(INDEX(Dépenses!$A$2:$T$5000,$B137,L$1)="","",INDEX(Dépenses!$A$2:$T$5000,$B137,L$1)),"")</f>
        <v/>
      </c>
      <c r="M137" s="10" t="str" cm="1">
        <f t="array" aca="1" ref="M137" ca="1">IF(AND($A137&lt;&gt;"",$A137&lt;&gt;"fin"),IF(INDEX(Dépenses!$A$2:$T$5000,$B137,M$1)="","",INDEX(Dépenses!$A$2:$T$5000,$B137,M$1)),"")</f>
        <v/>
      </c>
      <c r="N137" s="10" t="str" cm="1">
        <f t="array" aca="1" ref="N137" ca="1">IF(AND($A137&lt;&gt;"",$A137&lt;&gt;"fin"),IF(INDEX(Dépenses!$A$2:$T$5000,$B137,N$1)="","",INDEX(Dépenses!$A$2:$T$5000,$B137,N$1)),"")</f>
        <v/>
      </c>
      <c r="O137" s="10" t="str" cm="1">
        <f t="array" aca="1" ref="O137" ca="1">IF(AND($A137&lt;&gt;"",$A137&lt;&gt;"fin"),IF(INDEX(Dépenses!$A$2:$T$5000,$B137,O$1)="","",INDEX(Dépenses!$A$2:$T$5000,$B137,O$1)),"")</f>
        <v/>
      </c>
      <c r="P137" s="10" t="str" cm="1">
        <f t="array" aca="1" ref="P137" ca="1">IF(AND($A137&lt;&gt;"",$A137&lt;&gt;"fin"),IF(INDEX(Dépenses!$A$2:$T$5000,$B137,P$1)="","",INDEX(Dépenses!$A$2:$T$5000,$B137,P$1)),"")</f>
        <v/>
      </c>
      <c r="Q137" s="10" t="str" cm="1">
        <f t="array" aca="1" ref="Q137" ca="1">IF(AND($A137&lt;&gt;"",$A137&lt;&gt;"fin"),IF(INDEX(Dépenses!$A$2:$T$5000,$B137,Q$1)="","",INDEX(Dépenses!$A$2:$T$5000,$B137,Q$1)),"")</f>
        <v/>
      </c>
      <c r="R137" s="10" t="str" cm="1">
        <f t="array" aca="1" ref="R137" ca="1">IF(AND($A137&lt;&gt;"",$A137&lt;&gt;"fin"),IF(INDEX(Dépenses!$A$2:$T$5000,$B137,R$1)="","",INDEX(Dépenses!$A$2:$T$5000,$B137,R$1)),"")</f>
        <v/>
      </c>
      <c r="S137" s="10" t="str" cm="1">
        <f t="array" aca="1" ref="S137" ca="1">IF(AND($A137&lt;&gt;"",$A137&lt;&gt;"fin"),IF(INDEX(Dépenses!$A$2:$T$5000,$B137,S$1)="","",INDEX(Dépenses!$A$2:$T$5000,$B137,S$1)),"")</f>
        <v/>
      </c>
      <c r="T137" s="10" t="str" cm="1">
        <f t="array" aca="1" ref="T137" ca="1">IF(AND($A137&lt;&gt;"",$A137&lt;&gt;"fin"),IF(INDEX(Dépenses!$A$2:$T$5000,$B137,T$1)="","",INDEX(Dépenses!$A$2:$T$5000,$B137,T$1)),"")</f>
        <v/>
      </c>
    </row>
    <row r="138" spans="1:20" x14ac:dyDescent="0.25">
      <c r="A138" t="str">
        <f ca="1">IF(OR(A137="",A137="fin"),"",IF(ISNA(MATCH($F$3,OFFSET(Dépenses!$F$2:$F$5000,B137,0),0)),"fin",MATCH($F$3,OFFSET(Dépenses!$F$2:$F$5000,B137,0),0)))</f>
        <v/>
      </c>
      <c r="B138" t="str">
        <f t="shared" ca="1" si="3"/>
        <v/>
      </c>
      <c r="D138" s="79" t="str" cm="1">
        <f t="array" aca="1" ref="D138" ca="1">IF(AND($A138&lt;&gt;"",$A138&lt;&gt;"fin"),IF(INDEX(Dépenses!$A$2:$O$5000,$B138,D$1)="","",INDEX(Dépenses!$A$2:$O$5000,$B138,D$1)),"")</f>
        <v/>
      </c>
      <c r="E138" s="79" t="str" cm="1">
        <f t="array" aca="1" ref="E138" ca="1">IF(AND($A138&lt;&gt;"",$A138&lt;&gt;"fin"),IF(INDEX(Dépenses!$A$2:$O$5000,$B138,E$1)="","",INDEX(Dépenses!$A$2:$O$5000,$B138,E$1)),"")</f>
        <v/>
      </c>
      <c r="F138" s="79" t="str" cm="1">
        <f t="array" aca="1" ref="F138" ca="1">IF(AND($A138&lt;&gt;"",$A138&lt;&gt;"fin"),IF(INDEX(Dépenses!$A$2:$O$5000,$B138,F$1)="","",INDEX(Dépenses!$A$2:$O$5000,$B138,F$1)),"")</f>
        <v/>
      </c>
      <c r="G138" s="80" t="str" cm="1">
        <f t="array" aca="1" ref="G138" ca="1">IF(AND($A138&lt;&gt;"",$A138&lt;&gt;"fin"),IF(INDEX(Dépenses!$A$2:$O$5000,$B138,G$1)="","",INDEX(Dépenses!$A$2:$O$5000,$B138,G$1)),"")</f>
        <v/>
      </c>
      <c r="H138" s="11" t="str" cm="1">
        <f t="array" aca="1" ref="H138" ca="1">IF(AND($A138&lt;&gt;"",$A138&lt;&gt;"fin"),IF(INDEX(Dépenses!$A$2:$O$5000,$B138,H$1)="","",INDEX(Dépenses!$A$2:$O$5000,$B138,H$1)),"")</f>
        <v/>
      </c>
      <c r="I138" s="79" t="str" cm="1">
        <f t="array" aca="1" ref="I138" ca="1">IF(AND($A138&lt;&gt;"",$A138&lt;&gt;"fin"),IF(INDEX(Dépenses!$A$2:$O$5000,$B138,I$1)="","",INDEX(Dépenses!$A$2:$O$5000,$B138,I$1)),"")</f>
        <v/>
      </c>
      <c r="J138" s="81" t="str" cm="1">
        <f t="array" aca="1" ref="J138" ca="1">IF(AND($A138&lt;&gt;"",$A138&lt;&gt;"fin"),IF(INDEX(Dépenses!$A$2:$O$5000,$B138,J$1)="","",INDEX(Dépenses!$A$2:$O$5000,$B138,J$1)),"")</f>
        <v/>
      </c>
      <c r="K138" s="10" t="str" cm="1">
        <f t="array" aca="1" ref="K138" ca="1">IF(AND($A138&lt;&gt;"",$A138&lt;&gt;"fin"),IF(INDEX(Dépenses!$A$2:$T$5000,$B138,K$1)="","",INDEX(Dépenses!$A$2:$T$5000,$B138,K$1)),"")</f>
        <v/>
      </c>
      <c r="L138" s="10" t="str" cm="1">
        <f t="array" aca="1" ref="L138" ca="1">IF(AND($A138&lt;&gt;"",$A138&lt;&gt;"fin"),IF(INDEX(Dépenses!$A$2:$T$5000,$B138,L$1)="","",INDEX(Dépenses!$A$2:$T$5000,$B138,L$1)),"")</f>
        <v/>
      </c>
      <c r="M138" s="10" t="str" cm="1">
        <f t="array" aca="1" ref="M138" ca="1">IF(AND($A138&lt;&gt;"",$A138&lt;&gt;"fin"),IF(INDEX(Dépenses!$A$2:$T$5000,$B138,M$1)="","",INDEX(Dépenses!$A$2:$T$5000,$B138,M$1)),"")</f>
        <v/>
      </c>
      <c r="N138" s="10" t="str" cm="1">
        <f t="array" aca="1" ref="N138" ca="1">IF(AND($A138&lt;&gt;"",$A138&lt;&gt;"fin"),IF(INDEX(Dépenses!$A$2:$T$5000,$B138,N$1)="","",INDEX(Dépenses!$A$2:$T$5000,$B138,N$1)),"")</f>
        <v/>
      </c>
      <c r="O138" s="10" t="str" cm="1">
        <f t="array" aca="1" ref="O138" ca="1">IF(AND($A138&lt;&gt;"",$A138&lt;&gt;"fin"),IF(INDEX(Dépenses!$A$2:$T$5000,$B138,O$1)="","",INDEX(Dépenses!$A$2:$T$5000,$B138,O$1)),"")</f>
        <v/>
      </c>
      <c r="P138" s="10" t="str" cm="1">
        <f t="array" aca="1" ref="P138" ca="1">IF(AND($A138&lt;&gt;"",$A138&lt;&gt;"fin"),IF(INDEX(Dépenses!$A$2:$T$5000,$B138,P$1)="","",INDEX(Dépenses!$A$2:$T$5000,$B138,P$1)),"")</f>
        <v/>
      </c>
      <c r="Q138" s="10" t="str" cm="1">
        <f t="array" aca="1" ref="Q138" ca="1">IF(AND($A138&lt;&gt;"",$A138&lt;&gt;"fin"),IF(INDEX(Dépenses!$A$2:$T$5000,$B138,Q$1)="","",INDEX(Dépenses!$A$2:$T$5000,$B138,Q$1)),"")</f>
        <v/>
      </c>
      <c r="R138" s="10" t="str" cm="1">
        <f t="array" aca="1" ref="R138" ca="1">IF(AND($A138&lt;&gt;"",$A138&lt;&gt;"fin"),IF(INDEX(Dépenses!$A$2:$T$5000,$B138,R$1)="","",INDEX(Dépenses!$A$2:$T$5000,$B138,R$1)),"")</f>
        <v/>
      </c>
      <c r="S138" s="10" t="str" cm="1">
        <f t="array" aca="1" ref="S138" ca="1">IF(AND($A138&lt;&gt;"",$A138&lt;&gt;"fin"),IF(INDEX(Dépenses!$A$2:$T$5000,$B138,S$1)="","",INDEX(Dépenses!$A$2:$T$5000,$B138,S$1)),"")</f>
        <v/>
      </c>
      <c r="T138" s="10" t="str" cm="1">
        <f t="array" aca="1" ref="T138" ca="1">IF(AND($A138&lt;&gt;"",$A138&lt;&gt;"fin"),IF(INDEX(Dépenses!$A$2:$T$5000,$B138,T$1)="","",INDEX(Dépenses!$A$2:$T$5000,$B138,T$1)),"")</f>
        <v/>
      </c>
    </row>
    <row r="139" spans="1:20" x14ac:dyDescent="0.25">
      <c r="A139" t="str">
        <f ca="1">IF(OR(A138="",A138="fin"),"",IF(ISNA(MATCH($F$3,OFFSET(Dépenses!$F$2:$F$5000,B138,0),0)),"fin",MATCH($F$3,OFFSET(Dépenses!$F$2:$F$5000,B138,0),0)))</f>
        <v/>
      </c>
      <c r="B139" t="str">
        <f t="shared" ca="1" si="3"/>
        <v/>
      </c>
      <c r="D139" s="79" t="str" cm="1">
        <f t="array" aca="1" ref="D139" ca="1">IF(AND($A139&lt;&gt;"",$A139&lt;&gt;"fin"),IF(INDEX(Dépenses!$A$2:$O$5000,$B139,D$1)="","",INDEX(Dépenses!$A$2:$O$5000,$B139,D$1)),"")</f>
        <v/>
      </c>
      <c r="E139" s="79" t="str" cm="1">
        <f t="array" aca="1" ref="E139" ca="1">IF(AND($A139&lt;&gt;"",$A139&lt;&gt;"fin"),IF(INDEX(Dépenses!$A$2:$O$5000,$B139,E$1)="","",INDEX(Dépenses!$A$2:$O$5000,$B139,E$1)),"")</f>
        <v/>
      </c>
      <c r="F139" s="79" t="str" cm="1">
        <f t="array" aca="1" ref="F139" ca="1">IF(AND($A139&lt;&gt;"",$A139&lt;&gt;"fin"),IF(INDEX(Dépenses!$A$2:$O$5000,$B139,F$1)="","",INDEX(Dépenses!$A$2:$O$5000,$B139,F$1)),"")</f>
        <v/>
      </c>
      <c r="G139" s="80" t="str" cm="1">
        <f t="array" aca="1" ref="G139" ca="1">IF(AND($A139&lt;&gt;"",$A139&lt;&gt;"fin"),IF(INDEX(Dépenses!$A$2:$O$5000,$B139,G$1)="","",INDEX(Dépenses!$A$2:$O$5000,$B139,G$1)),"")</f>
        <v/>
      </c>
      <c r="H139" s="11" t="str" cm="1">
        <f t="array" aca="1" ref="H139" ca="1">IF(AND($A139&lt;&gt;"",$A139&lt;&gt;"fin"),IF(INDEX(Dépenses!$A$2:$O$5000,$B139,H$1)="","",INDEX(Dépenses!$A$2:$O$5000,$B139,H$1)),"")</f>
        <v/>
      </c>
      <c r="I139" s="79" t="str" cm="1">
        <f t="array" aca="1" ref="I139" ca="1">IF(AND($A139&lt;&gt;"",$A139&lt;&gt;"fin"),IF(INDEX(Dépenses!$A$2:$O$5000,$B139,I$1)="","",INDEX(Dépenses!$A$2:$O$5000,$B139,I$1)),"")</f>
        <v/>
      </c>
      <c r="J139" s="81" t="str" cm="1">
        <f t="array" aca="1" ref="J139" ca="1">IF(AND($A139&lt;&gt;"",$A139&lt;&gt;"fin"),IF(INDEX(Dépenses!$A$2:$O$5000,$B139,J$1)="","",INDEX(Dépenses!$A$2:$O$5000,$B139,J$1)),"")</f>
        <v/>
      </c>
      <c r="K139" s="10" t="str" cm="1">
        <f t="array" aca="1" ref="K139" ca="1">IF(AND($A139&lt;&gt;"",$A139&lt;&gt;"fin"),IF(INDEX(Dépenses!$A$2:$T$5000,$B139,K$1)="","",INDEX(Dépenses!$A$2:$T$5000,$B139,K$1)),"")</f>
        <v/>
      </c>
      <c r="L139" s="10" t="str" cm="1">
        <f t="array" aca="1" ref="L139" ca="1">IF(AND($A139&lt;&gt;"",$A139&lt;&gt;"fin"),IF(INDEX(Dépenses!$A$2:$T$5000,$B139,L$1)="","",INDEX(Dépenses!$A$2:$T$5000,$B139,L$1)),"")</f>
        <v/>
      </c>
      <c r="M139" s="10" t="str" cm="1">
        <f t="array" aca="1" ref="M139" ca="1">IF(AND($A139&lt;&gt;"",$A139&lt;&gt;"fin"),IF(INDEX(Dépenses!$A$2:$T$5000,$B139,M$1)="","",INDEX(Dépenses!$A$2:$T$5000,$B139,M$1)),"")</f>
        <v/>
      </c>
      <c r="N139" s="10" t="str" cm="1">
        <f t="array" aca="1" ref="N139" ca="1">IF(AND($A139&lt;&gt;"",$A139&lt;&gt;"fin"),IF(INDEX(Dépenses!$A$2:$T$5000,$B139,N$1)="","",INDEX(Dépenses!$A$2:$T$5000,$B139,N$1)),"")</f>
        <v/>
      </c>
      <c r="O139" s="10" t="str" cm="1">
        <f t="array" aca="1" ref="O139" ca="1">IF(AND($A139&lt;&gt;"",$A139&lt;&gt;"fin"),IF(INDEX(Dépenses!$A$2:$T$5000,$B139,O$1)="","",INDEX(Dépenses!$A$2:$T$5000,$B139,O$1)),"")</f>
        <v/>
      </c>
      <c r="P139" s="10" t="str" cm="1">
        <f t="array" aca="1" ref="P139" ca="1">IF(AND($A139&lt;&gt;"",$A139&lt;&gt;"fin"),IF(INDEX(Dépenses!$A$2:$T$5000,$B139,P$1)="","",INDEX(Dépenses!$A$2:$T$5000,$B139,P$1)),"")</f>
        <v/>
      </c>
      <c r="Q139" s="10" t="str" cm="1">
        <f t="array" aca="1" ref="Q139" ca="1">IF(AND($A139&lt;&gt;"",$A139&lt;&gt;"fin"),IF(INDEX(Dépenses!$A$2:$T$5000,$B139,Q$1)="","",INDEX(Dépenses!$A$2:$T$5000,$B139,Q$1)),"")</f>
        <v/>
      </c>
      <c r="R139" s="10" t="str" cm="1">
        <f t="array" aca="1" ref="R139" ca="1">IF(AND($A139&lt;&gt;"",$A139&lt;&gt;"fin"),IF(INDEX(Dépenses!$A$2:$T$5000,$B139,R$1)="","",INDEX(Dépenses!$A$2:$T$5000,$B139,R$1)),"")</f>
        <v/>
      </c>
      <c r="S139" s="10" t="str" cm="1">
        <f t="array" aca="1" ref="S139" ca="1">IF(AND($A139&lt;&gt;"",$A139&lt;&gt;"fin"),IF(INDEX(Dépenses!$A$2:$T$5000,$B139,S$1)="","",INDEX(Dépenses!$A$2:$T$5000,$B139,S$1)),"")</f>
        <v/>
      </c>
      <c r="T139" s="10" t="str" cm="1">
        <f t="array" aca="1" ref="T139" ca="1">IF(AND($A139&lt;&gt;"",$A139&lt;&gt;"fin"),IF(INDEX(Dépenses!$A$2:$T$5000,$B139,T$1)="","",INDEX(Dépenses!$A$2:$T$5000,$B139,T$1)),"")</f>
        <v/>
      </c>
    </row>
    <row r="140" spans="1:20" x14ac:dyDescent="0.25">
      <c r="A140" t="str">
        <f ca="1">IF(OR(A139="",A139="fin"),"",IF(ISNA(MATCH($F$3,OFFSET(Dépenses!$F$2:$F$5000,B139,0),0)),"fin",MATCH($F$3,OFFSET(Dépenses!$F$2:$F$5000,B139,0),0)))</f>
        <v/>
      </c>
      <c r="B140" t="str">
        <f t="shared" ref="B140:B203" ca="1" si="4">IF(OR(A140="", A140="fin"),"",IF(B139="",A140,B139+A140))</f>
        <v/>
      </c>
      <c r="D140" s="79" t="str" cm="1">
        <f t="array" aca="1" ref="D140" ca="1">IF(AND($A140&lt;&gt;"",$A140&lt;&gt;"fin"),IF(INDEX(Dépenses!$A$2:$O$5000,$B140,D$1)="","",INDEX(Dépenses!$A$2:$O$5000,$B140,D$1)),"")</f>
        <v/>
      </c>
      <c r="E140" s="79" t="str" cm="1">
        <f t="array" aca="1" ref="E140" ca="1">IF(AND($A140&lt;&gt;"",$A140&lt;&gt;"fin"),IF(INDEX(Dépenses!$A$2:$O$5000,$B140,E$1)="","",INDEX(Dépenses!$A$2:$O$5000,$B140,E$1)),"")</f>
        <v/>
      </c>
      <c r="F140" s="79" t="str" cm="1">
        <f t="array" aca="1" ref="F140" ca="1">IF(AND($A140&lt;&gt;"",$A140&lt;&gt;"fin"),IF(INDEX(Dépenses!$A$2:$O$5000,$B140,F$1)="","",INDEX(Dépenses!$A$2:$O$5000,$B140,F$1)),"")</f>
        <v/>
      </c>
      <c r="G140" s="80" t="str" cm="1">
        <f t="array" aca="1" ref="G140" ca="1">IF(AND($A140&lt;&gt;"",$A140&lt;&gt;"fin"),IF(INDEX(Dépenses!$A$2:$O$5000,$B140,G$1)="","",INDEX(Dépenses!$A$2:$O$5000,$B140,G$1)),"")</f>
        <v/>
      </c>
      <c r="H140" s="11" t="str" cm="1">
        <f t="array" aca="1" ref="H140" ca="1">IF(AND($A140&lt;&gt;"",$A140&lt;&gt;"fin"),IF(INDEX(Dépenses!$A$2:$O$5000,$B140,H$1)="","",INDEX(Dépenses!$A$2:$O$5000,$B140,H$1)),"")</f>
        <v/>
      </c>
      <c r="I140" s="79" t="str" cm="1">
        <f t="array" aca="1" ref="I140" ca="1">IF(AND($A140&lt;&gt;"",$A140&lt;&gt;"fin"),IF(INDEX(Dépenses!$A$2:$O$5000,$B140,I$1)="","",INDEX(Dépenses!$A$2:$O$5000,$B140,I$1)),"")</f>
        <v/>
      </c>
      <c r="J140" s="81" t="str" cm="1">
        <f t="array" aca="1" ref="J140" ca="1">IF(AND($A140&lt;&gt;"",$A140&lt;&gt;"fin"),IF(INDEX(Dépenses!$A$2:$O$5000,$B140,J$1)="","",INDEX(Dépenses!$A$2:$O$5000,$B140,J$1)),"")</f>
        <v/>
      </c>
      <c r="K140" s="10" t="str" cm="1">
        <f t="array" aca="1" ref="K140" ca="1">IF(AND($A140&lt;&gt;"",$A140&lt;&gt;"fin"),IF(INDEX(Dépenses!$A$2:$T$5000,$B140,K$1)="","",INDEX(Dépenses!$A$2:$T$5000,$B140,K$1)),"")</f>
        <v/>
      </c>
      <c r="L140" s="10" t="str" cm="1">
        <f t="array" aca="1" ref="L140" ca="1">IF(AND($A140&lt;&gt;"",$A140&lt;&gt;"fin"),IF(INDEX(Dépenses!$A$2:$T$5000,$B140,L$1)="","",INDEX(Dépenses!$A$2:$T$5000,$B140,L$1)),"")</f>
        <v/>
      </c>
      <c r="M140" s="10" t="str" cm="1">
        <f t="array" aca="1" ref="M140" ca="1">IF(AND($A140&lt;&gt;"",$A140&lt;&gt;"fin"),IF(INDEX(Dépenses!$A$2:$T$5000,$B140,M$1)="","",INDEX(Dépenses!$A$2:$T$5000,$B140,M$1)),"")</f>
        <v/>
      </c>
      <c r="N140" s="10" t="str" cm="1">
        <f t="array" aca="1" ref="N140" ca="1">IF(AND($A140&lt;&gt;"",$A140&lt;&gt;"fin"),IF(INDEX(Dépenses!$A$2:$T$5000,$B140,N$1)="","",INDEX(Dépenses!$A$2:$T$5000,$B140,N$1)),"")</f>
        <v/>
      </c>
      <c r="O140" s="10" t="str" cm="1">
        <f t="array" aca="1" ref="O140" ca="1">IF(AND($A140&lt;&gt;"",$A140&lt;&gt;"fin"),IF(INDEX(Dépenses!$A$2:$T$5000,$B140,O$1)="","",INDEX(Dépenses!$A$2:$T$5000,$B140,O$1)),"")</f>
        <v/>
      </c>
      <c r="P140" s="10" t="str" cm="1">
        <f t="array" aca="1" ref="P140" ca="1">IF(AND($A140&lt;&gt;"",$A140&lt;&gt;"fin"),IF(INDEX(Dépenses!$A$2:$T$5000,$B140,P$1)="","",INDEX(Dépenses!$A$2:$T$5000,$B140,P$1)),"")</f>
        <v/>
      </c>
      <c r="Q140" s="10" t="str" cm="1">
        <f t="array" aca="1" ref="Q140" ca="1">IF(AND($A140&lt;&gt;"",$A140&lt;&gt;"fin"),IF(INDEX(Dépenses!$A$2:$T$5000,$B140,Q$1)="","",INDEX(Dépenses!$A$2:$T$5000,$B140,Q$1)),"")</f>
        <v/>
      </c>
      <c r="R140" s="10" t="str" cm="1">
        <f t="array" aca="1" ref="R140" ca="1">IF(AND($A140&lt;&gt;"",$A140&lt;&gt;"fin"),IF(INDEX(Dépenses!$A$2:$T$5000,$B140,R$1)="","",INDEX(Dépenses!$A$2:$T$5000,$B140,R$1)),"")</f>
        <v/>
      </c>
      <c r="S140" s="10" t="str" cm="1">
        <f t="array" aca="1" ref="S140" ca="1">IF(AND($A140&lt;&gt;"",$A140&lt;&gt;"fin"),IF(INDEX(Dépenses!$A$2:$T$5000,$B140,S$1)="","",INDEX(Dépenses!$A$2:$T$5000,$B140,S$1)),"")</f>
        <v/>
      </c>
      <c r="T140" s="10" t="str" cm="1">
        <f t="array" aca="1" ref="T140" ca="1">IF(AND($A140&lt;&gt;"",$A140&lt;&gt;"fin"),IF(INDEX(Dépenses!$A$2:$T$5000,$B140,T$1)="","",INDEX(Dépenses!$A$2:$T$5000,$B140,T$1)),"")</f>
        <v/>
      </c>
    </row>
    <row r="141" spans="1:20" x14ac:dyDescent="0.25">
      <c r="A141" t="str">
        <f ca="1">IF(OR(A140="",A140="fin"),"",IF(ISNA(MATCH($F$3,OFFSET(Dépenses!$F$2:$F$5000,B140,0),0)),"fin",MATCH($F$3,OFFSET(Dépenses!$F$2:$F$5000,B140,0),0)))</f>
        <v/>
      </c>
      <c r="B141" t="str">
        <f t="shared" ca="1" si="4"/>
        <v/>
      </c>
      <c r="D141" s="79" t="str" cm="1">
        <f t="array" aca="1" ref="D141" ca="1">IF(AND($A141&lt;&gt;"",$A141&lt;&gt;"fin"),IF(INDEX(Dépenses!$A$2:$O$5000,$B141,D$1)="","",INDEX(Dépenses!$A$2:$O$5000,$B141,D$1)),"")</f>
        <v/>
      </c>
      <c r="E141" s="79" t="str" cm="1">
        <f t="array" aca="1" ref="E141" ca="1">IF(AND($A141&lt;&gt;"",$A141&lt;&gt;"fin"),IF(INDEX(Dépenses!$A$2:$O$5000,$B141,E$1)="","",INDEX(Dépenses!$A$2:$O$5000,$B141,E$1)),"")</f>
        <v/>
      </c>
      <c r="F141" s="79" t="str" cm="1">
        <f t="array" aca="1" ref="F141" ca="1">IF(AND($A141&lt;&gt;"",$A141&lt;&gt;"fin"),IF(INDEX(Dépenses!$A$2:$O$5000,$B141,F$1)="","",INDEX(Dépenses!$A$2:$O$5000,$B141,F$1)),"")</f>
        <v/>
      </c>
      <c r="G141" s="80" t="str" cm="1">
        <f t="array" aca="1" ref="G141" ca="1">IF(AND($A141&lt;&gt;"",$A141&lt;&gt;"fin"),IF(INDEX(Dépenses!$A$2:$O$5000,$B141,G$1)="","",INDEX(Dépenses!$A$2:$O$5000,$B141,G$1)),"")</f>
        <v/>
      </c>
      <c r="H141" s="11" t="str" cm="1">
        <f t="array" aca="1" ref="H141" ca="1">IF(AND($A141&lt;&gt;"",$A141&lt;&gt;"fin"),IF(INDEX(Dépenses!$A$2:$O$5000,$B141,H$1)="","",INDEX(Dépenses!$A$2:$O$5000,$B141,H$1)),"")</f>
        <v/>
      </c>
      <c r="I141" s="79" t="str" cm="1">
        <f t="array" aca="1" ref="I141" ca="1">IF(AND($A141&lt;&gt;"",$A141&lt;&gt;"fin"),IF(INDEX(Dépenses!$A$2:$O$5000,$B141,I$1)="","",INDEX(Dépenses!$A$2:$O$5000,$B141,I$1)),"")</f>
        <v/>
      </c>
      <c r="J141" s="81" t="str" cm="1">
        <f t="array" aca="1" ref="J141" ca="1">IF(AND($A141&lt;&gt;"",$A141&lt;&gt;"fin"),IF(INDEX(Dépenses!$A$2:$O$5000,$B141,J$1)="","",INDEX(Dépenses!$A$2:$O$5000,$B141,J$1)),"")</f>
        <v/>
      </c>
      <c r="K141" s="10" t="str" cm="1">
        <f t="array" aca="1" ref="K141" ca="1">IF(AND($A141&lt;&gt;"",$A141&lt;&gt;"fin"),IF(INDEX(Dépenses!$A$2:$T$5000,$B141,K$1)="","",INDEX(Dépenses!$A$2:$T$5000,$B141,K$1)),"")</f>
        <v/>
      </c>
      <c r="L141" s="10" t="str" cm="1">
        <f t="array" aca="1" ref="L141" ca="1">IF(AND($A141&lt;&gt;"",$A141&lt;&gt;"fin"),IF(INDEX(Dépenses!$A$2:$T$5000,$B141,L$1)="","",INDEX(Dépenses!$A$2:$T$5000,$B141,L$1)),"")</f>
        <v/>
      </c>
      <c r="M141" s="10" t="str" cm="1">
        <f t="array" aca="1" ref="M141" ca="1">IF(AND($A141&lt;&gt;"",$A141&lt;&gt;"fin"),IF(INDEX(Dépenses!$A$2:$T$5000,$B141,M$1)="","",INDEX(Dépenses!$A$2:$T$5000,$B141,M$1)),"")</f>
        <v/>
      </c>
      <c r="N141" s="10" t="str" cm="1">
        <f t="array" aca="1" ref="N141" ca="1">IF(AND($A141&lt;&gt;"",$A141&lt;&gt;"fin"),IF(INDEX(Dépenses!$A$2:$T$5000,$B141,N$1)="","",INDEX(Dépenses!$A$2:$T$5000,$B141,N$1)),"")</f>
        <v/>
      </c>
      <c r="O141" s="10" t="str" cm="1">
        <f t="array" aca="1" ref="O141" ca="1">IF(AND($A141&lt;&gt;"",$A141&lt;&gt;"fin"),IF(INDEX(Dépenses!$A$2:$T$5000,$B141,O$1)="","",INDEX(Dépenses!$A$2:$T$5000,$B141,O$1)),"")</f>
        <v/>
      </c>
      <c r="P141" s="10" t="str" cm="1">
        <f t="array" aca="1" ref="P141" ca="1">IF(AND($A141&lt;&gt;"",$A141&lt;&gt;"fin"),IF(INDEX(Dépenses!$A$2:$T$5000,$B141,P$1)="","",INDEX(Dépenses!$A$2:$T$5000,$B141,P$1)),"")</f>
        <v/>
      </c>
      <c r="Q141" s="10" t="str" cm="1">
        <f t="array" aca="1" ref="Q141" ca="1">IF(AND($A141&lt;&gt;"",$A141&lt;&gt;"fin"),IF(INDEX(Dépenses!$A$2:$T$5000,$B141,Q$1)="","",INDEX(Dépenses!$A$2:$T$5000,$B141,Q$1)),"")</f>
        <v/>
      </c>
      <c r="R141" s="10" t="str" cm="1">
        <f t="array" aca="1" ref="R141" ca="1">IF(AND($A141&lt;&gt;"",$A141&lt;&gt;"fin"),IF(INDEX(Dépenses!$A$2:$T$5000,$B141,R$1)="","",INDEX(Dépenses!$A$2:$T$5000,$B141,R$1)),"")</f>
        <v/>
      </c>
      <c r="S141" s="10" t="str" cm="1">
        <f t="array" aca="1" ref="S141" ca="1">IF(AND($A141&lt;&gt;"",$A141&lt;&gt;"fin"),IF(INDEX(Dépenses!$A$2:$T$5000,$B141,S$1)="","",INDEX(Dépenses!$A$2:$T$5000,$B141,S$1)),"")</f>
        <v/>
      </c>
      <c r="T141" s="10" t="str" cm="1">
        <f t="array" aca="1" ref="T141" ca="1">IF(AND($A141&lt;&gt;"",$A141&lt;&gt;"fin"),IF(INDEX(Dépenses!$A$2:$T$5000,$B141,T$1)="","",INDEX(Dépenses!$A$2:$T$5000,$B141,T$1)),"")</f>
        <v/>
      </c>
    </row>
    <row r="142" spans="1:20" x14ac:dyDescent="0.25">
      <c r="A142" t="str">
        <f ca="1">IF(OR(A141="",A141="fin"),"",IF(ISNA(MATCH($F$3,OFFSET(Dépenses!$F$2:$F$5000,B141,0),0)),"fin",MATCH($F$3,OFFSET(Dépenses!$F$2:$F$5000,B141,0),0)))</f>
        <v/>
      </c>
      <c r="B142" t="str">
        <f t="shared" ca="1" si="4"/>
        <v/>
      </c>
      <c r="D142" s="79" t="str" cm="1">
        <f t="array" aca="1" ref="D142" ca="1">IF(AND($A142&lt;&gt;"",$A142&lt;&gt;"fin"),IF(INDEX(Dépenses!$A$2:$O$5000,$B142,D$1)="","",INDEX(Dépenses!$A$2:$O$5000,$B142,D$1)),"")</f>
        <v/>
      </c>
      <c r="E142" s="79" t="str" cm="1">
        <f t="array" aca="1" ref="E142" ca="1">IF(AND($A142&lt;&gt;"",$A142&lt;&gt;"fin"),IF(INDEX(Dépenses!$A$2:$O$5000,$B142,E$1)="","",INDEX(Dépenses!$A$2:$O$5000,$B142,E$1)),"")</f>
        <v/>
      </c>
      <c r="F142" s="79" t="str" cm="1">
        <f t="array" aca="1" ref="F142" ca="1">IF(AND($A142&lt;&gt;"",$A142&lt;&gt;"fin"),IF(INDEX(Dépenses!$A$2:$O$5000,$B142,F$1)="","",INDEX(Dépenses!$A$2:$O$5000,$B142,F$1)),"")</f>
        <v/>
      </c>
      <c r="G142" s="80" t="str" cm="1">
        <f t="array" aca="1" ref="G142" ca="1">IF(AND($A142&lt;&gt;"",$A142&lt;&gt;"fin"),IF(INDEX(Dépenses!$A$2:$O$5000,$B142,G$1)="","",INDEX(Dépenses!$A$2:$O$5000,$B142,G$1)),"")</f>
        <v/>
      </c>
      <c r="H142" s="11" t="str" cm="1">
        <f t="array" aca="1" ref="H142" ca="1">IF(AND($A142&lt;&gt;"",$A142&lt;&gt;"fin"),IF(INDEX(Dépenses!$A$2:$O$5000,$B142,H$1)="","",INDEX(Dépenses!$A$2:$O$5000,$B142,H$1)),"")</f>
        <v/>
      </c>
      <c r="I142" s="79" t="str" cm="1">
        <f t="array" aca="1" ref="I142" ca="1">IF(AND($A142&lt;&gt;"",$A142&lt;&gt;"fin"),IF(INDEX(Dépenses!$A$2:$O$5000,$B142,I$1)="","",INDEX(Dépenses!$A$2:$O$5000,$B142,I$1)),"")</f>
        <v/>
      </c>
      <c r="J142" s="81" t="str" cm="1">
        <f t="array" aca="1" ref="J142" ca="1">IF(AND($A142&lt;&gt;"",$A142&lt;&gt;"fin"),IF(INDEX(Dépenses!$A$2:$O$5000,$B142,J$1)="","",INDEX(Dépenses!$A$2:$O$5000,$B142,J$1)),"")</f>
        <v/>
      </c>
      <c r="K142" s="10" t="str" cm="1">
        <f t="array" aca="1" ref="K142" ca="1">IF(AND($A142&lt;&gt;"",$A142&lt;&gt;"fin"),IF(INDEX(Dépenses!$A$2:$T$5000,$B142,K$1)="","",INDEX(Dépenses!$A$2:$T$5000,$B142,K$1)),"")</f>
        <v/>
      </c>
      <c r="L142" s="10" t="str" cm="1">
        <f t="array" aca="1" ref="L142" ca="1">IF(AND($A142&lt;&gt;"",$A142&lt;&gt;"fin"),IF(INDEX(Dépenses!$A$2:$T$5000,$B142,L$1)="","",INDEX(Dépenses!$A$2:$T$5000,$B142,L$1)),"")</f>
        <v/>
      </c>
      <c r="M142" s="10" t="str" cm="1">
        <f t="array" aca="1" ref="M142" ca="1">IF(AND($A142&lt;&gt;"",$A142&lt;&gt;"fin"),IF(INDEX(Dépenses!$A$2:$T$5000,$B142,M$1)="","",INDEX(Dépenses!$A$2:$T$5000,$B142,M$1)),"")</f>
        <v/>
      </c>
      <c r="N142" s="10" t="str" cm="1">
        <f t="array" aca="1" ref="N142" ca="1">IF(AND($A142&lt;&gt;"",$A142&lt;&gt;"fin"),IF(INDEX(Dépenses!$A$2:$T$5000,$B142,N$1)="","",INDEX(Dépenses!$A$2:$T$5000,$B142,N$1)),"")</f>
        <v/>
      </c>
      <c r="O142" s="10" t="str" cm="1">
        <f t="array" aca="1" ref="O142" ca="1">IF(AND($A142&lt;&gt;"",$A142&lt;&gt;"fin"),IF(INDEX(Dépenses!$A$2:$T$5000,$B142,O$1)="","",INDEX(Dépenses!$A$2:$T$5000,$B142,O$1)),"")</f>
        <v/>
      </c>
      <c r="P142" s="10" t="str" cm="1">
        <f t="array" aca="1" ref="P142" ca="1">IF(AND($A142&lt;&gt;"",$A142&lt;&gt;"fin"),IF(INDEX(Dépenses!$A$2:$T$5000,$B142,P$1)="","",INDEX(Dépenses!$A$2:$T$5000,$B142,P$1)),"")</f>
        <v/>
      </c>
      <c r="Q142" s="10" t="str" cm="1">
        <f t="array" aca="1" ref="Q142" ca="1">IF(AND($A142&lt;&gt;"",$A142&lt;&gt;"fin"),IF(INDEX(Dépenses!$A$2:$T$5000,$B142,Q$1)="","",INDEX(Dépenses!$A$2:$T$5000,$B142,Q$1)),"")</f>
        <v/>
      </c>
      <c r="R142" s="10" t="str" cm="1">
        <f t="array" aca="1" ref="R142" ca="1">IF(AND($A142&lt;&gt;"",$A142&lt;&gt;"fin"),IF(INDEX(Dépenses!$A$2:$T$5000,$B142,R$1)="","",INDEX(Dépenses!$A$2:$T$5000,$B142,R$1)),"")</f>
        <v/>
      </c>
      <c r="S142" s="10" t="str" cm="1">
        <f t="array" aca="1" ref="S142" ca="1">IF(AND($A142&lt;&gt;"",$A142&lt;&gt;"fin"),IF(INDEX(Dépenses!$A$2:$T$5000,$B142,S$1)="","",INDEX(Dépenses!$A$2:$T$5000,$B142,S$1)),"")</f>
        <v/>
      </c>
      <c r="T142" s="10" t="str" cm="1">
        <f t="array" aca="1" ref="T142" ca="1">IF(AND($A142&lt;&gt;"",$A142&lt;&gt;"fin"),IF(INDEX(Dépenses!$A$2:$T$5000,$B142,T$1)="","",INDEX(Dépenses!$A$2:$T$5000,$B142,T$1)),"")</f>
        <v/>
      </c>
    </row>
    <row r="143" spans="1:20" x14ac:dyDescent="0.25">
      <c r="A143" t="str">
        <f ca="1">IF(OR(A142="",A142="fin"),"",IF(ISNA(MATCH($F$3,OFFSET(Dépenses!$F$2:$F$5000,B142,0),0)),"fin",MATCH($F$3,OFFSET(Dépenses!$F$2:$F$5000,B142,0),0)))</f>
        <v/>
      </c>
      <c r="B143" t="str">
        <f t="shared" ca="1" si="4"/>
        <v/>
      </c>
      <c r="D143" s="79" t="str" cm="1">
        <f t="array" aca="1" ref="D143" ca="1">IF(AND($A143&lt;&gt;"",$A143&lt;&gt;"fin"),IF(INDEX(Dépenses!$A$2:$O$5000,$B143,D$1)="","",INDEX(Dépenses!$A$2:$O$5000,$B143,D$1)),"")</f>
        <v/>
      </c>
      <c r="E143" s="79" t="str" cm="1">
        <f t="array" aca="1" ref="E143" ca="1">IF(AND($A143&lt;&gt;"",$A143&lt;&gt;"fin"),IF(INDEX(Dépenses!$A$2:$O$5000,$B143,E$1)="","",INDEX(Dépenses!$A$2:$O$5000,$B143,E$1)),"")</f>
        <v/>
      </c>
      <c r="F143" s="79" t="str" cm="1">
        <f t="array" aca="1" ref="F143" ca="1">IF(AND($A143&lt;&gt;"",$A143&lt;&gt;"fin"),IF(INDEX(Dépenses!$A$2:$O$5000,$B143,F$1)="","",INDEX(Dépenses!$A$2:$O$5000,$B143,F$1)),"")</f>
        <v/>
      </c>
      <c r="G143" s="80" t="str" cm="1">
        <f t="array" aca="1" ref="G143" ca="1">IF(AND($A143&lt;&gt;"",$A143&lt;&gt;"fin"),IF(INDEX(Dépenses!$A$2:$O$5000,$B143,G$1)="","",INDEX(Dépenses!$A$2:$O$5000,$B143,G$1)),"")</f>
        <v/>
      </c>
      <c r="H143" s="11" t="str" cm="1">
        <f t="array" aca="1" ref="H143" ca="1">IF(AND($A143&lt;&gt;"",$A143&lt;&gt;"fin"),IF(INDEX(Dépenses!$A$2:$O$5000,$B143,H$1)="","",INDEX(Dépenses!$A$2:$O$5000,$B143,H$1)),"")</f>
        <v/>
      </c>
      <c r="I143" s="79" t="str" cm="1">
        <f t="array" aca="1" ref="I143" ca="1">IF(AND($A143&lt;&gt;"",$A143&lt;&gt;"fin"),IF(INDEX(Dépenses!$A$2:$O$5000,$B143,I$1)="","",INDEX(Dépenses!$A$2:$O$5000,$B143,I$1)),"")</f>
        <v/>
      </c>
      <c r="J143" s="81" t="str" cm="1">
        <f t="array" aca="1" ref="J143" ca="1">IF(AND($A143&lt;&gt;"",$A143&lt;&gt;"fin"),IF(INDEX(Dépenses!$A$2:$O$5000,$B143,J$1)="","",INDEX(Dépenses!$A$2:$O$5000,$B143,J$1)),"")</f>
        <v/>
      </c>
      <c r="K143" s="10" t="str" cm="1">
        <f t="array" aca="1" ref="K143" ca="1">IF(AND($A143&lt;&gt;"",$A143&lt;&gt;"fin"),IF(INDEX(Dépenses!$A$2:$T$5000,$B143,K$1)="","",INDEX(Dépenses!$A$2:$T$5000,$B143,K$1)),"")</f>
        <v/>
      </c>
      <c r="L143" s="10" t="str" cm="1">
        <f t="array" aca="1" ref="L143" ca="1">IF(AND($A143&lt;&gt;"",$A143&lt;&gt;"fin"),IF(INDEX(Dépenses!$A$2:$T$5000,$B143,L$1)="","",INDEX(Dépenses!$A$2:$T$5000,$B143,L$1)),"")</f>
        <v/>
      </c>
      <c r="M143" s="10" t="str" cm="1">
        <f t="array" aca="1" ref="M143" ca="1">IF(AND($A143&lt;&gt;"",$A143&lt;&gt;"fin"),IF(INDEX(Dépenses!$A$2:$T$5000,$B143,M$1)="","",INDEX(Dépenses!$A$2:$T$5000,$B143,M$1)),"")</f>
        <v/>
      </c>
      <c r="N143" s="10" t="str" cm="1">
        <f t="array" aca="1" ref="N143" ca="1">IF(AND($A143&lt;&gt;"",$A143&lt;&gt;"fin"),IF(INDEX(Dépenses!$A$2:$T$5000,$B143,N$1)="","",INDEX(Dépenses!$A$2:$T$5000,$B143,N$1)),"")</f>
        <v/>
      </c>
      <c r="O143" s="10" t="str" cm="1">
        <f t="array" aca="1" ref="O143" ca="1">IF(AND($A143&lt;&gt;"",$A143&lt;&gt;"fin"),IF(INDEX(Dépenses!$A$2:$T$5000,$B143,O$1)="","",INDEX(Dépenses!$A$2:$T$5000,$B143,O$1)),"")</f>
        <v/>
      </c>
      <c r="P143" s="10" t="str" cm="1">
        <f t="array" aca="1" ref="P143" ca="1">IF(AND($A143&lt;&gt;"",$A143&lt;&gt;"fin"),IF(INDEX(Dépenses!$A$2:$T$5000,$B143,P$1)="","",INDEX(Dépenses!$A$2:$T$5000,$B143,P$1)),"")</f>
        <v/>
      </c>
      <c r="Q143" s="10" t="str" cm="1">
        <f t="array" aca="1" ref="Q143" ca="1">IF(AND($A143&lt;&gt;"",$A143&lt;&gt;"fin"),IF(INDEX(Dépenses!$A$2:$T$5000,$B143,Q$1)="","",INDEX(Dépenses!$A$2:$T$5000,$B143,Q$1)),"")</f>
        <v/>
      </c>
      <c r="R143" s="10" t="str" cm="1">
        <f t="array" aca="1" ref="R143" ca="1">IF(AND($A143&lt;&gt;"",$A143&lt;&gt;"fin"),IF(INDEX(Dépenses!$A$2:$T$5000,$B143,R$1)="","",INDEX(Dépenses!$A$2:$T$5000,$B143,R$1)),"")</f>
        <v/>
      </c>
      <c r="S143" s="10" t="str" cm="1">
        <f t="array" aca="1" ref="S143" ca="1">IF(AND($A143&lt;&gt;"",$A143&lt;&gt;"fin"),IF(INDEX(Dépenses!$A$2:$T$5000,$B143,S$1)="","",INDEX(Dépenses!$A$2:$T$5000,$B143,S$1)),"")</f>
        <v/>
      </c>
      <c r="T143" s="10" t="str" cm="1">
        <f t="array" aca="1" ref="T143" ca="1">IF(AND($A143&lt;&gt;"",$A143&lt;&gt;"fin"),IF(INDEX(Dépenses!$A$2:$T$5000,$B143,T$1)="","",INDEX(Dépenses!$A$2:$T$5000,$B143,T$1)),"")</f>
        <v/>
      </c>
    </row>
    <row r="144" spans="1:20" x14ac:dyDescent="0.25">
      <c r="A144" t="str">
        <f ca="1">IF(OR(A143="",A143="fin"),"",IF(ISNA(MATCH($F$3,OFFSET(Dépenses!$F$2:$F$5000,B143,0),0)),"fin",MATCH($F$3,OFFSET(Dépenses!$F$2:$F$5000,B143,0),0)))</f>
        <v/>
      </c>
      <c r="B144" t="str">
        <f t="shared" ca="1" si="4"/>
        <v/>
      </c>
      <c r="D144" s="79" t="str" cm="1">
        <f t="array" aca="1" ref="D144" ca="1">IF(AND($A144&lt;&gt;"",$A144&lt;&gt;"fin"),IF(INDEX(Dépenses!$A$2:$O$5000,$B144,D$1)="","",INDEX(Dépenses!$A$2:$O$5000,$B144,D$1)),"")</f>
        <v/>
      </c>
      <c r="E144" s="79" t="str" cm="1">
        <f t="array" aca="1" ref="E144" ca="1">IF(AND($A144&lt;&gt;"",$A144&lt;&gt;"fin"),IF(INDEX(Dépenses!$A$2:$O$5000,$B144,E$1)="","",INDEX(Dépenses!$A$2:$O$5000,$B144,E$1)),"")</f>
        <v/>
      </c>
      <c r="F144" s="79" t="str" cm="1">
        <f t="array" aca="1" ref="F144" ca="1">IF(AND($A144&lt;&gt;"",$A144&lt;&gt;"fin"),IF(INDEX(Dépenses!$A$2:$O$5000,$B144,F$1)="","",INDEX(Dépenses!$A$2:$O$5000,$B144,F$1)),"")</f>
        <v/>
      </c>
      <c r="G144" s="80" t="str" cm="1">
        <f t="array" aca="1" ref="G144" ca="1">IF(AND($A144&lt;&gt;"",$A144&lt;&gt;"fin"),IF(INDEX(Dépenses!$A$2:$O$5000,$B144,G$1)="","",INDEX(Dépenses!$A$2:$O$5000,$B144,G$1)),"")</f>
        <v/>
      </c>
      <c r="H144" s="11" t="str" cm="1">
        <f t="array" aca="1" ref="H144" ca="1">IF(AND($A144&lt;&gt;"",$A144&lt;&gt;"fin"),IF(INDEX(Dépenses!$A$2:$O$5000,$B144,H$1)="","",INDEX(Dépenses!$A$2:$O$5000,$B144,H$1)),"")</f>
        <v/>
      </c>
      <c r="I144" s="79" t="str" cm="1">
        <f t="array" aca="1" ref="I144" ca="1">IF(AND($A144&lt;&gt;"",$A144&lt;&gt;"fin"),IF(INDEX(Dépenses!$A$2:$O$5000,$B144,I$1)="","",INDEX(Dépenses!$A$2:$O$5000,$B144,I$1)),"")</f>
        <v/>
      </c>
      <c r="J144" s="81" t="str" cm="1">
        <f t="array" aca="1" ref="J144" ca="1">IF(AND($A144&lt;&gt;"",$A144&lt;&gt;"fin"),IF(INDEX(Dépenses!$A$2:$O$5000,$B144,J$1)="","",INDEX(Dépenses!$A$2:$O$5000,$B144,J$1)),"")</f>
        <v/>
      </c>
      <c r="K144" s="10" t="str" cm="1">
        <f t="array" aca="1" ref="K144" ca="1">IF(AND($A144&lt;&gt;"",$A144&lt;&gt;"fin"),IF(INDEX(Dépenses!$A$2:$T$5000,$B144,K$1)="","",INDEX(Dépenses!$A$2:$T$5000,$B144,K$1)),"")</f>
        <v/>
      </c>
      <c r="L144" s="10" t="str" cm="1">
        <f t="array" aca="1" ref="L144" ca="1">IF(AND($A144&lt;&gt;"",$A144&lt;&gt;"fin"),IF(INDEX(Dépenses!$A$2:$T$5000,$B144,L$1)="","",INDEX(Dépenses!$A$2:$T$5000,$B144,L$1)),"")</f>
        <v/>
      </c>
      <c r="M144" s="10" t="str" cm="1">
        <f t="array" aca="1" ref="M144" ca="1">IF(AND($A144&lt;&gt;"",$A144&lt;&gt;"fin"),IF(INDEX(Dépenses!$A$2:$T$5000,$B144,M$1)="","",INDEX(Dépenses!$A$2:$T$5000,$B144,M$1)),"")</f>
        <v/>
      </c>
      <c r="N144" s="10" t="str" cm="1">
        <f t="array" aca="1" ref="N144" ca="1">IF(AND($A144&lt;&gt;"",$A144&lt;&gt;"fin"),IF(INDEX(Dépenses!$A$2:$T$5000,$B144,N$1)="","",INDEX(Dépenses!$A$2:$T$5000,$B144,N$1)),"")</f>
        <v/>
      </c>
      <c r="O144" s="10" t="str" cm="1">
        <f t="array" aca="1" ref="O144" ca="1">IF(AND($A144&lt;&gt;"",$A144&lt;&gt;"fin"),IF(INDEX(Dépenses!$A$2:$T$5000,$B144,O$1)="","",INDEX(Dépenses!$A$2:$T$5000,$B144,O$1)),"")</f>
        <v/>
      </c>
      <c r="P144" s="10" t="str" cm="1">
        <f t="array" aca="1" ref="P144" ca="1">IF(AND($A144&lt;&gt;"",$A144&lt;&gt;"fin"),IF(INDEX(Dépenses!$A$2:$T$5000,$B144,P$1)="","",INDEX(Dépenses!$A$2:$T$5000,$B144,P$1)),"")</f>
        <v/>
      </c>
      <c r="Q144" s="10" t="str" cm="1">
        <f t="array" aca="1" ref="Q144" ca="1">IF(AND($A144&lt;&gt;"",$A144&lt;&gt;"fin"),IF(INDEX(Dépenses!$A$2:$T$5000,$B144,Q$1)="","",INDEX(Dépenses!$A$2:$T$5000,$B144,Q$1)),"")</f>
        <v/>
      </c>
      <c r="R144" s="10" t="str" cm="1">
        <f t="array" aca="1" ref="R144" ca="1">IF(AND($A144&lt;&gt;"",$A144&lt;&gt;"fin"),IF(INDEX(Dépenses!$A$2:$T$5000,$B144,R$1)="","",INDEX(Dépenses!$A$2:$T$5000,$B144,R$1)),"")</f>
        <v/>
      </c>
      <c r="S144" s="10" t="str" cm="1">
        <f t="array" aca="1" ref="S144" ca="1">IF(AND($A144&lt;&gt;"",$A144&lt;&gt;"fin"),IF(INDEX(Dépenses!$A$2:$T$5000,$B144,S$1)="","",INDEX(Dépenses!$A$2:$T$5000,$B144,S$1)),"")</f>
        <v/>
      </c>
      <c r="T144" s="10" t="str" cm="1">
        <f t="array" aca="1" ref="T144" ca="1">IF(AND($A144&lt;&gt;"",$A144&lt;&gt;"fin"),IF(INDEX(Dépenses!$A$2:$T$5000,$B144,T$1)="","",INDEX(Dépenses!$A$2:$T$5000,$B144,T$1)),"")</f>
        <v/>
      </c>
    </row>
    <row r="145" spans="1:20" x14ac:dyDescent="0.25">
      <c r="A145" t="str">
        <f ca="1">IF(OR(A144="",A144="fin"),"",IF(ISNA(MATCH($F$3,OFFSET(Dépenses!$F$2:$F$5000,B144,0),0)),"fin",MATCH($F$3,OFFSET(Dépenses!$F$2:$F$5000,B144,0),0)))</f>
        <v/>
      </c>
      <c r="B145" t="str">
        <f t="shared" ca="1" si="4"/>
        <v/>
      </c>
      <c r="D145" s="79" t="str" cm="1">
        <f t="array" aca="1" ref="D145" ca="1">IF(AND($A145&lt;&gt;"",$A145&lt;&gt;"fin"),IF(INDEX(Dépenses!$A$2:$O$5000,$B145,D$1)="","",INDEX(Dépenses!$A$2:$O$5000,$B145,D$1)),"")</f>
        <v/>
      </c>
      <c r="E145" s="79" t="str" cm="1">
        <f t="array" aca="1" ref="E145" ca="1">IF(AND($A145&lt;&gt;"",$A145&lt;&gt;"fin"),IF(INDEX(Dépenses!$A$2:$O$5000,$B145,E$1)="","",INDEX(Dépenses!$A$2:$O$5000,$B145,E$1)),"")</f>
        <v/>
      </c>
      <c r="F145" s="79" t="str" cm="1">
        <f t="array" aca="1" ref="F145" ca="1">IF(AND($A145&lt;&gt;"",$A145&lt;&gt;"fin"),IF(INDEX(Dépenses!$A$2:$O$5000,$B145,F$1)="","",INDEX(Dépenses!$A$2:$O$5000,$B145,F$1)),"")</f>
        <v/>
      </c>
      <c r="G145" s="80" t="str" cm="1">
        <f t="array" aca="1" ref="G145" ca="1">IF(AND($A145&lt;&gt;"",$A145&lt;&gt;"fin"),IF(INDEX(Dépenses!$A$2:$O$5000,$B145,G$1)="","",INDEX(Dépenses!$A$2:$O$5000,$B145,G$1)),"")</f>
        <v/>
      </c>
      <c r="H145" s="11" t="str" cm="1">
        <f t="array" aca="1" ref="H145" ca="1">IF(AND($A145&lt;&gt;"",$A145&lt;&gt;"fin"),IF(INDEX(Dépenses!$A$2:$O$5000,$B145,H$1)="","",INDEX(Dépenses!$A$2:$O$5000,$B145,H$1)),"")</f>
        <v/>
      </c>
      <c r="I145" s="79" t="str" cm="1">
        <f t="array" aca="1" ref="I145" ca="1">IF(AND($A145&lt;&gt;"",$A145&lt;&gt;"fin"),IF(INDEX(Dépenses!$A$2:$O$5000,$B145,I$1)="","",INDEX(Dépenses!$A$2:$O$5000,$B145,I$1)),"")</f>
        <v/>
      </c>
      <c r="J145" s="81" t="str" cm="1">
        <f t="array" aca="1" ref="J145" ca="1">IF(AND($A145&lt;&gt;"",$A145&lt;&gt;"fin"),IF(INDEX(Dépenses!$A$2:$O$5000,$B145,J$1)="","",INDEX(Dépenses!$A$2:$O$5000,$B145,J$1)),"")</f>
        <v/>
      </c>
      <c r="K145" s="10" t="str" cm="1">
        <f t="array" aca="1" ref="K145" ca="1">IF(AND($A145&lt;&gt;"",$A145&lt;&gt;"fin"),IF(INDEX(Dépenses!$A$2:$T$5000,$B145,K$1)="","",INDEX(Dépenses!$A$2:$T$5000,$B145,K$1)),"")</f>
        <v/>
      </c>
      <c r="L145" s="10" t="str" cm="1">
        <f t="array" aca="1" ref="L145" ca="1">IF(AND($A145&lt;&gt;"",$A145&lt;&gt;"fin"),IF(INDEX(Dépenses!$A$2:$T$5000,$B145,L$1)="","",INDEX(Dépenses!$A$2:$T$5000,$B145,L$1)),"")</f>
        <v/>
      </c>
      <c r="M145" s="10" t="str" cm="1">
        <f t="array" aca="1" ref="M145" ca="1">IF(AND($A145&lt;&gt;"",$A145&lt;&gt;"fin"),IF(INDEX(Dépenses!$A$2:$T$5000,$B145,M$1)="","",INDEX(Dépenses!$A$2:$T$5000,$B145,M$1)),"")</f>
        <v/>
      </c>
      <c r="N145" s="10" t="str" cm="1">
        <f t="array" aca="1" ref="N145" ca="1">IF(AND($A145&lt;&gt;"",$A145&lt;&gt;"fin"),IF(INDEX(Dépenses!$A$2:$T$5000,$B145,N$1)="","",INDEX(Dépenses!$A$2:$T$5000,$B145,N$1)),"")</f>
        <v/>
      </c>
      <c r="O145" s="10" t="str" cm="1">
        <f t="array" aca="1" ref="O145" ca="1">IF(AND($A145&lt;&gt;"",$A145&lt;&gt;"fin"),IF(INDEX(Dépenses!$A$2:$T$5000,$B145,O$1)="","",INDEX(Dépenses!$A$2:$T$5000,$B145,O$1)),"")</f>
        <v/>
      </c>
      <c r="P145" s="10" t="str" cm="1">
        <f t="array" aca="1" ref="P145" ca="1">IF(AND($A145&lt;&gt;"",$A145&lt;&gt;"fin"),IF(INDEX(Dépenses!$A$2:$T$5000,$B145,P$1)="","",INDEX(Dépenses!$A$2:$T$5000,$B145,P$1)),"")</f>
        <v/>
      </c>
      <c r="Q145" s="10" t="str" cm="1">
        <f t="array" aca="1" ref="Q145" ca="1">IF(AND($A145&lt;&gt;"",$A145&lt;&gt;"fin"),IF(INDEX(Dépenses!$A$2:$T$5000,$B145,Q$1)="","",INDEX(Dépenses!$A$2:$T$5000,$B145,Q$1)),"")</f>
        <v/>
      </c>
      <c r="R145" s="10" t="str" cm="1">
        <f t="array" aca="1" ref="R145" ca="1">IF(AND($A145&lt;&gt;"",$A145&lt;&gt;"fin"),IF(INDEX(Dépenses!$A$2:$T$5000,$B145,R$1)="","",INDEX(Dépenses!$A$2:$T$5000,$B145,R$1)),"")</f>
        <v/>
      </c>
      <c r="S145" s="10" t="str" cm="1">
        <f t="array" aca="1" ref="S145" ca="1">IF(AND($A145&lt;&gt;"",$A145&lt;&gt;"fin"),IF(INDEX(Dépenses!$A$2:$T$5000,$B145,S$1)="","",INDEX(Dépenses!$A$2:$T$5000,$B145,S$1)),"")</f>
        <v/>
      </c>
      <c r="T145" s="10" t="str" cm="1">
        <f t="array" aca="1" ref="T145" ca="1">IF(AND($A145&lt;&gt;"",$A145&lt;&gt;"fin"),IF(INDEX(Dépenses!$A$2:$T$5000,$B145,T$1)="","",INDEX(Dépenses!$A$2:$T$5000,$B145,T$1)),"")</f>
        <v/>
      </c>
    </row>
    <row r="146" spans="1:20" x14ac:dyDescent="0.25">
      <c r="A146" t="str">
        <f ca="1">IF(OR(A145="",A145="fin"),"",IF(ISNA(MATCH($F$3,OFFSET(Dépenses!$F$2:$F$5000,B145,0),0)),"fin",MATCH($F$3,OFFSET(Dépenses!$F$2:$F$5000,B145,0),0)))</f>
        <v/>
      </c>
      <c r="B146" t="str">
        <f t="shared" ca="1" si="4"/>
        <v/>
      </c>
      <c r="D146" s="79" t="str" cm="1">
        <f t="array" aca="1" ref="D146" ca="1">IF(AND($A146&lt;&gt;"",$A146&lt;&gt;"fin"),IF(INDEX(Dépenses!$A$2:$O$5000,$B146,D$1)="","",INDEX(Dépenses!$A$2:$O$5000,$B146,D$1)),"")</f>
        <v/>
      </c>
      <c r="E146" s="79" t="str" cm="1">
        <f t="array" aca="1" ref="E146" ca="1">IF(AND($A146&lt;&gt;"",$A146&lt;&gt;"fin"),IF(INDEX(Dépenses!$A$2:$O$5000,$B146,E$1)="","",INDEX(Dépenses!$A$2:$O$5000,$B146,E$1)),"")</f>
        <v/>
      </c>
      <c r="F146" s="79" t="str" cm="1">
        <f t="array" aca="1" ref="F146" ca="1">IF(AND($A146&lt;&gt;"",$A146&lt;&gt;"fin"),IF(INDEX(Dépenses!$A$2:$O$5000,$B146,F$1)="","",INDEX(Dépenses!$A$2:$O$5000,$B146,F$1)),"")</f>
        <v/>
      </c>
      <c r="G146" s="80" t="str" cm="1">
        <f t="array" aca="1" ref="G146" ca="1">IF(AND($A146&lt;&gt;"",$A146&lt;&gt;"fin"),IF(INDEX(Dépenses!$A$2:$O$5000,$B146,G$1)="","",INDEX(Dépenses!$A$2:$O$5000,$B146,G$1)),"")</f>
        <v/>
      </c>
      <c r="H146" s="11" t="str" cm="1">
        <f t="array" aca="1" ref="H146" ca="1">IF(AND($A146&lt;&gt;"",$A146&lt;&gt;"fin"),IF(INDEX(Dépenses!$A$2:$O$5000,$B146,H$1)="","",INDEX(Dépenses!$A$2:$O$5000,$B146,H$1)),"")</f>
        <v/>
      </c>
      <c r="I146" s="79" t="str" cm="1">
        <f t="array" aca="1" ref="I146" ca="1">IF(AND($A146&lt;&gt;"",$A146&lt;&gt;"fin"),IF(INDEX(Dépenses!$A$2:$O$5000,$B146,I$1)="","",INDEX(Dépenses!$A$2:$O$5000,$B146,I$1)),"")</f>
        <v/>
      </c>
      <c r="J146" s="81" t="str" cm="1">
        <f t="array" aca="1" ref="J146" ca="1">IF(AND($A146&lt;&gt;"",$A146&lt;&gt;"fin"),IF(INDEX(Dépenses!$A$2:$O$5000,$B146,J$1)="","",INDEX(Dépenses!$A$2:$O$5000,$B146,J$1)),"")</f>
        <v/>
      </c>
      <c r="K146" s="10" t="str" cm="1">
        <f t="array" aca="1" ref="K146" ca="1">IF(AND($A146&lt;&gt;"",$A146&lt;&gt;"fin"),IF(INDEX(Dépenses!$A$2:$T$5000,$B146,K$1)="","",INDEX(Dépenses!$A$2:$T$5000,$B146,K$1)),"")</f>
        <v/>
      </c>
      <c r="L146" s="10" t="str" cm="1">
        <f t="array" aca="1" ref="L146" ca="1">IF(AND($A146&lt;&gt;"",$A146&lt;&gt;"fin"),IF(INDEX(Dépenses!$A$2:$T$5000,$B146,L$1)="","",INDEX(Dépenses!$A$2:$T$5000,$B146,L$1)),"")</f>
        <v/>
      </c>
      <c r="M146" s="10" t="str" cm="1">
        <f t="array" aca="1" ref="M146" ca="1">IF(AND($A146&lt;&gt;"",$A146&lt;&gt;"fin"),IF(INDEX(Dépenses!$A$2:$T$5000,$B146,M$1)="","",INDEX(Dépenses!$A$2:$T$5000,$B146,M$1)),"")</f>
        <v/>
      </c>
      <c r="N146" s="10" t="str" cm="1">
        <f t="array" aca="1" ref="N146" ca="1">IF(AND($A146&lt;&gt;"",$A146&lt;&gt;"fin"),IF(INDEX(Dépenses!$A$2:$T$5000,$B146,N$1)="","",INDEX(Dépenses!$A$2:$T$5000,$B146,N$1)),"")</f>
        <v/>
      </c>
      <c r="O146" s="10" t="str" cm="1">
        <f t="array" aca="1" ref="O146" ca="1">IF(AND($A146&lt;&gt;"",$A146&lt;&gt;"fin"),IF(INDEX(Dépenses!$A$2:$T$5000,$B146,O$1)="","",INDEX(Dépenses!$A$2:$T$5000,$B146,O$1)),"")</f>
        <v/>
      </c>
      <c r="P146" s="10" t="str" cm="1">
        <f t="array" aca="1" ref="P146" ca="1">IF(AND($A146&lt;&gt;"",$A146&lt;&gt;"fin"),IF(INDEX(Dépenses!$A$2:$T$5000,$B146,P$1)="","",INDEX(Dépenses!$A$2:$T$5000,$B146,P$1)),"")</f>
        <v/>
      </c>
      <c r="Q146" s="10" t="str" cm="1">
        <f t="array" aca="1" ref="Q146" ca="1">IF(AND($A146&lt;&gt;"",$A146&lt;&gt;"fin"),IF(INDEX(Dépenses!$A$2:$T$5000,$B146,Q$1)="","",INDEX(Dépenses!$A$2:$T$5000,$B146,Q$1)),"")</f>
        <v/>
      </c>
      <c r="R146" s="10" t="str" cm="1">
        <f t="array" aca="1" ref="R146" ca="1">IF(AND($A146&lt;&gt;"",$A146&lt;&gt;"fin"),IF(INDEX(Dépenses!$A$2:$T$5000,$B146,R$1)="","",INDEX(Dépenses!$A$2:$T$5000,$B146,R$1)),"")</f>
        <v/>
      </c>
      <c r="S146" s="10" t="str" cm="1">
        <f t="array" aca="1" ref="S146" ca="1">IF(AND($A146&lt;&gt;"",$A146&lt;&gt;"fin"),IF(INDEX(Dépenses!$A$2:$T$5000,$B146,S$1)="","",INDEX(Dépenses!$A$2:$T$5000,$B146,S$1)),"")</f>
        <v/>
      </c>
      <c r="T146" s="10" t="str" cm="1">
        <f t="array" aca="1" ref="T146" ca="1">IF(AND($A146&lt;&gt;"",$A146&lt;&gt;"fin"),IF(INDEX(Dépenses!$A$2:$T$5000,$B146,T$1)="","",INDEX(Dépenses!$A$2:$T$5000,$B146,T$1)),"")</f>
        <v/>
      </c>
    </row>
    <row r="147" spans="1:20" x14ac:dyDescent="0.25">
      <c r="A147" t="str">
        <f ca="1">IF(OR(A146="",A146="fin"),"",IF(ISNA(MATCH($F$3,OFFSET(Dépenses!$F$2:$F$5000,B146,0),0)),"fin",MATCH($F$3,OFFSET(Dépenses!$F$2:$F$5000,B146,0),0)))</f>
        <v/>
      </c>
      <c r="B147" t="str">
        <f t="shared" ca="1" si="4"/>
        <v/>
      </c>
      <c r="D147" s="79" t="str" cm="1">
        <f t="array" aca="1" ref="D147" ca="1">IF(AND($A147&lt;&gt;"",$A147&lt;&gt;"fin"),IF(INDEX(Dépenses!$A$2:$O$5000,$B147,D$1)="","",INDEX(Dépenses!$A$2:$O$5000,$B147,D$1)),"")</f>
        <v/>
      </c>
      <c r="E147" s="79" t="str" cm="1">
        <f t="array" aca="1" ref="E147" ca="1">IF(AND($A147&lt;&gt;"",$A147&lt;&gt;"fin"),IF(INDEX(Dépenses!$A$2:$O$5000,$B147,E$1)="","",INDEX(Dépenses!$A$2:$O$5000,$B147,E$1)),"")</f>
        <v/>
      </c>
      <c r="F147" s="79" t="str" cm="1">
        <f t="array" aca="1" ref="F147" ca="1">IF(AND($A147&lt;&gt;"",$A147&lt;&gt;"fin"),IF(INDEX(Dépenses!$A$2:$O$5000,$B147,F$1)="","",INDEX(Dépenses!$A$2:$O$5000,$B147,F$1)),"")</f>
        <v/>
      </c>
      <c r="G147" s="80" t="str" cm="1">
        <f t="array" aca="1" ref="G147" ca="1">IF(AND($A147&lt;&gt;"",$A147&lt;&gt;"fin"),IF(INDEX(Dépenses!$A$2:$O$5000,$B147,G$1)="","",INDEX(Dépenses!$A$2:$O$5000,$B147,G$1)),"")</f>
        <v/>
      </c>
      <c r="H147" s="11" t="str" cm="1">
        <f t="array" aca="1" ref="H147" ca="1">IF(AND($A147&lt;&gt;"",$A147&lt;&gt;"fin"),IF(INDEX(Dépenses!$A$2:$O$5000,$B147,H$1)="","",INDEX(Dépenses!$A$2:$O$5000,$B147,H$1)),"")</f>
        <v/>
      </c>
      <c r="I147" s="79" t="str" cm="1">
        <f t="array" aca="1" ref="I147" ca="1">IF(AND($A147&lt;&gt;"",$A147&lt;&gt;"fin"),IF(INDEX(Dépenses!$A$2:$O$5000,$B147,I$1)="","",INDEX(Dépenses!$A$2:$O$5000,$B147,I$1)),"")</f>
        <v/>
      </c>
      <c r="J147" s="81" t="str" cm="1">
        <f t="array" aca="1" ref="J147" ca="1">IF(AND($A147&lt;&gt;"",$A147&lt;&gt;"fin"),IF(INDEX(Dépenses!$A$2:$O$5000,$B147,J$1)="","",INDEX(Dépenses!$A$2:$O$5000,$B147,J$1)),"")</f>
        <v/>
      </c>
      <c r="K147" s="10" t="str" cm="1">
        <f t="array" aca="1" ref="K147" ca="1">IF(AND($A147&lt;&gt;"",$A147&lt;&gt;"fin"),IF(INDEX(Dépenses!$A$2:$T$5000,$B147,K$1)="","",INDEX(Dépenses!$A$2:$T$5000,$B147,K$1)),"")</f>
        <v/>
      </c>
      <c r="L147" s="10" t="str" cm="1">
        <f t="array" aca="1" ref="L147" ca="1">IF(AND($A147&lt;&gt;"",$A147&lt;&gt;"fin"),IF(INDEX(Dépenses!$A$2:$T$5000,$B147,L$1)="","",INDEX(Dépenses!$A$2:$T$5000,$B147,L$1)),"")</f>
        <v/>
      </c>
      <c r="M147" s="10" t="str" cm="1">
        <f t="array" aca="1" ref="M147" ca="1">IF(AND($A147&lt;&gt;"",$A147&lt;&gt;"fin"),IF(INDEX(Dépenses!$A$2:$T$5000,$B147,M$1)="","",INDEX(Dépenses!$A$2:$T$5000,$B147,M$1)),"")</f>
        <v/>
      </c>
      <c r="N147" s="10" t="str" cm="1">
        <f t="array" aca="1" ref="N147" ca="1">IF(AND($A147&lt;&gt;"",$A147&lt;&gt;"fin"),IF(INDEX(Dépenses!$A$2:$T$5000,$B147,N$1)="","",INDEX(Dépenses!$A$2:$T$5000,$B147,N$1)),"")</f>
        <v/>
      </c>
      <c r="O147" s="10" t="str" cm="1">
        <f t="array" aca="1" ref="O147" ca="1">IF(AND($A147&lt;&gt;"",$A147&lt;&gt;"fin"),IF(INDEX(Dépenses!$A$2:$T$5000,$B147,O$1)="","",INDEX(Dépenses!$A$2:$T$5000,$B147,O$1)),"")</f>
        <v/>
      </c>
      <c r="P147" s="10" t="str" cm="1">
        <f t="array" aca="1" ref="P147" ca="1">IF(AND($A147&lt;&gt;"",$A147&lt;&gt;"fin"),IF(INDEX(Dépenses!$A$2:$T$5000,$B147,P$1)="","",INDEX(Dépenses!$A$2:$T$5000,$B147,P$1)),"")</f>
        <v/>
      </c>
      <c r="Q147" s="10" t="str" cm="1">
        <f t="array" aca="1" ref="Q147" ca="1">IF(AND($A147&lt;&gt;"",$A147&lt;&gt;"fin"),IF(INDEX(Dépenses!$A$2:$T$5000,$B147,Q$1)="","",INDEX(Dépenses!$A$2:$T$5000,$B147,Q$1)),"")</f>
        <v/>
      </c>
      <c r="R147" s="10" t="str" cm="1">
        <f t="array" aca="1" ref="R147" ca="1">IF(AND($A147&lt;&gt;"",$A147&lt;&gt;"fin"),IF(INDEX(Dépenses!$A$2:$T$5000,$B147,R$1)="","",INDEX(Dépenses!$A$2:$T$5000,$B147,R$1)),"")</f>
        <v/>
      </c>
      <c r="S147" s="10" t="str" cm="1">
        <f t="array" aca="1" ref="S147" ca="1">IF(AND($A147&lt;&gt;"",$A147&lt;&gt;"fin"),IF(INDEX(Dépenses!$A$2:$T$5000,$B147,S$1)="","",INDEX(Dépenses!$A$2:$T$5000,$B147,S$1)),"")</f>
        <v/>
      </c>
      <c r="T147" s="10" t="str" cm="1">
        <f t="array" aca="1" ref="T147" ca="1">IF(AND($A147&lt;&gt;"",$A147&lt;&gt;"fin"),IF(INDEX(Dépenses!$A$2:$T$5000,$B147,T$1)="","",INDEX(Dépenses!$A$2:$T$5000,$B147,T$1)),"")</f>
        <v/>
      </c>
    </row>
    <row r="148" spans="1:20" x14ac:dyDescent="0.25">
      <c r="A148" t="str">
        <f ca="1">IF(OR(A147="",A147="fin"),"",IF(ISNA(MATCH($F$3,OFFSET(Dépenses!$F$2:$F$5000,B147,0),0)),"fin",MATCH($F$3,OFFSET(Dépenses!$F$2:$F$5000,B147,0),0)))</f>
        <v/>
      </c>
      <c r="B148" t="str">
        <f t="shared" ca="1" si="4"/>
        <v/>
      </c>
      <c r="D148" s="79" t="str" cm="1">
        <f t="array" aca="1" ref="D148" ca="1">IF(AND($A148&lt;&gt;"",$A148&lt;&gt;"fin"),IF(INDEX(Dépenses!$A$2:$O$5000,$B148,D$1)="","",INDEX(Dépenses!$A$2:$O$5000,$B148,D$1)),"")</f>
        <v/>
      </c>
      <c r="E148" s="79" t="str" cm="1">
        <f t="array" aca="1" ref="E148" ca="1">IF(AND($A148&lt;&gt;"",$A148&lt;&gt;"fin"),IF(INDEX(Dépenses!$A$2:$O$5000,$B148,E$1)="","",INDEX(Dépenses!$A$2:$O$5000,$B148,E$1)),"")</f>
        <v/>
      </c>
      <c r="F148" s="79" t="str" cm="1">
        <f t="array" aca="1" ref="F148" ca="1">IF(AND($A148&lt;&gt;"",$A148&lt;&gt;"fin"),IF(INDEX(Dépenses!$A$2:$O$5000,$B148,F$1)="","",INDEX(Dépenses!$A$2:$O$5000,$B148,F$1)),"")</f>
        <v/>
      </c>
      <c r="G148" s="80" t="str" cm="1">
        <f t="array" aca="1" ref="G148" ca="1">IF(AND($A148&lt;&gt;"",$A148&lt;&gt;"fin"),IF(INDEX(Dépenses!$A$2:$O$5000,$B148,G$1)="","",INDEX(Dépenses!$A$2:$O$5000,$B148,G$1)),"")</f>
        <v/>
      </c>
      <c r="H148" s="11" t="str" cm="1">
        <f t="array" aca="1" ref="H148" ca="1">IF(AND($A148&lt;&gt;"",$A148&lt;&gt;"fin"),IF(INDEX(Dépenses!$A$2:$O$5000,$B148,H$1)="","",INDEX(Dépenses!$A$2:$O$5000,$B148,H$1)),"")</f>
        <v/>
      </c>
      <c r="I148" s="79" t="str" cm="1">
        <f t="array" aca="1" ref="I148" ca="1">IF(AND($A148&lt;&gt;"",$A148&lt;&gt;"fin"),IF(INDEX(Dépenses!$A$2:$O$5000,$B148,I$1)="","",INDEX(Dépenses!$A$2:$O$5000,$B148,I$1)),"")</f>
        <v/>
      </c>
      <c r="J148" s="81" t="str" cm="1">
        <f t="array" aca="1" ref="J148" ca="1">IF(AND($A148&lt;&gt;"",$A148&lt;&gt;"fin"),IF(INDEX(Dépenses!$A$2:$O$5000,$B148,J$1)="","",INDEX(Dépenses!$A$2:$O$5000,$B148,J$1)),"")</f>
        <v/>
      </c>
      <c r="K148" s="10" t="str" cm="1">
        <f t="array" aca="1" ref="K148" ca="1">IF(AND($A148&lt;&gt;"",$A148&lt;&gt;"fin"),IF(INDEX(Dépenses!$A$2:$T$5000,$B148,K$1)="","",INDEX(Dépenses!$A$2:$T$5000,$B148,K$1)),"")</f>
        <v/>
      </c>
      <c r="L148" s="10" t="str" cm="1">
        <f t="array" aca="1" ref="L148" ca="1">IF(AND($A148&lt;&gt;"",$A148&lt;&gt;"fin"),IF(INDEX(Dépenses!$A$2:$T$5000,$B148,L$1)="","",INDEX(Dépenses!$A$2:$T$5000,$B148,L$1)),"")</f>
        <v/>
      </c>
      <c r="M148" s="10" t="str" cm="1">
        <f t="array" aca="1" ref="M148" ca="1">IF(AND($A148&lt;&gt;"",$A148&lt;&gt;"fin"),IF(INDEX(Dépenses!$A$2:$T$5000,$B148,M$1)="","",INDEX(Dépenses!$A$2:$T$5000,$B148,M$1)),"")</f>
        <v/>
      </c>
      <c r="N148" s="10" t="str" cm="1">
        <f t="array" aca="1" ref="N148" ca="1">IF(AND($A148&lt;&gt;"",$A148&lt;&gt;"fin"),IF(INDEX(Dépenses!$A$2:$T$5000,$B148,N$1)="","",INDEX(Dépenses!$A$2:$T$5000,$B148,N$1)),"")</f>
        <v/>
      </c>
      <c r="O148" s="10" t="str" cm="1">
        <f t="array" aca="1" ref="O148" ca="1">IF(AND($A148&lt;&gt;"",$A148&lt;&gt;"fin"),IF(INDEX(Dépenses!$A$2:$T$5000,$B148,O$1)="","",INDEX(Dépenses!$A$2:$T$5000,$B148,O$1)),"")</f>
        <v/>
      </c>
      <c r="P148" s="10" t="str" cm="1">
        <f t="array" aca="1" ref="P148" ca="1">IF(AND($A148&lt;&gt;"",$A148&lt;&gt;"fin"),IF(INDEX(Dépenses!$A$2:$T$5000,$B148,P$1)="","",INDEX(Dépenses!$A$2:$T$5000,$B148,P$1)),"")</f>
        <v/>
      </c>
      <c r="Q148" s="10" t="str" cm="1">
        <f t="array" aca="1" ref="Q148" ca="1">IF(AND($A148&lt;&gt;"",$A148&lt;&gt;"fin"),IF(INDEX(Dépenses!$A$2:$T$5000,$B148,Q$1)="","",INDEX(Dépenses!$A$2:$T$5000,$B148,Q$1)),"")</f>
        <v/>
      </c>
      <c r="R148" s="10" t="str" cm="1">
        <f t="array" aca="1" ref="R148" ca="1">IF(AND($A148&lt;&gt;"",$A148&lt;&gt;"fin"),IF(INDEX(Dépenses!$A$2:$T$5000,$B148,R$1)="","",INDEX(Dépenses!$A$2:$T$5000,$B148,R$1)),"")</f>
        <v/>
      </c>
      <c r="S148" s="10" t="str" cm="1">
        <f t="array" aca="1" ref="S148" ca="1">IF(AND($A148&lt;&gt;"",$A148&lt;&gt;"fin"),IF(INDEX(Dépenses!$A$2:$T$5000,$B148,S$1)="","",INDEX(Dépenses!$A$2:$T$5000,$B148,S$1)),"")</f>
        <v/>
      </c>
      <c r="T148" s="10" t="str" cm="1">
        <f t="array" aca="1" ref="T148" ca="1">IF(AND($A148&lt;&gt;"",$A148&lt;&gt;"fin"),IF(INDEX(Dépenses!$A$2:$T$5000,$B148,T$1)="","",INDEX(Dépenses!$A$2:$T$5000,$B148,T$1)),"")</f>
        <v/>
      </c>
    </row>
    <row r="149" spans="1:20" x14ac:dyDescent="0.25">
      <c r="A149" t="str">
        <f ca="1">IF(OR(A148="",A148="fin"),"",IF(ISNA(MATCH($F$3,OFFSET(Dépenses!$F$2:$F$5000,B148,0),0)),"fin",MATCH($F$3,OFFSET(Dépenses!$F$2:$F$5000,B148,0),0)))</f>
        <v/>
      </c>
      <c r="B149" t="str">
        <f t="shared" ca="1" si="4"/>
        <v/>
      </c>
      <c r="D149" s="79" t="str" cm="1">
        <f t="array" aca="1" ref="D149" ca="1">IF(AND($A149&lt;&gt;"",$A149&lt;&gt;"fin"),IF(INDEX(Dépenses!$A$2:$O$5000,$B149,D$1)="","",INDEX(Dépenses!$A$2:$O$5000,$B149,D$1)),"")</f>
        <v/>
      </c>
      <c r="E149" s="79" t="str" cm="1">
        <f t="array" aca="1" ref="E149" ca="1">IF(AND($A149&lt;&gt;"",$A149&lt;&gt;"fin"),IF(INDEX(Dépenses!$A$2:$O$5000,$B149,E$1)="","",INDEX(Dépenses!$A$2:$O$5000,$B149,E$1)),"")</f>
        <v/>
      </c>
      <c r="F149" s="79" t="str" cm="1">
        <f t="array" aca="1" ref="F149" ca="1">IF(AND($A149&lt;&gt;"",$A149&lt;&gt;"fin"),IF(INDEX(Dépenses!$A$2:$O$5000,$B149,F$1)="","",INDEX(Dépenses!$A$2:$O$5000,$B149,F$1)),"")</f>
        <v/>
      </c>
      <c r="G149" s="80" t="str" cm="1">
        <f t="array" aca="1" ref="G149" ca="1">IF(AND($A149&lt;&gt;"",$A149&lt;&gt;"fin"),IF(INDEX(Dépenses!$A$2:$O$5000,$B149,G$1)="","",INDEX(Dépenses!$A$2:$O$5000,$B149,G$1)),"")</f>
        <v/>
      </c>
      <c r="H149" s="11" t="str" cm="1">
        <f t="array" aca="1" ref="H149" ca="1">IF(AND($A149&lt;&gt;"",$A149&lt;&gt;"fin"),IF(INDEX(Dépenses!$A$2:$O$5000,$B149,H$1)="","",INDEX(Dépenses!$A$2:$O$5000,$B149,H$1)),"")</f>
        <v/>
      </c>
      <c r="I149" s="79" t="str" cm="1">
        <f t="array" aca="1" ref="I149" ca="1">IF(AND($A149&lt;&gt;"",$A149&lt;&gt;"fin"),IF(INDEX(Dépenses!$A$2:$O$5000,$B149,I$1)="","",INDEX(Dépenses!$A$2:$O$5000,$B149,I$1)),"")</f>
        <v/>
      </c>
      <c r="J149" s="81" t="str" cm="1">
        <f t="array" aca="1" ref="J149" ca="1">IF(AND($A149&lt;&gt;"",$A149&lt;&gt;"fin"),IF(INDEX(Dépenses!$A$2:$O$5000,$B149,J$1)="","",INDEX(Dépenses!$A$2:$O$5000,$B149,J$1)),"")</f>
        <v/>
      </c>
      <c r="K149" s="10" t="str" cm="1">
        <f t="array" aca="1" ref="K149" ca="1">IF(AND($A149&lt;&gt;"",$A149&lt;&gt;"fin"),IF(INDEX(Dépenses!$A$2:$T$5000,$B149,K$1)="","",INDEX(Dépenses!$A$2:$T$5000,$B149,K$1)),"")</f>
        <v/>
      </c>
      <c r="L149" s="10" t="str" cm="1">
        <f t="array" aca="1" ref="L149" ca="1">IF(AND($A149&lt;&gt;"",$A149&lt;&gt;"fin"),IF(INDEX(Dépenses!$A$2:$T$5000,$B149,L$1)="","",INDEX(Dépenses!$A$2:$T$5000,$B149,L$1)),"")</f>
        <v/>
      </c>
      <c r="M149" s="10" t="str" cm="1">
        <f t="array" aca="1" ref="M149" ca="1">IF(AND($A149&lt;&gt;"",$A149&lt;&gt;"fin"),IF(INDEX(Dépenses!$A$2:$T$5000,$B149,M$1)="","",INDEX(Dépenses!$A$2:$T$5000,$B149,M$1)),"")</f>
        <v/>
      </c>
      <c r="N149" s="10" t="str" cm="1">
        <f t="array" aca="1" ref="N149" ca="1">IF(AND($A149&lt;&gt;"",$A149&lt;&gt;"fin"),IF(INDEX(Dépenses!$A$2:$T$5000,$B149,N$1)="","",INDEX(Dépenses!$A$2:$T$5000,$B149,N$1)),"")</f>
        <v/>
      </c>
      <c r="O149" s="10" t="str" cm="1">
        <f t="array" aca="1" ref="O149" ca="1">IF(AND($A149&lt;&gt;"",$A149&lt;&gt;"fin"),IF(INDEX(Dépenses!$A$2:$T$5000,$B149,O$1)="","",INDEX(Dépenses!$A$2:$T$5000,$B149,O$1)),"")</f>
        <v/>
      </c>
      <c r="P149" s="10" t="str" cm="1">
        <f t="array" aca="1" ref="P149" ca="1">IF(AND($A149&lt;&gt;"",$A149&lt;&gt;"fin"),IF(INDEX(Dépenses!$A$2:$T$5000,$B149,P$1)="","",INDEX(Dépenses!$A$2:$T$5000,$B149,P$1)),"")</f>
        <v/>
      </c>
      <c r="Q149" s="10" t="str" cm="1">
        <f t="array" aca="1" ref="Q149" ca="1">IF(AND($A149&lt;&gt;"",$A149&lt;&gt;"fin"),IF(INDEX(Dépenses!$A$2:$T$5000,$B149,Q$1)="","",INDEX(Dépenses!$A$2:$T$5000,$B149,Q$1)),"")</f>
        <v/>
      </c>
      <c r="R149" s="10" t="str" cm="1">
        <f t="array" aca="1" ref="R149" ca="1">IF(AND($A149&lt;&gt;"",$A149&lt;&gt;"fin"),IF(INDEX(Dépenses!$A$2:$T$5000,$B149,R$1)="","",INDEX(Dépenses!$A$2:$T$5000,$B149,R$1)),"")</f>
        <v/>
      </c>
      <c r="S149" s="10" t="str" cm="1">
        <f t="array" aca="1" ref="S149" ca="1">IF(AND($A149&lt;&gt;"",$A149&lt;&gt;"fin"),IF(INDEX(Dépenses!$A$2:$T$5000,$B149,S$1)="","",INDEX(Dépenses!$A$2:$T$5000,$B149,S$1)),"")</f>
        <v/>
      </c>
      <c r="T149" s="10" t="str" cm="1">
        <f t="array" aca="1" ref="T149" ca="1">IF(AND($A149&lt;&gt;"",$A149&lt;&gt;"fin"),IF(INDEX(Dépenses!$A$2:$T$5000,$B149,T$1)="","",INDEX(Dépenses!$A$2:$T$5000,$B149,T$1)),"")</f>
        <v/>
      </c>
    </row>
    <row r="150" spans="1:20" x14ac:dyDescent="0.25">
      <c r="A150" t="str">
        <f ca="1">IF(OR(A149="",A149="fin"),"",IF(ISNA(MATCH($F$3,OFFSET(Dépenses!$F$2:$F$5000,B149,0),0)),"fin",MATCH($F$3,OFFSET(Dépenses!$F$2:$F$5000,B149,0),0)))</f>
        <v/>
      </c>
      <c r="B150" t="str">
        <f t="shared" ca="1" si="4"/>
        <v/>
      </c>
      <c r="D150" s="79" t="str" cm="1">
        <f t="array" aca="1" ref="D150" ca="1">IF(AND($A150&lt;&gt;"",$A150&lt;&gt;"fin"),IF(INDEX(Dépenses!$A$2:$O$5000,$B150,D$1)="","",INDEX(Dépenses!$A$2:$O$5000,$B150,D$1)),"")</f>
        <v/>
      </c>
      <c r="E150" s="79" t="str" cm="1">
        <f t="array" aca="1" ref="E150" ca="1">IF(AND($A150&lt;&gt;"",$A150&lt;&gt;"fin"),IF(INDEX(Dépenses!$A$2:$O$5000,$B150,E$1)="","",INDEX(Dépenses!$A$2:$O$5000,$B150,E$1)),"")</f>
        <v/>
      </c>
      <c r="F150" s="79" t="str" cm="1">
        <f t="array" aca="1" ref="F150" ca="1">IF(AND($A150&lt;&gt;"",$A150&lt;&gt;"fin"),IF(INDEX(Dépenses!$A$2:$O$5000,$B150,F$1)="","",INDEX(Dépenses!$A$2:$O$5000,$B150,F$1)),"")</f>
        <v/>
      </c>
      <c r="G150" s="80" t="str" cm="1">
        <f t="array" aca="1" ref="G150" ca="1">IF(AND($A150&lt;&gt;"",$A150&lt;&gt;"fin"),IF(INDEX(Dépenses!$A$2:$O$5000,$B150,G$1)="","",INDEX(Dépenses!$A$2:$O$5000,$B150,G$1)),"")</f>
        <v/>
      </c>
      <c r="H150" s="11" t="str" cm="1">
        <f t="array" aca="1" ref="H150" ca="1">IF(AND($A150&lt;&gt;"",$A150&lt;&gt;"fin"),IF(INDEX(Dépenses!$A$2:$O$5000,$B150,H$1)="","",INDEX(Dépenses!$A$2:$O$5000,$B150,H$1)),"")</f>
        <v/>
      </c>
      <c r="I150" s="79" t="str" cm="1">
        <f t="array" aca="1" ref="I150" ca="1">IF(AND($A150&lt;&gt;"",$A150&lt;&gt;"fin"),IF(INDEX(Dépenses!$A$2:$O$5000,$B150,I$1)="","",INDEX(Dépenses!$A$2:$O$5000,$B150,I$1)),"")</f>
        <v/>
      </c>
      <c r="J150" s="81" t="str" cm="1">
        <f t="array" aca="1" ref="J150" ca="1">IF(AND($A150&lt;&gt;"",$A150&lt;&gt;"fin"),IF(INDEX(Dépenses!$A$2:$O$5000,$B150,J$1)="","",INDEX(Dépenses!$A$2:$O$5000,$B150,J$1)),"")</f>
        <v/>
      </c>
      <c r="K150" s="10" t="str" cm="1">
        <f t="array" aca="1" ref="K150" ca="1">IF(AND($A150&lt;&gt;"",$A150&lt;&gt;"fin"),IF(INDEX(Dépenses!$A$2:$T$5000,$B150,K$1)="","",INDEX(Dépenses!$A$2:$T$5000,$B150,K$1)),"")</f>
        <v/>
      </c>
      <c r="L150" s="10" t="str" cm="1">
        <f t="array" aca="1" ref="L150" ca="1">IF(AND($A150&lt;&gt;"",$A150&lt;&gt;"fin"),IF(INDEX(Dépenses!$A$2:$T$5000,$B150,L$1)="","",INDEX(Dépenses!$A$2:$T$5000,$B150,L$1)),"")</f>
        <v/>
      </c>
      <c r="M150" s="10" t="str" cm="1">
        <f t="array" aca="1" ref="M150" ca="1">IF(AND($A150&lt;&gt;"",$A150&lt;&gt;"fin"),IF(INDEX(Dépenses!$A$2:$T$5000,$B150,M$1)="","",INDEX(Dépenses!$A$2:$T$5000,$B150,M$1)),"")</f>
        <v/>
      </c>
      <c r="N150" s="10" t="str" cm="1">
        <f t="array" aca="1" ref="N150" ca="1">IF(AND($A150&lt;&gt;"",$A150&lt;&gt;"fin"),IF(INDEX(Dépenses!$A$2:$T$5000,$B150,N$1)="","",INDEX(Dépenses!$A$2:$T$5000,$B150,N$1)),"")</f>
        <v/>
      </c>
      <c r="O150" s="10" t="str" cm="1">
        <f t="array" aca="1" ref="O150" ca="1">IF(AND($A150&lt;&gt;"",$A150&lt;&gt;"fin"),IF(INDEX(Dépenses!$A$2:$T$5000,$B150,O$1)="","",INDEX(Dépenses!$A$2:$T$5000,$B150,O$1)),"")</f>
        <v/>
      </c>
      <c r="P150" s="10" t="str" cm="1">
        <f t="array" aca="1" ref="P150" ca="1">IF(AND($A150&lt;&gt;"",$A150&lt;&gt;"fin"),IF(INDEX(Dépenses!$A$2:$T$5000,$B150,P$1)="","",INDEX(Dépenses!$A$2:$T$5000,$B150,P$1)),"")</f>
        <v/>
      </c>
      <c r="Q150" s="10" t="str" cm="1">
        <f t="array" aca="1" ref="Q150" ca="1">IF(AND($A150&lt;&gt;"",$A150&lt;&gt;"fin"),IF(INDEX(Dépenses!$A$2:$T$5000,$B150,Q$1)="","",INDEX(Dépenses!$A$2:$T$5000,$B150,Q$1)),"")</f>
        <v/>
      </c>
      <c r="R150" s="10" t="str" cm="1">
        <f t="array" aca="1" ref="R150" ca="1">IF(AND($A150&lt;&gt;"",$A150&lt;&gt;"fin"),IF(INDEX(Dépenses!$A$2:$T$5000,$B150,R$1)="","",INDEX(Dépenses!$A$2:$T$5000,$B150,R$1)),"")</f>
        <v/>
      </c>
      <c r="S150" s="10" t="str" cm="1">
        <f t="array" aca="1" ref="S150" ca="1">IF(AND($A150&lt;&gt;"",$A150&lt;&gt;"fin"),IF(INDEX(Dépenses!$A$2:$T$5000,$B150,S$1)="","",INDEX(Dépenses!$A$2:$T$5000,$B150,S$1)),"")</f>
        <v/>
      </c>
      <c r="T150" s="10" t="str" cm="1">
        <f t="array" aca="1" ref="T150" ca="1">IF(AND($A150&lt;&gt;"",$A150&lt;&gt;"fin"),IF(INDEX(Dépenses!$A$2:$T$5000,$B150,T$1)="","",INDEX(Dépenses!$A$2:$T$5000,$B150,T$1)),"")</f>
        <v/>
      </c>
    </row>
    <row r="151" spans="1:20" x14ac:dyDescent="0.25">
      <c r="A151" t="str">
        <f ca="1">IF(OR(A150="",A150="fin"),"",IF(ISNA(MATCH($F$3,OFFSET(Dépenses!$F$2:$F$5000,B150,0),0)),"fin",MATCH($F$3,OFFSET(Dépenses!$F$2:$F$5000,B150,0),0)))</f>
        <v/>
      </c>
      <c r="B151" t="str">
        <f t="shared" ca="1" si="4"/>
        <v/>
      </c>
      <c r="D151" s="79" t="str" cm="1">
        <f t="array" aca="1" ref="D151" ca="1">IF(AND($A151&lt;&gt;"",$A151&lt;&gt;"fin"),IF(INDEX(Dépenses!$A$2:$O$5000,$B151,D$1)="","",INDEX(Dépenses!$A$2:$O$5000,$B151,D$1)),"")</f>
        <v/>
      </c>
      <c r="E151" s="79" t="str" cm="1">
        <f t="array" aca="1" ref="E151" ca="1">IF(AND($A151&lt;&gt;"",$A151&lt;&gt;"fin"),IF(INDEX(Dépenses!$A$2:$O$5000,$B151,E$1)="","",INDEX(Dépenses!$A$2:$O$5000,$B151,E$1)),"")</f>
        <v/>
      </c>
      <c r="F151" s="79" t="str" cm="1">
        <f t="array" aca="1" ref="F151" ca="1">IF(AND($A151&lt;&gt;"",$A151&lt;&gt;"fin"),IF(INDEX(Dépenses!$A$2:$O$5000,$B151,F$1)="","",INDEX(Dépenses!$A$2:$O$5000,$B151,F$1)),"")</f>
        <v/>
      </c>
      <c r="G151" s="80" t="str" cm="1">
        <f t="array" aca="1" ref="G151" ca="1">IF(AND($A151&lt;&gt;"",$A151&lt;&gt;"fin"),IF(INDEX(Dépenses!$A$2:$O$5000,$B151,G$1)="","",INDEX(Dépenses!$A$2:$O$5000,$B151,G$1)),"")</f>
        <v/>
      </c>
      <c r="H151" s="11" t="str" cm="1">
        <f t="array" aca="1" ref="H151" ca="1">IF(AND($A151&lt;&gt;"",$A151&lt;&gt;"fin"),IF(INDEX(Dépenses!$A$2:$O$5000,$B151,H$1)="","",INDEX(Dépenses!$A$2:$O$5000,$B151,H$1)),"")</f>
        <v/>
      </c>
      <c r="I151" s="79" t="str" cm="1">
        <f t="array" aca="1" ref="I151" ca="1">IF(AND($A151&lt;&gt;"",$A151&lt;&gt;"fin"),IF(INDEX(Dépenses!$A$2:$O$5000,$B151,I$1)="","",INDEX(Dépenses!$A$2:$O$5000,$B151,I$1)),"")</f>
        <v/>
      </c>
      <c r="J151" s="81" t="str" cm="1">
        <f t="array" aca="1" ref="J151" ca="1">IF(AND($A151&lt;&gt;"",$A151&lt;&gt;"fin"),IF(INDEX(Dépenses!$A$2:$O$5000,$B151,J$1)="","",INDEX(Dépenses!$A$2:$O$5000,$B151,J$1)),"")</f>
        <v/>
      </c>
      <c r="K151" s="10" t="str" cm="1">
        <f t="array" aca="1" ref="K151" ca="1">IF(AND($A151&lt;&gt;"",$A151&lt;&gt;"fin"),IF(INDEX(Dépenses!$A$2:$T$5000,$B151,K$1)="","",INDEX(Dépenses!$A$2:$T$5000,$B151,K$1)),"")</f>
        <v/>
      </c>
      <c r="L151" s="10" t="str" cm="1">
        <f t="array" aca="1" ref="L151" ca="1">IF(AND($A151&lt;&gt;"",$A151&lt;&gt;"fin"),IF(INDEX(Dépenses!$A$2:$T$5000,$B151,L$1)="","",INDEX(Dépenses!$A$2:$T$5000,$B151,L$1)),"")</f>
        <v/>
      </c>
      <c r="M151" s="10" t="str" cm="1">
        <f t="array" aca="1" ref="M151" ca="1">IF(AND($A151&lt;&gt;"",$A151&lt;&gt;"fin"),IF(INDEX(Dépenses!$A$2:$T$5000,$B151,M$1)="","",INDEX(Dépenses!$A$2:$T$5000,$B151,M$1)),"")</f>
        <v/>
      </c>
      <c r="N151" s="10" t="str" cm="1">
        <f t="array" aca="1" ref="N151" ca="1">IF(AND($A151&lt;&gt;"",$A151&lt;&gt;"fin"),IF(INDEX(Dépenses!$A$2:$T$5000,$B151,N$1)="","",INDEX(Dépenses!$A$2:$T$5000,$B151,N$1)),"")</f>
        <v/>
      </c>
      <c r="O151" s="10" t="str" cm="1">
        <f t="array" aca="1" ref="O151" ca="1">IF(AND($A151&lt;&gt;"",$A151&lt;&gt;"fin"),IF(INDEX(Dépenses!$A$2:$T$5000,$B151,O$1)="","",INDEX(Dépenses!$A$2:$T$5000,$B151,O$1)),"")</f>
        <v/>
      </c>
      <c r="P151" s="10" t="str" cm="1">
        <f t="array" aca="1" ref="P151" ca="1">IF(AND($A151&lt;&gt;"",$A151&lt;&gt;"fin"),IF(INDEX(Dépenses!$A$2:$T$5000,$B151,P$1)="","",INDEX(Dépenses!$A$2:$T$5000,$B151,P$1)),"")</f>
        <v/>
      </c>
      <c r="Q151" s="10" t="str" cm="1">
        <f t="array" aca="1" ref="Q151" ca="1">IF(AND($A151&lt;&gt;"",$A151&lt;&gt;"fin"),IF(INDEX(Dépenses!$A$2:$T$5000,$B151,Q$1)="","",INDEX(Dépenses!$A$2:$T$5000,$B151,Q$1)),"")</f>
        <v/>
      </c>
      <c r="R151" s="10" t="str" cm="1">
        <f t="array" aca="1" ref="R151" ca="1">IF(AND($A151&lt;&gt;"",$A151&lt;&gt;"fin"),IF(INDEX(Dépenses!$A$2:$T$5000,$B151,R$1)="","",INDEX(Dépenses!$A$2:$T$5000,$B151,R$1)),"")</f>
        <v/>
      </c>
      <c r="S151" s="10" t="str" cm="1">
        <f t="array" aca="1" ref="S151" ca="1">IF(AND($A151&lt;&gt;"",$A151&lt;&gt;"fin"),IF(INDEX(Dépenses!$A$2:$T$5000,$B151,S$1)="","",INDEX(Dépenses!$A$2:$T$5000,$B151,S$1)),"")</f>
        <v/>
      </c>
      <c r="T151" s="10" t="str" cm="1">
        <f t="array" aca="1" ref="T151" ca="1">IF(AND($A151&lt;&gt;"",$A151&lt;&gt;"fin"),IF(INDEX(Dépenses!$A$2:$T$5000,$B151,T$1)="","",INDEX(Dépenses!$A$2:$T$5000,$B151,T$1)),"")</f>
        <v/>
      </c>
    </row>
    <row r="152" spans="1:20" x14ac:dyDescent="0.25">
      <c r="A152" t="str">
        <f ca="1">IF(OR(A151="",A151="fin"),"",IF(ISNA(MATCH($F$3,OFFSET(Dépenses!$F$2:$F$5000,B151,0),0)),"fin",MATCH($F$3,OFFSET(Dépenses!$F$2:$F$5000,B151,0),0)))</f>
        <v/>
      </c>
      <c r="B152" t="str">
        <f t="shared" ca="1" si="4"/>
        <v/>
      </c>
      <c r="D152" s="79" t="str" cm="1">
        <f t="array" aca="1" ref="D152" ca="1">IF(AND($A152&lt;&gt;"",$A152&lt;&gt;"fin"),IF(INDEX(Dépenses!$A$2:$O$5000,$B152,D$1)="","",INDEX(Dépenses!$A$2:$O$5000,$B152,D$1)),"")</f>
        <v/>
      </c>
      <c r="E152" s="79" t="str" cm="1">
        <f t="array" aca="1" ref="E152" ca="1">IF(AND($A152&lt;&gt;"",$A152&lt;&gt;"fin"),IF(INDEX(Dépenses!$A$2:$O$5000,$B152,E$1)="","",INDEX(Dépenses!$A$2:$O$5000,$B152,E$1)),"")</f>
        <v/>
      </c>
      <c r="F152" s="79" t="str" cm="1">
        <f t="array" aca="1" ref="F152" ca="1">IF(AND($A152&lt;&gt;"",$A152&lt;&gt;"fin"),IF(INDEX(Dépenses!$A$2:$O$5000,$B152,F$1)="","",INDEX(Dépenses!$A$2:$O$5000,$B152,F$1)),"")</f>
        <v/>
      </c>
      <c r="G152" s="80" t="str" cm="1">
        <f t="array" aca="1" ref="G152" ca="1">IF(AND($A152&lt;&gt;"",$A152&lt;&gt;"fin"),IF(INDEX(Dépenses!$A$2:$O$5000,$B152,G$1)="","",INDEX(Dépenses!$A$2:$O$5000,$B152,G$1)),"")</f>
        <v/>
      </c>
      <c r="H152" s="11" t="str" cm="1">
        <f t="array" aca="1" ref="H152" ca="1">IF(AND($A152&lt;&gt;"",$A152&lt;&gt;"fin"),IF(INDEX(Dépenses!$A$2:$O$5000,$B152,H$1)="","",INDEX(Dépenses!$A$2:$O$5000,$B152,H$1)),"")</f>
        <v/>
      </c>
      <c r="I152" s="79" t="str" cm="1">
        <f t="array" aca="1" ref="I152" ca="1">IF(AND($A152&lt;&gt;"",$A152&lt;&gt;"fin"),IF(INDEX(Dépenses!$A$2:$O$5000,$B152,I$1)="","",INDEX(Dépenses!$A$2:$O$5000,$B152,I$1)),"")</f>
        <v/>
      </c>
      <c r="J152" s="81" t="str" cm="1">
        <f t="array" aca="1" ref="J152" ca="1">IF(AND($A152&lt;&gt;"",$A152&lt;&gt;"fin"),IF(INDEX(Dépenses!$A$2:$O$5000,$B152,J$1)="","",INDEX(Dépenses!$A$2:$O$5000,$B152,J$1)),"")</f>
        <v/>
      </c>
      <c r="K152" s="10" t="str" cm="1">
        <f t="array" aca="1" ref="K152" ca="1">IF(AND($A152&lt;&gt;"",$A152&lt;&gt;"fin"),IF(INDEX(Dépenses!$A$2:$T$5000,$B152,K$1)="","",INDEX(Dépenses!$A$2:$T$5000,$B152,K$1)),"")</f>
        <v/>
      </c>
      <c r="L152" s="10" t="str" cm="1">
        <f t="array" aca="1" ref="L152" ca="1">IF(AND($A152&lt;&gt;"",$A152&lt;&gt;"fin"),IF(INDEX(Dépenses!$A$2:$T$5000,$B152,L$1)="","",INDEX(Dépenses!$A$2:$T$5000,$B152,L$1)),"")</f>
        <v/>
      </c>
      <c r="M152" s="10" t="str" cm="1">
        <f t="array" aca="1" ref="M152" ca="1">IF(AND($A152&lt;&gt;"",$A152&lt;&gt;"fin"),IF(INDEX(Dépenses!$A$2:$T$5000,$B152,M$1)="","",INDEX(Dépenses!$A$2:$T$5000,$B152,M$1)),"")</f>
        <v/>
      </c>
      <c r="N152" s="10" t="str" cm="1">
        <f t="array" aca="1" ref="N152" ca="1">IF(AND($A152&lt;&gt;"",$A152&lt;&gt;"fin"),IF(INDEX(Dépenses!$A$2:$T$5000,$B152,N$1)="","",INDEX(Dépenses!$A$2:$T$5000,$B152,N$1)),"")</f>
        <v/>
      </c>
      <c r="O152" s="10" t="str" cm="1">
        <f t="array" aca="1" ref="O152" ca="1">IF(AND($A152&lt;&gt;"",$A152&lt;&gt;"fin"),IF(INDEX(Dépenses!$A$2:$T$5000,$B152,O$1)="","",INDEX(Dépenses!$A$2:$T$5000,$B152,O$1)),"")</f>
        <v/>
      </c>
      <c r="P152" s="10" t="str" cm="1">
        <f t="array" aca="1" ref="P152" ca="1">IF(AND($A152&lt;&gt;"",$A152&lt;&gt;"fin"),IF(INDEX(Dépenses!$A$2:$T$5000,$B152,P$1)="","",INDEX(Dépenses!$A$2:$T$5000,$B152,P$1)),"")</f>
        <v/>
      </c>
      <c r="Q152" s="10" t="str" cm="1">
        <f t="array" aca="1" ref="Q152" ca="1">IF(AND($A152&lt;&gt;"",$A152&lt;&gt;"fin"),IF(INDEX(Dépenses!$A$2:$T$5000,$B152,Q$1)="","",INDEX(Dépenses!$A$2:$T$5000,$B152,Q$1)),"")</f>
        <v/>
      </c>
      <c r="R152" s="10" t="str" cm="1">
        <f t="array" aca="1" ref="R152" ca="1">IF(AND($A152&lt;&gt;"",$A152&lt;&gt;"fin"),IF(INDEX(Dépenses!$A$2:$T$5000,$B152,R$1)="","",INDEX(Dépenses!$A$2:$T$5000,$B152,R$1)),"")</f>
        <v/>
      </c>
      <c r="S152" s="10" t="str" cm="1">
        <f t="array" aca="1" ref="S152" ca="1">IF(AND($A152&lt;&gt;"",$A152&lt;&gt;"fin"),IF(INDEX(Dépenses!$A$2:$T$5000,$B152,S$1)="","",INDEX(Dépenses!$A$2:$T$5000,$B152,S$1)),"")</f>
        <v/>
      </c>
      <c r="T152" s="10" t="str" cm="1">
        <f t="array" aca="1" ref="T152" ca="1">IF(AND($A152&lt;&gt;"",$A152&lt;&gt;"fin"),IF(INDEX(Dépenses!$A$2:$T$5000,$B152,T$1)="","",INDEX(Dépenses!$A$2:$T$5000,$B152,T$1)),"")</f>
        <v/>
      </c>
    </row>
    <row r="153" spans="1:20" x14ac:dyDescent="0.25">
      <c r="A153" t="str">
        <f ca="1">IF(OR(A152="",A152="fin"),"",IF(ISNA(MATCH($F$3,OFFSET(Dépenses!$F$2:$F$5000,B152,0),0)),"fin",MATCH($F$3,OFFSET(Dépenses!$F$2:$F$5000,B152,0),0)))</f>
        <v/>
      </c>
      <c r="B153" t="str">
        <f t="shared" ca="1" si="4"/>
        <v/>
      </c>
      <c r="D153" s="79" t="str" cm="1">
        <f t="array" aca="1" ref="D153" ca="1">IF(AND($A153&lt;&gt;"",$A153&lt;&gt;"fin"),IF(INDEX(Dépenses!$A$2:$O$5000,$B153,D$1)="","",INDEX(Dépenses!$A$2:$O$5000,$B153,D$1)),"")</f>
        <v/>
      </c>
      <c r="E153" s="79" t="str" cm="1">
        <f t="array" aca="1" ref="E153" ca="1">IF(AND($A153&lt;&gt;"",$A153&lt;&gt;"fin"),IF(INDEX(Dépenses!$A$2:$O$5000,$B153,E$1)="","",INDEX(Dépenses!$A$2:$O$5000,$B153,E$1)),"")</f>
        <v/>
      </c>
      <c r="F153" s="79" t="str" cm="1">
        <f t="array" aca="1" ref="F153" ca="1">IF(AND($A153&lt;&gt;"",$A153&lt;&gt;"fin"),IF(INDEX(Dépenses!$A$2:$O$5000,$B153,F$1)="","",INDEX(Dépenses!$A$2:$O$5000,$B153,F$1)),"")</f>
        <v/>
      </c>
      <c r="G153" s="80" t="str" cm="1">
        <f t="array" aca="1" ref="G153" ca="1">IF(AND($A153&lt;&gt;"",$A153&lt;&gt;"fin"),IF(INDEX(Dépenses!$A$2:$O$5000,$B153,G$1)="","",INDEX(Dépenses!$A$2:$O$5000,$B153,G$1)),"")</f>
        <v/>
      </c>
      <c r="H153" s="11" t="str" cm="1">
        <f t="array" aca="1" ref="H153" ca="1">IF(AND($A153&lt;&gt;"",$A153&lt;&gt;"fin"),IF(INDEX(Dépenses!$A$2:$O$5000,$B153,H$1)="","",INDEX(Dépenses!$A$2:$O$5000,$B153,H$1)),"")</f>
        <v/>
      </c>
      <c r="I153" s="79" t="str" cm="1">
        <f t="array" aca="1" ref="I153" ca="1">IF(AND($A153&lt;&gt;"",$A153&lt;&gt;"fin"),IF(INDEX(Dépenses!$A$2:$O$5000,$B153,I$1)="","",INDEX(Dépenses!$A$2:$O$5000,$B153,I$1)),"")</f>
        <v/>
      </c>
      <c r="J153" s="81" t="str" cm="1">
        <f t="array" aca="1" ref="J153" ca="1">IF(AND($A153&lt;&gt;"",$A153&lt;&gt;"fin"),IF(INDEX(Dépenses!$A$2:$O$5000,$B153,J$1)="","",INDEX(Dépenses!$A$2:$O$5000,$B153,J$1)),"")</f>
        <v/>
      </c>
      <c r="K153" s="10" t="str" cm="1">
        <f t="array" aca="1" ref="K153" ca="1">IF(AND($A153&lt;&gt;"",$A153&lt;&gt;"fin"),IF(INDEX(Dépenses!$A$2:$T$5000,$B153,K$1)="","",INDEX(Dépenses!$A$2:$T$5000,$B153,K$1)),"")</f>
        <v/>
      </c>
      <c r="L153" s="10" t="str" cm="1">
        <f t="array" aca="1" ref="L153" ca="1">IF(AND($A153&lt;&gt;"",$A153&lt;&gt;"fin"),IF(INDEX(Dépenses!$A$2:$T$5000,$B153,L$1)="","",INDEX(Dépenses!$A$2:$T$5000,$B153,L$1)),"")</f>
        <v/>
      </c>
      <c r="M153" s="10" t="str" cm="1">
        <f t="array" aca="1" ref="M153" ca="1">IF(AND($A153&lt;&gt;"",$A153&lt;&gt;"fin"),IF(INDEX(Dépenses!$A$2:$T$5000,$B153,M$1)="","",INDEX(Dépenses!$A$2:$T$5000,$B153,M$1)),"")</f>
        <v/>
      </c>
      <c r="N153" s="10" t="str" cm="1">
        <f t="array" aca="1" ref="N153" ca="1">IF(AND($A153&lt;&gt;"",$A153&lt;&gt;"fin"),IF(INDEX(Dépenses!$A$2:$T$5000,$B153,N$1)="","",INDEX(Dépenses!$A$2:$T$5000,$B153,N$1)),"")</f>
        <v/>
      </c>
      <c r="O153" s="10" t="str" cm="1">
        <f t="array" aca="1" ref="O153" ca="1">IF(AND($A153&lt;&gt;"",$A153&lt;&gt;"fin"),IF(INDEX(Dépenses!$A$2:$T$5000,$B153,O$1)="","",INDEX(Dépenses!$A$2:$T$5000,$B153,O$1)),"")</f>
        <v/>
      </c>
      <c r="P153" s="10" t="str" cm="1">
        <f t="array" aca="1" ref="P153" ca="1">IF(AND($A153&lt;&gt;"",$A153&lt;&gt;"fin"),IF(INDEX(Dépenses!$A$2:$T$5000,$B153,P$1)="","",INDEX(Dépenses!$A$2:$T$5000,$B153,P$1)),"")</f>
        <v/>
      </c>
      <c r="Q153" s="10" t="str" cm="1">
        <f t="array" aca="1" ref="Q153" ca="1">IF(AND($A153&lt;&gt;"",$A153&lt;&gt;"fin"),IF(INDEX(Dépenses!$A$2:$T$5000,$B153,Q$1)="","",INDEX(Dépenses!$A$2:$T$5000,$B153,Q$1)),"")</f>
        <v/>
      </c>
      <c r="R153" s="10" t="str" cm="1">
        <f t="array" aca="1" ref="R153" ca="1">IF(AND($A153&lt;&gt;"",$A153&lt;&gt;"fin"),IF(INDEX(Dépenses!$A$2:$T$5000,$B153,R$1)="","",INDEX(Dépenses!$A$2:$T$5000,$B153,R$1)),"")</f>
        <v/>
      </c>
      <c r="S153" s="10" t="str" cm="1">
        <f t="array" aca="1" ref="S153" ca="1">IF(AND($A153&lt;&gt;"",$A153&lt;&gt;"fin"),IF(INDEX(Dépenses!$A$2:$T$5000,$B153,S$1)="","",INDEX(Dépenses!$A$2:$T$5000,$B153,S$1)),"")</f>
        <v/>
      </c>
      <c r="T153" s="10" t="str" cm="1">
        <f t="array" aca="1" ref="T153" ca="1">IF(AND($A153&lt;&gt;"",$A153&lt;&gt;"fin"),IF(INDEX(Dépenses!$A$2:$T$5000,$B153,T$1)="","",INDEX(Dépenses!$A$2:$T$5000,$B153,T$1)),"")</f>
        <v/>
      </c>
    </row>
    <row r="154" spans="1:20" x14ac:dyDescent="0.25">
      <c r="A154" t="str">
        <f ca="1">IF(OR(A153="",A153="fin"),"",IF(ISNA(MATCH($F$3,OFFSET(Dépenses!$F$2:$F$5000,B153,0),0)),"fin",MATCH($F$3,OFFSET(Dépenses!$F$2:$F$5000,B153,0),0)))</f>
        <v/>
      </c>
      <c r="B154" t="str">
        <f t="shared" ca="1" si="4"/>
        <v/>
      </c>
      <c r="D154" s="79" t="str" cm="1">
        <f t="array" aca="1" ref="D154" ca="1">IF(AND($A154&lt;&gt;"",$A154&lt;&gt;"fin"),IF(INDEX(Dépenses!$A$2:$O$5000,$B154,D$1)="","",INDEX(Dépenses!$A$2:$O$5000,$B154,D$1)),"")</f>
        <v/>
      </c>
      <c r="E154" s="79" t="str" cm="1">
        <f t="array" aca="1" ref="E154" ca="1">IF(AND($A154&lt;&gt;"",$A154&lt;&gt;"fin"),IF(INDEX(Dépenses!$A$2:$O$5000,$B154,E$1)="","",INDEX(Dépenses!$A$2:$O$5000,$B154,E$1)),"")</f>
        <v/>
      </c>
      <c r="F154" s="79" t="str" cm="1">
        <f t="array" aca="1" ref="F154" ca="1">IF(AND($A154&lt;&gt;"",$A154&lt;&gt;"fin"),IF(INDEX(Dépenses!$A$2:$O$5000,$B154,F$1)="","",INDEX(Dépenses!$A$2:$O$5000,$B154,F$1)),"")</f>
        <v/>
      </c>
      <c r="G154" s="80" t="str" cm="1">
        <f t="array" aca="1" ref="G154" ca="1">IF(AND($A154&lt;&gt;"",$A154&lt;&gt;"fin"),IF(INDEX(Dépenses!$A$2:$O$5000,$B154,G$1)="","",INDEX(Dépenses!$A$2:$O$5000,$B154,G$1)),"")</f>
        <v/>
      </c>
      <c r="H154" s="11" t="str" cm="1">
        <f t="array" aca="1" ref="H154" ca="1">IF(AND($A154&lt;&gt;"",$A154&lt;&gt;"fin"),IF(INDEX(Dépenses!$A$2:$O$5000,$B154,H$1)="","",INDEX(Dépenses!$A$2:$O$5000,$B154,H$1)),"")</f>
        <v/>
      </c>
      <c r="I154" s="79" t="str" cm="1">
        <f t="array" aca="1" ref="I154" ca="1">IF(AND($A154&lt;&gt;"",$A154&lt;&gt;"fin"),IF(INDEX(Dépenses!$A$2:$O$5000,$B154,I$1)="","",INDEX(Dépenses!$A$2:$O$5000,$B154,I$1)),"")</f>
        <v/>
      </c>
      <c r="J154" s="81" t="str" cm="1">
        <f t="array" aca="1" ref="J154" ca="1">IF(AND($A154&lt;&gt;"",$A154&lt;&gt;"fin"),IF(INDEX(Dépenses!$A$2:$O$5000,$B154,J$1)="","",INDEX(Dépenses!$A$2:$O$5000,$B154,J$1)),"")</f>
        <v/>
      </c>
      <c r="K154" s="10" t="str" cm="1">
        <f t="array" aca="1" ref="K154" ca="1">IF(AND($A154&lt;&gt;"",$A154&lt;&gt;"fin"),IF(INDEX(Dépenses!$A$2:$T$5000,$B154,K$1)="","",INDEX(Dépenses!$A$2:$T$5000,$B154,K$1)),"")</f>
        <v/>
      </c>
      <c r="L154" s="10" t="str" cm="1">
        <f t="array" aca="1" ref="L154" ca="1">IF(AND($A154&lt;&gt;"",$A154&lt;&gt;"fin"),IF(INDEX(Dépenses!$A$2:$T$5000,$B154,L$1)="","",INDEX(Dépenses!$A$2:$T$5000,$B154,L$1)),"")</f>
        <v/>
      </c>
      <c r="M154" s="10" t="str" cm="1">
        <f t="array" aca="1" ref="M154" ca="1">IF(AND($A154&lt;&gt;"",$A154&lt;&gt;"fin"),IF(INDEX(Dépenses!$A$2:$T$5000,$B154,M$1)="","",INDEX(Dépenses!$A$2:$T$5000,$B154,M$1)),"")</f>
        <v/>
      </c>
      <c r="N154" s="10" t="str" cm="1">
        <f t="array" aca="1" ref="N154" ca="1">IF(AND($A154&lt;&gt;"",$A154&lt;&gt;"fin"),IF(INDEX(Dépenses!$A$2:$T$5000,$B154,N$1)="","",INDEX(Dépenses!$A$2:$T$5000,$B154,N$1)),"")</f>
        <v/>
      </c>
      <c r="O154" s="10" t="str" cm="1">
        <f t="array" aca="1" ref="O154" ca="1">IF(AND($A154&lt;&gt;"",$A154&lt;&gt;"fin"),IF(INDEX(Dépenses!$A$2:$T$5000,$B154,O$1)="","",INDEX(Dépenses!$A$2:$T$5000,$B154,O$1)),"")</f>
        <v/>
      </c>
      <c r="P154" s="10" t="str" cm="1">
        <f t="array" aca="1" ref="P154" ca="1">IF(AND($A154&lt;&gt;"",$A154&lt;&gt;"fin"),IF(INDEX(Dépenses!$A$2:$T$5000,$B154,P$1)="","",INDEX(Dépenses!$A$2:$T$5000,$B154,P$1)),"")</f>
        <v/>
      </c>
      <c r="Q154" s="10" t="str" cm="1">
        <f t="array" aca="1" ref="Q154" ca="1">IF(AND($A154&lt;&gt;"",$A154&lt;&gt;"fin"),IF(INDEX(Dépenses!$A$2:$T$5000,$B154,Q$1)="","",INDEX(Dépenses!$A$2:$T$5000,$B154,Q$1)),"")</f>
        <v/>
      </c>
      <c r="R154" s="10" t="str" cm="1">
        <f t="array" aca="1" ref="R154" ca="1">IF(AND($A154&lt;&gt;"",$A154&lt;&gt;"fin"),IF(INDEX(Dépenses!$A$2:$T$5000,$B154,R$1)="","",INDEX(Dépenses!$A$2:$T$5000,$B154,R$1)),"")</f>
        <v/>
      </c>
      <c r="S154" s="10" t="str" cm="1">
        <f t="array" aca="1" ref="S154" ca="1">IF(AND($A154&lt;&gt;"",$A154&lt;&gt;"fin"),IF(INDEX(Dépenses!$A$2:$T$5000,$B154,S$1)="","",INDEX(Dépenses!$A$2:$T$5000,$B154,S$1)),"")</f>
        <v/>
      </c>
      <c r="T154" s="10" t="str" cm="1">
        <f t="array" aca="1" ref="T154" ca="1">IF(AND($A154&lt;&gt;"",$A154&lt;&gt;"fin"),IF(INDEX(Dépenses!$A$2:$T$5000,$B154,T$1)="","",INDEX(Dépenses!$A$2:$T$5000,$B154,T$1)),"")</f>
        <v/>
      </c>
    </row>
    <row r="155" spans="1:20" x14ac:dyDescent="0.25">
      <c r="A155" t="str">
        <f ca="1">IF(OR(A154="",A154="fin"),"",IF(ISNA(MATCH($F$3,OFFSET(Dépenses!$F$2:$F$5000,B154,0),0)),"fin",MATCH($F$3,OFFSET(Dépenses!$F$2:$F$5000,B154,0),0)))</f>
        <v/>
      </c>
      <c r="B155" t="str">
        <f t="shared" ca="1" si="4"/>
        <v/>
      </c>
      <c r="D155" s="79" t="str" cm="1">
        <f t="array" aca="1" ref="D155" ca="1">IF(AND($A155&lt;&gt;"",$A155&lt;&gt;"fin"),IF(INDEX(Dépenses!$A$2:$O$5000,$B155,D$1)="","",INDEX(Dépenses!$A$2:$O$5000,$B155,D$1)),"")</f>
        <v/>
      </c>
      <c r="E155" s="79" t="str" cm="1">
        <f t="array" aca="1" ref="E155" ca="1">IF(AND($A155&lt;&gt;"",$A155&lt;&gt;"fin"),IF(INDEX(Dépenses!$A$2:$O$5000,$B155,E$1)="","",INDEX(Dépenses!$A$2:$O$5000,$B155,E$1)),"")</f>
        <v/>
      </c>
      <c r="F155" s="79" t="str" cm="1">
        <f t="array" aca="1" ref="F155" ca="1">IF(AND($A155&lt;&gt;"",$A155&lt;&gt;"fin"),IF(INDEX(Dépenses!$A$2:$O$5000,$B155,F$1)="","",INDEX(Dépenses!$A$2:$O$5000,$B155,F$1)),"")</f>
        <v/>
      </c>
      <c r="G155" s="80" t="str" cm="1">
        <f t="array" aca="1" ref="G155" ca="1">IF(AND($A155&lt;&gt;"",$A155&lt;&gt;"fin"),IF(INDEX(Dépenses!$A$2:$O$5000,$B155,G$1)="","",INDEX(Dépenses!$A$2:$O$5000,$B155,G$1)),"")</f>
        <v/>
      </c>
      <c r="H155" s="11" t="str" cm="1">
        <f t="array" aca="1" ref="H155" ca="1">IF(AND($A155&lt;&gt;"",$A155&lt;&gt;"fin"),IF(INDEX(Dépenses!$A$2:$O$5000,$B155,H$1)="","",INDEX(Dépenses!$A$2:$O$5000,$B155,H$1)),"")</f>
        <v/>
      </c>
      <c r="I155" s="79" t="str" cm="1">
        <f t="array" aca="1" ref="I155" ca="1">IF(AND($A155&lt;&gt;"",$A155&lt;&gt;"fin"),IF(INDEX(Dépenses!$A$2:$O$5000,$B155,I$1)="","",INDEX(Dépenses!$A$2:$O$5000,$B155,I$1)),"")</f>
        <v/>
      </c>
      <c r="J155" s="81" t="str" cm="1">
        <f t="array" aca="1" ref="J155" ca="1">IF(AND($A155&lt;&gt;"",$A155&lt;&gt;"fin"),IF(INDEX(Dépenses!$A$2:$O$5000,$B155,J$1)="","",INDEX(Dépenses!$A$2:$O$5000,$B155,J$1)),"")</f>
        <v/>
      </c>
      <c r="K155" s="10" t="str" cm="1">
        <f t="array" aca="1" ref="K155" ca="1">IF(AND($A155&lt;&gt;"",$A155&lt;&gt;"fin"),IF(INDEX(Dépenses!$A$2:$T$5000,$B155,K$1)="","",INDEX(Dépenses!$A$2:$T$5000,$B155,K$1)),"")</f>
        <v/>
      </c>
      <c r="L155" s="10" t="str" cm="1">
        <f t="array" aca="1" ref="L155" ca="1">IF(AND($A155&lt;&gt;"",$A155&lt;&gt;"fin"),IF(INDEX(Dépenses!$A$2:$T$5000,$B155,L$1)="","",INDEX(Dépenses!$A$2:$T$5000,$B155,L$1)),"")</f>
        <v/>
      </c>
      <c r="M155" s="10" t="str" cm="1">
        <f t="array" aca="1" ref="M155" ca="1">IF(AND($A155&lt;&gt;"",$A155&lt;&gt;"fin"),IF(INDEX(Dépenses!$A$2:$T$5000,$B155,M$1)="","",INDEX(Dépenses!$A$2:$T$5000,$B155,M$1)),"")</f>
        <v/>
      </c>
      <c r="N155" s="10" t="str" cm="1">
        <f t="array" aca="1" ref="N155" ca="1">IF(AND($A155&lt;&gt;"",$A155&lt;&gt;"fin"),IF(INDEX(Dépenses!$A$2:$T$5000,$B155,N$1)="","",INDEX(Dépenses!$A$2:$T$5000,$B155,N$1)),"")</f>
        <v/>
      </c>
      <c r="O155" s="10" t="str" cm="1">
        <f t="array" aca="1" ref="O155" ca="1">IF(AND($A155&lt;&gt;"",$A155&lt;&gt;"fin"),IF(INDEX(Dépenses!$A$2:$T$5000,$B155,O$1)="","",INDEX(Dépenses!$A$2:$T$5000,$B155,O$1)),"")</f>
        <v/>
      </c>
      <c r="P155" s="10" t="str" cm="1">
        <f t="array" aca="1" ref="P155" ca="1">IF(AND($A155&lt;&gt;"",$A155&lt;&gt;"fin"),IF(INDEX(Dépenses!$A$2:$T$5000,$B155,P$1)="","",INDEX(Dépenses!$A$2:$T$5000,$B155,P$1)),"")</f>
        <v/>
      </c>
      <c r="Q155" s="10" t="str" cm="1">
        <f t="array" aca="1" ref="Q155" ca="1">IF(AND($A155&lt;&gt;"",$A155&lt;&gt;"fin"),IF(INDEX(Dépenses!$A$2:$T$5000,$B155,Q$1)="","",INDEX(Dépenses!$A$2:$T$5000,$B155,Q$1)),"")</f>
        <v/>
      </c>
      <c r="R155" s="10" t="str" cm="1">
        <f t="array" aca="1" ref="R155" ca="1">IF(AND($A155&lt;&gt;"",$A155&lt;&gt;"fin"),IF(INDEX(Dépenses!$A$2:$T$5000,$B155,R$1)="","",INDEX(Dépenses!$A$2:$T$5000,$B155,R$1)),"")</f>
        <v/>
      </c>
      <c r="S155" s="10" t="str" cm="1">
        <f t="array" aca="1" ref="S155" ca="1">IF(AND($A155&lt;&gt;"",$A155&lt;&gt;"fin"),IF(INDEX(Dépenses!$A$2:$T$5000,$B155,S$1)="","",INDEX(Dépenses!$A$2:$T$5000,$B155,S$1)),"")</f>
        <v/>
      </c>
      <c r="T155" s="10" t="str" cm="1">
        <f t="array" aca="1" ref="T155" ca="1">IF(AND($A155&lt;&gt;"",$A155&lt;&gt;"fin"),IF(INDEX(Dépenses!$A$2:$T$5000,$B155,T$1)="","",INDEX(Dépenses!$A$2:$T$5000,$B155,T$1)),"")</f>
        <v/>
      </c>
    </row>
    <row r="156" spans="1:20" x14ac:dyDescent="0.25">
      <c r="A156" t="str">
        <f ca="1">IF(OR(A155="",A155="fin"),"",IF(ISNA(MATCH($F$3,OFFSET(Dépenses!$F$2:$F$5000,B155,0),0)),"fin",MATCH($F$3,OFFSET(Dépenses!$F$2:$F$5000,B155,0),0)))</f>
        <v/>
      </c>
      <c r="B156" t="str">
        <f t="shared" ca="1" si="4"/>
        <v/>
      </c>
      <c r="D156" s="79" t="str" cm="1">
        <f t="array" aca="1" ref="D156" ca="1">IF(AND($A156&lt;&gt;"",$A156&lt;&gt;"fin"),IF(INDEX(Dépenses!$A$2:$O$5000,$B156,D$1)="","",INDEX(Dépenses!$A$2:$O$5000,$B156,D$1)),"")</f>
        <v/>
      </c>
      <c r="E156" s="79" t="str" cm="1">
        <f t="array" aca="1" ref="E156" ca="1">IF(AND($A156&lt;&gt;"",$A156&lt;&gt;"fin"),IF(INDEX(Dépenses!$A$2:$O$5000,$B156,E$1)="","",INDEX(Dépenses!$A$2:$O$5000,$B156,E$1)),"")</f>
        <v/>
      </c>
      <c r="F156" s="79" t="str" cm="1">
        <f t="array" aca="1" ref="F156" ca="1">IF(AND($A156&lt;&gt;"",$A156&lt;&gt;"fin"),IF(INDEX(Dépenses!$A$2:$O$5000,$B156,F$1)="","",INDEX(Dépenses!$A$2:$O$5000,$B156,F$1)),"")</f>
        <v/>
      </c>
      <c r="G156" s="80" t="str" cm="1">
        <f t="array" aca="1" ref="G156" ca="1">IF(AND($A156&lt;&gt;"",$A156&lt;&gt;"fin"),IF(INDEX(Dépenses!$A$2:$O$5000,$B156,G$1)="","",INDEX(Dépenses!$A$2:$O$5000,$B156,G$1)),"")</f>
        <v/>
      </c>
      <c r="H156" s="11" t="str" cm="1">
        <f t="array" aca="1" ref="H156" ca="1">IF(AND($A156&lt;&gt;"",$A156&lt;&gt;"fin"),IF(INDEX(Dépenses!$A$2:$O$5000,$B156,H$1)="","",INDEX(Dépenses!$A$2:$O$5000,$B156,H$1)),"")</f>
        <v/>
      </c>
      <c r="I156" s="79" t="str" cm="1">
        <f t="array" aca="1" ref="I156" ca="1">IF(AND($A156&lt;&gt;"",$A156&lt;&gt;"fin"),IF(INDEX(Dépenses!$A$2:$O$5000,$B156,I$1)="","",INDEX(Dépenses!$A$2:$O$5000,$B156,I$1)),"")</f>
        <v/>
      </c>
      <c r="J156" s="81" t="str" cm="1">
        <f t="array" aca="1" ref="J156" ca="1">IF(AND($A156&lt;&gt;"",$A156&lt;&gt;"fin"),IF(INDEX(Dépenses!$A$2:$O$5000,$B156,J$1)="","",INDEX(Dépenses!$A$2:$O$5000,$B156,J$1)),"")</f>
        <v/>
      </c>
      <c r="K156" s="10" t="str" cm="1">
        <f t="array" aca="1" ref="K156" ca="1">IF(AND($A156&lt;&gt;"",$A156&lt;&gt;"fin"),IF(INDEX(Dépenses!$A$2:$T$5000,$B156,K$1)="","",INDEX(Dépenses!$A$2:$T$5000,$B156,K$1)),"")</f>
        <v/>
      </c>
      <c r="L156" s="10" t="str" cm="1">
        <f t="array" aca="1" ref="L156" ca="1">IF(AND($A156&lt;&gt;"",$A156&lt;&gt;"fin"),IF(INDEX(Dépenses!$A$2:$T$5000,$B156,L$1)="","",INDEX(Dépenses!$A$2:$T$5000,$B156,L$1)),"")</f>
        <v/>
      </c>
      <c r="M156" s="10" t="str" cm="1">
        <f t="array" aca="1" ref="M156" ca="1">IF(AND($A156&lt;&gt;"",$A156&lt;&gt;"fin"),IF(INDEX(Dépenses!$A$2:$T$5000,$B156,M$1)="","",INDEX(Dépenses!$A$2:$T$5000,$B156,M$1)),"")</f>
        <v/>
      </c>
      <c r="N156" s="10" t="str" cm="1">
        <f t="array" aca="1" ref="N156" ca="1">IF(AND($A156&lt;&gt;"",$A156&lt;&gt;"fin"),IF(INDEX(Dépenses!$A$2:$T$5000,$B156,N$1)="","",INDEX(Dépenses!$A$2:$T$5000,$B156,N$1)),"")</f>
        <v/>
      </c>
      <c r="O156" s="10" t="str" cm="1">
        <f t="array" aca="1" ref="O156" ca="1">IF(AND($A156&lt;&gt;"",$A156&lt;&gt;"fin"),IF(INDEX(Dépenses!$A$2:$T$5000,$B156,O$1)="","",INDEX(Dépenses!$A$2:$T$5000,$B156,O$1)),"")</f>
        <v/>
      </c>
      <c r="P156" s="10" t="str" cm="1">
        <f t="array" aca="1" ref="P156" ca="1">IF(AND($A156&lt;&gt;"",$A156&lt;&gt;"fin"),IF(INDEX(Dépenses!$A$2:$T$5000,$B156,P$1)="","",INDEX(Dépenses!$A$2:$T$5000,$B156,P$1)),"")</f>
        <v/>
      </c>
      <c r="Q156" s="10" t="str" cm="1">
        <f t="array" aca="1" ref="Q156" ca="1">IF(AND($A156&lt;&gt;"",$A156&lt;&gt;"fin"),IF(INDEX(Dépenses!$A$2:$T$5000,$B156,Q$1)="","",INDEX(Dépenses!$A$2:$T$5000,$B156,Q$1)),"")</f>
        <v/>
      </c>
      <c r="R156" s="10" t="str" cm="1">
        <f t="array" aca="1" ref="R156" ca="1">IF(AND($A156&lt;&gt;"",$A156&lt;&gt;"fin"),IF(INDEX(Dépenses!$A$2:$T$5000,$B156,R$1)="","",INDEX(Dépenses!$A$2:$T$5000,$B156,R$1)),"")</f>
        <v/>
      </c>
      <c r="S156" s="10" t="str" cm="1">
        <f t="array" aca="1" ref="S156" ca="1">IF(AND($A156&lt;&gt;"",$A156&lt;&gt;"fin"),IF(INDEX(Dépenses!$A$2:$T$5000,$B156,S$1)="","",INDEX(Dépenses!$A$2:$T$5000,$B156,S$1)),"")</f>
        <v/>
      </c>
      <c r="T156" s="10" t="str" cm="1">
        <f t="array" aca="1" ref="T156" ca="1">IF(AND($A156&lt;&gt;"",$A156&lt;&gt;"fin"),IF(INDEX(Dépenses!$A$2:$T$5000,$B156,T$1)="","",INDEX(Dépenses!$A$2:$T$5000,$B156,T$1)),"")</f>
        <v/>
      </c>
    </row>
    <row r="157" spans="1:20" x14ac:dyDescent="0.25">
      <c r="A157" t="str">
        <f ca="1">IF(OR(A156="",A156="fin"),"",IF(ISNA(MATCH($F$3,OFFSET(Dépenses!$F$2:$F$5000,B156,0),0)),"fin",MATCH($F$3,OFFSET(Dépenses!$F$2:$F$5000,B156,0),0)))</f>
        <v/>
      </c>
      <c r="B157" t="str">
        <f t="shared" ca="1" si="4"/>
        <v/>
      </c>
      <c r="D157" s="79" t="str" cm="1">
        <f t="array" aca="1" ref="D157" ca="1">IF(AND($A157&lt;&gt;"",$A157&lt;&gt;"fin"),IF(INDEX(Dépenses!$A$2:$O$5000,$B157,D$1)="","",INDEX(Dépenses!$A$2:$O$5000,$B157,D$1)),"")</f>
        <v/>
      </c>
      <c r="E157" s="79" t="str" cm="1">
        <f t="array" aca="1" ref="E157" ca="1">IF(AND($A157&lt;&gt;"",$A157&lt;&gt;"fin"),IF(INDEX(Dépenses!$A$2:$O$5000,$B157,E$1)="","",INDEX(Dépenses!$A$2:$O$5000,$B157,E$1)),"")</f>
        <v/>
      </c>
      <c r="F157" s="79" t="str" cm="1">
        <f t="array" aca="1" ref="F157" ca="1">IF(AND($A157&lt;&gt;"",$A157&lt;&gt;"fin"),IF(INDEX(Dépenses!$A$2:$O$5000,$B157,F$1)="","",INDEX(Dépenses!$A$2:$O$5000,$B157,F$1)),"")</f>
        <v/>
      </c>
      <c r="G157" s="80" t="str" cm="1">
        <f t="array" aca="1" ref="G157" ca="1">IF(AND($A157&lt;&gt;"",$A157&lt;&gt;"fin"),IF(INDEX(Dépenses!$A$2:$O$5000,$B157,G$1)="","",INDEX(Dépenses!$A$2:$O$5000,$B157,G$1)),"")</f>
        <v/>
      </c>
      <c r="H157" s="11" t="str" cm="1">
        <f t="array" aca="1" ref="H157" ca="1">IF(AND($A157&lt;&gt;"",$A157&lt;&gt;"fin"),IF(INDEX(Dépenses!$A$2:$O$5000,$B157,H$1)="","",INDEX(Dépenses!$A$2:$O$5000,$B157,H$1)),"")</f>
        <v/>
      </c>
      <c r="I157" s="79" t="str" cm="1">
        <f t="array" aca="1" ref="I157" ca="1">IF(AND($A157&lt;&gt;"",$A157&lt;&gt;"fin"),IF(INDEX(Dépenses!$A$2:$O$5000,$B157,I$1)="","",INDEX(Dépenses!$A$2:$O$5000,$B157,I$1)),"")</f>
        <v/>
      </c>
      <c r="J157" s="81" t="str" cm="1">
        <f t="array" aca="1" ref="J157" ca="1">IF(AND($A157&lt;&gt;"",$A157&lt;&gt;"fin"),IF(INDEX(Dépenses!$A$2:$O$5000,$B157,J$1)="","",INDEX(Dépenses!$A$2:$O$5000,$B157,J$1)),"")</f>
        <v/>
      </c>
      <c r="K157" s="10" t="str" cm="1">
        <f t="array" aca="1" ref="K157" ca="1">IF(AND($A157&lt;&gt;"",$A157&lt;&gt;"fin"),IF(INDEX(Dépenses!$A$2:$T$5000,$B157,K$1)="","",INDEX(Dépenses!$A$2:$T$5000,$B157,K$1)),"")</f>
        <v/>
      </c>
      <c r="L157" s="10" t="str" cm="1">
        <f t="array" aca="1" ref="L157" ca="1">IF(AND($A157&lt;&gt;"",$A157&lt;&gt;"fin"),IF(INDEX(Dépenses!$A$2:$T$5000,$B157,L$1)="","",INDEX(Dépenses!$A$2:$T$5000,$B157,L$1)),"")</f>
        <v/>
      </c>
      <c r="M157" s="10" t="str" cm="1">
        <f t="array" aca="1" ref="M157" ca="1">IF(AND($A157&lt;&gt;"",$A157&lt;&gt;"fin"),IF(INDEX(Dépenses!$A$2:$T$5000,$B157,M$1)="","",INDEX(Dépenses!$A$2:$T$5000,$B157,M$1)),"")</f>
        <v/>
      </c>
      <c r="N157" s="10" t="str" cm="1">
        <f t="array" aca="1" ref="N157" ca="1">IF(AND($A157&lt;&gt;"",$A157&lt;&gt;"fin"),IF(INDEX(Dépenses!$A$2:$T$5000,$B157,N$1)="","",INDEX(Dépenses!$A$2:$T$5000,$B157,N$1)),"")</f>
        <v/>
      </c>
      <c r="O157" s="10" t="str" cm="1">
        <f t="array" aca="1" ref="O157" ca="1">IF(AND($A157&lt;&gt;"",$A157&lt;&gt;"fin"),IF(INDEX(Dépenses!$A$2:$T$5000,$B157,O$1)="","",INDEX(Dépenses!$A$2:$T$5000,$B157,O$1)),"")</f>
        <v/>
      </c>
      <c r="P157" s="10" t="str" cm="1">
        <f t="array" aca="1" ref="P157" ca="1">IF(AND($A157&lt;&gt;"",$A157&lt;&gt;"fin"),IF(INDEX(Dépenses!$A$2:$T$5000,$B157,P$1)="","",INDEX(Dépenses!$A$2:$T$5000,$B157,P$1)),"")</f>
        <v/>
      </c>
      <c r="Q157" s="10" t="str" cm="1">
        <f t="array" aca="1" ref="Q157" ca="1">IF(AND($A157&lt;&gt;"",$A157&lt;&gt;"fin"),IF(INDEX(Dépenses!$A$2:$T$5000,$B157,Q$1)="","",INDEX(Dépenses!$A$2:$T$5000,$B157,Q$1)),"")</f>
        <v/>
      </c>
      <c r="R157" s="10" t="str" cm="1">
        <f t="array" aca="1" ref="R157" ca="1">IF(AND($A157&lt;&gt;"",$A157&lt;&gt;"fin"),IF(INDEX(Dépenses!$A$2:$T$5000,$B157,R$1)="","",INDEX(Dépenses!$A$2:$T$5000,$B157,R$1)),"")</f>
        <v/>
      </c>
      <c r="S157" s="10" t="str" cm="1">
        <f t="array" aca="1" ref="S157" ca="1">IF(AND($A157&lt;&gt;"",$A157&lt;&gt;"fin"),IF(INDEX(Dépenses!$A$2:$T$5000,$B157,S$1)="","",INDEX(Dépenses!$A$2:$T$5000,$B157,S$1)),"")</f>
        <v/>
      </c>
      <c r="T157" s="10" t="str" cm="1">
        <f t="array" aca="1" ref="T157" ca="1">IF(AND($A157&lt;&gt;"",$A157&lt;&gt;"fin"),IF(INDEX(Dépenses!$A$2:$T$5000,$B157,T$1)="","",INDEX(Dépenses!$A$2:$T$5000,$B157,T$1)),"")</f>
        <v/>
      </c>
    </row>
    <row r="158" spans="1:20" x14ac:dyDescent="0.25">
      <c r="A158" t="str">
        <f ca="1">IF(OR(A157="",A157="fin"),"",IF(ISNA(MATCH($F$3,OFFSET(Dépenses!$F$2:$F$5000,B157,0),0)),"fin",MATCH($F$3,OFFSET(Dépenses!$F$2:$F$5000,B157,0),0)))</f>
        <v/>
      </c>
      <c r="B158" t="str">
        <f t="shared" ca="1" si="4"/>
        <v/>
      </c>
      <c r="D158" s="79" t="str" cm="1">
        <f t="array" aca="1" ref="D158" ca="1">IF(AND($A158&lt;&gt;"",$A158&lt;&gt;"fin"),IF(INDEX(Dépenses!$A$2:$O$5000,$B158,D$1)="","",INDEX(Dépenses!$A$2:$O$5000,$B158,D$1)),"")</f>
        <v/>
      </c>
      <c r="E158" s="79" t="str" cm="1">
        <f t="array" aca="1" ref="E158" ca="1">IF(AND($A158&lt;&gt;"",$A158&lt;&gt;"fin"),IF(INDEX(Dépenses!$A$2:$O$5000,$B158,E$1)="","",INDEX(Dépenses!$A$2:$O$5000,$B158,E$1)),"")</f>
        <v/>
      </c>
      <c r="F158" s="79" t="str" cm="1">
        <f t="array" aca="1" ref="F158" ca="1">IF(AND($A158&lt;&gt;"",$A158&lt;&gt;"fin"),IF(INDEX(Dépenses!$A$2:$O$5000,$B158,F$1)="","",INDEX(Dépenses!$A$2:$O$5000,$B158,F$1)),"")</f>
        <v/>
      </c>
      <c r="G158" s="80" t="str" cm="1">
        <f t="array" aca="1" ref="G158" ca="1">IF(AND($A158&lt;&gt;"",$A158&lt;&gt;"fin"),IF(INDEX(Dépenses!$A$2:$O$5000,$B158,G$1)="","",INDEX(Dépenses!$A$2:$O$5000,$B158,G$1)),"")</f>
        <v/>
      </c>
      <c r="H158" s="11" t="str" cm="1">
        <f t="array" aca="1" ref="H158" ca="1">IF(AND($A158&lt;&gt;"",$A158&lt;&gt;"fin"),IF(INDEX(Dépenses!$A$2:$O$5000,$B158,H$1)="","",INDEX(Dépenses!$A$2:$O$5000,$B158,H$1)),"")</f>
        <v/>
      </c>
      <c r="I158" s="79" t="str" cm="1">
        <f t="array" aca="1" ref="I158" ca="1">IF(AND($A158&lt;&gt;"",$A158&lt;&gt;"fin"),IF(INDEX(Dépenses!$A$2:$O$5000,$B158,I$1)="","",INDEX(Dépenses!$A$2:$O$5000,$B158,I$1)),"")</f>
        <v/>
      </c>
      <c r="J158" s="81" t="str" cm="1">
        <f t="array" aca="1" ref="J158" ca="1">IF(AND($A158&lt;&gt;"",$A158&lt;&gt;"fin"),IF(INDEX(Dépenses!$A$2:$O$5000,$B158,J$1)="","",INDEX(Dépenses!$A$2:$O$5000,$B158,J$1)),"")</f>
        <v/>
      </c>
      <c r="K158" s="10" t="str" cm="1">
        <f t="array" aca="1" ref="K158" ca="1">IF(AND($A158&lt;&gt;"",$A158&lt;&gt;"fin"),IF(INDEX(Dépenses!$A$2:$T$5000,$B158,K$1)="","",INDEX(Dépenses!$A$2:$T$5000,$B158,K$1)),"")</f>
        <v/>
      </c>
      <c r="L158" s="10" t="str" cm="1">
        <f t="array" aca="1" ref="L158" ca="1">IF(AND($A158&lt;&gt;"",$A158&lt;&gt;"fin"),IF(INDEX(Dépenses!$A$2:$T$5000,$B158,L$1)="","",INDEX(Dépenses!$A$2:$T$5000,$B158,L$1)),"")</f>
        <v/>
      </c>
      <c r="M158" s="10" t="str" cm="1">
        <f t="array" aca="1" ref="M158" ca="1">IF(AND($A158&lt;&gt;"",$A158&lt;&gt;"fin"),IF(INDEX(Dépenses!$A$2:$T$5000,$B158,M$1)="","",INDEX(Dépenses!$A$2:$T$5000,$B158,M$1)),"")</f>
        <v/>
      </c>
      <c r="N158" s="10" t="str" cm="1">
        <f t="array" aca="1" ref="N158" ca="1">IF(AND($A158&lt;&gt;"",$A158&lt;&gt;"fin"),IF(INDEX(Dépenses!$A$2:$T$5000,$B158,N$1)="","",INDEX(Dépenses!$A$2:$T$5000,$B158,N$1)),"")</f>
        <v/>
      </c>
      <c r="O158" s="10" t="str" cm="1">
        <f t="array" aca="1" ref="O158" ca="1">IF(AND($A158&lt;&gt;"",$A158&lt;&gt;"fin"),IF(INDEX(Dépenses!$A$2:$T$5000,$B158,O$1)="","",INDEX(Dépenses!$A$2:$T$5000,$B158,O$1)),"")</f>
        <v/>
      </c>
      <c r="P158" s="10" t="str" cm="1">
        <f t="array" aca="1" ref="P158" ca="1">IF(AND($A158&lt;&gt;"",$A158&lt;&gt;"fin"),IF(INDEX(Dépenses!$A$2:$T$5000,$B158,P$1)="","",INDEX(Dépenses!$A$2:$T$5000,$B158,P$1)),"")</f>
        <v/>
      </c>
      <c r="Q158" s="10" t="str" cm="1">
        <f t="array" aca="1" ref="Q158" ca="1">IF(AND($A158&lt;&gt;"",$A158&lt;&gt;"fin"),IF(INDEX(Dépenses!$A$2:$T$5000,$B158,Q$1)="","",INDEX(Dépenses!$A$2:$T$5000,$B158,Q$1)),"")</f>
        <v/>
      </c>
      <c r="R158" s="10" t="str" cm="1">
        <f t="array" aca="1" ref="R158" ca="1">IF(AND($A158&lt;&gt;"",$A158&lt;&gt;"fin"),IF(INDEX(Dépenses!$A$2:$T$5000,$B158,R$1)="","",INDEX(Dépenses!$A$2:$T$5000,$B158,R$1)),"")</f>
        <v/>
      </c>
      <c r="S158" s="10" t="str" cm="1">
        <f t="array" aca="1" ref="S158" ca="1">IF(AND($A158&lt;&gt;"",$A158&lt;&gt;"fin"),IF(INDEX(Dépenses!$A$2:$T$5000,$B158,S$1)="","",INDEX(Dépenses!$A$2:$T$5000,$B158,S$1)),"")</f>
        <v/>
      </c>
      <c r="T158" s="10" t="str" cm="1">
        <f t="array" aca="1" ref="T158" ca="1">IF(AND($A158&lt;&gt;"",$A158&lt;&gt;"fin"),IF(INDEX(Dépenses!$A$2:$T$5000,$B158,T$1)="","",INDEX(Dépenses!$A$2:$T$5000,$B158,T$1)),"")</f>
        <v/>
      </c>
    </row>
    <row r="159" spans="1:20" x14ac:dyDescent="0.25">
      <c r="A159" t="str">
        <f ca="1">IF(OR(A158="",A158="fin"),"",IF(ISNA(MATCH($F$3,OFFSET(Dépenses!$F$2:$F$5000,B158,0),0)),"fin",MATCH($F$3,OFFSET(Dépenses!$F$2:$F$5000,B158,0),0)))</f>
        <v/>
      </c>
      <c r="B159" t="str">
        <f t="shared" ca="1" si="4"/>
        <v/>
      </c>
      <c r="D159" s="79" t="str" cm="1">
        <f t="array" aca="1" ref="D159" ca="1">IF(AND($A159&lt;&gt;"",$A159&lt;&gt;"fin"),IF(INDEX(Dépenses!$A$2:$O$5000,$B159,D$1)="","",INDEX(Dépenses!$A$2:$O$5000,$B159,D$1)),"")</f>
        <v/>
      </c>
      <c r="E159" s="79" t="str" cm="1">
        <f t="array" aca="1" ref="E159" ca="1">IF(AND($A159&lt;&gt;"",$A159&lt;&gt;"fin"),IF(INDEX(Dépenses!$A$2:$O$5000,$B159,E$1)="","",INDEX(Dépenses!$A$2:$O$5000,$B159,E$1)),"")</f>
        <v/>
      </c>
      <c r="F159" s="79" t="str" cm="1">
        <f t="array" aca="1" ref="F159" ca="1">IF(AND($A159&lt;&gt;"",$A159&lt;&gt;"fin"),IF(INDEX(Dépenses!$A$2:$O$5000,$B159,F$1)="","",INDEX(Dépenses!$A$2:$O$5000,$B159,F$1)),"")</f>
        <v/>
      </c>
      <c r="G159" s="80" t="str" cm="1">
        <f t="array" aca="1" ref="G159" ca="1">IF(AND($A159&lt;&gt;"",$A159&lt;&gt;"fin"),IF(INDEX(Dépenses!$A$2:$O$5000,$B159,G$1)="","",INDEX(Dépenses!$A$2:$O$5000,$B159,G$1)),"")</f>
        <v/>
      </c>
      <c r="H159" s="11" t="str" cm="1">
        <f t="array" aca="1" ref="H159" ca="1">IF(AND($A159&lt;&gt;"",$A159&lt;&gt;"fin"),IF(INDEX(Dépenses!$A$2:$O$5000,$B159,H$1)="","",INDEX(Dépenses!$A$2:$O$5000,$B159,H$1)),"")</f>
        <v/>
      </c>
      <c r="I159" s="79" t="str" cm="1">
        <f t="array" aca="1" ref="I159" ca="1">IF(AND($A159&lt;&gt;"",$A159&lt;&gt;"fin"),IF(INDEX(Dépenses!$A$2:$O$5000,$B159,I$1)="","",INDEX(Dépenses!$A$2:$O$5000,$B159,I$1)),"")</f>
        <v/>
      </c>
      <c r="J159" s="81" t="str" cm="1">
        <f t="array" aca="1" ref="J159" ca="1">IF(AND($A159&lt;&gt;"",$A159&lt;&gt;"fin"),IF(INDEX(Dépenses!$A$2:$O$5000,$B159,J$1)="","",INDEX(Dépenses!$A$2:$O$5000,$B159,J$1)),"")</f>
        <v/>
      </c>
      <c r="K159" s="10" t="str" cm="1">
        <f t="array" aca="1" ref="K159" ca="1">IF(AND($A159&lt;&gt;"",$A159&lt;&gt;"fin"),IF(INDEX(Dépenses!$A$2:$T$5000,$B159,K$1)="","",INDEX(Dépenses!$A$2:$T$5000,$B159,K$1)),"")</f>
        <v/>
      </c>
      <c r="L159" s="10" t="str" cm="1">
        <f t="array" aca="1" ref="L159" ca="1">IF(AND($A159&lt;&gt;"",$A159&lt;&gt;"fin"),IF(INDEX(Dépenses!$A$2:$T$5000,$B159,L$1)="","",INDEX(Dépenses!$A$2:$T$5000,$B159,L$1)),"")</f>
        <v/>
      </c>
      <c r="M159" s="10" t="str" cm="1">
        <f t="array" aca="1" ref="M159" ca="1">IF(AND($A159&lt;&gt;"",$A159&lt;&gt;"fin"),IF(INDEX(Dépenses!$A$2:$T$5000,$B159,M$1)="","",INDEX(Dépenses!$A$2:$T$5000,$B159,M$1)),"")</f>
        <v/>
      </c>
      <c r="N159" s="10" t="str" cm="1">
        <f t="array" aca="1" ref="N159" ca="1">IF(AND($A159&lt;&gt;"",$A159&lt;&gt;"fin"),IF(INDEX(Dépenses!$A$2:$T$5000,$B159,N$1)="","",INDEX(Dépenses!$A$2:$T$5000,$B159,N$1)),"")</f>
        <v/>
      </c>
      <c r="O159" s="10" t="str" cm="1">
        <f t="array" aca="1" ref="O159" ca="1">IF(AND($A159&lt;&gt;"",$A159&lt;&gt;"fin"),IF(INDEX(Dépenses!$A$2:$T$5000,$B159,O$1)="","",INDEX(Dépenses!$A$2:$T$5000,$B159,O$1)),"")</f>
        <v/>
      </c>
      <c r="P159" s="10" t="str" cm="1">
        <f t="array" aca="1" ref="P159" ca="1">IF(AND($A159&lt;&gt;"",$A159&lt;&gt;"fin"),IF(INDEX(Dépenses!$A$2:$T$5000,$B159,P$1)="","",INDEX(Dépenses!$A$2:$T$5000,$B159,P$1)),"")</f>
        <v/>
      </c>
      <c r="Q159" s="10" t="str" cm="1">
        <f t="array" aca="1" ref="Q159" ca="1">IF(AND($A159&lt;&gt;"",$A159&lt;&gt;"fin"),IF(INDEX(Dépenses!$A$2:$T$5000,$B159,Q$1)="","",INDEX(Dépenses!$A$2:$T$5000,$B159,Q$1)),"")</f>
        <v/>
      </c>
      <c r="R159" s="10" t="str" cm="1">
        <f t="array" aca="1" ref="R159" ca="1">IF(AND($A159&lt;&gt;"",$A159&lt;&gt;"fin"),IF(INDEX(Dépenses!$A$2:$T$5000,$B159,R$1)="","",INDEX(Dépenses!$A$2:$T$5000,$B159,R$1)),"")</f>
        <v/>
      </c>
      <c r="S159" s="10" t="str" cm="1">
        <f t="array" aca="1" ref="S159" ca="1">IF(AND($A159&lt;&gt;"",$A159&lt;&gt;"fin"),IF(INDEX(Dépenses!$A$2:$T$5000,$B159,S$1)="","",INDEX(Dépenses!$A$2:$T$5000,$B159,S$1)),"")</f>
        <v/>
      </c>
      <c r="T159" s="10" t="str" cm="1">
        <f t="array" aca="1" ref="T159" ca="1">IF(AND($A159&lt;&gt;"",$A159&lt;&gt;"fin"),IF(INDEX(Dépenses!$A$2:$T$5000,$B159,T$1)="","",INDEX(Dépenses!$A$2:$T$5000,$B159,T$1)),"")</f>
        <v/>
      </c>
    </row>
    <row r="160" spans="1:20" x14ac:dyDescent="0.25">
      <c r="A160" t="str">
        <f ca="1">IF(OR(A159="",A159="fin"),"",IF(ISNA(MATCH($F$3,OFFSET(Dépenses!$F$2:$F$5000,B159,0),0)),"fin",MATCH($F$3,OFFSET(Dépenses!$F$2:$F$5000,B159,0),0)))</f>
        <v/>
      </c>
      <c r="B160" t="str">
        <f t="shared" ca="1" si="4"/>
        <v/>
      </c>
      <c r="D160" s="79" t="str" cm="1">
        <f t="array" aca="1" ref="D160" ca="1">IF(AND($A160&lt;&gt;"",$A160&lt;&gt;"fin"),IF(INDEX(Dépenses!$A$2:$O$5000,$B160,D$1)="","",INDEX(Dépenses!$A$2:$O$5000,$B160,D$1)),"")</f>
        <v/>
      </c>
      <c r="E160" s="79" t="str" cm="1">
        <f t="array" aca="1" ref="E160" ca="1">IF(AND($A160&lt;&gt;"",$A160&lt;&gt;"fin"),IF(INDEX(Dépenses!$A$2:$O$5000,$B160,E$1)="","",INDEX(Dépenses!$A$2:$O$5000,$B160,E$1)),"")</f>
        <v/>
      </c>
      <c r="F160" s="79" t="str" cm="1">
        <f t="array" aca="1" ref="F160" ca="1">IF(AND($A160&lt;&gt;"",$A160&lt;&gt;"fin"),IF(INDEX(Dépenses!$A$2:$O$5000,$B160,F$1)="","",INDEX(Dépenses!$A$2:$O$5000,$B160,F$1)),"")</f>
        <v/>
      </c>
      <c r="G160" s="80" t="str" cm="1">
        <f t="array" aca="1" ref="G160" ca="1">IF(AND($A160&lt;&gt;"",$A160&lt;&gt;"fin"),IF(INDEX(Dépenses!$A$2:$O$5000,$B160,G$1)="","",INDEX(Dépenses!$A$2:$O$5000,$B160,G$1)),"")</f>
        <v/>
      </c>
      <c r="H160" s="11" t="str" cm="1">
        <f t="array" aca="1" ref="H160" ca="1">IF(AND($A160&lt;&gt;"",$A160&lt;&gt;"fin"),IF(INDEX(Dépenses!$A$2:$O$5000,$B160,H$1)="","",INDEX(Dépenses!$A$2:$O$5000,$B160,H$1)),"")</f>
        <v/>
      </c>
      <c r="I160" s="79" t="str" cm="1">
        <f t="array" aca="1" ref="I160" ca="1">IF(AND($A160&lt;&gt;"",$A160&lt;&gt;"fin"),IF(INDEX(Dépenses!$A$2:$O$5000,$B160,I$1)="","",INDEX(Dépenses!$A$2:$O$5000,$B160,I$1)),"")</f>
        <v/>
      </c>
      <c r="J160" s="81" t="str" cm="1">
        <f t="array" aca="1" ref="J160" ca="1">IF(AND($A160&lt;&gt;"",$A160&lt;&gt;"fin"),IF(INDEX(Dépenses!$A$2:$O$5000,$B160,J$1)="","",INDEX(Dépenses!$A$2:$O$5000,$B160,J$1)),"")</f>
        <v/>
      </c>
      <c r="K160" s="10" t="str" cm="1">
        <f t="array" aca="1" ref="K160" ca="1">IF(AND($A160&lt;&gt;"",$A160&lt;&gt;"fin"),IF(INDEX(Dépenses!$A$2:$T$5000,$B160,K$1)="","",INDEX(Dépenses!$A$2:$T$5000,$B160,K$1)),"")</f>
        <v/>
      </c>
      <c r="L160" s="10" t="str" cm="1">
        <f t="array" aca="1" ref="L160" ca="1">IF(AND($A160&lt;&gt;"",$A160&lt;&gt;"fin"),IF(INDEX(Dépenses!$A$2:$T$5000,$B160,L$1)="","",INDEX(Dépenses!$A$2:$T$5000,$B160,L$1)),"")</f>
        <v/>
      </c>
      <c r="M160" s="10" t="str" cm="1">
        <f t="array" aca="1" ref="M160" ca="1">IF(AND($A160&lt;&gt;"",$A160&lt;&gt;"fin"),IF(INDEX(Dépenses!$A$2:$T$5000,$B160,M$1)="","",INDEX(Dépenses!$A$2:$T$5000,$B160,M$1)),"")</f>
        <v/>
      </c>
      <c r="N160" s="10" t="str" cm="1">
        <f t="array" aca="1" ref="N160" ca="1">IF(AND($A160&lt;&gt;"",$A160&lt;&gt;"fin"),IF(INDEX(Dépenses!$A$2:$T$5000,$B160,N$1)="","",INDEX(Dépenses!$A$2:$T$5000,$B160,N$1)),"")</f>
        <v/>
      </c>
      <c r="O160" s="10" t="str" cm="1">
        <f t="array" aca="1" ref="O160" ca="1">IF(AND($A160&lt;&gt;"",$A160&lt;&gt;"fin"),IF(INDEX(Dépenses!$A$2:$T$5000,$B160,O$1)="","",INDEX(Dépenses!$A$2:$T$5000,$B160,O$1)),"")</f>
        <v/>
      </c>
      <c r="P160" s="10" t="str" cm="1">
        <f t="array" aca="1" ref="P160" ca="1">IF(AND($A160&lt;&gt;"",$A160&lt;&gt;"fin"),IF(INDEX(Dépenses!$A$2:$T$5000,$B160,P$1)="","",INDEX(Dépenses!$A$2:$T$5000,$B160,P$1)),"")</f>
        <v/>
      </c>
      <c r="Q160" s="10" t="str" cm="1">
        <f t="array" aca="1" ref="Q160" ca="1">IF(AND($A160&lt;&gt;"",$A160&lt;&gt;"fin"),IF(INDEX(Dépenses!$A$2:$T$5000,$B160,Q$1)="","",INDEX(Dépenses!$A$2:$T$5000,$B160,Q$1)),"")</f>
        <v/>
      </c>
      <c r="R160" s="10" t="str" cm="1">
        <f t="array" aca="1" ref="R160" ca="1">IF(AND($A160&lt;&gt;"",$A160&lt;&gt;"fin"),IF(INDEX(Dépenses!$A$2:$T$5000,$B160,R$1)="","",INDEX(Dépenses!$A$2:$T$5000,$B160,R$1)),"")</f>
        <v/>
      </c>
      <c r="S160" s="10" t="str" cm="1">
        <f t="array" aca="1" ref="S160" ca="1">IF(AND($A160&lt;&gt;"",$A160&lt;&gt;"fin"),IF(INDEX(Dépenses!$A$2:$T$5000,$B160,S$1)="","",INDEX(Dépenses!$A$2:$T$5000,$B160,S$1)),"")</f>
        <v/>
      </c>
      <c r="T160" s="10" t="str" cm="1">
        <f t="array" aca="1" ref="T160" ca="1">IF(AND($A160&lt;&gt;"",$A160&lt;&gt;"fin"),IF(INDEX(Dépenses!$A$2:$T$5000,$B160,T$1)="","",INDEX(Dépenses!$A$2:$T$5000,$B160,T$1)),"")</f>
        <v/>
      </c>
    </row>
    <row r="161" spans="1:20" x14ac:dyDescent="0.25">
      <c r="A161" t="str">
        <f ca="1">IF(OR(A160="",A160="fin"),"",IF(ISNA(MATCH($F$3,OFFSET(Dépenses!$F$2:$F$5000,B160,0),0)),"fin",MATCH($F$3,OFFSET(Dépenses!$F$2:$F$5000,B160,0),0)))</f>
        <v/>
      </c>
      <c r="B161" t="str">
        <f t="shared" ca="1" si="4"/>
        <v/>
      </c>
      <c r="D161" s="79" t="str" cm="1">
        <f t="array" aca="1" ref="D161" ca="1">IF(AND($A161&lt;&gt;"",$A161&lt;&gt;"fin"),IF(INDEX(Dépenses!$A$2:$O$5000,$B161,D$1)="","",INDEX(Dépenses!$A$2:$O$5000,$B161,D$1)),"")</f>
        <v/>
      </c>
      <c r="E161" s="79" t="str" cm="1">
        <f t="array" aca="1" ref="E161" ca="1">IF(AND($A161&lt;&gt;"",$A161&lt;&gt;"fin"),IF(INDEX(Dépenses!$A$2:$O$5000,$B161,E$1)="","",INDEX(Dépenses!$A$2:$O$5000,$B161,E$1)),"")</f>
        <v/>
      </c>
      <c r="F161" s="79" t="str" cm="1">
        <f t="array" aca="1" ref="F161" ca="1">IF(AND($A161&lt;&gt;"",$A161&lt;&gt;"fin"),IF(INDEX(Dépenses!$A$2:$O$5000,$B161,F$1)="","",INDEX(Dépenses!$A$2:$O$5000,$B161,F$1)),"")</f>
        <v/>
      </c>
      <c r="G161" s="80" t="str" cm="1">
        <f t="array" aca="1" ref="G161" ca="1">IF(AND($A161&lt;&gt;"",$A161&lt;&gt;"fin"),IF(INDEX(Dépenses!$A$2:$O$5000,$B161,G$1)="","",INDEX(Dépenses!$A$2:$O$5000,$B161,G$1)),"")</f>
        <v/>
      </c>
      <c r="H161" s="11" t="str" cm="1">
        <f t="array" aca="1" ref="H161" ca="1">IF(AND($A161&lt;&gt;"",$A161&lt;&gt;"fin"),IF(INDEX(Dépenses!$A$2:$O$5000,$B161,H$1)="","",INDEX(Dépenses!$A$2:$O$5000,$B161,H$1)),"")</f>
        <v/>
      </c>
      <c r="I161" s="79" t="str" cm="1">
        <f t="array" aca="1" ref="I161" ca="1">IF(AND($A161&lt;&gt;"",$A161&lt;&gt;"fin"),IF(INDEX(Dépenses!$A$2:$O$5000,$B161,I$1)="","",INDEX(Dépenses!$A$2:$O$5000,$B161,I$1)),"")</f>
        <v/>
      </c>
      <c r="J161" s="81" t="str" cm="1">
        <f t="array" aca="1" ref="J161" ca="1">IF(AND($A161&lt;&gt;"",$A161&lt;&gt;"fin"),IF(INDEX(Dépenses!$A$2:$O$5000,$B161,J$1)="","",INDEX(Dépenses!$A$2:$O$5000,$B161,J$1)),"")</f>
        <v/>
      </c>
      <c r="K161" s="10" t="str" cm="1">
        <f t="array" aca="1" ref="K161" ca="1">IF(AND($A161&lt;&gt;"",$A161&lt;&gt;"fin"),IF(INDEX(Dépenses!$A$2:$T$5000,$B161,K$1)="","",INDEX(Dépenses!$A$2:$T$5000,$B161,K$1)),"")</f>
        <v/>
      </c>
      <c r="L161" s="10" t="str" cm="1">
        <f t="array" aca="1" ref="L161" ca="1">IF(AND($A161&lt;&gt;"",$A161&lt;&gt;"fin"),IF(INDEX(Dépenses!$A$2:$T$5000,$B161,L$1)="","",INDEX(Dépenses!$A$2:$T$5000,$B161,L$1)),"")</f>
        <v/>
      </c>
      <c r="M161" s="10" t="str" cm="1">
        <f t="array" aca="1" ref="M161" ca="1">IF(AND($A161&lt;&gt;"",$A161&lt;&gt;"fin"),IF(INDEX(Dépenses!$A$2:$T$5000,$B161,M$1)="","",INDEX(Dépenses!$A$2:$T$5000,$B161,M$1)),"")</f>
        <v/>
      </c>
      <c r="N161" s="10" t="str" cm="1">
        <f t="array" aca="1" ref="N161" ca="1">IF(AND($A161&lt;&gt;"",$A161&lt;&gt;"fin"),IF(INDEX(Dépenses!$A$2:$T$5000,$B161,N$1)="","",INDEX(Dépenses!$A$2:$T$5000,$B161,N$1)),"")</f>
        <v/>
      </c>
      <c r="O161" s="10" t="str" cm="1">
        <f t="array" aca="1" ref="O161" ca="1">IF(AND($A161&lt;&gt;"",$A161&lt;&gt;"fin"),IF(INDEX(Dépenses!$A$2:$T$5000,$B161,O$1)="","",INDEX(Dépenses!$A$2:$T$5000,$B161,O$1)),"")</f>
        <v/>
      </c>
      <c r="P161" s="10" t="str" cm="1">
        <f t="array" aca="1" ref="P161" ca="1">IF(AND($A161&lt;&gt;"",$A161&lt;&gt;"fin"),IF(INDEX(Dépenses!$A$2:$T$5000,$B161,P$1)="","",INDEX(Dépenses!$A$2:$T$5000,$B161,P$1)),"")</f>
        <v/>
      </c>
      <c r="Q161" s="10" t="str" cm="1">
        <f t="array" aca="1" ref="Q161" ca="1">IF(AND($A161&lt;&gt;"",$A161&lt;&gt;"fin"),IF(INDEX(Dépenses!$A$2:$T$5000,$B161,Q$1)="","",INDEX(Dépenses!$A$2:$T$5000,$B161,Q$1)),"")</f>
        <v/>
      </c>
      <c r="R161" s="10" t="str" cm="1">
        <f t="array" aca="1" ref="R161" ca="1">IF(AND($A161&lt;&gt;"",$A161&lt;&gt;"fin"),IF(INDEX(Dépenses!$A$2:$T$5000,$B161,R$1)="","",INDEX(Dépenses!$A$2:$T$5000,$B161,R$1)),"")</f>
        <v/>
      </c>
      <c r="S161" s="10" t="str" cm="1">
        <f t="array" aca="1" ref="S161" ca="1">IF(AND($A161&lt;&gt;"",$A161&lt;&gt;"fin"),IF(INDEX(Dépenses!$A$2:$T$5000,$B161,S$1)="","",INDEX(Dépenses!$A$2:$T$5000,$B161,S$1)),"")</f>
        <v/>
      </c>
      <c r="T161" s="10" t="str" cm="1">
        <f t="array" aca="1" ref="T161" ca="1">IF(AND($A161&lt;&gt;"",$A161&lt;&gt;"fin"),IF(INDEX(Dépenses!$A$2:$T$5000,$B161,T$1)="","",INDEX(Dépenses!$A$2:$T$5000,$B161,T$1)),"")</f>
        <v/>
      </c>
    </row>
    <row r="162" spans="1:20" x14ac:dyDescent="0.25">
      <c r="A162" t="str">
        <f ca="1">IF(OR(A161="",A161="fin"),"",IF(ISNA(MATCH($F$3,OFFSET(Dépenses!$F$2:$F$5000,B161,0),0)),"fin",MATCH($F$3,OFFSET(Dépenses!$F$2:$F$5000,B161,0),0)))</f>
        <v/>
      </c>
      <c r="B162" t="str">
        <f t="shared" ca="1" si="4"/>
        <v/>
      </c>
      <c r="D162" s="79" t="str" cm="1">
        <f t="array" aca="1" ref="D162" ca="1">IF(AND($A162&lt;&gt;"",$A162&lt;&gt;"fin"),IF(INDEX(Dépenses!$A$2:$O$5000,$B162,D$1)="","",INDEX(Dépenses!$A$2:$O$5000,$B162,D$1)),"")</f>
        <v/>
      </c>
      <c r="E162" s="79" t="str" cm="1">
        <f t="array" aca="1" ref="E162" ca="1">IF(AND($A162&lt;&gt;"",$A162&lt;&gt;"fin"),IF(INDEX(Dépenses!$A$2:$O$5000,$B162,E$1)="","",INDEX(Dépenses!$A$2:$O$5000,$B162,E$1)),"")</f>
        <v/>
      </c>
      <c r="F162" s="79" t="str" cm="1">
        <f t="array" aca="1" ref="F162" ca="1">IF(AND($A162&lt;&gt;"",$A162&lt;&gt;"fin"),IF(INDEX(Dépenses!$A$2:$O$5000,$B162,F$1)="","",INDEX(Dépenses!$A$2:$O$5000,$B162,F$1)),"")</f>
        <v/>
      </c>
      <c r="G162" s="80" t="str" cm="1">
        <f t="array" aca="1" ref="G162" ca="1">IF(AND($A162&lt;&gt;"",$A162&lt;&gt;"fin"),IF(INDEX(Dépenses!$A$2:$O$5000,$B162,G$1)="","",INDEX(Dépenses!$A$2:$O$5000,$B162,G$1)),"")</f>
        <v/>
      </c>
      <c r="H162" s="11" t="str" cm="1">
        <f t="array" aca="1" ref="H162" ca="1">IF(AND($A162&lt;&gt;"",$A162&lt;&gt;"fin"),IF(INDEX(Dépenses!$A$2:$O$5000,$B162,H$1)="","",INDEX(Dépenses!$A$2:$O$5000,$B162,H$1)),"")</f>
        <v/>
      </c>
      <c r="I162" s="79" t="str" cm="1">
        <f t="array" aca="1" ref="I162" ca="1">IF(AND($A162&lt;&gt;"",$A162&lt;&gt;"fin"),IF(INDEX(Dépenses!$A$2:$O$5000,$B162,I$1)="","",INDEX(Dépenses!$A$2:$O$5000,$B162,I$1)),"")</f>
        <v/>
      </c>
      <c r="J162" s="81" t="str" cm="1">
        <f t="array" aca="1" ref="J162" ca="1">IF(AND($A162&lt;&gt;"",$A162&lt;&gt;"fin"),IF(INDEX(Dépenses!$A$2:$O$5000,$B162,J$1)="","",INDEX(Dépenses!$A$2:$O$5000,$B162,J$1)),"")</f>
        <v/>
      </c>
      <c r="K162" s="10" t="str" cm="1">
        <f t="array" aca="1" ref="K162" ca="1">IF(AND($A162&lt;&gt;"",$A162&lt;&gt;"fin"),IF(INDEX(Dépenses!$A$2:$T$5000,$B162,K$1)="","",INDEX(Dépenses!$A$2:$T$5000,$B162,K$1)),"")</f>
        <v/>
      </c>
      <c r="L162" s="10" t="str" cm="1">
        <f t="array" aca="1" ref="L162" ca="1">IF(AND($A162&lt;&gt;"",$A162&lt;&gt;"fin"),IF(INDEX(Dépenses!$A$2:$T$5000,$B162,L$1)="","",INDEX(Dépenses!$A$2:$T$5000,$B162,L$1)),"")</f>
        <v/>
      </c>
      <c r="M162" s="10" t="str" cm="1">
        <f t="array" aca="1" ref="M162" ca="1">IF(AND($A162&lt;&gt;"",$A162&lt;&gt;"fin"),IF(INDEX(Dépenses!$A$2:$T$5000,$B162,M$1)="","",INDEX(Dépenses!$A$2:$T$5000,$B162,M$1)),"")</f>
        <v/>
      </c>
      <c r="N162" s="10" t="str" cm="1">
        <f t="array" aca="1" ref="N162" ca="1">IF(AND($A162&lt;&gt;"",$A162&lt;&gt;"fin"),IF(INDEX(Dépenses!$A$2:$T$5000,$B162,N$1)="","",INDEX(Dépenses!$A$2:$T$5000,$B162,N$1)),"")</f>
        <v/>
      </c>
      <c r="O162" s="10" t="str" cm="1">
        <f t="array" aca="1" ref="O162" ca="1">IF(AND($A162&lt;&gt;"",$A162&lt;&gt;"fin"),IF(INDEX(Dépenses!$A$2:$T$5000,$B162,O$1)="","",INDEX(Dépenses!$A$2:$T$5000,$B162,O$1)),"")</f>
        <v/>
      </c>
      <c r="P162" s="10" t="str" cm="1">
        <f t="array" aca="1" ref="P162" ca="1">IF(AND($A162&lt;&gt;"",$A162&lt;&gt;"fin"),IF(INDEX(Dépenses!$A$2:$T$5000,$B162,P$1)="","",INDEX(Dépenses!$A$2:$T$5000,$B162,P$1)),"")</f>
        <v/>
      </c>
      <c r="Q162" s="10" t="str" cm="1">
        <f t="array" aca="1" ref="Q162" ca="1">IF(AND($A162&lt;&gt;"",$A162&lt;&gt;"fin"),IF(INDEX(Dépenses!$A$2:$T$5000,$B162,Q$1)="","",INDEX(Dépenses!$A$2:$T$5000,$B162,Q$1)),"")</f>
        <v/>
      </c>
      <c r="R162" s="10" t="str" cm="1">
        <f t="array" aca="1" ref="R162" ca="1">IF(AND($A162&lt;&gt;"",$A162&lt;&gt;"fin"),IF(INDEX(Dépenses!$A$2:$T$5000,$B162,R$1)="","",INDEX(Dépenses!$A$2:$T$5000,$B162,R$1)),"")</f>
        <v/>
      </c>
      <c r="S162" s="10" t="str" cm="1">
        <f t="array" aca="1" ref="S162" ca="1">IF(AND($A162&lt;&gt;"",$A162&lt;&gt;"fin"),IF(INDEX(Dépenses!$A$2:$T$5000,$B162,S$1)="","",INDEX(Dépenses!$A$2:$T$5000,$B162,S$1)),"")</f>
        <v/>
      </c>
      <c r="T162" s="10" t="str" cm="1">
        <f t="array" aca="1" ref="T162" ca="1">IF(AND($A162&lt;&gt;"",$A162&lt;&gt;"fin"),IF(INDEX(Dépenses!$A$2:$T$5000,$B162,T$1)="","",INDEX(Dépenses!$A$2:$T$5000,$B162,T$1)),"")</f>
        <v/>
      </c>
    </row>
    <row r="163" spans="1:20" x14ac:dyDescent="0.25">
      <c r="A163" t="str">
        <f ca="1">IF(OR(A162="",A162="fin"),"",IF(ISNA(MATCH($F$3,OFFSET(Dépenses!$F$2:$F$5000,B162,0),0)),"fin",MATCH($F$3,OFFSET(Dépenses!$F$2:$F$5000,B162,0),0)))</f>
        <v/>
      </c>
      <c r="B163" t="str">
        <f t="shared" ca="1" si="4"/>
        <v/>
      </c>
      <c r="D163" s="79" t="str" cm="1">
        <f t="array" aca="1" ref="D163" ca="1">IF(AND($A163&lt;&gt;"",$A163&lt;&gt;"fin"),IF(INDEX(Dépenses!$A$2:$O$5000,$B163,D$1)="","",INDEX(Dépenses!$A$2:$O$5000,$B163,D$1)),"")</f>
        <v/>
      </c>
      <c r="E163" s="79" t="str" cm="1">
        <f t="array" aca="1" ref="E163" ca="1">IF(AND($A163&lt;&gt;"",$A163&lt;&gt;"fin"),IF(INDEX(Dépenses!$A$2:$O$5000,$B163,E$1)="","",INDEX(Dépenses!$A$2:$O$5000,$B163,E$1)),"")</f>
        <v/>
      </c>
      <c r="F163" s="79" t="str" cm="1">
        <f t="array" aca="1" ref="F163" ca="1">IF(AND($A163&lt;&gt;"",$A163&lt;&gt;"fin"),IF(INDEX(Dépenses!$A$2:$O$5000,$B163,F$1)="","",INDEX(Dépenses!$A$2:$O$5000,$B163,F$1)),"")</f>
        <v/>
      </c>
      <c r="G163" s="80" t="str" cm="1">
        <f t="array" aca="1" ref="G163" ca="1">IF(AND($A163&lt;&gt;"",$A163&lt;&gt;"fin"),IF(INDEX(Dépenses!$A$2:$O$5000,$B163,G$1)="","",INDEX(Dépenses!$A$2:$O$5000,$B163,G$1)),"")</f>
        <v/>
      </c>
      <c r="H163" s="11" t="str" cm="1">
        <f t="array" aca="1" ref="H163" ca="1">IF(AND($A163&lt;&gt;"",$A163&lt;&gt;"fin"),IF(INDEX(Dépenses!$A$2:$O$5000,$B163,H$1)="","",INDEX(Dépenses!$A$2:$O$5000,$B163,H$1)),"")</f>
        <v/>
      </c>
      <c r="I163" s="79" t="str" cm="1">
        <f t="array" aca="1" ref="I163" ca="1">IF(AND($A163&lt;&gt;"",$A163&lt;&gt;"fin"),IF(INDEX(Dépenses!$A$2:$O$5000,$B163,I$1)="","",INDEX(Dépenses!$A$2:$O$5000,$B163,I$1)),"")</f>
        <v/>
      </c>
      <c r="J163" s="81" t="str" cm="1">
        <f t="array" aca="1" ref="J163" ca="1">IF(AND($A163&lt;&gt;"",$A163&lt;&gt;"fin"),IF(INDEX(Dépenses!$A$2:$O$5000,$B163,J$1)="","",INDEX(Dépenses!$A$2:$O$5000,$B163,J$1)),"")</f>
        <v/>
      </c>
      <c r="K163" s="10" t="str" cm="1">
        <f t="array" aca="1" ref="K163" ca="1">IF(AND($A163&lt;&gt;"",$A163&lt;&gt;"fin"),IF(INDEX(Dépenses!$A$2:$T$5000,$B163,K$1)="","",INDEX(Dépenses!$A$2:$T$5000,$B163,K$1)),"")</f>
        <v/>
      </c>
      <c r="L163" s="10" t="str" cm="1">
        <f t="array" aca="1" ref="L163" ca="1">IF(AND($A163&lt;&gt;"",$A163&lt;&gt;"fin"),IF(INDEX(Dépenses!$A$2:$T$5000,$B163,L$1)="","",INDEX(Dépenses!$A$2:$T$5000,$B163,L$1)),"")</f>
        <v/>
      </c>
      <c r="M163" s="10" t="str" cm="1">
        <f t="array" aca="1" ref="M163" ca="1">IF(AND($A163&lt;&gt;"",$A163&lt;&gt;"fin"),IF(INDEX(Dépenses!$A$2:$T$5000,$B163,M$1)="","",INDEX(Dépenses!$A$2:$T$5000,$B163,M$1)),"")</f>
        <v/>
      </c>
      <c r="N163" s="10" t="str" cm="1">
        <f t="array" aca="1" ref="N163" ca="1">IF(AND($A163&lt;&gt;"",$A163&lt;&gt;"fin"),IF(INDEX(Dépenses!$A$2:$T$5000,$B163,N$1)="","",INDEX(Dépenses!$A$2:$T$5000,$B163,N$1)),"")</f>
        <v/>
      </c>
      <c r="O163" s="10" t="str" cm="1">
        <f t="array" aca="1" ref="O163" ca="1">IF(AND($A163&lt;&gt;"",$A163&lt;&gt;"fin"),IF(INDEX(Dépenses!$A$2:$T$5000,$B163,O$1)="","",INDEX(Dépenses!$A$2:$T$5000,$B163,O$1)),"")</f>
        <v/>
      </c>
      <c r="P163" s="10" t="str" cm="1">
        <f t="array" aca="1" ref="P163" ca="1">IF(AND($A163&lt;&gt;"",$A163&lt;&gt;"fin"),IF(INDEX(Dépenses!$A$2:$T$5000,$B163,P$1)="","",INDEX(Dépenses!$A$2:$T$5000,$B163,P$1)),"")</f>
        <v/>
      </c>
      <c r="Q163" s="10" t="str" cm="1">
        <f t="array" aca="1" ref="Q163" ca="1">IF(AND($A163&lt;&gt;"",$A163&lt;&gt;"fin"),IF(INDEX(Dépenses!$A$2:$T$5000,$B163,Q$1)="","",INDEX(Dépenses!$A$2:$T$5000,$B163,Q$1)),"")</f>
        <v/>
      </c>
      <c r="R163" s="10" t="str" cm="1">
        <f t="array" aca="1" ref="R163" ca="1">IF(AND($A163&lt;&gt;"",$A163&lt;&gt;"fin"),IF(INDEX(Dépenses!$A$2:$T$5000,$B163,R$1)="","",INDEX(Dépenses!$A$2:$T$5000,$B163,R$1)),"")</f>
        <v/>
      </c>
      <c r="S163" s="10" t="str" cm="1">
        <f t="array" aca="1" ref="S163" ca="1">IF(AND($A163&lt;&gt;"",$A163&lt;&gt;"fin"),IF(INDEX(Dépenses!$A$2:$T$5000,$B163,S$1)="","",INDEX(Dépenses!$A$2:$T$5000,$B163,S$1)),"")</f>
        <v/>
      </c>
      <c r="T163" s="10" t="str" cm="1">
        <f t="array" aca="1" ref="T163" ca="1">IF(AND($A163&lt;&gt;"",$A163&lt;&gt;"fin"),IF(INDEX(Dépenses!$A$2:$T$5000,$B163,T$1)="","",INDEX(Dépenses!$A$2:$T$5000,$B163,T$1)),"")</f>
        <v/>
      </c>
    </row>
    <row r="164" spans="1:20" x14ac:dyDescent="0.25">
      <c r="A164" t="str">
        <f ca="1">IF(OR(A163="",A163="fin"),"",IF(ISNA(MATCH($F$3,OFFSET(Dépenses!$F$2:$F$5000,B163,0),0)),"fin",MATCH($F$3,OFFSET(Dépenses!$F$2:$F$5000,B163,0),0)))</f>
        <v/>
      </c>
      <c r="B164" t="str">
        <f t="shared" ca="1" si="4"/>
        <v/>
      </c>
      <c r="D164" s="79" t="str" cm="1">
        <f t="array" aca="1" ref="D164" ca="1">IF(AND($A164&lt;&gt;"",$A164&lt;&gt;"fin"),IF(INDEX(Dépenses!$A$2:$O$5000,$B164,D$1)="","",INDEX(Dépenses!$A$2:$O$5000,$B164,D$1)),"")</f>
        <v/>
      </c>
      <c r="E164" s="79" t="str" cm="1">
        <f t="array" aca="1" ref="E164" ca="1">IF(AND($A164&lt;&gt;"",$A164&lt;&gt;"fin"),IF(INDEX(Dépenses!$A$2:$O$5000,$B164,E$1)="","",INDEX(Dépenses!$A$2:$O$5000,$B164,E$1)),"")</f>
        <v/>
      </c>
      <c r="F164" s="79" t="str" cm="1">
        <f t="array" aca="1" ref="F164" ca="1">IF(AND($A164&lt;&gt;"",$A164&lt;&gt;"fin"),IF(INDEX(Dépenses!$A$2:$O$5000,$B164,F$1)="","",INDEX(Dépenses!$A$2:$O$5000,$B164,F$1)),"")</f>
        <v/>
      </c>
      <c r="G164" s="80" t="str" cm="1">
        <f t="array" aca="1" ref="G164" ca="1">IF(AND($A164&lt;&gt;"",$A164&lt;&gt;"fin"),IF(INDEX(Dépenses!$A$2:$O$5000,$B164,G$1)="","",INDEX(Dépenses!$A$2:$O$5000,$B164,G$1)),"")</f>
        <v/>
      </c>
      <c r="H164" s="11" t="str" cm="1">
        <f t="array" aca="1" ref="H164" ca="1">IF(AND($A164&lt;&gt;"",$A164&lt;&gt;"fin"),IF(INDEX(Dépenses!$A$2:$O$5000,$B164,H$1)="","",INDEX(Dépenses!$A$2:$O$5000,$B164,H$1)),"")</f>
        <v/>
      </c>
      <c r="I164" s="79" t="str" cm="1">
        <f t="array" aca="1" ref="I164" ca="1">IF(AND($A164&lt;&gt;"",$A164&lt;&gt;"fin"),IF(INDEX(Dépenses!$A$2:$O$5000,$B164,I$1)="","",INDEX(Dépenses!$A$2:$O$5000,$B164,I$1)),"")</f>
        <v/>
      </c>
      <c r="J164" s="81" t="str" cm="1">
        <f t="array" aca="1" ref="J164" ca="1">IF(AND($A164&lt;&gt;"",$A164&lt;&gt;"fin"),IF(INDEX(Dépenses!$A$2:$O$5000,$B164,J$1)="","",INDEX(Dépenses!$A$2:$O$5000,$B164,J$1)),"")</f>
        <v/>
      </c>
      <c r="K164" s="10" t="str" cm="1">
        <f t="array" aca="1" ref="K164" ca="1">IF(AND($A164&lt;&gt;"",$A164&lt;&gt;"fin"),IF(INDEX(Dépenses!$A$2:$T$5000,$B164,K$1)="","",INDEX(Dépenses!$A$2:$T$5000,$B164,K$1)),"")</f>
        <v/>
      </c>
      <c r="L164" s="10" t="str" cm="1">
        <f t="array" aca="1" ref="L164" ca="1">IF(AND($A164&lt;&gt;"",$A164&lt;&gt;"fin"),IF(INDEX(Dépenses!$A$2:$T$5000,$B164,L$1)="","",INDEX(Dépenses!$A$2:$T$5000,$B164,L$1)),"")</f>
        <v/>
      </c>
      <c r="M164" s="10" t="str" cm="1">
        <f t="array" aca="1" ref="M164" ca="1">IF(AND($A164&lt;&gt;"",$A164&lt;&gt;"fin"),IF(INDEX(Dépenses!$A$2:$T$5000,$B164,M$1)="","",INDEX(Dépenses!$A$2:$T$5000,$B164,M$1)),"")</f>
        <v/>
      </c>
      <c r="N164" s="10" t="str" cm="1">
        <f t="array" aca="1" ref="N164" ca="1">IF(AND($A164&lt;&gt;"",$A164&lt;&gt;"fin"),IF(INDEX(Dépenses!$A$2:$T$5000,$B164,N$1)="","",INDEX(Dépenses!$A$2:$T$5000,$B164,N$1)),"")</f>
        <v/>
      </c>
      <c r="O164" s="10" t="str" cm="1">
        <f t="array" aca="1" ref="O164" ca="1">IF(AND($A164&lt;&gt;"",$A164&lt;&gt;"fin"),IF(INDEX(Dépenses!$A$2:$T$5000,$B164,O$1)="","",INDEX(Dépenses!$A$2:$T$5000,$B164,O$1)),"")</f>
        <v/>
      </c>
      <c r="P164" s="10" t="str" cm="1">
        <f t="array" aca="1" ref="P164" ca="1">IF(AND($A164&lt;&gt;"",$A164&lt;&gt;"fin"),IF(INDEX(Dépenses!$A$2:$T$5000,$B164,P$1)="","",INDEX(Dépenses!$A$2:$T$5000,$B164,P$1)),"")</f>
        <v/>
      </c>
      <c r="Q164" s="10" t="str" cm="1">
        <f t="array" aca="1" ref="Q164" ca="1">IF(AND($A164&lt;&gt;"",$A164&lt;&gt;"fin"),IF(INDEX(Dépenses!$A$2:$T$5000,$B164,Q$1)="","",INDEX(Dépenses!$A$2:$T$5000,$B164,Q$1)),"")</f>
        <v/>
      </c>
      <c r="R164" s="10" t="str" cm="1">
        <f t="array" aca="1" ref="R164" ca="1">IF(AND($A164&lt;&gt;"",$A164&lt;&gt;"fin"),IF(INDEX(Dépenses!$A$2:$T$5000,$B164,R$1)="","",INDEX(Dépenses!$A$2:$T$5000,$B164,R$1)),"")</f>
        <v/>
      </c>
      <c r="S164" s="10" t="str" cm="1">
        <f t="array" aca="1" ref="S164" ca="1">IF(AND($A164&lt;&gt;"",$A164&lt;&gt;"fin"),IF(INDEX(Dépenses!$A$2:$T$5000,$B164,S$1)="","",INDEX(Dépenses!$A$2:$T$5000,$B164,S$1)),"")</f>
        <v/>
      </c>
      <c r="T164" s="10" t="str" cm="1">
        <f t="array" aca="1" ref="T164" ca="1">IF(AND($A164&lt;&gt;"",$A164&lt;&gt;"fin"),IF(INDEX(Dépenses!$A$2:$T$5000,$B164,T$1)="","",INDEX(Dépenses!$A$2:$T$5000,$B164,T$1)),"")</f>
        <v/>
      </c>
    </row>
    <row r="165" spans="1:20" x14ac:dyDescent="0.25">
      <c r="A165" t="str">
        <f ca="1">IF(OR(A164="",A164="fin"),"",IF(ISNA(MATCH($F$3,OFFSET(Dépenses!$F$2:$F$5000,B164,0),0)),"fin",MATCH($F$3,OFFSET(Dépenses!$F$2:$F$5000,B164,0),0)))</f>
        <v/>
      </c>
      <c r="B165" t="str">
        <f t="shared" ca="1" si="4"/>
        <v/>
      </c>
      <c r="D165" s="79" t="str" cm="1">
        <f t="array" aca="1" ref="D165" ca="1">IF(AND($A165&lt;&gt;"",$A165&lt;&gt;"fin"),IF(INDEX(Dépenses!$A$2:$O$5000,$B165,D$1)="","",INDEX(Dépenses!$A$2:$O$5000,$B165,D$1)),"")</f>
        <v/>
      </c>
      <c r="E165" s="79" t="str" cm="1">
        <f t="array" aca="1" ref="E165" ca="1">IF(AND($A165&lt;&gt;"",$A165&lt;&gt;"fin"),IF(INDEX(Dépenses!$A$2:$O$5000,$B165,E$1)="","",INDEX(Dépenses!$A$2:$O$5000,$B165,E$1)),"")</f>
        <v/>
      </c>
      <c r="F165" s="79" t="str" cm="1">
        <f t="array" aca="1" ref="F165" ca="1">IF(AND($A165&lt;&gt;"",$A165&lt;&gt;"fin"),IF(INDEX(Dépenses!$A$2:$O$5000,$B165,F$1)="","",INDEX(Dépenses!$A$2:$O$5000,$B165,F$1)),"")</f>
        <v/>
      </c>
      <c r="G165" s="80" t="str" cm="1">
        <f t="array" aca="1" ref="G165" ca="1">IF(AND($A165&lt;&gt;"",$A165&lt;&gt;"fin"),IF(INDEX(Dépenses!$A$2:$O$5000,$B165,G$1)="","",INDEX(Dépenses!$A$2:$O$5000,$B165,G$1)),"")</f>
        <v/>
      </c>
      <c r="H165" s="11" t="str" cm="1">
        <f t="array" aca="1" ref="H165" ca="1">IF(AND($A165&lt;&gt;"",$A165&lt;&gt;"fin"),IF(INDEX(Dépenses!$A$2:$O$5000,$B165,H$1)="","",INDEX(Dépenses!$A$2:$O$5000,$B165,H$1)),"")</f>
        <v/>
      </c>
      <c r="I165" s="79" t="str" cm="1">
        <f t="array" aca="1" ref="I165" ca="1">IF(AND($A165&lt;&gt;"",$A165&lt;&gt;"fin"),IF(INDEX(Dépenses!$A$2:$O$5000,$B165,I$1)="","",INDEX(Dépenses!$A$2:$O$5000,$B165,I$1)),"")</f>
        <v/>
      </c>
      <c r="J165" s="81" t="str" cm="1">
        <f t="array" aca="1" ref="J165" ca="1">IF(AND($A165&lt;&gt;"",$A165&lt;&gt;"fin"),IF(INDEX(Dépenses!$A$2:$O$5000,$B165,J$1)="","",INDEX(Dépenses!$A$2:$O$5000,$B165,J$1)),"")</f>
        <v/>
      </c>
      <c r="K165" s="10" t="str" cm="1">
        <f t="array" aca="1" ref="K165" ca="1">IF(AND($A165&lt;&gt;"",$A165&lt;&gt;"fin"),IF(INDEX(Dépenses!$A$2:$T$5000,$B165,K$1)="","",INDEX(Dépenses!$A$2:$T$5000,$B165,K$1)),"")</f>
        <v/>
      </c>
      <c r="L165" s="10" t="str" cm="1">
        <f t="array" aca="1" ref="L165" ca="1">IF(AND($A165&lt;&gt;"",$A165&lt;&gt;"fin"),IF(INDEX(Dépenses!$A$2:$T$5000,$B165,L$1)="","",INDEX(Dépenses!$A$2:$T$5000,$B165,L$1)),"")</f>
        <v/>
      </c>
      <c r="M165" s="10" t="str" cm="1">
        <f t="array" aca="1" ref="M165" ca="1">IF(AND($A165&lt;&gt;"",$A165&lt;&gt;"fin"),IF(INDEX(Dépenses!$A$2:$T$5000,$B165,M$1)="","",INDEX(Dépenses!$A$2:$T$5000,$B165,M$1)),"")</f>
        <v/>
      </c>
      <c r="N165" s="10" t="str" cm="1">
        <f t="array" aca="1" ref="N165" ca="1">IF(AND($A165&lt;&gt;"",$A165&lt;&gt;"fin"),IF(INDEX(Dépenses!$A$2:$T$5000,$B165,N$1)="","",INDEX(Dépenses!$A$2:$T$5000,$B165,N$1)),"")</f>
        <v/>
      </c>
      <c r="O165" s="10" t="str" cm="1">
        <f t="array" aca="1" ref="O165" ca="1">IF(AND($A165&lt;&gt;"",$A165&lt;&gt;"fin"),IF(INDEX(Dépenses!$A$2:$T$5000,$B165,O$1)="","",INDEX(Dépenses!$A$2:$T$5000,$B165,O$1)),"")</f>
        <v/>
      </c>
      <c r="P165" s="10" t="str" cm="1">
        <f t="array" aca="1" ref="P165" ca="1">IF(AND($A165&lt;&gt;"",$A165&lt;&gt;"fin"),IF(INDEX(Dépenses!$A$2:$T$5000,$B165,P$1)="","",INDEX(Dépenses!$A$2:$T$5000,$B165,P$1)),"")</f>
        <v/>
      </c>
      <c r="Q165" s="10" t="str" cm="1">
        <f t="array" aca="1" ref="Q165" ca="1">IF(AND($A165&lt;&gt;"",$A165&lt;&gt;"fin"),IF(INDEX(Dépenses!$A$2:$T$5000,$B165,Q$1)="","",INDEX(Dépenses!$A$2:$T$5000,$B165,Q$1)),"")</f>
        <v/>
      </c>
      <c r="R165" s="10" t="str" cm="1">
        <f t="array" aca="1" ref="R165" ca="1">IF(AND($A165&lt;&gt;"",$A165&lt;&gt;"fin"),IF(INDEX(Dépenses!$A$2:$T$5000,$B165,R$1)="","",INDEX(Dépenses!$A$2:$T$5000,$B165,R$1)),"")</f>
        <v/>
      </c>
      <c r="S165" s="10" t="str" cm="1">
        <f t="array" aca="1" ref="S165" ca="1">IF(AND($A165&lt;&gt;"",$A165&lt;&gt;"fin"),IF(INDEX(Dépenses!$A$2:$T$5000,$B165,S$1)="","",INDEX(Dépenses!$A$2:$T$5000,$B165,S$1)),"")</f>
        <v/>
      </c>
      <c r="T165" s="10" t="str" cm="1">
        <f t="array" aca="1" ref="T165" ca="1">IF(AND($A165&lt;&gt;"",$A165&lt;&gt;"fin"),IF(INDEX(Dépenses!$A$2:$T$5000,$B165,T$1)="","",INDEX(Dépenses!$A$2:$T$5000,$B165,T$1)),"")</f>
        <v/>
      </c>
    </row>
    <row r="166" spans="1:20" x14ac:dyDescent="0.25">
      <c r="A166" t="str">
        <f ca="1">IF(OR(A165="",A165="fin"),"",IF(ISNA(MATCH($F$3,OFFSET(Dépenses!$F$2:$F$5000,B165,0),0)),"fin",MATCH($F$3,OFFSET(Dépenses!$F$2:$F$5000,B165,0),0)))</f>
        <v/>
      </c>
      <c r="B166" t="str">
        <f t="shared" ca="1" si="4"/>
        <v/>
      </c>
      <c r="D166" s="79" t="str" cm="1">
        <f t="array" aca="1" ref="D166" ca="1">IF(AND($A166&lt;&gt;"",$A166&lt;&gt;"fin"),IF(INDEX(Dépenses!$A$2:$O$5000,$B166,D$1)="","",INDEX(Dépenses!$A$2:$O$5000,$B166,D$1)),"")</f>
        <v/>
      </c>
      <c r="E166" s="79" t="str" cm="1">
        <f t="array" aca="1" ref="E166" ca="1">IF(AND($A166&lt;&gt;"",$A166&lt;&gt;"fin"),IF(INDEX(Dépenses!$A$2:$O$5000,$B166,E$1)="","",INDEX(Dépenses!$A$2:$O$5000,$B166,E$1)),"")</f>
        <v/>
      </c>
      <c r="F166" s="79" t="str" cm="1">
        <f t="array" aca="1" ref="F166" ca="1">IF(AND($A166&lt;&gt;"",$A166&lt;&gt;"fin"),IF(INDEX(Dépenses!$A$2:$O$5000,$B166,F$1)="","",INDEX(Dépenses!$A$2:$O$5000,$B166,F$1)),"")</f>
        <v/>
      </c>
      <c r="G166" s="80" t="str" cm="1">
        <f t="array" aca="1" ref="G166" ca="1">IF(AND($A166&lt;&gt;"",$A166&lt;&gt;"fin"),IF(INDEX(Dépenses!$A$2:$O$5000,$B166,G$1)="","",INDEX(Dépenses!$A$2:$O$5000,$B166,G$1)),"")</f>
        <v/>
      </c>
      <c r="H166" s="11" t="str" cm="1">
        <f t="array" aca="1" ref="H166" ca="1">IF(AND($A166&lt;&gt;"",$A166&lt;&gt;"fin"),IF(INDEX(Dépenses!$A$2:$O$5000,$B166,H$1)="","",INDEX(Dépenses!$A$2:$O$5000,$B166,H$1)),"")</f>
        <v/>
      </c>
      <c r="I166" s="79" t="str" cm="1">
        <f t="array" aca="1" ref="I166" ca="1">IF(AND($A166&lt;&gt;"",$A166&lt;&gt;"fin"),IF(INDEX(Dépenses!$A$2:$O$5000,$B166,I$1)="","",INDEX(Dépenses!$A$2:$O$5000,$B166,I$1)),"")</f>
        <v/>
      </c>
      <c r="J166" s="81" t="str" cm="1">
        <f t="array" aca="1" ref="J166" ca="1">IF(AND($A166&lt;&gt;"",$A166&lt;&gt;"fin"),IF(INDEX(Dépenses!$A$2:$O$5000,$B166,J$1)="","",INDEX(Dépenses!$A$2:$O$5000,$B166,J$1)),"")</f>
        <v/>
      </c>
      <c r="K166" s="10" t="str" cm="1">
        <f t="array" aca="1" ref="K166" ca="1">IF(AND($A166&lt;&gt;"",$A166&lt;&gt;"fin"),IF(INDEX(Dépenses!$A$2:$T$5000,$B166,K$1)="","",INDEX(Dépenses!$A$2:$T$5000,$B166,K$1)),"")</f>
        <v/>
      </c>
      <c r="L166" s="10" t="str" cm="1">
        <f t="array" aca="1" ref="L166" ca="1">IF(AND($A166&lt;&gt;"",$A166&lt;&gt;"fin"),IF(INDEX(Dépenses!$A$2:$T$5000,$B166,L$1)="","",INDEX(Dépenses!$A$2:$T$5000,$B166,L$1)),"")</f>
        <v/>
      </c>
      <c r="M166" s="10" t="str" cm="1">
        <f t="array" aca="1" ref="M166" ca="1">IF(AND($A166&lt;&gt;"",$A166&lt;&gt;"fin"),IF(INDEX(Dépenses!$A$2:$T$5000,$B166,M$1)="","",INDEX(Dépenses!$A$2:$T$5000,$B166,M$1)),"")</f>
        <v/>
      </c>
      <c r="N166" s="10" t="str" cm="1">
        <f t="array" aca="1" ref="N166" ca="1">IF(AND($A166&lt;&gt;"",$A166&lt;&gt;"fin"),IF(INDEX(Dépenses!$A$2:$T$5000,$B166,N$1)="","",INDEX(Dépenses!$A$2:$T$5000,$B166,N$1)),"")</f>
        <v/>
      </c>
      <c r="O166" s="10" t="str" cm="1">
        <f t="array" aca="1" ref="O166" ca="1">IF(AND($A166&lt;&gt;"",$A166&lt;&gt;"fin"),IF(INDEX(Dépenses!$A$2:$T$5000,$B166,O$1)="","",INDEX(Dépenses!$A$2:$T$5000,$B166,O$1)),"")</f>
        <v/>
      </c>
      <c r="P166" s="10" t="str" cm="1">
        <f t="array" aca="1" ref="P166" ca="1">IF(AND($A166&lt;&gt;"",$A166&lt;&gt;"fin"),IF(INDEX(Dépenses!$A$2:$T$5000,$B166,P$1)="","",INDEX(Dépenses!$A$2:$T$5000,$B166,P$1)),"")</f>
        <v/>
      </c>
      <c r="Q166" s="10" t="str" cm="1">
        <f t="array" aca="1" ref="Q166" ca="1">IF(AND($A166&lt;&gt;"",$A166&lt;&gt;"fin"),IF(INDEX(Dépenses!$A$2:$T$5000,$B166,Q$1)="","",INDEX(Dépenses!$A$2:$T$5000,$B166,Q$1)),"")</f>
        <v/>
      </c>
      <c r="R166" s="10" t="str" cm="1">
        <f t="array" aca="1" ref="R166" ca="1">IF(AND($A166&lt;&gt;"",$A166&lt;&gt;"fin"),IF(INDEX(Dépenses!$A$2:$T$5000,$B166,R$1)="","",INDEX(Dépenses!$A$2:$T$5000,$B166,R$1)),"")</f>
        <v/>
      </c>
      <c r="S166" s="10" t="str" cm="1">
        <f t="array" aca="1" ref="S166" ca="1">IF(AND($A166&lt;&gt;"",$A166&lt;&gt;"fin"),IF(INDEX(Dépenses!$A$2:$T$5000,$B166,S$1)="","",INDEX(Dépenses!$A$2:$T$5000,$B166,S$1)),"")</f>
        <v/>
      </c>
      <c r="T166" s="10" t="str" cm="1">
        <f t="array" aca="1" ref="T166" ca="1">IF(AND($A166&lt;&gt;"",$A166&lt;&gt;"fin"),IF(INDEX(Dépenses!$A$2:$T$5000,$B166,T$1)="","",INDEX(Dépenses!$A$2:$T$5000,$B166,T$1)),"")</f>
        <v/>
      </c>
    </row>
    <row r="167" spans="1:20" x14ac:dyDescent="0.25">
      <c r="A167" t="str">
        <f ca="1">IF(OR(A166="",A166="fin"),"",IF(ISNA(MATCH($F$3,OFFSET(Dépenses!$F$2:$F$5000,B166,0),0)),"fin",MATCH($F$3,OFFSET(Dépenses!$F$2:$F$5000,B166,0),0)))</f>
        <v/>
      </c>
      <c r="B167" t="str">
        <f t="shared" ca="1" si="4"/>
        <v/>
      </c>
      <c r="D167" s="79" t="str" cm="1">
        <f t="array" aca="1" ref="D167" ca="1">IF(AND($A167&lt;&gt;"",$A167&lt;&gt;"fin"),IF(INDEX(Dépenses!$A$2:$O$5000,$B167,D$1)="","",INDEX(Dépenses!$A$2:$O$5000,$B167,D$1)),"")</f>
        <v/>
      </c>
      <c r="E167" s="79" t="str" cm="1">
        <f t="array" aca="1" ref="E167" ca="1">IF(AND($A167&lt;&gt;"",$A167&lt;&gt;"fin"),IF(INDEX(Dépenses!$A$2:$O$5000,$B167,E$1)="","",INDEX(Dépenses!$A$2:$O$5000,$B167,E$1)),"")</f>
        <v/>
      </c>
      <c r="F167" s="79" t="str" cm="1">
        <f t="array" aca="1" ref="F167" ca="1">IF(AND($A167&lt;&gt;"",$A167&lt;&gt;"fin"),IF(INDEX(Dépenses!$A$2:$O$5000,$B167,F$1)="","",INDEX(Dépenses!$A$2:$O$5000,$B167,F$1)),"")</f>
        <v/>
      </c>
      <c r="G167" s="80" t="str" cm="1">
        <f t="array" aca="1" ref="G167" ca="1">IF(AND($A167&lt;&gt;"",$A167&lt;&gt;"fin"),IF(INDEX(Dépenses!$A$2:$O$5000,$B167,G$1)="","",INDEX(Dépenses!$A$2:$O$5000,$B167,G$1)),"")</f>
        <v/>
      </c>
      <c r="H167" s="11" t="str" cm="1">
        <f t="array" aca="1" ref="H167" ca="1">IF(AND($A167&lt;&gt;"",$A167&lt;&gt;"fin"),IF(INDEX(Dépenses!$A$2:$O$5000,$B167,H$1)="","",INDEX(Dépenses!$A$2:$O$5000,$B167,H$1)),"")</f>
        <v/>
      </c>
      <c r="I167" s="79" t="str" cm="1">
        <f t="array" aca="1" ref="I167" ca="1">IF(AND($A167&lt;&gt;"",$A167&lt;&gt;"fin"),IF(INDEX(Dépenses!$A$2:$O$5000,$B167,I$1)="","",INDEX(Dépenses!$A$2:$O$5000,$B167,I$1)),"")</f>
        <v/>
      </c>
      <c r="J167" s="81" t="str" cm="1">
        <f t="array" aca="1" ref="J167" ca="1">IF(AND($A167&lt;&gt;"",$A167&lt;&gt;"fin"),IF(INDEX(Dépenses!$A$2:$O$5000,$B167,J$1)="","",INDEX(Dépenses!$A$2:$O$5000,$B167,J$1)),"")</f>
        <v/>
      </c>
      <c r="K167" s="10" t="str" cm="1">
        <f t="array" aca="1" ref="K167" ca="1">IF(AND($A167&lt;&gt;"",$A167&lt;&gt;"fin"),IF(INDEX(Dépenses!$A$2:$T$5000,$B167,K$1)="","",INDEX(Dépenses!$A$2:$T$5000,$B167,K$1)),"")</f>
        <v/>
      </c>
      <c r="L167" s="10" t="str" cm="1">
        <f t="array" aca="1" ref="L167" ca="1">IF(AND($A167&lt;&gt;"",$A167&lt;&gt;"fin"),IF(INDEX(Dépenses!$A$2:$T$5000,$B167,L$1)="","",INDEX(Dépenses!$A$2:$T$5000,$B167,L$1)),"")</f>
        <v/>
      </c>
      <c r="M167" s="10" t="str" cm="1">
        <f t="array" aca="1" ref="M167" ca="1">IF(AND($A167&lt;&gt;"",$A167&lt;&gt;"fin"),IF(INDEX(Dépenses!$A$2:$T$5000,$B167,M$1)="","",INDEX(Dépenses!$A$2:$T$5000,$B167,M$1)),"")</f>
        <v/>
      </c>
      <c r="N167" s="10" t="str" cm="1">
        <f t="array" aca="1" ref="N167" ca="1">IF(AND($A167&lt;&gt;"",$A167&lt;&gt;"fin"),IF(INDEX(Dépenses!$A$2:$T$5000,$B167,N$1)="","",INDEX(Dépenses!$A$2:$T$5000,$B167,N$1)),"")</f>
        <v/>
      </c>
      <c r="O167" s="10" t="str" cm="1">
        <f t="array" aca="1" ref="O167" ca="1">IF(AND($A167&lt;&gt;"",$A167&lt;&gt;"fin"),IF(INDEX(Dépenses!$A$2:$T$5000,$B167,O$1)="","",INDEX(Dépenses!$A$2:$T$5000,$B167,O$1)),"")</f>
        <v/>
      </c>
      <c r="P167" s="10" t="str" cm="1">
        <f t="array" aca="1" ref="P167" ca="1">IF(AND($A167&lt;&gt;"",$A167&lt;&gt;"fin"),IF(INDEX(Dépenses!$A$2:$T$5000,$B167,P$1)="","",INDEX(Dépenses!$A$2:$T$5000,$B167,P$1)),"")</f>
        <v/>
      </c>
      <c r="Q167" s="10" t="str" cm="1">
        <f t="array" aca="1" ref="Q167" ca="1">IF(AND($A167&lt;&gt;"",$A167&lt;&gt;"fin"),IF(INDEX(Dépenses!$A$2:$T$5000,$B167,Q$1)="","",INDEX(Dépenses!$A$2:$T$5000,$B167,Q$1)),"")</f>
        <v/>
      </c>
      <c r="R167" s="10" t="str" cm="1">
        <f t="array" aca="1" ref="R167" ca="1">IF(AND($A167&lt;&gt;"",$A167&lt;&gt;"fin"),IF(INDEX(Dépenses!$A$2:$T$5000,$B167,R$1)="","",INDEX(Dépenses!$A$2:$T$5000,$B167,R$1)),"")</f>
        <v/>
      </c>
      <c r="S167" s="10" t="str" cm="1">
        <f t="array" aca="1" ref="S167" ca="1">IF(AND($A167&lt;&gt;"",$A167&lt;&gt;"fin"),IF(INDEX(Dépenses!$A$2:$T$5000,$B167,S$1)="","",INDEX(Dépenses!$A$2:$T$5000,$B167,S$1)),"")</f>
        <v/>
      </c>
      <c r="T167" s="10" t="str" cm="1">
        <f t="array" aca="1" ref="T167" ca="1">IF(AND($A167&lt;&gt;"",$A167&lt;&gt;"fin"),IF(INDEX(Dépenses!$A$2:$T$5000,$B167,T$1)="","",INDEX(Dépenses!$A$2:$T$5000,$B167,T$1)),"")</f>
        <v/>
      </c>
    </row>
    <row r="168" spans="1:20" x14ac:dyDescent="0.25">
      <c r="A168" t="str">
        <f ca="1">IF(OR(A167="",A167="fin"),"",IF(ISNA(MATCH($F$3,OFFSET(Dépenses!$F$2:$F$5000,B167,0),0)),"fin",MATCH($F$3,OFFSET(Dépenses!$F$2:$F$5000,B167,0),0)))</f>
        <v/>
      </c>
      <c r="B168" t="str">
        <f t="shared" ca="1" si="4"/>
        <v/>
      </c>
      <c r="D168" s="79" t="str" cm="1">
        <f t="array" aca="1" ref="D168" ca="1">IF(AND($A168&lt;&gt;"",$A168&lt;&gt;"fin"),IF(INDEX(Dépenses!$A$2:$O$5000,$B168,D$1)="","",INDEX(Dépenses!$A$2:$O$5000,$B168,D$1)),"")</f>
        <v/>
      </c>
      <c r="E168" s="79" t="str" cm="1">
        <f t="array" aca="1" ref="E168" ca="1">IF(AND($A168&lt;&gt;"",$A168&lt;&gt;"fin"),IF(INDEX(Dépenses!$A$2:$O$5000,$B168,E$1)="","",INDEX(Dépenses!$A$2:$O$5000,$B168,E$1)),"")</f>
        <v/>
      </c>
      <c r="F168" s="79" t="str" cm="1">
        <f t="array" aca="1" ref="F168" ca="1">IF(AND($A168&lt;&gt;"",$A168&lt;&gt;"fin"),IF(INDEX(Dépenses!$A$2:$O$5000,$B168,F$1)="","",INDEX(Dépenses!$A$2:$O$5000,$B168,F$1)),"")</f>
        <v/>
      </c>
      <c r="G168" s="80" t="str" cm="1">
        <f t="array" aca="1" ref="G168" ca="1">IF(AND($A168&lt;&gt;"",$A168&lt;&gt;"fin"),IF(INDEX(Dépenses!$A$2:$O$5000,$B168,G$1)="","",INDEX(Dépenses!$A$2:$O$5000,$B168,G$1)),"")</f>
        <v/>
      </c>
      <c r="H168" s="11" t="str" cm="1">
        <f t="array" aca="1" ref="H168" ca="1">IF(AND($A168&lt;&gt;"",$A168&lt;&gt;"fin"),IF(INDEX(Dépenses!$A$2:$O$5000,$B168,H$1)="","",INDEX(Dépenses!$A$2:$O$5000,$B168,H$1)),"")</f>
        <v/>
      </c>
      <c r="I168" s="79" t="str" cm="1">
        <f t="array" aca="1" ref="I168" ca="1">IF(AND($A168&lt;&gt;"",$A168&lt;&gt;"fin"),IF(INDEX(Dépenses!$A$2:$O$5000,$B168,I$1)="","",INDEX(Dépenses!$A$2:$O$5000,$B168,I$1)),"")</f>
        <v/>
      </c>
      <c r="J168" s="81" t="str" cm="1">
        <f t="array" aca="1" ref="J168" ca="1">IF(AND($A168&lt;&gt;"",$A168&lt;&gt;"fin"),IF(INDEX(Dépenses!$A$2:$O$5000,$B168,J$1)="","",INDEX(Dépenses!$A$2:$O$5000,$B168,J$1)),"")</f>
        <v/>
      </c>
      <c r="K168" s="10" t="str" cm="1">
        <f t="array" aca="1" ref="K168" ca="1">IF(AND($A168&lt;&gt;"",$A168&lt;&gt;"fin"),IF(INDEX(Dépenses!$A$2:$T$5000,$B168,K$1)="","",INDEX(Dépenses!$A$2:$T$5000,$B168,K$1)),"")</f>
        <v/>
      </c>
      <c r="L168" s="10" t="str" cm="1">
        <f t="array" aca="1" ref="L168" ca="1">IF(AND($A168&lt;&gt;"",$A168&lt;&gt;"fin"),IF(INDEX(Dépenses!$A$2:$T$5000,$B168,L$1)="","",INDEX(Dépenses!$A$2:$T$5000,$B168,L$1)),"")</f>
        <v/>
      </c>
      <c r="M168" s="10" t="str" cm="1">
        <f t="array" aca="1" ref="M168" ca="1">IF(AND($A168&lt;&gt;"",$A168&lt;&gt;"fin"),IF(INDEX(Dépenses!$A$2:$T$5000,$B168,M$1)="","",INDEX(Dépenses!$A$2:$T$5000,$B168,M$1)),"")</f>
        <v/>
      </c>
      <c r="N168" s="10" t="str" cm="1">
        <f t="array" aca="1" ref="N168" ca="1">IF(AND($A168&lt;&gt;"",$A168&lt;&gt;"fin"),IF(INDEX(Dépenses!$A$2:$T$5000,$B168,N$1)="","",INDEX(Dépenses!$A$2:$T$5000,$B168,N$1)),"")</f>
        <v/>
      </c>
      <c r="O168" s="10" t="str" cm="1">
        <f t="array" aca="1" ref="O168" ca="1">IF(AND($A168&lt;&gt;"",$A168&lt;&gt;"fin"),IF(INDEX(Dépenses!$A$2:$T$5000,$B168,O$1)="","",INDEX(Dépenses!$A$2:$T$5000,$B168,O$1)),"")</f>
        <v/>
      </c>
      <c r="P168" s="10" t="str" cm="1">
        <f t="array" aca="1" ref="P168" ca="1">IF(AND($A168&lt;&gt;"",$A168&lt;&gt;"fin"),IF(INDEX(Dépenses!$A$2:$T$5000,$B168,P$1)="","",INDEX(Dépenses!$A$2:$T$5000,$B168,P$1)),"")</f>
        <v/>
      </c>
      <c r="Q168" s="10" t="str" cm="1">
        <f t="array" aca="1" ref="Q168" ca="1">IF(AND($A168&lt;&gt;"",$A168&lt;&gt;"fin"),IF(INDEX(Dépenses!$A$2:$T$5000,$B168,Q$1)="","",INDEX(Dépenses!$A$2:$T$5000,$B168,Q$1)),"")</f>
        <v/>
      </c>
      <c r="R168" s="10" t="str" cm="1">
        <f t="array" aca="1" ref="R168" ca="1">IF(AND($A168&lt;&gt;"",$A168&lt;&gt;"fin"),IF(INDEX(Dépenses!$A$2:$T$5000,$B168,R$1)="","",INDEX(Dépenses!$A$2:$T$5000,$B168,R$1)),"")</f>
        <v/>
      </c>
      <c r="S168" s="10" t="str" cm="1">
        <f t="array" aca="1" ref="S168" ca="1">IF(AND($A168&lt;&gt;"",$A168&lt;&gt;"fin"),IF(INDEX(Dépenses!$A$2:$T$5000,$B168,S$1)="","",INDEX(Dépenses!$A$2:$T$5000,$B168,S$1)),"")</f>
        <v/>
      </c>
      <c r="T168" s="10" t="str" cm="1">
        <f t="array" aca="1" ref="T168" ca="1">IF(AND($A168&lt;&gt;"",$A168&lt;&gt;"fin"),IF(INDEX(Dépenses!$A$2:$T$5000,$B168,T$1)="","",INDEX(Dépenses!$A$2:$T$5000,$B168,T$1)),"")</f>
        <v/>
      </c>
    </row>
    <row r="169" spans="1:20" x14ac:dyDescent="0.25">
      <c r="A169" t="str">
        <f ca="1">IF(OR(A168="",A168="fin"),"",IF(ISNA(MATCH($F$3,OFFSET(Dépenses!$F$2:$F$5000,B168,0),0)),"fin",MATCH($F$3,OFFSET(Dépenses!$F$2:$F$5000,B168,0),0)))</f>
        <v/>
      </c>
      <c r="B169" t="str">
        <f t="shared" ca="1" si="4"/>
        <v/>
      </c>
      <c r="D169" s="79" t="str" cm="1">
        <f t="array" aca="1" ref="D169" ca="1">IF(AND($A169&lt;&gt;"",$A169&lt;&gt;"fin"),IF(INDEX(Dépenses!$A$2:$O$5000,$B169,D$1)="","",INDEX(Dépenses!$A$2:$O$5000,$B169,D$1)),"")</f>
        <v/>
      </c>
      <c r="E169" s="79" t="str" cm="1">
        <f t="array" aca="1" ref="E169" ca="1">IF(AND($A169&lt;&gt;"",$A169&lt;&gt;"fin"),IF(INDEX(Dépenses!$A$2:$O$5000,$B169,E$1)="","",INDEX(Dépenses!$A$2:$O$5000,$B169,E$1)),"")</f>
        <v/>
      </c>
      <c r="F169" s="79" t="str" cm="1">
        <f t="array" aca="1" ref="F169" ca="1">IF(AND($A169&lt;&gt;"",$A169&lt;&gt;"fin"),IF(INDEX(Dépenses!$A$2:$O$5000,$B169,F$1)="","",INDEX(Dépenses!$A$2:$O$5000,$B169,F$1)),"")</f>
        <v/>
      </c>
      <c r="G169" s="80" t="str" cm="1">
        <f t="array" aca="1" ref="G169" ca="1">IF(AND($A169&lt;&gt;"",$A169&lt;&gt;"fin"),IF(INDEX(Dépenses!$A$2:$O$5000,$B169,G$1)="","",INDEX(Dépenses!$A$2:$O$5000,$B169,G$1)),"")</f>
        <v/>
      </c>
      <c r="H169" s="11" t="str" cm="1">
        <f t="array" aca="1" ref="H169" ca="1">IF(AND($A169&lt;&gt;"",$A169&lt;&gt;"fin"),IF(INDEX(Dépenses!$A$2:$O$5000,$B169,H$1)="","",INDEX(Dépenses!$A$2:$O$5000,$B169,H$1)),"")</f>
        <v/>
      </c>
      <c r="I169" s="79" t="str" cm="1">
        <f t="array" aca="1" ref="I169" ca="1">IF(AND($A169&lt;&gt;"",$A169&lt;&gt;"fin"),IF(INDEX(Dépenses!$A$2:$O$5000,$B169,I$1)="","",INDEX(Dépenses!$A$2:$O$5000,$B169,I$1)),"")</f>
        <v/>
      </c>
      <c r="J169" s="81" t="str" cm="1">
        <f t="array" aca="1" ref="J169" ca="1">IF(AND($A169&lt;&gt;"",$A169&lt;&gt;"fin"),IF(INDEX(Dépenses!$A$2:$O$5000,$B169,J$1)="","",INDEX(Dépenses!$A$2:$O$5000,$B169,J$1)),"")</f>
        <v/>
      </c>
      <c r="K169" s="10" t="str" cm="1">
        <f t="array" aca="1" ref="K169" ca="1">IF(AND($A169&lt;&gt;"",$A169&lt;&gt;"fin"),IF(INDEX(Dépenses!$A$2:$T$5000,$B169,K$1)="","",INDEX(Dépenses!$A$2:$T$5000,$B169,K$1)),"")</f>
        <v/>
      </c>
      <c r="L169" s="10" t="str" cm="1">
        <f t="array" aca="1" ref="L169" ca="1">IF(AND($A169&lt;&gt;"",$A169&lt;&gt;"fin"),IF(INDEX(Dépenses!$A$2:$T$5000,$B169,L$1)="","",INDEX(Dépenses!$A$2:$T$5000,$B169,L$1)),"")</f>
        <v/>
      </c>
      <c r="M169" s="10" t="str" cm="1">
        <f t="array" aca="1" ref="M169" ca="1">IF(AND($A169&lt;&gt;"",$A169&lt;&gt;"fin"),IF(INDEX(Dépenses!$A$2:$T$5000,$B169,M$1)="","",INDEX(Dépenses!$A$2:$T$5000,$B169,M$1)),"")</f>
        <v/>
      </c>
      <c r="N169" s="10" t="str" cm="1">
        <f t="array" aca="1" ref="N169" ca="1">IF(AND($A169&lt;&gt;"",$A169&lt;&gt;"fin"),IF(INDEX(Dépenses!$A$2:$T$5000,$B169,N$1)="","",INDEX(Dépenses!$A$2:$T$5000,$B169,N$1)),"")</f>
        <v/>
      </c>
      <c r="O169" s="10" t="str" cm="1">
        <f t="array" aca="1" ref="O169" ca="1">IF(AND($A169&lt;&gt;"",$A169&lt;&gt;"fin"),IF(INDEX(Dépenses!$A$2:$T$5000,$B169,O$1)="","",INDEX(Dépenses!$A$2:$T$5000,$B169,O$1)),"")</f>
        <v/>
      </c>
      <c r="P169" s="10" t="str" cm="1">
        <f t="array" aca="1" ref="P169" ca="1">IF(AND($A169&lt;&gt;"",$A169&lt;&gt;"fin"),IF(INDEX(Dépenses!$A$2:$T$5000,$B169,P$1)="","",INDEX(Dépenses!$A$2:$T$5000,$B169,P$1)),"")</f>
        <v/>
      </c>
      <c r="Q169" s="10" t="str" cm="1">
        <f t="array" aca="1" ref="Q169" ca="1">IF(AND($A169&lt;&gt;"",$A169&lt;&gt;"fin"),IF(INDEX(Dépenses!$A$2:$T$5000,$B169,Q$1)="","",INDEX(Dépenses!$A$2:$T$5000,$B169,Q$1)),"")</f>
        <v/>
      </c>
      <c r="R169" s="10" t="str" cm="1">
        <f t="array" aca="1" ref="R169" ca="1">IF(AND($A169&lt;&gt;"",$A169&lt;&gt;"fin"),IF(INDEX(Dépenses!$A$2:$T$5000,$B169,R$1)="","",INDEX(Dépenses!$A$2:$T$5000,$B169,R$1)),"")</f>
        <v/>
      </c>
      <c r="S169" s="10" t="str" cm="1">
        <f t="array" aca="1" ref="S169" ca="1">IF(AND($A169&lt;&gt;"",$A169&lt;&gt;"fin"),IF(INDEX(Dépenses!$A$2:$T$5000,$B169,S$1)="","",INDEX(Dépenses!$A$2:$T$5000,$B169,S$1)),"")</f>
        <v/>
      </c>
      <c r="T169" s="10" t="str" cm="1">
        <f t="array" aca="1" ref="T169" ca="1">IF(AND($A169&lt;&gt;"",$A169&lt;&gt;"fin"),IF(INDEX(Dépenses!$A$2:$T$5000,$B169,T$1)="","",INDEX(Dépenses!$A$2:$T$5000,$B169,T$1)),"")</f>
        <v/>
      </c>
    </row>
    <row r="170" spans="1:20" x14ac:dyDescent="0.25">
      <c r="A170" t="str">
        <f ca="1">IF(OR(A169="",A169="fin"),"",IF(ISNA(MATCH($F$3,OFFSET(Dépenses!$F$2:$F$5000,B169,0),0)),"fin",MATCH($F$3,OFFSET(Dépenses!$F$2:$F$5000,B169,0),0)))</f>
        <v/>
      </c>
      <c r="B170" t="str">
        <f t="shared" ca="1" si="4"/>
        <v/>
      </c>
      <c r="D170" s="79" t="str" cm="1">
        <f t="array" aca="1" ref="D170" ca="1">IF(AND($A170&lt;&gt;"",$A170&lt;&gt;"fin"),IF(INDEX(Dépenses!$A$2:$O$5000,$B170,D$1)="","",INDEX(Dépenses!$A$2:$O$5000,$B170,D$1)),"")</f>
        <v/>
      </c>
      <c r="E170" s="79" t="str" cm="1">
        <f t="array" aca="1" ref="E170" ca="1">IF(AND($A170&lt;&gt;"",$A170&lt;&gt;"fin"),IF(INDEX(Dépenses!$A$2:$O$5000,$B170,E$1)="","",INDEX(Dépenses!$A$2:$O$5000,$B170,E$1)),"")</f>
        <v/>
      </c>
      <c r="F170" s="79" t="str" cm="1">
        <f t="array" aca="1" ref="F170" ca="1">IF(AND($A170&lt;&gt;"",$A170&lt;&gt;"fin"),IF(INDEX(Dépenses!$A$2:$O$5000,$B170,F$1)="","",INDEX(Dépenses!$A$2:$O$5000,$B170,F$1)),"")</f>
        <v/>
      </c>
      <c r="G170" s="80" t="str" cm="1">
        <f t="array" aca="1" ref="G170" ca="1">IF(AND($A170&lt;&gt;"",$A170&lt;&gt;"fin"),IF(INDEX(Dépenses!$A$2:$O$5000,$B170,G$1)="","",INDEX(Dépenses!$A$2:$O$5000,$B170,G$1)),"")</f>
        <v/>
      </c>
      <c r="H170" s="11" t="str" cm="1">
        <f t="array" aca="1" ref="H170" ca="1">IF(AND($A170&lt;&gt;"",$A170&lt;&gt;"fin"),IF(INDEX(Dépenses!$A$2:$O$5000,$B170,H$1)="","",INDEX(Dépenses!$A$2:$O$5000,$B170,H$1)),"")</f>
        <v/>
      </c>
      <c r="I170" s="79" t="str" cm="1">
        <f t="array" aca="1" ref="I170" ca="1">IF(AND($A170&lt;&gt;"",$A170&lt;&gt;"fin"),IF(INDEX(Dépenses!$A$2:$O$5000,$B170,I$1)="","",INDEX(Dépenses!$A$2:$O$5000,$B170,I$1)),"")</f>
        <v/>
      </c>
      <c r="J170" s="81" t="str" cm="1">
        <f t="array" aca="1" ref="J170" ca="1">IF(AND($A170&lt;&gt;"",$A170&lt;&gt;"fin"),IF(INDEX(Dépenses!$A$2:$O$5000,$B170,J$1)="","",INDEX(Dépenses!$A$2:$O$5000,$B170,J$1)),"")</f>
        <v/>
      </c>
      <c r="K170" s="10" t="str" cm="1">
        <f t="array" aca="1" ref="K170" ca="1">IF(AND($A170&lt;&gt;"",$A170&lt;&gt;"fin"),IF(INDEX(Dépenses!$A$2:$T$5000,$B170,K$1)="","",INDEX(Dépenses!$A$2:$T$5000,$B170,K$1)),"")</f>
        <v/>
      </c>
      <c r="L170" s="10" t="str" cm="1">
        <f t="array" aca="1" ref="L170" ca="1">IF(AND($A170&lt;&gt;"",$A170&lt;&gt;"fin"),IF(INDEX(Dépenses!$A$2:$T$5000,$B170,L$1)="","",INDEX(Dépenses!$A$2:$T$5000,$B170,L$1)),"")</f>
        <v/>
      </c>
      <c r="M170" s="10" t="str" cm="1">
        <f t="array" aca="1" ref="M170" ca="1">IF(AND($A170&lt;&gt;"",$A170&lt;&gt;"fin"),IF(INDEX(Dépenses!$A$2:$T$5000,$B170,M$1)="","",INDEX(Dépenses!$A$2:$T$5000,$B170,M$1)),"")</f>
        <v/>
      </c>
      <c r="N170" s="10" t="str" cm="1">
        <f t="array" aca="1" ref="N170" ca="1">IF(AND($A170&lt;&gt;"",$A170&lt;&gt;"fin"),IF(INDEX(Dépenses!$A$2:$T$5000,$B170,N$1)="","",INDEX(Dépenses!$A$2:$T$5000,$B170,N$1)),"")</f>
        <v/>
      </c>
      <c r="O170" s="10" t="str" cm="1">
        <f t="array" aca="1" ref="O170" ca="1">IF(AND($A170&lt;&gt;"",$A170&lt;&gt;"fin"),IF(INDEX(Dépenses!$A$2:$T$5000,$B170,O$1)="","",INDEX(Dépenses!$A$2:$T$5000,$B170,O$1)),"")</f>
        <v/>
      </c>
      <c r="P170" s="10" t="str" cm="1">
        <f t="array" aca="1" ref="P170" ca="1">IF(AND($A170&lt;&gt;"",$A170&lt;&gt;"fin"),IF(INDEX(Dépenses!$A$2:$T$5000,$B170,P$1)="","",INDEX(Dépenses!$A$2:$T$5000,$B170,P$1)),"")</f>
        <v/>
      </c>
      <c r="Q170" s="10" t="str" cm="1">
        <f t="array" aca="1" ref="Q170" ca="1">IF(AND($A170&lt;&gt;"",$A170&lt;&gt;"fin"),IF(INDEX(Dépenses!$A$2:$T$5000,$B170,Q$1)="","",INDEX(Dépenses!$A$2:$T$5000,$B170,Q$1)),"")</f>
        <v/>
      </c>
      <c r="R170" s="10" t="str" cm="1">
        <f t="array" aca="1" ref="R170" ca="1">IF(AND($A170&lt;&gt;"",$A170&lt;&gt;"fin"),IF(INDEX(Dépenses!$A$2:$T$5000,$B170,R$1)="","",INDEX(Dépenses!$A$2:$T$5000,$B170,R$1)),"")</f>
        <v/>
      </c>
      <c r="S170" s="10" t="str" cm="1">
        <f t="array" aca="1" ref="S170" ca="1">IF(AND($A170&lt;&gt;"",$A170&lt;&gt;"fin"),IF(INDEX(Dépenses!$A$2:$T$5000,$B170,S$1)="","",INDEX(Dépenses!$A$2:$T$5000,$B170,S$1)),"")</f>
        <v/>
      </c>
      <c r="T170" s="10" t="str" cm="1">
        <f t="array" aca="1" ref="T170" ca="1">IF(AND($A170&lt;&gt;"",$A170&lt;&gt;"fin"),IF(INDEX(Dépenses!$A$2:$T$5000,$B170,T$1)="","",INDEX(Dépenses!$A$2:$T$5000,$B170,T$1)),"")</f>
        <v/>
      </c>
    </row>
    <row r="171" spans="1:20" x14ac:dyDescent="0.25">
      <c r="A171" t="str">
        <f ca="1">IF(OR(A170="",A170="fin"),"",IF(ISNA(MATCH($F$3,OFFSET(Dépenses!$F$2:$F$5000,B170,0),0)),"fin",MATCH($F$3,OFFSET(Dépenses!$F$2:$F$5000,B170,0),0)))</f>
        <v/>
      </c>
      <c r="B171" t="str">
        <f t="shared" ca="1" si="4"/>
        <v/>
      </c>
      <c r="D171" s="79" t="str" cm="1">
        <f t="array" aca="1" ref="D171" ca="1">IF(AND($A171&lt;&gt;"",$A171&lt;&gt;"fin"),IF(INDEX(Dépenses!$A$2:$O$5000,$B171,D$1)="","",INDEX(Dépenses!$A$2:$O$5000,$B171,D$1)),"")</f>
        <v/>
      </c>
      <c r="E171" s="79" t="str" cm="1">
        <f t="array" aca="1" ref="E171" ca="1">IF(AND($A171&lt;&gt;"",$A171&lt;&gt;"fin"),IF(INDEX(Dépenses!$A$2:$O$5000,$B171,E$1)="","",INDEX(Dépenses!$A$2:$O$5000,$B171,E$1)),"")</f>
        <v/>
      </c>
      <c r="F171" s="79" t="str" cm="1">
        <f t="array" aca="1" ref="F171" ca="1">IF(AND($A171&lt;&gt;"",$A171&lt;&gt;"fin"),IF(INDEX(Dépenses!$A$2:$O$5000,$B171,F$1)="","",INDEX(Dépenses!$A$2:$O$5000,$B171,F$1)),"")</f>
        <v/>
      </c>
      <c r="G171" s="80" t="str" cm="1">
        <f t="array" aca="1" ref="G171" ca="1">IF(AND($A171&lt;&gt;"",$A171&lt;&gt;"fin"),IF(INDEX(Dépenses!$A$2:$O$5000,$B171,G$1)="","",INDEX(Dépenses!$A$2:$O$5000,$B171,G$1)),"")</f>
        <v/>
      </c>
      <c r="H171" s="11" t="str" cm="1">
        <f t="array" aca="1" ref="H171" ca="1">IF(AND($A171&lt;&gt;"",$A171&lt;&gt;"fin"),IF(INDEX(Dépenses!$A$2:$O$5000,$B171,H$1)="","",INDEX(Dépenses!$A$2:$O$5000,$B171,H$1)),"")</f>
        <v/>
      </c>
      <c r="I171" s="79" t="str" cm="1">
        <f t="array" aca="1" ref="I171" ca="1">IF(AND($A171&lt;&gt;"",$A171&lt;&gt;"fin"),IF(INDEX(Dépenses!$A$2:$O$5000,$B171,I$1)="","",INDEX(Dépenses!$A$2:$O$5000,$B171,I$1)),"")</f>
        <v/>
      </c>
      <c r="J171" s="81" t="str" cm="1">
        <f t="array" aca="1" ref="J171" ca="1">IF(AND($A171&lt;&gt;"",$A171&lt;&gt;"fin"),IF(INDEX(Dépenses!$A$2:$O$5000,$B171,J$1)="","",INDEX(Dépenses!$A$2:$O$5000,$B171,J$1)),"")</f>
        <v/>
      </c>
      <c r="K171" s="10" t="str" cm="1">
        <f t="array" aca="1" ref="K171" ca="1">IF(AND($A171&lt;&gt;"",$A171&lt;&gt;"fin"),IF(INDEX(Dépenses!$A$2:$T$5000,$B171,K$1)="","",INDEX(Dépenses!$A$2:$T$5000,$B171,K$1)),"")</f>
        <v/>
      </c>
      <c r="L171" s="10" t="str" cm="1">
        <f t="array" aca="1" ref="L171" ca="1">IF(AND($A171&lt;&gt;"",$A171&lt;&gt;"fin"),IF(INDEX(Dépenses!$A$2:$T$5000,$B171,L$1)="","",INDEX(Dépenses!$A$2:$T$5000,$B171,L$1)),"")</f>
        <v/>
      </c>
      <c r="M171" s="10" t="str" cm="1">
        <f t="array" aca="1" ref="M171" ca="1">IF(AND($A171&lt;&gt;"",$A171&lt;&gt;"fin"),IF(INDEX(Dépenses!$A$2:$T$5000,$B171,M$1)="","",INDEX(Dépenses!$A$2:$T$5000,$B171,M$1)),"")</f>
        <v/>
      </c>
      <c r="N171" s="10" t="str" cm="1">
        <f t="array" aca="1" ref="N171" ca="1">IF(AND($A171&lt;&gt;"",$A171&lt;&gt;"fin"),IF(INDEX(Dépenses!$A$2:$T$5000,$B171,N$1)="","",INDEX(Dépenses!$A$2:$T$5000,$B171,N$1)),"")</f>
        <v/>
      </c>
      <c r="O171" s="10" t="str" cm="1">
        <f t="array" aca="1" ref="O171" ca="1">IF(AND($A171&lt;&gt;"",$A171&lt;&gt;"fin"),IF(INDEX(Dépenses!$A$2:$T$5000,$B171,O$1)="","",INDEX(Dépenses!$A$2:$T$5000,$B171,O$1)),"")</f>
        <v/>
      </c>
      <c r="P171" s="10" t="str" cm="1">
        <f t="array" aca="1" ref="P171" ca="1">IF(AND($A171&lt;&gt;"",$A171&lt;&gt;"fin"),IF(INDEX(Dépenses!$A$2:$T$5000,$B171,P$1)="","",INDEX(Dépenses!$A$2:$T$5000,$B171,P$1)),"")</f>
        <v/>
      </c>
      <c r="Q171" s="10" t="str" cm="1">
        <f t="array" aca="1" ref="Q171" ca="1">IF(AND($A171&lt;&gt;"",$A171&lt;&gt;"fin"),IF(INDEX(Dépenses!$A$2:$T$5000,$B171,Q$1)="","",INDEX(Dépenses!$A$2:$T$5000,$B171,Q$1)),"")</f>
        <v/>
      </c>
      <c r="R171" s="10" t="str" cm="1">
        <f t="array" aca="1" ref="R171" ca="1">IF(AND($A171&lt;&gt;"",$A171&lt;&gt;"fin"),IF(INDEX(Dépenses!$A$2:$T$5000,$B171,R$1)="","",INDEX(Dépenses!$A$2:$T$5000,$B171,R$1)),"")</f>
        <v/>
      </c>
      <c r="S171" s="10" t="str" cm="1">
        <f t="array" aca="1" ref="S171" ca="1">IF(AND($A171&lt;&gt;"",$A171&lt;&gt;"fin"),IF(INDEX(Dépenses!$A$2:$T$5000,$B171,S$1)="","",INDEX(Dépenses!$A$2:$T$5000,$B171,S$1)),"")</f>
        <v/>
      </c>
      <c r="T171" s="10" t="str" cm="1">
        <f t="array" aca="1" ref="T171" ca="1">IF(AND($A171&lt;&gt;"",$A171&lt;&gt;"fin"),IF(INDEX(Dépenses!$A$2:$T$5000,$B171,T$1)="","",INDEX(Dépenses!$A$2:$T$5000,$B171,T$1)),"")</f>
        <v/>
      </c>
    </row>
    <row r="172" spans="1:20" x14ac:dyDescent="0.25">
      <c r="A172" t="str">
        <f ca="1">IF(OR(A171="",A171="fin"),"",IF(ISNA(MATCH($F$3,OFFSET(Dépenses!$F$2:$F$5000,B171,0),0)),"fin",MATCH($F$3,OFFSET(Dépenses!$F$2:$F$5000,B171,0),0)))</f>
        <v/>
      </c>
      <c r="B172" t="str">
        <f t="shared" ca="1" si="4"/>
        <v/>
      </c>
      <c r="D172" s="79" t="str" cm="1">
        <f t="array" aca="1" ref="D172" ca="1">IF(AND($A172&lt;&gt;"",$A172&lt;&gt;"fin"),IF(INDEX(Dépenses!$A$2:$O$5000,$B172,D$1)="","",INDEX(Dépenses!$A$2:$O$5000,$B172,D$1)),"")</f>
        <v/>
      </c>
      <c r="E172" s="79" t="str" cm="1">
        <f t="array" aca="1" ref="E172" ca="1">IF(AND($A172&lt;&gt;"",$A172&lt;&gt;"fin"),IF(INDEX(Dépenses!$A$2:$O$5000,$B172,E$1)="","",INDEX(Dépenses!$A$2:$O$5000,$B172,E$1)),"")</f>
        <v/>
      </c>
      <c r="F172" s="79" t="str" cm="1">
        <f t="array" aca="1" ref="F172" ca="1">IF(AND($A172&lt;&gt;"",$A172&lt;&gt;"fin"),IF(INDEX(Dépenses!$A$2:$O$5000,$B172,F$1)="","",INDEX(Dépenses!$A$2:$O$5000,$B172,F$1)),"")</f>
        <v/>
      </c>
      <c r="G172" s="80" t="str" cm="1">
        <f t="array" aca="1" ref="G172" ca="1">IF(AND($A172&lt;&gt;"",$A172&lt;&gt;"fin"),IF(INDEX(Dépenses!$A$2:$O$5000,$B172,G$1)="","",INDEX(Dépenses!$A$2:$O$5000,$B172,G$1)),"")</f>
        <v/>
      </c>
      <c r="H172" s="11" t="str" cm="1">
        <f t="array" aca="1" ref="H172" ca="1">IF(AND($A172&lt;&gt;"",$A172&lt;&gt;"fin"),IF(INDEX(Dépenses!$A$2:$O$5000,$B172,H$1)="","",INDEX(Dépenses!$A$2:$O$5000,$B172,H$1)),"")</f>
        <v/>
      </c>
      <c r="I172" s="79" t="str" cm="1">
        <f t="array" aca="1" ref="I172" ca="1">IF(AND($A172&lt;&gt;"",$A172&lt;&gt;"fin"),IF(INDEX(Dépenses!$A$2:$O$5000,$B172,I$1)="","",INDEX(Dépenses!$A$2:$O$5000,$B172,I$1)),"")</f>
        <v/>
      </c>
      <c r="J172" s="81" t="str" cm="1">
        <f t="array" aca="1" ref="J172" ca="1">IF(AND($A172&lt;&gt;"",$A172&lt;&gt;"fin"),IF(INDEX(Dépenses!$A$2:$O$5000,$B172,J$1)="","",INDEX(Dépenses!$A$2:$O$5000,$B172,J$1)),"")</f>
        <v/>
      </c>
      <c r="K172" s="10" t="str" cm="1">
        <f t="array" aca="1" ref="K172" ca="1">IF(AND($A172&lt;&gt;"",$A172&lt;&gt;"fin"),IF(INDEX(Dépenses!$A$2:$T$5000,$B172,K$1)="","",INDEX(Dépenses!$A$2:$T$5000,$B172,K$1)),"")</f>
        <v/>
      </c>
      <c r="L172" s="10" t="str" cm="1">
        <f t="array" aca="1" ref="L172" ca="1">IF(AND($A172&lt;&gt;"",$A172&lt;&gt;"fin"),IF(INDEX(Dépenses!$A$2:$T$5000,$B172,L$1)="","",INDEX(Dépenses!$A$2:$T$5000,$B172,L$1)),"")</f>
        <v/>
      </c>
      <c r="M172" s="10" t="str" cm="1">
        <f t="array" aca="1" ref="M172" ca="1">IF(AND($A172&lt;&gt;"",$A172&lt;&gt;"fin"),IF(INDEX(Dépenses!$A$2:$T$5000,$B172,M$1)="","",INDEX(Dépenses!$A$2:$T$5000,$B172,M$1)),"")</f>
        <v/>
      </c>
      <c r="N172" s="10" t="str" cm="1">
        <f t="array" aca="1" ref="N172" ca="1">IF(AND($A172&lt;&gt;"",$A172&lt;&gt;"fin"),IF(INDEX(Dépenses!$A$2:$T$5000,$B172,N$1)="","",INDEX(Dépenses!$A$2:$T$5000,$B172,N$1)),"")</f>
        <v/>
      </c>
      <c r="O172" s="10" t="str" cm="1">
        <f t="array" aca="1" ref="O172" ca="1">IF(AND($A172&lt;&gt;"",$A172&lt;&gt;"fin"),IF(INDEX(Dépenses!$A$2:$T$5000,$B172,O$1)="","",INDEX(Dépenses!$A$2:$T$5000,$B172,O$1)),"")</f>
        <v/>
      </c>
      <c r="P172" s="10" t="str" cm="1">
        <f t="array" aca="1" ref="P172" ca="1">IF(AND($A172&lt;&gt;"",$A172&lt;&gt;"fin"),IF(INDEX(Dépenses!$A$2:$T$5000,$B172,P$1)="","",INDEX(Dépenses!$A$2:$T$5000,$B172,P$1)),"")</f>
        <v/>
      </c>
      <c r="Q172" s="10" t="str" cm="1">
        <f t="array" aca="1" ref="Q172" ca="1">IF(AND($A172&lt;&gt;"",$A172&lt;&gt;"fin"),IF(INDEX(Dépenses!$A$2:$T$5000,$B172,Q$1)="","",INDEX(Dépenses!$A$2:$T$5000,$B172,Q$1)),"")</f>
        <v/>
      </c>
      <c r="R172" s="10" t="str" cm="1">
        <f t="array" aca="1" ref="R172" ca="1">IF(AND($A172&lt;&gt;"",$A172&lt;&gt;"fin"),IF(INDEX(Dépenses!$A$2:$T$5000,$B172,R$1)="","",INDEX(Dépenses!$A$2:$T$5000,$B172,R$1)),"")</f>
        <v/>
      </c>
      <c r="S172" s="10" t="str" cm="1">
        <f t="array" aca="1" ref="S172" ca="1">IF(AND($A172&lt;&gt;"",$A172&lt;&gt;"fin"),IF(INDEX(Dépenses!$A$2:$T$5000,$B172,S$1)="","",INDEX(Dépenses!$A$2:$T$5000,$B172,S$1)),"")</f>
        <v/>
      </c>
      <c r="T172" s="10" t="str" cm="1">
        <f t="array" aca="1" ref="T172" ca="1">IF(AND($A172&lt;&gt;"",$A172&lt;&gt;"fin"),IF(INDEX(Dépenses!$A$2:$T$5000,$B172,T$1)="","",INDEX(Dépenses!$A$2:$T$5000,$B172,T$1)),"")</f>
        <v/>
      </c>
    </row>
    <row r="173" spans="1:20" x14ac:dyDescent="0.25">
      <c r="A173" t="str">
        <f ca="1">IF(OR(A172="",A172="fin"),"",IF(ISNA(MATCH($F$3,OFFSET(Dépenses!$F$2:$F$5000,B172,0),0)),"fin",MATCH($F$3,OFFSET(Dépenses!$F$2:$F$5000,B172,0),0)))</f>
        <v/>
      </c>
      <c r="B173" t="str">
        <f t="shared" ca="1" si="4"/>
        <v/>
      </c>
      <c r="D173" s="79" t="str" cm="1">
        <f t="array" aca="1" ref="D173" ca="1">IF(AND($A173&lt;&gt;"",$A173&lt;&gt;"fin"),IF(INDEX(Dépenses!$A$2:$O$5000,$B173,D$1)="","",INDEX(Dépenses!$A$2:$O$5000,$B173,D$1)),"")</f>
        <v/>
      </c>
      <c r="E173" s="79" t="str" cm="1">
        <f t="array" aca="1" ref="E173" ca="1">IF(AND($A173&lt;&gt;"",$A173&lt;&gt;"fin"),IF(INDEX(Dépenses!$A$2:$O$5000,$B173,E$1)="","",INDEX(Dépenses!$A$2:$O$5000,$B173,E$1)),"")</f>
        <v/>
      </c>
      <c r="F173" s="79" t="str" cm="1">
        <f t="array" aca="1" ref="F173" ca="1">IF(AND($A173&lt;&gt;"",$A173&lt;&gt;"fin"),IF(INDEX(Dépenses!$A$2:$O$5000,$B173,F$1)="","",INDEX(Dépenses!$A$2:$O$5000,$B173,F$1)),"")</f>
        <v/>
      </c>
      <c r="G173" s="80" t="str" cm="1">
        <f t="array" aca="1" ref="G173" ca="1">IF(AND($A173&lt;&gt;"",$A173&lt;&gt;"fin"),IF(INDEX(Dépenses!$A$2:$O$5000,$B173,G$1)="","",INDEX(Dépenses!$A$2:$O$5000,$B173,G$1)),"")</f>
        <v/>
      </c>
      <c r="H173" s="11" t="str" cm="1">
        <f t="array" aca="1" ref="H173" ca="1">IF(AND($A173&lt;&gt;"",$A173&lt;&gt;"fin"),IF(INDEX(Dépenses!$A$2:$O$5000,$B173,H$1)="","",INDEX(Dépenses!$A$2:$O$5000,$B173,H$1)),"")</f>
        <v/>
      </c>
      <c r="I173" s="79" t="str" cm="1">
        <f t="array" aca="1" ref="I173" ca="1">IF(AND($A173&lt;&gt;"",$A173&lt;&gt;"fin"),IF(INDEX(Dépenses!$A$2:$O$5000,$B173,I$1)="","",INDEX(Dépenses!$A$2:$O$5000,$B173,I$1)),"")</f>
        <v/>
      </c>
      <c r="J173" s="81" t="str" cm="1">
        <f t="array" aca="1" ref="J173" ca="1">IF(AND($A173&lt;&gt;"",$A173&lt;&gt;"fin"),IF(INDEX(Dépenses!$A$2:$O$5000,$B173,J$1)="","",INDEX(Dépenses!$A$2:$O$5000,$B173,J$1)),"")</f>
        <v/>
      </c>
      <c r="K173" s="10" t="str" cm="1">
        <f t="array" aca="1" ref="K173" ca="1">IF(AND($A173&lt;&gt;"",$A173&lt;&gt;"fin"),IF(INDEX(Dépenses!$A$2:$T$5000,$B173,K$1)="","",INDEX(Dépenses!$A$2:$T$5000,$B173,K$1)),"")</f>
        <v/>
      </c>
      <c r="L173" s="10" t="str" cm="1">
        <f t="array" aca="1" ref="L173" ca="1">IF(AND($A173&lt;&gt;"",$A173&lt;&gt;"fin"),IF(INDEX(Dépenses!$A$2:$T$5000,$B173,L$1)="","",INDEX(Dépenses!$A$2:$T$5000,$B173,L$1)),"")</f>
        <v/>
      </c>
      <c r="M173" s="10" t="str" cm="1">
        <f t="array" aca="1" ref="M173" ca="1">IF(AND($A173&lt;&gt;"",$A173&lt;&gt;"fin"),IF(INDEX(Dépenses!$A$2:$T$5000,$B173,M$1)="","",INDEX(Dépenses!$A$2:$T$5000,$B173,M$1)),"")</f>
        <v/>
      </c>
      <c r="N173" s="10" t="str" cm="1">
        <f t="array" aca="1" ref="N173" ca="1">IF(AND($A173&lt;&gt;"",$A173&lt;&gt;"fin"),IF(INDEX(Dépenses!$A$2:$T$5000,$B173,N$1)="","",INDEX(Dépenses!$A$2:$T$5000,$B173,N$1)),"")</f>
        <v/>
      </c>
      <c r="O173" s="10" t="str" cm="1">
        <f t="array" aca="1" ref="O173" ca="1">IF(AND($A173&lt;&gt;"",$A173&lt;&gt;"fin"),IF(INDEX(Dépenses!$A$2:$T$5000,$B173,O$1)="","",INDEX(Dépenses!$A$2:$T$5000,$B173,O$1)),"")</f>
        <v/>
      </c>
      <c r="P173" s="10" t="str" cm="1">
        <f t="array" aca="1" ref="P173" ca="1">IF(AND($A173&lt;&gt;"",$A173&lt;&gt;"fin"),IF(INDEX(Dépenses!$A$2:$T$5000,$B173,P$1)="","",INDEX(Dépenses!$A$2:$T$5000,$B173,P$1)),"")</f>
        <v/>
      </c>
      <c r="Q173" s="10" t="str" cm="1">
        <f t="array" aca="1" ref="Q173" ca="1">IF(AND($A173&lt;&gt;"",$A173&lt;&gt;"fin"),IF(INDEX(Dépenses!$A$2:$T$5000,$B173,Q$1)="","",INDEX(Dépenses!$A$2:$T$5000,$B173,Q$1)),"")</f>
        <v/>
      </c>
      <c r="R173" s="10" t="str" cm="1">
        <f t="array" aca="1" ref="R173" ca="1">IF(AND($A173&lt;&gt;"",$A173&lt;&gt;"fin"),IF(INDEX(Dépenses!$A$2:$T$5000,$B173,R$1)="","",INDEX(Dépenses!$A$2:$T$5000,$B173,R$1)),"")</f>
        <v/>
      </c>
      <c r="S173" s="10" t="str" cm="1">
        <f t="array" aca="1" ref="S173" ca="1">IF(AND($A173&lt;&gt;"",$A173&lt;&gt;"fin"),IF(INDEX(Dépenses!$A$2:$T$5000,$B173,S$1)="","",INDEX(Dépenses!$A$2:$T$5000,$B173,S$1)),"")</f>
        <v/>
      </c>
      <c r="T173" s="10" t="str" cm="1">
        <f t="array" aca="1" ref="T173" ca="1">IF(AND($A173&lt;&gt;"",$A173&lt;&gt;"fin"),IF(INDEX(Dépenses!$A$2:$T$5000,$B173,T$1)="","",INDEX(Dépenses!$A$2:$T$5000,$B173,T$1)),"")</f>
        <v/>
      </c>
    </row>
    <row r="174" spans="1:20" x14ac:dyDescent="0.25">
      <c r="A174" t="str">
        <f ca="1">IF(OR(A173="",A173="fin"),"",IF(ISNA(MATCH($F$3,OFFSET(Dépenses!$F$2:$F$5000,B173,0),0)),"fin",MATCH($F$3,OFFSET(Dépenses!$F$2:$F$5000,B173,0),0)))</f>
        <v/>
      </c>
      <c r="B174" t="str">
        <f t="shared" ca="1" si="4"/>
        <v/>
      </c>
      <c r="D174" s="79" t="str" cm="1">
        <f t="array" aca="1" ref="D174" ca="1">IF(AND($A174&lt;&gt;"",$A174&lt;&gt;"fin"),IF(INDEX(Dépenses!$A$2:$O$5000,$B174,D$1)="","",INDEX(Dépenses!$A$2:$O$5000,$B174,D$1)),"")</f>
        <v/>
      </c>
      <c r="E174" s="79" t="str" cm="1">
        <f t="array" aca="1" ref="E174" ca="1">IF(AND($A174&lt;&gt;"",$A174&lt;&gt;"fin"),IF(INDEX(Dépenses!$A$2:$O$5000,$B174,E$1)="","",INDEX(Dépenses!$A$2:$O$5000,$B174,E$1)),"")</f>
        <v/>
      </c>
      <c r="F174" s="79" t="str" cm="1">
        <f t="array" aca="1" ref="F174" ca="1">IF(AND($A174&lt;&gt;"",$A174&lt;&gt;"fin"),IF(INDEX(Dépenses!$A$2:$O$5000,$B174,F$1)="","",INDEX(Dépenses!$A$2:$O$5000,$B174,F$1)),"")</f>
        <v/>
      </c>
      <c r="G174" s="80" t="str" cm="1">
        <f t="array" aca="1" ref="G174" ca="1">IF(AND($A174&lt;&gt;"",$A174&lt;&gt;"fin"),IF(INDEX(Dépenses!$A$2:$O$5000,$B174,G$1)="","",INDEX(Dépenses!$A$2:$O$5000,$B174,G$1)),"")</f>
        <v/>
      </c>
      <c r="H174" s="11" t="str" cm="1">
        <f t="array" aca="1" ref="H174" ca="1">IF(AND($A174&lt;&gt;"",$A174&lt;&gt;"fin"),IF(INDEX(Dépenses!$A$2:$O$5000,$B174,H$1)="","",INDEX(Dépenses!$A$2:$O$5000,$B174,H$1)),"")</f>
        <v/>
      </c>
      <c r="I174" s="79" t="str" cm="1">
        <f t="array" aca="1" ref="I174" ca="1">IF(AND($A174&lt;&gt;"",$A174&lt;&gt;"fin"),IF(INDEX(Dépenses!$A$2:$O$5000,$B174,I$1)="","",INDEX(Dépenses!$A$2:$O$5000,$B174,I$1)),"")</f>
        <v/>
      </c>
      <c r="J174" s="81" t="str" cm="1">
        <f t="array" aca="1" ref="J174" ca="1">IF(AND($A174&lt;&gt;"",$A174&lt;&gt;"fin"),IF(INDEX(Dépenses!$A$2:$O$5000,$B174,J$1)="","",INDEX(Dépenses!$A$2:$O$5000,$B174,J$1)),"")</f>
        <v/>
      </c>
      <c r="K174" s="10" t="str" cm="1">
        <f t="array" aca="1" ref="K174" ca="1">IF(AND($A174&lt;&gt;"",$A174&lt;&gt;"fin"),IF(INDEX(Dépenses!$A$2:$T$5000,$B174,K$1)="","",INDEX(Dépenses!$A$2:$T$5000,$B174,K$1)),"")</f>
        <v/>
      </c>
      <c r="L174" s="10" t="str" cm="1">
        <f t="array" aca="1" ref="L174" ca="1">IF(AND($A174&lt;&gt;"",$A174&lt;&gt;"fin"),IF(INDEX(Dépenses!$A$2:$T$5000,$B174,L$1)="","",INDEX(Dépenses!$A$2:$T$5000,$B174,L$1)),"")</f>
        <v/>
      </c>
      <c r="M174" s="10" t="str" cm="1">
        <f t="array" aca="1" ref="M174" ca="1">IF(AND($A174&lt;&gt;"",$A174&lt;&gt;"fin"),IF(INDEX(Dépenses!$A$2:$T$5000,$B174,M$1)="","",INDEX(Dépenses!$A$2:$T$5000,$B174,M$1)),"")</f>
        <v/>
      </c>
      <c r="N174" s="10" t="str" cm="1">
        <f t="array" aca="1" ref="N174" ca="1">IF(AND($A174&lt;&gt;"",$A174&lt;&gt;"fin"),IF(INDEX(Dépenses!$A$2:$T$5000,$B174,N$1)="","",INDEX(Dépenses!$A$2:$T$5000,$B174,N$1)),"")</f>
        <v/>
      </c>
      <c r="O174" s="10" t="str" cm="1">
        <f t="array" aca="1" ref="O174" ca="1">IF(AND($A174&lt;&gt;"",$A174&lt;&gt;"fin"),IF(INDEX(Dépenses!$A$2:$T$5000,$B174,O$1)="","",INDEX(Dépenses!$A$2:$T$5000,$B174,O$1)),"")</f>
        <v/>
      </c>
      <c r="P174" s="10" t="str" cm="1">
        <f t="array" aca="1" ref="P174" ca="1">IF(AND($A174&lt;&gt;"",$A174&lt;&gt;"fin"),IF(INDEX(Dépenses!$A$2:$T$5000,$B174,P$1)="","",INDEX(Dépenses!$A$2:$T$5000,$B174,P$1)),"")</f>
        <v/>
      </c>
      <c r="Q174" s="10" t="str" cm="1">
        <f t="array" aca="1" ref="Q174" ca="1">IF(AND($A174&lt;&gt;"",$A174&lt;&gt;"fin"),IF(INDEX(Dépenses!$A$2:$T$5000,$B174,Q$1)="","",INDEX(Dépenses!$A$2:$T$5000,$B174,Q$1)),"")</f>
        <v/>
      </c>
      <c r="R174" s="10" t="str" cm="1">
        <f t="array" aca="1" ref="R174" ca="1">IF(AND($A174&lt;&gt;"",$A174&lt;&gt;"fin"),IF(INDEX(Dépenses!$A$2:$T$5000,$B174,R$1)="","",INDEX(Dépenses!$A$2:$T$5000,$B174,R$1)),"")</f>
        <v/>
      </c>
      <c r="S174" s="10" t="str" cm="1">
        <f t="array" aca="1" ref="S174" ca="1">IF(AND($A174&lt;&gt;"",$A174&lt;&gt;"fin"),IF(INDEX(Dépenses!$A$2:$T$5000,$B174,S$1)="","",INDEX(Dépenses!$A$2:$T$5000,$B174,S$1)),"")</f>
        <v/>
      </c>
      <c r="T174" s="10" t="str" cm="1">
        <f t="array" aca="1" ref="T174" ca="1">IF(AND($A174&lt;&gt;"",$A174&lt;&gt;"fin"),IF(INDEX(Dépenses!$A$2:$T$5000,$B174,T$1)="","",INDEX(Dépenses!$A$2:$T$5000,$B174,T$1)),"")</f>
        <v/>
      </c>
    </row>
    <row r="175" spans="1:20" x14ac:dyDescent="0.25">
      <c r="A175" t="str">
        <f ca="1">IF(OR(A174="",A174="fin"),"",IF(ISNA(MATCH($F$3,OFFSET(Dépenses!$F$2:$F$5000,B174,0),0)),"fin",MATCH($F$3,OFFSET(Dépenses!$F$2:$F$5000,B174,0),0)))</f>
        <v/>
      </c>
      <c r="B175" t="str">
        <f t="shared" ca="1" si="4"/>
        <v/>
      </c>
      <c r="D175" s="79" t="str" cm="1">
        <f t="array" aca="1" ref="D175" ca="1">IF(AND($A175&lt;&gt;"",$A175&lt;&gt;"fin"),IF(INDEX(Dépenses!$A$2:$O$5000,$B175,D$1)="","",INDEX(Dépenses!$A$2:$O$5000,$B175,D$1)),"")</f>
        <v/>
      </c>
      <c r="E175" s="79" t="str" cm="1">
        <f t="array" aca="1" ref="E175" ca="1">IF(AND($A175&lt;&gt;"",$A175&lt;&gt;"fin"),IF(INDEX(Dépenses!$A$2:$O$5000,$B175,E$1)="","",INDEX(Dépenses!$A$2:$O$5000,$B175,E$1)),"")</f>
        <v/>
      </c>
      <c r="F175" s="79" t="str" cm="1">
        <f t="array" aca="1" ref="F175" ca="1">IF(AND($A175&lt;&gt;"",$A175&lt;&gt;"fin"),IF(INDEX(Dépenses!$A$2:$O$5000,$B175,F$1)="","",INDEX(Dépenses!$A$2:$O$5000,$B175,F$1)),"")</f>
        <v/>
      </c>
      <c r="G175" s="80" t="str" cm="1">
        <f t="array" aca="1" ref="G175" ca="1">IF(AND($A175&lt;&gt;"",$A175&lt;&gt;"fin"),IF(INDEX(Dépenses!$A$2:$O$5000,$B175,G$1)="","",INDEX(Dépenses!$A$2:$O$5000,$B175,G$1)),"")</f>
        <v/>
      </c>
      <c r="H175" s="11" t="str" cm="1">
        <f t="array" aca="1" ref="H175" ca="1">IF(AND($A175&lt;&gt;"",$A175&lt;&gt;"fin"),IF(INDEX(Dépenses!$A$2:$O$5000,$B175,H$1)="","",INDEX(Dépenses!$A$2:$O$5000,$B175,H$1)),"")</f>
        <v/>
      </c>
      <c r="I175" s="79" t="str" cm="1">
        <f t="array" aca="1" ref="I175" ca="1">IF(AND($A175&lt;&gt;"",$A175&lt;&gt;"fin"),IF(INDEX(Dépenses!$A$2:$O$5000,$B175,I$1)="","",INDEX(Dépenses!$A$2:$O$5000,$B175,I$1)),"")</f>
        <v/>
      </c>
      <c r="J175" s="81" t="str" cm="1">
        <f t="array" aca="1" ref="J175" ca="1">IF(AND($A175&lt;&gt;"",$A175&lt;&gt;"fin"),IF(INDEX(Dépenses!$A$2:$O$5000,$B175,J$1)="","",INDEX(Dépenses!$A$2:$O$5000,$B175,J$1)),"")</f>
        <v/>
      </c>
      <c r="K175" s="10" t="str" cm="1">
        <f t="array" aca="1" ref="K175" ca="1">IF(AND($A175&lt;&gt;"",$A175&lt;&gt;"fin"),IF(INDEX(Dépenses!$A$2:$T$5000,$B175,K$1)="","",INDEX(Dépenses!$A$2:$T$5000,$B175,K$1)),"")</f>
        <v/>
      </c>
      <c r="L175" s="10" t="str" cm="1">
        <f t="array" aca="1" ref="L175" ca="1">IF(AND($A175&lt;&gt;"",$A175&lt;&gt;"fin"),IF(INDEX(Dépenses!$A$2:$T$5000,$B175,L$1)="","",INDEX(Dépenses!$A$2:$T$5000,$B175,L$1)),"")</f>
        <v/>
      </c>
      <c r="M175" s="10" t="str" cm="1">
        <f t="array" aca="1" ref="M175" ca="1">IF(AND($A175&lt;&gt;"",$A175&lt;&gt;"fin"),IF(INDEX(Dépenses!$A$2:$T$5000,$B175,M$1)="","",INDEX(Dépenses!$A$2:$T$5000,$B175,M$1)),"")</f>
        <v/>
      </c>
      <c r="N175" s="10" t="str" cm="1">
        <f t="array" aca="1" ref="N175" ca="1">IF(AND($A175&lt;&gt;"",$A175&lt;&gt;"fin"),IF(INDEX(Dépenses!$A$2:$T$5000,$B175,N$1)="","",INDEX(Dépenses!$A$2:$T$5000,$B175,N$1)),"")</f>
        <v/>
      </c>
      <c r="O175" s="10" t="str" cm="1">
        <f t="array" aca="1" ref="O175" ca="1">IF(AND($A175&lt;&gt;"",$A175&lt;&gt;"fin"),IF(INDEX(Dépenses!$A$2:$T$5000,$B175,O$1)="","",INDEX(Dépenses!$A$2:$T$5000,$B175,O$1)),"")</f>
        <v/>
      </c>
      <c r="P175" s="10" t="str" cm="1">
        <f t="array" aca="1" ref="P175" ca="1">IF(AND($A175&lt;&gt;"",$A175&lt;&gt;"fin"),IF(INDEX(Dépenses!$A$2:$T$5000,$B175,P$1)="","",INDEX(Dépenses!$A$2:$T$5000,$B175,P$1)),"")</f>
        <v/>
      </c>
      <c r="Q175" s="10" t="str" cm="1">
        <f t="array" aca="1" ref="Q175" ca="1">IF(AND($A175&lt;&gt;"",$A175&lt;&gt;"fin"),IF(INDEX(Dépenses!$A$2:$T$5000,$B175,Q$1)="","",INDEX(Dépenses!$A$2:$T$5000,$B175,Q$1)),"")</f>
        <v/>
      </c>
      <c r="R175" s="10" t="str" cm="1">
        <f t="array" aca="1" ref="R175" ca="1">IF(AND($A175&lt;&gt;"",$A175&lt;&gt;"fin"),IF(INDEX(Dépenses!$A$2:$T$5000,$B175,R$1)="","",INDEX(Dépenses!$A$2:$T$5000,$B175,R$1)),"")</f>
        <v/>
      </c>
      <c r="S175" s="10" t="str" cm="1">
        <f t="array" aca="1" ref="S175" ca="1">IF(AND($A175&lt;&gt;"",$A175&lt;&gt;"fin"),IF(INDEX(Dépenses!$A$2:$T$5000,$B175,S$1)="","",INDEX(Dépenses!$A$2:$T$5000,$B175,S$1)),"")</f>
        <v/>
      </c>
      <c r="T175" s="10" t="str" cm="1">
        <f t="array" aca="1" ref="T175" ca="1">IF(AND($A175&lt;&gt;"",$A175&lt;&gt;"fin"),IF(INDEX(Dépenses!$A$2:$T$5000,$B175,T$1)="","",INDEX(Dépenses!$A$2:$T$5000,$B175,T$1)),"")</f>
        <v/>
      </c>
    </row>
    <row r="176" spans="1:20" x14ac:dyDescent="0.25">
      <c r="A176" t="str">
        <f ca="1">IF(OR(A175="",A175="fin"),"",IF(ISNA(MATCH($F$3,OFFSET(Dépenses!$F$2:$F$5000,B175,0),0)),"fin",MATCH($F$3,OFFSET(Dépenses!$F$2:$F$5000,B175,0),0)))</f>
        <v/>
      </c>
      <c r="B176" t="str">
        <f t="shared" ca="1" si="4"/>
        <v/>
      </c>
      <c r="D176" s="79" t="str" cm="1">
        <f t="array" aca="1" ref="D176" ca="1">IF(AND($A176&lt;&gt;"",$A176&lt;&gt;"fin"),IF(INDEX(Dépenses!$A$2:$O$5000,$B176,D$1)="","",INDEX(Dépenses!$A$2:$O$5000,$B176,D$1)),"")</f>
        <v/>
      </c>
      <c r="E176" s="79" t="str" cm="1">
        <f t="array" aca="1" ref="E176" ca="1">IF(AND($A176&lt;&gt;"",$A176&lt;&gt;"fin"),IF(INDEX(Dépenses!$A$2:$O$5000,$B176,E$1)="","",INDEX(Dépenses!$A$2:$O$5000,$B176,E$1)),"")</f>
        <v/>
      </c>
      <c r="F176" s="79" t="str" cm="1">
        <f t="array" aca="1" ref="F176" ca="1">IF(AND($A176&lt;&gt;"",$A176&lt;&gt;"fin"),IF(INDEX(Dépenses!$A$2:$O$5000,$B176,F$1)="","",INDEX(Dépenses!$A$2:$O$5000,$B176,F$1)),"")</f>
        <v/>
      </c>
      <c r="G176" s="80" t="str" cm="1">
        <f t="array" aca="1" ref="G176" ca="1">IF(AND($A176&lt;&gt;"",$A176&lt;&gt;"fin"),IF(INDEX(Dépenses!$A$2:$O$5000,$B176,G$1)="","",INDEX(Dépenses!$A$2:$O$5000,$B176,G$1)),"")</f>
        <v/>
      </c>
      <c r="H176" s="11" t="str" cm="1">
        <f t="array" aca="1" ref="H176" ca="1">IF(AND($A176&lt;&gt;"",$A176&lt;&gt;"fin"),IF(INDEX(Dépenses!$A$2:$O$5000,$B176,H$1)="","",INDEX(Dépenses!$A$2:$O$5000,$B176,H$1)),"")</f>
        <v/>
      </c>
      <c r="I176" s="79" t="str" cm="1">
        <f t="array" aca="1" ref="I176" ca="1">IF(AND($A176&lt;&gt;"",$A176&lt;&gt;"fin"),IF(INDEX(Dépenses!$A$2:$O$5000,$B176,I$1)="","",INDEX(Dépenses!$A$2:$O$5000,$B176,I$1)),"")</f>
        <v/>
      </c>
      <c r="J176" s="81" t="str" cm="1">
        <f t="array" aca="1" ref="J176" ca="1">IF(AND($A176&lt;&gt;"",$A176&lt;&gt;"fin"),IF(INDEX(Dépenses!$A$2:$O$5000,$B176,J$1)="","",INDEX(Dépenses!$A$2:$O$5000,$B176,J$1)),"")</f>
        <v/>
      </c>
      <c r="K176" s="10" t="str" cm="1">
        <f t="array" aca="1" ref="K176" ca="1">IF(AND($A176&lt;&gt;"",$A176&lt;&gt;"fin"),IF(INDEX(Dépenses!$A$2:$T$5000,$B176,K$1)="","",INDEX(Dépenses!$A$2:$T$5000,$B176,K$1)),"")</f>
        <v/>
      </c>
      <c r="L176" s="10" t="str" cm="1">
        <f t="array" aca="1" ref="L176" ca="1">IF(AND($A176&lt;&gt;"",$A176&lt;&gt;"fin"),IF(INDEX(Dépenses!$A$2:$T$5000,$B176,L$1)="","",INDEX(Dépenses!$A$2:$T$5000,$B176,L$1)),"")</f>
        <v/>
      </c>
      <c r="M176" s="10" t="str" cm="1">
        <f t="array" aca="1" ref="M176" ca="1">IF(AND($A176&lt;&gt;"",$A176&lt;&gt;"fin"),IF(INDEX(Dépenses!$A$2:$T$5000,$B176,M$1)="","",INDEX(Dépenses!$A$2:$T$5000,$B176,M$1)),"")</f>
        <v/>
      </c>
      <c r="N176" s="10" t="str" cm="1">
        <f t="array" aca="1" ref="N176" ca="1">IF(AND($A176&lt;&gt;"",$A176&lt;&gt;"fin"),IF(INDEX(Dépenses!$A$2:$T$5000,$B176,N$1)="","",INDEX(Dépenses!$A$2:$T$5000,$B176,N$1)),"")</f>
        <v/>
      </c>
      <c r="O176" s="10" t="str" cm="1">
        <f t="array" aca="1" ref="O176" ca="1">IF(AND($A176&lt;&gt;"",$A176&lt;&gt;"fin"),IF(INDEX(Dépenses!$A$2:$T$5000,$B176,O$1)="","",INDEX(Dépenses!$A$2:$T$5000,$B176,O$1)),"")</f>
        <v/>
      </c>
      <c r="P176" s="10" t="str" cm="1">
        <f t="array" aca="1" ref="P176" ca="1">IF(AND($A176&lt;&gt;"",$A176&lt;&gt;"fin"),IF(INDEX(Dépenses!$A$2:$T$5000,$B176,P$1)="","",INDEX(Dépenses!$A$2:$T$5000,$B176,P$1)),"")</f>
        <v/>
      </c>
      <c r="Q176" s="10" t="str" cm="1">
        <f t="array" aca="1" ref="Q176" ca="1">IF(AND($A176&lt;&gt;"",$A176&lt;&gt;"fin"),IF(INDEX(Dépenses!$A$2:$T$5000,$B176,Q$1)="","",INDEX(Dépenses!$A$2:$T$5000,$B176,Q$1)),"")</f>
        <v/>
      </c>
      <c r="R176" s="10" t="str" cm="1">
        <f t="array" aca="1" ref="R176" ca="1">IF(AND($A176&lt;&gt;"",$A176&lt;&gt;"fin"),IF(INDEX(Dépenses!$A$2:$T$5000,$B176,R$1)="","",INDEX(Dépenses!$A$2:$T$5000,$B176,R$1)),"")</f>
        <v/>
      </c>
      <c r="S176" s="10" t="str" cm="1">
        <f t="array" aca="1" ref="S176" ca="1">IF(AND($A176&lt;&gt;"",$A176&lt;&gt;"fin"),IF(INDEX(Dépenses!$A$2:$T$5000,$B176,S$1)="","",INDEX(Dépenses!$A$2:$T$5000,$B176,S$1)),"")</f>
        <v/>
      </c>
      <c r="T176" s="10" t="str" cm="1">
        <f t="array" aca="1" ref="T176" ca="1">IF(AND($A176&lt;&gt;"",$A176&lt;&gt;"fin"),IF(INDEX(Dépenses!$A$2:$T$5000,$B176,T$1)="","",INDEX(Dépenses!$A$2:$T$5000,$B176,T$1)),"")</f>
        <v/>
      </c>
    </row>
    <row r="177" spans="1:20" x14ac:dyDescent="0.25">
      <c r="A177" t="str">
        <f ca="1">IF(OR(A176="",A176="fin"),"",IF(ISNA(MATCH($F$3,OFFSET(Dépenses!$F$2:$F$5000,B176,0),0)),"fin",MATCH($F$3,OFFSET(Dépenses!$F$2:$F$5000,B176,0),0)))</f>
        <v/>
      </c>
      <c r="B177" t="str">
        <f t="shared" ca="1" si="4"/>
        <v/>
      </c>
      <c r="D177" s="79" t="str" cm="1">
        <f t="array" aca="1" ref="D177" ca="1">IF(AND($A177&lt;&gt;"",$A177&lt;&gt;"fin"),IF(INDEX(Dépenses!$A$2:$O$5000,$B177,D$1)="","",INDEX(Dépenses!$A$2:$O$5000,$B177,D$1)),"")</f>
        <v/>
      </c>
      <c r="E177" s="79" t="str" cm="1">
        <f t="array" aca="1" ref="E177" ca="1">IF(AND($A177&lt;&gt;"",$A177&lt;&gt;"fin"),IF(INDEX(Dépenses!$A$2:$O$5000,$B177,E$1)="","",INDEX(Dépenses!$A$2:$O$5000,$B177,E$1)),"")</f>
        <v/>
      </c>
      <c r="F177" s="79" t="str" cm="1">
        <f t="array" aca="1" ref="F177" ca="1">IF(AND($A177&lt;&gt;"",$A177&lt;&gt;"fin"),IF(INDEX(Dépenses!$A$2:$O$5000,$B177,F$1)="","",INDEX(Dépenses!$A$2:$O$5000,$B177,F$1)),"")</f>
        <v/>
      </c>
      <c r="G177" s="80" t="str" cm="1">
        <f t="array" aca="1" ref="G177" ca="1">IF(AND($A177&lt;&gt;"",$A177&lt;&gt;"fin"),IF(INDEX(Dépenses!$A$2:$O$5000,$B177,G$1)="","",INDEX(Dépenses!$A$2:$O$5000,$B177,G$1)),"")</f>
        <v/>
      </c>
      <c r="H177" s="11" t="str" cm="1">
        <f t="array" aca="1" ref="H177" ca="1">IF(AND($A177&lt;&gt;"",$A177&lt;&gt;"fin"),IF(INDEX(Dépenses!$A$2:$O$5000,$B177,H$1)="","",INDEX(Dépenses!$A$2:$O$5000,$B177,H$1)),"")</f>
        <v/>
      </c>
      <c r="I177" s="79" t="str" cm="1">
        <f t="array" aca="1" ref="I177" ca="1">IF(AND($A177&lt;&gt;"",$A177&lt;&gt;"fin"),IF(INDEX(Dépenses!$A$2:$O$5000,$B177,I$1)="","",INDEX(Dépenses!$A$2:$O$5000,$B177,I$1)),"")</f>
        <v/>
      </c>
      <c r="J177" s="81" t="str" cm="1">
        <f t="array" aca="1" ref="J177" ca="1">IF(AND($A177&lt;&gt;"",$A177&lt;&gt;"fin"),IF(INDEX(Dépenses!$A$2:$O$5000,$B177,J$1)="","",INDEX(Dépenses!$A$2:$O$5000,$B177,J$1)),"")</f>
        <v/>
      </c>
      <c r="K177" s="10" t="str" cm="1">
        <f t="array" aca="1" ref="K177" ca="1">IF(AND($A177&lt;&gt;"",$A177&lt;&gt;"fin"),IF(INDEX(Dépenses!$A$2:$T$5000,$B177,K$1)="","",INDEX(Dépenses!$A$2:$T$5000,$B177,K$1)),"")</f>
        <v/>
      </c>
      <c r="L177" s="10" t="str" cm="1">
        <f t="array" aca="1" ref="L177" ca="1">IF(AND($A177&lt;&gt;"",$A177&lt;&gt;"fin"),IF(INDEX(Dépenses!$A$2:$T$5000,$B177,L$1)="","",INDEX(Dépenses!$A$2:$T$5000,$B177,L$1)),"")</f>
        <v/>
      </c>
      <c r="M177" s="10" t="str" cm="1">
        <f t="array" aca="1" ref="M177" ca="1">IF(AND($A177&lt;&gt;"",$A177&lt;&gt;"fin"),IF(INDEX(Dépenses!$A$2:$T$5000,$B177,M$1)="","",INDEX(Dépenses!$A$2:$T$5000,$B177,M$1)),"")</f>
        <v/>
      </c>
      <c r="N177" s="10" t="str" cm="1">
        <f t="array" aca="1" ref="N177" ca="1">IF(AND($A177&lt;&gt;"",$A177&lt;&gt;"fin"),IF(INDEX(Dépenses!$A$2:$T$5000,$B177,N$1)="","",INDEX(Dépenses!$A$2:$T$5000,$B177,N$1)),"")</f>
        <v/>
      </c>
      <c r="O177" s="10" t="str" cm="1">
        <f t="array" aca="1" ref="O177" ca="1">IF(AND($A177&lt;&gt;"",$A177&lt;&gt;"fin"),IF(INDEX(Dépenses!$A$2:$T$5000,$B177,O$1)="","",INDEX(Dépenses!$A$2:$T$5000,$B177,O$1)),"")</f>
        <v/>
      </c>
      <c r="P177" s="10" t="str" cm="1">
        <f t="array" aca="1" ref="P177" ca="1">IF(AND($A177&lt;&gt;"",$A177&lt;&gt;"fin"),IF(INDEX(Dépenses!$A$2:$T$5000,$B177,P$1)="","",INDEX(Dépenses!$A$2:$T$5000,$B177,P$1)),"")</f>
        <v/>
      </c>
      <c r="Q177" s="10" t="str" cm="1">
        <f t="array" aca="1" ref="Q177" ca="1">IF(AND($A177&lt;&gt;"",$A177&lt;&gt;"fin"),IF(INDEX(Dépenses!$A$2:$T$5000,$B177,Q$1)="","",INDEX(Dépenses!$A$2:$T$5000,$B177,Q$1)),"")</f>
        <v/>
      </c>
      <c r="R177" s="10" t="str" cm="1">
        <f t="array" aca="1" ref="R177" ca="1">IF(AND($A177&lt;&gt;"",$A177&lt;&gt;"fin"),IF(INDEX(Dépenses!$A$2:$T$5000,$B177,R$1)="","",INDEX(Dépenses!$A$2:$T$5000,$B177,R$1)),"")</f>
        <v/>
      </c>
      <c r="S177" s="10" t="str" cm="1">
        <f t="array" aca="1" ref="S177" ca="1">IF(AND($A177&lt;&gt;"",$A177&lt;&gt;"fin"),IF(INDEX(Dépenses!$A$2:$T$5000,$B177,S$1)="","",INDEX(Dépenses!$A$2:$T$5000,$B177,S$1)),"")</f>
        <v/>
      </c>
      <c r="T177" s="10" t="str" cm="1">
        <f t="array" aca="1" ref="T177" ca="1">IF(AND($A177&lt;&gt;"",$A177&lt;&gt;"fin"),IF(INDEX(Dépenses!$A$2:$T$5000,$B177,T$1)="","",INDEX(Dépenses!$A$2:$T$5000,$B177,T$1)),"")</f>
        <v/>
      </c>
    </row>
    <row r="178" spans="1:20" x14ac:dyDescent="0.25">
      <c r="A178" t="str">
        <f ca="1">IF(OR(A177="",A177="fin"),"",IF(ISNA(MATCH($F$3,OFFSET(Dépenses!$F$2:$F$5000,B177,0),0)),"fin",MATCH($F$3,OFFSET(Dépenses!$F$2:$F$5000,B177,0),0)))</f>
        <v/>
      </c>
      <c r="B178" t="str">
        <f t="shared" ca="1" si="4"/>
        <v/>
      </c>
      <c r="D178" s="79" t="str" cm="1">
        <f t="array" aca="1" ref="D178" ca="1">IF(AND($A178&lt;&gt;"",$A178&lt;&gt;"fin"),IF(INDEX(Dépenses!$A$2:$O$5000,$B178,D$1)="","",INDEX(Dépenses!$A$2:$O$5000,$B178,D$1)),"")</f>
        <v/>
      </c>
      <c r="E178" s="79" t="str" cm="1">
        <f t="array" aca="1" ref="E178" ca="1">IF(AND($A178&lt;&gt;"",$A178&lt;&gt;"fin"),IF(INDEX(Dépenses!$A$2:$O$5000,$B178,E$1)="","",INDEX(Dépenses!$A$2:$O$5000,$B178,E$1)),"")</f>
        <v/>
      </c>
      <c r="F178" s="79" t="str" cm="1">
        <f t="array" aca="1" ref="F178" ca="1">IF(AND($A178&lt;&gt;"",$A178&lt;&gt;"fin"),IF(INDEX(Dépenses!$A$2:$O$5000,$B178,F$1)="","",INDEX(Dépenses!$A$2:$O$5000,$B178,F$1)),"")</f>
        <v/>
      </c>
      <c r="G178" s="80" t="str" cm="1">
        <f t="array" aca="1" ref="G178" ca="1">IF(AND($A178&lt;&gt;"",$A178&lt;&gt;"fin"),IF(INDEX(Dépenses!$A$2:$O$5000,$B178,G$1)="","",INDEX(Dépenses!$A$2:$O$5000,$B178,G$1)),"")</f>
        <v/>
      </c>
      <c r="H178" s="11" t="str" cm="1">
        <f t="array" aca="1" ref="H178" ca="1">IF(AND($A178&lt;&gt;"",$A178&lt;&gt;"fin"),IF(INDEX(Dépenses!$A$2:$O$5000,$B178,H$1)="","",INDEX(Dépenses!$A$2:$O$5000,$B178,H$1)),"")</f>
        <v/>
      </c>
      <c r="I178" s="79" t="str" cm="1">
        <f t="array" aca="1" ref="I178" ca="1">IF(AND($A178&lt;&gt;"",$A178&lt;&gt;"fin"),IF(INDEX(Dépenses!$A$2:$O$5000,$B178,I$1)="","",INDEX(Dépenses!$A$2:$O$5000,$B178,I$1)),"")</f>
        <v/>
      </c>
      <c r="J178" s="81" t="str" cm="1">
        <f t="array" aca="1" ref="J178" ca="1">IF(AND($A178&lt;&gt;"",$A178&lt;&gt;"fin"),IF(INDEX(Dépenses!$A$2:$O$5000,$B178,J$1)="","",INDEX(Dépenses!$A$2:$O$5000,$B178,J$1)),"")</f>
        <v/>
      </c>
      <c r="K178" s="10" t="str" cm="1">
        <f t="array" aca="1" ref="K178" ca="1">IF(AND($A178&lt;&gt;"",$A178&lt;&gt;"fin"),IF(INDEX(Dépenses!$A$2:$T$5000,$B178,K$1)="","",INDEX(Dépenses!$A$2:$T$5000,$B178,K$1)),"")</f>
        <v/>
      </c>
      <c r="L178" s="10" t="str" cm="1">
        <f t="array" aca="1" ref="L178" ca="1">IF(AND($A178&lt;&gt;"",$A178&lt;&gt;"fin"),IF(INDEX(Dépenses!$A$2:$T$5000,$B178,L$1)="","",INDEX(Dépenses!$A$2:$T$5000,$B178,L$1)),"")</f>
        <v/>
      </c>
      <c r="M178" s="10" t="str" cm="1">
        <f t="array" aca="1" ref="M178" ca="1">IF(AND($A178&lt;&gt;"",$A178&lt;&gt;"fin"),IF(INDEX(Dépenses!$A$2:$T$5000,$B178,M$1)="","",INDEX(Dépenses!$A$2:$T$5000,$B178,M$1)),"")</f>
        <v/>
      </c>
      <c r="N178" s="10" t="str" cm="1">
        <f t="array" aca="1" ref="N178" ca="1">IF(AND($A178&lt;&gt;"",$A178&lt;&gt;"fin"),IF(INDEX(Dépenses!$A$2:$T$5000,$B178,N$1)="","",INDEX(Dépenses!$A$2:$T$5000,$B178,N$1)),"")</f>
        <v/>
      </c>
      <c r="O178" s="10" t="str" cm="1">
        <f t="array" aca="1" ref="O178" ca="1">IF(AND($A178&lt;&gt;"",$A178&lt;&gt;"fin"),IF(INDEX(Dépenses!$A$2:$T$5000,$B178,O$1)="","",INDEX(Dépenses!$A$2:$T$5000,$B178,O$1)),"")</f>
        <v/>
      </c>
      <c r="P178" s="10" t="str" cm="1">
        <f t="array" aca="1" ref="P178" ca="1">IF(AND($A178&lt;&gt;"",$A178&lt;&gt;"fin"),IF(INDEX(Dépenses!$A$2:$T$5000,$B178,P$1)="","",INDEX(Dépenses!$A$2:$T$5000,$B178,P$1)),"")</f>
        <v/>
      </c>
      <c r="Q178" s="10" t="str" cm="1">
        <f t="array" aca="1" ref="Q178" ca="1">IF(AND($A178&lt;&gt;"",$A178&lt;&gt;"fin"),IF(INDEX(Dépenses!$A$2:$T$5000,$B178,Q$1)="","",INDEX(Dépenses!$A$2:$T$5000,$B178,Q$1)),"")</f>
        <v/>
      </c>
      <c r="R178" s="10" t="str" cm="1">
        <f t="array" aca="1" ref="R178" ca="1">IF(AND($A178&lt;&gt;"",$A178&lt;&gt;"fin"),IF(INDEX(Dépenses!$A$2:$T$5000,$B178,R$1)="","",INDEX(Dépenses!$A$2:$T$5000,$B178,R$1)),"")</f>
        <v/>
      </c>
      <c r="S178" s="10" t="str" cm="1">
        <f t="array" aca="1" ref="S178" ca="1">IF(AND($A178&lt;&gt;"",$A178&lt;&gt;"fin"),IF(INDEX(Dépenses!$A$2:$T$5000,$B178,S$1)="","",INDEX(Dépenses!$A$2:$T$5000,$B178,S$1)),"")</f>
        <v/>
      </c>
      <c r="T178" s="10" t="str" cm="1">
        <f t="array" aca="1" ref="T178" ca="1">IF(AND($A178&lt;&gt;"",$A178&lt;&gt;"fin"),IF(INDEX(Dépenses!$A$2:$T$5000,$B178,T$1)="","",INDEX(Dépenses!$A$2:$T$5000,$B178,T$1)),"")</f>
        <v/>
      </c>
    </row>
    <row r="179" spans="1:20" x14ac:dyDescent="0.25">
      <c r="A179" t="str">
        <f ca="1">IF(OR(A178="",A178="fin"),"",IF(ISNA(MATCH($F$3,OFFSET(Dépenses!$F$2:$F$5000,B178,0),0)),"fin",MATCH($F$3,OFFSET(Dépenses!$F$2:$F$5000,B178,0),0)))</f>
        <v/>
      </c>
      <c r="B179" t="str">
        <f t="shared" ca="1" si="4"/>
        <v/>
      </c>
      <c r="D179" s="79" t="str" cm="1">
        <f t="array" aca="1" ref="D179" ca="1">IF(AND($A179&lt;&gt;"",$A179&lt;&gt;"fin"),IF(INDEX(Dépenses!$A$2:$O$5000,$B179,D$1)="","",INDEX(Dépenses!$A$2:$O$5000,$B179,D$1)),"")</f>
        <v/>
      </c>
      <c r="E179" s="79" t="str" cm="1">
        <f t="array" aca="1" ref="E179" ca="1">IF(AND($A179&lt;&gt;"",$A179&lt;&gt;"fin"),IF(INDEX(Dépenses!$A$2:$O$5000,$B179,E$1)="","",INDEX(Dépenses!$A$2:$O$5000,$B179,E$1)),"")</f>
        <v/>
      </c>
      <c r="F179" s="79" t="str" cm="1">
        <f t="array" aca="1" ref="F179" ca="1">IF(AND($A179&lt;&gt;"",$A179&lt;&gt;"fin"),IF(INDEX(Dépenses!$A$2:$O$5000,$B179,F$1)="","",INDEX(Dépenses!$A$2:$O$5000,$B179,F$1)),"")</f>
        <v/>
      </c>
      <c r="G179" s="80" t="str" cm="1">
        <f t="array" aca="1" ref="G179" ca="1">IF(AND($A179&lt;&gt;"",$A179&lt;&gt;"fin"),IF(INDEX(Dépenses!$A$2:$O$5000,$B179,G$1)="","",INDEX(Dépenses!$A$2:$O$5000,$B179,G$1)),"")</f>
        <v/>
      </c>
      <c r="H179" s="11" t="str" cm="1">
        <f t="array" aca="1" ref="H179" ca="1">IF(AND($A179&lt;&gt;"",$A179&lt;&gt;"fin"),IF(INDEX(Dépenses!$A$2:$O$5000,$B179,H$1)="","",INDEX(Dépenses!$A$2:$O$5000,$B179,H$1)),"")</f>
        <v/>
      </c>
      <c r="I179" s="79" t="str" cm="1">
        <f t="array" aca="1" ref="I179" ca="1">IF(AND($A179&lt;&gt;"",$A179&lt;&gt;"fin"),IF(INDEX(Dépenses!$A$2:$O$5000,$B179,I$1)="","",INDEX(Dépenses!$A$2:$O$5000,$B179,I$1)),"")</f>
        <v/>
      </c>
      <c r="J179" s="81" t="str" cm="1">
        <f t="array" aca="1" ref="J179" ca="1">IF(AND($A179&lt;&gt;"",$A179&lt;&gt;"fin"),IF(INDEX(Dépenses!$A$2:$O$5000,$B179,J$1)="","",INDEX(Dépenses!$A$2:$O$5000,$B179,J$1)),"")</f>
        <v/>
      </c>
      <c r="K179" s="10" t="str" cm="1">
        <f t="array" aca="1" ref="K179" ca="1">IF(AND($A179&lt;&gt;"",$A179&lt;&gt;"fin"),IF(INDEX(Dépenses!$A$2:$T$5000,$B179,K$1)="","",INDEX(Dépenses!$A$2:$T$5000,$B179,K$1)),"")</f>
        <v/>
      </c>
      <c r="L179" s="10" t="str" cm="1">
        <f t="array" aca="1" ref="L179" ca="1">IF(AND($A179&lt;&gt;"",$A179&lt;&gt;"fin"),IF(INDEX(Dépenses!$A$2:$T$5000,$B179,L$1)="","",INDEX(Dépenses!$A$2:$T$5000,$B179,L$1)),"")</f>
        <v/>
      </c>
      <c r="M179" s="10" t="str" cm="1">
        <f t="array" aca="1" ref="M179" ca="1">IF(AND($A179&lt;&gt;"",$A179&lt;&gt;"fin"),IF(INDEX(Dépenses!$A$2:$T$5000,$B179,M$1)="","",INDEX(Dépenses!$A$2:$T$5000,$B179,M$1)),"")</f>
        <v/>
      </c>
      <c r="N179" s="10" t="str" cm="1">
        <f t="array" aca="1" ref="N179" ca="1">IF(AND($A179&lt;&gt;"",$A179&lt;&gt;"fin"),IF(INDEX(Dépenses!$A$2:$T$5000,$B179,N$1)="","",INDEX(Dépenses!$A$2:$T$5000,$B179,N$1)),"")</f>
        <v/>
      </c>
      <c r="O179" s="10" t="str" cm="1">
        <f t="array" aca="1" ref="O179" ca="1">IF(AND($A179&lt;&gt;"",$A179&lt;&gt;"fin"),IF(INDEX(Dépenses!$A$2:$T$5000,$B179,O$1)="","",INDEX(Dépenses!$A$2:$T$5000,$B179,O$1)),"")</f>
        <v/>
      </c>
      <c r="P179" s="10" t="str" cm="1">
        <f t="array" aca="1" ref="P179" ca="1">IF(AND($A179&lt;&gt;"",$A179&lt;&gt;"fin"),IF(INDEX(Dépenses!$A$2:$T$5000,$B179,P$1)="","",INDEX(Dépenses!$A$2:$T$5000,$B179,P$1)),"")</f>
        <v/>
      </c>
      <c r="Q179" s="10" t="str" cm="1">
        <f t="array" aca="1" ref="Q179" ca="1">IF(AND($A179&lt;&gt;"",$A179&lt;&gt;"fin"),IF(INDEX(Dépenses!$A$2:$T$5000,$B179,Q$1)="","",INDEX(Dépenses!$A$2:$T$5000,$B179,Q$1)),"")</f>
        <v/>
      </c>
      <c r="R179" s="10" t="str" cm="1">
        <f t="array" aca="1" ref="R179" ca="1">IF(AND($A179&lt;&gt;"",$A179&lt;&gt;"fin"),IF(INDEX(Dépenses!$A$2:$T$5000,$B179,R$1)="","",INDEX(Dépenses!$A$2:$T$5000,$B179,R$1)),"")</f>
        <v/>
      </c>
      <c r="S179" s="10" t="str" cm="1">
        <f t="array" aca="1" ref="S179" ca="1">IF(AND($A179&lt;&gt;"",$A179&lt;&gt;"fin"),IF(INDEX(Dépenses!$A$2:$T$5000,$B179,S$1)="","",INDEX(Dépenses!$A$2:$T$5000,$B179,S$1)),"")</f>
        <v/>
      </c>
      <c r="T179" s="10" t="str" cm="1">
        <f t="array" aca="1" ref="T179" ca="1">IF(AND($A179&lt;&gt;"",$A179&lt;&gt;"fin"),IF(INDEX(Dépenses!$A$2:$T$5000,$B179,T$1)="","",INDEX(Dépenses!$A$2:$T$5000,$B179,T$1)),"")</f>
        <v/>
      </c>
    </row>
    <row r="180" spans="1:20" x14ac:dyDescent="0.25">
      <c r="A180" t="str">
        <f ca="1">IF(OR(A179="",A179="fin"),"",IF(ISNA(MATCH($F$3,OFFSET(Dépenses!$F$2:$F$5000,B179,0),0)),"fin",MATCH($F$3,OFFSET(Dépenses!$F$2:$F$5000,B179,0),0)))</f>
        <v/>
      </c>
      <c r="B180" t="str">
        <f t="shared" ca="1" si="4"/>
        <v/>
      </c>
      <c r="D180" s="79" t="str" cm="1">
        <f t="array" aca="1" ref="D180" ca="1">IF(AND($A180&lt;&gt;"",$A180&lt;&gt;"fin"),IF(INDEX(Dépenses!$A$2:$O$5000,$B180,D$1)="","",INDEX(Dépenses!$A$2:$O$5000,$B180,D$1)),"")</f>
        <v/>
      </c>
      <c r="E180" s="79" t="str" cm="1">
        <f t="array" aca="1" ref="E180" ca="1">IF(AND($A180&lt;&gt;"",$A180&lt;&gt;"fin"),IF(INDEX(Dépenses!$A$2:$O$5000,$B180,E$1)="","",INDEX(Dépenses!$A$2:$O$5000,$B180,E$1)),"")</f>
        <v/>
      </c>
      <c r="F180" s="79" t="str" cm="1">
        <f t="array" aca="1" ref="F180" ca="1">IF(AND($A180&lt;&gt;"",$A180&lt;&gt;"fin"),IF(INDEX(Dépenses!$A$2:$O$5000,$B180,F$1)="","",INDEX(Dépenses!$A$2:$O$5000,$B180,F$1)),"")</f>
        <v/>
      </c>
      <c r="G180" s="80" t="str" cm="1">
        <f t="array" aca="1" ref="G180" ca="1">IF(AND($A180&lt;&gt;"",$A180&lt;&gt;"fin"),IF(INDEX(Dépenses!$A$2:$O$5000,$B180,G$1)="","",INDEX(Dépenses!$A$2:$O$5000,$B180,G$1)),"")</f>
        <v/>
      </c>
      <c r="H180" s="11" t="str" cm="1">
        <f t="array" aca="1" ref="H180" ca="1">IF(AND($A180&lt;&gt;"",$A180&lt;&gt;"fin"),IF(INDEX(Dépenses!$A$2:$O$5000,$B180,H$1)="","",INDEX(Dépenses!$A$2:$O$5000,$B180,H$1)),"")</f>
        <v/>
      </c>
      <c r="I180" s="79" t="str" cm="1">
        <f t="array" aca="1" ref="I180" ca="1">IF(AND($A180&lt;&gt;"",$A180&lt;&gt;"fin"),IF(INDEX(Dépenses!$A$2:$O$5000,$B180,I$1)="","",INDEX(Dépenses!$A$2:$O$5000,$B180,I$1)),"")</f>
        <v/>
      </c>
      <c r="J180" s="81" t="str" cm="1">
        <f t="array" aca="1" ref="J180" ca="1">IF(AND($A180&lt;&gt;"",$A180&lt;&gt;"fin"),IF(INDEX(Dépenses!$A$2:$O$5000,$B180,J$1)="","",INDEX(Dépenses!$A$2:$O$5000,$B180,J$1)),"")</f>
        <v/>
      </c>
      <c r="K180" s="10" t="str" cm="1">
        <f t="array" aca="1" ref="K180" ca="1">IF(AND($A180&lt;&gt;"",$A180&lt;&gt;"fin"),IF(INDEX(Dépenses!$A$2:$T$5000,$B180,K$1)="","",INDEX(Dépenses!$A$2:$T$5000,$B180,K$1)),"")</f>
        <v/>
      </c>
      <c r="L180" s="10" t="str" cm="1">
        <f t="array" aca="1" ref="L180" ca="1">IF(AND($A180&lt;&gt;"",$A180&lt;&gt;"fin"),IF(INDEX(Dépenses!$A$2:$T$5000,$B180,L$1)="","",INDEX(Dépenses!$A$2:$T$5000,$B180,L$1)),"")</f>
        <v/>
      </c>
      <c r="M180" s="10" t="str" cm="1">
        <f t="array" aca="1" ref="M180" ca="1">IF(AND($A180&lt;&gt;"",$A180&lt;&gt;"fin"),IF(INDEX(Dépenses!$A$2:$T$5000,$B180,M$1)="","",INDEX(Dépenses!$A$2:$T$5000,$B180,M$1)),"")</f>
        <v/>
      </c>
      <c r="N180" s="10" t="str" cm="1">
        <f t="array" aca="1" ref="N180" ca="1">IF(AND($A180&lt;&gt;"",$A180&lt;&gt;"fin"),IF(INDEX(Dépenses!$A$2:$T$5000,$B180,N$1)="","",INDEX(Dépenses!$A$2:$T$5000,$B180,N$1)),"")</f>
        <v/>
      </c>
      <c r="O180" s="10" t="str" cm="1">
        <f t="array" aca="1" ref="O180" ca="1">IF(AND($A180&lt;&gt;"",$A180&lt;&gt;"fin"),IF(INDEX(Dépenses!$A$2:$T$5000,$B180,O$1)="","",INDEX(Dépenses!$A$2:$T$5000,$B180,O$1)),"")</f>
        <v/>
      </c>
      <c r="P180" s="10" t="str" cm="1">
        <f t="array" aca="1" ref="P180" ca="1">IF(AND($A180&lt;&gt;"",$A180&lt;&gt;"fin"),IF(INDEX(Dépenses!$A$2:$T$5000,$B180,P$1)="","",INDEX(Dépenses!$A$2:$T$5000,$B180,P$1)),"")</f>
        <v/>
      </c>
      <c r="Q180" s="10" t="str" cm="1">
        <f t="array" aca="1" ref="Q180" ca="1">IF(AND($A180&lt;&gt;"",$A180&lt;&gt;"fin"),IF(INDEX(Dépenses!$A$2:$T$5000,$B180,Q$1)="","",INDEX(Dépenses!$A$2:$T$5000,$B180,Q$1)),"")</f>
        <v/>
      </c>
      <c r="R180" s="10" t="str" cm="1">
        <f t="array" aca="1" ref="R180" ca="1">IF(AND($A180&lt;&gt;"",$A180&lt;&gt;"fin"),IF(INDEX(Dépenses!$A$2:$T$5000,$B180,R$1)="","",INDEX(Dépenses!$A$2:$T$5000,$B180,R$1)),"")</f>
        <v/>
      </c>
      <c r="S180" s="10" t="str" cm="1">
        <f t="array" aca="1" ref="S180" ca="1">IF(AND($A180&lt;&gt;"",$A180&lt;&gt;"fin"),IF(INDEX(Dépenses!$A$2:$T$5000,$B180,S$1)="","",INDEX(Dépenses!$A$2:$T$5000,$B180,S$1)),"")</f>
        <v/>
      </c>
      <c r="T180" s="10" t="str" cm="1">
        <f t="array" aca="1" ref="T180" ca="1">IF(AND($A180&lt;&gt;"",$A180&lt;&gt;"fin"),IF(INDEX(Dépenses!$A$2:$T$5000,$B180,T$1)="","",INDEX(Dépenses!$A$2:$T$5000,$B180,T$1)),"")</f>
        <v/>
      </c>
    </row>
    <row r="181" spans="1:20" x14ac:dyDescent="0.25">
      <c r="A181" t="str">
        <f ca="1">IF(OR(A180="",A180="fin"),"",IF(ISNA(MATCH($F$3,OFFSET(Dépenses!$F$2:$F$5000,B180,0),0)),"fin",MATCH($F$3,OFFSET(Dépenses!$F$2:$F$5000,B180,0),0)))</f>
        <v/>
      </c>
      <c r="B181" t="str">
        <f t="shared" ca="1" si="4"/>
        <v/>
      </c>
      <c r="D181" s="79" t="str" cm="1">
        <f t="array" aca="1" ref="D181" ca="1">IF(AND($A181&lt;&gt;"",$A181&lt;&gt;"fin"),IF(INDEX(Dépenses!$A$2:$O$5000,$B181,D$1)="","",INDEX(Dépenses!$A$2:$O$5000,$B181,D$1)),"")</f>
        <v/>
      </c>
      <c r="E181" s="79" t="str" cm="1">
        <f t="array" aca="1" ref="E181" ca="1">IF(AND($A181&lt;&gt;"",$A181&lt;&gt;"fin"),IF(INDEX(Dépenses!$A$2:$O$5000,$B181,E$1)="","",INDEX(Dépenses!$A$2:$O$5000,$B181,E$1)),"")</f>
        <v/>
      </c>
      <c r="F181" s="79" t="str" cm="1">
        <f t="array" aca="1" ref="F181" ca="1">IF(AND($A181&lt;&gt;"",$A181&lt;&gt;"fin"),IF(INDEX(Dépenses!$A$2:$O$5000,$B181,F$1)="","",INDEX(Dépenses!$A$2:$O$5000,$B181,F$1)),"")</f>
        <v/>
      </c>
      <c r="G181" s="80" t="str" cm="1">
        <f t="array" aca="1" ref="G181" ca="1">IF(AND($A181&lt;&gt;"",$A181&lt;&gt;"fin"),IF(INDEX(Dépenses!$A$2:$O$5000,$B181,G$1)="","",INDEX(Dépenses!$A$2:$O$5000,$B181,G$1)),"")</f>
        <v/>
      </c>
      <c r="H181" s="11" t="str" cm="1">
        <f t="array" aca="1" ref="H181" ca="1">IF(AND($A181&lt;&gt;"",$A181&lt;&gt;"fin"),IF(INDEX(Dépenses!$A$2:$O$5000,$B181,H$1)="","",INDEX(Dépenses!$A$2:$O$5000,$B181,H$1)),"")</f>
        <v/>
      </c>
      <c r="I181" s="79" t="str" cm="1">
        <f t="array" aca="1" ref="I181" ca="1">IF(AND($A181&lt;&gt;"",$A181&lt;&gt;"fin"),IF(INDEX(Dépenses!$A$2:$O$5000,$B181,I$1)="","",INDEX(Dépenses!$A$2:$O$5000,$B181,I$1)),"")</f>
        <v/>
      </c>
      <c r="J181" s="81" t="str" cm="1">
        <f t="array" aca="1" ref="J181" ca="1">IF(AND($A181&lt;&gt;"",$A181&lt;&gt;"fin"),IF(INDEX(Dépenses!$A$2:$O$5000,$B181,J$1)="","",INDEX(Dépenses!$A$2:$O$5000,$B181,J$1)),"")</f>
        <v/>
      </c>
      <c r="K181" s="10" t="str" cm="1">
        <f t="array" aca="1" ref="K181" ca="1">IF(AND($A181&lt;&gt;"",$A181&lt;&gt;"fin"),IF(INDEX(Dépenses!$A$2:$T$5000,$B181,K$1)="","",INDEX(Dépenses!$A$2:$T$5000,$B181,K$1)),"")</f>
        <v/>
      </c>
      <c r="L181" s="10" t="str" cm="1">
        <f t="array" aca="1" ref="L181" ca="1">IF(AND($A181&lt;&gt;"",$A181&lt;&gt;"fin"),IF(INDEX(Dépenses!$A$2:$T$5000,$B181,L$1)="","",INDEX(Dépenses!$A$2:$T$5000,$B181,L$1)),"")</f>
        <v/>
      </c>
      <c r="M181" s="10" t="str" cm="1">
        <f t="array" aca="1" ref="M181" ca="1">IF(AND($A181&lt;&gt;"",$A181&lt;&gt;"fin"),IF(INDEX(Dépenses!$A$2:$T$5000,$B181,M$1)="","",INDEX(Dépenses!$A$2:$T$5000,$B181,M$1)),"")</f>
        <v/>
      </c>
      <c r="N181" s="10" t="str" cm="1">
        <f t="array" aca="1" ref="N181" ca="1">IF(AND($A181&lt;&gt;"",$A181&lt;&gt;"fin"),IF(INDEX(Dépenses!$A$2:$T$5000,$B181,N$1)="","",INDEX(Dépenses!$A$2:$T$5000,$B181,N$1)),"")</f>
        <v/>
      </c>
      <c r="O181" s="10" t="str" cm="1">
        <f t="array" aca="1" ref="O181" ca="1">IF(AND($A181&lt;&gt;"",$A181&lt;&gt;"fin"),IF(INDEX(Dépenses!$A$2:$T$5000,$B181,O$1)="","",INDEX(Dépenses!$A$2:$T$5000,$B181,O$1)),"")</f>
        <v/>
      </c>
      <c r="P181" s="10" t="str" cm="1">
        <f t="array" aca="1" ref="P181" ca="1">IF(AND($A181&lt;&gt;"",$A181&lt;&gt;"fin"),IF(INDEX(Dépenses!$A$2:$T$5000,$B181,P$1)="","",INDEX(Dépenses!$A$2:$T$5000,$B181,P$1)),"")</f>
        <v/>
      </c>
      <c r="Q181" s="10" t="str" cm="1">
        <f t="array" aca="1" ref="Q181" ca="1">IF(AND($A181&lt;&gt;"",$A181&lt;&gt;"fin"),IF(INDEX(Dépenses!$A$2:$T$5000,$B181,Q$1)="","",INDEX(Dépenses!$A$2:$T$5000,$B181,Q$1)),"")</f>
        <v/>
      </c>
      <c r="R181" s="10" t="str" cm="1">
        <f t="array" aca="1" ref="R181" ca="1">IF(AND($A181&lt;&gt;"",$A181&lt;&gt;"fin"),IF(INDEX(Dépenses!$A$2:$T$5000,$B181,R$1)="","",INDEX(Dépenses!$A$2:$T$5000,$B181,R$1)),"")</f>
        <v/>
      </c>
      <c r="S181" s="10" t="str" cm="1">
        <f t="array" aca="1" ref="S181" ca="1">IF(AND($A181&lt;&gt;"",$A181&lt;&gt;"fin"),IF(INDEX(Dépenses!$A$2:$T$5000,$B181,S$1)="","",INDEX(Dépenses!$A$2:$T$5000,$B181,S$1)),"")</f>
        <v/>
      </c>
      <c r="T181" s="10" t="str" cm="1">
        <f t="array" aca="1" ref="T181" ca="1">IF(AND($A181&lt;&gt;"",$A181&lt;&gt;"fin"),IF(INDEX(Dépenses!$A$2:$T$5000,$B181,T$1)="","",INDEX(Dépenses!$A$2:$T$5000,$B181,T$1)),"")</f>
        <v/>
      </c>
    </row>
    <row r="182" spans="1:20" x14ac:dyDescent="0.25">
      <c r="A182" t="str">
        <f ca="1">IF(OR(A181="",A181="fin"),"",IF(ISNA(MATCH($F$3,OFFSET(Dépenses!$F$2:$F$5000,B181,0),0)),"fin",MATCH($F$3,OFFSET(Dépenses!$F$2:$F$5000,B181,0),0)))</f>
        <v/>
      </c>
      <c r="B182" t="str">
        <f t="shared" ca="1" si="4"/>
        <v/>
      </c>
      <c r="D182" s="79" t="str" cm="1">
        <f t="array" aca="1" ref="D182" ca="1">IF(AND($A182&lt;&gt;"",$A182&lt;&gt;"fin"),IF(INDEX(Dépenses!$A$2:$O$5000,$B182,D$1)="","",INDEX(Dépenses!$A$2:$O$5000,$B182,D$1)),"")</f>
        <v/>
      </c>
      <c r="E182" s="79" t="str" cm="1">
        <f t="array" aca="1" ref="E182" ca="1">IF(AND($A182&lt;&gt;"",$A182&lt;&gt;"fin"),IF(INDEX(Dépenses!$A$2:$O$5000,$B182,E$1)="","",INDEX(Dépenses!$A$2:$O$5000,$B182,E$1)),"")</f>
        <v/>
      </c>
      <c r="F182" s="79" t="str" cm="1">
        <f t="array" aca="1" ref="F182" ca="1">IF(AND($A182&lt;&gt;"",$A182&lt;&gt;"fin"),IF(INDEX(Dépenses!$A$2:$O$5000,$B182,F$1)="","",INDEX(Dépenses!$A$2:$O$5000,$B182,F$1)),"")</f>
        <v/>
      </c>
      <c r="G182" s="80" t="str" cm="1">
        <f t="array" aca="1" ref="G182" ca="1">IF(AND($A182&lt;&gt;"",$A182&lt;&gt;"fin"),IF(INDEX(Dépenses!$A$2:$O$5000,$B182,G$1)="","",INDEX(Dépenses!$A$2:$O$5000,$B182,G$1)),"")</f>
        <v/>
      </c>
      <c r="H182" s="11" t="str" cm="1">
        <f t="array" aca="1" ref="H182" ca="1">IF(AND($A182&lt;&gt;"",$A182&lt;&gt;"fin"),IF(INDEX(Dépenses!$A$2:$O$5000,$B182,H$1)="","",INDEX(Dépenses!$A$2:$O$5000,$B182,H$1)),"")</f>
        <v/>
      </c>
      <c r="I182" s="79" t="str" cm="1">
        <f t="array" aca="1" ref="I182" ca="1">IF(AND($A182&lt;&gt;"",$A182&lt;&gt;"fin"),IF(INDEX(Dépenses!$A$2:$O$5000,$B182,I$1)="","",INDEX(Dépenses!$A$2:$O$5000,$B182,I$1)),"")</f>
        <v/>
      </c>
      <c r="J182" s="81" t="str" cm="1">
        <f t="array" aca="1" ref="J182" ca="1">IF(AND($A182&lt;&gt;"",$A182&lt;&gt;"fin"),IF(INDEX(Dépenses!$A$2:$O$5000,$B182,J$1)="","",INDEX(Dépenses!$A$2:$O$5000,$B182,J$1)),"")</f>
        <v/>
      </c>
      <c r="K182" s="10" t="str" cm="1">
        <f t="array" aca="1" ref="K182" ca="1">IF(AND($A182&lt;&gt;"",$A182&lt;&gt;"fin"),IF(INDEX(Dépenses!$A$2:$T$5000,$B182,K$1)="","",INDEX(Dépenses!$A$2:$T$5000,$B182,K$1)),"")</f>
        <v/>
      </c>
      <c r="L182" s="10" t="str" cm="1">
        <f t="array" aca="1" ref="L182" ca="1">IF(AND($A182&lt;&gt;"",$A182&lt;&gt;"fin"),IF(INDEX(Dépenses!$A$2:$T$5000,$B182,L$1)="","",INDEX(Dépenses!$A$2:$T$5000,$B182,L$1)),"")</f>
        <v/>
      </c>
      <c r="M182" s="10" t="str" cm="1">
        <f t="array" aca="1" ref="M182" ca="1">IF(AND($A182&lt;&gt;"",$A182&lt;&gt;"fin"),IF(INDEX(Dépenses!$A$2:$T$5000,$B182,M$1)="","",INDEX(Dépenses!$A$2:$T$5000,$B182,M$1)),"")</f>
        <v/>
      </c>
      <c r="N182" s="10" t="str" cm="1">
        <f t="array" aca="1" ref="N182" ca="1">IF(AND($A182&lt;&gt;"",$A182&lt;&gt;"fin"),IF(INDEX(Dépenses!$A$2:$T$5000,$B182,N$1)="","",INDEX(Dépenses!$A$2:$T$5000,$B182,N$1)),"")</f>
        <v/>
      </c>
      <c r="O182" s="10" t="str" cm="1">
        <f t="array" aca="1" ref="O182" ca="1">IF(AND($A182&lt;&gt;"",$A182&lt;&gt;"fin"),IF(INDEX(Dépenses!$A$2:$T$5000,$B182,O$1)="","",INDEX(Dépenses!$A$2:$T$5000,$B182,O$1)),"")</f>
        <v/>
      </c>
      <c r="P182" s="10" t="str" cm="1">
        <f t="array" aca="1" ref="P182" ca="1">IF(AND($A182&lt;&gt;"",$A182&lt;&gt;"fin"),IF(INDEX(Dépenses!$A$2:$T$5000,$B182,P$1)="","",INDEX(Dépenses!$A$2:$T$5000,$B182,P$1)),"")</f>
        <v/>
      </c>
      <c r="Q182" s="10" t="str" cm="1">
        <f t="array" aca="1" ref="Q182" ca="1">IF(AND($A182&lt;&gt;"",$A182&lt;&gt;"fin"),IF(INDEX(Dépenses!$A$2:$T$5000,$B182,Q$1)="","",INDEX(Dépenses!$A$2:$T$5000,$B182,Q$1)),"")</f>
        <v/>
      </c>
      <c r="R182" s="10" t="str" cm="1">
        <f t="array" aca="1" ref="R182" ca="1">IF(AND($A182&lt;&gt;"",$A182&lt;&gt;"fin"),IF(INDEX(Dépenses!$A$2:$T$5000,$B182,R$1)="","",INDEX(Dépenses!$A$2:$T$5000,$B182,R$1)),"")</f>
        <v/>
      </c>
      <c r="S182" s="10" t="str" cm="1">
        <f t="array" aca="1" ref="S182" ca="1">IF(AND($A182&lt;&gt;"",$A182&lt;&gt;"fin"),IF(INDEX(Dépenses!$A$2:$T$5000,$B182,S$1)="","",INDEX(Dépenses!$A$2:$T$5000,$B182,S$1)),"")</f>
        <v/>
      </c>
      <c r="T182" s="10" t="str" cm="1">
        <f t="array" aca="1" ref="T182" ca="1">IF(AND($A182&lt;&gt;"",$A182&lt;&gt;"fin"),IF(INDEX(Dépenses!$A$2:$T$5000,$B182,T$1)="","",INDEX(Dépenses!$A$2:$T$5000,$B182,T$1)),"")</f>
        <v/>
      </c>
    </row>
    <row r="183" spans="1:20" x14ac:dyDescent="0.25">
      <c r="A183" t="str">
        <f ca="1">IF(OR(A182="",A182="fin"),"",IF(ISNA(MATCH($F$3,OFFSET(Dépenses!$F$2:$F$5000,B182,0),0)),"fin",MATCH($F$3,OFFSET(Dépenses!$F$2:$F$5000,B182,0),0)))</f>
        <v/>
      </c>
      <c r="B183" t="str">
        <f t="shared" ca="1" si="4"/>
        <v/>
      </c>
      <c r="D183" s="79" t="str" cm="1">
        <f t="array" aca="1" ref="D183" ca="1">IF(AND($A183&lt;&gt;"",$A183&lt;&gt;"fin"),IF(INDEX(Dépenses!$A$2:$O$5000,$B183,D$1)="","",INDEX(Dépenses!$A$2:$O$5000,$B183,D$1)),"")</f>
        <v/>
      </c>
      <c r="E183" s="79" t="str" cm="1">
        <f t="array" aca="1" ref="E183" ca="1">IF(AND($A183&lt;&gt;"",$A183&lt;&gt;"fin"),IF(INDEX(Dépenses!$A$2:$O$5000,$B183,E$1)="","",INDEX(Dépenses!$A$2:$O$5000,$B183,E$1)),"")</f>
        <v/>
      </c>
      <c r="F183" s="79" t="str" cm="1">
        <f t="array" aca="1" ref="F183" ca="1">IF(AND($A183&lt;&gt;"",$A183&lt;&gt;"fin"),IF(INDEX(Dépenses!$A$2:$O$5000,$B183,F$1)="","",INDEX(Dépenses!$A$2:$O$5000,$B183,F$1)),"")</f>
        <v/>
      </c>
      <c r="G183" s="80" t="str" cm="1">
        <f t="array" aca="1" ref="G183" ca="1">IF(AND($A183&lt;&gt;"",$A183&lt;&gt;"fin"),IF(INDEX(Dépenses!$A$2:$O$5000,$B183,G$1)="","",INDEX(Dépenses!$A$2:$O$5000,$B183,G$1)),"")</f>
        <v/>
      </c>
      <c r="H183" s="11" t="str" cm="1">
        <f t="array" aca="1" ref="H183" ca="1">IF(AND($A183&lt;&gt;"",$A183&lt;&gt;"fin"),IF(INDEX(Dépenses!$A$2:$O$5000,$B183,H$1)="","",INDEX(Dépenses!$A$2:$O$5000,$B183,H$1)),"")</f>
        <v/>
      </c>
      <c r="I183" s="79" t="str" cm="1">
        <f t="array" aca="1" ref="I183" ca="1">IF(AND($A183&lt;&gt;"",$A183&lt;&gt;"fin"),IF(INDEX(Dépenses!$A$2:$O$5000,$B183,I$1)="","",INDEX(Dépenses!$A$2:$O$5000,$B183,I$1)),"")</f>
        <v/>
      </c>
      <c r="J183" s="81" t="str" cm="1">
        <f t="array" aca="1" ref="J183" ca="1">IF(AND($A183&lt;&gt;"",$A183&lt;&gt;"fin"),IF(INDEX(Dépenses!$A$2:$O$5000,$B183,J$1)="","",INDEX(Dépenses!$A$2:$O$5000,$B183,J$1)),"")</f>
        <v/>
      </c>
      <c r="K183" s="10" t="str" cm="1">
        <f t="array" aca="1" ref="K183" ca="1">IF(AND($A183&lt;&gt;"",$A183&lt;&gt;"fin"),IF(INDEX(Dépenses!$A$2:$T$5000,$B183,K$1)="","",INDEX(Dépenses!$A$2:$T$5000,$B183,K$1)),"")</f>
        <v/>
      </c>
      <c r="L183" s="10" t="str" cm="1">
        <f t="array" aca="1" ref="L183" ca="1">IF(AND($A183&lt;&gt;"",$A183&lt;&gt;"fin"),IF(INDEX(Dépenses!$A$2:$T$5000,$B183,L$1)="","",INDEX(Dépenses!$A$2:$T$5000,$B183,L$1)),"")</f>
        <v/>
      </c>
      <c r="M183" s="10" t="str" cm="1">
        <f t="array" aca="1" ref="M183" ca="1">IF(AND($A183&lt;&gt;"",$A183&lt;&gt;"fin"),IF(INDEX(Dépenses!$A$2:$T$5000,$B183,M$1)="","",INDEX(Dépenses!$A$2:$T$5000,$B183,M$1)),"")</f>
        <v/>
      </c>
      <c r="N183" s="10" t="str" cm="1">
        <f t="array" aca="1" ref="N183" ca="1">IF(AND($A183&lt;&gt;"",$A183&lt;&gt;"fin"),IF(INDEX(Dépenses!$A$2:$T$5000,$B183,N$1)="","",INDEX(Dépenses!$A$2:$T$5000,$B183,N$1)),"")</f>
        <v/>
      </c>
      <c r="O183" s="10" t="str" cm="1">
        <f t="array" aca="1" ref="O183" ca="1">IF(AND($A183&lt;&gt;"",$A183&lt;&gt;"fin"),IF(INDEX(Dépenses!$A$2:$T$5000,$B183,O$1)="","",INDEX(Dépenses!$A$2:$T$5000,$B183,O$1)),"")</f>
        <v/>
      </c>
      <c r="P183" s="10" t="str" cm="1">
        <f t="array" aca="1" ref="P183" ca="1">IF(AND($A183&lt;&gt;"",$A183&lt;&gt;"fin"),IF(INDEX(Dépenses!$A$2:$T$5000,$B183,P$1)="","",INDEX(Dépenses!$A$2:$T$5000,$B183,P$1)),"")</f>
        <v/>
      </c>
      <c r="Q183" s="10" t="str" cm="1">
        <f t="array" aca="1" ref="Q183" ca="1">IF(AND($A183&lt;&gt;"",$A183&lt;&gt;"fin"),IF(INDEX(Dépenses!$A$2:$T$5000,$B183,Q$1)="","",INDEX(Dépenses!$A$2:$T$5000,$B183,Q$1)),"")</f>
        <v/>
      </c>
      <c r="R183" s="10" t="str" cm="1">
        <f t="array" aca="1" ref="R183" ca="1">IF(AND($A183&lt;&gt;"",$A183&lt;&gt;"fin"),IF(INDEX(Dépenses!$A$2:$T$5000,$B183,R$1)="","",INDEX(Dépenses!$A$2:$T$5000,$B183,R$1)),"")</f>
        <v/>
      </c>
      <c r="S183" s="10" t="str" cm="1">
        <f t="array" aca="1" ref="S183" ca="1">IF(AND($A183&lt;&gt;"",$A183&lt;&gt;"fin"),IF(INDEX(Dépenses!$A$2:$T$5000,$B183,S$1)="","",INDEX(Dépenses!$A$2:$T$5000,$B183,S$1)),"")</f>
        <v/>
      </c>
      <c r="T183" s="10" t="str" cm="1">
        <f t="array" aca="1" ref="T183" ca="1">IF(AND($A183&lt;&gt;"",$A183&lt;&gt;"fin"),IF(INDEX(Dépenses!$A$2:$T$5000,$B183,T$1)="","",INDEX(Dépenses!$A$2:$T$5000,$B183,T$1)),"")</f>
        <v/>
      </c>
    </row>
    <row r="184" spans="1:20" x14ac:dyDescent="0.25">
      <c r="A184" t="str">
        <f ca="1">IF(OR(A183="",A183="fin"),"",IF(ISNA(MATCH($F$3,OFFSET(Dépenses!$F$2:$F$5000,B183,0),0)),"fin",MATCH($F$3,OFFSET(Dépenses!$F$2:$F$5000,B183,0),0)))</f>
        <v/>
      </c>
      <c r="B184" t="str">
        <f t="shared" ca="1" si="4"/>
        <v/>
      </c>
      <c r="D184" s="79" t="str" cm="1">
        <f t="array" aca="1" ref="D184" ca="1">IF(AND($A184&lt;&gt;"",$A184&lt;&gt;"fin"),IF(INDEX(Dépenses!$A$2:$O$5000,$B184,D$1)="","",INDEX(Dépenses!$A$2:$O$5000,$B184,D$1)),"")</f>
        <v/>
      </c>
      <c r="E184" s="79" t="str" cm="1">
        <f t="array" aca="1" ref="E184" ca="1">IF(AND($A184&lt;&gt;"",$A184&lt;&gt;"fin"),IF(INDEX(Dépenses!$A$2:$O$5000,$B184,E$1)="","",INDEX(Dépenses!$A$2:$O$5000,$B184,E$1)),"")</f>
        <v/>
      </c>
      <c r="F184" s="79" t="str" cm="1">
        <f t="array" aca="1" ref="F184" ca="1">IF(AND($A184&lt;&gt;"",$A184&lt;&gt;"fin"),IF(INDEX(Dépenses!$A$2:$O$5000,$B184,F$1)="","",INDEX(Dépenses!$A$2:$O$5000,$B184,F$1)),"")</f>
        <v/>
      </c>
      <c r="G184" s="80" t="str" cm="1">
        <f t="array" aca="1" ref="G184" ca="1">IF(AND($A184&lt;&gt;"",$A184&lt;&gt;"fin"),IF(INDEX(Dépenses!$A$2:$O$5000,$B184,G$1)="","",INDEX(Dépenses!$A$2:$O$5000,$B184,G$1)),"")</f>
        <v/>
      </c>
      <c r="H184" s="11" t="str" cm="1">
        <f t="array" aca="1" ref="H184" ca="1">IF(AND($A184&lt;&gt;"",$A184&lt;&gt;"fin"),IF(INDEX(Dépenses!$A$2:$O$5000,$B184,H$1)="","",INDEX(Dépenses!$A$2:$O$5000,$B184,H$1)),"")</f>
        <v/>
      </c>
      <c r="I184" s="79" t="str" cm="1">
        <f t="array" aca="1" ref="I184" ca="1">IF(AND($A184&lt;&gt;"",$A184&lt;&gt;"fin"),IF(INDEX(Dépenses!$A$2:$O$5000,$B184,I$1)="","",INDEX(Dépenses!$A$2:$O$5000,$B184,I$1)),"")</f>
        <v/>
      </c>
      <c r="J184" s="81" t="str" cm="1">
        <f t="array" aca="1" ref="J184" ca="1">IF(AND($A184&lt;&gt;"",$A184&lt;&gt;"fin"),IF(INDEX(Dépenses!$A$2:$O$5000,$B184,J$1)="","",INDEX(Dépenses!$A$2:$O$5000,$B184,J$1)),"")</f>
        <v/>
      </c>
      <c r="K184" s="10" t="str" cm="1">
        <f t="array" aca="1" ref="K184" ca="1">IF(AND($A184&lt;&gt;"",$A184&lt;&gt;"fin"),IF(INDEX(Dépenses!$A$2:$T$5000,$B184,K$1)="","",INDEX(Dépenses!$A$2:$T$5000,$B184,K$1)),"")</f>
        <v/>
      </c>
      <c r="L184" s="10" t="str" cm="1">
        <f t="array" aca="1" ref="L184" ca="1">IF(AND($A184&lt;&gt;"",$A184&lt;&gt;"fin"),IF(INDEX(Dépenses!$A$2:$T$5000,$B184,L$1)="","",INDEX(Dépenses!$A$2:$T$5000,$B184,L$1)),"")</f>
        <v/>
      </c>
      <c r="M184" s="10" t="str" cm="1">
        <f t="array" aca="1" ref="M184" ca="1">IF(AND($A184&lt;&gt;"",$A184&lt;&gt;"fin"),IF(INDEX(Dépenses!$A$2:$T$5000,$B184,M$1)="","",INDEX(Dépenses!$A$2:$T$5000,$B184,M$1)),"")</f>
        <v/>
      </c>
      <c r="N184" s="10" t="str" cm="1">
        <f t="array" aca="1" ref="N184" ca="1">IF(AND($A184&lt;&gt;"",$A184&lt;&gt;"fin"),IF(INDEX(Dépenses!$A$2:$T$5000,$B184,N$1)="","",INDEX(Dépenses!$A$2:$T$5000,$B184,N$1)),"")</f>
        <v/>
      </c>
      <c r="O184" s="10" t="str" cm="1">
        <f t="array" aca="1" ref="O184" ca="1">IF(AND($A184&lt;&gt;"",$A184&lt;&gt;"fin"),IF(INDEX(Dépenses!$A$2:$T$5000,$B184,O$1)="","",INDEX(Dépenses!$A$2:$T$5000,$B184,O$1)),"")</f>
        <v/>
      </c>
      <c r="P184" s="10" t="str" cm="1">
        <f t="array" aca="1" ref="P184" ca="1">IF(AND($A184&lt;&gt;"",$A184&lt;&gt;"fin"),IF(INDEX(Dépenses!$A$2:$T$5000,$B184,P$1)="","",INDEX(Dépenses!$A$2:$T$5000,$B184,P$1)),"")</f>
        <v/>
      </c>
      <c r="Q184" s="10" t="str" cm="1">
        <f t="array" aca="1" ref="Q184" ca="1">IF(AND($A184&lt;&gt;"",$A184&lt;&gt;"fin"),IF(INDEX(Dépenses!$A$2:$T$5000,$B184,Q$1)="","",INDEX(Dépenses!$A$2:$T$5000,$B184,Q$1)),"")</f>
        <v/>
      </c>
      <c r="R184" s="10" t="str" cm="1">
        <f t="array" aca="1" ref="R184" ca="1">IF(AND($A184&lt;&gt;"",$A184&lt;&gt;"fin"),IF(INDEX(Dépenses!$A$2:$T$5000,$B184,R$1)="","",INDEX(Dépenses!$A$2:$T$5000,$B184,R$1)),"")</f>
        <v/>
      </c>
      <c r="S184" s="10" t="str" cm="1">
        <f t="array" aca="1" ref="S184" ca="1">IF(AND($A184&lt;&gt;"",$A184&lt;&gt;"fin"),IF(INDEX(Dépenses!$A$2:$T$5000,$B184,S$1)="","",INDEX(Dépenses!$A$2:$T$5000,$B184,S$1)),"")</f>
        <v/>
      </c>
      <c r="T184" s="10" t="str" cm="1">
        <f t="array" aca="1" ref="T184" ca="1">IF(AND($A184&lt;&gt;"",$A184&lt;&gt;"fin"),IF(INDEX(Dépenses!$A$2:$T$5000,$B184,T$1)="","",INDEX(Dépenses!$A$2:$T$5000,$B184,T$1)),"")</f>
        <v/>
      </c>
    </row>
    <row r="185" spans="1:20" x14ac:dyDescent="0.25">
      <c r="A185" t="str">
        <f ca="1">IF(OR(A184="",A184="fin"),"",IF(ISNA(MATCH($F$3,OFFSET(Dépenses!$F$2:$F$5000,B184,0),0)),"fin",MATCH($F$3,OFFSET(Dépenses!$F$2:$F$5000,B184,0),0)))</f>
        <v/>
      </c>
      <c r="B185" t="str">
        <f t="shared" ca="1" si="4"/>
        <v/>
      </c>
      <c r="D185" s="79" t="str" cm="1">
        <f t="array" aca="1" ref="D185" ca="1">IF(AND($A185&lt;&gt;"",$A185&lt;&gt;"fin"),IF(INDEX(Dépenses!$A$2:$O$5000,$B185,D$1)="","",INDEX(Dépenses!$A$2:$O$5000,$B185,D$1)),"")</f>
        <v/>
      </c>
      <c r="E185" s="79" t="str" cm="1">
        <f t="array" aca="1" ref="E185" ca="1">IF(AND($A185&lt;&gt;"",$A185&lt;&gt;"fin"),IF(INDEX(Dépenses!$A$2:$O$5000,$B185,E$1)="","",INDEX(Dépenses!$A$2:$O$5000,$B185,E$1)),"")</f>
        <v/>
      </c>
      <c r="F185" s="79" t="str" cm="1">
        <f t="array" aca="1" ref="F185" ca="1">IF(AND($A185&lt;&gt;"",$A185&lt;&gt;"fin"),IF(INDEX(Dépenses!$A$2:$O$5000,$B185,F$1)="","",INDEX(Dépenses!$A$2:$O$5000,$B185,F$1)),"")</f>
        <v/>
      </c>
      <c r="G185" s="80" t="str" cm="1">
        <f t="array" aca="1" ref="G185" ca="1">IF(AND($A185&lt;&gt;"",$A185&lt;&gt;"fin"),IF(INDEX(Dépenses!$A$2:$O$5000,$B185,G$1)="","",INDEX(Dépenses!$A$2:$O$5000,$B185,G$1)),"")</f>
        <v/>
      </c>
      <c r="H185" s="11" t="str" cm="1">
        <f t="array" aca="1" ref="H185" ca="1">IF(AND($A185&lt;&gt;"",$A185&lt;&gt;"fin"),IF(INDEX(Dépenses!$A$2:$O$5000,$B185,H$1)="","",INDEX(Dépenses!$A$2:$O$5000,$B185,H$1)),"")</f>
        <v/>
      </c>
      <c r="I185" s="79" t="str" cm="1">
        <f t="array" aca="1" ref="I185" ca="1">IF(AND($A185&lt;&gt;"",$A185&lt;&gt;"fin"),IF(INDEX(Dépenses!$A$2:$O$5000,$B185,I$1)="","",INDEX(Dépenses!$A$2:$O$5000,$B185,I$1)),"")</f>
        <v/>
      </c>
      <c r="J185" s="81" t="str" cm="1">
        <f t="array" aca="1" ref="J185" ca="1">IF(AND($A185&lt;&gt;"",$A185&lt;&gt;"fin"),IF(INDEX(Dépenses!$A$2:$O$5000,$B185,J$1)="","",INDEX(Dépenses!$A$2:$O$5000,$B185,J$1)),"")</f>
        <v/>
      </c>
      <c r="K185" s="10" t="str" cm="1">
        <f t="array" aca="1" ref="K185" ca="1">IF(AND($A185&lt;&gt;"",$A185&lt;&gt;"fin"),IF(INDEX(Dépenses!$A$2:$T$5000,$B185,K$1)="","",INDEX(Dépenses!$A$2:$T$5000,$B185,K$1)),"")</f>
        <v/>
      </c>
      <c r="L185" s="10" t="str" cm="1">
        <f t="array" aca="1" ref="L185" ca="1">IF(AND($A185&lt;&gt;"",$A185&lt;&gt;"fin"),IF(INDEX(Dépenses!$A$2:$T$5000,$B185,L$1)="","",INDEX(Dépenses!$A$2:$T$5000,$B185,L$1)),"")</f>
        <v/>
      </c>
      <c r="M185" s="10" t="str" cm="1">
        <f t="array" aca="1" ref="M185" ca="1">IF(AND($A185&lt;&gt;"",$A185&lt;&gt;"fin"),IF(INDEX(Dépenses!$A$2:$T$5000,$B185,M$1)="","",INDEX(Dépenses!$A$2:$T$5000,$B185,M$1)),"")</f>
        <v/>
      </c>
      <c r="N185" s="10" t="str" cm="1">
        <f t="array" aca="1" ref="N185" ca="1">IF(AND($A185&lt;&gt;"",$A185&lt;&gt;"fin"),IF(INDEX(Dépenses!$A$2:$T$5000,$B185,N$1)="","",INDEX(Dépenses!$A$2:$T$5000,$B185,N$1)),"")</f>
        <v/>
      </c>
      <c r="O185" s="10" t="str" cm="1">
        <f t="array" aca="1" ref="O185" ca="1">IF(AND($A185&lt;&gt;"",$A185&lt;&gt;"fin"),IF(INDEX(Dépenses!$A$2:$T$5000,$B185,O$1)="","",INDEX(Dépenses!$A$2:$T$5000,$B185,O$1)),"")</f>
        <v/>
      </c>
      <c r="P185" s="10" t="str" cm="1">
        <f t="array" aca="1" ref="P185" ca="1">IF(AND($A185&lt;&gt;"",$A185&lt;&gt;"fin"),IF(INDEX(Dépenses!$A$2:$T$5000,$B185,P$1)="","",INDEX(Dépenses!$A$2:$T$5000,$B185,P$1)),"")</f>
        <v/>
      </c>
      <c r="Q185" s="10" t="str" cm="1">
        <f t="array" aca="1" ref="Q185" ca="1">IF(AND($A185&lt;&gt;"",$A185&lt;&gt;"fin"),IF(INDEX(Dépenses!$A$2:$T$5000,$B185,Q$1)="","",INDEX(Dépenses!$A$2:$T$5000,$B185,Q$1)),"")</f>
        <v/>
      </c>
      <c r="R185" s="10" t="str" cm="1">
        <f t="array" aca="1" ref="R185" ca="1">IF(AND($A185&lt;&gt;"",$A185&lt;&gt;"fin"),IF(INDEX(Dépenses!$A$2:$T$5000,$B185,R$1)="","",INDEX(Dépenses!$A$2:$T$5000,$B185,R$1)),"")</f>
        <v/>
      </c>
      <c r="S185" s="10" t="str" cm="1">
        <f t="array" aca="1" ref="S185" ca="1">IF(AND($A185&lt;&gt;"",$A185&lt;&gt;"fin"),IF(INDEX(Dépenses!$A$2:$T$5000,$B185,S$1)="","",INDEX(Dépenses!$A$2:$T$5000,$B185,S$1)),"")</f>
        <v/>
      </c>
      <c r="T185" s="10" t="str" cm="1">
        <f t="array" aca="1" ref="T185" ca="1">IF(AND($A185&lt;&gt;"",$A185&lt;&gt;"fin"),IF(INDEX(Dépenses!$A$2:$T$5000,$B185,T$1)="","",INDEX(Dépenses!$A$2:$T$5000,$B185,T$1)),"")</f>
        <v/>
      </c>
    </row>
    <row r="186" spans="1:20" x14ac:dyDescent="0.25">
      <c r="A186" t="str">
        <f ca="1">IF(OR(A185="",A185="fin"),"",IF(ISNA(MATCH($F$3,OFFSET(Dépenses!$F$2:$F$5000,B185,0),0)),"fin",MATCH($F$3,OFFSET(Dépenses!$F$2:$F$5000,B185,0),0)))</f>
        <v/>
      </c>
      <c r="B186" t="str">
        <f t="shared" ca="1" si="4"/>
        <v/>
      </c>
      <c r="D186" s="79" t="str" cm="1">
        <f t="array" aca="1" ref="D186" ca="1">IF(AND($A186&lt;&gt;"",$A186&lt;&gt;"fin"),IF(INDEX(Dépenses!$A$2:$O$5000,$B186,D$1)="","",INDEX(Dépenses!$A$2:$O$5000,$B186,D$1)),"")</f>
        <v/>
      </c>
      <c r="E186" s="79" t="str" cm="1">
        <f t="array" aca="1" ref="E186" ca="1">IF(AND($A186&lt;&gt;"",$A186&lt;&gt;"fin"),IF(INDEX(Dépenses!$A$2:$O$5000,$B186,E$1)="","",INDEX(Dépenses!$A$2:$O$5000,$B186,E$1)),"")</f>
        <v/>
      </c>
      <c r="F186" s="79" t="str" cm="1">
        <f t="array" aca="1" ref="F186" ca="1">IF(AND($A186&lt;&gt;"",$A186&lt;&gt;"fin"),IF(INDEX(Dépenses!$A$2:$O$5000,$B186,F$1)="","",INDEX(Dépenses!$A$2:$O$5000,$B186,F$1)),"")</f>
        <v/>
      </c>
      <c r="G186" s="80" t="str" cm="1">
        <f t="array" aca="1" ref="G186" ca="1">IF(AND($A186&lt;&gt;"",$A186&lt;&gt;"fin"),IF(INDEX(Dépenses!$A$2:$O$5000,$B186,G$1)="","",INDEX(Dépenses!$A$2:$O$5000,$B186,G$1)),"")</f>
        <v/>
      </c>
      <c r="H186" s="11" t="str" cm="1">
        <f t="array" aca="1" ref="H186" ca="1">IF(AND($A186&lt;&gt;"",$A186&lt;&gt;"fin"),IF(INDEX(Dépenses!$A$2:$O$5000,$B186,H$1)="","",INDEX(Dépenses!$A$2:$O$5000,$B186,H$1)),"")</f>
        <v/>
      </c>
      <c r="I186" s="79" t="str" cm="1">
        <f t="array" aca="1" ref="I186" ca="1">IF(AND($A186&lt;&gt;"",$A186&lt;&gt;"fin"),IF(INDEX(Dépenses!$A$2:$O$5000,$B186,I$1)="","",INDEX(Dépenses!$A$2:$O$5000,$B186,I$1)),"")</f>
        <v/>
      </c>
      <c r="J186" s="81" t="str" cm="1">
        <f t="array" aca="1" ref="J186" ca="1">IF(AND($A186&lt;&gt;"",$A186&lt;&gt;"fin"),IF(INDEX(Dépenses!$A$2:$O$5000,$B186,J$1)="","",INDEX(Dépenses!$A$2:$O$5000,$B186,J$1)),"")</f>
        <v/>
      </c>
      <c r="K186" s="10" t="str" cm="1">
        <f t="array" aca="1" ref="K186" ca="1">IF(AND($A186&lt;&gt;"",$A186&lt;&gt;"fin"),IF(INDEX(Dépenses!$A$2:$T$5000,$B186,K$1)="","",INDEX(Dépenses!$A$2:$T$5000,$B186,K$1)),"")</f>
        <v/>
      </c>
      <c r="L186" s="10" t="str" cm="1">
        <f t="array" aca="1" ref="L186" ca="1">IF(AND($A186&lt;&gt;"",$A186&lt;&gt;"fin"),IF(INDEX(Dépenses!$A$2:$T$5000,$B186,L$1)="","",INDEX(Dépenses!$A$2:$T$5000,$B186,L$1)),"")</f>
        <v/>
      </c>
      <c r="M186" s="10" t="str" cm="1">
        <f t="array" aca="1" ref="M186" ca="1">IF(AND($A186&lt;&gt;"",$A186&lt;&gt;"fin"),IF(INDEX(Dépenses!$A$2:$T$5000,$B186,M$1)="","",INDEX(Dépenses!$A$2:$T$5000,$B186,M$1)),"")</f>
        <v/>
      </c>
      <c r="N186" s="10" t="str" cm="1">
        <f t="array" aca="1" ref="N186" ca="1">IF(AND($A186&lt;&gt;"",$A186&lt;&gt;"fin"),IF(INDEX(Dépenses!$A$2:$T$5000,$B186,N$1)="","",INDEX(Dépenses!$A$2:$T$5000,$B186,N$1)),"")</f>
        <v/>
      </c>
      <c r="O186" s="10" t="str" cm="1">
        <f t="array" aca="1" ref="O186" ca="1">IF(AND($A186&lt;&gt;"",$A186&lt;&gt;"fin"),IF(INDEX(Dépenses!$A$2:$T$5000,$B186,O$1)="","",INDEX(Dépenses!$A$2:$T$5000,$B186,O$1)),"")</f>
        <v/>
      </c>
      <c r="P186" s="10" t="str" cm="1">
        <f t="array" aca="1" ref="P186" ca="1">IF(AND($A186&lt;&gt;"",$A186&lt;&gt;"fin"),IF(INDEX(Dépenses!$A$2:$T$5000,$B186,P$1)="","",INDEX(Dépenses!$A$2:$T$5000,$B186,P$1)),"")</f>
        <v/>
      </c>
      <c r="Q186" s="10" t="str" cm="1">
        <f t="array" aca="1" ref="Q186" ca="1">IF(AND($A186&lt;&gt;"",$A186&lt;&gt;"fin"),IF(INDEX(Dépenses!$A$2:$T$5000,$B186,Q$1)="","",INDEX(Dépenses!$A$2:$T$5000,$B186,Q$1)),"")</f>
        <v/>
      </c>
      <c r="R186" s="10" t="str" cm="1">
        <f t="array" aca="1" ref="R186" ca="1">IF(AND($A186&lt;&gt;"",$A186&lt;&gt;"fin"),IF(INDEX(Dépenses!$A$2:$T$5000,$B186,R$1)="","",INDEX(Dépenses!$A$2:$T$5000,$B186,R$1)),"")</f>
        <v/>
      </c>
      <c r="S186" s="10" t="str" cm="1">
        <f t="array" aca="1" ref="S186" ca="1">IF(AND($A186&lt;&gt;"",$A186&lt;&gt;"fin"),IF(INDEX(Dépenses!$A$2:$T$5000,$B186,S$1)="","",INDEX(Dépenses!$A$2:$T$5000,$B186,S$1)),"")</f>
        <v/>
      </c>
      <c r="T186" s="10" t="str" cm="1">
        <f t="array" aca="1" ref="T186" ca="1">IF(AND($A186&lt;&gt;"",$A186&lt;&gt;"fin"),IF(INDEX(Dépenses!$A$2:$T$5000,$B186,T$1)="","",INDEX(Dépenses!$A$2:$T$5000,$B186,T$1)),"")</f>
        <v/>
      </c>
    </row>
    <row r="187" spans="1:20" x14ac:dyDescent="0.25">
      <c r="A187" t="str">
        <f ca="1">IF(OR(A186="",A186="fin"),"",IF(ISNA(MATCH($F$3,OFFSET(Dépenses!$F$2:$F$5000,B186,0),0)),"fin",MATCH($F$3,OFFSET(Dépenses!$F$2:$F$5000,B186,0),0)))</f>
        <v/>
      </c>
      <c r="B187" t="str">
        <f t="shared" ca="1" si="4"/>
        <v/>
      </c>
      <c r="D187" s="79" t="str" cm="1">
        <f t="array" aca="1" ref="D187" ca="1">IF(AND($A187&lt;&gt;"",$A187&lt;&gt;"fin"),IF(INDEX(Dépenses!$A$2:$O$5000,$B187,D$1)="","",INDEX(Dépenses!$A$2:$O$5000,$B187,D$1)),"")</f>
        <v/>
      </c>
      <c r="E187" s="79" t="str" cm="1">
        <f t="array" aca="1" ref="E187" ca="1">IF(AND($A187&lt;&gt;"",$A187&lt;&gt;"fin"),IF(INDEX(Dépenses!$A$2:$O$5000,$B187,E$1)="","",INDEX(Dépenses!$A$2:$O$5000,$B187,E$1)),"")</f>
        <v/>
      </c>
      <c r="F187" s="79" t="str" cm="1">
        <f t="array" aca="1" ref="F187" ca="1">IF(AND($A187&lt;&gt;"",$A187&lt;&gt;"fin"),IF(INDEX(Dépenses!$A$2:$O$5000,$B187,F$1)="","",INDEX(Dépenses!$A$2:$O$5000,$B187,F$1)),"")</f>
        <v/>
      </c>
      <c r="G187" s="80" t="str" cm="1">
        <f t="array" aca="1" ref="G187" ca="1">IF(AND($A187&lt;&gt;"",$A187&lt;&gt;"fin"),IF(INDEX(Dépenses!$A$2:$O$5000,$B187,G$1)="","",INDEX(Dépenses!$A$2:$O$5000,$B187,G$1)),"")</f>
        <v/>
      </c>
      <c r="H187" s="11" t="str" cm="1">
        <f t="array" aca="1" ref="H187" ca="1">IF(AND($A187&lt;&gt;"",$A187&lt;&gt;"fin"),IF(INDEX(Dépenses!$A$2:$O$5000,$B187,H$1)="","",INDEX(Dépenses!$A$2:$O$5000,$B187,H$1)),"")</f>
        <v/>
      </c>
      <c r="I187" s="79" t="str" cm="1">
        <f t="array" aca="1" ref="I187" ca="1">IF(AND($A187&lt;&gt;"",$A187&lt;&gt;"fin"),IF(INDEX(Dépenses!$A$2:$O$5000,$B187,I$1)="","",INDEX(Dépenses!$A$2:$O$5000,$B187,I$1)),"")</f>
        <v/>
      </c>
      <c r="J187" s="81" t="str" cm="1">
        <f t="array" aca="1" ref="J187" ca="1">IF(AND($A187&lt;&gt;"",$A187&lt;&gt;"fin"),IF(INDEX(Dépenses!$A$2:$O$5000,$B187,J$1)="","",INDEX(Dépenses!$A$2:$O$5000,$B187,J$1)),"")</f>
        <v/>
      </c>
      <c r="K187" s="10" t="str" cm="1">
        <f t="array" aca="1" ref="K187" ca="1">IF(AND($A187&lt;&gt;"",$A187&lt;&gt;"fin"),IF(INDEX(Dépenses!$A$2:$T$5000,$B187,K$1)="","",INDEX(Dépenses!$A$2:$T$5000,$B187,K$1)),"")</f>
        <v/>
      </c>
      <c r="L187" s="10" t="str" cm="1">
        <f t="array" aca="1" ref="L187" ca="1">IF(AND($A187&lt;&gt;"",$A187&lt;&gt;"fin"),IF(INDEX(Dépenses!$A$2:$T$5000,$B187,L$1)="","",INDEX(Dépenses!$A$2:$T$5000,$B187,L$1)),"")</f>
        <v/>
      </c>
      <c r="M187" s="10" t="str" cm="1">
        <f t="array" aca="1" ref="M187" ca="1">IF(AND($A187&lt;&gt;"",$A187&lt;&gt;"fin"),IF(INDEX(Dépenses!$A$2:$T$5000,$B187,M$1)="","",INDEX(Dépenses!$A$2:$T$5000,$B187,M$1)),"")</f>
        <v/>
      </c>
      <c r="N187" s="10" t="str" cm="1">
        <f t="array" aca="1" ref="N187" ca="1">IF(AND($A187&lt;&gt;"",$A187&lt;&gt;"fin"),IF(INDEX(Dépenses!$A$2:$T$5000,$B187,N$1)="","",INDEX(Dépenses!$A$2:$T$5000,$B187,N$1)),"")</f>
        <v/>
      </c>
      <c r="O187" s="10" t="str" cm="1">
        <f t="array" aca="1" ref="O187" ca="1">IF(AND($A187&lt;&gt;"",$A187&lt;&gt;"fin"),IF(INDEX(Dépenses!$A$2:$T$5000,$B187,O$1)="","",INDEX(Dépenses!$A$2:$T$5000,$B187,O$1)),"")</f>
        <v/>
      </c>
      <c r="P187" s="10" t="str" cm="1">
        <f t="array" aca="1" ref="P187" ca="1">IF(AND($A187&lt;&gt;"",$A187&lt;&gt;"fin"),IF(INDEX(Dépenses!$A$2:$T$5000,$B187,P$1)="","",INDEX(Dépenses!$A$2:$T$5000,$B187,P$1)),"")</f>
        <v/>
      </c>
      <c r="Q187" s="10" t="str" cm="1">
        <f t="array" aca="1" ref="Q187" ca="1">IF(AND($A187&lt;&gt;"",$A187&lt;&gt;"fin"),IF(INDEX(Dépenses!$A$2:$T$5000,$B187,Q$1)="","",INDEX(Dépenses!$A$2:$T$5000,$B187,Q$1)),"")</f>
        <v/>
      </c>
      <c r="R187" s="10" t="str" cm="1">
        <f t="array" aca="1" ref="R187" ca="1">IF(AND($A187&lt;&gt;"",$A187&lt;&gt;"fin"),IF(INDEX(Dépenses!$A$2:$T$5000,$B187,R$1)="","",INDEX(Dépenses!$A$2:$T$5000,$B187,R$1)),"")</f>
        <v/>
      </c>
      <c r="S187" s="10" t="str" cm="1">
        <f t="array" aca="1" ref="S187" ca="1">IF(AND($A187&lt;&gt;"",$A187&lt;&gt;"fin"),IF(INDEX(Dépenses!$A$2:$T$5000,$B187,S$1)="","",INDEX(Dépenses!$A$2:$T$5000,$B187,S$1)),"")</f>
        <v/>
      </c>
      <c r="T187" s="10" t="str" cm="1">
        <f t="array" aca="1" ref="T187" ca="1">IF(AND($A187&lt;&gt;"",$A187&lt;&gt;"fin"),IF(INDEX(Dépenses!$A$2:$T$5000,$B187,T$1)="","",INDEX(Dépenses!$A$2:$T$5000,$B187,T$1)),"")</f>
        <v/>
      </c>
    </row>
    <row r="188" spans="1:20" x14ac:dyDescent="0.25">
      <c r="A188" t="str">
        <f ca="1">IF(OR(A187="",A187="fin"),"",IF(ISNA(MATCH($F$3,OFFSET(Dépenses!$F$2:$F$5000,B187,0),0)),"fin",MATCH($F$3,OFFSET(Dépenses!$F$2:$F$5000,B187,0),0)))</f>
        <v/>
      </c>
      <c r="B188" t="str">
        <f t="shared" ca="1" si="4"/>
        <v/>
      </c>
      <c r="D188" s="79" t="str" cm="1">
        <f t="array" aca="1" ref="D188" ca="1">IF(AND($A188&lt;&gt;"",$A188&lt;&gt;"fin"),IF(INDEX(Dépenses!$A$2:$O$5000,$B188,D$1)="","",INDEX(Dépenses!$A$2:$O$5000,$B188,D$1)),"")</f>
        <v/>
      </c>
      <c r="E188" s="79" t="str" cm="1">
        <f t="array" aca="1" ref="E188" ca="1">IF(AND($A188&lt;&gt;"",$A188&lt;&gt;"fin"),IF(INDEX(Dépenses!$A$2:$O$5000,$B188,E$1)="","",INDEX(Dépenses!$A$2:$O$5000,$B188,E$1)),"")</f>
        <v/>
      </c>
      <c r="F188" s="79" t="str" cm="1">
        <f t="array" aca="1" ref="F188" ca="1">IF(AND($A188&lt;&gt;"",$A188&lt;&gt;"fin"),IF(INDEX(Dépenses!$A$2:$O$5000,$B188,F$1)="","",INDEX(Dépenses!$A$2:$O$5000,$B188,F$1)),"")</f>
        <v/>
      </c>
      <c r="G188" s="80" t="str" cm="1">
        <f t="array" aca="1" ref="G188" ca="1">IF(AND($A188&lt;&gt;"",$A188&lt;&gt;"fin"),IF(INDEX(Dépenses!$A$2:$O$5000,$B188,G$1)="","",INDEX(Dépenses!$A$2:$O$5000,$B188,G$1)),"")</f>
        <v/>
      </c>
      <c r="H188" s="11" t="str" cm="1">
        <f t="array" aca="1" ref="H188" ca="1">IF(AND($A188&lt;&gt;"",$A188&lt;&gt;"fin"),IF(INDEX(Dépenses!$A$2:$O$5000,$B188,H$1)="","",INDEX(Dépenses!$A$2:$O$5000,$B188,H$1)),"")</f>
        <v/>
      </c>
      <c r="I188" s="79" t="str" cm="1">
        <f t="array" aca="1" ref="I188" ca="1">IF(AND($A188&lt;&gt;"",$A188&lt;&gt;"fin"),IF(INDEX(Dépenses!$A$2:$O$5000,$B188,I$1)="","",INDEX(Dépenses!$A$2:$O$5000,$B188,I$1)),"")</f>
        <v/>
      </c>
      <c r="J188" s="81" t="str" cm="1">
        <f t="array" aca="1" ref="J188" ca="1">IF(AND($A188&lt;&gt;"",$A188&lt;&gt;"fin"),IF(INDEX(Dépenses!$A$2:$O$5000,$B188,J$1)="","",INDEX(Dépenses!$A$2:$O$5000,$B188,J$1)),"")</f>
        <v/>
      </c>
      <c r="K188" s="10" t="str" cm="1">
        <f t="array" aca="1" ref="K188" ca="1">IF(AND($A188&lt;&gt;"",$A188&lt;&gt;"fin"),IF(INDEX(Dépenses!$A$2:$T$5000,$B188,K$1)="","",INDEX(Dépenses!$A$2:$T$5000,$B188,K$1)),"")</f>
        <v/>
      </c>
      <c r="L188" s="10" t="str" cm="1">
        <f t="array" aca="1" ref="L188" ca="1">IF(AND($A188&lt;&gt;"",$A188&lt;&gt;"fin"),IF(INDEX(Dépenses!$A$2:$T$5000,$B188,L$1)="","",INDEX(Dépenses!$A$2:$T$5000,$B188,L$1)),"")</f>
        <v/>
      </c>
      <c r="M188" s="10" t="str" cm="1">
        <f t="array" aca="1" ref="M188" ca="1">IF(AND($A188&lt;&gt;"",$A188&lt;&gt;"fin"),IF(INDEX(Dépenses!$A$2:$T$5000,$B188,M$1)="","",INDEX(Dépenses!$A$2:$T$5000,$B188,M$1)),"")</f>
        <v/>
      </c>
      <c r="N188" s="10" t="str" cm="1">
        <f t="array" aca="1" ref="N188" ca="1">IF(AND($A188&lt;&gt;"",$A188&lt;&gt;"fin"),IF(INDEX(Dépenses!$A$2:$T$5000,$B188,N$1)="","",INDEX(Dépenses!$A$2:$T$5000,$B188,N$1)),"")</f>
        <v/>
      </c>
      <c r="O188" s="10" t="str" cm="1">
        <f t="array" aca="1" ref="O188" ca="1">IF(AND($A188&lt;&gt;"",$A188&lt;&gt;"fin"),IF(INDEX(Dépenses!$A$2:$T$5000,$B188,O$1)="","",INDEX(Dépenses!$A$2:$T$5000,$B188,O$1)),"")</f>
        <v/>
      </c>
      <c r="P188" s="10" t="str" cm="1">
        <f t="array" aca="1" ref="P188" ca="1">IF(AND($A188&lt;&gt;"",$A188&lt;&gt;"fin"),IF(INDEX(Dépenses!$A$2:$T$5000,$B188,P$1)="","",INDEX(Dépenses!$A$2:$T$5000,$B188,P$1)),"")</f>
        <v/>
      </c>
      <c r="Q188" s="10" t="str" cm="1">
        <f t="array" aca="1" ref="Q188" ca="1">IF(AND($A188&lt;&gt;"",$A188&lt;&gt;"fin"),IF(INDEX(Dépenses!$A$2:$T$5000,$B188,Q$1)="","",INDEX(Dépenses!$A$2:$T$5000,$B188,Q$1)),"")</f>
        <v/>
      </c>
      <c r="R188" s="10" t="str" cm="1">
        <f t="array" aca="1" ref="R188" ca="1">IF(AND($A188&lt;&gt;"",$A188&lt;&gt;"fin"),IF(INDEX(Dépenses!$A$2:$T$5000,$B188,R$1)="","",INDEX(Dépenses!$A$2:$T$5000,$B188,R$1)),"")</f>
        <v/>
      </c>
      <c r="S188" s="10" t="str" cm="1">
        <f t="array" aca="1" ref="S188" ca="1">IF(AND($A188&lt;&gt;"",$A188&lt;&gt;"fin"),IF(INDEX(Dépenses!$A$2:$T$5000,$B188,S$1)="","",INDEX(Dépenses!$A$2:$T$5000,$B188,S$1)),"")</f>
        <v/>
      </c>
      <c r="T188" s="10" t="str" cm="1">
        <f t="array" aca="1" ref="T188" ca="1">IF(AND($A188&lt;&gt;"",$A188&lt;&gt;"fin"),IF(INDEX(Dépenses!$A$2:$T$5000,$B188,T$1)="","",INDEX(Dépenses!$A$2:$T$5000,$B188,T$1)),"")</f>
        <v/>
      </c>
    </row>
    <row r="189" spans="1:20" x14ac:dyDescent="0.25">
      <c r="A189" t="str">
        <f ca="1">IF(OR(A188="",A188="fin"),"",IF(ISNA(MATCH($F$3,OFFSET(Dépenses!$F$2:$F$5000,B188,0),0)),"fin",MATCH($F$3,OFFSET(Dépenses!$F$2:$F$5000,B188,0),0)))</f>
        <v/>
      </c>
      <c r="B189" t="str">
        <f t="shared" ca="1" si="4"/>
        <v/>
      </c>
      <c r="D189" s="79" t="str" cm="1">
        <f t="array" aca="1" ref="D189" ca="1">IF(AND($A189&lt;&gt;"",$A189&lt;&gt;"fin"),IF(INDEX(Dépenses!$A$2:$O$5000,$B189,D$1)="","",INDEX(Dépenses!$A$2:$O$5000,$B189,D$1)),"")</f>
        <v/>
      </c>
      <c r="E189" s="79" t="str" cm="1">
        <f t="array" aca="1" ref="E189" ca="1">IF(AND($A189&lt;&gt;"",$A189&lt;&gt;"fin"),IF(INDEX(Dépenses!$A$2:$O$5000,$B189,E$1)="","",INDEX(Dépenses!$A$2:$O$5000,$B189,E$1)),"")</f>
        <v/>
      </c>
      <c r="F189" s="79" t="str" cm="1">
        <f t="array" aca="1" ref="F189" ca="1">IF(AND($A189&lt;&gt;"",$A189&lt;&gt;"fin"),IF(INDEX(Dépenses!$A$2:$O$5000,$B189,F$1)="","",INDEX(Dépenses!$A$2:$O$5000,$B189,F$1)),"")</f>
        <v/>
      </c>
      <c r="G189" s="80" t="str" cm="1">
        <f t="array" aca="1" ref="G189" ca="1">IF(AND($A189&lt;&gt;"",$A189&lt;&gt;"fin"),IF(INDEX(Dépenses!$A$2:$O$5000,$B189,G$1)="","",INDEX(Dépenses!$A$2:$O$5000,$B189,G$1)),"")</f>
        <v/>
      </c>
      <c r="H189" s="11" t="str" cm="1">
        <f t="array" aca="1" ref="H189" ca="1">IF(AND($A189&lt;&gt;"",$A189&lt;&gt;"fin"),IF(INDEX(Dépenses!$A$2:$O$5000,$B189,H$1)="","",INDEX(Dépenses!$A$2:$O$5000,$B189,H$1)),"")</f>
        <v/>
      </c>
      <c r="I189" s="79" t="str" cm="1">
        <f t="array" aca="1" ref="I189" ca="1">IF(AND($A189&lt;&gt;"",$A189&lt;&gt;"fin"),IF(INDEX(Dépenses!$A$2:$O$5000,$B189,I$1)="","",INDEX(Dépenses!$A$2:$O$5000,$B189,I$1)),"")</f>
        <v/>
      </c>
      <c r="J189" s="81" t="str" cm="1">
        <f t="array" aca="1" ref="J189" ca="1">IF(AND($A189&lt;&gt;"",$A189&lt;&gt;"fin"),IF(INDEX(Dépenses!$A$2:$O$5000,$B189,J$1)="","",INDEX(Dépenses!$A$2:$O$5000,$B189,J$1)),"")</f>
        <v/>
      </c>
      <c r="K189" s="10" t="str" cm="1">
        <f t="array" aca="1" ref="K189" ca="1">IF(AND($A189&lt;&gt;"",$A189&lt;&gt;"fin"),IF(INDEX(Dépenses!$A$2:$T$5000,$B189,K$1)="","",INDEX(Dépenses!$A$2:$T$5000,$B189,K$1)),"")</f>
        <v/>
      </c>
      <c r="L189" s="10" t="str" cm="1">
        <f t="array" aca="1" ref="L189" ca="1">IF(AND($A189&lt;&gt;"",$A189&lt;&gt;"fin"),IF(INDEX(Dépenses!$A$2:$T$5000,$B189,L$1)="","",INDEX(Dépenses!$A$2:$T$5000,$B189,L$1)),"")</f>
        <v/>
      </c>
      <c r="M189" s="10" t="str" cm="1">
        <f t="array" aca="1" ref="M189" ca="1">IF(AND($A189&lt;&gt;"",$A189&lt;&gt;"fin"),IF(INDEX(Dépenses!$A$2:$T$5000,$B189,M$1)="","",INDEX(Dépenses!$A$2:$T$5000,$B189,M$1)),"")</f>
        <v/>
      </c>
      <c r="N189" s="10" t="str" cm="1">
        <f t="array" aca="1" ref="N189" ca="1">IF(AND($A189&lt;&gt;"",$A189&lt;&gt;"fin"),IF(INDEX(Dépenses!$A$2:$T$5000,$B189,N$1)="","",INDEX(Dépenses!$A$2:$T$5000,$B189,N$1)),"")</f>
        <v/>
      </c>
      <c r="O189" s="10" t="str" cm="1">
        <f t="array" aca="1" ref="O189" ca="1">IF(AND($A189&lt;&gt;"",$A189&lt;&gt;"fin"),IF(INDEX(Dépenses!$A$2:$T$5000,$B189,O$1)="","",INDEX(Dépenses!$A$2:$T$5000,$B189,O$1)),"")</f>
        <v/>
      </c>
      <c r="P189" s="10" t="str" cm="1">
        <f t="array" aca="1" ref="P189" ca="1">IF(AND($A189&lt;&gt;"",$A189&lt;&gt;"fin"),IF(INDEX(Dépenses!$A$2:$T$5000,$B189,P$1)="","",INDEX(Dépenses!$A$2:$T$5000,$B189,P$1)),"")</f>
        <v/>
      </c>
      <c r="Q189" s="10" t="str" cm="1">
        <f t="array" aca="1" ref="Q189" ca="1">IF(AND($A189&lt;&gt;"",$A189&lt;&gt;"fin"),IF(INDEX(Dépenses!$A$2:$T$5000,$B189,Q$1)="","",INDEX(Dépenses!$A$2:$T$5000,$B189,Q$1)),"")</f>
        <v/>
      </c>
      <c r="R189" s="10" t="str" cm="1">
        <f t="array" aca="1" ref="R189" ca="1">IF(AND($A189&lt;&gt;"",$A189&lt;&gt;"fin"),IF(INDEX(Dépenses!$A$2:$T$5000,$B189,R$1)="","",INDEX(Dépenses!$A$2:$T$5000,$B189,R$1)),"")</f>
        <v/>
      </c>
      <c r="S189" s="10" t="str" cm="1">
        <f t="array" aca="1" ref="S189" ca="1">IF(AND($A189&lt;&gt;"",$A189&lt;&gt;"fin"),IF(INDEX(Dépenses!$A$2:$T$5000,$B189,S$1)="","",INDEX(Dépenses!$A$2:$T$5000,$B189,S$1)),"")</f>
        <v/>
      </c>
      <c r="T189" s="10" t="str" cm="1">
        <f t="array" aca="1" ref="T189" ca="1">IF(AND($A189&lt;&gt;"",$A189&lt;&gt;"fin"),IF(INDEX(Dépenses!$A$2:$T$5000,$B189,T$1)="","",INDEX(Dépenses!$A$2:$T$5000,$B189,T$1)),"")</f>
        <v/>
      </c>
    </row>
    <row r="190" spans="1:20" x14ac:dyDescent="0.25">
      <c r="A190" t="str">
        <f ca="1">IF(OR(A189="",A189="fin"),"",IF(ISNA(MATCH($F$3,OFFSET(Dépenses!$F$2:$F$5000,B189,0),0)),"fin",MATCH($F$3,OFFSET(Dépenses!$F$2:$F$5000,B189,0),0)))</f>
        <v/>
      </c>
      <c r="B190" t="str">
        <f t="shared" ca="1" si="4"/>
        <v/>
      </c>
      <c r="D190" s="79" t="str" cm="1">
        <f t="array" aca="1" ref="D190" ca="1">IF(AND($A190&lt;&gt;"",$A190&lt;&gt;"fin"),IF(INDEX(Dépenses!$A$2:$O$5000,$B190,D$1)="","",INDEX(Dépenses!$A$2:$O$5000,$B190,D$1)),"")</f>
        <v/>
      </c>
      <c r="E190" s="79" t="str" cm="1">
        <f t="array" aca="1" ref="E190" ca="1">IF(AND($A190&lt;&gt;"",$A190&lt;&gt;"fin"),IF(INDEX(Dépenses!$A$2:$O$5000,$B190,E$1)="","",INDEX(Dépenses!$A$2:$O$5000,$B190,E$1)),"")</f>
        <v/>
      </c>
      <c r="F190" s="79" t="str" cm="1">
        <f t="array" aca="1" ref="F190" ca="1">IF(AND($A190&lt;&gt;"",$A190&lt;&gt;"fin"),IF(INDEX(Dépenses!$A$2:$O$5000,$B190,F$1)="","",INDEX(Dépenses!$A$2:$O$5000,$B190,F$1)),"")</f>
        <v/>
      </c>
      <c r="G190" s="80" t="str" cm="1">
        <f t="array" aca="1" ref="G190" ca="1">IF(AND($A190&lt;&gt;"",$A190&lt;&gt;"fin"),IF(INDEX(Dépenses!$A$2:$O$5000,$B190,G$1)="","",INDEX(Dépenses!$A$2:$O$5000,$B190,G$1)),"")</f>
        <v/>
      </c>
      <c r="H190" s="11" t="str" cm="1">
        <f t="array" aca="1" ref="H190" ca="1">IF(AND($A190&lt;&gt;"",$A190&lt;&gt;"fin"),IF(INDEX(Dépenses!$A$2:$O$5000,$B190,H$1)="","",INDEX(Dépenses!$A$2:$O$5000,$B190,H$1)),"")</f>
        <v/>
      </c>
      <c r="I190" s="79" t="str" cm="1">
        <f t="array" aca="1" ref="I190" ca="1">IF(AND($A190&lt;&gt;"",$A190&lt;&gt;"fin"),IF(INDEX(Dépenses!$A$2:$O$5000,$B190,I$1)="","",INDEX(Dépenses!$A$2:$O$5000,$B190,I$1)),"")</f>
        <v/>
      </c>
      <c r="J190" s="81" t="str" cm="1">
        <f t="array" aca="1" ref="J190" ca="1">IF(AND($A190&lt;&gt;"",$A190&lt;&gt;"fin"),IF(INDEX(Dépenses!$A$2:$O$5000,$B190,J$1)="","",INDEX(Dépenses!$A$2:$O$5000,$B190,J$1)),"")</f>
        <v/>
      </c>
      <c r="K190" s="10" t="str" cm="1">
        <f t="array" aca="1" ref="K190" ca="1">IF(AND($A190&lt;&gt;"",$A190&lt;&gt;"fin"),IF(INDEX(Dépenses!$A$2:$T$5000,$B190,K$1)="","",INDEX(Dépenses!$A$2:$T$5000,$B190,K$1)),"")</f>
        <v/>
      </c>
      <c r="L190" s="10" t="str" cm="1">
        <f t="array" aca="1" ref="L190" ca="1">IF(AND($A190&lt;&gt;"",$A190&lt;&gt;"fin"),IF(INDEX(Dépenses!$A$2:$T$5000,$B190,L$1)="","",INDEX(Dépenses!$A$2:$T$5000,$B190,L$1)),"")</f>
        <v/>
      </c>
      <c r="M190" s="10" t="str" cm="1">
        <f t="array" aca="1" ref="M190" ca="1">IF(AND($A190&lt;&gt;"",$A190&lt;&gt;"fin"),IF(INDEX(Dépenses!$A$2:$T$5000,$B190,M$1)="","",INDEX(Dépenses!$A$2:$T$5000,$B190,M$1)),"")</f>
        <v/>
      </c>
      <c r="N190" s="10" t="str" cm="1">
        <f t="array" aca="1" ref="N190" ca="1">IF(AND($A190&lt;&gt;"",$A190&lt;&gt;"fin"),IF(INDEX(Dépenses!$A$2:$T$5000,$B190,N$1)="","",INDEX(Dépenses!$A$2:$T$5000,$B190,N$1)),"")</f>
        <v/>
      </c>
      <c r="O190" s="10" t="str" cm="1">
        <f t="array" aca="1" ref="O190" ca="1">IF(AND($A190&lt;&gt;"",$A190&lt;&gt;"fin"),IF(INDEX(Dépenses!$A$2:$T$5000,$B190,O$1)="","",INDEX(Dépenses!$A$2:$T$5000,$B190,O$1)),"")</f>
        <v/>
      </c>
      <c r="P190" s="10" t="str" cm="1">
        <f t="array" aca="1" ref="P190" ca="1">IF(AND($A190&lt;&gt;"",$A190&lt;&gt;"fin"),IF(INDEX(Dépenses!$A$2:$T$5000,$B190,P$1)="","",INDEX(Dépenses!$A$2:$T$5000,$B190,P$1)),"")</f>
        <v/>
      </c>
      <c r="Q190" s="10" t="str" cm="1">
        <f t="array" aca="1" ref="Q190" ca="1">IF(AND($A190&lt;&gt;"",$A190&lt;&gt;"fin"),IF(INDEX(Dépenses!$A$2:$T$5000,$B190,Q$1)="","",INDEX(Dépenses!$A$2:$T$5000,$B190,Q$1)),"")</f>
        <v/>
      </c>
      <c r="R190" s="10" t="str" cm="1">
        <f t="array" aca="1" ref="R190" ca="1">IF(AND($A190&lt;&gt;"",$A190&lt;&gt;"fin"),IF(INDEX(Dépenses!$A$2:$T$5000,$B190,R$1)="","",INDEX(Dépenses!$A$2:$T$5000,$B190,R$1)),"")</f>
        <v/>
      </c>
      <c r="S190" s="10" t="str" cm="1">
        <f t="array" aca="1" ref="S190" ca="1">IF(AND($A190&lt;&gt;"",$A190&lt;&gt;"fin"),IF(INDEX(Dépenses!$A$2:$T$5000,$B190,S$1)="","",INDEX(Dépenses!$A$2:$T$5000,$B190,S$1)),"")</f>
        <v/>
      </c>
      <c r="T190" s="10" t="str" cm="1">
        <f t="array" aca="1" ref="T190" ca="1">IF(AND($A190&lt;&gt;"",$A190&lt;&gt;"fin"),IF(INDEX(Dépenses!$A$2:$T$5000,$B190,T$1)="","",INDEX(Dépenses!$A$2:$T$5000,$B190,T$1)),"")</f>
        <v/>
      </c>
    </row>
    <row r="191" spans="1:20" x14ac:dyDescent="0.25">
      <c r="A191" t="str">
        <f ca="1">IF(OR(A190="",A190="fin"),"",IF(ISNA(MATCH($F$3,OFFSET(Dépenses!$F$2:$F$5000,B190,0),0)),"fin",MATCH($F$3,OFFSET(Dépenses!$F$2:$F$5000,B190,0),0)))</f>
        <v/>
      </c>
      <c r="B191" t="str">
        <f t="shared" ca="1" si="4"/>
        <v/>
      </c>
      <c r="D191" s="79" t="str" cm="1">
        <f t="array" aca="1" ref="D191" ca="1">IF(AND($A191&lt;&gt;"",$A191&lt;&gt;"fin"),IF(INDEX(Dépenses!$A$2:$O$5000,$B191,D$1)="","",INDEX(Dépenses!$A$2:$O$5000,$B191,D$1)),"")</f>
        <v/>
      </c>
      <c r="E191" s="79" t="str" cm="1">
        <f t="array" aca="1" ref="E191" ca="1">IF(AND($A191&lt;&gt;"",$A191&lt;&gt;"fin"),IF(INDEX(Dépenses!$A$2:$O$5000,$B191,E$1)="","",INDEX(Dépenses!$A$2:$O$5000,$B191,E$1)),"")</f>
        <v/>
      </c>
      <c r="F191" s="79" t="str" cm="1">
        <f t="array" aca="1" ref="F191" ca="1">IF(AND($A191&lt;&gt;"",$A191&lt;&gt;"fin"),IF(INDEX(Dépenses!$A$2:$O$5000,$B191,F$1)="","",INDEX(Dépenses!$A$2:$O$5000,$B191,F$1)),"")</f>
        <v/>
      </c>
      <c r="G191" s="80" t="str" cm="1">
        <f t="array" aca="1" ref="G191" ca="1">IF(AND($A191&lt;&gt;"",$A191&lt;&gt;"fin"),IF(INDEX(Dépenses!$A$2:$O$5000,$B191,G$1)="","",INDEX(Dépenses!$A$2:$O$5000,$B191,G$1)),"")</f>
        <v/>
      </c>
      <c r="H191" s="11" t="str" cm="1">
        <f t="array" aca="1" ref="H191" ca="1">IF(AND($A191&lt;&gt;"",$A191&lt;&gt;"fin"),IF(INDEX(Dépenses!$A$2:$O$5000,$B191,H$1)="","",INDEX(Dépenses!$A$2:$O$5000,$B191,H$1)),"")</f>
        <v/>
      </c>
      <c r="I191" s="79" t="str" cm="1">
        <f t="array" aca="1" ref="I191" ca="1">IF(AND($A191&lt;&gt;"",$A191&lt;&gt;"fin"),IF(INDEX(Dépenses!$A$2:$O$5000,$B191,I$1)="","",INDEX(Dépenses!$A$2:$O$5000,$B191,I$1)),"")</f>
        <v/>
      </c>
      <c r="J191" s="81" t="str" cm="1">
        <f t="array" aca="1" ref="J191" ca="1">IF(AND($A191&lt;&gt;"",$A191&lt;&gt;"fin"),IF(INDEX(Dépenses!$A$2:$O$5000,$B191,J$1)="","",INDEX(Dépenses!$A$2:$O$5000,$B191,J$1)),"")</f>
        <v/>
      </c>
      <c r="K191" s="10" t="str" cm="1">
        <f t="array" aca="1" ref="K191" ca="1">IF(AND($A191&lt;&gt;"",$A191&lt;&gt;"fin"),IF(INDEX(Dépenses!$A$2:$T$5000,$B191,K$1)="","",INDEX(Dépenses!$A$2:$T$5000,$B191,K$1)),"")</f>
        <v/>
      </c>
      <c r="L191" s="10" t="str" cm="1">
        <f t="array" aca="1" ref="L191" ca="1">IF(AND($A191&lt;&gt;"",$A191&lt;&gt;"fin"),IF(INDEX(Dépenses!$A$2:$T$5000,$B191,L$1)="","",INDEX(Dépenses!$A$2:$T$5000,$B191,L$1)),"")</f>
        <v/>
      </c>
      <c r="M191" s="10" t="str" cm="1">
        <f t="array" aca="1" ref="M191" ca="1">IF(AND($A191&lt;&gt;"",$A191&lt;&gt;"fin"),IF(INDEX(Dépenses!$A$2:$T$5000,$B191,M$1)="","",INDEX(Dépenses!$A$2:$T$5000,$B191,M$1)),"")</f>
        <v/>
      </c>
      <c r="N191" s="10" t="str" cm="1">
        <f t="array" aca="1" ref="N191" ca="1">IF(AND($A191&lt;&gt;"",$A191&lt;&gt;"fin"),IF(INDEX(Dépenses!$A$2:$T$5000,$B191,N$1)="","",INDEX(Dépenses!$A$2:$T$5000,$B191,N$1)),"")</f>
        <v/>
      </c>
      <c r="O191" s="10" t="str" cm="1">
        <f t="array" aca="1" ref="O191" ca="1">IF(AND($A191&lt;&gt;"",$A191&lt;&gt;"fin"),IF(INDEX(Dépenses!$A$2:$T$5000,$B191,O$1)="","",INDEX(Dépenses!$A$2:$T$5000,$B191,O$1)),"")</f>
        <v/>
      </c>
      <c r="P191" s="10" t="str" cm="1">
        <f t="array" aca="1" ref="P191" ca="1">IF(AND($A191&lt;&gt;"",$A191&lt;&gt;"fin"),IF(INDEX(Dépenses!$A$2:$T$5000,$B191,P$1)="","",INDEX(Dépenses!$A$2:$T$5000,$B191,P$1)),"")</f>
        <v/>
      </c>
      <c r="Q191" s="10" t="str" cm="1">
        <f t="array" aca="1" ref="Q191" ca="1">IF(AND($A191&lt;&gt;"",$A191&lt;&gt;"fin"),IF(INDEX(Dépenses!$A$2:$T$5000,$B191,Q$1)="","",INDEX(Dépenses!$A$2:$T$5000,$B191,Q$1)),"")</f>
        <v/>
      </c>
      <c r="R191" s="10" t="str" cm="1">
        <f t="array" aca="1" ref="R191" ca="1">IF(AND($A191&lt;&gt;"",$A191&lt;&gt;"fin"),IF(INDEX(Dépenses!$A$2:$T$5000,$B191,R$1)="","",INDEX(Dépenses!$A$2:$T$5000,$B191,R$1)),"")</f>
        <v/>
      </c>
      <c r="S191" s="10" t="str" cm="1">
        <f t="array" aca="1" ref="S191" ca="1">IF(AND($A191&lt;&gt;"",$A191&lt;&gt;"fin"),IF(INDEX(Dépenses!$A$2:$T$5000,$B191,S$1)="","",INDEX(Dépenses!$A$2:$T$5000,$B191,S$1)),"")</f>
        <v/>
      </c>
      <c r="T191" s="10" t="str" cm="1">
        <f t="array" aca="1" ref="T191" ca="1">IF(AND($A191&lt;&gt;"",$A191&lt;&gt;"fin"),IF(INDEX(Dépenses!$A$2:$T$5000,$B191,T$1)="","",INDEX(Dépenses!$A$2:$T$5000,$B191,T$1)),"")</f>
        <v/>
      </c>
    </row>
    <row r="192" spans="1:20" x14ac:dyDescent="0.25">
      <c r="A192" t="str">
        <f ca="1">IF(OR(A191="",A191="fin"),"",IF(ISNA(MATCH($F$3,OFFSET(Dépenses!$F$2:$F$5000,B191,0),0)),"fin",MATCH($F$3,OFFSET(Dépenses!$F$2:$F$5000,B191,0),0)))</f>
        <v/>
      </c>
      <c r="B192" t="str">
        <f t="shared" ca="1" si="4"/>
        <v/>
      </c>
      <c r="D192" s="79" t="str" cm="1">
        <f t="array" aca="1" ref="D192" ca="1">IF(AND($A192&lt;&gt;"",$A192&lt;&gt;"fin"),IF(INDEX(Dépenses!$A$2:$O$5000,$B192,D$1)="","",INDEX(Dépenses!$A$2:$O$5000,$B192,D$1)),"")</f>
        <v/>
      </c>
      <c r="E192" s="79" t="str" cm="1">
        <f t="array" aca="1" ref="E192" ca="1">IF(AND($A192&lt;&gt;"",$A192&lt;&gt;"fin"),IF(INDEX(Dépenses!$A$2:$O$5000,$B192,E$1)="","",INDEX(Dépenses!$A$2:$O$5000,$B192,E$1)),"")</f>
        <v/>
      </c>
      <c r="F192" s="79" t="str" cm="1">
        <f t="array" aca="1" ref="F192" ca="1">IF(AND($A192&lt;&gt;"",$A192&lt;&gt;"fin"),IF(INDEX(Dépenses!$A$2:$O$5000,$B192,F$1)="","",INDEX(Dépenses!$A$2:$O$5000,$B192,F$1)),"")</f>
        <v/>
      </c>
      <c r="G192" s="80" t="str" cm="1">
        <f t="array" aca="1" ref="G192" ca="1">IF(AND($A192&lt;&gt;"",$A192&lt;&gt;"fin"),IF(INDEX(Dépenses!$A$2:$O$5000,$B192,G$1)="","",INDEX(Dépenses!$A$2:$O$5000,$B192,G$1)),"")</f>
        <v/>
      </c>
      <c r="H192" s="11" t="str" cm="1">
        <f t="array" aca="1" ref="H192" ca="1">IF(AND($A192&lt;&gt;"",$A192&lt;&gt;"fin"),IF(INDEX(Dépenses!$A$2:$O$5000,$B192,H$1)="","",INDEX(Dépenses!$A$2:$O$5000,$B192,H$1)),"")</f>
        <v/>
      </c>
      <c r="I192" s="79" t="str" cm="1">
        <f t="array" aca="1" ref="I192" ca="1">IF(AND($A192&lt;&gt;"",$A192&lt;&gt;"fin"),IF(INDEX(Dépenses!$A$2:$O$5000,$B192,I$1)="","",INDEX(Dépenses!$A$2:$O$5000,$B192,I$1)),"")</f>
        <v/>
      </c>
      <c r="J192" s="81" t="str" cm="1">
        <f t="array" aca="1" ref="J192" ca="1">IF(AND($A192&lt;&gt;"",$A192&lt;&gt;"fin"),IF(INDEX(Dépenses!$A$2:$O$5000,$B192,J$1)="","",INDEX(Dépenses!$A$2:$O$5000,$B192,J$1)),"")</f>
        <v/>
      </c>
      <c r="K192" s="10" t="str" cm="1">
        <f t="array" aca="1" ref="K192" ca="1">IF(AND($A192&lt;&gt;"",$A192&lt;&gt;"fin"),IF(INDEX(Dépenses!$A$2:$T$5000,$B192,K$1)="","",INDEX(Dépenses!$A$2:$T$5000,$B192,K$1)),"")</f>
        <v/>
      </c>
      <c r="L192" s="10" t="str" cm="1">
        <f t="array" aca="1" ref="L192" ca="1">IF(AND($A192&lt;&gt;"",$A192&lt;&gt;"fin"),IF(INDEX(Dépenses!$A$2:$T$5000,$B192,L$1)="","",INDEX(Dépenses!$A$2:$T$5000,$B192,L$1)),"")</f>
        <v/>
      </c>
      <c r="M192" s="10" t="str" cm="1">
        <f t="array" aca="1" ref="M192" ca="1">IF(AND($A192&lt;&gt;"",$A192&lt;&gt;"fin"),IF(INDEX(Dépenses!$A$2:$T$5000,$B192,M$1)="","",INDEX(Dépenses!$A$2:$T$5000,$B192,M$1)),"")</f>
        <v/>
      </c>
      <c r="N192" s="10" t="str" cm="1">
        <f t="array" aca="1" ref="N192" ca="1">IF(AND($A192&lt;&gt;"",$A192&lt;&gt;"fin"),IF(INDEX(Dépenses!$A$2:$T$5000,$B192,N$1)="","",INDEX(Dépenses!$A$2:$T$5000,$B192,N$1)),"")</f>
        <v/>
      </c>
      <c r="O192" s="10" t="str" cm="1">
        <f t="array" aca="1" ref="O192" ca="1">IF(AND($A192&lt;&gt;"",$A192&lt;&gt;"fin"),IF(INDEX(Dépenses!$A$2:$T$5000,$B192,O$1)="","",INDEX(Dépenses!$A$2:$T$5000,$B192,O$1)),"")</f>
        <v/>
      </c>
      <c r="P192" s="10" t="str" cm="1">
        <f t="array" aca="1" ref="P192" ca="1">IF(AND($A192&lt;&gt;"",$A192&lt;&gt;"fin"),IF(INDEX(Dépenses!$A$2:$T$5000,$B192,P$1)="","",INDEX(Dépenses!$A$2:$T$5000,$B192,P$1)),"")</f>
        <v/>
      </c>
      <c r="Q192" s="10" t="str" cm="1">
        <f t="array" aca="1" ref="Q192" ca="1">IF(AND($A192&lt;&gt;"",$A192&lt;&gt;"fin"),IF(INDEX(Dépenses!$A$2:$T$5000,$B192,Q$1)="","",INDEX(Dépenses!$A$2:$T$5000,$B192,Q$1)),"")</f>
        <v/>
      </c>
      <c r="R192" s="10" t="str" cm="1">
        <f t="array" aca="1" ref="R192" ca="1">IF(AND($A192&lt;&gt;"",$A192&lt;&gt;"fin"),IF(INDEX(Dépenses!$A$2:$T$5000,$B192,R$1)="","",INDEX(Dépenses!$A$2:$T$5000,$B192,R$1)),"")</f>
        <v/>
      </c>
      <c r="S192" s="10" t="str" cm="1">
        <f t="array" aca="1" ref="S192" ca="1">IF(AND($A192&lt;&gt;"",$A192&lt;&gt;"fin"),IF(INDEX(Dépenses!$A$2:$T$5000,$B192,S$1)="","",INDEX(Dépenses!$A$2:$T$5000,$B192,S$1)),"")</f>
        <v/>
      </c>
      <c r="T192" s="10" t="str" cm="1">
        <f t="array" aca="1" ref="T192" ca="1">IF(AND($A192&lt;&gt;"",$A192&lt;&gt;"fin"),IF(INDEX(Dépenses!$A$2:$T$5000,$B192,T$1)="","",INDEX(Dépenses!$A$2:$T$5000,$B192,T$1)),"")</f>
        <v/>
      </c>
    </row>
    <row r="193" spans="1:20" x14ac:dyDescent="0.25">
      <c r="A193" t="str">
        <f ca="1">IF(OR(A192="",A192="fin"),"",IF(ISNA(MATCH($F$3,OFFSET(Dépenses!$F$2:$F$5000,B192,0),0)),"fin",MATCH($F$3,OFFSET(Dépenses!$F$2:$F$5000,B192,0),0)))</f>
        <v/>
      </c>
      <c r="B193" t="str">
        <f t="shared" ca="1" si="4"/>
        <v/>
      </c>
      <c r="D193" s="79" t="str" cm="1">
        <f t="array" aca="1" ref="D193" ca="1">IF(AND($A193&lt;&gt;"",$A193&lt;&gt;"fin"),IF(INDEX(Dépenses!$A$2:$O$5000,$B193,D$1)="","",INDEX(Dépenses!$A$2:$O$5000,$B193,D$1)),"")</f>
        <v/>
      </c>
      <c r="E193" s="79" t="str" cm="1">
        <f t="array" aca="1" ref="E193" ca="1">IF(AND($A193&lt;&gt;"",$A193&lt;&gt;"fin"),IF(INDEX(Dépenses!$A$2:$O$5000,$B193,E$1)="","",INDEX(Dépenses!$A$2:$O$5000,$B193,E$1)),"")</f>
        <v/>
      </c>
      <c r="F193" s="79" t="str" cm="1">
        <f t="array" aca="1" ref="F193" ca="1">IF(AND($A193&lt;&gt;"",$A193&lt;&gt;"fin"),IF(INDEX(Dépenses!$A$2:$O$5000,$B193,F$1)="","",INDEX(Dépenses!$A$2:$O$5000,$B193,F$1)),"")</f>
        <v/>
      </c>
      <c r="G193" s="80" t="str" cm="1">
        <f t="array" aca="1" ref="G193" ca="1">IF(AND($A193&lt;&gt;"",$A193&lt;&gt;"fin"),IF(INDEX(Dépenses!$A$2:$O$5000,$B193,G$1)="","",INDEX(Dépenses!$A$2:$O$5000,$B193,G$1)),"")</f>
        <v/>
      </c>
      <c r="H193" s="11" t="str" cm="1">
        <f t="array" aca="1" ref="H193" ca="1">IF(AND($A193&lt;&gt;"",$A193&lt;&gt;"fin"),IF(INDEX(Dépenses!$A$2:$O$5000,$B193,H$1)="","",INDEX(Dépenses!$A$2:$O$5000,$B193,H$1)),"")</f>
        <v/>
      </c>
      <c r="I193" s="79" t="str" cm="1">
        <f t="array" aca="1" ref="I193" ca="1">IF(AND($A193&lt;&gt;"",$A193&lt;&gt;"fin"),IF(INDEX(Dépenses!$A$2:$O$5000,$B193,I$1)="","",INDEX(Dépenses!$A$2:$O$5000,$B193,I$1)),"")</f>
        <v/>
      </c>
      <c r="J193" s="81" t="str" cm="1">
        <f t="array" aca="1" ref="J193" ca="1">IF(AND($A193&lt;&gt;"",$A193&lt;&gt;"fin"),IF(INDEX(Dépenses!$A$2:$O$5000,$B193,J$1)="","",INDEX(Dépenses!$A$2:$O$5000,$B193,J$1)),"")</f>
        <v/>
      </c>
      <c r="K193" s="10" t="str" cm="1">
        <f t="array" aca="1" ref="K193" ca="1">IF(AND($A193&lt;&gt;"",$A193&lt;&gt;"fin"),IF(INDEX(Dépenses!$A$2:$T$5000,$B193,K$1)="","",INDEX(Dépenses!$A$2:$T$5000,$B193,K$1)),"")</f>
        <v/>
      </c>
      <c r="L193" s="10" t="str" cm="1">
        <f t="array" aca="1" ref="L193" ca="1">IF(AND($A193&lt;&gt;"",$A193&lt;&gt;"fin"),IF(INDEX(Dépenses!$A$2:$T$5000,$B193,L$1)="","",INDEX(Dépenses!$A$2:$T$5000,$B193,L$1)),"")</f>
        <v/>
      </c>
      <c r="M193" s="10" t="str" cm="1">
        <f t="array" aca="1" ref="M193" ca="1">IF(AND($A193&lt;&gt;"",$A193&lt;&gt;"fin"),IF(INDEX(Dépenses!$A$2:$T$5000,$B193,M$1)="","",INDEX(Dépenses!$A$2:$T$5000,$B193,M$1)),"")</f>
        <v/>
      </c>
      <c r="N193" s="10" t="str" cm="1">
        <f t="array" aca="1" ref="N193" ca="1">IF(AND($A193&lt;&gt;"",$A193&lt;&gt;"fin"),IF(INDEX(Dépenses!$A$2:$T$5000,$B193,N$1)="","",INDEX(Dépenses!$A$2:$T$5000,$B193,N$1)),"")</f>
        <v/>
      </c>
      <c r="O193" s="10" t="str" cm="1">
        <f t="array" aca="1" ref="O193" ca="1">IF(AND($A193&lt;&gt;"",$A193&lt;&gt;"fin"),IF(INDEX(Dépenses!$A$2:$T$5000,$B193,O$1)="","",INDEX(Dépenses!$A$2:$T$5000,$B193,O$1)),"")</f>
        <v/>
      </c>
      <c r="P193" s="10" t="str" cm="1">
        <f t="array" aca="1" ref="P193" ca="1">IF(AND($A193&lt;&gt;"",$A193&lt;&gt;"fin"),IF(INDEX(Dépenses!$A$2:$T$5000,$B193,P$1)="","",INDEX(Dépenses!$A$2:$T$5000,$B193,P$1)),"")</f>
        <v/>
      </c>
      <c r="Q193" s="10" t="str" cm="1">
        <f t="array" aca="1" ref="Q193" ca="1">IF(AND($A193&lt;&gt;"",$A193&lt;&gt;"fin"),IF(INDEX(Dépenses!$A$2:$T$5000,$B193,Q$1)="","",INDEX(Dépenses!$A$2:$T$5000,$B193,Q$1)),"")</f>
        <v/>
      </c>
      <c r="R193" s="10" t="str" cm="1">
        <f t="array" aca="1" ref="R193" ca="1">IF(AND($A193&lt;&gt;"",$A193&lt;&gt;"fin"),IF(INDEX(Dépenses!$A$2:$T$5000,$B193,R$1)="","",INDEX(Dépenses!$A$2:$T$5000,$B193,R$1)),"")</f>
        <v/>
      </c>
      <c r="S193" s="10" t="str" cm="1">
        <f t="array" aca="1" ref="S193" ca="1">IF(AND($A193&lt;&gt;"",$A193&lt;&gt;"fin"),IF(INDEX(Dépenses!$A$2:$T$5000,$B193,S$1)="","",INDEX(Dépenses!$A$2:$T$5000,$B193,S$1)),"")</f>
        <v/>
      </c>
      <c r="T193" s="10" t="str" cm="1">
        <f t="array" aca="1" ref="T193" ca="1">IF(AND($A193&lt;&gt;"",$A193&lt;&gt;"fin"),IF(INDEX(Dépenses!$A$2:$T$5000,$B193,T$1)="","",INDEX(Dépenses!$A$2:$T$5000,$B193,T$1)),"")</f>
        <v/>
      </c>
    </row>
    <row r="194" spans="1:20" x14ac:dyDescent="0.25">
      <c r="A194" t="str">
        <f ca="1">IF(OR(A193="",A193="fin"),"",IF(ISNA(MATCH($F$3,OFFSET(Dépenses!$F$2:$F$5000,B193,0),0)),"fin",MATCH($F$3,OFFSET(Dépenses!$F$2:$F$5000,B193,0),0)))</f>
        <v/>
      </c>
      <c r="B194" t="str">
        <f t="shared" ca="1" si="4"/>
        <v/>
      </c>
      <c r="D194" s="79" t="str" cm="1">
        <f t="array" aca="1" ref="D194" ca="1">IF(AND($A194&lt;&gt;"",$A194&lt;&gt;"fin"),IF(INDEX(Dépenses!$A$2:$O$5000,$B194,D$1)="","",INDEX(Dépenses!$A$2:$O$5000,$B194,D$1)),"")</f>
        <v/>
      </c>
      <c r="E194" s="79" t="str" cm="1">
        <f t="array" aca="1" ref="E194" ca="1">IF(AND($A194&lt;&gt;"",$A194&lt;&gt;"fin"),IF(INDEX(Dépenses!$A$2:$O$5000,$B194,E$1)="","",INDEX(Dépenses!$A$2:$O$5000,$B194,E$1)),"")</f>
        <v/>
      </c>
      <c r="F194" s="79" t="str" cm="1">
        <f t="array" aca="1" ref="F194" ca="1">IF(AND($A194&lt;&gt;"",$A194&lt;&gt;"fin"),IF(INDEX(Dépenses!$A$2:$O$5000,$B194,F$1)="","",INDEX(Dépenses!$A$2:$O$5000,$B194,F$1)),"")</f>
        <v/>
      </c>
      <c r="G194" s="80" t="str" cm="1">
        <f t="array" aca="1" ref="G194" ca="1">IF(AND($A194&lt;&gt;"",$A194&lt;&gt;"fin"),IF(INDEX(Dépenses!$A$2:$O$5000,$B194,G$1)="","",INDEX(Dépenses!$A$2:$O$5000,$B194,G$1)),"")</f>
        <v/>
      </c>
      <c r="H194" s="11" t="str" cm="1">
        <f t="array" aca="1" ref="H194" ca="1">IF(AND($A194&lt;&gt;"",$A194&lt;&gt;"fin"),IF(INDEX(Dépenses!$A$2:$O$5000,$B194,H$1)="","",INDEX(Dépenses!$A$2:$O$5000,$B194,H$1)),"")</f>
        <v/>
      </c>
      <c r="I194" s="79" t="str" cm="1">
        <f t="array" aca="1" ref="I194" ca="1">IF(AND($A194&lt;&gt;"",$A194&lt;&gt;"fin"),IF(INDEX(Dépenses!$A$2:$O$5000,$B194,I$1)="","",INDEX(Dépenses!$A$2:$O$5000,$B194,I$1)),"")</f>
        <v/>
      </c>
      <c r="J194" s="81" t="str" cm="1">
        <f t="array" aca="1" ref="J194" ca="1">IF(AND($A194&lt;&gt;"",$A194&lt;&gt;"fin"),IF(INDEX(Dépenses!$A$2:$O$5000,$B194,J$1)="","",INDEX(Dépenses!$A$2:$O$5000,$B194,J$1)),"")</f>
        <v/>
      </c>
      <c r="K194" s="10" t="str" cm="1">
        <f t="array" aca="1" ref="K194" ca="1">IF(AND($A194&lt;&gt;"",$A194&lt;&gt;"fin"),IF(INDEX(Dépenses!$A$2:$T$5000,$B194,K$1)="","",INDEX(Dépenses!$A$2:$T$5000,$B194,K$1)),"")</f>
        <v/>
      </c>
      <c r="L194" s="10" t="str" cm="1">
        <f t="array" aca="1" ref="L194" ca="1">IF(AND($A194&lt;&gt;"",$A194&lt;&gt;"fin"),IF(INDEX(Dépenses!$A$2:$T$5000,$B194,L$1)="","",INDEX(Dépenses!$A$2:$T$5000,$B194,L$1)),"")</f>
        <v/>
      </c>
      <c r="M194" s="10" t="str" cm="1">
        <f t="array" aca="1" ref="M194" ca="1">IF(AND($A194&lt;&gt;"",$A194&lt;&gt;"fin"),IF(INDEX(Dépenses!$A$2:$T$5000,$B194,M$1)="","",INDEX(Dépenses!$A$2:$T$5000,$B194,M$1)),"")</f>
        <v/>
      </c>
      <c r="N194" s="10" t="str" cm="1">
        <f t="array" aca="1" ref="N194" ca="1">IF(AND($A194&lt;&gt;"",$A194&lt;&gt;"fin"),IF(INDEX(Dépenses!$A$2:$T$5000,$B194,N$1)="","",INDEX(Dépenses!$A$2:$T$5000,$B194,N$1)),"")</f>
        <v/>
      </c>
      <c r="O194" s="10" t="str" cm="1">
        <f t="array" aca="1" ref="O194" ca="1">IF(AND($A194&lt;&gt;"",$A194&lt;&gt;"fin"),IF(INDEX(Dépenses!$A$2:$T$5000,$B194,O$1)="","",INDEX(Dépenses!$A$2:$T$5000,$B194,O$1)),"")</f>
        <v/>
      </c>
      <c r="P194" s="10" t="str" cm="1">
        <f t="array" aca="1" ref="P194" ca="1">IF(AND($A194&lt;&gt;"",$A194&lt;&gt;"fin"),IF(INDEX(Dépenses!$A$2:$T$5000,$B194,P$1)="","",INDEX(Dépenses!$A$2:$T$5000,$B194,P$1)),"")</f>
        <v/>
      </c>
      <c r="Q194" s="10" t="str" cm="1">
        <f t="array" aca="1" ref="Q194" ca="1">IF(AND($A194&lt;&gt;"",$A194&lt;&gt;"fin"),IF(INDEX(Dépenses!$A$2:$T$5000,$B194,Q$1)="","",INDEX(Dépenses!$A$2:$T$5000,$B194,Q$1)),"")</f>
        <v/>
      </c>
      <c r="R194" s="10" t="str" cm="1">
        <f t="array" aca="1" ref="R194" ca="1">IF(AND($A194&lt;&gt;"",$A194&lt;&gt;"fin"),IF(INDEX(Dépenses!$A$2:$T$5000,$B194,R$1)="","",INDEX(Dépenses!$A$2:$T$5000,$B194,R$1)),"")</f>
        <v/>
      </c>
      <c r="S194" s="10" t="str" cm="1">
        <f t="array" aca="1" ref="S194" ca="1">IF(AND($A194&lt;&gt;"",$A194&lt;&gt;"fin"),IF(INDEX(Dépenses!$A$2:$T$5000,$B194,S$1)="","",INDEX(Dépenses!$A$2:$T$5000,$B194,S$1)),"")</f>
        <v/>
      </c>
      <c r="T194" s="10" t="str" cm="1">
        <f t="array" aca="1" ref="T194" ca="1">IF(AND($A194&lt;&gt;"",$A194&lt;&gt;"fin"),IF(INDEX(Dépenses!$A$2:$T$5000,$B194,T$1)="","",INDEX(Dépenses!$A$2:$T$5000,$B194,T$1)),"")</f>
        <v/>
      </c>
    </row>
    <row r="195" spans="1:20" x14ac:dyDescent="0.25">
      <c r="A195" t="str">
        <f ca="1">IF(OR(A194="",A194="fin"),"",IF(ISNA(MATCH($F$3,OFFSET(Dépenses!$F$2:$F$5000,B194,0),0)),"fin",MATCH($F$3,OFFSET(Dépenses!$F$2:$F$5000,B194,0),0)))</f>
        <v/>
      </c>
      <c r="B195" t="str">
        <f t="shared" ca="1" si="4"/>
        <v/>
      </c>
      <c r="D195" s="79" t="str" cm="1">
        <f t="array" aca="1" ref="D195" ca="1">IF(AND($A195&lt;&gt;"",$A195&lt;&gt;"fin"),IF(INDEX(Dépenses!$A$2:$O$5000,$B195,D$1)="","",INDEX(Dépenses!$A$2:$O$5000,$B195,D$1)),"")</f>
        <v/>
      </c>
      <c r="E195" s="79" t="str" cm="1">
        <f t="array" aca="1" ref="E195" ca="1">IF(AND($A195&lt;&gt;"",$A195&lt;&gt;"fin"),IF(INDEX(Dépenses!$A$2:$O$5000,$B195,E$1)="","",INDEX(Dépenses!$A$2:$O$5000,$B195,E$1)),"")</f>
        <v/>
      </c>
      <c r="F195" s="79" t="str" cm="1">
        <f t="array" aca="1" ref="F195" ca="1">IF(AND($A195&lt;&gt;"",$A195&lt;&gt;"fin"),IF(INDEX(Dépenses!$A$2:$O$5000,$B195,F$1)="","",INDEX(Dépenses!$A$2:$O$5000,$B195,F$1)),"")</f>
        <v/>
      </c>
      <c r="G195" s="80" t="str" cm="1">
        <f t="array" aca="1" ref="G195" ca="1">IF(AND($A195&lt;&gt;"",$A195&lt;&gt;"fin"),IF(INDEX(Dépenses!$A$2:$O$5000,$B195,G$1)="","",INDEX(Dépenses!$A$2:$O$5000,$B195,G$1)),"")</f>
        <v/>
      </c>
      <c r="H195" s="11" t="str" cm="1">
        <f t="array" aca="1" ref="H195" ca="1">IF(AND($A195&lt;&gt;"",$A195&lt;&gt;"fin"),IF(INDEX(Dépenses!$A$2:$O$5000,$B195,H$1)="","",INDEX(Dépenses!$A$2:$O$5000,$B195,H$1)),"")</f>
        <v/>
      </c>
      <c r="I195" s="79" t="str" cm="1">
        <f t="array" aca="1" ref="I195" ca="1">IF(AND($A195&lt;&gt;"",$A195&lt;&gt;"fin"),IF(INDEX(Dépenses!$A$2:$O$5000,$B195,I$1)="","",INDEX(Dépenses!$A$2:$O$5000,$B195,I$1)),"")</f>
        <v/>
      </c>
      <c r="J195" s="81" t="str" cm="1">
        <f t="array" aca="1" ref="J195" ca="1">IF(AND($A195&lt;&gt;"",$A195&lt;&gt;"fin"),IF(INDEX(Dépenses!$A$2:$O$5000,$B195,J$1)="","",INDEX(Dépenses!$A$2:$O$5000,$B195,J$1)),"")</f>
        <v/>
      </c>
      <c r="K195" s="10" t="str" cm="1">
        <f t="array" aca="1" ref="K195" ca="1">IF(AND($A195&lt;&gt;"",$A195&lt;&gt;"fin"),IF(INDEX(Dépenses!$A$2:$T$5000,$B195,K$1)="","",INDEX(Dépenses!$A$2:$T$5000,$B195,K$1)),"")</f>
        <v/>
      </c>
      <c r="L195" s="10" t="str" cm="1">
        <f t="array" aca="1" ref="L195" ca="1">IF(AND($A195&lt;&gt;"",$A195&lt;&gt;"fin"),IF(INDEX(Dépenses!$A$2:$T$5000,$B195,L$1)="","",INDEX(Dépenses!$A$2:$T$5000,$B195,L$1)),"")</f>
        <v/>
      </c>
      <c r="M195" s="10" t="str" cm="1">
        <f t="array" aca="1" ref="M195" ca="1">IF(AND($A195&lt;&gt;"",$A195&lt;&gt;"fin"),IF(INDEX(Dépenses!$A$2:$T$5000,$B195,M$1)="","",INDEX(Dépenses!$A$2:$T$5000,$B195,M$1)),"")</f>
        <v/>
      </c>
      <c r="N195" s="10" t="str" cm="1">
        <f t="array" aca="1" ref="N195" ca="1">IF(AND($A195&lt;&gt;"",$A195&lt;&gt;"fin"),IF(INDEX(Dépenses!$A$2:$T$5000,$B195,N$1)="","",INDEX(Dépenses!$A$2:$T$5000,$B195,N$1)),"")</f>
        <v/>
      </c>
      <c r="O195" s="10" t="str" cm="1">
        <f t="array" aca="1" ref="O195" ca="1">IF(AND($A195&lt;&gt;"",$A195&lt;&gt;"fin"),IF(INDEX(Dépenses!$A$2:$T$5000,$B195,O$1)="","",INDEX(Dépenses!$A$2:$T$5000,$B195,O$1)),"")</f>
        <v/>
      </c>
      <c r="P195" s="10" t="str" cm="1">
        <f t="array" aca="1" ref="P195" ca="1">IF(AND($A195&lt;&gt;"",$A195&lt;&gt;"fin"),IF(INDEX(Dépenses!$A$2:$T$5000,$B195,P$1)="","",INDEX(Dépenses!$A$2:$T$5000,$B195,P$1)),"")</f>
        <v/>
      </c>
      <c r="Q195" s="10" t="str" cm="1">
        <f t="array" aca="1" ref="Q195" ca="1">IF(AND($A195&lt;&gt;"",$A195&lt;&gt;"fin"),IF(INDEX(Dépenses!$A$2:$T$5000,$B195,Q$1)="","",INDEX(Dépenses!$A$2:$T$5000,$B195,Q$1)),"")</f>
        <v/>
      </c>
      <c r="R195" s="10" t="str" cm="1">
        <f t="array" aca="1" ref="R195" ca="1">IF(AND($A195&lt;&gt;"",$A195&lt;&gt;"fin"),IF(INDEX(Dépenses!$A$2:$T$5000,$B195,R$1)="","",INDEX(Dépenses!$A$2:$T$5000,$B195,R$1)),"")</f>
        <v/>
      </c>
      <c r="S195" s="10" t="str" cm="1">
        <f t="array" aca="1" ref="S195" ca="1">IF(AND($A195&lt;&gt;"",$A195&lt;&gt;"fin"),IF(INDEX(Dépenses!$A$2:$T$5000,$B195,S$1)="","",INDEX(Dépenses!$A$2:$T$5000,$B195,S$1)),"")</f>
        <v/>
      </c>
      <c r="T195" s="10" t="str" cm="1">
        <f t="array" aca="1" ref="T195" ca="1">IF(AND($A195&lt;&gt;"",$A195&lt;&gt;"fin"),IF(INDEX(Dépenses!$A$2:$T$5000,$B195,T$1)="","",INDEX(Dépenses!$A$2:$T$5000,$B195,T$1)),"")</f>
        <v/>
      </c>
    </row>
    <row r="196" spans="1:20" x14ac:dyDescent="0.25">
      <c r="A196" t="str">
        <f ca="1">IF(OR(A195="",A195="fin"),"",IF(ISNA(MATCH($F$3,OFFSET(Dépenses!$F$2:$F$5000,B195,0),0)),"fin",MATCH($F$3,OFFSET(Dépenses!$F$2:$F$5000,B195,0),0)))</f>
        <v/>
      </c>
      <c r="B196" t="str">
        <f t="shared" ca="1" si="4"/>
        <v/>
      </c>
      <c r="D196" s="79" t="str" cm="1">
        <f t="array" aca="1" ref="D196" ca="1">IF(AND($A196&lt;&gt;"",$A196&lt;&gt;"fin"),IF(INDEX(Dépenses!$A$2:$O$5000,$B196,D$1)="","",INDEX(Dépenses!$A$2:$O$5000,$B196,D$1)),"")</f>
        <v/>
      </c>
      <c r="E196" s="79" t="str" cm="1">
        <f t="array" aca="1" ref="E196" ca="1">IF(AND($A196&lt;&gt;"",$A196&lt;&gt;"fin"),IF(INDEX(Dépenses!$A$2:$O$5000,$B196,E$1)="","",INDEX(Dépenses!$A$2:$O$5000,$B196,E$1)),"")</f>
        <v/>
      </c>
      <c r="F196" s="79" t="str" cm="1">
        <f t="array" aca="1" ref="F196" ca="1">IF(AND($A196&lt;&gt;"",$A196&lt;&gt;"fin"),IF(INDEX(Dépenses!$A$2:$O$5000,$B196,F$1)="","",INDEX(Dépenses!$A$2:$O$5000,$B196,F$1)),"")</f>
        <v/>
      </c>
      <c r="G196" s="80" t="str" cm="1">
        <f t="array" aca="1" ref="G196" ca="1">IF(AND($A196&lt;&gt;"",$A196&lt;&gt;"fin"),IF(INDEX(Dépenses!$A$2:$O$5000,$B196,G$1)="","",INDEX(Dépenses!$A$2:$O$5000,$B196,G$1)),"")</f>
        <v/>
      </c>
      <c r="H196" s="11" t="str" cm="1">
        <f t="array" aca="1" ref="H196" ca="1">IF(AND($A196&lt;&gt;"",$A196&lt;&gt;"fin"),IF(INDEX(Dépenses!$A$2:$O$5000,$B196,H$1)="","",INDEX(Dépenses!$A$2:$O$5000,$B196,H$1)),"")</f>
        <v/>
      </c>
      <c r="I196" s="79" t="str" cm="1">
        <f t="array" aca="1" ref="I196" ca="1">IF(AND($A196&lt;&gt;"",$A196&lt;&gt;"fin"),IF(INDEX(Dépenses!$A$2:$O$5000,$B196,I$1)="","",INDEX(Dépenses!$A$2:$O$5000,$B196,I$1)),"")</f>
        <v/>
      </c>
      <c r="J196" s="81" t="str" cm="1">
        <f t="array" aca="1" ref="J196" ca="1">IF(AND($A196&lt;&gt;"",$A196&lt;&gt;"fin"),IF(INDEX(Dépenses!$A$2:$O$5000,$B196,J$1)="","",INDEX(Dépenses!$A$2:$O$5000,$B196,J$1)),"")</f>
        <v/>
      </c>
      <c r="K196" s="10" t="str" cm="1">
        <f t="array" aca="1" ref="K196" ca="1">IF(AND($A196&lt;&gt;"",$A196&lt;&gt;"fin"),IF(INDEX(Dépenses!$A$2:$T$5000,$B196,K$1)="","",INDEX(Dépenses!$A$2:$T$5000,$B196,K$1)),"")</f>
        <v/>
      </c>
      <c r="L196" s="10" t="str" cm="1">
        <f t="array" aca="1" ref="L196" ca="1">IF(AND($A196&lt;&gt;"",$A196&lt;&gt;"fin"),IF(INDEX(Dépenses!$A$2:$T$5000,$B196,L$1)="","",INDEX(Dépenses!$A$2:$T$5000,$B196,L$1)),"")</f>
        <v/>
      </c>
      <c r="M196" s="10" t="str" cm="1">
        <f t="array" aca="1" ref="M196" ca="1">IF(AND($A196&lt;&gt;"",$A196&lt;&gt;"fin"),IF(INDEX(Dépenses!$A$2:$T$5000,$B196,M$1)="","",INDEX(Dépenses!$A$2:$T$5000,$B196,M$1)),"")</f>
        <v/>
      </c>
      <c r="N196" s="10" t="str" cm="1">
        <f t="array" aca="1" ref="N196" ca="1">IF(AND($A196&lt;&gt;"",$A196&lt;&gt;"fin"),IF(INDEX(Dépenses!$A$2:$T$5000,$B196,N$1)="","",INDEX(Dépenses!$A$2:$T$5000,$B196,N$1)),"")</f>
        <v/>
      </c>
      <c r="O196" s="10" t="str" cm="1">
        <f t="array" aca="1" ref="O196" ca="1">IF(AND($A196&lt;&gt;"",$A196&lt;&gt;"fin"),IF(INDEX(Dépenses!$A$2:$T$5000,$B196,O$1)="","",INDEX(Dépenses!$A$2:$T$5000,$B196,O$1)),"")</f>
        <v/>
      </c>
      <c r="P196" s="10" t="str" cm="1">
        <f t="array" aca="1" ref="P196" ca="1">IF(AND($A196&lt;&gt;"",$A196&lt;&gt;"fin"),IF(INDEX(Dépenses!$A$2:$T$5000,$B196,P$1)="","",INDEX(Dépenses!$A$2:$T$5000,$B196,P$1)),"")</f>
        <v/>
      </c>
      <c r="Q196" s="10" t="str" cm="1">
        <f t="array" aca="1" ref="Q196" ca="1">IF(AND($A196&lt;&gt;"",$A196&lt;&gt;"fin"),IF(INDEX(Dépenses!$A$2:$T$5000,$B196,Q$1)="","",INDEX(Dépenses!$A$2:$T$5000,$B196,Q$1)),"")</f>
        <v/>
      </c>
      <c r="R196" s="10" t="str" cm="1">
        <f t="array" aca="1" ref="R196" ca="1">IF(AND($A196&lt;&gt;"",$A196&lt;&gt;"fin"),IF(INDEX(Dépenses!$A$2:$T$5000,$B196,R$1)="","",INDEX(Dépenses!$A$2:$T$5000,$B196,R$1)),"")</f>
        <v/>
      </c>
      <c r="S196" s="10" t="str" cm="1">
        <f t="array" aca="1" ref="S196" ca="1">IF(AND($A196&lt;&gt;"",$A196&lt;&gt;"fin"),IF(INDEX(Dépenses!$A$2:$T$5000,$B196,S$1)="","",INDEX(Dépenses!$A$2:$T$5000,$B196,S$1)),"")</f>
        <v/>
      </c>
      <c r="T196" s="10" t="str" cm="1">
        <f t="array" aca="1" ref="T196" ca="1">IF(AND($A196&lt;&gt;"",$A196&lt;&gt;"fin"),IF(INDEX(Dépenses!$A$2:$T$5000,$B196,T$1)="","",INDEX(Dépenses!$A$2:$T$5000,$B196,T$1)),"")</f>
        <v/>
      </c>
    </row>
    <row r="197" spans="1:20" x14ac:dyDescent="0.25">
      <c r="A197" t="str">
        <f ca="1">IF(OR(A196="",A196="fin"),"",IF(ISNA(MATCH($F$3,OFFSET(Dépenses!$F$2:$F$5000,B196,0),0)),"fin",MATCH($F$3,OFFSET(Dépenses!$F$2:$F$5000,B196,0),0)))</f>
        <v/>
      </c>
      <c r="B197" t="str">
        <f t="shared" ca="1" si="4"/>
        <v/>
      </c>
      <c r="D197" s="79" t="str" cm="1">
        <f t="array" aca="1" ref="D197" ca="1">IF(AND($A197&lt;&gt;"",$A197&lt;&gt;"fin"),IF(INDEX(Dépenses!$A$2:$O$5000,$B197,D$1)="","",INDEX(Dépenses!$A$2:$O$5000,$B197,D$1)),"")</f>
        <v/>
      </c>
      <c r="E197" s="79" t="str" cm="1">
        <f t="array" aca="1" ref="E197" ca="1">IF(AND($A197&lt;&gt;"",$A197&lt;&gt;"fin"),IF(INDEX(Dépenses!$A$2:$O$5000,$B197,E$1)="","",INDEX(Dépenses!$A$2:$O$5000,$B197,E$1)),"")</f>
        <v/>
      </c>
      <c r="F197" s="79" t="str" cm="1">
        <f t="array" aca="1" ref="F197" ca="1">IF(AND($A197&lt;&gt;"",$A197&lt;&gt;"fin"),IF(INDEX(Dépenses!$A$2:$O$5000,$B197,F$1)="","",INDEX(Dépenses!$A$2:$O$5000,$B197,F$1)),"")</f>
        <v/>
      </c>
      <c r="G197" s="80" t="str" cm="1">
        <f t="array" aca="1" ref="G197" ca="1">IF(AND($A197&lt;&gt;"",$A197&lt;&gt;"fin"),IF(INDEX(Dépenses!$A$2:$O$5000,$B197,G$1)="","",INDEX(Dépenses!$A$2:$O$5000,$B197,G$1)),"")</f>
        <v/>
      </c>
      <c r="H197" s="11" t="str" cm="1">
        <f t="array" aca="1" ref="H197" ca="1">IF(AND($A197&lt;&gt;"",$A197&lt;&gt;"fin"),IF(INDEX(Dépenses!$A$2:$O$5000,$B197,H$1)="","",INDEX(Dépenses!$A$2:$O$5000,$B197,H$1)),"")</f>
        <v/>
      </c>
      <c r="I197" s="79" t="str" cm="1">
        <f t="array" aca="1" ref="I197" ca="1">IF(AND($A197&lt;&gt;"",$A197&lt;&gt;"fin"),IF(INDEX(Dépenses!$A$2:$O$5000,$B197,I$1)="","",INDEX(Dépenses!$A$2:$O$5000,$B197,I$1)),"")</f>
        <v/>
      </c>
      <c r="J197" s="81" t="str" cm="1">
        <f t="array" aca="1" ref="J197" ca="1">IF(AND($A197&lt;&gt;"",$A197&lt;&gt;"fin"),IF(INDEX(Dépenses!$A$2:$O$5000,$B197,J$1)="","",INDEX(Dépenses!$A$2:$O$5000,$B197,J$1)),"")</f>
        <v/>
      </c>
      <c r="K197" s="10" t="str" cm="1">
        <f t="array" aca="1" ref="K197" ca="1">IF(AND($A197&lt;&gt;"",$A197&lt;&gt;"fin"),IF(INDEX(Dépenses!$A$2:$T$5000,$B197,K$1)="","",INDEX(Dépenses!$A$2:$T$5000,$B197,K$1)),"")</f>
        <v/>
      </c>
      <c r="L197" s="10" t="str" cm="1">
        <f t="array" aca="1" ref="L197" ca="1">IF(AND($A197&lt;&gt;"",$A197&lt;&gt;"fin"),IF(INDEX(Dépenses!$A$2:$T$5000,$B197,L$1)="","",INDEX(Dépenses!$A$2:$T$5000,$B197,L$1)),"")</f>
        <v/>
      </c>
      <c r="M197" s="10" t="str" cm="1">
        <f t="array" aca="1" ref="M197" ca="1">IF(AND($A197&lt;&gt;"",$A197&lt;&gt;"fin"),IF(INDEX(Dépenses!$A$2:$T$5000,$B197,M$1)="","",INDEX(Dépenses!$A$2:$T$5000,$B197,M$1)),"")</f>
        <v/>
      </c>
      <c r="N197" s="10" t="str" cm="1">
        <f t="array" aca="1" ref="N197" ca="1">IF(AND($A197&lt;&gt;"",$A197&lt;&gt;"fin"),IF(INDEX(Dépenses!$A$2:$T$5000,$B197,N$1)="","",INDEX(Dépenses!$A$2:$T$5000,$B197,N$1)),"")</f>
        <v/>
      </c>
      <c r="O197" s="10" t="str" cm="1">
        <f t="array" aca="1" ref="O197" ca="1">IF(AND($A197&lt;&gt;"",$A197&lt;&gt;"fin"),IF(INDEX(Dépenses!$A$2:$T$5000,$B197,O$1)="","",INDEX(Dépenses!$A$2:$T$5000,$B197,O$1)),"")</f>
        <v/>
      </c>
      <c r="P197" s="10" t="str" cm="1">
        <f t="array" aca="1" ref="P197" ca="1">IF(AND($A197&lt;&gt;"",$A197&lt;&gt;"fin"),IF(INDEX(Dépenses!$A$2:$T$5000,$B197,P$1)="","",INDEX(Dépenses!$A$2:$T$5000,$B197,P$1)),"")</f>
        <v/>
      </c>
      <c r="Q197" s="10" t="str" cm="1">
        <f t="array" aca="1" ref="Q197" ca="1">IF(AND($A197&lt;&gt;"",$A197&lt;&gt;"fin"),IF(INDEX(Dépenses!$A$2:$T$5000,$B197,Q$1)="","",INDEX(Dépenses!$A$2:$T$5000,$B197,Q$1)),"")</f>
        <v/>
      </c>
      <c r="R197" s="10" t="str" cm="1">
        <f t="array" aca="1" ref="R197" ca="1">IF(AND($A197&lt;&gt;"",$A197&lt;&gt;"fin"),IF(INDEX(Dépenses!$A$2:$T$5000,$B197,R$1)="","",INDEX(Dépenses!$A$2:$T$5000,$B197,R$1)),"")</f>
        <v/>
      </c>
      <c r="S197" s="10" t="str" cm="1">
        <f t="array" aca="1" ref="S197" ca="1">IF(AND($A197&lt;&gt;"",$A197&lt;&gt;"fin"),IF(INDEX(Dépenses!$A$2:$T$5000,$B197,S$1)="","",INDEX(Dépenses!$A$2:$T$5000,$B197,S$1)),"")</f>
        <v/>
      </c>
      <c r="T197" s="10" t="str" cm="1">
        <f t="array" aca="1" ref="T197" ca="1">IF(AND($A197&lt;&gt;"",$A197&lt;&gt;"fin"),IF(INDEX(Dépenses!$A$2:$T$5000,$B197,T$1)="","",INDEX(Dépenses!$A$2:$T$5000,$B197,T$1)),"")</f>
        <v/>
      </c>
    </row>
    <row r="198" spans="1:20" x14ac:dyDescent="0.25">
      <c r="A198" t="str">
        <f ca="1">IF(OR(A197="",A197="fin"),"",IF(ISNA(MATCH($F$3,OFFSET(Dépenses!$F$2:$F$5000,B197,0),0)),"fin",MATCH($F$3,OFFSET(Dépenses!$F$2:$F$5000,B197,0),0)))</f>
        <v/>
      </c>
      <c r="B198" t="str">
        <f t="shared" ca="1" si="4"/>
        <v/>
      </c>
      <c r="D198" s="79" t="str" cm="1">
        <f t="array" aca="1" ref="D198" ca="1">IF(AND($A198&lt;&gt;"",$A198&lt;&gt;"fin"),IF(INDEX(Dépenses!$A$2:$O$5000,$B198,D$1)="","",INDEX(Dépenses!$A$2:$O$5000,$B198,D$1)),"")</f>
        <v/>
      </c>
      <c r="E198" s="79" t="str" cm="1">
        <f t="array" aca="1" ref="E198" ca="1">IF(AND($A198&lt;&gt;"",$A198&lt;&gt;"fin"),IF(INDEX(Dépenses!$A$2:$O$5000,$B198,E$1)="","",INDEX(Dépenses!$A$2:$O$5000,$B198,E$1)),"")</f>
        <v/>
      </c>
      <c r="F198" s="79" t="str" cm="1">
        <f t="array" aca="1" ref="F198" ca="1">IF(AND($A198&lt;&gt;"",$A198&lt;&gt;"fin"),IF(INDEX(Dépenses!$A$2:$O$5000,$B198,F$1)="","",INDEX(Dépenses!$A$2:$O$5000,$B198,F$1)),"")</f>
        <v/>
      </c>
      <c r="G198" s="80" t="str" cm="1">
        <f t="array" aca="1" ref="G198" ca="1">IF(AND($A198&lt;&gt;"",$A198&lt;&gt;"fin"),IF(INDEX(Dépenses!$A$2:$O$5000,$B198,G$1)="","",INDEX(Dépenses!$A$2:$O$5000,$B198,G$1)),"")</f>
        <v/>
      </c>
      <c r="H198" s="11" t="str" cm="1">
        <f t="array" aca="1" ref="H198" ca="1">IF(AND($A198&lt;&gt;"",$A198&lt;&gt;"fin"),IF(INDEX(Dépenses!$A$2:$O$5000,$B198,H$1)="","",INDEX(Dépenses!$A$2:$O$5000,$B198,H$1)),"")</f>
        <v/>
      </c>
      <c r="I198" s="79" t="str" cm="1">
        <f t="array" aca="1" ref="I198" ca="1">IF(AND($A198&lt;&gt;"",$A198&lt;&gt;"fin"),IF(INDEX(Dépenses!$A$2:$O$5000,$B198,I$1)="","",INDEX(Dépenses!$A$2:$O$5000,$B198,I$1)),"")</f>
        <v/>
      </c>
      <c r="J198" s="81" t="str" cm="1">
        <f t="array" aca="1" ref="J198" ca="1">IF(AND($A198&lt;&gt;"",$A198&lt;&gt;"fin"),IF(INDEX(Dépenses!$A$2:$O$5000,$B198,J$1)="","",INDEX(Dépenses!$A$2:$O$5000,$B198,J$1)),"")</f>
        <v/>
      </c>
      <c r="K198" s="10" t="str" cm="1">
        <f t="array" aca="1" ref="K198" ca="1">IF(AND($A198&lt;&gt;"",$A198&lt;&gt;"fin"),IF(INDEX(Dépenses!$A$2:$T$5000,$B198,K$1)="","",INDEX(Dépenses!$A$2:$T$5000,$B198,K$1)),"")</f>
        <v/>
      </c>
      <c r="L198" s="10" t="str" cm="1">
        <f t="array" aca="1" ref="L198" ca="1">IF(AND($A198&lt;&gt;"",$A198&lt;&gt;"fin"),IF(INDEX(Dépenses!$A$2:$T$5000,$B198,L$1)="","",INDEX(Dépenses!$A$2:$T$5000,$B198,L$1)),"")</f>
        <v/>
      </c>
      <c r="M198" s="10" t="str" cm="1">
        <f t="array" aca="1" ref="M198" ca="1">IF(AND($A198&lt;&gt;"",$A198&lt;&gt;"fin"),IF(INDEX(Dépenses!$A$2:$T$5000,$B198,M$1)="","",INDEX(Dépenses!$A$2:$T$5000,$B198,M$1)),"")</f>
        <v/>
      </c>
      <c r="N198" s="10" t="str" cm="1">
        <f t="array" aca="1" ref="N198" ca="1">IF(AND($A198&lt;&gt;"",$A198&lt;&gt;"fin"),IF(INDEX(Dépenses!$A$2:$T$5000,$B198,N$1)="","",INDEX(Dépenses!$A$2:$T$5000,$B198,N$1)),"")</f>
        <v/>
      </c>
      <c r="O198" s="10" t="str" cm="1">
        <f t="array" aca="1" ref="O198" ca="1">IF(AND($A198&lt;&gt;"",$A198&lt;&gt;"fin"),IF(INDEX(Dépenses!$A$2:$T$5000,$B198,O$1)="","",INDEX(Dépenses!$A$2:$T$5000,$B198,O$1)),"")</f>
        <v/>
      </c>
      <c r="P198" s="10" t="str" cm="1">
        <f t="array" aca="1" ref="P198" ca="1">IF(AND($A198&lt;&gt;"",$A198&lt;&gt;"fin"),IF(INDEX(Dépenses!$A$2:$T$5000,$B198,P$1)="","",INDEX(Dépenses!$A$2:$T$5000,$B198,P$1)),"")</f>
        <v/>
      </c>
      <c r="Q198" s="10" t="str" cm="1">
        <f t="array" aca="1" ref="Q198" ca="1">IF(AND($A198&lt;&gt;"",$A198&lt;&gt;"fin"),IF(INDEX(Dépenses!$A$2:$T$5000,$B198,Q$1)="","",INDEX(Dépenses!$A$2:$T$5000,$B198,Q$1)),"")</f>
        <v/>
      </c>
      <c r="R198" s="10" t="str" cm="1">
        <f t="array" aca="1" ref="R198" ca="1">IF(AND($A198&lt;&gt;"",$A198&lt;&gt;"fin"),IF(INDEX(Dépenses!$A$2:$T$5000,$B198,R$1)="","",INDEX(Dépenses!$A$2:$T$5000,$B198,R$1)),"")</f>
        <v/>
      </c>
      <c r="S198" s="10" t="str" cm="1">
        <f t="array" aca="1" ref="S198" ca="1">IF(AND($A198&lt;&gt;"",$A198&lt;&gt;"fin"),IF(INDEX(Dépenses!$A$2:$T$5000,$B198,S$1)="","",INDEX(Dépenses!$A$2:$T$5000,$B198,S$1)),"")</f>
        <v/>
      </c>
      <c r="T198" s="10" t="str" cm="1">
        <f t="array" aca="1" ref="T198" ca="1">IF(AND($A198&lt;&gt;"",$A198&lt;&gt;"fin"),IF(INDEX(Dépenses!$A$2:$T$5000,$B198,T$1)="","",INDEX(Dépenses!$A$2:$T$5000,$B198,T$1)),"")</f>
        <v/>
      </c>
    </row>
    <row r="199" spans="1:20" x14ac:dyDescent="0.25">
      <c r="A199" t="str">
        <f ca="1">IF(OR(A198="",A198="fin"),"",IF(ISNA(MATCH($F$3,OFFSET(Dépenses!$F$2:$F$5000,B198,0),0)),"fin",MATCH($F$3,OFFSET(Dépenses!$F$2:$F$5000,B198,0),0)))</f>
        <v/>
      </c>
      <c r="B199" t="str">
        <f t="shared" ca="1" si="4"/>
        <v/>
      </c>
      <c r="D199" s="79" t="str" cm="1">
        <f t="array" aca="1" ref="D199" ca="1">IF(AND($A199&lt;&gt;"",$A199&lt;&gt;"fin"),IF(INDEX(Dépenses!$A$2:$O$5000,$B199,D$1)="","",INDEX(Dépenses!$A$2:$O$5000,$B199,D$1)),"")</f>
        <v/>
      </c>
      <c r="E199" s="79" t="str" cm="1">
        <f t="array" aca="1" ref="E199" ca="1">IF(AND($A199&lt;&gt;"",$A199&lt;&gt;"fin"),IF(INDEX(Dépenses!$A$2:$O$5000,$B199,E$1)="","",INDEX(Dépenses!$A$2:$O$5000,$B199,E$1)),"")</f>
        <v/>
      </c>
      <c r="F199" s="79" t="str" cm="1">
        <f t="array" aca="1" ref="F199" ca="1">IF(AND($A199&lt;&gt;"",$A199&lt;&gt;"fin"),IF(INDEX(Dépenses!$A$2:$O$5000,$B199,F$1)="","",INDEX(Dépenses!$A$2:$O$5000,$B199,F$1)),"")</f>
        <v/>
      </c>
      <c r="G199" s="80" t="str" cm="1">
        <f t="array" aca="1" ref="G199" ca="1">IF(AND($A199&lt;&gt;"",$A199&lt;&gt;"fin"),IF(INDEX(Dépenses!$A$2:$O$5000,$B199,G$1)="","",INDEX(Dépenses!$A$2:$O$5000,$B199,G$1)),"")</f>
        <v/>
      </c>
      <c r="H199" s="11" t="str" cm="1">
        <f t="array" aca="1" ref="H199" ca="1">IF(AND($A199&lt;&gt;"",$A199&lt;&gt;"fin"),IF(INDEX(Dépenses!$A$2:$O$5000,$B199,H$1)="","",INDEX(Dépenses!$A$2:$O$5000,$B199,H$1)),"")</f>
        <v/>
      </c>
      <c r="I199" s="79" t="str" cm="1">
        <f t="array" aca="1" ref="I199" ca="1">IF(AND($A199&lt;&gt;"",$A199&lt;&gt;"fin"),IF(INDEX(Dépenses!$A$2:$O$5000,$B199,I$1)="","",INDEX(Dépenses!$A$2:$O$5000,$B199,I$1)),"")</f>
        <v/>
      </c>
      <c r="J199" s="81" t="str" cm="1">
        <f t="array" aca="1" ref="J199" ca="1">IF(AND($A199&lt;&gt;"",$A199&lt;&gt;"fin"),IF(INDEX(Dépenses!$A$2:$O$5000,$B199,J$1)="","",INDEX(Dépenses!$A$2:$O$5000,$B199,J$1)),"")</f>
        <v/>
      </c>
      <c r="K199" s="10" t="str" cm="1">
        <f t="array" aca="1" ref="K199" ca="1">IF(AND($A199&lt;&gt;"",$A199&lt;&gt;"fin"),IF(INDEX(Dépenses!$A$2:$T$5000,$B199,K$1)="","",INDEX(Dépenses!$A$2:$T$5000,$B199,K$1)),"")</f>
        <v/>
      </c>
      <c r="L199" s="10" t="str" cm="1">
        <f t="array" aca="1" ref="L199" ca="1">IF(AND($A199&lt;&gt;"",$A199&lt;&gt;"fin"),IF(INDEX(Dépenses!$A$2:$T$5000,$B199,L$1)="","",INDEX(Dépenses!$A$2:$T$5000,$B199,L$1)),"")</f>
        <v/>
      </c>
      <c r="M199" s="10" t="str" cm="1">
        <f t="array" aca="1" ref="M199" ca="1">IF(AND($A199&lt;&gt;"",$A199&lt;&gt;"fin"),IF(INDEX(Dépenses!$A$2:$T$5000,$B199,M$1)="","",INDEX(Dépenses!$A$2:$T$5000,$B199,M$1)),"")</f>
        <v/>
      </c>
      <c r="N199" s="10" t="str" cm="1">
        <f t="array" aca="1" ref="N199" ca="1">IF(AND($A199&lt;&gt;"",$A199&lt;&gt;"fin"),IF(INDEX(Dépenses!$A$2:$T$5000,$B199,N$1)="","",INDEX(Dépenses!$A$2:$T$5000,$B199,N$1)),"")</f>
        <v/>
      </c>
      <c r="O199" s="10" t="str" cm="1">
        <f t="array" aca="1" ref="O199" ca="1">IF(AND($A199&lt;&gt;"",$A199&lt;&gt;"fin"),IF(INDEX(Dépenses!$A$2:$T$5000,$B199,O$1)="","",INDEX(Dépenses!$A$2:$T$5000,$B199,O$1)),"")</f>
        <v/>
      </c>
      <c r="P199" s="10" t="str" cm="1">
        <f t="array" aca="1" ref="P199" ca="1">IF(AND($A199&lt;&gt;"",$A199&lt;&gt;"fin"),IF(INDEX(Dépenses!$A$2:$T$5000,$B199,P$1)="","",INDEX(Dépenses!$A$2:$T$5000,$B199,P$1)),"")</f>
        <v/>
      </c>
      <c r="Q199" s="10" t="str" cm="1">
        <f t="array" aca="1" ref="Q199" ca="1">IF(AND($A199&lt;&gt;"",$A199&lt;&gt;"fin"),IF(INDEX(Dépenses!$A$2:$T$5000,$B199,Q$1)="","",INDEX(Dépenses!$A$2:$T$5000,$B199,Q$1)),"")</f>
        <v/>
      </c>
      <c r="R199" s="10" t="str" cm="1">
        <f t="array" aca="1" ref="R199" ca="1">IF(AND($A199&lt;&gt;"",$A199&lt;&gt;"fin"),IF(INDEX(Dépenses!$A$2:$T$5000,$B199,R$1)="","",INDEX(Dépenses!$A$2:$T$5000,$B199,R$1)),"")</f>
        <v/>
      </c>
      <c r="S199" s="10" t="str" cm="1">
        <f t="array" aca="1" ref="S199" ca="1">IF(AND($A199&lt;&gt;"",$A199&lt;&gt;"fin"),IF(INDEX(Dépenses!$A$2:$T$5000,$B199,S$1)="","",INDEX(Dépenses!$A$2:$T$5000,$B199,S$1)),"")</f>
        <v/>
      </c>
      <c r="T199" s="10" t="str" cm="1">
        <f t="array" aca="1" ref="T199" ca="1">IF(AND($A199&lt;&gt;"",$A199&lt;&gt;"fin"),IF(INDEX(Dépenses!$A$2:$T$5000,$B199,T$1)="","",INDEX(Dépenses!$A$2:$T$5000,$B199,T$1)),"")</f>
        <v/>
      </c>
    </row>
    <row r="200" spans="1:20" x14ac:dyDescent="0.25">
      <c r="A200" t="str">
        <f ca="1">IF(OR(A199="",A199="fin"),"",IF(ISNA(MATCH($F$3,OFFSET(Dépenses!$F$2:$F$5000,B199,0),0)),"fin",MATCH($F$3,OFFSET(Dépenses!$F$2:$F$5000,B199,0),0)))</f>
        <v/>
      </c>
      <c r="B200" t="str">
        <f t="shared" ca="1" si="4"/>
        <v/>
      </c>
      <c r="D200" s="79" t="str" cm="1">
        <f t="array" aca="1" ref="D200" ca="1">IF(AND($A200&lt;&gt;"",$A200&lt;&gt;"fin"),IF(INDEX(Dépenses!$A$2:$O$5000,$B200,D$1)="","",INDEX(Dépenses!$A$2:$O$5000,$B200,D$1)),"")</f>
        <v/>
      </c>
      <c r="E200" s="79" t="str" cm="1">
        <f t="array" aca="1" ref="E200" ca="1">IF(AND($A200&lt;&gt;"",$A200&lt;&gt;"fin"),IF(INDEX(Dépenses!$A$2:$O$5000,$B200,E$1)="","",INDEX(Dépenses!$A$2:$O$5000,$B200,E$1)),"")</f>
        <v/>
      </c>
      <c r="F200" s="79" t="str" cm="1">
        <f t="array" aca="1" ref="F200" ca="1">IF(AND($A200&lt;&gt;"",$A200&lt;&gt;"fin"),IF(INDEX(Dépenses!$A$2:$O$5000,$B200,F$1)="","",INDEX(Dépenses!$A$2:$O$5000,$B200,F$1)),"")</f>
        <v/>
      </c>
      <c r="G200" s="80" t="str" cm="1">
        <f t="array" aca="1" ref="G200" ca="1">IF(AND($A200&lt;&gt;"",$A200&lt;&gt;"fin"),IF(INDEX(Dépenses!$A$2:$O$5000,$B200,G$1)="","",INDEX(Dépenses!$A$2:$O$5000,$B200,G$1)),"")</f>
        <v/>
      </c>
      <c r="H200" s="11" t="str" cm="1">
        <f t="array" aca="1" ref="H200" ca="1">IF(AND($A200&lt;&gt;"",$A200&lt;&gt;"fin"),IF(INDEX(Dépenses!$A$2:$O$5000,$B200,H$1)="","",INDEX(Dépenses!$A$2:$O$5000,$B200,H$1)),"")</f>
        <v/>
      </c>
      <c r="I200" s="79" t="str" cm="1">
        <f t="array" aca="1" ref="I200" ca="1">IF(AND($A200&lt;&gt;"",$A200&lt;&gt;"fin"),IF(INDEX(Dépenses!$A$2:$O$5000,$B200,I$1)="","",INDEX(Dépenses!$A$2:$O$5000,$B200,I$1)),"")</f>
        <v/>
      </c>
      <c r="J200" s="81" t="str" cm="1">
        <f t="array" aca="1" ref="J200" ca="1">IF(AND($A200&lt;&gt;"",$A200&lt;&gt;"fin"),IF(INDEX(Dépenses!$A$2:$O$5000,$B200,J$1)="","",INDEX(Dépenses!$A$2:$O$5000,$B200,J$1)),"")</f>
        <v/>
      </c>
      <c r="K200" s="10" t="str" cm="1">
        <f t="array" aca="1" ref="K200" ca="1">IF(AND($A200&lt;&gt;"",$A200&lt;&gt;"fin"),IF(INDEX(Dépenses!$A$2:$T$5000,$B200,K$1)="","",INDEX(Dépenses!$A$2:$T$5000,$B200,K$1)),"")</f>
        <v/>
      </c>
      <c r="L200" s="10" t="str" cm="1">
        <f t="array" aca="1" ref="L200" ca="1">IF(AND($A200&lt;&gt;"",$A200&lt;&gt;"fin"),IF(INDEX(Dépenses!$A$2:$T$5000,$B200,L$1)="","",INDEX(Dépenses!$A$2:$T$5000,$B200,L$1)),"")</f>
        <v/>
      </c>
      <c r="M200" s="10" t="str" cm="1">
        <f t="array" aca="1" ref="M200" ca="1">IF(AND($A200&lt;&gt;"",$A200&lt;&gt;"fin"),IF(INDEX(Dépenses!$A$2:$T$5000,$B200,M$1)="","",INDEX(Dépenses!$A$2:$T$5000,$B200,M$1)),"")</f>
        <v/>
      </c>
      <c r="N200" s="10" t="str" cm="1">
        <f t="array" aca="1" ref="N200" ca="1">IF(AND($A200&lt;&gt;"",$A200&lt;&gt;"fin"),IF(INDEX(Dépenses!$A$2:$T$5000,$B200,N$1)="","",INDEX(Dépenses!$A$2:$T$5000,$B200,N$1)),"")</f>
        <v/>
      </c>
      <c r="O200" s="10" t="str" cm="1">
        <f t="array" aca="1" ref="O200" ca="1">IF(AND($A200&lt;&gt;"",$A200&lt;&gt;"fin"),IF(INDEX(Dépenses!$A$2:$T$5000,$B200,O$1)="","",INDEX(Dépenses!$A$2:$T$5000,$B200,O$1)),"")</f>
        <v/>
      </c>
      <c r="P200" s="10" t="str" cm="1">
        <f t="array" aca="1" ref="P200" ca="1">IF(AND($A200&lt;&gt;"",$A200&lt;&gt;"fin"),IF(INDEX(Dépenses!$A$2:$T$5000,$B200,P$1)="","",INDEX(Dépenses!$A$2:$T$5000,$B200,P$1)),"")</f>
        <v/>
      </c>
      <c r="Q200" s="10" t="str" cm="1">
        <f t="array" aca="1" ref="Q200" ca="1">IF(AND($A200&lt;&gt;"",$A200&lt;&gt;"fin"),IF(INDEX(Dépenses!$A$2:$T$5000,$B200,Q$1)="","",INDEX(Dépenses!$A$2:$T$5000,$B200,Q$1)),"")</f>
        <v/>
      </c>
      <c r="R200" s="10" t="str" cm="1">
        <f t="array" aca="1" ref="R200" ca="1">IF(AND($A200&lt;&gt;"",$A200&lt;&gt;"fin"),IF(INDEX(Dépenses!$A$2:$T$5000,$B200,R$1)="","",INDEX(Dépenses!$A$2:$T$5000,$B200,R$1)),"")</f>
        <v/>
      </c>
      <c r="S200" s="10" t="str" cm="1">
        <f t="array" aca="1" ref="S200" ca="1">IF(AND($A200&lt;&gt;"",$A200&lt;&gt;"fin"),IF(INDEX(Dépenses!$A$2:$T$5000,$B200,S$1)="","",INDEX(Dépenses!$A$2:$T$5000,$B200,S$1)),"")</f>
        <v/>
      </c>
      <c r="T200" s="10" t="str" cm="1">
        <f t="array" aca="1" ref="T200" ca="1">IF(AND($A200&lt;&gt;"",$A200&lt;&gt;"fin"),IF(INDEX(Dépenses!$A$2:$T$5000,$B200,T$1)="","",INDEX(Dépenses!$A$2:$T$5000,$B200,T$1)),"")</f>
        <v/>
      </c>
    </row>
    <row r="201" spans="1:20" x14ac:dyDescent="0.25">
      <c r="A201" t="str">
        <f ca="1">IF(OR(A200="",A200="fin"),"",IF(ISNA(MATCH($F$3,OFFSET(Dépenses!$F$2:$F$5000,B200,0),0)),"fin",MATCH($F$3,OFFSET(Dépenses!$F$2:$F$5000,B200,0),0)))</f>
        <v/>
      </c>
      <c r="B201" t="str">
        <f t="shared" ca="1" si="4"/>
        <v/>
      </c>
      <c r="D201" s="79" t="str" cm="1">
        <f t="array" aca="1" ref="D201" ca="1">IF(AND($A201&lt;&gt;"",$A201&lt;&gt;"fin"),IF(INDEX(Dépenses!$A$2:$O$5000,$B201,D$1)="","",INDEX(Dépenses!$A$2:$O$5000,$B201,D$1)),"")</f>
        <v/>
      </c>
      <c r="E201" s="79" t="str" cm="1">
        <f t="array" aca="1" ref="E201" ca="1">IF(AND($A201&lt;&gt;"",$A201&lt;&gt;"fin"),IF(INDEX(Dépenses!$A$2:$O$5000,$B201,E$1)="","",INDEX(Dépenses!$A$2:$O$5000,$B201,E$1)),"")</f>
        <v/>
      </c>
      <c r="F201" s="79" t="str" cm="1">
        <f t="array" aca="1" ref="F201" ca="1">IF(AND($A201&lt;&gt;"",$A201&lt;&gt;"fin"),IF(INDEX(Dépenses!$A$2:$O$5000,$B201,F$1)="","",INDEX(Dépenses!$A$2:$O$5000,$B201,F$1)),"")</f>
        <v/>
      </c>
      <c r="G201" s="80" t="str" cm="1">
        <f t="array" aca="1" ref="G201" ca="1">IF(AND($A201&lt;&gt;"",$A201&lt;&gt;"fin"),IF(INDEX(Dépenses!$A$2:$O$5000,$B201,G$1)="","",INDEX(Dépenses!$A$2:$O$5000,$B201,G$1)),"")</f>
        <v/>
      </c>
      <c r="H201" s="11" t="str" cm="1">
        <f t="array" aca="1" ref="H201" ca="1">IF(AND($A201&lt;&gt;"",$A201&lt;&gt;"fin"),IF(INDEX(Dépenses!$A$2:$O$5000,$B201,H$1)="","",INDEX(Dépenses!$A$2:$O$5000,$B201,H$1)),"")</f>
        <v/>
      </c>
      <c r="I201" s="79" t="str" cm="1">
        <f t="array" aca="1" ref="I201" ca="1">IF(AND($A201&lt;&gt;"",$A201&lt;&gt;"fin"),IF(INDEX(Dépenses!$A$2:$O$5000,$B201,I$1)="","",INDEX(Dépenses!$A$2:$O$5000,$B201,I$1)),"")</f>
        <v/>
      </c>
      <c r="J201" s="81" t="str" cm="1">
        <f t="array" aca="1" ref="J201" ca="1">IF(AND($A201&lt;&gt;"",$A201&lt;&gt;"fin"),IF(INDEX(Dépenses!$A$2:$O$5000,$B201,J$1)="","",INDEX(Dépenses!$A$2:$O$5000,$B201,J$1)),"")</f>
        <v/>
      </c>
      <c r="K201" s="10" t="str" cm="1">
        <f t="array" aca="1" ref="K201" ca="1">IF(AND($A201&lt;&gt;"",$A201&lt;&gt;"fin"),IF(INDEX(Dépenses!$A$2:$T$5000,$B201,K$1)="","",INDEX(Dépenses!$A$2:$T$5000,$B201,K$1)),"")</f>
        <v/>
      </c>
      <c r="L201" s="10" t="str" cm="1">
        <f t="array" aca="1" ref="L201" ca="1">IF(AND($A201&lt;&gt;"",$A201&lt;&gt;"fin"),IF(INDEX(Dépenses!$A$2:$T$5000,$B201,L$1)="","",INDEX(Dépenses!$A$2:$T$5000,$B201,L$1)),"")</f>
        <v/>
      </c>
      <c r="M201" s="10" t="str" cm="1">
        <f t="array" aca="1" ref="M201" ca="1">IF(AND($A201&lt;&gt;"",$A201&lt;&gt;"fin"),IF(INDEX(Dépenses!$A$2:$T$5000,$B201,M$1)="","",INDEX(Dépenses!$A$2:$T$5000,$B201,M$1)),"")</f>
        <v/>
      </c>
      <c r="N201" s="10" t="str" cm="1">
        <f t="array" aca="1" ref="N201" ca="1">IF(AND($A201&lt;&gt;"",$A201&lt;&gt;"fin"),IF(INDEX(Dépenses!$A$2:$T$5000,$B201,N$1)="","",INDEX(Dépenses!$A$2:$T$5000,$B201,N$1)),"")</f>
        <v/>
      </c>
      <c r="O201" s="10" t="str" cm="1">
        <f t="array" aca="1" ref="O201" ca="1">IF(AND($A201&lt;&gt;"",$A201&lt;&gt;"fin"),IF(INDEX(Dépenses!$A$2:$T$5000,$B201,O$1)="","",INDEX(Dépenses!$A$2:$T$5000,$B201,O$1)),"")</f>
        <v/>
      </c>
      <c r="P201" s="10" t="str" cm="1">
        <f t="array" aca="1" ref="P201" ca="1">IF(AND($A201&lt;&gt;"",$A201&lt;&gt;"fin"),IF(INDEX(Dépenses!$A$2:$T$5000,$B201,P$1)="","",INDEX(Dépenses!$A$2:$T$5000,$B201,P$1)),"")</f>
        <v/>
      </c>
      <c r="Q201" s="10" t="str" cm="1">
        <f t="array" aca="1" ref="Q201" ca="1">IF(AND($A201&lt;&gt;"",$A201&lt;&gt;"fin"),IF(INDEX(Dépenses!$A$2:$T$5000,$B201,Q$1)="","",INDEX(Dépenses!$A$2:$T$5000,$B201,Q$1)),"")</f>
        <v/>
      </c>
      <c r="R201" s="10" t="str" cm="1">
        <f t="array" aca="1" ref="R201" ca="1">IF(AND($A201&lt;&gt;"",$A201&lt;&gt;"fin"),IF(INDEX(Dépenses!$A$2:$T$5000,$B201,R$1)="","",INDEX(Dépenses!$A$2:$T$5000,$B201,R$1)),"")</f>
        <v/>
      </c>
      <c r="S201" s="10" t="str" cm="1">
        <f t="array" aca="1" ref="S201" ca="1">IF(AND($A201&lt;&gt;"",$A201&lt;&gt;"fin"),IF(INDEX(Dépenses!$A$2:$T$5000,$B201,S$1)="","",INDEX(Dépenses!$A$2:$T$5000,$B201,S$1)),"")</f>
        <v/>
      </c>
      <c r="T201" s="10" t="str" cm="1">
        <f t="array" aca="1" ref="T201" ca="1">IF(AND($A201&lt;&gt;"",$A201&lt;&gt;"fin"),IF(INDEX(Dépenses!$A$2:$T$5000,$B201,T$1)="","",INDEX(Dépenses!$A$2:$T$5000,$B201,T$1)),"")</f>
        <v/>
      </c>
    </row>
    <row r="202" spans="1:20" x14ac:dyDescent="0.25">
      <c r="A202" t="str">
        <f ca="1">IF(OR(A201="",A201="fin"),"",IF(ISNA(MATCH($F$3,OFFSET(Dépenses!$F$2:$F$5000,B201,0),0)),"fin",MATCH($F$3,OFFSET(Dépenses!$F$2:$F$5000,B201,0),0)))</f>
        <v/>
      </c>
      <c r="B202" t="str">
        <f t="shared" ca="1" si="4"/>
        <v/>
      </c>
      <c r="D202" s="79" t="str" cm="1">
        <f t="array" aca="1" ref="D202" ca="1">IF(AND($A202&lt;&gt;"",$A202&lt;&gt;"fin"),IF(INDEX(Dépenses!$A$2:$O$5000,$B202,D$1)="","",INDEX(Dépenses!$A$2:$O$5000,$B202,D$1)),"")</f>
        <v/>
      </c>
      <c r="E202" s="79" t="str" cm="1">
        <f t="array" aca="1" ref="E202" ca="1">IF(AND($A202&lt;&gt;"",$A202&lt;&gt;"fin"),IF(INDEX(Dépenses!$A$2:$O$5000,$B202,E$1)="","",INDEX(Dépenses!$A$2:$O$5000,$B202,E$1)),"")</f>
        <v/>
      </c>
      <c r="F202" s="79" t="str" cm="1">
        <f t="array" aca="1" ref="F202" ca="1">IF(AND($A202&lt;&gt;"",$A202&lt;&gt;"fin"),IF(INDEX(Dépenses!$A$2:$O$5000,$B202,F$1)="","",INDEX(Dépenses!$A$2:$O$5000,$B202,F$1)),"")</f>
        <v/>
      </c>
      <c r="G202" s="80" t="str" cm="1">
        <f t="array" aca="1" ref="G202" ca="1">IF(AND($A202&lt;&gt;"",$A202&lt;&gt;"fin"),IF(INDEX(Dépenses!$A$2:$O$5000,$B202,G$1)="","",INDEX(Dépenses!$A$2:$O$5000,$B202,G$1)),"")</f>
        <v/>
      </c>
      <c r="H202" s="11" t="str" cm="1">
        <f t="array" aca="1" ref="H202" ca="1">IF(AND($A202&lt;&gt;"",$A202&lt;&gt;"fin"),IF(INDEX(Dépenses!$A$2:$O$5000,$B202,H$1)="","",INDEX(Dépenses!$A$2:$O$5000,$B202,H$1)),"")</f>
        <v/>
      </c>
      <c r="I202" s="79" t="str" cm="1">
        <f t="array" aca="1" ref="I202" ca="1">IF(AND($A202&lt;&gt;"",$A202&lt;&gt;"fin"),IF(INDEX(Dépenses!$A$2:$O$5000,$B202,I$1)="","",INDEX(Dépenses!$A$2:$O$5000,$B202,I$1)),"")</f>
        <v/>
      </c>
      <c r="J202" s="81" t="str" cm="1">
        <f t="array" aca="1" ref="J202" ca="1">IF(AND($A202&lt;&gt;"",$A202&lt;&gt;"fin"),IF(INDEX(Dépenses!$A$2:$O$5000,$B202,J$1)="","",INDEX(Dépenses!$A$2:$O$5000,$B202,J$1)),"")</f>
        <v/>
      </c>
      <c r="K202" s="10" t="str" cm="1">
        <f t="array" aca="1" ref="K202" ca="1">IF(AND($A202&lt;&gt;"",$A202&lt;&gt;"fin"),IF(INDEX(Dépenses!$A$2:$T$5000,$B202,K$1)="","",INDEX(Dépenses!$A$2:$T$5000,$B202,K$1)),"")</f>
        <v/>
      </c>
      <c r="L202" s="10" t="str" cm="1">
        <f t="array" aca="1" ref="L202" ca="1">IF(AND($A202&lt;&gt;"",$A202&lt;&gt;"fin"),IF(INDEX(Dépenses!$A$2:$T$5000,$B202,L$1)="","",INDEX(Dépenses!$A$2:$T$5000,$B202,L$1)),"")</f>
        <v/>
      </c>
      <c r="M202" s="10" t="str" cm="1">
        <f t="array" aca="1" ref="M202" ca="1">IF(AND($A202&lt;&gt;"",$A202&lt;&gt;"fin"),IF(INDEX(Dépenses!$A$2:$T$5000,$B202,M$1)="","",INDEX(Dépenses!$A$2:$T$5000,$B202,M$1)),"")</f>
        <v/>
      </c>
      <c r="N202" s="10" t="str" cm="1">
        <f t="array" aca="1" ref="N202" ca="1">IF(AND($A202&lt;&gt;"",$A202&lt;&gt;"fin"),IF(INDEX(Dépenses!$A$2:$T$5000,$B202,N$1)="","",INDEX(Dépenses!$A$2:$T$5000,$B202,N$1)),"")</f>
        <v/>
      </c>
      <c r="O202" s="10" t="str" cm="1">
        <f t="array" aca="1" ref="O202" ca="1">IF(AND($A202&lt;&gt;"",$A202&lt;&gt;"fin"),IF(INDEX(Dépenses!$A$2:$T$5000,$B202,O$1)="","",INDEX(Dépenses!$A$2:$T$5000,$B202,O$1)),"")</f>
        <v/>
      </c>
      <c r="P202" s="10" t="str" cm="1">
        <f t="array" aca="1" ref="P202" ca="1">IF(AND($A202&lt;&gt;"",$A202&lt;&gt;"fin"),IF(INDEX(Dépenses!$A$2:$T$5000,$B202,P$1)="","",INDEX(Dépenses!$A$2:$T$5000,$B202,P$1)),"")</f>
        <v/>
      </c>
      <c r="Q202" s="10" t="str" cm="1">
        <f t="array" aca="1" ref="Q202" ca="1">IF(AND($A202&lt;&gt;"",$A202&lt;&gt;"fin"),IF(INDEX(Dépenses!$A$2:$T$5000,$B202,Q$1)="","",INDEX(Dépenses!$A$2:$T$5000,$B202,Q$1)),"")</f>
        <v/>
      </c>
      <c r="R202" s="10" t="str" cm="1">
        <f t="array" aca="1" ref="R202" ca="1">IF(AND($A202&lt;&gt;"",$A202&lt;&gt;"fin"),IF(INDEX(Dépenses!$A$2:$T$5000,$B202,R$1)="","",INDEX(Dépenses!$A$2:$T$5000,$B202,R$1)),"")</f>
        <v/>
      </c>
      <c r="S202" s="10" t="str" cm="1">
        <f t="array" aca="1" ref="S202" ca="1">IF(AND($A202&lt;&gt;"",$A202&lt;&gt;"fin"),IF(INDEX(Dépenses!$A$2:$T$5000,$B202,S$1)="","",INDEX(Dépenses!$A$2:$T$5000,$B202,S$1)),"")</f>
        <v/>
      </c>
      <c r="T202" s="10" t="str" cm="1">
        <f t="array" aca="1" ref="T202" ca="1">IF(AND($A202&lt;&gt;"",$A202&lt;&gt;"fin"),IF(INDEX(Dépenses!$A$2:$T$5000,$B202,T$1)="","",INDEX(Dépenses!$A$2:$T$5000,$B202,T$1)),"")</f>
        <v/>
      </c>
    </row>
    <row r="203" spans="1:20" x14ac:dyDescent="0.25">
      <c r="A203" t="str">
        <f ca="1">IF(OR(A202="",A202="fin"),"",IF(ISNA(MATCH($F$3,OFFSET(Dépenses!$F$2:$F$5000,B202,0),0)),"fin",MATCH($F$3,OFFSET(Dépenses!$F$2:$F$5000,B202,0),0)))</f>
        <v/>
      </c>
      <c r="B203" t="str">
        <f t="shared" ca="1" si="4"/>
        <v/>
      </c>
      <c r="D203" s="79" t="str" cm="1">
        <f t="array" aca="1" ref="D203" ca="1">IF(AND($A203&lt;&gt;"",$A203&lt;&gt;"fin"),IF(INDEX(Dépenses!$A$2:$O$5000,$B203,D$1)="","",INDEX(Dépenses!$A$2:$O$5000,$B203,D$1)),"")</f>
        <v/>
      </c>
      <c r="E203" s="79" t="str" cm="1">
        <f t="array" aca="1" ref="E203" ca="1">IF(AND($A203&lt;&gt;"",$A203&lt;&gt;"fin"),IF(INDEX(Dépenses!$A$2:$O$5000,$B203,E$1)="","",INDEX(Dépenses!$A$2:$O$5000,$B203,E$1)),"")</f>
        <v/>
      </c>
      <c r="F203" s="79" t="str" cm="1">
        <f t="array" aca="1" ref="F203" ca="1">IF(AND($A203&lt;&gt;"",$A203&lt;&gt;"fin"),IF(INDEX(Dépenses!$A$2:$O$5000,$B203,F$1)="","",INDEX(Dépenses!$A$2:$O$5000,$B203,F$1)),"")</f>
        <v/>
      </c>
      <c r="G203" s="80" t="str" cm="1">
        <f t="array" aca="1" ref="G203" ca="1">IF(AND($A203&lt;&gt;"",$A203&lt;&gt;"fin"),IF(INDEX(Dépenses!$A$2:$O$5000,$B203,G$1)="","",INDEX(Dépenses!$A$2:$O$5000,$B203,G$1)),"")</f>
        <v/>
      </c>
      <c r="H203" s="11" t="str" cm="1">
        <f t="array" aca="1" ref="H203" ca="1">IF(AND($A203&lt;&gt;"",$A203&lt;&gt;"fin"),IF(INDEX(Dépenses!$A$2:$O$5000,$B203,H$1)="","",INDEX(Dépenses!$A$2:$O$5000,$B203,H$1)),"")</f>
        <v/>
      </c>
      <c r="I203" s="79" t="str" cm="1">
        <f t="array" aca="1" ref="I203" ca="1">IF(AND($A203&lt;&gt;"",$A203&lt;&gt;"fin"),IF(INDEX(Dépenses!$A$2:$O$5000,$B203,I$1)="","",INDEX(Dépenses!$A$2:$O$5000,$B203,I$1)),"")</f>
        <v/>
      </c>
      <c r="J203" s="81" t="str" cm="1">
        <f t="array" aca="1" ref="J203" ca="1">IF(AND($A203&lt;&gt;"",$A203&lt;&gt;"fin"),IF(INDEX(Dépenses!$A$2:$O$5000,$B203,J$1)="","",INDEX(Dépenses!$A$2:$O$5000,$B203,J$1)),"")</f>
        <v/>
      </c>
      <c r="K203" s="10" t="str" cm="1">
        <f t="array" aca="1" ref="K203" ca="1">IF(AND($A203&lt;&gt;"",$A203&lt;&gt;"fin"),IF(INDEX(Dépenses!$A$2:$T$5000,$B203,K$1)="","",INDEX(Dépenses!$A$2:$T$5000,$B203,K$1)),"")</f>
        <v/>
      </c>
      <c r="L203" s="10" t="str" cm="1">
        <f t="array" aca="1" ref="L203" ca="1">IF(AND($A203&lt;&gt;"",$A203&lt;&gt;"fin"),IF(INDEX(Dépenses!$A$2:$T$5000,$B203,L$1)="","",INDEX(Dépenses!$A$2:$T$5000,$B203,L$1)),"")</f>
        <v/>
      </c>
      <c r="M203" s="10" t="str" cm="1">
        <f t="array" aca="1" ref="M203" ca="1">IF(AND($A203&lt;&gt;"",$A203&lt;&gt;"fin"),IF(INDEX(Dépenses!$A$2:$T$5000,$B203,M$1)="","",INDEX(Dépenses!$A$2:$T$5000,$B203,M$1)),"")</f>
        <v/>
      </c>
      <c r="N203" s="10" t="str" cm="1">
        <f t="array" aca="1" ref="N203" ca="1">IF(AND($A203&lt;&gt;"",$A203&lt;&gt;"fin"),IF(INDEX(Dépenses!$A$2:$T$5000,$B203,N$1)="","",INDEX(Dépenses!$A$2:$T$5000,$B203,N$1)),"")</f>
        <v/>
      </c>
      <c r="O203" s="10" t="str" cm="1">
        <f t="array" aca="1" ref="O203" ca="1">IF(AND($A203&lt;&gt;"",$A203&lt;&gt;"fin"),IF(INDEX(Dépenses!$A$2:$T$5000,$B203,O$1)="","",INDEX(Dépenses!$A$2:$T$5000,$B203,O$1)),"")</f>
        <v/>
      </c>
      <c r="P203" s="10" t="str" cm="1">
        <f t="array" aca="1" ref="P203" ca="1">IF(AND($A203&lt;&gt;"",$A203&lt;&gt;"fin"),IF(INDEX(Dépenses!$A$2:$T$5000,$B203,P$1)="","",INDEX(Dépenses!$A$2:$T$5000,$B203,P$1)),"")</f>
        <v/>
      </c>
      <c r="Q203" s="10" t="str" cm="1">
        <f t="array" aca="1" ref="Q203" ca="1">IF(AND($A203&lt;&gt;"",$A203&lt;&gt;"fin"),IF(INDEX(Dépenses!$A$2:$T$5000,$B203,Q$1)="","",INDEX(Dépenses!$A$2:$T$5000,$B203,Q$1)),"")</f>
        <v/>
      </c>
      <c r="R203" s="10" t="str" cm="1">
        <f t="array" aca="1" ref="R203" ca="1">IF(AND($A203&lt;&gt;"",$A203&lt;&gt;"fin"),IF(INDEX(Dépenses!$A$2:$T$5000,$B203,R$1)="","",INDEX(Dépenses!$A$2:$T$5000,$B203,R$1)),"")</f>
        <v/>
      </c>
      <c r="S203" s="10" t="str" cm="1">
        <f t="array" aca="1" ref="S203" ca="1">IF(AND($A203&lt;&gt;"",$A203&lt;&gt;"fin"),IF(INDEX(Dépenses!$A$2:$T$5000,$B203,S$1)="","",INDEX(Dépenses!$A$2:$T$5000,$B203,S$1)),"")</f>
        <v/>
      </c>
      <c r="T203" s="10" t="str" cm="1">
        <f t="array" aca="1" ref="T203" ca="1">IF(AND($A203&lt;&gt;"",$A203&lt;&gt;"fin"),IF(INDEX(Dépenses!$A$2:$T$5000,$B203,T$1)="","",INDEX(Dépenses!$A$2:$T$5000,$B203,T$1)),"")</f>
        <v/>
      </c>
    </row>
    <row r="204" spans="1:20" x14ac:dyDescent="0.25">
      <c r="A204" t="str">
        <f ca="1">IF(OR(A203="",A203="fin"),"",IF(ISNA(MATCH($F$3,OFFSET(Dépenses!$F$2:$F$5000,B203,0),0)),"fin",MATCH($F$3,OFFSET(Dépenses!$F$2:$F$5000,B203,0),0)))</f>
        <v/>
      </c>
      <c r="B204" t="str">
        <f t="shared" ref="B204:B267" ca="1" si="5">IF(OR(A204="", A204="fin"),"",IF(B203="",A204,B203+A204))</f>
        <v/>
      </c>
      <c r="D204" s="79" t="str" cm="1">
        <f t="array" aca="1" ref="D204" ca="1">IF(AND($A204&lt;&gt;"",$A204&lt;&gt;"fin"),IF(INDEX(Dépenses!$A$2:$O$5000,$B204,D$1)="","",INDEX(Dépenses!$A$2:$O$5000,$B204,D$1)),"")</f>
        <v/>
      </c>
      <c r="E204" s="79" t="str" cm="1">
        <f t="array" aca="1" ref="E204" ca="1">IF(AND($A204&lt;&gt;"",$A204&lt;&gt;"fin"),IF(INDEX(Dépenses!$A$2:$O$5000,$B204,E$1)="","",INDEX(Dépenses!$A$2:$O$5000,$B204,E$1)),"")</f>
        <v/>
      </c>
      <c r="F204" s="79" t="str" cm="1">
        <f t="array" aca="1" ref="F204" ca="1">IF(AND($A204&lt;&gt;"",$A204&lt;&gt;"fin"),IF(INDEX(Dépenses!$A$2:$O$5000,$B204,F$1)="","",INDEX(Dépenses!$A$2:$O$5000,$B204,F$1)),"")</f>
        <v/>
      </c>
      <c r="G204" s="80" t="str" cm="1">
        <f t="array" aca="1" ref="G204" ca="1">IF(AND($A204&lt;&gt;"",$A204&lt;&gt;"fin"),IF(INDEX(Dépenses!$A$2:$O$5000,$B204,G$1)="","",INDEX(Dépenses!$A$2:$O$5000,$B204,G$1)),"")</f>
        <v/>
      </c>
      <c r="H204" s="11" t="str" cm="1">
        <f t="array" aca="1" ref="H204" ca="1">IF(AND($A204&lt;&gt;"",$A204&lt;&gt;"fin"),IF(INDEX(Dépenses!$A$2:$O$5000,$B204,H$1)="","",INDEX(Dépenses!$A$2:$O$5000,$B204,H$1)),"")</f>
        <v/>
      </c>
      <c r="I204" s="79" t="str" cm="1">
        <f t="array" aca="1" ref="I204" ca="1">IF(AND($A204&lt;&gt;"",$A204&lt;&gt;"fin"),IF(INDEX(Dépenses!$A$2:$O$5000,$B204,I$1)="","",INDEX(Dépenses!$A$2:$O$5000,$B204,I$1)),"")</f>
        <v/>
      </c>
      <c r="J204" s="81" t="str" cm="1">
        <f t="array" aca="1" ref="J204" ca="1">IF(AND($A204&lt;&gt;"",$A204&lt;&gt;"fin"),IF(INDEX(Dépenses!$A$2:$O$5000,$B204,J$1)="","",INDEX(Dépenses!$A$2:$O$5000,$B204,J$1)),"")</f>
        <v/>
      </c>
      <c r="K204" s="10" t="str" cm="1">
        <f t="array" aca="1" ref="K204" ca="1">IF(AND($A204&lt;&gt;"",$A204&lt;&gt;"fin"),IF(INDEX(Dépenses!$A$2:$T$5000,$B204,K$1)="","",INDEX(Dépenses!$A$2:$T$5000,$B204,K$1)),"")</f>
        <v/>
      </c>
      <c r="L204" s="10" t="str" cm="1">
        <f t="array" aca="1" ref="L204" ca="1">IF(AND($A204&lt;&gt;"",$A204&lt;&gt;"fin"),IF(INDEX(Dépenses!$A$2:$T$5000,$B204,L$1)="","",INDEX(Dépenses!$A$2:$T$5000,$B204,L$1)),"")</f>
        <v/>
      </c>
      <c r="M204" s="10" t="str" cm="1">
        <f t="array" aca="1" ref="M204" ca="1">IF(AND($A204&lt;&gt;"",$A204&lt;&gt;"fin"),IF(INDEX(Dépenses!$A$2:$T$5000,$B204,M$1)="","",INDEX(Dépenses!$A$2:$T$5000,$B204,M$1)),"")</f>
        <v/>
      </c>
      <c r="N204" s="10" t="str" cm="1">
        <f t="array" aca="1" ref="N204" ca="1">IF(AND($A204&lt;&gt;"",$A204&lt;&gt;"fin"),IF(INDEX(Dépenses!$A$2:$T$5000,$B204,N$1)="","",INDEX(Dépenses!$A$2:$T$5000,$B204,N$1)),"")</f>
        <v/>
      </c>
      <c r="O204" s="10" t="str" cm="1">
        <f t="array" aca="1" ref="O204" ca="1">IF(AND($A204&lt;&gt;"",$A204&lt;&gt;"fin"),IF(INDEX(Dépenses!$A$2:$T$5000,$B204,O$1)="","",INDEX(Dépenses!$A$2:$T$5000,$B204,O$1)),"")</f>
        <v/>
      </c>
      <c r="P204" s="10" t="str" cm="1">
        <f t="array" aca="1" ref="P204" ca="1">IF(AND($A204&lt;&gt;"",$A204&lt;&gt;"fin"),IF(INDEX(Dépenses!$A$2:$T$5000,$B204,P$1)="","",INDEX(Dépenses!$A$2:$T$5000,$B204,P$1)),"")</f>
        <v/>
      </c>
      <c r="Q204" s="10" t="str" cm="1">
        <f t="array" aca="1" ref="Q204" ca="1">IF(AND($A204&lt;&gt;"",$A204&lt;&gt;"fin"),IF(INDEX(Dépenses!$A$2:$T$5000,$B204,Q$1)="","",INDEX(Dépenses!$A$2:$T$5000,$B204,Q$1)),"")</f>
        <v/>
      </c>
      <c r="R204" s="10" t="str" cm="1">
        <f t="array" aca="1" ref="R204" ca="1">IF(AND($A204&lt;&gt;"",$A204&lt;&gt;"fin"),IF(INDEX(Dépenses!$A$2:$T$5000,$B204,R$1)="","",INDEX(Dépenses!$A$2:$T$5000,$B204,R$1)),"")</f>
        <v/>
      </c>
      <c r="S204" s="10" t="str" cm="1">
        <f t="array" aca="1" ref="S204" ca="1">IF(AND($A204&lt;&gt;"",$A204&lt;&gt;"fin"),IF(INDEX(Dépenses!$A$2:$T$5000,$B204,S$1)="","",INDEX(Dépenses!$A$2:$T$5000,$B204,S$1)),"")</f>
        <v/>
      </c>
      <c r="T204" s="10" t="str" cm="1">
        <f t="array" aca="1" ref="T204" ca="1">IF(AND($A204&lt;&gt;"",$A204&lt;&gt;"fin"),IF(INDEX(Dépenses!$A$2:$T$5000,$B204,T$1)="","",INDEX(Dépenses!$A$2:$T$5000,$B204,T$1)),"")</f>
        <v/>
      </c>
    </row>
    <row r="205" spans="1:20" x14ac:dyDescent="0.25">
      <c r="A205" t="str">
        <f ca="1">IF(OR(A204="",A204="fin"),"",IF(ISNA(MATCH($F$3,OFFSET(Dépenses!$F$2:$F$5000,B204,0),0)),"fin",MATCH($F$3,OFFSET(Dépenses!$F$2:$F$5000,B204,0),0)))</f>
        <v/>
      </c>
      <c r="B205" t="str">
        <f t="shared" ca="1" si="5"/>
        <v/>
      </c>
      <c r="D205" s="79" t="str" cm="1">
        <f t="array" aca="1" ref="D205" ca="1">IF(AND($A205&lt;&gt;"",$A205&lt;&gt;"fin"),IF(INDEX(Dépenses!$A$2:$O$5000,$B205,D$1)="","",INDEX(Dépenses!$A$2:$O$5000,$B205,D$1)),"")</f>
        <v/>
      </c>
      <c r="E205" s="79" t="str" cm="1">
        <f t="array" aca="1" ref="E205" ca="1">IF(AND($A205&lt;&gt;"",$A205&lt;&gt;"fin"),IF(INDEX(Dépenses!$A$2:$O$5000,$B205,E$1)="","",INDEX(Dépenses!$A$2:$O$5000,$B205,E$1)),"")</f>
        <v/>
      </c>
      <c r="F205" s="79" t="str" cm="1">
        <f t="array" aca="1" ref="F205" ca="1">IF(AND($A205&lt;&gt;"",$A205&lt;&gt;"fin"),IF(INDEX(Dépenses!$A$2:$O$5000,$B205,F$1)="","",INDEX(Dépenses!$A$2:$O$5000,$B205,F$1)),"")</f>
        <v/>
      </c>
      <c r="G205" s="80" t="str" cm="1">
        <f t="array" aca="1" ref="G205" ca="1">IF(AND($A205&lt;&gt;"",$A205&lt;&gt;"fin"),IF(INDEX(Dépenses!$A$2:$O$5000,$B205,G$1)="","",INDEX(Dépenses!$A$2:$O$5000,$B205,G$1)),"")</f>
        <v/>
      </c>
      <c r="H205" s="11" t="str" cm="1">
        <f t="array" aca="1" ref="H205" ca="1">IF(AND($A205&lt;&gt;"",$A205&lt;&gt;"fin"),IF(INDEX(Dépenses!$A$2:$O$5000,$B205,H$1)="","",INDEX(Dépenses!$A$2:$O$5000,$B205,H$1)),"")</f>
        <v/>
      </c>
      <c r="I205" s="79" t="str" cm="1">
        <f t="array" aca="1" ref="I205" ca="1">IF(AND($A205&lt;&gt;"",$A205&lt;&gt;"fin"),IF(INDEX(Dépenses!$A$2:$O$5000,$B205,I$1)="","",INDEX(Dépenses!$A$2:$O$5000,$B205,I$1)),"")</f>
        <v/>
      </c>
      <c r="J205" s="81" t="str" cm="1">
        <f t="array" aca="1" ref="J205" ca="1">IF(AND($A205&lt;&gt;"",$A205&lt;&gt;"fin"),IF(INDEX(Dépenses!$A$2:$O$5000,$B205,J$1)="","",INDEX(Dépenses!$A$2:$O$5000,$B205,J$1)),"")</f>
        <v/>
      </c>
      <c r="K205" s="10" t="str" cm="1">
        <f t="array" aca="1" ref="K205" ca="1">IF(AND($A205&lt;&gt;"",$A205&lt;&gt;"fin"),IF(INDEX(Dépenses!$A$2:$T$5000,$B205,K$1)="","",INDEX(Dépenses!$A$2:$T$5000,$B205,K$1)),"")</f>
        <v/>
      </c>
      <c r="L205" s="10" t="str" cm="1">
        <f t="array" aca="1" ref="L205" ca="1">IF(AND($A205&lt;&gt;"",$A205&lt;&gt;"fin"),IF(INDEX(Dépenses!$A$2:$T$5000,$B205,L$1)="","",INDEX(Dépenses!$A$2:$T$5000,$B205,L$1)),"")</f>
        <v/>
      </c>
      <c r="M205" s="10" t="str" cm="1">
        <f t="array" aca="1" ref="M205" ca="1">IF(AND($A205&lt;&gt;"",$A205&lt;&gt;"fin"),IF(INDEX(Dépenses!$A$2:$T$5000,$B205,M$1)="","",INDEX(Dépenses!$A$2:$T$5000,$B205,M$1)),"")</f>
        <v/>
      </c>
      <c r="N205" s="10" t="str" cm="1">
        <f t="array" aca="1" ref="N205" ca="1">IF(AND($A205&lt;&gt;"",$A205&lt;&gt;"fin"),IF(INDEX(Dépenses!$A$2:$T$5000,$B205,N$1)="","",INDEX(Dépenses!$A$2:$T$5000,$B205,N$1)),"")</f>
        <v/>
      </c>
      <c r="O205" s="10" t="str" cm="1">
        <f t="array" aca="1" ref="O205" ca="1">IF(AND($A205&lt;&gt;"",$A205&lt;&gt;"fin"),IF(INDEX(Dépenses!$A$2:$T$5000,$B205,O$1)="","",INDEX(Dépenses!$A$2:$T$5000,$B205,O$1)),"")</f>
        <v/>
      </c>
      <c r="P205" s="10" t="str" cm="1">
        <f t="array" aca="1" ref="P205" ca="1">IF(AND($A205&lt;&gt;"",$A205&lt;&gt;"fin"),IF(INDEX(Dépenses!$A$2:$T$5000,$B205,P$1)="","",INDEX(Dépenses!$A$2:$T$5000,$B205,P$1)),"")</f>
        <v/>
      </c>
      <c r="Q205" s="10" t="str" cm="1">
        <f t="array" aca="1" ref="Q205" ca="1">IF(AND($A205&lt;&gt;"",$A205&lt;&gt;"fin"),IF(INDEX(Dépenses!$A$2:$T$5000,$B205,Q$1)="","",INDEX(Dépenses!$A$2:$T$5000,$B205,Q$1)),"")</f>
        <v/>
      </c>
      <c r="R205" s="10" t="str" cm="1">
        <f t="array" aca="1" ref="R205" ca="1">IF(AND($A205&lt;&gt;"",$A205&lt;&gt;"fin"),IF(INDEX(Dépenses!$A$2:$T$5000,$B205,R$1)="","",INDEX(Dépenses!$A$2:$T$5000,$B205,R$1)),"")</f>
        <v/>
      </c>
      <c r="S205" s="10" t="str" cm="1">
        <f t="array" aca="1" ref="S205" ca="1">IF(AND($A205&lt;&gt;"",$A205&lt;&gt;"fin"),IF(INDEX(Dépenses!$A$2:$T$5000,$B205,S$1)="","",INDEX(Dépenses!$A$2:$T$5000,$B205,S$1)),"")</f>
        <v/>
      </c>
      <c r="T205" s="10" t="str" cm="1">
        <f t="array" aca="1" ref="T205" ca="1">IF(AND($A205&lt;&gt;"",$A205&lt;&gt;"fin"),IF(INDEX(Dépenses!$A$2:$T$5000,$B205,T$1)="","",INDEX(Dépenses!$A$2:$T$5000,$B205,T$1)),"")</f>
        <v/>
      </c>
    </row>
    <row r="206" spans="1:20" x14ac:dyDescent="0.25">
      <c r="A206" t="str">
        <f ca="1">IF(OR(A205="",A205="fin"),"",IF(ISNA(MATCH($F$3,OFFSET(Dépenses!$F$2:$F$5000,B205,0),0)),"fin",MATCH($F$3,OFFSET(Dépenses!$F$2:$F$5000,B205,0),0)))</f>
        <v/>
      </c>
      <c r="B206" t="str">
        <f t="shared" ca="1" si="5"/>
        <v/>
      </c>
      <c r="D206" s="79" t="str" cm="1">
        <f t="array" aca="1" ref="D206" ca="1">IF(AND($A206&lt;&gt;"",$A206&lt;&gt;"fin"),IF(INDEX(Dépenses!$A$2:$O$5000,$B206,D$1)="","",INDEX(Dépenses!$A$2:$O$5000,$B206,D$1)),"")</f>
        <v/>
      </c>
      <c r="E206" s="79" t="str" cm="1">
        <f t="array" aca="1" ref="E206" ca="1">IF(AND($A206&lt;&gt;"",$A206&lt;&gt;"fin"),IF(INDEX(Dépenses!$A$2:$O$5000,$B206,E$1)="","",INDEX(Dépenses!$A$2:$O$5000,$B206,E$1)),"")</f>
        <v/>
      </c>
      <c r="F206" s="79" t="str" cm="1">
        <f t="array" aca="1" ref="F206" ca="1">IF(AND($A206&lt;&gt;"",$A206&lt;&gt;"fin"),IF(INDEX(Dépenses!$A$2:$O$5000,$B206,F$1)="","",INDEX(Dépenses!$A$2:$O$5000,$B206,F$1)),"")</f>
        <v/>
      </c>
      <c r="G206" s="80" t="str" cm="1">
        <f t="array" aca="1" ref="G206" ca="1">IF(AND($A206&lt;&gt;"",$A206&lt;&gt;"fin"),IF(INDEX(Dépenses!$A$2:$O$5000,$B206,G$1)="","",INDEX(Dépenses!$A$2:$O$5000,$B206,G$1)),"")</f>
        <v/>
      </c>
      <c r="H206" s="11" t="str" cm="1">
        <f t="array" aca="1" ref="H206" ca="1">IF(AND($A206&lt;&gt;"",$A206&lt;&gt;"fin"),IF(INDEX(Dépenses!$A$2:$O$5000,$B206,H$1)="","",INDEX(Dépenses!$A$2:$O$5000,$B206,H$1)),"")</f>
        <v/>
      </c>
      <c r="I206" s="79" t="str" cm="1">
        <f t="array" aca="1" ref="I206" ca="1">IF(AND($A206&lt;&gt;"",$A206&lt;&gt;"fin"),IF(INDEX(Dépenses!$A$2:$O$5000,$B206,I$1)="","",INDEX(Dépenses!$A$2:$O$5000,$B206,I$1)),"")</f>
        <v/>
      </c>
      <c r="J206" s="81" t="str" cm="1">
        <f t="array" aca="1" ref="J206" ca="1">IF(AND($A206&lt;&gt;"",$A206&lt;&gt;"fin"),IF(INDEX(Dépenses!$A$2:$O$5000,$B206,J$1)="","",INDEX(Dépenses!$A$2:$O$5000,$B206,J$1)),"")</f>
        <v/>
      </c>
      <c r="K206" s="10" t="str" cm="1">
        <f t="array" aca="1" ref="K206" ca="1">IF(AND($A206&lt;&gt;"",$A206&lt;&gt;"fin"),IF(INDEX(Dépenses!$A$2:$T$5000,$B206,K$1)="","",INDEX(Dépenses!$A$2:$T$5000,$B206,K$1)),"")</f>
        <v/>
      </c>
      <c r="L206" s="10" t="str" cm="1">
        <f t="array" aca="1" ref="L206" ca="1">IF(AND($A206&lt;&gt;"",$A206&lt;&gt;"fin"),IF(INDEX(Dépenses!$A$2:$T$5000,$B206,L$1)="","",INDEX(Dépenses!$A$2:$T$5000,$B206,L$1)),"")</f>
        <v/>
      </c>
      <c r="M206" s="10" t="str" cm="1">
        <f t="array" aca="1" ref="M206" ca="1">IF(AND($A206&lt;&gt;"",$A206&lt;&gt;"fin"),IF(INDEX(Dépenses!$A$2:$T$5000,$B206,M$1)="","",INDEX(Dépenses!$A$2:$T$5000,$B206,M$1)),"")</f>
        <v/>
      </c>
      <c r="N206" s="10" t="str" cm="1">
        <f t="array" aca="1" ref="N206" ca="1">IF(AND($A206&lt;&gt;"",$A206&lt;&gt;"fin"),IF(INDEX(Dépenses!$A$2:$T$5000,$B206,N$1)="","",INDEX(Dépenses!$A$2:$T$5000,$B206,N$1)),"")</f>
        <v/>
      </c>
      <c r="O206" s="10" t="str" cm="1">
        <f t="array" aca="1" ref="O206" ca="1">IF(AND($A206&lt;&gt;"",$A206&lt;&gt;"fin"),IF(INDEX(Dépenses!$A$2:$T$5000,$B206,O$1)="","",INDEX(Dépenses!$A$2:$T$5000,$B206,O$1)),"")</f>
        <v/>
      </c>
      <c r="P206" s="10" t="str" cm="1">
        <f t="array" aca="1" ref="P206" ca="1">IF(AND($A206&lt;&gt;"",$A206&lt;&gt;"fin"),IF(INDEX(Dépenses!$A$2:$T$5000,$B206,P$1)="","",INDEX(Dépenses!$A$2:$T$5000,$B206,P$1)),"")</f>
        <v/>
      </c>
      <c r="Q206" s="10" t="str" cm="1">
        <f t="array" aca="1" ref="Q206" ca="1">IF(AND($A206&lt;&gt;"",$A206&lt;&gt;"fin"),IF(INDEX(Dépenses!$A$2:$T$5000,$B206,Q$1)="","",INDEX(Dépenses!$A$2:$T$5000,$B206,Q$1)),"")</f>
        <v/>
      </c>
      <c r="R206" s="10" t="str" cm="1">
        <f t="array" aca="1" ref="R206" ca="1">IF(AND($A206&lt;&gt;"",$A206&lt;&gt;"fin"),IF(INDEX(Dépenses!$A$2:$T$5000,$B206,R$1)="","",INDEX(Dépenses!$A$2:$T$5000,$B206,R$1)),"")</f>
        <v/>
      </c>
      <c r="S206" s="10" t="str" cm="1">
        <f t="array" aca="1" ref="S206" ca="1">IF(AND($A206&lt;&gt;"",$A206&lt;&gt;"fin"),IF(INDEX(Dépenses!$A$2:$T$5000,$B206,S$1)="","",INDEX(Dépenses!$A$2:$T$5000,$B206,S$1)),"")</f>
        <v/>
      </c>
      <c r="T206" s="10" t="str" cm="1">
        <f t="array" aca="1" ref="T206" ca="1">IF(AND($A206&lt;&gt;"",$A206&lt;&gt;"fin"),IF(INDEX(Dépenses!$A$2:$T$5000,$B206,T$1)="","",INDEX(Dépenses!$A$2:$T$5000,$B206,T$1)),"")</f>
        <v/>
      </c>
    </row>
    <row r="207" spans="1:20" x14ac:dyDescent="0.25">
      <c r="A207" t="str">
        <f ca="1">IF(OR(A206="",A206="fin"),"",IF(ISNA(MATCH($F$3,OFFSET(Dépenses!$F$2:$F$5000,B206,0),0)),"fin",MATCH($F$3,OFFSET(Dépenses!$F$2:$F$5000,B206,0),0)))</f>
        <v/>
      </c>
      <c r="B207" t="str">
        <f t="shared" ca="1" si="5"/>
        <v/>
      </c>
      <c r="D207" s="79" t="str" cm="1">
        <f t="array" aca="1" ref="D207" ca="1">IF(AND($A207&lt;&gt;"",$A207&lt;&gt;"fin"),IF(INDEX(Dépenses!$A$2:$O$5000,$B207,D$1)="","",INDEX(Dépenses!$A$2:$O$5000,$B207,D$1)),"")</f>
        <v/>
      </c>
      <c r="E207" s="79" t="str" cm="1">
        <f t="array" aca="1" ref="E207" ca="1">IF(AND($A207&lt;&gt;"",$A207&lt;&gt;"fin"),IF(INDEX(Dépenses!$A$2:$O$5000,$B207,E$1)="","",INDEX(Dépenses!$A$2:$O$5000,$B207,E$1)),"")</f>
        <v/>
      </c>
      <c r="F207" s="79" t="str" cm="1">
        <f t="array" aca="1" ref="F207" ca="1">IF(AND($A207&lt;&gt;"",$A207&lt;&gt;"fin"),IF(INDEX(Dépenses!$A$2:$O$5000,$B207,F$1)="","",INDEX(Dépenses!$A$2:$O$5000,$B207,F$1)),"")</f>
        <v/>
      </c>
      <c r="G207" s="80" t="str" cm="1">
        <f t="array" aca="1" ref="G207" ca="1">IF(AND($A207&lt;&gt;"",$A207&lt;&gt;"fin"),IF(INDEX(Dépenses!$A$2:$O$5000,$B207,G$1)="","",INDEX(Dépenses!$A$2:$O$5000,$B207,G$1)),"")</f>
        <v/>
      </c>
      <c r="H207" s="11" t="str" cm="1">
        <f t="array" aca="1" ref="H207" ca="1">IF(AND($A207&lt;&gt;"",$A207&lt;&gt;"fin"),IF(INDEX(Dépenses!$A$2:$O$5000,$B207,H$1)="","",INDEX(Dépenses!$A$2:$O$5000,$B207,H$1)),"")</f>
        <v/>
      </c>
      <c r="I207" s="79" t="str" cm="1">
        <f t="array" aca="1" ref="I207" ca="1">IF(AND($A207&lt;&gt;"",$A207&lt;&gt;"fin"),IF(INDEX(Dépenses!$A$2:$O$5000,$B207,I$1)="","",INDEX(Dépenses!$A$2:$O$5000,$B207,I$1)),"")</f>
        <v/>
      </c>
      <c r="J207" s="81" t="str" cm="1">
        <f t="array" aca="1" ref="J207" ca="1">IF(AND($A207&lt;&gt;"",$A207&lt;&gt;"fin"),IF(INDEX(Dépenses!$A$2:$O$5000,$B207,J$1)="","",INDEX(Dépenses!$A$2:$O$5000,$B207,J$1)),"")</f>
        <v/>
      </c>
      <c r="K207" s="10" t="str" cm="1">
        <f t="array" aca="1" ref="K207" ca="1">IF(AND($A207&lt;&gt;"",$A207&lt;&gt;"fin"),IF(INDEX(Dépenses!$A$2:$T$5000,$B207,K$1)="","",INDEX(Dépenses!$A$2:$T$5000,$B207,K$1)),"")</f>
        <v/>
      </c>
      <c r="L207" s="10" t="str" cm="1">
        <f t="array" aca="1" ref="L207" ca="1">IF(AND($A207&lt;&gt;"",$A207&lt;&gt;"fin"),IF(INDEX(Dépenses!$A$2:$T$5000,$B207,L$1)="","",INDEX(Dépenses!$A$2:$T$5000,$B207,L$1)),"")</f>
        <v/>
      </c>
      <c r="M207" s="10" t="str" cm="1">
        <f t="array" aca="1" ref="M207" ca="1">IF(AND($A207&lt;&gt;"",$A207&lt;&gt;"fin"),IF(INDEX(Dépenses!$A$2:$T$5000,$B207,M$1)="","",INDEX(Dépenses!$A$2:$T$5000,$B207,M$1)),"")</f>
        <v/>
      </c>
      <c r="N207" s="10" t="str" cm="1">
        <f t="array" aca="1" ref="N207" ca="1">IF(AND($A207&lt;&gt;"",$A207&lt;&gt;"fin"),IF(INDEX(Dépenses!$A$2:$T$5000,$B207,N$1)="","",INDEX(Dépenses!$A$2:$T$5000,$B207,N$1)),"")</f>
        <v/>
      </c>
      <c r="O207" s="10" t="str" cm="1">
        <f t="array" aca="1" ref="O207" ca="1">IF(AND($A207&lt;&gt;"",$A207&lt;&gt;"fin"),IF(INDEX(Dépenses!$A$2:$T$5000,$B207,O$1)="","",INDEX(Dépenses!$A$2:$T$5000,$B207,O$1)),"")</f>
        <v/>
      </c>
      <c r="P207" s="10" t="str" cm="1">
        <f t="array" aca="1" ref="P207" ca="1">IF(AND($A207&lt;&gt;"",$A207&lt;&gt;"fin"),IF(INDEX(Dépenses!$A$2:$T$5000,$B207,P$1)="","",INDEX(Dépenses!$A$2:$T$5000,$B207,P$1)),"")</f>
        <v/>
      </c>
      <c r="Q207" s="10" t="str" cm="1">
        <f t="array" aca="1" ref="Q207" ca="1">IF(AND($A207&lt;&gt;"",$A207&lt;&gt;"fin"),IF(INDEX(Dépenses!$A$2:$T$5000,$B207,Q$1)="","",INDEX(Dépenses!$A$2:$T$5000,$B207,Q$1)),"")</f>
        <v/>
      </c>
      <c r="R207" s="10" t="str" cm="1">
        <f t="array" aca="1" ref="R207" ca="1">IF(AND($A207&lt;&gt;"",$A207&lt;&gt;"fin"),IF(INDEX(Dépenses!$A$2:$T$5000,$B207,R$1)="","",INDEX(Dépenses!$A$2:$T$5000,$B207,R$1)),"")</f>
        <v/>
      </c>
      <c r="S207" s="10" t="str" cm="1">
        <f t="array" aca="1" ref="S207" ca="1">IF(AND($A207&lt;&gt;"",$A207&lt;&gt;"fin"),IF(INDEX(Dépenses!$A$2:$T$5000,$B207,S$1)="","",INDEX(Dépenses!$A$2:$T$5000,$B207,S$1)),"")</f>
        <v/>
      </c>
      <c r="T207" s="10" t="str" cm="1">
        <f t="array" aca="1" ref="T207" ca="1">IF(AND($A207&lt;&gt;"",$A207&lt;&gt;"fin"),IF(INDEX(Dépenses!$A$2:$T$5000,$B207,T$1)="","",INDEX(Dépenses!$A$2:$T$5000,$B207,T$1)),"")</f>
        <v/>
      </c>
    </row>
    <row r="208" spans="1:20" x14ac:dyDescent="0.25">
      <c r="A208" t="str">
        <f ca="1">IF(OR(A207="",A207="fin"),"",IF(ISNA(MATCH($F$3,OFFSET(Dépenses!$F$2:$F$5000,B207,0),0)),"fin",MATCH($F$3,OFFSET(Dépenses!$F$2:$F$5000,B207,0),0)))</f>
        <v/>
      </c>
      <c r="B208" t="str">
        <f t="shared" ca="1" si="5"/>
        <v/>
      </c>
      <c r="D208" s="79" t="str" cm="1">
        <f t="array" aca="1" ref="D208" ca="1">IF(AND($A208&lt;&gt;"",$A208&lt;&gt;"fin"),IF(INDEX(Dépenses!$A$2:$O$5000,$B208,D$1)="","",INDEX(Dépenses!$A$2:$O$5000,$B208,D$1)),"")</f>
        <v/>
      </c>
      <c r="E208" s="79" t="str" cm="1">
        <f t="array" aca="1" ref="E208" ca="1">IF(AND($A208&lt;&gt;"",$A208&lt;&gt;"fin"),IF(INDEX(Dépenses!$A$2:$O$5000,$B208,E$1)="","",INDEX(Dépenses!$A$2:$O$5000,$B208,E$1)),"")</f>
        <v/>
      </c>
      <c r="F208" s="79" t="str" cm="1">
        <f t="array" aca="1" ref="F208" ca="1">IF(AND($A208&lt;&gt;"",$A208&lt;&gt;"fin"),IF(INDEX(Dépenses!$A$2:$O$5000,$B208,F$1)="","",INDEX(Dépenses!$A$2:$O$5000,$B208,F$1)),"")</f>
        <v/>
      </c>
      <c r="G208" s="80" t="str" cm="1">
        <f t="array" aca="1" ref="G208" ca="1">IF(AND($A208&lt;&gt;"",$A208&lt;&gt;"fin"),IF(INDEX(Dépenses!$A$2:$O$5000,$B208,G$1)="","",INDEX(Dépenses!$A$2:$O$5000,$B208,G$1)),"")</f>
        <v/>
      </c>
      <c r="H208" s="11" t="str" cm="1">
        <f t="array" aca="1" ref="H208" ca="1">IF(AND($A208&lt;&gt;"",$A208&lt;&gt;"fin"),IF(INDEX(Dépenses!$A$2:$O$5000,$B208,H$1)="","",INDEX(Dépenses!$A$2:$O$5000,$B208,H$1)),"")</f>
        <v/>
      </c>
      <c r="I208" s="79" t="str" cm="1">
        <f t="array" aca="1" ref="I208" ca="1">IF(AND($A208&lt;&gt;"",$A208&lt;&gt;"fin"),IF(INDEX(Dépenses!$A$2:$O$5000,$B208,I$1)="","",INDEX(Dépenses!$A$2:$O$5000,$B208,I$1)),"")</f>
        <v/>
      </c>
      <c r="J208" s="81" t="str" cm="1">
        <f t="array" aca="1" ref="J208" ca="1">IF(AND($A208&lt;&gt;"",$A208&lt;&gt;"fin"),IF(INDEX(Dépenses!$A$2:$O$5000,$B208,J$1)="","",INDEX(Dépenses!$A$2:$O$5000,$B208,J$1)),"")</f>
        <v/>
      </c>
      <c r="K208" s="10" t="str" cm="1">
        <f t="array" aca="1" ref="K208" ca="1">IF(AND($A208&lt;&gt;"",$A208&lt;&gt;"fin"),IF(INDEX(Dépenses!$A$2:$T$5000,$B208,K$1)="","",INDEX(Dépenses!$A$2:$T$5000,$B208,K$1)),"")</f>
        <v/>
      </c>
      <c r="L208" s="10" t="str" cm="1">
        <f t="array" aca="1" ref="L208" ca="1">IF(AND($A208&lt;&gt;"",$A208&lt;&gt;"fin"),IF(INDEX(Dépenses!$A$2:$T$5000,$B208,L$1)="","",INDEX(Dépenses!$A$2:$T$5000,$B208,L$1)),"")</f>
        <v/>
      </c>
      <c r="M208" s="10" t="str" cm="1">
        <f t="array" aca="1" ref="M208" ca="1">IF(AND($A208&lt;&gt;"",$A208&lt;&gt;"fin"),IF(INDEX(Dépenses!$A$2:$T$5000,$B208,M$1)="","",INDEX(Dépenses!$A$2:$T$5000,$B208,M$1)),"")</f>
        <v/>
      </c>
      <c r="N208" s="10" t="str" cm="1">
        <f t="array" aca="1" ref="N208" ca="1">IF(AND($A208&lt;&gt;"",$A208&lt;&gt;"fin"),IF(INDEX(Dépenses!$A$2:$T$5000,$B208,N$1)="","",INDEX(Dépenses!$A$2:$T$5000,$B208,N$1)),"")</f>
        <v/>
      </c>
      <c r="O208" s="10" t="str" cm="1">
        <f t="array" aca="1" ref="O208" ca="1">IF(AND($A208&lt;&gt;"",$A208&lt;&gt;"fin"),IF(INDEX(Dépenses!$A$2:$T$5000,$B208,O$1)="","",INDEX(Dépenses!$A$2:$T$5000,$B208,O$1)),"")</f>
        <v/>
      </c>
      <c r="P208" s="10" t="str" cm="1">
        <f t="array" aca="1" ref="P208" ca="1">IF(AND($A208&lt;&gt;"",$A208&lt;&gt;"fin"),IF(INDEX(Dépenses!$A$2:$T$5000,$B208,P$1)="","",INDEX(Dépenses!$A$2:$T$5000,$B208,P$1)),"")</f>
        <v/>
      </c>
      <c r="Q208" s="10" t="str" cm="1">
        <f t="array" aca="1" ref="Q208" ca="1">IF(AND($A208&lt;&gt;"",$A208&lt;&gt;"fin"),IF(INDEX(Dépenses!$A$2:$T$5000,$B208,Q$1)="","",INDEX(Dépenses!$A$2:$T$5000,$B208,Q$1)),"")</f>
        <v/>
      </c>
      <c r="R208" s="10" t="str" cm="1">
        <f t="array" aca="1" ref="R208" ca="1">IF(AND($A208&lt;&gt;"",$A208&lt;&gt;"fin"),IF(INDEX(Dépenses!$A$2:$T$5000,$B208,R$1)="","",INDEX(Dépenses!$A$2:$T$5000,$B208,R$1)),"")</f>
        <v/>
      </c>
      <c r="S208" s="10" t="str" cm="1">
        <f t="array" aca="1" ref="S208" ca="1">IF(AND($A208&lt;&gt;"",$A208&lt;&gt;"fin"),IF(INDEX(Dépenses!$A$2:$T$5000,$B208,S$1)="","",INDEX(Dépenses!$A$2:$T$5000,$B208,S$1)),"")</f>
        <v/>
      </c>
      <c r="T208" s="10" t="str" cm="1">
        <f t="array" aca="1" ref="T208" ca="1">IF(AND($A208&lt;&gt;"",$A208&lt;&gt;"fin"),IF(INDEX(Dépenses!$A$2:$T$5000,$B208,T$1)="","",INDEX(Dépenses!$A$2:$T$5000,$B208,T$1)),"")</f>
        <v/>
      </c>
    </row>
    <row r="209" spans="1:20" x14ac:dyDescent="0.25">
      <c r="A209" t="str">
        <f ca="1">IF(OR(A208="",A208="fin"),"",IF(ISNA(MATCH($F$3,OFFSET(Dépenses!$F$2:$F$5000,B208,0),0)),"fin",MATCH($F$3,OFFSET(Dépenses!$F$2:$F$5000,B208,0),0)))</f>
        <v/>
      </c>
      <c r="B209" t="str">
        <f t="shared" ca="1" si="5"/>
        <v/>
      </c>
      <c r="D209" s="79" t="str" cm="1">
        <f t="array" aca="1" ref="D209" ca="1">IF(AND($A209&lt;&gt;"",$A209&lt;&gt;"fin"),IF(INDEX(Dépenses!$A$2:$O$5000,$B209,D$1)="","",INDEX(Dépenses!$A$2:$O$5000,$B209,D$1)),"")</f>
        <v/>
      </c>
      <c r="E209" s="79" t="str" cm="1">
        <f t="array" aca="1" ref="E209" ca="1">IF(AND($A209&lt;&gt;"",$A209&lt;&gt;"fin"),IF(INDEX(Dépenses!$A$2:$O$5000,$B209,E$1)="","",INDEX(Dépenses!$A$2:$O$5000,$B209,E$1)),"")</f>
        <v/>
      </c>
      <c r="F209" s="79" t="str" cm="1">
        <f t="array" aca="1" ref="F209" ca="1">IF(AND($A209&lt;&gt;"",$A209&lt;&gt;"fin"),IF(INDEX(Dépenses!$A$2:$O$5000,$B209,F$1)="","",INDEX(Dépenses!$A$2:$O$5000,$B209,F$1)),"")</f>
        <v/>
      </c>
      <c r="G209" s="80" t="str" cm="1">
        <f t="array" aca="1" ref="G209" ca="1">IF(AND($A209&lt;&gt;"",$A209&lt;&gt;"fin"),IF(INDEX(Dépenses!$A$2:$O$5000,$B209,G$1)="","",INDEX(Dépenses!$A$2:$O$5000,$B209,G$1)),"")</f>
        <v/>
      </c>
      <c r="H209" s="11" t="str" cm="1">
        <f t="array" aca="1" ref="H209" ca="1">IF(AND($A209&lt;&gt;"",$A209&lt;&gt;"fin"),IF(INDEX(Dépenses!$A$2:$O$5000,$B209,H$1)="","",INDEX(Dépenses!$A$2:$O$5000,$B209,H$1)),"")</f>
        <v/>
      </c>
      <c r="I209" s="79" t="str" cm="1">
        <f t="array" aca="1" ref="I209" ca="1">IF(AND($A209&lt;&gt;"",$A209&lt;&gt;"fin"),IF(INDEX(Dépenses!$A$2:$O$5000,$B209,I$1)="","",INDEX(Dépenses!$A$2:$O$5000,$B209,I$1)),"")</f>
        <v/>
      </c>
      <c r="J209" s="81" t="str" cm="1">
        <f t="array" aca="1" ref="J209" ca="1">IF(AND($A209&lt;&gt;"",$A209&lt;&gt;"fin"),IF(INDEX(Dépenses!$A$2:$O$5000,$B209,J$1)="","",INDEX(Dépenses!$A$2:$O$5000,$B209,J$1)),"")</f>
        <v/>
      </c>
      <c r="K209" s="10" t="str" cm="1">
        <f t="array" aca="1" ref="K209" ca="1">IF(AND($A209&lt;&gt;"",$A209&lt;&gt;"fin"),IF(INDEX(Dépenses!$A$2:$T$5000,$B209,K$1)="","",INDEX(Dépenses!$A$2:$T$5000,$B209,K$1)),"")</f>
        <v/>
      </c>
      <c r="L209" s="10" t="str" cm="1">
        <f t="array" aca="1" ref="L209" ca="1">IF(AND($A209&lt;&gt;"",$A209&lt;&gt;"fin"),IF(INDEX(Dépenses!$A$2:$T$5000,$B209,L$1)="","",INDEX(Dépenses!$A$2:$T$5000,$B209,L$1)),"")</f>
        <v/>
      </c>
      <c r="M209" s="10" t="str" cm="1">
        <f t="array" aca="1" ref="M209" ca="1">IF(AND($A209&lt;&gt;"",$A209&lt;&gt;"fin"),IF(INDEX(Dépenses!$A$2:$T$5000,$B209,M$1)="","",INDEX(Dépenses!$A$2:$T$5000,$B209,M$1)),"")</f>
        <v/>
      </c>
      <c r="N209" s="10" t="str" cm="1">
        <f t="array" aca="1" ref="N209" ca="1">IF(AND($A209&lt;&gt;"",$A209&lt;&gt;"fin"),IF(INDEX(Dépenses!$A$2:$T$5000,$B209,N$1)="","",INDEX(Dépenses!$A$2:$T$5000,$B209,N$1)),"")</f>
        <v/>
      </c>
      <c r="O209" s="10" t="str" cm="1">
        <f t="array" aca="1" ref="O209" ca="1">IF(AND($A209&lt;&gt;"",$A209&lt;&gt;"fin"),IF(INDEX(Dépenses!$A$2:$T$5000,$B209,O$1)="","",INDEX(Dépenses!$A$2:$T$5000,$B209,O$1)),"")</f>
        <v/>
      </c>
      <c r="P209" s="10" t="str" cm="1">
        <f t="array" aca="1" ref="P209" ca="1">IF(AND($A209&lt;&gt;"",$A209&lt;&gt;"fin"),IF(INDEX(Dépenses!$A$2:$T$5000,$B209,P$1)="","",INDEX(Dépenses!$A$2:$T$5000,$B209,P$1)),"")</f>
        <v/>
      </c>
      <c r="Q209" s="10" t="str" cm="1">
        <f t="array" aca="1" ref="Q209" ca="1">IF(AND($A209&lt;&gt;"",$A209&lt;&gt;"fin"),IF(INDEX(Dépenses!$A$2:$T$5000,$B209,Q$1)="","",INDEX(Dépenses!$A$2:$T$5000,$B209,Q$1)),"")</f>
        <v/>
      </c>
      <c r="R209" s="10" t="str" cm="1">
        <f t="array" aca="1" ref="R209" ca="1">IF(AND($A209&lt;&gt;"",$A209&lt;&gt;"fin"),IF(INDEX(Dépenses!$A$2:$T$5000,$B209,R$1)="","",INDEX(Dépenses!$A$2:$T$5000,$B209,R$1)),"")</f>
        <v/>
      </c>
      <c r="S209" s="10" t="str" cm="1">
        <f t="array" aca="1" ref="S209" ca="1">IF(AND($A209&lt;&gt;"",$A209&lt;&gt;"fin"),IF(INDEX(Dépenses!$A$2:$T$5000,$B209,S$1)="","",INDEX(Dépenses!$A$2:$T$5000,$B209,S$1)),"")</f>
        <v/>
      </c>
      <c r="T209" s="10" t="str" cm="1">
        <f t="array" aca="1" ref="T209" ca="1">IF(AND($A209&lt;&gt;"",$A209&lt;&gt;"fin"),IF(INDEX(Dépenses!$A$2:$T$5000,$B209,T$1)="","",INDEX(Dépenses!$A$2:$T$5000,$B209,T$1)),"")</f>
        <v/>
      </c>
    </row>
    <row r="210" spans="1:20" x14ac:dyDescent="0.25">
      <c r="A210" t="str">
        <f ca="1">IF(OR(A209="",A209="fin"),"",IF(ISNA(MATCH($F$3,OFFSET(Dépenses!$F$2:$F$5000,B209,0),0)),"fin",MATCH($F$3,OFFSET(Dépenses!$F$2:$F$5000,B209,0),0)))</f>
        <v/>
      </c>
      <c r="B210" t="str">
        <f t="shared" ca="1" si="5"/>
        <v/>
      </c>
      <c r="D210" s="79" t="str" cm="1">
        <f t="array" aca="1" ref="D210" ca="1">IF(AND($A210&lt;&gt;"",$A210&lt;&gt;"fin"),IF(INDEX(Dépenses!$A$2:$O$5000,$B210,D$1)="","",INDEX(Dépenses!$A$2:$O$5000,$B210,D$1)),"")</f>
        <v/>
      </c>
      <c r="E210" s="79" t="str" cm="1">
        <f t="array" aca="1" ref="E210" ca="1">IF(AND($A210&lt;&gt;"",$A210&lt;&gt;"fin"),IF(INDEX(Dépenses!$A$2:$O$5000,$B210,E$1)="","",INDEX(Dépenses!$A$2:$O$5000,$B210,E$1)),"")</f>
        <v/>
      </c>
      <c r="F210" s="79" t="str" cm="1">
        <f t="array" aca="1" ref="F210" ca="1">IF(AND($A210&lt;&gt;"",$A210&lt;&gt;"fin"),IF(INDEX(Dépenses!$A$2:$O$5000,$B210,F$1)="","",INDEX(Dépenses!$A$2:$O$5000,$B210,F$1)),"")</f>
        <v/>
      </c>
      <c r="G210" s="80" t="str" cm="1">
        <f t="array" aca="1" ref="G210" ca="1">IF(AND($A210&lt;&gt;"",$A210&lt;&gt;"fin"),IF(INDEX(Dépenses!$A$2:$O$5000,$B210,G$1)="","",INDEX(Dépenses!$A$2:$O$5000,$B210,G$1)),"")</f>
        <v/>
      </c>
      <c r="H210" s="11" t="str" cm="1">
        <f t="array" aca="1" ref="H210" ca="1">IF(AND($A210&lt;&gt;"",$A210&lt;&gt;"fin"),IF(INDEX(Dépenses!$A$2:$O$5000,$B210,H$1)="","",INDEX(Dépenses!$A$2:$O$5000,$B210,H$1)),"")</f>
        <v/>
      </c>
      <c r="I210" s="79" t="str" cm="1">
        <f t="array" aca="1" ref="I210" ca="1">IF(AND($A210&lt;&gt;"",$A210&lt;&gt;"fin"),IF(INDEX(Dépenses!$A$2:$O$5000,$B210,I$1)="","",INDEX(Dépenses!$A$2:$O$5000,$B210,I$1)),"")</f>
        <v/>
      </c>
      <c r="J210" s="81" t="str" cm="1">
        <f t="array" aca="1" ref="J210" ca="1">IF(AND($A210&lt;&gt;"",$A210&lt;&gt;"fin"),IF(INDEX(Dépenses!$A$2:$O$5000,$B210,J$1)="","",INDEX(Dépenses!$A$2:$O$5000,$B210,J$1)),"")</f>
        <v/>
      </c>
      <c r="K210" s="10" t="str" cm="1">
        <f t="array" aca="1" ref="K210" ca="1">IF(AND($A210&lt;&gt;"",$A210&lt;&gt;"fin"),IF(INDEX(Dépenses!$A$2:$T$5000,$B210,K$1)="","",INDEX(Dépenses!$A$2:$T$5000,$B210,K$1)),"")</f>
        <v/>
      </c>
      <c r="L210" s="10" t="str" cm="1">
        <f t="array" aca="1" ref="L210" ca="1">IF(AND($A210&lt;&gt;"",$A210&lt;&gt;"fin"),IF(INDEX(Dépenses!$A$2:$T$5000,$B210,L$1)="","",INDEX(Dépenses!$A$2:$T$5000,$B210,L$1)),"")</f>
        <v/>
      </c>
      <c r="M210" s="10" t="str" cm="1">
        <f t="array" aca="1" ref="M210" ca="1">IF(AND($A210&lt;&gt;"",$A210&lt;&gt;"fin"),IF(INDEX(Dépenses!$A$2:$T$5000,$B210,M$1)="","",INDEX(Dépenses!$A$2:$T$5000,$B210,M$1)),"")</f>
        <v/>
      </c>
      <c r="N210" s="10" t="str" cm="1">
        <f t="array" aca="1" ref="N210" ca="1">IF(AND($A210&lt;&gt;"",$A210&lt;&gt;"fin"),IF(INDEX(Dépenses!$A$2:$T$5000,$B210,N$1)="","",INDEX(Dépenses!$A$2:$T$5000,$B210,N$1)),"")</f>
        <v/>
      </c>
      <c r="O210" s="10" t="str" cm="1">
        <f t="array" aca="1" ref="O210" ca="1">IF(AND($A210&lt;&gt;"",$A210&lt;&gt;"fin"),IF(INDEX(Dépenses!$A$2:$T$5000,$B210,O$1)="","",INDEX(Dépenses!$A$2:$T$5000,$B210,O$1)),"")</f>
        <v/>
      </c>
      <c r="P210" s="10" t="str" cm="1">
        <f t="array" aca="1" ref="P210" ca="1">IF(AND($A210&lt;&gt;"",$A210&lt;&gt;"fin"),IF(INDEX(Dépenses!$A$2:$T$5000,$B210,P$1)="","",INDEX(Dépenses!$A$2:$T$5000,$B210,P$1)),"")</f>
        <v/>
      </c>
      <c r="Q210" s="10" t="str" cm="1">
        <f t="array" aca="1" ref="Q210" ca="1">IF(AND($A210&lt;&gt;"",$A210&lt;&gt;"fin"),IF(INDEX(Dépenses!$A$2:$T$5000,$B210,Q$1)="","",INDEX(Dépenses!$A$2:$T$5000,$B210,Q$1)),"")</f>
        <v/>
      </c>
      <c r="R210" s="10" t="str" cm="1">
        <f t="array" aca="1" ref="R210" ca="1">IF(AND($A210&lt;&gt;"",$A210&lt;&gt;"fin"),IF(INDEX(Dépenses!$A$2:$T$5000,$B210,R$1)="","",INDEX(Dépenses!$A$2:$T$5000,$B210,R$1)),"")</f>
        <v/>
      </c>
      <c r="S210" s="10" t="str" cm="1">
        <f t="array" aca="1" ref="S210" ca="1">IF(AND($A210&lt;&gt;"",$A210&lt;&gt;"fin"),IF(INDEX(Dépenses!$A$2:$T$5000,$B210,S$1)="","",INDEX(Dépenses!$A$2:$T$5000,$B210,S$1)),"")</f>
        <v/>
      </c>
      <c r="T210" s="10" t="str" cm="1">
        <f t="array" aca="1" ref="T210" ca="1">IF(AND($A210&lt;&gt;"",$A210&lt;&gt;"fin"),IF(INDEX(Dépenses!$A$2:$T$5000,$B210,T$1)="","",INDEX(Dépenses!$A$2:$T$5000,$B210,T$1)),"")</f>
        <v/>
      </c>
    </row>
    <row r="211" spans="1:20" x14ac:dyDescent="0.25">
      <c r="A211" t="str">
        <f ca="1">IF(OR(A210="",A210="fin"),"",IF(ISNA(MATCH($F$3,OFFSET(Dépenses!$F$2:$F$5000,B210,0),0)),"fin",MATCH($F$3,OFFSET(Dépenses!$F$2:$F$5000,B210,0),0)))</f>
        <v/>
      </c>
      <c r="B211" t="str">
        <f t="shared" ca="1" si="5"/>
        <v/>
      </c>
      <c r="D211" s="79" t="str" cm="1">
        <f t="array" aca="1" ref="D211" ca="1">IF(AND($A211&lt;&gt;"",$A211&lt;&gt;"fin"),IF(INDEX(Dépenses!$A$2:$O$5000,$B211,D$1)="","",INDEX(Dépenses!$A$2:$O$5000,$B211,D$1)),"")</f>
        <v/>
      </c>
      <c r="E211" s="79" t="str" cm="1">
        <f t="array" aca="1" ref="E211" ca="1">IF(AND($A211&lt;&gt;"",$A211&lt;&gt;"fin"),IF(INDEX(Dépenses!$A$2:$O$5000,$B211,E$1)="","",INDEX(Dépenses!$A$2:$O$5000,$B211,E$1)),"")</f>
        <v/>
      </c>
      <c r="F211" s="79" t="str" cm="1">
        <f t="array" aca="1" ref="F211" ca="1">IF(AND($A211&lt;&gt;"",$A211&lt;&gt;"fin"),IF(INDEX(Dépenses!$A$2:$O$5000,$B211,F$1)="","",INDEX(Dépenses!$A$2:$O$5000,$B211,F$1)),"")</f>
        <v/>
      </c>
      <c r="G211" s="80" t="str" cm="1">
        <f t="array" aca="1" ref="G211" ca="1">IF(AND($A211&lt;&gt;"",$A211&lt;&gt;"fin"),IF(INDEX(Dépenses!$A$2:$O$5000,$B211,G$1)="","",INDEX(Dépenses!$A$2:$O$5000,$B211,G$1)),"")</f>
        <v/>
      </c>
      <c r="H211" s="11" t="str" cm="1">
        <f t="array" aca="1" ref="H211" ca="1">IF(AND($A211&lt;&gt;"",$A211&lt;&gt;"fin"),IF(INDEX(Dépenses!$A$2:$O$5000,$B211,H$1)="","",INDEX(Dépenses!$A$2:$O$5000,$B211,H$1)),"")</f>
        <v/>
      </c>
      <c r="I211" s="79" t="str" cm="1">
        <f t="array" aca="1" ref="I211" ca="1">IF(AND($A211&lt;&gt;"",$A211&lt;&gt;"fin"),IF(INDEX(Dépenses!$A$2:$O$5000,$B211,I$1)="","",INDEX(Dépenses!$A$2:$O$5000,$B211,I$1)),"")</f>
        <v/>
      </c>
      <c r="J211" s="81" t="str" cm="1">
        <f t="array" aca="1" ref="J211" ca="1">IF(AND($A211&lt;&gt;"",$A211&lt;&gt;"fin"),IF(INDEX(Dépenses!$A$2:$O$5000,$B211,J$1)="","",INDEX(Dépenses!$A$2:$O$5000,$B211,J$1)),"")</f>
        <v/>
      </c>
      <c r="K211" s="10" t="str" cm="1">
        <f t="array" aca="1" ref="K211" ca="1">IF(AND($A211&lt;&gt;"",$A211&lt;&gt;"fin"),IF(INDEX(Dépenses!$A$2:$T$5000,$B211,K$1)="","",INDEX(Dépenses!$A$2:$T$5000,$B211,K$1)),"")</f>
        <v/>
      </c>
      <c r="L211" s="10" t="str" cm="1">
        <f t="array" aca="1" ref="L211" ca="1">IF(AND($A211&lt;&gt;"",$A211&lt;&gt;"fin"),IF(INDEX(Dépenses!$A$2:$T$5000,$B211,L$1)="","",INDEX(Dépenses!$A$2:$T$5000,$B211,L$1)),"")</f>
        <v/>
      </c>
      <c r="M211" s="10" t="str" cm="1">
        <f t="array" aca="1" ref="M211" ca="1">IF(AND($A211&lt;&gt;"",$A211&lt;&gt;"fin"),IF(INDEX(Dépenses!$A$2:$T$5000,$B211,M$1)="","",INDEX(Dépenses!$A$2:$T$5000,$B211,M$1)),"")</f>
        <v/>
      </c>
      <c r="N211" s="10" t="str" cm="1">
        <f t="array" aca="1" ref="N211" ca="1">IF(AND($A211&lt;&gt;"",$A211&lt;&gt;"fin"),IF(INDEX(Dépenses!$A$2:$T$5000,$B211,N$1)="","",INDEX(Dépenses!$A$2:$T$5000,$B211,N$1)),"")</f>
        <v/>
      </c>
      <c r="O211" s="10" t="str" cm="1">
        <f t="array" aca="1" ref="O211" ca="1">IF(AND($A211&lt;&gt;"",$A211&lt;&gt;"fin"),IF(INDEX(Dépenses!$A$2:$T$5000,$B211,O$1)="","",INDEX(Dépenses!$A$2:$T$5000,$B211,O$1)),"")</f>
        <v/>
      </c>
      <c r="P211" s="10" t="str" cm="1">
        <f t="array" aca="1" ref="P211" ca="1">IF(AND($A211&lt;&gt;"",$A211&lt;&gt;"fin"),IF(INDEX(Dépenses!$A$2:$T$5000,$B211,P$1)="","",INDEX(Dépenses!$A$2:$T$5000,$B211,P$1)),"")</f>
        <v/>
      </c>
      <c r="Q211" s="10" t="str" cm="1">
        <f t="array" aca="1" ref="Q211" ca="1">IF(AND($A211&lt;&gt;"",$A211&lt;&gt;"fin"),IF(INDEX(Dépenses!$A$2:$T$5000,$B211,Q$1)="","",INDEX(Dépenses!$A$2:$T$5000,$B211,Q$1)),"")</f>
        <v/>
      </c>
      <c r="R211" s="10" t="str" cm="1">
        <f t="array" aca="1" ref="R211" ca="1">IF(AND($A211&lt;&gt;"",$A211&lt;&gt;"fin"),IF(INDEX(Dépenses!$A$2:$T$5000,$B211,R$1)="","",INDEX(Dépenses!$A$2:$T$5000,$B211,R$1)),"")</f>
        <v/>
      </c>
      <c r="S211" s="10" t="str" cm="1">
        <f t="array" aca="1" ref="S211" ca="1">IF(AND($A211&lt;&gt;"",$A211&lt;&gt;"fin"),IF(INDEX(Dépenses!$A$2:$T$5000,$B211,S$1)="","",INDEX(Dépenses!$A$2:$T$5000,$B211,S$1)),"")</f>
        <v/>
      </c>
      <c r="T211" s="10" t="str" cm="1">
        <f t="array" aca="1" ref="T211" ca="1">IF(AND($A211&lt;&gt;"",$A211&lt;&gt;"fin"),IF(INDEX(Dépenses!$A$2:$T$5000,$B211,T$1)="","",INDEX(Dépenses!$A$2:$T$5000,$B211,T$1)),"")</f>
        <v/>
      </c>
    </row>
    <row r="212" spans="1:20" x14ac:dyDescent="0.25">
      <c r="A212" t="str">
        <f ca="1">IF(OR(A211="",A211="fin"),"",IF(ISNA(MATCH($F$3,OFFSET(Dépenses!$F$2:$F$5000,B211,0),0)),"fin",MATCH($F$3,OFFSET(Dépenses!$F$2:$F$5000,B211,0),0)))</f>
        <v/>
      </c>
      <c r="B212" t="str">
        <f t="shared" ca="1" si="5"/>
        <v/>
      </c>
      <c r="D212" s="79" t="str" cm="1">
        <f t="array" aca="1" ref="D212" ca="1">IF(AND($A212&lt;&gt;"",$A212&lt;&gt;"fin"),IF(INDEX(Dépenses!$A$2:$O$5000,$B212,D$1)="","",INDEX(Dépenses!$A$2:$O$5000,$B212,D$1)),"")</f>
        <v/>
      </c>
      <c r="E212" s="79" t="str" cm="1">
        <f t="array" aca="1" ref="E212" ca="1">IF(AND($A212&lt;&gt;"",$A212&lt;&gt;"fin"),IF(INDEX(Dépenses!$A$2:$O$5000,$B212,E$1)="","",INDEX(Dépenses!$A$2:$O$5000,$B212,E$1)),"")</f>
        <v/>
      </c>
      <c r="F212" s="79" t="str" cm="1">
        <f t="array" aca="1" ref="F212" ca="1">IF(AND($A212&lt;&gt;"",$A212&lt;&gt;"fin"),IF(INDEX(Dépenses!$A$2:$O$5000,$B212,F$1)="","",INDEX(Dépenses!$A$2:$O$5000,$B212,F$1)),"")</f>
        <v/>
      </c>
      <c r="G212" s="80" t="str" cm="1">
        <f t="array" aca="1" ref="G212" ca="1">IF(AND($A212&lt;&gt;"",$A212&lt;&gt;"fin"),IF(INDEX(Dépenses!$A$2:$O$5000,$B212,G$1)="","",INDEX(Dépenses!$A$2:$O$5000,$B212,G$1)),"")</f>
        <v/>
      </c>
      <c r="H212" s="11" t="str" cm="1">
        <f t="array" aca="1" ref="H212" ca="1">IF(AND($A212&lt;&gt;"",$A212&lt;&gt;"fin"),IF(INDEX(Dépenses!$A$2:$O$5000,$B212,H$1)="","",INDEX(Dépenses!$A$2:$O$5000,$B212,H$1)),"")</f>
        <v/>
      </c>
      <c r="I212" s="79" t="str" cm="1">
        <f t="array" aca="1" ref="I212" ca="1">IF(AND($A212&lt;&gt;"",$A212&lt;&gt;"fin"),IF(INDEX(Dépenses!$A$2:$O$5000,$B212,I$1)="","",INDEX(Dépenses!$A$2:$O$5000,$B212,I$1)),"")</f>
        <v/>
      </c>
      <c r="J212" s="81" t="str" cm="1">
        <f t="array" aca="1" ref="J212" ca="1">IF(AND($A212&lt;&gt;"",$A212&lt;&gt;"fin"),IF(INDEX(Dépenses!$A$2:$O$5000,$B212,J$1)="","",INDEX(Dépenses!$A$2:$O$5000,$B212,J$1)),"")</f>
        <v/>
      </c>
      <c r="K212" s="10" t="str" cm="1">
        <f t="array" aca="1" ref="K212" ca="1">IF(AND($A212&lt;&gt;"",$A212&lt;&gt;"fin"),IF(INDEX(Dépenses!$A$2:$T$5000,$B212,K$1)="","",INDEX(Dépenses!$A$2:$T$5000,$B212,K$1)),"")</f>
        <v/>
      </c>
      <c r="L212" s="10" t="str" cm="1">
        <f t="array" aca="1" ref="L212" ca="1">IF(AND($A212&lt;&gt;"",$A212&lt;&gt;"fin"),IF(INDEX(Dépenses!$A$2:$T$5000,$B212,L$1)="","",INDEX(Dépenses!$A$2:$T$5000,$B212,L$1)),"")</f>
        <v/>
      </c>
      <c r="M212" s="10" t="str" cm="1">
        <f t="array" aca="1" ref="M212" ca="1">IF(AND($A212&lt;&gt;"",$A212&lt;&gt;"fin"),IF(INDEX(Dépenses!$A$2:$T$5000,$B212,M$1)="","",INDEX(Dépenses!$A$2:$T$5000,$B212,M$1)),"")</f>
        <v/>
      </c>
      <c r="N212" s="10" t="str" cm="1">
        <f t="array" aca="1" ref="N212" ca="1">IF(AND($A212&lt;&gt;"",$A212&lt;&gt;"fin"),IF(INDEX(Dépenses!$A$2:$T$5000,$B212,N$1)="","",INDEX(Dépenses!$A$2:$T$5000,$B212,N$1)),"")</f>
        <v/>
      </c>
      <c r="O212" s="10" t="str" cm="1">
        <f t="array" aca="1" ref="O212" ca="1">IF(AND($A212&lt;&gt;"",$A212&lt;&gt;"fin"),IF(INDEX(Dépenses!$A$2:$T$5000,$B212,O$1)="","",INDEX(Dépenses!$A$2:$T$5000,$B212,O$1)),"")</f>
        <v/>
      </c>
      <c r="P212" s="10" t="str" cm="1">
        <f t="array" aca="1" ref="P212" ca="1">IF(AND($A212&lt;&gt;"",$A212&lt;&gt;"fin"),IF(INDEX(Dépenses!$A$2:$T$5000,$B212,P$1)="","",INDEX(Dépenses!$A$2:$T$5000,$B212,P$1)),"")</f>
        <v/>
      </c>
      <c r="Q212" s="10" t="str" cm="1">
        <f t="array" aca="1" ref="Q212" ca="1">IF(AND($A212&lt;&gt;"",$A212&lt;&gt;"fin"),IF(INDEX(Dépenses!$A$2:$T$5000,$B212,Q$1)="","",INDEX(Dépenses!$A$2:$T$5000,$B212,Q$1)),"")</f>
        <v/>
      </c>
      <c r="R212" s="10" t="str" cm="1">
        <f t="array" aca="1" ref="R212" ca="1">IF(AND($A212&lt;&gt;"",$A212&lt;&gt;"fin"),IF(INDEX(Dépenses!$A$2:$T$5000,$B212,R$1)="","",INDEX(Dépenses!$A$2:$T$5000,$B212,R$1)),"")</f>
        <v/>
      </c>
      <c r="S212" s="10" t="str" cm="1">
        <f t="array" aca="1" ref="S212" ca="1">IF(AND($A212&lt;&gt;"",$A212&lt;&gt;"fin"),IF(INDEX(Dépenses!$A$2:$T$5000,$B212,S$1)="","",INDEX(Dépenses!$A$2:$T$5000,$B212,S$1)),"")</f>
        <v/>
      </c>
      <c r="T212" s="10" t="str" cm="1">
        <f t="array" aca="1" ref="T212" ca="1">IF(AND($A212&lt;&gt;"",$A212&lt;&gt;"fin"),IF(INDEX(Dépenses!$A$2:$T$5000,$B212,T$1)="","",INDEX(Dépenses!$A$2:$T$5000,$B212,T$1)),"")</f>
        <v/>
      </c>
    </row>
    <row r="213" spans="1:20" x14ac:dyDescent="0.25">
      <c r="A213" t="str">
        <f ca="1">IF(OR(A212="",A212="fin"),"",IF(ISNA(MATCH($F$3,OFFSET(Dépenses!$F$2:$F$5000,B212,0),0)),"fin",MATCH($F$3,OFFSET(Dépenses!$F$2:$F$5000,B212,0),0)))</f>
        <v/>
      </c>
      <c r="B213" t="str">
        <f t="shared" ca="1" si="5"/>
        <v/>
      </c>
      <c r="D213" s="79" t="str" cm="1">
        <f t="array" aca="1" ref="D213" ca="1">IF(AND($A213&lt;&gt;"",$A213&lt;&gt;"fin"),IF(INDEX(Dépenses!$A$2:$O$5000,$B213,D$1)="","",INDEX(Dépenses!$A$2:$O$5000,$B213,D$1)),"")</f>
        <v/>
      </c>
      <c r="E213" s="79" t="str" cm="1">
        <f t="array" aca="1" ref="E213" ca="1">IF(AND($A213&lt;&gt;"",$A213&lt;&gt;"fin"),IF(INDEX(Dépenses!$A$2:$O$5000,$B213,E$1)="","",INDEX(Dépenses!$A$2:$O$5000,$B213,E$1)),"")</f>
        <v/>
      </c>
      <c r="F213" s="79" t="str" cm="1">
        <f t="array" aca="1" ref="F213" ca="1">IF(AND($A213&lt;&gt;"",$A213&lt;&gt;"fin"),IF(INDEX(Dépenses!$A$2:$O$5000,$B213,F$1)="","",INDEX(Dépenses!$A$2:$O$5000,$B213,F$1)),"")</f>
        <v/>
      </c>
      <c r="G213" s="80" t="str" cm="1">
        <f t="array" aca="1" ref="G213" ca="1">IF(AND($A213&lt;&gt;"",$A213&lt;&gt;"fin"),IF(INDEX(Dépenses!$A$2:$O$5000,$B213,G$1)="","",INDEX(Dépenses!$A$2:$O$5000,$B213,G$1)),"")</f>
        <v/>
      </c>
      <c r="H213" s="11" t="str" cm="1">
        <f t="array" aca="1" ref="H213" ca="1">IF(AND($A213&lt;&gt;"",$A213&lt;&gt;"fin"),IF(INDEX(Dépenses!$A$2:$O$5000,$B213,H$1)="","",INDEX(Dépenses!$A$2:$O$5000,$B213,H$1)),"")</f>
        <v/>
      </c>
      <c r="I213" s="79" t="str" cm="1">
        <f t="array" aca="1" ref="I213" ca="1">IF(AND($A213&lt;&gt;"",$A213&lt;&gt;"fin"),IF(INDEX(Dépenses!$A$2:$O$5000,$B213,I$1)="","",INDEX(Dépenses!$A$2:$O$5000,$B213,I$1)),"")</f>
        <v/>
      </c>
      <c r="J213" s="81" t="str" cm="1">
        <f t="array" aca="1" ref="J213" ca="1">IF(AND($A213&lt;&gt;"",$A213&lt;&gt;"fin"),IF(INDEX(Dépenses!$A$2:$O$5000,$B213,J$1)="","",INDEX(Dépenses!$A$2:$O$5000,$B213,J$1)),"")</f>
        <v/>
      </c>
      <c r="K213" s="10" t="str" cm="1">
        <f t="array" aca="1" ref="K213" ca="1">IF(AND($A213&lt;&gt;"",$A213&lt;&gt;"fin"),IF(INDEX(Dépenses!$A$2:$T$5000,$B213,K$1)="","",INDEX(Dépenses!$A$2:$T$5000,$B213,K$1)),"")</f>
        <v/>
      </c>
      <c r="L213" s="10" t="str" cm="1">
        <f t="array" aca="1" ref="L213" ca="1">IF(AND($A213&lt;&gt;"",$A213&lt;&gt;"fin"),IF(INDEX(Dépenses!$A$2:$T$5000,$B213,L$1)="","",INDEX(Dépenses!$A$2:$T$5000,$B213,L$1)),"")</f>
        <v/>
      </c>
      <c r="M213" s="10" t="str" cm="1">
        <f t="array" aca="1" ref="M213" ca="1">IF(AND($A213&lt;&gt;"",$A213&lt;&gt;"fin"),IF(INDEX(Dépenses!$A$2:$T$5000,$B213,M$1)="","",INDEX(Dépenses!$A$2:$T$5000,$B213,M$1)),"")</f>
        <v/>
      </c>
      <c r="N213" s="10" t="str" cm="1">
        <f t="array" aca="1" ref="N213" ca="1">IF(AND($A213&lt;&gt;"",$A213&lt;&gt;"fin"),IF(INDEX(Dépenses!$A$2:$T$5000,$B213,N$1)="","",INDEX(Dépenses!$A$2:$T$5000,$B213,N$1)),"")</f>
        <v/>
      </c>
      <c r="O213" s="10" t="str" cm="1">
        <f t="array" aca="1" ref="O213" ca="1">IF(AND($A213&lt;&gt;"",$A213&lt;&gt;"fin"),IF(INDEX(Dépenses!$A$2:$T$5000,$B213,O$1)="","",INDEX(Dépenses!$A$2:$T$5000,$B213,O$1)),"")</f>
        <v/>
      </c>
      <c r="P213" s="10" t="str" cm="1">
        <f t="array" aca="1" ref="P213" ca="1">IF(AND($A213&lt;&gt;"",$A213&lt;&gt;"fin"),IF(INDEX(Dépenses!$A$2:$T$5000,$B213,P$1)="","",INDEX(Dépenses!$A$2:$T$5000,$B213,P$1)),"")</f>
        <v/>
      </c>
      <c r="Q213" s="10" t="str" cm="1">
        <f t="array" aca="1" ref="Q213" ca="1">IF(AND($A213&lt;&gt;"",$A213&lt;&gt;"fin"),IF(INDEX(Dépenses!$A$2:$T$5000,$B213,Q$1)="","",INDEX(Dépenses!$A$2:$T$5000,$B213,Q$1)),"")</f>
        <v/>
      </c>
      <c r="R213" s="10" t="str" cm="1">
        <f t="array" aca="1" ref="R213" ca="1">IF(AND($A213&lt;&gt;"",$A213&lt;&gt;"fin"),IF(INDEX(Dépenses!$A$2:$T$5000,$B213,R$1)="","",INDEX(Dépenses!$A$2:$T$5000,$B213,R$1)),"")</f>
        <v/>
      </c>
      <c r="S213" s="10" t="str" cm="1">
        <f t="array" aca="1" ref="S213" ca="1">IF(AND($A213&lt;&gt;"",$A213&lt;&gt;"fin"),IF(INDEX(Dépenses!$A$2:$T$5000,$B213,S$1)="","",INDEX(Dépenses!$A$2:$T$5000,$B213,S$1)),"")</f>
        <v/>
      </c>
      <c r="T213" s="10" t="str" cm="1">
        <f t="array" aca="1" ref="T213" ca="1">IF(AND($A213&lt;&gt;"",$A213&lt;&gt;"fin"),IF(INDEX(Dépenses!$A$2:$T$5000,$B213,T$1)="","",INDEX(Dépenses!$A$2:$T$5000,$B213,T$1)),"")</f>
        <v/>
      </c>
    </row>
    <row r="214" spans="1:20" x14ac:dyDescent="0.25">
      <c r="A214" t="str">
        <f ca="1">IF(OR(A213="",A213="fin"),"",IF(ISNA(MATCH($F$3,OFFSET(Dépenses!$F$2:$F$5000,B213,0),0)),"fin",MATCH($F$3,OFFSET(Dépenses!$F$2:$F$5000,B213,0),0)))</f>
        <v/>
      </c>
      <c r="B214" t="str">
        <f t="shared" ca="1" si="5"/>
        <v/>
      </c>
      <c r="D214" s="79" t="str" cm="1">
        <f t="array" aca="1" ref="D214" ca="1">IF(AND($A214&lt;&gt;"",$A214&lt;&gt;"fin"),IF(INDEX(Dépenses!$A$2:$O$5000,$B214,D$1)="","",INDEX(Dépenses!$A$2:$O$5000,$B214,D$1)),"")</f>
        <v/>
      </c>
      <c r="E214" s="79" t="str" cm="1">
        <f t="array" aca="1" ref="E214" ca="1">IF(AND($A214&lt;&gt;"",$A214&lt;&gt;"fin"),IF(INDEX(Dépenses!$A$2:$O$5000,$B214,E$1)="","",INDEX(Dépenses!$A$2:$O$5000,$B214,E$1)),"")</f>
        <v/>
      </c>
      <c r="F214" s="79" t="str" cm="1">
        <f t="array" aca="1" ref="F214" ca="1">IF(AND($A214&lt;&gt;"",$A214&lt;&gt;"fin"),IF(INDEX(Dépenses!$A$2:$O$5000,$B214,F$1)="","",INDEX(Dépenses!$A$2:$O$5000,$B214,F$1)),"")</f>
        <v/>
      </c>
      <c r="G214" s="80" t="str" cm="1">
        <f t="array" aca="1" ref="G214" ca="1">IF(AND($A214&lt;&gt;"",$A214&lt;&gt;"fin"),IF(INDEX(Dépenses!$A$2:$O$5000,$B214,G$1)="","",INDEX(Dépenses!$A$2:$O$5000,$B214,G$1)),"")</f>
        <v/>
      </c>
      <c r="H214" s="11" t="str" cm="1">
        <f t="array" aca="1" ref="H214" ca="1">IF(AND($A214&lt;&gt;"",$A214&lt;&gt;"fin"),IF(INDEX(Dépenses!$A$2:$O$5000,$B214,H$1)="","",INDEX(Dépenses!$A$2:$O$5000,$B214,H$1)),"")</f>
        <v/>
      </c>
      <c r="I214" s="79" t="str" cm="1">
        <f t="array" aca="1" ref="I214" ca="1">IF(AND($A214&lt;&gt;"",$A214&lt;&gt;"fin"),IF(INDEX(Dépenses!$A$2:$O$5000,$B214,I$1)="","",INDEX(Dépenses!$A$2:$O$5000,$B214,I$1)),"")</f>
        <v/>
      </c>
      <c r="J214" s="81" t="str" cm="1">
        <f t="array" aca="1" ref="J214" ca="1">IF(AND($A214&lt;&gt;"",$A214&lt;&gt;"fin"),IF(INDEX(Dépenses!$A$2:$O$5000,$B214,J$1)="","",INDEX(Dépenses!$A$2:$O$5000,$B214,J$1)),"")</f>
        <v/>
      </c>
      <c r="K214" s="10" t="str" cm="1">
        <f t="array" aca="1" ref="K214" ca="1">IF(AND($A214&lt;&gt;"",$A214&lt;&gt;"fin"),IF(INDEX(Dépenses!$A$2:$T$5000,$B214,K$1)="","",INDEX(Dépenses!$A$2:$T$5000,$B214,K$1)),"")</f>
        <v/>
      </c>
      <c r="L214" s="10" t="str" cm="1">
        <f t="array" aca="1" ref="L214" ca="1">IF(AND($A214&lt;&gt;"",$A214&lt;&gt;"fin"),IF(INDEX(Dépenses!$A$2:$T$5000,$B214,L$1)="","",INDEX(Dépenses!$A$2:$T$5000,$B214,L$1)),"")</f>
        <v/>
      </c>
      <c r="M214" s="10" t="str" cm="1">
        <f t="array" aca="1" ref="M214" ca="1">IF(AND($A214&lt;&gt;"",$A214&lt;&gt;"fin"),IF(INDEX(Dépenses!$A$2:$T$5000,$B214,M$1)="","",INDEX(Dépenses!$A$2:$T$5000,$B214,M$1)),"")</f>
        <v/>
      </c>
      <c r="N214" s="10" t="str" cm="1">
        <f t="array" aca="1" ref="N214" ca="1">IF(AND($A214&lt;&gt;"",$A214&lt;&gt;"fin"),IF(INDEX(Dépenses!$A$2:$T$5000,$B214,N$1)="","",INDEX(Dépenses!$A$2:$T$5000,$B214,N$1)),"")</f>
        <v/>
      </c>
      <c r="O214" s="10" t="str" cm="1">
        <f t="array" aca="1" ref="O214" ca="1">IF(AND($A214&lt;&gt;"",$A214&lt;&gt;"fin"),IF(INDEX(Dépenses!$A$2:$T$5000,$B214,O$1)="","",INDEX(Dépenses!$A$2:$T$5000,$B214,O$1)),"")</f>
        <v/>
      </c>
      <c r="P214" s="10" t="str" cm="1">
        <f t="array" aca="1" ref="P214" ca="1">IF(AND($A214&lt;&gt;"",$A214&lt;&gt;"fin"),IF(INDEX(Dépenses!$A$2:$T$5000,$B214,P$1)="","",INDEX(Dépenses!$A$2:$T$5000,$B214,P$1)),"")</f>
        <v/>
      </c>
      <c r="Q214" s="10" t="str" cm="1">
        <f t="array" aca="1" ref="Q214" ca="1">IF(AND($A214&lt;&gt;"",$A214&lt;&gt;"fin"),IF(INDEX(Dépenses!$A$2:$T$5000,$B214,Q$1)="","",INDEX(Dépenses!$A$2:$T$5000,$B214,Q$1)),"")</f>
        <v/>
      </c>
      <c r="R214" s="10" t="str" cm="1">
        <f t="array" aca="1" ref="R214" ca="1">IF(AND($A214&lt;&gt;"",$A214&lt;&gt;"fin"),IF(INDEX(Dépenses!$A$2:$T$5000,$B214,R$1)="","",INDEX(Dépenses!$A$2:$T$5000,$B214,R$1)),"")</f>
        <v/>
      </c>
      <c r="S214" s="10" t="str" cm="1">
        <f t="array" aca="1" ref="S214" ca="1">IF(AND($A214&lt;&gt;"",$A214&lt;&gt;"fin"),IF(INDEX(Dépenses!$A$2:$T$5000,$B214,S$1)="","",INDEX(Dépenses!$A$2:$T$5000,$B214,S$1)),"")</f>
        <v/>
      </c>
      <c r="T214" s="10" t="str" cm="1">
        <f t="array" aca="1" ref="T214" ca="1">IF(AND($A214&lt;&gt;"",$A214&lt;&gt;"fin"),IF(INDEX(Dépenses!$A$2:$T$5000,$B214,T$1)="","",INDEX(Dépenses!$A$2:$T$5000,$B214,T$1)),"")</f>
        <v/>
      </c>
    </row>
    <row r="215" spans="1:20" x14ac:dyDescent="0.25">
      <c r="A215" t="str">
        <f ca="1">IF(OR(A214="",A214="fin"),"",IF(ISNA(MATCH($F$3,OFFSET(Dépenses!$F$2:$F$5000,B214,0),0)),"fin",MATCH($F$3,OFFSET(Dépenses!$F$2:$F$5000,B214,0),0)))</f>
        <v/>
      </c>
      <c r="B215" t="str">
        <f t="shared" ca="1" si="5"/>
        <v/>
      </c>
      <c r="D215" s="79" t="str" cm="1">
        <f t="array" aca="1" ref="D215" ca="1">IF(AND($A215&lt;&gt;"",$A215&lt;&gt;"fin"),IF(INDEX(Dépenses!$A$2:$O$5000,$B215,D$1)="","",INDEX(Dépenses!$A$2:$O$5000,$B215,D$1)),"")</f>
        <v/>
      </c>
      <c r="E215" s="79" t="str" cm="1">
        <f t="array" aca="1" ref="E215" ca="1">IF(AND($A215&lt;&gt;"",$A215&lt;&gt;"fin"),IF(INDEX(Dépenses!$A$2:$O$5000,$B215,E$1)="","",INDEX(Dépenses!$A$2:$O$5000,$B215,E$1)),"")</f>
        <v/>
      </c>
      <c r="F215" s="79" t="str" cm="1">
        <f t="array" aca="1" ref="F215" ca="1">IF(AND($A215&lt;&gt;"",$A215&lt;&gt;"fin"),IF(INDEX(Dépenses!$A$2:$O$5000,$B215,F$1)="","",INDEX(Dépenses!$A$2:$O$5000,$B215,F$1)),"")</f>
        <v/>
      </c>
      <c r="G215" s="80" t="str" cm="1">
        <f t="array" aca="1" ref="G215" ca="1">IF(AND($A215&lt;&gt;"",$A215&lt;&gt;"fin"),IF(INDEX(Dépenses!$A$2:$O$5000,$B215,G$1)="","",INDEX(Dépenses!$A$2:$O$5000,$B215,G$1)),"")</f>
        <v/>
      </c>
      <c r="H215" s="11" t="str" cm="1">
        <f t="array" aca="1" ref="H215" ca="1">IF(AND($A215&lt;&gt;"",$A215&lt;&gt;"fin"),IF(INDEX(Dépenses!$A$2:$O$5000,$B215,H$1)="","",INDEX(Dépenses!$A$2:$O$5000,$B215,H$1)),"")</f>
        <v/>
      </c>
      <c r="I215" s="79" t="str" cm="1">
        <f t="array" aca="1" ref="I215" ca="1">IF(AND($A215&lt;&gt;"",$A215&lt;&gt;"fin"),IF(INDEX(Dépenses!$A$2:$O$5000,$B215,I$1)="","",INDEX(Dépenses!$A$2:$O$5000,$B215,I$1)),"")</f>
        <v/>
      </c>
      <c r="J215" s="81" t="str" cm="1">
        <f t="array" aca="1" ref="J215" ca="1">IF(AND($A215&lt;&gt;"",$A215&lt;&gt;"fin"),IF(INDEX(Dépenses!$A$2:$O$5000,$B215,J$1)="","",INDEX(Dépenses!$A$2:$O$5000,$B215,J$1)),"")</f>
        <v/>
      </c>
      <c r="K215" s="10" t="str" cm="1">
        <f t="array" aca="1" ref="K215" ca="1">IF(AND($A215&lt;&gt;"",$A215&lt;&gt;"fin"),IF(INDEX(Dépenses!$A$2:$T$5000,$B215,K$1)="","",INDEX(Dépenses!$A$2:$T$5000,$B215,K$1)),"")</f>
        <v/>
      </c>
      <c r="L215" s="10" t="str" cm="1">
        <f t="array" aca="1" ref="L215" ca="1">IF(AND($A215&lt;&gt;"",$A215&lt;&gt;"fin"),IF(INDEX(Dépenses!$A$2:$T$5000,$B215,L$1)="","",INDEX(Dépenses!$A$2:$T$5000,$B215,L$1)),"")</f>
        <v/>
      </c>
      <c r="M215" s="10" t="str" cm="1">
        <f t="array" aca="1" ref="M215" ca="1">IF(AND($A215&lt;&gt;"",$A215&lt;&gt;"fin"),IF(INDEX(Dépenses!$A$2:$T$5000,$B215,M$1)="","",INDEX(Dépenses!$A$2:$T$5000,$B215,M$1)),"")</f>
        <v/>
      </c>
      <c r="N215" s="10" t="str" cm="1">
        <f t="array" aca="1" ref="N215" ca="1">IF(AND($A215&lt;&gt;"",$A215&lt;&gt;"fin"),IF(INDEX(Dépenses!$A$2:$T$5000,$B215,N$1)="","",INDEX(Dépenses!$A$2:$T$5000,$B215,N$1)),"")</f>
        <v/>
      </c>
      <c r="O215" s="10" t="str" cm="1">
        <f t="array" aca="1" ref="O215" ca="1">IF(AND($A215&lt;&gt;"",$A215&lt;&gt;"fin"),IF(INDEX(Dépenses!$A$2:$T$5000,$B215,O$1)="","",INDEX(Dépenses!$A$2:$T$5000,$B215,O$1)),"")</f>
        <v/>
      </c>
      <c r="P215" s="10" t="str" cm="1">
        <f t="array" aca="1" ref="P215" ca="1">IF(AND($A215&lt;&gt;"",$A215&lt;&gt;"fin"),IF(INDEX(Dépenses!$A$2:$T$5000,$B215,P$1)="","",INDEX(Dépenses!$A$2:$T$5000,$B215,P$1)),"")</f>
        <v/>
      </c>
      <c r="Q215" s="10" t="str" cm="1">
        <f t="array" aca="1" ref="Q215" ca="1">IF(AND($A215&lt;&gt;"",$A215&lt;&gt;"fin"),IF(INDEX(Dépenses!$A$2:$T$5000,$B215,Q$1)="","",INDEX(Dépenses!$A$2:$T$5000,$B215,Q$1)),"")</f>
        <v/>
      </c>
      <c r="R215" s="10" t="str" cm="1">
        <f t="array" aca="1" ref="R215" ca="1">IF(AND($A215&lt;&gt;"",$A215&lt;&gt;"fin"),IF(INDEX(Dépenses!$A$2:$T$5000,$B215,R$1)="","",INDEX(Dépenses!$A$2:$T$5000,$B215,R$1)),"")</f>
        <v/>
      </c>
      <c r="S215" s="10" t="str" cm="1">
        <f t="array" aca="1" ref="S215" ca="1">IF(AND($A215&lt;&gt;"",$A215&lt;&gt;"fin"),IF(INDEX(Dépenses!$A$2:$T$5000,$B215,S$1)="","",INDEX(Dépenses!$A$2:$T$5000,$B215,S$1)),"")</f>
        <v/>
      </c>
      <c r="T215" s="10" t="str" cm="1">
        <f t="array" aca="1" ref="T215" ca="1">IF(AND($A215&lt;&gt;"",$A215&lt;&gt;"fin"),IF(INDEX(Dépenses!$A$2:$T$5000,$B215,T$1)="","",INDEX(Dépenses!$A$2:$T$5000,$B215,T$1)),"")</f>
        <v/>
      </c>
    </row>
    <row r="216" spans="1:20" x14ac:dyDescent="0.25">
      <c r="A216" t="str">
        <f ca="1">IF(OR(A215="",A215="fin"),"",IF(ISNA(MATCH($F$3,OFFSET(Dépenses!$F$2:$F$5000,B215,0),0)),"fin",MATCH($F$3,OFFSET(Dépenses!$F$2:$F$5000,B215,0),0)))</f>
        <v/>
      </c>
      <c r="B216" t="str">
        <f t="shared" ca="1" si="5"/>
        <v/>
      </c>
      <c r="D216" s="79" t="str" cm="1">
        <f t="array" aca="1" ref="D216" ca="1">IF(AND($A216&lt;&gt;"",$A216&lt;&gt;"fin"),IF(INDEX(Dépenses!$A$2:$O$5000,$B216,D$1)="","",INDEX(Dépenses!$A$2:$O$5000,$B216,D$1)),"")</f>
        <v/>
      </c>
      <c r="E216" s="79" t="str" cm="1">
        <f t="array" aca="1" ref="E216" ca="1">IF(AND($A216&lt;&gt;"",$A216&lt;&gt;"fin"),IF(INDEX(Dépenses!$A$2:$O$5000,$B216,E$1)="","",INDEX(Dépenses!$A$2:$O$5000,$B216,E$1)),"")</f>
        <v/>
      </c>
      <c r="F216" s="79" t="str" cm="1">
        <f t="array" aca="1" ref="F216" ca="1">IF(AND($A216&lt;&gt;"",$A216&lt;&gt;"fin"),IF(INDEX(Dépenses!$A$2:$O$5000,$B216,F$1)="","",INDEX(Dépenses!$A$2:$O$5000,$B216,F$1)),"")</f>
        <v/>
      </c>
      <c r="G216" s="80" t="str" cm="1">
        <f t="array" aca="1" ref="G216" ca="1">IF(AND($A216&lt;&gt;"",$A216&lt;&gt;"fin"),IF(INDEX(Dépenses!$A$2:$O$5000,$B216,G$1)="","",INDEX(Dépenses!$A$2:$O$5000,$B216,G$1)),"")</f>
        <v/>
      </c>
      <c r="H216" s="11" t="str" cm="1">
        <f t="array" aca="1" ref="H216" ca="1">IF(AND($A216&lt;&gt;"",$A216&lt;&gt;"fin"),IF(INDEX(Dépenses!$A$2:$O$5000,$B216,H$1)="","",INDEX(Dépenses!$A$2:$O$5000,$B216,H$1)),"")</f>
        <v/>
      </c>
      <c r="I216" s="79" t="str" cm="1">
        <f t="array" aca="1" ref="I216" ca="1">IF(AND($A216&lt;&gt;"",$A216&lt;&gt;"fin"),IF(INDEX(Dépenses!$A$2:$O$5000,$B216,I$1)="","",INDEX(Dépenses!$A$2:$O$5000,$B216,I$1)),"")</f>
        <v/>
      </c>
      <c r="J216" s="81" t="str" cm="1">
        <f t="array" aca="1" ref="J216" ca="1">IF(AND($A216&lt;&gt;"",$A216&lt;&gt;"fin"),IF(INDEX(Dépenses!$A$2:$O$5000,$B216,J$1)="","",INDEX(Dépenses!$A$2:$O$5000,$B216,J$1)),"")</f>
        <v/>
      </c>
      <c r="K216" s="10" t="str" cm="1">
        <f t="array" aca="1" ref="K216" ca="1">IF(AND($A216&lt;&gt;"",$A216&lt;&gt;"fin"),IF(INDEX(Dépenses!$A$2:$T$5000,$B216,K$1)="","",INDEX(Dépenses!$A$2:$T$5000,$B216,K$1)),"")</f>
        <v/>
      </c>
      <c r="L216" s="10" t="str" cm="1">
        <f t="array" aca="1" ref="L216" ca="1">IF(AND($A216&lt;&gt;"",$A216&lt;&gt;"fin"),IF(INDEX(Dépenses!$A$2:$T$5000,$B216,L$1)="","",INDEX(Dépenses!$A$2:$T$5000,$B216,L$1)),"")</f>
        <v/>
      </c>
      <c r="M216" s="10" t="str" cm="1">
        <f t="array" aca="1" ref="M216" ca="1">IF(AND($A216&lt;&gt;"",$A216&lt;&gt;"fin"),IF(INDEX(Dépenses!$A$2:$T$5000,$B216,M$1)="","",INDEX(Dépenses!$A$2:$T$5000,$B216,M$1)),"")</f>
        <v/>
      </c>
      <c r="N216" s="10" t="str" cm="1">
        <f t="array" aca="1" ref="N216" ca="1">IF(AND($A216&lt;&gt;"",$A216&lt;&gt;"fin"),IF(INDEX(Dépenses!$A$2:$T$5000,$B216,N$1)="","",INDEX(Dépenses!$A$2:$T$5000,$B216,N$1)),"")</f>
        <v/>
      </c>
      <c r="O216" s="10" t="str" cm="1">
        <f t="array" aca="1" ref="O216" ca="1">IF(AND($A216&lt;&gt;"",$A216&lt;&gt;"fin"),IF(INDEX(Dépenses!$A$2:$T$5000,$B216,O$1)="","",INDEX(Dépenses!$A$2:$T$5000,$B216,O$1)),"")</f>
        <v/>
      </c>
      <c r="P216" s="10" t="str" cm="1">
        <f t="array" aca="1" ref="P216" ca="1">IF(AND($A216&lt;&gt;"",$A216&lt;&gt;"fin"),IF(INDEX(Dépenses!$A$2:$T$5000,$B216,P$1)="","",INDEX(Dépenses!$A$2:$T$5000,$B216,P$1)),"")</f>
        <v/>
      </c>
      <c r="Q216" s="10" t="str" cm="1">
        <f t="array" aca="1" ref="Q216" ca="1">IF(AND($A216&lt;&gt;"",$A216&lt;&gt;"fin"),IF(INDEX(Dépenses!$A$2:$T$5000,$B216,Q$1)="","",INDEX(Dépenses!$A$2:$T$5000,$B216,Q$1)),"")</f>
        <v/>
      </c>
      <c r="R216" s="10" t="str" cm="1">
        <f t="array" aca="1" ref="R216" ca="1">IF(AND($A216&lt;&gt;"",$A216&lt;&gt;"fin"),IF(INDEX(Dépenses!$A$2:$T$5000,$B216,R$1)="","",INDEX(Dépenses!$A$2:$T$5000,$B216,R$1)),"")</f>
        <v/>
      </c>
      <c r="S216" s="10" t="str" cm="1">
        <f t="array" aca="1" ref="S216" ca="1">IF(AND($A216&lt;&gt;"",$A216&lt;&gt;"fin"),IF(INDEX(Dépenses!$A$2:$T$5000,$B216,S$1)="","",INDEX(Dépenses!$A$2:$T$5000,$B216,S$1)),"")</f>
        <v/>
      </c>
      <c r="T216" s="10" t="str" cm="1">
        <f t="array" aca="1" ref="T216" ca="1">IF(AND($A216&lt;&gt;"",$A216&lt;&gt;"fin"),IF(INDEX(Dépenses!$A$2:$T$5000,$B216,T$1)="","",INDEX(Dépenses!$A$2:$T$5000,$B216,T$1)),"")</f>
        <v/>
      </c>
    </row>
    <row r="217" spans="1:20" x14ac:dyDescent="0.25">
      <c r="A217" t="str">
        <f ca="1">IF(OR(A216="",A216="fin"),"",IF(ISNA(MATCH($F$3,OFFSET(Dépenses!$F$2:$F$5000,B216,0),0)),"fin",MATCH($F$3,OFFSET(Dépenses!$F$2:$F$5000,B216,0),0)))</f>
        <v/>
      </c>
      <c r="B217" t="str">
        <f t="shared" ca="1" si="5"/>
        <v/>
      </c>
      <c r="D217" s="79" t="str" cm="1">
        <f t="array" aca="1" ref="D217" ca="1">IF(AND($A217&lt;&gt;"",$A217&lt;&gt;"fin"),IF(INDEX(Dépenses!$A$2:$O$5000,$B217,D$1)="","",INDEX(Dépenses!$A$2:$O$5000,$B217,D$1)),"")</f>
        <v/>
      </c>
      <c r="E217" s="79" t="str" cm="1">
        <f t="array" aca="1" ref="E217" ca="1">IF(AND($A217&lt;&gt;"",$A217&lt;&gt;"fin"),IF(INDEX(Dépenses!$A$2:$O$5000,$B217,E$1)="","",INDEX(Dépenses!$A$2:$O$5000,$B217,E$1)),"")</f>
        <v/>
      </c>
      <c r="F217" s="79" t="str" cm="1">
        <f t="array" aca="1" ref="F217" ca="1">IF(AND($A217&lt;&gt;"",$A217&lt;&gt;"fin"),IF(INDEX(Dépenses!$A$2:$O$5000,$B217,F$1)="","",INDEX(Dépenses!$A$2:$O$5000,$B217,F$1)),"")</f>
        <v/>
      </c>
      <c r="G217" s="80" t="str" cm="1">
        <f t="array" aca="1" ref="G217" ca="1">IF(AND($A217&lt;&gt;"",$A217&lt;&gt;"fin"),IF(INDEX(Dépenses!$A$2:$O$5000,$B217,G$1)="","",INDEX(Dépenses!$A$2:$O$5000,$B217,G$1)),"")</f>
        <v/>
      </c>
      <c r="H217" s="11" t="str" cm="1">
        <f t="array" aca="1" ref="H217" ca="1">IF(AND($A217&lt;&gt;"",$A217&lt;&gt;"fin"),IF(INDEX(Dépenses!$A$2:$O$5000,$B217,H$1)="","",INDEX(Dépenses!$A$2:$O$5000,$B217,H$1)),"")</f>
        <v/>
      </c>
      <c r="I217" s="79" t="str" cm="1">
        <f t="array" aca="1" ref="I217" ca="1">IF(AND($A217&lt;&gt;"",$A217&lt;&gt;"fin"),IF(INDEX(Dépenses!$A$2:$O$5000,$B217,I$1)="","",INDEX(Dépenses!$A$2:$O$5000,$B217,I$1)),"")</f>
        <v/>
      </c>
      <c r="J217" s="81" t="str" cm="1">
        <f t="array" aca="1" ref="J217" ca="1">IF(AND($A217&lt;&gt;"",$A217&lt;&gt;"fin"),IF(INDEX(Dépenses!$A$2:$O$5000,$B217,J$1)="","",INDEX(Dépenses!$A$2:$O$5000,$B217,J$1)),"")</f>
        <v/>
      </c>
      <c r="K217" s="10" t="str" cm="1">
        <f t="array" aca="1" ref="K217" ca="1">IF(AND($A217&lt;&gt;"",$A217&lt;&gt;"fin"),IF(INDEX(Dépenses!$A$2:$T$5000,$B217,K$1)="","",INDEX(Dépenses!$A$2:$T$5000,$B217,K$1)),"")</f>
        <v/>
      </c>
      <c r="L217" s="10" t="str" cm="1">
        <f t="array" aca="1" ref="L217" ca="1">IF(AND($A217&lt;&gt;"",$A217&lt;&gt;"fin"),IF(INDEX(Dépenses!$A$2:$T$5000,$B217,L$1)="","",INDEX(Dépenses!$A$2:$T$5000,$B217,L$1)),"")</f>
        <v/>
      </c>
      <c r="M217" s="10" t="str" cm="1">
        <f t="array" aca="1" ref="M217" ca="1">IF(AND($A217&lt;&gt;"",$A217&lt;&gt;"fin"),IF(INDEX(Dépenses!$A$2:$T$5000,$B217,M$1)="","",INDEX(Dépenses!$A$2:$T$5000,$B217,M$1)),"")</f>
        <v/>
      </c>
      <c r="N217" s="10" t="str" cm="1">
        <f t="array" aca="1" ref="N217" ca="1">IF(AND($A217&lt;&gt;"",$A217&lt;&gt;"fin"),IF(INDEX(Dépenses!$A$2:$T$5000,$B217,N$1)="","",INDEX(Dépenses!$A$2:$T$5000,$B217,N$1)),"")</f>
        <v/>
      </c>
      <c r="O217" s="10" t="str" cm="1">
        <f t="array" aca="1" ref="O217" ca="1">IF(AND($A217&lt;&gt;"",$A217&lt;&gt;"fin"),IF(INDEX(Dépenses!$A$2:$T$5000,$B217,O$1)="","",INDEX(Dépenses!$A$2:$T$5000,$B217,O$1)),"")</f>
        <v/>
      </c>
      <c r="P217" s="10" t="str" cm="1">
        <f t="array" aca="1" ref="P217" ca="1">IF(AND($A217&lt;&gt;"",$A217&lt;&gt;"fin"),IF(INDEX(Dépenses!$A$2:$T$5000,$B217,P$1)="","",INDEX(Dépenses!$A$2:$T$5000,$B217,P$1)),"")</f>
        <v/>
      </c>
      <c r="Q217" s="10" t="str" cm="1">
        <f t="array" aca="1" ref="Q217" ca="1">IF(AND($A217&lt;&gt;"",$A217&lt;&gt;"fin"),IF(INDEX(Dépenses!$A$2:$T$5000,$B217,Q$1)="","",INDEX(Dépenses!$A$2:$T$5000,$B217,Q$1)),"")</f>
        <v/>
      </c>
      <c r="R217" s="10" t="str" cm="1">
        <f t="array" aca="1" ref="R217" ca="1">IF(AND($A217&lt;&gt;"",$A217&lt;&gt;"fin"),IF(INDEX(Dépenses!$A$2:$T$5000,$B217,R$1)="","",INDEX(Dépenses!$A$2:$T$5000,$B217,R$1)),"")</f>
        <v/>
      </c>
      <c r="S217" s="10" t="str" cm="1">
        <f t="array" aca="1" ref="S217" ca="1">IF(AND($A217&lt;&gt;"",$A217&lt;&gt;"fin"),IF(INDEX(Dépenses!$A$2:$T$5000,$B217,S$1)="","",INDEX(Dépenses!$A$2:$T$5000,$B217,S$1)),"")</f>
        <v/>
      </c>
      <c r="T217" s="10" t="str" cm="1">
        <f t="array" aca="1" ref="T217" ca="1">IF(AND($A217&lt;&gt;"",$A217&lt;&gt;"fin"),IF(INDEX(Dépenses!$A$2:$T$5000,$B217,T$1)="","",INDEX(Dépenses!$A$2:$T$5000,$B217,T$1)),"")</f>
        <v/>
      </c>
    </row>
    <row r="218" spans="1:20" x14ac:dyDescent="0.25">
      <c r="A218" t="str">
        <f ca="1">IF(OR(A217="",A217="fin"),"",IF(ISNA(MATCH($F$3,OFFSET(Dépenses!$F$2:$F$5000,B217,0),0)),"fin",MATCH($F$3,OFFSET(Dépenses!$F$2:$F$5000,B217,0),0)))</f>
        <v/>
      </c>
      <c r="B218" t="str">
        <f t="shared" ca="1" si="5"/>
        <v/>
      </c>
      <c r="D218" s="79" t="str" cm="1">
        <f t="array" aca="1" ref="D218" ca="1">IF(AND($A218&lt;&gt;"",$A218&lt;&gt;"fin"),IF(INDEX(Dépenses!$A$2:$O$5000,$B218,D$1)="","",INDEX(Dépenses!$A$2:$O$5000,$B218,D$1)),"")</f>
        <v/>
      </c>
      <c r="E218" s="79" t="str" cm="1">
        <f t="array" aca="1" ref="E218" ca="1">IF(AND($A218&lt;&gt;"",$A218&lt;&gt;"fin"),IF(INDEX(Dépenses!$A$2:$O$5000,$B218,E$1)="","",INDEX(Dépenses!$A$2:$O$5000,$B218,E$1)),"")</f>
        <v/>
      </c>
      <c r="F218" s="79" t="str" cm="1">
        <f t="array" aca="1" ref="F218" ca="1">IF(AND($A218&lt;&gt;"",$A218&lt;&gt;"fin"),IF(INDEX(Dépenses!$A$2:$O$5000,$B218,F$1)="","",INDEX(Dépenses!$A$2:$O$5000,$B218,F$1)),"")</f>
        <v/>
      </c>
      <c r="G218" s="80" t="str" cm="1">
        <f t="array" aca="1" ref="G218" ca="1">IF(AND($A218&lt;&gt;"",$A218&lt;&gt;"fin"),IF(INDEX(Dépenses!$A$2:$O$5000,$B218,G$1)="","",INDEX(Dépenses!$A$2:$O$5000,$B218,G$1)),"")</f>
        <v/>
      </c>
      <c r="H218" s="11" t="str" cm="1">
        <f t="array" aca="1" ref="H218" ca="1">IF(AND($A218&lt;&gt;"",$A218&lt;&gt;"fin"),IF(INDEX(Dépenses!$A$2:$O$5000,$B218,H$1)="","",INDEX(Dépenses!$A$2:$O$5000,$B218,H$1)),"")</f>
        <v/>
      </c>
      <c r="I218" s="79" t="str" cm="1">
        <f t="array" aca="1" ref="I218" ca="1">IF(AND($A218&lt;&gt;"",$A218&lt;&gt;"fin"),IF(INDEX(Dépenses!$A$2:$O$5000,$B218,I$1)="","",INDEX(Dépenses!$A$2:$O$5000,$B218,I$1)),"")</f>
        <v/>
      </c>
      <c r="J218" s="81" t="str" cm="1">
        <f t="array" aca="1" ref="J218" ca="1">IF(AND($A218&lt;&gt;"",$A218&lt;&gt;"fin"),IF(INDEX(Dépenses!$A$2:$O$5000,$B218,J$1)="","",INDEX(Dépenses!$A$2:$O$5000,$B218,J$1)),"")</f>
        <v/>
      </c>
      <c r="K218" s="10" t="str" cm="1">
        <f t="array" aca="1" ref="K218" ca="1">IF(AND($A218&lt;&gt;"",$A218&lt;&gt;"fin"),IF(INDEX(Dépenses!$A$2:$T$5000,$B218,K$1)="","",INDEX(Dépenses!$A$2:$T$5000,$B218,K$1)),"")</f>
        <v/>
      </c>
      <c r="L218" s="10" t="str" cm="1">
        <f t="array" aca="1" ref="L218" ca="1">IF(AND($A218&lt;&gt;"",$A218&lt;&gt;"fin"),IF(INDEX(Dépenses!$A$2:$T$5000,$B218,L$1)="","",INDEX(Dépenses!$A$2:$T$5000,$B218,L$1)),"")</f>
        <v/>
      </c>
      <c r="M218" s="10" t="str" cm="1">
        <f t="array" aca="1" ref="M218" ca="1">IF(AND($A218&lt;&gt;"",$A218&lt;&gt;"fin"),IF(INDEX(Dépenses!$A$2:$T$5000,$B218,M$1)="","",INDEX(Dépenses!$A$2:$T$5000,$B218,M$1)),"")</f>
        <v/>
      </c>
      <c r="N218" s="10" t="str" cm="1">
        <f t="array" aca="1" ref="N218" ca="1">IF(AND($A218&lt;&gt;"",$A218&lt;&gt;"fin"),IF(INDEX(Dépenses!$A$2:$T$5000,$B218,N$1)="","",INDEX(Dépenses!$A$2:$T$5000,$B218,N$1)),"")</f>
        <v/>
      </c>
      <c r="O218" s="10" t="str" cm="1">
        <f t="array" aca="1" ref="O218" ca="1">IF(AND($A218&lt;&gt;"",$A218&lt;&gt;"fin"),IF(INDEX(Dépenses!$A$2:$T$5000,$B218,O$1)="","",INDEX(Dépenses!$A$2:$T$5000,$B218,O$1)),"")</f>
        <v/>
      </c>
      <c r="P218" s="10" t="str" cm="1">
        <f t="array" aca="1" ref="P218" ca="1">IF(AND($A218&lt;&gt;"",$A218&lt;&gt;"fin"),IF(INDEX(Dépenses!$A$2:$T$5000,$B218,P$1)="","",INDEX(Dépenses!$A$2:$T$5000,$B218,P$1)),"")</f>
        <v/>
      </c>
      <c r="Q218" s="10" t="str" cm="1">
        <f t="array" aca="1" ref="Q218" ca="1">IF(AND($A218&lt;&gt;"",$A218&lt;&gt;"fin"),IF(INDEX(Dépenses!$A$2:$T$5000,$B218,Q$1)="","",INDEX(Dépenses!$A$2:$T$5000,$B218,Q$1)),"")</f>
        <v/>
      </c>
      <c r="R218" s="10" t="str" cm="1">
        <f t="array" aca="1" ref="R218" ca="1">IF(AND($A218&lt;&gt;"",$A218&lt;&gt;"fin"),IF(INDEX(Dépenses!$A$2:$T$5000,$B218,R$1)="","",INDEX(Dépenses!$A$2:$T$5000,$B218,R$1)),"")</f>
        <v/>
      </c>
      <c r="S218" s="10" t="str" cm="1">
        <f t="array" aca="1" ref="S218" ca="1">IF(AND($A218&lt;&gt;"",$A218&lt;&gt;"fin"),IF(INDEX(Dépenses!$A$2:$T$5000,$B218,S$1)="","",INDEX(Dépenses!$A$2:$T$5000,$B218,S$1)),"")</f>
        <v/>
      </c>
      <c r="T218" s="10" t="str" cm="1">
        <f t="array" aca="1" ref="T218" ca="1">IF(AND($A218&lt;&gt;"",$A218&lt;&gt;"fin"),IF(INDEX(Dépenses!$A$2:$T$5000,$B218,T$1)="","",INDEX(Dépenses!$A$2:$T$5000,$B218,T$1)),"")</f>
        <v/>
      </c>
    </row>
    <row r="219" spans="1:20" x14ac:dyDescent="0.25">
      <c r="A219" t="str">
        <f ca="1">IF(OR(A218="",A218="fin"),"",IF(ISNA(MATCH($F$3,OFFSET(Dépenses!$F$2:$F$5000,B218,0),0)),"fin",MATCH($F$3,OFFSET(Dépenses!$F$2:$F$5000,B218,0),0)))</f>
        <v/>
      </c>
      <c r="B219" t="str">
        <f t="shared" ca="1" si="5"/>
        <v/>
      </c>
      <c r="D219" s="79" t="str" cm="1">
        <f t="array" aca="1" ref="D219" ca="1">IF(AND($A219&lt;&gt;"",$A219&lt;&gt;"fin"),IF(INDEX(Dépenses!$A$2:$O$5000,$B219,D$1)="","",INDEX(Dépenses!$A$2:$O$5000,$B219,D$1)),"")</f>
        <v/>
      </c>
      <c r="E219" s="79" t="str" cm="1">
        <f t="array" aca="1" ref="E219" ca="1">IF(AND($A219&lt;&gt;"",$A219&lt;&gt;"fin"),IF(INDEX(Dépenses!$A$2:$O$5000,$B219,E$1)="","",INDEX(Dépenses!$A$2:$O$5000,$B219,E$1)),"")</f>
        <v/>
      </c>
      <c r="F219" s="79" t="str" cm="1">
        <f t="array" aca="1" ref="F219" ca="1">IF(AND($A219&lt;&gt;"",$A219&lt;&gt;"fin"),IF(INDEX(Dépenses!$A$2:$O$5000,$B219,F$1)="","",INDEX(Dépenses!$A$2:$O$5000,$B219,F$1)),"")</f>
        <v/>
      </c>
      <c r="G219" s="80" t="str" cm="1">
        <f t="array" aca="1" ref="G219" ca="1">IF(AND($A219&lt;&gt;"",$A219&lt;&gt;"fin"),IF(INDEX(Dépenses!$A$2:$O$5000,$B219,G$1)="","",INDEX(Dépenses!$A$2:$O$5000,$B219,G$1)),"")</f>
        <v/>
      </c>
      <c r="H219" s="11" t="str" cm="1">
        <f t="array" aca="1" ref="H219" ca="1">IF(AND($A219&lt;&gt;"",$A219&lt;&gt;"fin"),IF(INDEX(Dépenses!$A$2:$O$5000,$B219,H$1)="","",INDEX(Dépenses!$A$2:$O$5000,$B219,H$1)),"")</f>
        <v/>
      </c>
      <c r="I219" s="79" t="str" cm="1">
        <f t="array" aca="1" ref="I219" ca="1">IF(AND($A219&lt;&gt;"",$A219&lt;&gt;"fin"),IF(INDEX(Dépenses!$A$2:$O$5000,$B219,I$1)="","",INDEX(Dépenses!$A$2:$O$5000,$B219,I$1)),"")</f>
        <v/>
      </c>
      <c r="J219" s="81" t="str" cm="1">
        <f t="array" aca="1" ref="J219" ca="1">IF(AND($A219&lt;&gt;"",$A219&lt;&gt;"fin"),IF(INDEX(Dépenses!$A$2:$O$5000,$B219,J$1)="","",INDEX(Dépenses!$A$2:$O$5000,$B219,J$1)),"")</f>
        <v/>
      </c>
      <c r="K219" s="10" t="str" cm="1">
        <f t="array" aca="1" ref="K219" ca="1">IF(AND($A219&lt;&gt;"",$A219&lt;&gt;"fin"),IF(INDEX(Dépenses!$A$2:$T$5000,$B219,K$1)="","",INDEX(Dépenses!$A$2:$T$5000,$B219,K$1)),"")</f>
        <v/>
      </c>
      <c r="L219" s="10" t="str" cm="1">
        <f t="array" aca="1" ref="L219" ca="1">IF(AND($A219&lt;&gt;"",$A219&lt;&gt;"fin"),IF(INDEX(Dépenses!$A$2:$T$5000,$B219,L$1)="","",INDEX(Dépenses!$A$2:$T$5000,$B219,L$1)),"")</f>
        <v/>
      </c>
      <c r="M219" s="10" t="str" cm="1">
        <f t="array" aca="1" ref="M219" ca="1">IF(AND($A219&lt;&gt;"",$A219&lt;&gt;"fin"),IF(INDEX(Dépenses!$A$2:$T$5000,$B219,M$1)="","",INDEX(Dépenses!$A$2:$T$5000,$B219,M$1)),"")</f>
        <v/>
      </c>
      <c r="N219" s="10" t="str" cm="1">
        <f t="array" aca="1" ref="N219" ca="1">IF(AND($A219&lt;&gt;"",$A219&lt;&gt;"fin"),IF(INDEX(Dépenses!$A$2:$T$5000,$B219,N$1)="","",INDEX(Dépenses!$A$2:$T$5000,$B219,N$1)),"")</f>
        <v/>
      </c>
      <c r="O219" s="10" t="str" cm="1">
        <f t="array" aca="1" ref="O219" ca="1">IF(AND($A219&lt;&gt;"",$A219&lt;&gt;"fin"),IF(INDEX(Dépenses!$A$2:$T$5000,$B219,O$1)="","",INDEX(Dépenses!$A$2:$T$5000,$B219,O$1)),"")</f>
        <v/>
      </c>
      <c r="P219" s="10" t="str" cm="1">
        <f t="array" aca="1" ref="P219" ca="1">IF(AND($A219&lt;&gt;"",$A219&lt;&gt;"fin"),IF(INDEX(Dépenses!$A$2:$T$5000,$B219,P$1)="","",INDEX(Dépenses!$A$2:$T$5000,$B219,P$1)),"")</f>
        <v/>
      </c>
      <c r="Q219" s="10" t="str" cm="1">
        <f t="array" aca="1" ref="Q219" ca="1">IF(AND($A219&lt;&gt;"",$A219&lt;&gt;"fin"),IF(INDEX(Dépenses!$A$2:$T$5000,$B219,Q$1)="","",INDEX(Dépenses!$A$2:$T$5000,$B219,Q$1)),"")</f>
        <v/>
      </c>
      <c r="R219" s="10" t="str" cm="1">
        <f t="array" aca="1" ref="R219" ca="1">IF(AND($A219&lt;&gt;"",$A219&lt;&gt;"fin"),IF(INDEX(Dépenses!$A$2:$T$5000,$B219,R$1)="","",INDEX(Dépenses!$A$2:$T$5000,$B219,R$1)),"")</f>
        <v/>
      </c>
      <c r="S219" s="10" t="str" cm="1">
        <f t="array" aca="1" ref="S219" ca="1">IF(AND($A219&lt;&gt;"",$A219&lt;&gt;"fin"),IF(INDEX(Dépenses!$A$2:$T$5000,$B219,S$1)="","",INDEX(Dépenses!$A$2:$T$5000,$B219,S$1)),"")</f>
        <v/>
      </c>
      <c r="T219" s="10" t="str" cm="1">
        <f t="array" aca="1" ref="T219" ca="1">IF(AND($A219&lt;&gt;"",$A219&lt;&gt;"fin"),IF(INDEX(Dépenses!$A$2:$T$5000,$B219,T$1)="","",INDEX(Dépenses!$A$2:$T$5000,$B219,T$1)),"")</f>
        <v/>
      </c>
    </row>
    <row r="220" spans="1:20" x14ac:dyDescent="0.25">
      <c r="A220" t="str">
        <f ca="1">IF(OR(A219="",A219="fin"),"",IF(ISNA(MATCH($F$3,OFFSET(Dépenses!$F$2:$F$5000,B219,0),0)),"fin",MATCH($F$3,OFFSET(Dépenses!$F$2:$F$5000,B219,0),0)))</f>
        <v/>
      </c>
      <c r="B220" t="str">
        <f t="shared" ca="1" si="5"/>
        <v/>
      </c>
      <c r="D220" s="79" t="str" cm="1">
        <f t="array" aca="1" ref="D220" ca="1">IF(AND($A220&lt;&gt;"",$A220&lt;&gt;"fin"),IF(INDEX(Dépenses!$A$2:$O$5000,$B220,D$1)="","",INDEX(Dépenses!$A$2:$O$5000,$B220,D$1)),"")</f>
        <v/>
      </c>
      <c r="E220" s="79" t="str" cm="1">
        <f t="array" aca="1" ref="E220" ca="1">IF(AND($A220&lt;&gt;"",$A220&lt;&gt;"fin"),IF(INDEX(Dépenses!$A$2:$O$5000,$B220,E$1)="","",INDEX(Dépenses!$A$2:$O$5000,$B220,E$1)),"")</f>
        <v/>
      </c>
      <c r="F220" s="79" t="str" cm="1">
        <f t="array" aca="1" ref="F220" ca="1">IF(AND($A220&lt;&gt;"",$A220&lt;&gt;"fin"),IF(INDEX(Dépenses!$A$2:$O$5000,$B220,F$1)="","",INDEX(Dépenses!$A$2:$O$5000,$B220,F$1)),"")</f>
        <v/>
      </c>
      <c r="G220" s="80" t="str" cm="1">
        <f t="array" aca="1" ref="G220" ca="1">IF(AND($A220&lt;&gt;"",$A220&lt;&gt;"fin"),IF(INDEX(Dépenses!$A$2:$O$5000,$B220,G$1)="","",INDEX(Dépenses!$A$2:$O$5000,$B220,G$1)),"")</f>
        <v/>
      </c>
      <c r="H220" s="11" t="str" cm="1">
        <f t="array" aca="1" ref="H220" ca="1">IF(AND($A220&lt;&gt;"",$A220&lt;&gt;"fin"),IF(INDEX(Dépenses!$A$2:$O$5000,$B220,H$1)="","",INDEX(Dépenses!$A$2:$O$5000,$B220,H$1)),"")</f>
        <v/>
      </c>
      <c r="I220" s="79" t="str" cm="1">
        <f t="array" aca="1" ref="I220" ca="1">IF(AND($A220&lt;&gt;"",$A220&lt;&gt;"fin"),IF(INDEX(Dépenses!$A$2:$O$5000,$B220,I$1)="","",INDEX(Dépenses!$A$2:$O$5000,$B220,I$1)),"")</f>
        <v/>
      </c>
      <c r="J220" s="81" t="str" cm="1">
        <f t="array" aca="1" ref="J220" ca="1">IF(AND($A220&lt;&gt;"",$A220&lt;&gt;"fin"),IF(INDEX(Dépenses!$A$2:$O$5000,$B220,J$1)="","",INDEX(Dépenses!$A$2:$O$5000,$B220,J$1)),"")</f>
        <v/>
      </c>
      <c r="K220" s="10" t="str" cm="1">
        <f t="array" aca="1" ref="K220" ca="1">IF(AND($A220&lt;&gt;"",$A220&lt;&gt;"fin"),IF(INDEX(Dépenses!$A$2:$T$5000,$B220,K$1)="","",INDEX(Dépenses!$A$2:$T$5000,$B220,K$1)),"")</f>
        <v/>
      </c>
      <c r="L220" s="10" t="str" cm="1">
        <f t="array" aca="1" ref="L220" ca="1">IF(AND($A220&lt;&gt;"",$A220&lt;&gt;"fin"),IF(INDEX(Dépenses!$A$2:$T$5000,$B220,L$1)="","",INDEX(Dépenses!$A$2:$T$5000,$B220,L$1)),"")</f>
        <v/>
      </c>
      <c r="M220" s="10" t="str" cm="1">
        <f t="array" aca="1" ref="M220" ca="1">IF(AND($A220&lt;&gt;"",$A220&lt;&gt;"fin"),IF(INDEX(Dépenses!$A$2:$T$5000,$B220,M$1)="","",INDEX(Dépenses!$A$2:$T$5000,$B220,M$1)),"")</f>
        <v/>
      </c>
      <c r="N220" s="10" t="str" cm="1">
        <f t="array" aca="1" ref="N220" ca="1">IF(AND($A220&lt;&gt;"",$A220&lt;&gt;"fin"),IF(INDEX(Dépenses!$A$2:$T$5000,$B220,N$1)="","",INDEX(Dépenses!$A$2:$T$5000,$B220,N$1)),"")</f>
        <v/>
      </c>
      <c r="O220" s="10" t="str" cm="1">
        <f t="array" aca="1" ref="O220" ca="1">IF(AND($A220&lt;&gt;"",$A220&lt;&gt;"fin"),IF(INDEX(Dépenses!$A$2:$T$5000,$B220,O$1)="","",INDEX(Dépenses!$A$2:$T$5000,$B220,O$1)),"")</f>
        <v/>
      </c>
      <c r="P220" s="10" t="str" cm="1">
        <f t="array" aca="1" ref="P220" ca="1">IF(AND($A220&lt;&gt;"",$A220&lt;&gt;"fin"),IF(INDEX(Dépenses!$A$2:$T$5000,$B220,P$1)="","",INDEX(Dépenses!$A$2:$T$5000,$B220,P$1)),"")</f>
        <v/>
      </c>
      <c r="Q220" s="10" t="str" cm="1">
        <f t="array" aca="1" ref="Q220" ca="1">IF(AND($A220&lt;&gt;"",$A220&lt;&gt;"fin"),IF(INDEX(Dépenses!$A$2:$T$5000,$B220,Q$1)="","",INDEX(Dépenses!$A$2:$T$5000,$B220,Q$1)),"")</f>
        <v/>
      </c>
      <c r="R220" s="10" t="str" cm="1">
        <f t="array" aca="1" ref="R220" ca="1">IF(AND($A220&lt;&gt;"",$A220&lt;&gt;"fin"),IF(INDEX(Dépenses!$A$2:$T$5000,$B220,R$1)="","",INDEX(Dépenses!$A$2:$T$5000,$B220,R$1)),"")</f>
        <v/>
      </c>
      <c r="S220" s="10" t="str" cm="1">
        <f t="array" aca="1" ref="S220" ca="1">IF(AND($A220&lt;&gt;"",$A220&lt;&gt;"fin"),IF(INDEX(Dépenses!$A$2:$T$5000,$B220,S$1)="","",INDEX(Dépenses!$A$2:$T$5000,$B220,S$1)),"")</f>
        <v/>
      </c>
      <c r="T220" s="10" t="str" cm="1">
        <f t="array" aca="1" ref="T220" ca="1">IF(AND($A220&lt;&gt;"",$A220&lt;&gt;"fin"),IF(INDEX(Dépenses!$A$2:$T$5000,$B220,T$1)="","",INDEX(Dépenses!$A$2:$T$5000,$B220,T$1)),"")</f>
        <v/>
      </c>
    </row>
    <row r="221" spans="1:20" x14ac:dyDescent="0.25">
      <c r="A221" t="str">
        <f ca="1">IF(OR(A220="",A220="fin"),"",IF(ISNA(MATCH($F$3,OFFSET(Dépenses!$F$2:$F$5000,B220,0),0)),"fin",MATCH($F$3,OFFSET(Dépenses!$F$2:$F$5000,B220,0),0)))</f>
        <v/>
      </c>
      <c r="B221" t="str">
        <f t="shared" ca="1" si="5"/>
        <v/>
      </c>
      <c r="D221" s="79" t="str" cm="1">
        <f t="array" aca="1" ref="D221" ca="1">IF(AND($A221&lt;&gt;"",$A221&lt;&gt;"fin"),IF(INDEX(Dépenses!$A$2:$O$5000,$B221,D$1)="","",INDEX(Dépenses!$A$2:$O$5000,$B221,D$1)),"")</f>
        <v/>
      </c>
      <c r="E221" s="79" t="str" cm="1">
        <f t="array" aca="1" ref="E221" ca="1">IF(AND($A221&lt;&gt;"",$A221&lt;&gt;"fin"),IF(INDEX(Dépenses!$A$2:$O$5000,$B221,E$1)="","",INDEX(Dépenses!$A$2:$O$5000,$B221,E$1)),"")</f>
        <v/>
      </c>
      <c r="F221" s="79" t="str" cm="1">
        <f t="array" aca="1" ref="F221" ca="1">IF(AND($A221&lt;&gt;"",$A221&lt;&gt;"fin"),IF(INDEX(Dépenses!$A$2:$O$5000,$B221,F$1)="","",INDEX(Dépenses!$A$2:$O$5000,$B221,F$1)),"")</f>
        <v/>
      </c>
      <c r="G221" s="80" t="str" cm="1">
        <f t="array" aca="1" ref="G221" ca="1">IF(AND($A221&lt;&gt;"",$A221&lt;&gt;"fin"),IF(INDEX(Dépenses!$A$2:$O$5000,$B221,G$1)="","",INDEX(Dépenses!$A$2:$O$5000,$B221,G$1)),"")</f>
        <v/>
      </c>
      <c r="H221" s="11" t="str" cm="1">
        <f t="array" aca="1" ref="H221" ca="1">IF(AND($A221&lt;&gt;"",$A221&lt;&gt;"fin"),IF(INDEX(Dépenses!$A$2:$O$5000,$B221,H$1)="","",INDEX(Dépenses!$A$2:$O$5000,$B221,H$1)),"")</f>
        <v/>
      </c>
      <c r="I221" s="79" t="str" cm="1">
        <f t="array" aca="1" ref="I221" ca="1">IF(AND($A221&lt;&gt;"",$A221&lt;&gt;"fin"),IF(INDEX(Dépenses!$A$2:$O$5000,$B221,I$1)="","",INDEX(Dépenses!$A$2:$O$5000,$B221,I$1)),"")</f>
        <v/>
      </c>
      <c r="J221" s="81" t="str" cm="1">
        <f t="array" aca="1" ref="J221" ca="1">IF(AND($A221&lt;&gt;"",$A221&lt;&gt;"fin"),IF(INDEX(Dépenses!$A$2:$O$5000,$B221,J$1)="","",INDEX(Dépenses!$A$2:$O$5000,$B221,J$1)),"")</f>
        <v/>
      </c>
      <c r="K221" s="10" t="str" cm="1">
        <f t="array" aca="1" ref="K221" ca="1">IF(AND($A221&lt;&gt;"",$A221&lt;&gt;"fin"),IF(INDEX(Dépenses!$A$2:$T$5000,$B221,K$1)="","",INDEX(Dépenses!$A$2:$T$5000,$B221,K$1)),"")</f>
        <v/>
      </c>
      <c r="L221" s="10" t="str" cm="1">
        <f t="array" aca="1" ref="L221" ca="1">IF(AND($A221&lt;&gt;"",$A221&lt;&gt;"fin"),IF(INDEX(Dépenses!$A$2:$T$5000,$B221,L$1)="","",INDEX(Dépenses!$A$2:$T$5000,$B221,L$1)),"")</f>
        <v/>
      </c>
      <c r="M221" s="10" t="str" cm="1">
        <f t="array" aca="1" ref="M221" ca="1">IF(AND($A221&lt;&gt;"",$A221&lt;&gt;"fin"),IF(INDEX(Dépenses!$A$2:$T$5000,$B221,M$1)="","",INDEX(Dépenses!$A$2:$T$5000,$B221,M$1)),"")</f>
        <v/>
      </c>
      <c r="N221" s="10" t="str" cm="1">
        <f t="array" aca="1" ref="N221" ca="1">IF(AND($A221&lt;&gt;"",$A221&lt;&gt;"fin"),IF(INDEX(Dépenses!$A$2:$T$5000,$B221,N$1)="","",INDEX(Dépenses!$A$2:$T$5000,$B221,N$1)),"")</f>
        <v/>
      </c>
      <c r="O221" s="10" t="str" cm="1">
        <f t="array" aca="1" ref="O221" ca="1">IF(AND($A221&lt;&gt;"",$A221&lt;&gt;"fin"),IF(INDEX(Dépenses!$A$2:$T$5000,$B221,O$1)="","",INDEX(Dépenses!$A$2:$T$5000,$B221,O$1)),"")</f>
        <v/>
      </c>
      <c r="P221" s="10" t="str" cm="1">
        <f t="array" aca="1" ref="P221" ca="1">IF(AND($A221&lt;&gt;"",$A221&lt;&gt;"fin"),IF(INDEX(Dépenses!$A$2:$T$5000,$B221,P$1)="","",INDEX(Dépenses!$A$2:$T$5000,$B221,P$1)),"")</f>
        <v/>
      </c>
      <c r="Q221" s="10" t="str" cm="1">
        <f t="array" aca="1" ref="Q221" ca="1">IF(AND($A221&lt;&gt;"",$A221&lt;&gt;"fin"),IF(INDEX(Dépenses!$A$2:$T$5000,$B221,Q$1)="","",INDEX(Dépenses!$A$2:$T$5000,$B221,Q$1)),"")</f>
        <v/>
      </c>
      <c r="R221" s="10" t="str" cm="1">
        <f t="array" aca="1" ref="R221" ca="1">IF(AND($A221&lt;&gt;"",$A221&lt;&gt;"fin"),IF(INDEX(Dépenses!$A$2:$T$5000,$B221,R$1)="","",INDEX(Dépenses!$A$2:$T$5000,$B221,R$1)),"")</f>
        <v/>
      </c>
      <c r="S221" s="10" t="str" cm="1">
        <f t="array" aca="1" ref="S221" ca="1">IF(AND($A221&lt;&gt;"",$A221&lt;&gt;"fin"),IF(INDEX(Dépenses!$A$2:$T$5000,$B221,S$1)="","",INDEX(Dépenses!$A$2:$T$5000,$B221,S$1)),"")</f>
        <v/>
      </c>
      <c r="T221" s="10" t="str" cm="1">
        <f t="array" aca="1" ref="T221" ca="1">IF(AND($A221&lt;&gt;"",$A221&lt;&gt;"fin"),IF(INDEX(Dépenses!$A$2:$T$5000,$B221,T$1)="","",INDEX(Dépenses!$A$2:$T$5000,$B221,T$1)),"")</f>
        <v/>
      </c>
    </row>
    <row r="222" spans="1:20" x14ac:dyDescent="0.25">
      <c r="A222" t="str">
        <f ca="1">IF(OR(A221="",A221="fin"),"",IF(ISNA(MATCH($F$3,OFFSET(Dépenses!$F$2:$F$5000,B221,0),0)),"fin",MATCH($F$3,OFFSET(Dépenses!$F$2:$F$5000,B221,0),0)))</f>
        <v/>
      </c>
      <c r="B222" t="str">
        <f t="shared" ca="1" si="5"/>
        <v/>
      </c>
      <c r="D222" s="79" t="str" cm="1">
        <f t="array" aca="1" ref="D222" ca="1">IF(AND($A222&lt;&gt;"",$A222&lt;&gt;"fin"),IF(INDEX(Dépenses!$A$2:$O$5000,$B222,D$1)="","",INDEX(Dépenses!$A$2:$O$5000,$B222,D$1)),"")</f>
        <v/>
      </c>
      <c r="E222" s="79" t="str" cm="1">
        <f t="array" aca="1" ref="E222" ca="1">IF(AND($A222&lt;&gt;"",$A222&lt;&gt;"fin"),IF(INDEX(Dépenses!$A$2:$O$5000,$B222,E$1)="","",INDEX(Dépenses!$A$2:$O$5000,$B222,E$1)),"")</f>
        <v/>
      </c>
      <c r="F222" s="79" t="str" cm="1">
        <f t="array" aca="1" ref="F222" ca="1">IF(AND($A222&lt;&gt;"",$A222&lt;&gt;"fin"),IF(INDEX(Dépenses!$A$2:$O$5000,$B222,F$1)="","",INDEX(Dépenses!$A$2:$O$5000,$B222,F$1)),"")</f>
        <v/>
      </c>
      <c r="G222" s="80" t="str" cm="1">
        <f t="array" aca="1" ref="G222" ca="1">IF(AND($A222&lt;&gt;"",$A222&lt;&gt;"fin"),IF(INDEX(Dépenses!$A$2:$O$5000,$B222,G$1)="","",INDEX(Dépenses!$A$2:$O$5000,$B222,G$1)),"")</f>
        <v/>
      </c>
      <c r="H222" s="11" t="str" cm="1">
        <f t="array" aca="1" ref="H222" ca="1">IF(AND($A222&lt;&gt;"",$A222&lt;&gt;"fin"),IF(INDEX(Dépenses!$A$2:$O$5000,$B222,H$1)="","",INDEX(Dépenses!$A$2:$O$5000,$B222,H$1)),"")</f>
        <v/>
      </c>
      <c r="I222" s="79" t="str" cm="1">
        <f t="array" aca="1" ref="I222" ca="1">IF(AND($A222&lt;&gt;"",$A222&lt;&gt;"fin"),IF(INDEX(Dépenses!$A$2:$O$5000,$B222,I$1)="","",INDEX(Dépenses!$A$2:$O$5000,$B222,I$1)),"")</f>
        <v/>
      </c>
      <c r="J222" s="81" t="str" cm="1">
        <f t="array" aca="1" ref="J222" ca="1">IF(AND($A222&lt;&gt;"",$A222&lt;&gt;"fin"),IF(INDEX(Dépenses!$A$2:$O$5000,$B222,J$1)="","",INDEX(Dépenses!$A$2:$O$5000,$B222,J$1)),"")</f>
        <v/>
      </c>
      <c r="K222" s="10" t="str" cm="1">
        <f t="array" aca="1" ref="K222" ca="1">IF(AND($A222&lt;&gt;"",$A222&lt;&gt;"fin"),IF(INDEX(Dépenses!$A$2:$T$5000,$B222,K$1)="","",INDEX(Dépenses!$A$2:$T$5000,$B222,K$1)),"")</f>
        <v/>
      </c>
      <c r="L222" s="10" t="str" cm="1">
        <f t="array" aca="1" ref="L222" ca="1">IF(AND($A222&lt;&gt;"",$A222&lt;&gt;"fin"),IF(INDEX(Dépenses!$A$2:$T$5000,$B222,L$1)="","",INDEX(Dépenses!$A$2:$T$5000,$B222,L$1)),"")</f>
        <v/>
      </c>
      <c r="M222" s="10" t="str" cm="1">
        <f t="array" aca="1" ref="M222" ca="1">IF(AND($A222&lt;&gt;"",$A222&lt;&gt;"fin"),IF(INDEX(Dépenses!$A$2:$T$5000,$B222,M$1)="","",INDEX(Dépenses!$A$2:$T$5000,$B222,M$1)),"")</f>
        <v/>
      </c>
      <c r="N222" s="10" t="str" cm="1">
        <f t="array" aca="1" ref="N222" ca="1">IF(AND($A222&lt;&gt;"",$A222&lt;&gt;"fin"),IF(INDEX(Dépenses!$A$2:$T$5000,$B222,N$1)="","",INDEX(Dépenses!$A$2:$T$5000,$B222,N$1)),"")</f>
        <v/>
      </c>
      <c r="O222" s="10" t="str" cm="1">
        <f t="array" aca="1" ref="O222" ca="1">IF(AND($A222&lt;&gt;"",$A222&lt;&gt;"fin"),IF(INDEX(Dépenses!$A$2:$T$5000,$B222,O$1)="","",INDEX(Dépenses!$A$2:$T$5000,$B222,O$1)),"")</f>
        <v/>
      </c>
      <c r="P222" s="10" t="str" cm="1">
        <f t="array" aca="1" ref="P222" ca="1">IF(AND($A222&lt;&gt;"",$A222&lt;&gt;"fin"),IF(INDEX(Dépenses!$A$2:$T$5000,$B222,P$1)="","",INDEX(Dépenses!$A$2:$T$5000,$B222,P$1)),"")</f>
        <v/>
      </c>
      <c r="Q222" s="10" t="str" cm="1">
        <f t="array" aca="1" ref="Q222" ca="1">IF(AND($A222&lt;&gt;"",$A222&lt;&gt;"fin"),IF(INDEX(Dépenses!$A$2:$T$5000,$B222,Q$1)="","",INDEX(Dépenses!$A$2:$T$5000,$B222,Q$1)),"")</f>
        <v/>
      </c>
      <c r="R222" s="10" t="str" cm="1">
        <f t="array" aca="1" ref="R222" ca="1">IF(AND($A222&lt;&gt;"",$A222&lt;&gt;"fin"),IF(INDEX(Dépenses!$A$2:$T$5000,$B222,R$1)="","",INDEX(Dépenses!$A$2:$T$5000,$B222,R$1)),"")</f>
        <v/>
      </c>
      <c r="S222" s="10" t="str" cm="1">
        <f t="array" aca="1" ref="S222" ca="1">IF(AND($A222&lt;&gt;"",$A222&lt;&gt;"fin"),IF(INDEX(Dépenses!$A$2:$T$5000,$B222,S$1)="","",INDEX(Dépenses!$A$2:$T$5000,$B222,S$1)),"")</f>
        <v/>
      </c>
      <c r="T222" s="10" t="str" cm="1">
        <f t="array" aca="1" ref="T222" ca="1">IF(AND($A222&lt;&gt;"",$A222&lt;&gt;"fin"),IF(INDEX(Dépenses!$A$2:$T$5000,$B222,T$1)="","",INDEX(Dépenses!$A$2:$T$5000,$B222,T$1)),"")</f>
        <v/>
      </c>
    </row>
    <row r="223" spans="1:20" x14ac:dyDescent="0.25">
      <c r="A223" t="str">
        <f ca="1">IF(OR(A222="",A222="fin"),"",IF(ISNA(MATCH($F$3,OFFSET(Dépenses!$F$2:$F$5000,B222,0),0)),"fin",MATCH($F$3,OFFSET(Dépenses!$F$2:$F$5000,B222,0),0)))</f>
        <v/>
      </c>
      <c r="B223" t="str">
        <f t="shared" ca="1" si="5"/>
        <v/>
      </c>
      <c r="D223" s="79" t="str" cm="1">
        <f t="array" aca="1" ref="D223" ca="1">IF(AND($A223&lt;&gt;"",$A223&lt;&gt;"fin"),IF(INDEX(Dépenses!$A$2:$O$5000,$B223,D$1)="","",INDEX(Dépenses!$A$2:$O$5000,$B223,D$1)),"")</f>
        <v/>
      </c>
      <c r="E223" s="79" t="str" cm="1">
        <f t="array" aca="1" ref="E223" ca="1">IF(AND($A223&lt;&gt;"",$A223&lt;&gt;"fin"),IF(INDEX(Dépenses!$A$2:$O$5000,$B223,E$1)="","",INDEX(Dépenses!$A$2:$O$5000,$B223,E$1)),"")</f>
        <v/>
      </c>
      <c r="F223" s="79" t="str" cm="1">
        <f t="array" aca="1" ref="F223" ca="1">IF(AND($A223&lt;&gt;"",$A223&lt;&gt;"fin"),IF(INDEX(Dépenses!$A$2:$O$5000,$B223,F$1)="","",INDEX(Dépenses!$A$2:$O$5000,$B223,F$1)),"")</f>
        <v/>
      </c>
      <c r="G223" s="80" t="str" cm="1">
        <f t="array" aca="1" ref="G223" ca="1">IF(AND($A223&lt;&gt;"",$A223&lt;&gt;"fin"),IF(INDEX(Dépenses!$A$2:$O$5000,$B223,G$1)="","",INDEX(Dépenses!$A$2:$O$5000,$B223,G$1)),"")</f>
        <v/>
      </c>
      <c r="H223" s="11" t="str" cm="1">
        <f t="array" aca="1" ref="H223" ca="1">IF(AND($A223&lt;&gt;"",$A223&lt;&gt;"fin"),IF(INDEX(Dépenses!$A$2:$O$5000,$B223,H$1)="","",INDEX(Dépenses!$A$2:$O$5000,$B223,H$1)),"")</f>
        <v/>
      </c>
      <c r="I223" s="79" t="str" cm="1">
        <f t="array" aca="1" ref="I223" ca="1">IF(AND($A223&lt;&gt;"",$A223&lt;&gt;"fin"),IF(INDEX(Dépenses!$A$2:$O$5000,$B223,I$1)="","",INDEX(Dépenses!$A$2:$O$5000,$B223,I$1)),"")</f>
        <v/>
      </c>
      <c r="J223" s="81" t="str" cm="1">
        <f t="array" aca="1" ref="J223" ca="1">IF(AND($A223&lt;&gt;"",$A223&lt;&gt;"fin"),IF(INDEX(Dépenses!$A$2:$O$5000,$B223,J$1)="","",INDEX(Dépenses!$A$2:$O$5000,$B223,J$1)),"")</f>
        <v/>
      </c>
      <c r="K223" s="10" t="str" cm="1">
        <f t="array" aca="1" ref="K223" ca="1">IF(AND($A223&lt;&gt;"",$A223&lt;&gt;"fin"),IF(INDEX(Dépenses!$A$2:$T$5000,$B223,K$1)="","",INDEX(Dépenses!$A$2:$T$5000,$B223,K$1)),"")</f>
        <v/>
      </c>
      <c r="L223" s="10" t="str" cm="1">
        <f t="array" aca="1" ref="L223" ca="1">IF(AND($A223&lt;&gt;"",$A223&lt;&gt;"fin"),IF(INDEX(Dépenses!$A$2:$T$5000,$B223,L$1)="","",INDEX(Dépenses!$A$2:$T$5000,$B223,L$1)),"")</f>
        <v/>
      </c>
      <c r="M223" s="10" t="str" cm="1">
        <f t="array" aca="1" ref="M223" ca="1">IF(AND($A223&lt;&gt;"",$A223&lt;&gt;"fin"),IF(INDEX(Dépenses!$A$2:$T$5000,$B223,M$1)="","",INDEX(Dépenses!$A$2:$T$5000,$B223,M$1)),"")</f>
        <v/>
      </c>
      <c r="N223" s="10" t="str" cm="1">
        <f t="array" aca="1" ref="N223" ca="1">IF(AND($A223&lt;&gt;"",$A223&lt;&gt;"fin"),IF(INDEX(Dépenses!$A$2:$T$5000,$B223,N$1)="","",INDEX(Dépenses!$A$2:$T$5000,$B223,N$1)),"")</f>
        <v/>
      </c>
      <c r="O223" s="10" t="str" cm="1">
        <f t="array" aca="1" ref="O223" ca="1">IF(AND($A223&lt;&gt;"",$A223&lt;&gt;"fin"),IF(INDEX(Dépenses!$A$2:$T$5000,$B223,O$1)="","",INDEX(Dépenses!$A$2:$T$5000,$B223,O$1)),"")</f>
        <v/>
      </c>
      <c r="P223" s="10" t="str" cm="1">
        <f t="array" aca="1" ref="P223" ca="1">IF(AND($A223&lt;&gt;"",$A223&lt;&gt;"fin"),IF(INDEX(Dépenses!$A$2:$T$5000,$B223,P$1)="","",INDEX(Dépenses!$A$2:$T$5000,$B223,P$1)),"")</f>
        <v/>
      </c>
      <c r="Q223" s="10" t="str" cm="1">
        <f t="array" aca="1" ref="Q223" ca="1">IF(AND($A223&lt;&gt;"",$A223&lt;&gt;"fin"),IF(INDEX(Dépenses!$A$2:$T$5000,$B223,Q$1)="","",INDEX(Dépenses!$A$2:$T$5000,$B223,Q$1)),"")</f>
        <v/>
      </c>
      <c r="R223" s="10" t="str" cm="1">
        <f t="array" aca="1" ref="R223" ca="1">IF(AND($A223&lt;&gt;"",$A223&lt;&gt;"fin"),IF(INDEX(Dépenses!$A$2:$T$5000,$B223,R$1)="","",INDEX(Dépenses!$A$2:$T$5000,$B223,R$1)),"")</f>
        <v/>
      </c>
      <c r="S223" s="10" t="str" cm="1">
        <f t="array" aca="1" ref="S223" ca="1">IF(AND($A223&lt;&gt;"",$A223&lt;&gt;"fin"),IF(INDEX(Dépenses!$A$2:$T$5000,$B223,S$1)="","",INDEX(Dépenses!$A$2:$T$5000,$B223,S$1)),"")</f>
        <v/>
      </c>
      <c r="T223" s="10" t="str" cm="1">
        <f t="array" aca="1" ref="T223" ca="1">IF(AND($A223&lt;&gt;"",$A223&lt;&gt;"fin"),IF(INDEX(Dépenses!$A$2:$T$5000,$B223,T$1)="","",INDEX(Dépenses!$A$2:$T$5000,$B223,T$1)),"")</f>
        <v/>
      </c>
    </row>
    <row r="224" spans="1:20" x14ac:dyDescent="0.25">
      <c r="A224" t="str">
        <f ca="1">IF(OR(A223="",A223="fin"),"",IF(ISNA(MATCH($F$3,OFFSET(Dépenses!$F$2:$F$5000,B223,0),0)),"fin",MATCH($F$3,OFFSET(Dépenses!$F$2:$F$5000,B223,0),0)))</f>
        <v/>
      </c>
      <c r="B224" t="str">
        <f t="shared" ca="1" si="5"/>
        <v/>
      </c>
      <c r="D224" s="79" t="str" cm="1">
        <f t="array" aca="1" ref="D224" ca="1">IF(AND($A224&lt;&gt;"",$A224&lt;&gt;"fin"),IF(INDEX(Dépenses!$A$2:$O$5000,$B224,D$1)="","",INDEX(Dépenses!$A$2:$O$5000,$B224,D$1)),"")</f>
        <v/>
      </c>
      <c r="E224" s="79" t="str" cm="1">
        <f t="array" aca="1" ref="E224" ca="1">IF(AND($A224&lt;&gt;"",$A224&lt;&gt;"fin"),IF(INDEX(Dépenses!$A$2:$O$5000,$B224,E$1)="","",INDEX(Dépenses!$A$2:$O$5000,$B224,E$1)),"")</f>
        <v/>
      </c>
      <c r="F224" s="79" t="str" cm="1">
        <f t="array" aca="1" ref="F224" ca="1">IF(AND($A224&lt;&gt;"",$A224&lt;&gt;"fin"),IF(INDEX(Dépenses!$A$2:$O$5000,$B224,F$1)="","",INDEX(Dépenses!$A$2:$O$5000,$B224,F$1)),"")</f>
        <v/>
      </c>
      <c r="G224" s="80" t="str" cm="1">
        <f t="array" aca="1" ref="G224" ca="1">IF(AND($A224&lt;&gt;"",$A224&lt;&gt;"fin"),IF(INDEX(Dépenses!$A$2:$O$5000,$B224,G$1)="","",INDEX(Dépenses!$A$2:$O$5000,$B224,G$1)),"")</f>
        <v/>
      </c>
      <c r="H224" s="11" t="str" cm="1">
        <f t="array" aca="1" ref="H224" ca="1">IF(AND($A224&lt;&gt;"",$A224&lt;&gt;"fin"),IF(INDEX(Dépenses!$A$2:$O$5000,$B224,H$1)="","",INDEX(Dépenses!$A$2:$O$5000,$B224,H$1)),"")</f>
        <v/>
      </c>
      <c r="I224" s="79" t="str" cm="1">
        <f t="array" aca="1" ref="I224" ca="1">IF(AND($A224&lt;&gt;"",$A224&lt;&gt;"fin"),IF(INDEX(Dépenses!$A$2:$O$5000,$B224,I$1)="","",INDEX(Dépenses!$A$2:$O$5000,$B224,I$1)),"")</f>
        <v/>
      </c>
      <c r="J224" s="81" t="str" cm="1">
        <f t="array" aca="1" ref="J224" ca="1">IF(AND($A224&lt;&gt;"",$A224&lt;&gt;"fin"),IF(INDEX(Dépenses!$A$2:$O$5000,$B224,J$1)="","",INDEX(Dépenses!$A$2:$O$5000,$B224,J$1)),"")</f>
        <v/>
      </c>
      <c r="K224" s="10" t="str" cm="1">
        <f t="array" aca="1" ref="K224" ca="1">IF(AND($A224&lt;&gt;"",$A224&lt;&gt;"fin"),IF(INDEX(Dépenses!$A$2:$T$5000,$B224,K$1)="","",INDEX(Dépenses!$A$2:$T$5000,$B224,K$1)),"")</f>
        <v/>
      </c>
      <c r="L224" s="10" t="str" cm="1">
        <f t="array" aca="1" ref="L224" ca="1">IF(AND($A224&lt;&gt;"",$A224&lt;&gt;"fin"),IF(INDEX(Dépenses!$A$2:$T$5000,$B224,L$1)="","",INDEX(Dépenses!$A$2:$T$5000,$B224,L$1)),"")</f>
        <v/>
      </c>
      <c r="M224" s="10" t="str" cm="1">
        <f t="array" aca="1" ref="M224" ca="1">IF(AND($A224&lt;&gt;"",$A224&lt;&gt;"fin"),IF(INDEX(Dépenses!$A$2:$T$5000,$B224,M$1)="","",INDEX(Dépenses!$A$2:$T$5000,$B224,M$1)),"")</f>
        <v/>
      </c>
      <c r="N224" s="10" t="str" cm="1">
        <f t="array" aca="1" ref="N224" ca="1">IF(AND($A224&lt;&gt;"",$A224&lt;&gt;"fin"),IF(INDEX(Dépenses!$A$2:$T$5000,$B224,N$1)="","",INDEX(Dépenses!$A$2:$T$5000,$B224,N$1)),"")</f>
        <v/>
      </c>
      <c r="O224" s="10" t="str" cm="1">
        <f t="array" aca="1" ref="O224" ca="1">IF(AND($A224&lt;&gt;"",$A224&lt;&gt;"fin"),IF(INDEX(Dépenses!$A$2:$T$5000,$B224,O$1)="","",INDEX(Dépenses!$A$2:$T$5000,$B224,O$1)),"")</f>
        <v/>
      </c>
      <c r="P224" s="10" t="str" cm="1">
        <f t="array" aca="1" ref="P224" ca="1">IF(AND($A224&lt;&gt;"",$A224&lt;&gt;"fin"),IF(INDEX(Dépenses!$A$2:$T$5000,$B224,P$1)="","",INDEX(Dépenses!$A$2:$T$5000,$B224,P$1)),"")</f>
        <v/>
      </c>
      <c r="Q224" s="10" t="str" cm="1">
        <f t="array" aca="1" ref="Q224" ca="1">IF(AND($A224&lt;&gt;"",$A224&lt;&gt;"fin"),IF(INDEX(Dépenses!$A$2:$T$5000,$B224,Q$1)="","",INDEX(Dépenses!$A$2:$T$5000,$B224,Q$1)),"")</f>
        <v/>
      </c>
      <c r="R224" s="10" t="str" cm="1">
        <f t="array" aca="1" ref="R224" ca="1">IF(AND($A224&lt;&gt;"",$A224&lt;&gt;"fin"),IF(INDEX(Dépenses!$A$2:$T$5000,$B224,R$1)="","",INDEX(Dépenses!$A$2:$T$5000,$B224,R$1)),"")</f>
        <v/>
      </c>
      <c r="S224" s="10" t="str" cm="1">
        <f t="array" aca="1" ref="S224" ca="1">IF(AND($A224&lt;&gt;"",$A224&lt;&gt;"fin"),IF(INDEX(Dépenses!$A$2:$T$5000,$B224,S$1)="","",INDEX(Dépenses!$A$2:$T$5000,$B224,S$1)),"")</f>
        <v/>
      </c>
      <c r="T224" s="10" t="str" cm="1">
        <f t="array" aca="1" ref="T224" ca="1">IF(AND($A224&lt;&gt;"",$A224&lt;&gt;"fin"),IF(INDEX(Dépenses!$A$2:$T$5000,$B224,T$1)="","",INDEX(Dépenses!$A$2:$T$5000,$B224,T$1)),"")</f>
        <v/>
      </c>
    </row>
    <row r="225" spans="1:20" x14ac:dyDescent="0.25">
      <c r="A225" t="str">
        <f ca="1">IF(OR(A224="",A224="fin"),"",IF(ISNA(MATCH($F$3,OFFSET(Dépenses!$F$2:$F$5000,B224,0),0)),"fin",MATCH($F$3,OFFSET(Dépenses!$F$2:$F$5000,B224,0),0)))</f>
        <v/>
      </c>
      <c r="B225" t="str">
        <f t="shared" ca="1" si="5"/>
        <v/>
      </c>
      <c r="D225" s="79" t="str" cm="1">
        <f t="array" aca="1" ref="D225" ca="1">IF(AND($A225&lt;&gt;"",$A225&lt;&gt;"fin"),IF(INDEX(Dépenses!$A$2:$O$5000,$B225,D$1)="","",INDEX(Dépenses!$A$2:$O$5000,$B225,D$1)),"")</f>
        <v/>
      </c>
      <c r="E225" s="79" t="str" cm="1">
        <f t="array" aca="1" ref="E225" ca="1">IF(AND($A225&lt;&gt;"",$A225&lt;&gt;"fin"),IF(INDEX(Dépenses!$A$2:$O$5000,$B225,E$1)="","",INDEX(Dépenses!$A$2:$O$5000,$B225,E$1)),"")</f>
        <v/>
      </c>
      <c r="F225" s="79" t="str" cm="1">
        <f t="array" aca="1" ref="F225" ca="1">IF(AND($A225&lt;&gt;"",$A225&lt;&gt;"fin"),IF(INDEX(Dépenses!$A$2:$O$5000,$B225,F$1)="","",INDEX(Dépenses!$A$2:$O$5000,$B225,F$1)),"")</f>
        <v/>
      </c>
      <c r="G225" s="80" t="str" cm="1">
        <f t="array" aca="1" ref="G225" ca="1">IF(AND($A225&lt;&gt;"",$A225&lt;&gt;"fin"),IF(INDEX(Dépenses!$A$2:$O$5000,$B225,G$1)="","",INDEX(Dépenses!$A$2:$O$5000,$B225,G$1)),"")</f>
        <v/>
      </c>
      <c r="H225" s="11" t="str" cm="1">
        <f t="array" aca="1" ref="H225" ca="1">IF(AND($A225&lt;&gt;"",$A225&lt;&gt;"fin"),IF(INDEX(Dépenses!$A$2:$O$5000,$B225,H$1)="","",INDEX(Dépenses!$A$2:$O$5000,$B225,H$1)),"")</f>
        <v/>
      </c>
      <c r="I225" s="79" t="str" cm="1">
        <f t="array" aca="1" ref="I225" ca="1">IF(AND($A225&lt;&gt;"",$A225&lt;&gt;"fin"),IF(INDEX(Dépenses!$A$2:$O$5000,$B225,I$1)="","",INDEX(Dépenses!$A$2:$O$5000,$B225,I$1)),"")</f>
        <v/>
      </c>
      <c r="J225" s="81" t="str" cm="1">
        <f t="array" aca="1" ref="J225" ca="1">IF(AND($A225&lt;&gt;"",$A225&lt;&gt;"fin"),IF(INDEX(Dépenses!$A$2:$O$5000,$B225,J$1)="","",INDEX(Dépenses!$A$2:$O$5000,$B225,J$1)),"")</f>
        <v/>
      </c>
      <c r="K225" s="10" t="str" cm="1">
        <f t="array" aca="1" ref="K225" ca="1">IF(AND($A225&lt;&gt;"",$A225&lt;&gt;"fin"),IF(INDEX(Dépenses!$A$2:$T$5000,$B225,K$1)="","",INDEX(Dépenses!$A$2:$T$5000,$B225,K$1)),"")</f>
        <v/>
      </c>
      <c r="L225" s="10" t="str" cm="1">
        <f t="array" aca="1" ref="L225" ca="1">IF(AND($A225&lt;&gt;"",$A225&lt;&gt;"fin"),IF(INDEX(Dépenses!$A$2:$T$5000,$B225,L$1)="","",INDEX(Dépenses!$A$2:$T$5000,$B225,L$1)),"")</f>
        <v/>
      </c>
      <c r="M225" s="10" t="str" cm="1">
        <f t="array" aca="1" ref="M225" ca="1">IF(AND($A225&lt;&gt;"",$A225&lt;&gt;"fin"),IF(INDEX(Dépenses!$A$2:$T$5000,$B225,M$1)="","",INDEX(Dépenses!$A$2:$T$5000,$B225,M$1)),"")</f>
        <v/>
      </c>
      <c r="N225" s="10" t="str" cm="1">
        <f t="array" aca="1" ref="N225" ca="1">IF(AND($A225&lt;&gt;"",$A225&lt;&gt;"fin"),IF(INDEX(Dépenses!$A$2:$T$5000,$B225,N$1)="","",INDEX(Dépenses!$A$2:$T$5000,$B225,N$1)),"")</f>
        <v/>
      </c>
      <c r="O225" s="10" t="str" cm="1">
        <f t="array" aca="1" ref="O225" ca="1">IF(AND($A225&lt;&gt;"",$A225&lt;&gt;"fin"),IF(INDEX(Dépenses!$A$2:$T$5000,$B225,O$1)="","",INDEX(Dépenses!$A$2:$T$5000,$B225,O$1)),"")</f>
        <v/>
      </c>
      <c r="P225" s="10" t="str" cm="1">
        <f t="array" aca="1" ref="P225" ca="1">IF(AND($A225&lt;&gt;"",$A225&lt;&gt;"fin"),IF(INDEX(Dépenses!$A$2:$T$5000,$B225,P$1)="","",INDEX(Dépenses!$A$2:$T$5000,$B225,P$1)),"")</f>
        <v/>
      </c>
      <c r="Q225" s="10" t="str" cm="1">
        <f t="array" aca="1" ref="Q225" ca="1">IF(AND($A225&lt;&gt;"",$A225&lt;&gt;"fin"),IF(INDEX(Dépenses!$A$2:$T$5000,$B225,Q$1)="","",INDEX(Dépenses!$A$2:$T$5000,$B225,Q$1)),"")</f>
        <v/>
      </c>
      <c r="R225" s="10" t="str" cm="1">
        <f t="array" aca="1" ref="R225" ca="1">IF(AND($A225&lt;&gt;"",$A225&lt;&gt;"fin"),IF(INDEX(Dépenses!$A$2:$T$5000,$B225,R$1)="","",INDEX(Dépenses!$A$2:$T$5000,$B225,R$1)),"")</f>
        <v/>
      </c>
      <c r="S225" s="10" t="str" cm="1">
        <f t="array" aca="1" ref="S225" ca="1">IF(AND($A225&lt;&gt;"",$A225&lt;&gt;"fin"),IF(INDEX(Dépenses!$A$2:$T$5000,$B225,S$1)="","",INDEX(Dépenses!$A$2:$T$5000,$B225,S$1)),"")</f>
        <v/>
      </c>
      <c r="T225" s="10" t="str" cm="1">
        <f t="array" aca="1" ref="T225" ca="1">IF(AND($A225&lt;&gt;"",$A225&lt;&gt;"fin"),IF(INDEX(Dépenses!$A$2:$T$5000,$B225,T$1)="","",INDEX(Dépenses!$A$2:$T$5000,$B225,T$1)),"")</f>
        <v/>
      </c>
    </row>
    <row r="226" spans="1:20" x14ac:dyDescent="0.25">
      <c r="A226" t="str">
        <f ca="1">IF(OR(A225="",A225="fin"),"",IF(ISNA(MATCH($F$3,OFFSET(Dépenses!$F$2:$F$5000,B225,0),0)),"fin",MATCH($F$3,OFFSET(Dépenses!$F$2:$F$5000,B225,0),0)))</f>
        <v/>
      </c>
      <c r="B226" t="str">
        <f t="shared" ca="1" si="5"/>
        <v/>
      </c>
      <c r="D226" s="79" t="str" cm="1">
        <f t="array" aca="1" ref="D226" ca="1">IF(AND($A226&lt;&gt;"",$A226&lt;&gt;"fin"),IF(INDEX(Dépenses!$A$2:$O$5000,$B226,D$1)="","",INDEX(Dépenses!$A$2:$O$5000,$B226,D$1)),"")</f>
        <v/>
      </c>
      <c r="E226" s="79" t="str" cm="1">
        <f t="array" aca="1" ref="E226" ca="1">IF(AND($A226&lt;&gt;"",$A226&lt;&gt;"fin"),IF(INDEX(Dépenses!$A$2:$O$5000,$B226,E$1)="","",INDEX(Dépenses!$A$2:$O$5000,$B226,E$1)),"")</f>
        <v/>
      </c>
      <c r="F226" s="79" t="str" cm="1">
        <f t="array" aca="1" ref="F226" ca="1">IF(AND($A226&lt;&gt;"",$A226&lt;&gt;"fin"),IF(INDEX(Dépenses!$A$2:$O$5000,$B226,F$1)="","",INDEX(Dépenses!$A$2:$O$5000,$B226,F$1)),"")</f>
        <v/>
      </c>
      <c r="G226" s="80" t="str" cm="1">
        <f t="array" aca="1" ref="G226" ca="1">IF(AND($A226&lt;&gt;"",$A226&lt;&gt;"fin"),IF(INDEX(Dépenses!$A$2:$O$5000,$B226,G$1)="","",INDEX(Dépenses!$A$2:$O$5000,$B226,G$1)),"")</f>
        <v/>
      </c>
      <c r="H226" s="11" t="str" cm="1">
        <f t="array" aca="1" ref="H226" ca="1">IF(AND($A226&lt;&gt;"",$A226&lt;&gt;"fin"),IF(INDEX(Dépenses!$A$2:$O$5000,$B226,H$1)="","",INDEX(Dépenses!$A$2:$O$5000,$B226,H$1)),"")</f>
        <v/>
      </c>
      <c r="I226" s="79" t="str" cm="1">
        <f t="array" aca="1" ref="I226" ca="1">IF(AND($A226&lt;&gt;"",$A226&lt;&gt;"fin"),IF(INDEX(Dépenses!$A$2:$O$5000,$B226,I$1)="","",INDEX(Dépenses!$A$2:$O$5000,$B226,I$1)),"")</f>
        <v/>
      </c>
      <c r="J226" s="81" t="str" cm="1">
        <f t="array" aca="1" ref="J226" ca="1">IF(AND($A226&lt;&gt;"",$A226&lt;&gt;"fin"),IF(INDEX(Dépenses!$A$2:$O$5000,$B226,J$1)="","",INDEX(Dépenses!$A$2:$O$5000,$B226,J$1)),"")</f>
        <v/>
      </c>
      <c r="K226" s="10" t="str" cm="1">
        <f t="array" aca="1" ref="K226" ca="1">IF(AND($A226&lt;&gt;"",$A226&lt;&gt;"fin"),IF(INDEX(Dépenses!$A$2:$T$5000,$B226,K$1)="","",INDEX(Dépenses!$A$2:$T$5000,$B226,K$1)),"")</f>
        <v/>
      </c>
      <c r="L226" s="10" t="str" cm="1">
        <f t="array" aca="1" ref="L226" ca="1">IF(AND($A226&lt;&gt;"",$A226&lt;&gt;"fin"),IF(INDEX(Dépenses!$A$2:$T$5000,$B226,L$1)="","",INDEX(Dépenses!$A$2:$T$5000,$B226,L$1)),"")</f>
        <v/>
      </c>
      <c r="M226" s="10" t="str" cm="1">
        <f t="array" aca="1" ref="M226" ca="1">IF(AND($A226&lt;&gt;"",$A226&lt;&gt;"fin"),IF(INDEX(Dépenses!$A$2:$T$5000,$B226,M$1)="","",INDEX(Dépenses!$A$2:$T$5000,$B226,M$1)),"")</f>
        <v/>
      </c>
      <c r="N226" s="10" t="str" cm="1">
        <f t="array" aca="1" ref="N226" ca="1">IF(AND($A226&lt;&gt;"",$A226&lt;&gt;"fin"),IF(INDEX(Dépenses!$A$2:$T$5000,$B226,N$1)="","",INDEX(Dépenses!$A$2:$T$5000,$B226,N$1)),"")</f>
        <v/>
      </c>
      <c r="O226" s="10" t="str" cm="1">
        <f t="array" aca="1" ref="O226" ca="1">IF(AND($A226&lt;&gt;"",$A226&lt;&gt;"fin"),IF(INDEX(Dépenses!$A$2:$T$5000,$B226,O$1)="","",INDEX(Dépenses!$A$2:$T$5000,$B226,O$1)),"")</f>
        <v/>
      </c>
      <c r="P226" s="10" t="str" cm="1">
        <f t="array" aca="1" ref="P226" ca="1">IF(AND($A226&lt;&gt;"",$A226&lt;&gt;"fin"),IF(INDEX(Dépenses!$A$2:$T$5000,$B226,P$1)="","",INDEX(Dépenses!$A$2:$T$5000,$B226,P$1)),"")</f>
        <v/>
      </c>
      <c r="Q226" s="10" t="str" cm="1">
        <f t="array" aca="1" ref="Q226" ca="1">IF(AND($A226&lt;&gt;"",$A226&lt;&gt;"fin"),IF(INDEX(Dépenses!$A$2:$T$5000,$B226,Q$1)="","",INDEX(Dépenses!$A$2:$T$5000,$B226,Q$1)),"")</f>
        <v/>
      </c>
      <c r="R226" s="10" t="str" cm="1">
        <f t="array" aca="1" ref="R226" ca="1">IF(AND($A226&lt;&gt;"",$A226&lt;&gt;"fin"),IF(INDEX(Dépenses!$A$2:$T$5000,$B226,R$1)="","",INDEX(Dépenses!$A$2:$T$5000,$B226,R$1)),"")</f>
        <v/>
      </c>
      <c r="S226" s="10" t="str" cm="1">
        <f t="array" aca="1" ref="S226" ca="1">IF(AND($A226&lt;&gt;"",$A226&lt;&gt;"fin"),IF(INDEX(Dépenses!$A$2:$T$5000,$B226,S$1)="","",INDEX(Dépenses!$A$2:$T$5000,$B226,S$1)),"")</f>
        <v/>
      </c>
      <c r="T226" s="10" t="str" cm="1">
        <f t="array" aca="1" ref="T226" ca="1">IF(AND($A226&lt;&gt;"",$A226&lt;&gt;"fin"),IF(INDEX(Dépenses!$A$2:$T$5000,$B226,T$1)="","",INDEX(Dépenses!$A$2:$T$5000,$B226,T$1)),"")</f>
        <v/>
      </c>
    </row>
    <row r="227" spans="1:20" x14ac:dyDescent="0.25">
      <c r="A227" t="str">
        <f ca="1">IF(OR(A226="",A226="fin"),"",IF(ISNA(MATCH($F$3,OFFSET(Dépenses!$F$2:$F$5000,B226,0),0)),"fin",MATCH($F$3,OFFSET(Dépenses!$F$2:$F$5000,B226,0),0)))</f>
        <v/>
      </c>
      <c r="B227" t="str">
        <f t="shared" ca="1" si="5"/>
        <v/>
      </c>
      <c r="D227" s="79" t="str" cm="1">
        <f t="array" aca="1" ref="D227" ca="1">IF(AND($A227&lt;&gt;"",$A227&lt;&gt;"fin"),IF(INDEX(Dépenses!$A$2:$O$5000,$B227,D$1)="","",INDEX(Dépenses!$A$2:$O$5000,$B227,D$1)),"")</f>
        <v/>
      </c>
      <c r="E227" s="79" t="str" cm="1">
        <f t="array" aca="1" ref="E227" ca="1">IF(AND($A227&lt;&gt;"",$A227&lt;&gt;"fin"),IF(INDEX(Dépenses!$A$2:$O$5000,$B227,E$1)="","",INDEX(Dépenses!$A$2:$O$5000,$B227,E$1)),"")</f>
        <v/>
      </c>
      <c r="F227" s="79" t="str" cm="1">
        <f t="array" aca="1" ref="F227" ca="1">IF(AND($A227&lt;&gt;"",$A227&lt;&gt;"fin"),IF(INDEX(Dépenses!$A$2:$O$5000,$B227,F$1)="","",INDEX(Dépenses!$A$2:$O$5000,$B227,F$1)),"")</f>
        <v/>
      </c>
      <c r="G227" s="80" t="str" cm="1">
        <f t="array" aca="1" ref="G227" ca="1">IF(AND($A227&lt;&gt;"",$A227&lt;&gt;"fin"),IF(INDEX(Dépenses!$A$2:$O$5000,$B227,G$1)="","",INDEX(Dépenses!$A$2:$O$5000,$B227,G$1)),"")</f>
        <v/>
      </c>
      <c r="H227" s="11" t="str" cm="1">
        <f t="array" aca="1" ref="H227" ca="1">IF(AND($A227&lt;&gt;"",$A227&lt;&gt;"fin"),IF(INDEX(Dépenses!$A$2:$O$5000,$B227,H$1)="","",INDEX(Dépenses!$A$2:$O$5000,$B227,H$1)),"")</f>
        <v/>
      </c>
      <c r="I227" s="79" t="str" cm="1">
        <f t="array" aca="1" ref="I227" ca="1">IF(AND($A227&lt;&gt;"",$A227&lt;&gt;"fin"),IF(INDEX(Dépenses!$A$2:$O$5000,$B227,I$1)="","",INDEX(Dépenses!$A$2:$O$5000,$B227,I$1)),"")</f>
        <v/>
      </c>
      <c r="J227" s="81" t="str" cm="1">
        <f t="array" aca="1" ref="J227" ca="1">IF(AND($A227&lt;&gt;"",$A227&lt;&gt;"fin"),IF(INDEX(Dépenses!$A$2:$O$5000,$B227,J$1)="","",INDEX(Dépenses!$A$2:$O$5000,$B227,J$1)),"")</f>
        <v/>
      </c>
      <c r="K227" s="10" t="str" cm="1">
        <f t="array" aca="1" ref="K227" ca="1">IF(AND($A227&lt;&gt;"",$A227&lt;&gt;"fin"),IF(INDEX(Dépenses!$A$2:$T$5000,$B227,K$1)="","",INDEX(Dépenses!$A$2:$T$5000,$B227,K$1)),"")</f>
        <v/>
      </c>
      <c r="L227" s="10" t="str" cm="1">
        <f t="array" aca="1" ref="L227" ca="1">IF(AND($A227&lt;&gt;"",$A227&lt;&gt;"fin"),IF(INDEX(Dépenses!$A$2:$T$5000,$B227,L$1)="","",INDEX(Dépenses!$A$2:$T$5000,$B227,L$1)),"")</f>
        <v/>
      </c>
      <c r="M227" s="10" t="str" cm="1">
        <f t="array" aca="1" ref="M227" ca="1">IF(AND($A227&lt;&gt;"",$A227&lt;&gt;"fin"),IF(INDEX(Dépenses!$A$2:$T$5000,$B227,M$1)="","",INDEX(Dépenses!$A$2:$T$5000,$B227,M$1)),"")</f>
        <v/>
      </c>
      <c r="N227" s="10" t="str" cm="1">
        <f t="array" aca="1" ref="N227" ca="1">IF(AND($A227&lt;&gt;"",$A227&lt;&gt;"fin"),IF(INDEX(Dépenses!$A$2:$T$5000,$B227,N$1)="","",INDEX(Dépenses!$A$2:$T$5000,$B227,N$1)),"")</f>
        <v/>
      </c>
      <c r="O227" s="10" t="str" cm="1">
        <f t="array" aca="1" ref="O227" ca="1">IF(AND($A227&lt;&gt;"",$A227&lt;&gt;"fin"),IF(INDEX(Dépenses!$A$2:$T$5000,$B227,O$1)="","",INDEX(Dépenses!$A$2:$T$5000,$B227,O$1)),"")</f>
        <v/>
      </c>
      <c r="P227" s="10" t="str" cm="1">
        <f t="array" aca="1" ref="P227" ca="1">IF(AND($A227&lt;&gt;"",$A227&lt;&gt;"fin"),IF(INDEX(Dépenses!$A$2:$T$5000,$B227,P$1)="","",INDEX(Dépenses!$A$2:$T$5000,$B227,P$1)),"")</f>
        <v/>
      </c>
      <c r="Q227" s="10" t="str" cm="1">
        <f t="array" aca="1" ref="Q227" ca="1">IF(AND($A227&lt;&gt;"",$A227&lt;&gt;"fin"),IF(INDEX(Dépenses!$A$2:$T$5000,$B227,Q$1)="","",INDEX(Dépenses!$A$2:$T$5000,$B227,Q$1)),"")</f>
        <v/>
      </c>
      <c r="R227" s="10" t="str" cm="1">
        <f t="array" aca="1" ref="R227" ca="1">IF(AND($A227&lt;&gt;"",$A227&lt;&gt;"fin"),IF(INDEX(Dépenses!$A$2:$T$5000,$B227,R$1)="","",INDEX(Dépenses!$A$2:$T$5000,$B227,R$1)),"")</f>
        <v/>
      </c>
      <c r="S227" s="10" t="str" cm="1">
        <f t="array" aca="1" ref="S227" ca="1">IF(AND($A227&lt;&gt;"",$A227&lt;&gt;"fin"),IF(INDEX(Dépenses!$A$2:$T$5000,$B227,S$1)="","",INDEX(Dépenses!$A$2:$T$5000,$B227,S$1)),"")</f>
        <v/>
      </c>
      <c r="T227" s="10" t="str" cm="1">
        <f t="array" aca="1" ref="T227" ca="1">IF(AND($A227&lt;&gt;"",$A227&lt;&gt;"fin"),IF(INDEX(Dépenses!$A$2:$T$5000,$B227,T$1)="","",INDEX(Dépenses!$A$2:$T$5000,$B227,T$1)),"")</f>
        <v/>
      </c>
    </row>
    <row r="228" spans="1:20" x14ac:dyDescent="0.25">
      <c r="A228" t="str">
        <f ca="1">IF(OR(A227="",A227="fin"),"",IF(ISNA(MATCH($F$3,OFFSET(Dépenses!$F$2:$F$5000,B227,0),0)),"fin",MATCH($F$3,OFFSET(Dépenses!$F$2:$F$5000,B227,0),0)))</f>
        <v/>
      </c>
      <c r="B228" t="str">
        <f t="shared" ca="1" si="5"/>
        <v/>
      </c>
      <c r="D228" s="79" t="str" cm="1">
        <f t="array" aca="1" ref="D228" ca="1">IF(AND($A228&lt;&gt;"",$A228&lt;&gt;"fin"),IF(INDEX(Dépenses!$A$2:$O$5000,$B228,D$1)="","",INDEX(Dépenses!$A$2:$O$5000,$B228,D$1)),"")</f>
        <v/>
      </c>
      <c r="E228" s="79" t="str" cm="1">
        <f t="array" aca="1" ref="E228" ca="1">IF(AND($A228&lt;&gt;"",$A228&lt;&gt;"fin"),IF(INDEX(Dépenses!$A$2:$O$5000,$B228,E$1)="","",INDEX(Dépenses!$A$2:$O$5000,$B228,E$1)),"")</f>
        <v/>
      </c>
      <c r="F228" s="79" t="str" cm="1">
        <f t="array" aca="1" ref="F228" ca="1">IF(AND($A228&lt;&gt;"",$A228&lt;&gt;"fin"),IF(INDEX(Dépenses!$A$2:$O$5000,$B228,F$1)="","",INDEX(Dépenses!$A$2:$O$5000,$B228,F$1)),"")</f>
        <v/>
      </c>
      <c r="G228" s="80" t="str" cm="1">
        <f t="array" aca="1" ref="G228" ca="1">IF(AND($A228&lt;&gt;"",$A228&lt;&gt;"fin"),IF(INDEX(Dépenses!$A$2:$O$5000,$B228,G$1)="","",INDEX(Dépenses!$A$2:$O$5000,$B228,G$1)),"")</f>
        <v/>
      </c>
      <c r="H228" s="11" t="str" cm="1">
        <f t="array" aca="1" ref="H228" ca="1">IF(AND($A228&lt;&gt;"",$A228&lt;&gt;"fin"),IF(INDEX(Dépenses!$A$2:$O$5000,$B228,H$1)="","",INDEX(Dépenses!$A$2:$O$5000,$B228,H$1)),"")</f>
        <v/>
      </c>
      <c r="I228" s="79" t="str" cm="1">
        <f t="array" aca="1" ref="I228" ca="1">IF(AND($A228&lt;&gt;"",$A228&lt;&gt;"fin"),IF(INDEX(Dépenses!$A$2:$O$5000,$B228,I$1)="","",INDEX(Dépenses!$A$2:$O$5000,$B228,I$1)),"")</f>
        <v/>
      </c>
      <c r="J228" s="81" t="str" cm="1">
        <f t="array" aca="1" ref="J228" ca="1">IF(AND($A228&lt;&gt;"",$A228&lt;&gt;"fin"),IF(INDEX(Dépenses!$A$2:$O$5000,$B228,J$1)="","",INDEX(Dépenses!$A$2:$O$5000,$B228,J$1)),"")</f>
        <v/>
      </c>
      <c r="K228" s="10" t="str" cm="1">
        <f t="array" aca="1" ref="K228" ca="1">IF(AND($A228&lt;&gt;"",$A228&lt;&gt;"fin"),IF(INDEX(Dépenses!$A$2:$T$5000,$B228,K$1)="","",INDEX(Dépenses!$A$2:$T$5000,$B228,K$1)),"")</f>
        <v/>
      </c>
      <c r="L228" s="10" t="str" cm="1">
        <f t="array" aca="1" ref="L228" ca="1">IF(AND($A228&lt;&gt;"",$A228&lt;&gt;"fin"),IF(INDEX(Dépenses!$A$2:$T$5000,$B228,L$1)="","",INDEX(Dépenses!$A$2:$T$5000,$B228,L$1)),"")</f>
        <v/>
      </c>
      <c r="M228" s="10" t="str" cm="1">
        <f t="array" aca="1" ref="M228" ca="1">IF(AND($A228&lt;&gt;"",$A228&lt;&gt;"fin"),IF(INDEX(Dépenses!$A$2:$T$5000,$B228,M$1)="","",INDEX(Dépenses!$A$2:$T$5000,$B228,M$1)),"")</f>
        <v/>
      </c>
      <c r="N228" s="10" t="str" cm="1">
        <f t="array" aca="1" ref="N228" ca="1">IF(AND($A228&lt;&gt;"",$A228&lt;&gt;"fin"),IF(INDEX(Dépenses!$A$2:$T$5000,$B228,N$1)="","",INDEX(Dépenses!$A$2:$T$5000,$B228,N$1)),"")</f>
        <v/>
      </c>
      <c r="O228" s="10" t="str" cm="1">
        <f t="array" aca="1" ref="O228" ca="1">IF(AND($A228&lt;&gt;"",$A228&lt;&gt;"fin"),IF(INDEX(Dépenses!$A$2:$T$5000,$B228,O$1)="","",INDEX(Dépenses!$A$2:$T$5000,$B228,O$1)),"")</f>
        <v/>
      </c>
      <c r="P228" s="10" t="str" cm="1">
        <f t="array" aca="1" ref="P228" ca="1">IF(AND($A228&lt;&gt;"",$A228&lt;&gt;"fin"),IF(INDEX(Dépenses!$A$2:$T$5000,$B228,P$1)="","",INDEX(Dépenses!$A$2:$T$5000,$B228,P$1)),"")</f>
        <v/>
      </c>
      <c r="Q228" s="10" t="str" cm="1">
        <f t="array" aca="1" ref="Q228" ca="1">IF(AND($A228&lt;&gt;"",$A228&lt;&gt;"fin"),IF(INDEX(Dépenses!$A$2:$T$5000,$B228,Q$1)="","",INDEX(Dépenses!$A$2:$T$5000,$B228,Q$1)),"")</f>
        <v/>
      </c>
      <c r="R228" s="10" t="str" cm="1">
        <f t="array" aca="1" ref="R228" ca="1">IF(AND($A228&lt;&gt;"",$A228&lt;&gt;"fin"),IF(INDEX(Dépenses!$A$2:$T$5000,$B228,R$1)="","",INDEX(Dépenses!$A$2:$T$5000,$B228,R$1)),"")</f>
        <v/>
      </c>
      <c r="S228" s="10" t="str" cm="1">
        <f t="array" aca="1" ref="S228" ca="1">IF(AND($A228&lt;&gt;"",$A228&lt;&gt;"fin"),IF(INDEX(Dépenses!$A$2:$T$5000,$B228,S$1)="","",INDEX(Dépenses!$A$2:$T$5000,$B228,S$1)),"")</f>
        <v/>
      </c>
      <c r="T228" s="10" t="str" cm="1">
        <f t="array" aca="1" ref="T228" ca="1">IF(AND($A228&lt;&gt;"",$A228&lt;&gt;"fin"),IF(INDEX(Dépenses!$A$2:$T$5000,$B228,T$1)="","",INDEX(Dépenses!$A$2:$T$5000,$B228,T$1)),"")</f>
        <v/>
      </c>
    </row>
    <row r="229" spans="1:20" x14ac:dyDescent="0.25">
      <c r="A229" t="str">
        <f ca="1">IF(OR(A228="",A228="fin"),"",IF(ISNA(MATCH($F$3,OFFSET(Dépenses!$F$2:$F$5000,B228,0),0)),"fin",MATCH($F$3,OFFSET(Dépenses!$F$2:$F$5000,B228,0),0)))</f>
        <v/>
      </c>
      <c r="B229" t="str">
        <f t="shared" ca="1" si="5"/>
        <v/>
      </c>
      <c r="D229" s="79" t="str" cm="1">
        <f t="array" aca="1" ref="D229" ca="1">IF(AND($A229&lt;&gt;"",$A229&lt;&gt;"fin"),IF(INDEX(Dépenses!$A$2:$O$5000,$B229,D$1)="","",INDEX(Dépenses!$A$2:$O$5000,$B229,D$1)),"")</f>
        <v/>
      </c>
      <c r="E229" s="79" t="str" cm="1">
        <f t="array" aca="1" ref="E229" ca="1">IF(AND($A229&lt;&gt;"",$A229&lt;&gt;"fin"),IF(INDEX(Dépenses!$A$2:$O$5000,$B229,E$1)="","",INDEX(Dépenses!$A$2:$O$5000,$B229,E$1)),"")</f>
        <v/>
      </c>
      <c r="F229" s="79" t="str" cm="1">
        <f t="array" aca="1" ref="F229" ca="1">IF(AND($A229&lt;&gt;"",$A229&lt;&gt;"fin"),IF(INDEX(Dépenses!$A$2:$O$5000,$B229,F$1)="","",INDEX(Dépenses!$A$2:$O$5000,$B229,F$1)),"")</f>
        <v/>
      </c>
      <c r="G229" s="80" t="str" cm="1">
        <f t="array" aca="1" ref="G229" ca="1">IF(AND($A229&lt;&gt;"",$A229&lt;&gt;"fin"),IF(INDEX(Dépenses!$A$2:$O$5000,$B229,G$1)="","",INDEX(Dépenses!$A$2:$O$5000,$B229,G$1)),"")</f>
        <v/>
      </c>
      <c r="H229" s="11" t="str" cm="1">
        <f t="array" aca="1" ref="H229" ca="1">IF(AND($A229&lt;&gt;"",$A229&lt;&gt;"fin"),IF(INDEX(Dépenses!$A$2:$O$5000,$B229,H$1)="","",INDEX(Dépenses!$A$2:$O$5000,$B229,H$1)),"")</f>
        <v/>
      </c>
      <c r="I229" s="79" t="str" cm="1">
        <f t="array" aca="1" ref="I229" ca="1">IF(AND($A229&lt;&gt;"",$A229&lt;&gt;"fin"),IF(INDEX(Dépenses!$A$2:$O$5000,$B229,I$1)="","",INDEX(Dépenses!$A$2:$O$5000,$B229,I$1)),"")</f>
        <v/>
      </c>
      <c r="J229" s="81" t="str" cm="1">
        <f t="array" aca="1" ref="J229" ca="1">IF(AND($A229&lt;&gt;"",$A229&lt;&gt;"fin"),IF(INDEX(Dépenses!$A$2:$O$5000,$B229,J$1)="","",INDEX(Dépenses!$A$2:$O$5000,$B229,J$1)),"")</f>
        <v/>
      </c>
      <c r="K229" s="10" t="str" cm="1">
        <f t="array" aca="1" ref="K229" ca="1">IF(AND($A229&lt;&gt;"",$A229&lt;&gt;"fin"),IF(INDEX(Dépenses!$A$2:$T$5000,$B229,K$1)="","",INDEX(Dépenses!$A$2:$T$5000,$B229,K$1)),"")</f>
        <v/>
      </c>
      <c r="L229" s="10" t="str" cm="1">
        <f t="array" aca="1" ref="L229" ca="1">IF(AND($A229&lt;&gt;"",$A229&lt;&gt;"fin"),IF(INDEX(Dépenses!$A$2:$T$5000,$B229,L$1)="","",INDEX(Dépenses!$A$2:$T$5000,$B229,L$1)),"")</f>
        <v/>
      </c>
      <c r="M229" s="10" t="str" cm="1">
        <f t="array" aca="1" ref="M229" ca="1">IF(AND($A229&lt;&gt;"",$A229&lt;&gt;"fin"),IF(INDEX(Dépenses!$A$2:$T$5000,$B229,M$1)="","",INDEX(Dépenses!$A$2:$T$5000,$B229,M$1)),"")</f>
        <v/>
      </c>
      <c r="N229" s="10" t="str" cm="1">
        <f t="array" aca="1" ref="N229" ca="1">IF(AND($A229&lt;&gt;"",$A229&lt;&gt;"fin"),IF(INDEX(Dépenses!$A$2:$T$5000,$B229,N$1)="","",INDEX(Dépenses!$A$2:$T$5000,$B229,N$1)),"")</f>
        <v/>
      </c>
      <c r="O229" s="10" t="str" cm="1">
        <f t="array" aca="1" ref="O229" ca="1">IF(AND($A229&lt;&gt;"",$A229&lt;&gt;"fin"),IF(INDEX(Dépenses!$A$2:$T$5000,$B229,O$1)="","",INDEX(Dépenses!$A$2:$T$5000,$B229,O$1)),"")</f>
        <v/>
      </c>
      <c r="P229" s="10" t="str" cm="1">
        <f t="array" aca="1" ref="P229" ca="1">IF(AND($A229&lt;&gt;"",$A229&lt;&gt;"fin"),IF(INDEX(Dépenses!$A$2:$T$5000,$B229,P$1)="","",INDEX(Dépenses!$A$2:$T$5000,$B229,P$1)),"")</f>
        <v/>
      </c>
      <c r="Q229" s="10" t="str" cm="1">
        <f t="array" aca="1" ref="Q229" ca="1">IF(AND($A229&lt;&gt;"",$A229&lt;&gt;"fin"),IF(INDEX(Dépenses!$A$2:$T$5000,$B229,Q$1)="","",INDEX(Dépenses!$A$2:$T$5000,$B229,Q$1)),"")</f>
        <v/>
      </c>
      <c r="R229" s="10" t="str" cm="1">
        <f t="array" aca="1" ref="R229" ca="1">IF(AND($A229&lt;&gt;"",$A229&lt;&gt;"fin"),IF(INDEX(Dépenses!$A$2:$T$5000,$B229,R$1)="","",INDEX(Dépenses!$A$2:$T$5000,$B229,R$1)),"")</f>
        <v/>
      </c>
      <c r="S229" s="10" t="str" cm="1">
        <f t="array" aca="1" ref="S229" ca="1">IF(AND($A229&lt;&gt;"",$A229&lt;&gt;"fin"),IF(INDEX(Dépenses!$A$2:$T$5000,$B229,S$1)="","",INDEX(Dépenses!$A$2:$T$5000,$B229,S$1)),"")</f>
        <v/>
      </c>
      <c r="T229" s="10" t="str" cm="1">
        <f t="array" aca="1" ref="T229" ca="1">IF(AND($A229&lt;&gt;"",$A229&lt;&gt;"fin"),IF(INDEX(Dépenses!$A$2:$T$5000,$B229,T$1)="","",INDEX(Dépenses!$A$2:$T$5000,$B229,T$1)),"")</f>
        <v/>
      </c>
    </row>
    <row r="230" spans="1:20" x14ac:dyDescent="0.25">
      <c r="A230" t="str">
        <f ca="1">IF(OR(A229="",A229="fin"),"",IF(ISNA(MATCH($F$3,OFFSET(Dépenses!$F$2:$F$5000,B229,0),0)),"fin",MATCH($F$3,OFFSET(Dépenses!$F$2:$F$5000,B229,0),0)))</f>
        <v/>
      </c>
      <c r="B230" t="str">
        <f t="shared" ca="1" si="5"/>
        <v/>
      </c>
      <c r="D230" s="79" t="str" cm="1">
        <f t="array" aca="1" ref="D230" ca="1">IF(AND($A230&lt;&gt;"",$A230&lt;&gt;"fin"),IF(INDEX(Dépenses!$A$2:$O$5000,$B230,D$1)="","",INDEX(Dépenses!$A$2:$O$5000,$B230,D$1)),"")</f>
        <v/>
      </c>
      <c r="E230" s="79" t="str" cm="1">
        <f t="array" aca="1" ref="E230" ca="1">IF(AND($A230&lt;&gt;"",$A230&lt;&gt;"fin"),IF(INDEX(Dépenses!$A$2:$O$5000,$B230,E$1)="","",INDEX(Dépenses!$A$2:$O$5000,$B230,E$1)),"")</f>
        <v/>
      </c>
      <c r="F230" s="79" t="str" cm="1">
        <f t="array" aca="1" ref="F230" ca="1">IF(AND($A230&lt;&gt;"",$A230&lt;&gt;"fin"),IF(INDEX(Dépenses!$A$2:$O$5000,$B230,F$1)="","",INDEX(Dépenses!$A$2:$O$5000,$B230,F$1)),"")</f>
        <v/>
      </c>
      <c r="G230" s="80" t="str" cm="1">
        <f t="array" aca="1" ref="G230" ca="1">IF(AND($A230&lt;&gt;"",$A230&lt;&gt;"fin"),IF(INDEX(Dépenses!$A$2:$O$5000,$B230,G$1)="","",INDEX(Dépenses!$A$2:$O$5000,$B230,G$1)),"")</f>
        <v/>
      </c>
      <c r="H230" s="11" t="str" cm="1">
        <f t="array" aca="1" ref="H230" ca="1">IF(AND($A230&lt;&gt;"",$A230&lt;&gt;"fin"),IF(INDEX(Dépenses!$A$2:$O$5000,$B230,H$1)="","",INDEX(Dépenses!$A$2:$O$5000,$B230,H$1)),"")</f>
        <v/>
      </c>
      <c r="I230" s="79" t="str" cm="1">
        <f t="array" aca="1" ref="I230" ca="1">IF(AND($A230&lt;&gt;"",$A230&lt;&gt;"fin"),IF(INDEX(Dépenses!$A$2:$O$5000,$B230,I$1)="","",INDEX(Dépenses!$A$2:$O$5000,$B230,I$1)),"")</f>
        <v/>
      </c>
      <c r="J230" s="81" t="str" cm="1">
        <f t="array" aca="1" ref="J230" ca="1">IF(AND($A230&lt;&gt;"",$A230&lt;&gt;"fin"),IF(INDEX(Dépenses!$A$2:$O$5000,$B230,J$1)="","",INDEX(Dépenses!$A$2:$O$5000,$B230,J$1)),"")</f>
        <v/>
      </c>
      <c r="K230" s="10" t="str" cm="1">
        <f t="array" aca="1" ref="K230" ca="1">IF(AND($A230&lt;&gt;"",$A230&lt;&gt;"fin"),IF(INDEX(Dépenses!$A$2:$T$5000,$B230,K$1)="","",INDEX(Dépenses!$A$2:$T$5000,$B230,K$1)),"")</f>
        <v/>
      </c>
      <c r="L230" s="10" t="str" cm="1">
        <f t="array" aca="1" ref="L230" ca="1">IF(AND($A230&lt;&gt;"",$A230&lt;&gt;"fin"),IF(INDEX(Dépenses!$A$2:$T$5000,$B230,L$1)="","",INDEX(Dépenses!$A$2:$T$5000,$B230,L$1)),"")</f>
        <v/>
      </c>
      <c r="M230" s="10" t="str" cm="1">
        <f t="array" aca="1" ref="M230" ca="1">IF(AND($A230&lt;&gt;"",$A230&lt;&gt;"fin"),IF(INDEX(Dépenses!$A$2:$T$5000,$B230,M$1)="","",INDEX(Dépenses!$A$2:$T$5000,$B230,M$1)),"")</f>
        <v/>
      </c>
      <c r="N230" s="10" t="str" cm="1">
        <f t="array" aca="1" ref="N230" ca="1">IF(AND($A230&lt;&gt;"",$A230&lt;&gt;"fin"),IF(INDEX(Dépenses!$A$2:$T$5000,$B230,N$1)="","",INDEX(Dépenses!$A$2:$T$5000,$B230,N$1)),"")</f>
        <v/>
      </c>
      <c r="O230" s="10" t="str" cm="1">
        <f t="array" aca="1" ref="O230" ca="1">IF(AND($A230&lt;&gt;"",$A230&lt;&gt;"fin"),IF(INDEX(Dépenses!$A$2:$T$5000,$B230,O$1)="","",INDEX(Dépenses!$A$2:$T$5000,$B230,O$1)),"")</f>
        <v/>
      </c>
      <c r="P230" s="10" t="str" cm="1">
        <f t="array" aca="1" ref="P230" ca="1">IF(AND($A230&lt;&gt;"",$A230&lt;&gt;"fin"),IF(INDEX(Dépenses!$A$2:$T$5000,$B230,P$1)="","",INDEX(Dépenses!$A$2:$T$5000,$B230,P$1)),"")</f>
        <v/>
      </c>
      <c r="Q230" s="10" t="str" cm="1">
        <f t="array" aca="1" ref="Q230" ca="1">IF(AND($A230&lt;&gt;"",$A230&lt;&gt;"fin"),IF(INDEX(Dépenses!$A$2:$T$5000,$B230,Q$1)="","",INDEX(Dépenses!$A$2:$T$5000,$B230,Q$1)),"")</f>
        <v/>
      </c>
      <c r="R230" s="10" t="str" cm="1">
        <f t="array" aca="1" ref="R230" ca="1">IF(AND($A230&lt;&gt;"",$A230&lt;&gt;"fin"),IF(INDEX(Dépenses!$A$2:$T$5000,$B230,R$1)="","",INDEX(Dépenses!$A$2:$T$5000,$B230,R$1)),"")</f>
        <v/>
      </c>
      <c r="S230" s="10" t="str" cm="1">
        <f t="array" aca="1" ref="S230" ca="1">IF(AND($A230&lt;&gt;"",$A230&lt;&gt;"fin"),IF(INDEX(Dépenses!$A$2:$T$5000,$B230,S$1)="","",INDEX(Dépenses!$A$2:$T$5000,$B230,S$1)),"")</f>
        <v/>
      </c>
      <c r="T230" s="10" t="str" cm="1">
        <f t="array" aca="1" ref="T230" ca="1">IF(AND($A230&lt;&gt;"",$A230&lt;&gt;"fin"),IF(INDEX(Dépenses!$A$2:$T$5000,$B230,T$1)="","",INDEX(Dépenses!$A$2:$T$5000,$B230,T$1)),"")</f>
        <v/>
      </c>
    </row>
    <row r="231" spans="1:20" x14ac:dyDescent="0.25">
      <c r="A231" t="str">
        <f ca="1">IF(OR(A230="",A230="fin"),"",IF(ISNA(MATCH($F$3,OFFSET(Dépenses!$F$2:$F$5000,B230,0),0)),"fin",MATCH($F$3,OFFSET(Dépenses!$F$2:$F$5000,B230,0),0)))</f>
        <v/>
      </c>
      <c r="B231" t="str">
        <f t="shared" ca="1" si="5"/>
        <v/>
      </c>
      <c r="D231" s="79" t="str" cm="1">
        <f t="array" aca="1" ref="D231" ca="1">IF(AND($A231&lt;&gt;"",$A231&lt;&gt;"fin"),IF(INDEX(Dépenses!$A$2:$O$5000,$B231,D$1)="","",INDEX(Dépenses!$A$2:$O$5000,$B231,D$1)),"")</f>
        <v/>
      </c>
      <c r="E231" s="79" t="str" cm="1">
        <f t="array" aca="1" ref="E231" ca="1">IF(AND($A231&lt;&gt;"",$A231&lt;&gt;"fin"),IF(INDEX(Dépenses!$A$2:$O$5000,$B231,E$1)="","",INDEX(Dépenses!$A$2:$O$5000,$B231,E$1)),"")</f>
        <v/>
      </c>
      <c r="F231" s="79" t="str" cm="1">
        <f t="array" aca="1" ref="F231" ca="1">IF(AND($A231&lt;&gt;"",$A231&lt;&gt;"fin"),IF(INDEX(Dépenses!$A$2:$O$5000,$B231,F$1)="","",INDEX(Dépenses!$A$2:$O$5000,$B231,F$1)),"")</f>
        <v/>
      </c>
      <c r="G231" s="80" t="str" cm="1">
        <f t="array" aca="1" ref="G231" ca="1">IF(AND($A231&lt;&gt;"",$A231&lt;&gt;"fin"),IF(INDEX(Dépenses!$A$2:$O$5000,$B231,G$1)="","",INDEX(Dépenses!$A$2:$O$5000,$B231,G$1)),"")</f>
        <v/>
      </c>
      <c r="H231" s="11" t="str" cm="1">
        <f t="array" aca="1" ref="H231" ca="1">IF(AND($A231&lt;&gt;"",$A231&lt;&gt;"fin"),IF(INDEX(Dépenses!$A$2:$O$5000,$B231,H$1)="","",INDEX(Dépenses!$A$2:$O$5000,$B231,H$1)),"")</f>
        <v/>
      </c>
      <c r="I231" s="79" t="str" cm="1">
        <f t="array" aca="1" ref="I231" ca="1">IF(AND($A231&lt;&gt;"",$A231&lt;&gt;"fin"),IF(INDEX(Dépenses!$A$2:$O$5000,$B231,I$1)="","",INDEX(Dépenses!$A$2:$O$5000,$B231,I$1)),"")</f>
        <v/>
      </c>
      <c r="J231" s="81" t="str" cm="1">
        <f t="array" aca="1" ref="J231" ca="1">IF(AND($A231&lt;&gt;"",$A231&lt;&gt;"fin"),IF(INDEX(Dépenses!$A$2:$O$5000,$B231,J$1)="","",INDEX(Dépenses!$A$2:$O$5000,$B231,J$1)),"")</f>
        <v/>
      </c>
      <c r="K231" s="10" t="str" cm="1">
        <f t="array" aca="1" ref="K231" ca="1">IF(AND($A231&lt;&gt;"",$A231&lt;&gt;"fin"),IF(INDEX(Dépenses!$A$2:$T$5000,$B231,K$1)="","",INDEX(Dépenses!$A$2:$T$5000,$B231,K$1)),"")</f>
        <v/>
      </c>
      <c r="L231" s="10" t="str" cm="1">
        <f t="array" aca="1" ref="L231" ca="1">IF(AND($A231&lt;&gt;"",$A231&lt;&gt;"fin"),IF(INDEX(Dépenses!$A$2:$T$5000,$B231,L$1)="","",INDEX(Dépenses!$A$2:$T$5000,$B231,L$1)),"")</f>
        <v/>
      </c>
      <c r="M231" s="10" t="str" cm="1">
        <f t="array" aca="1" ref="M231" ca="1">IF(AND($A231&lt;&gt;"",$A231&lt;&gt;"fin"),IF(INDEX(Dépenses!$A$2:$T$5000,$B231,M$1)="","",INDEX(Dépenses!$A$2:$T$5000,$B231,M$1)),"")</f>
        <v/>
      </c>
      <c r="N231" s="10" t="str" cm="1">
        <f t="array" aca="1" ref="N231" ca="1">IF(AND($A231&lt;&gt;"",$A231&lt;&gt;"fin"),IF(INDEX(Dépenses!$A$2:$T$5000,$B231,N$1)="","",INDEX(Dépenses!$A$2:$T$5000,$B231,N$1)),"")</f>
        <v/>
      </c>
      <c r="O231" s="10" t="str" cm="1">
        <f t="array" aca="1" ref="O231" ca="1">IF(AND($A231&lt;&gt;"",$A231&lt;&gt;"fin"),IF(INDEX(Dépenses!$A$2:$T$5000,$B231,O$1)="","",INDEX(Dépenses!$A$2:$T$5000,$B231,O$1)),"")</f>
        <v/>
      </c>
      <c r="P231" s="10" t="str" cm="1">
        <f t="array" aca="1" ref="P231" ca="1">IF(AND($A231&lt;&gt;"",$A231&lt;&gt;"fin"),IF(INDEX(Dépenses!$A$2:$T$5000,$B231,P$1)="","",INDEX(Dépenses!$A$2:$T$5000,$B231,P$1)),"")</f>
        <v/>
      </c>
      <c r="Q231" s="10" t="str" cm="1">
        <f t="array" aca="1" ref="Q231" ca="1">IF(AND($A231&lt;&gt;"",$A231&lt;&gt;"fin"),IF(INDEX(Dépenses!$A$2:$T$5000,$B231,Q$1)="","",INDEX(Dépenses!$A$2:$T$5000,$B231,Q$1)),"")</f>
        <v/>
      </c>
      <c r="R231" s="10" t="str" cm="1">
        <f t="array" aca="1" ref="R231" ca="1">IF(AND($A231&lt;&gt;"",$A231&lt;&gt;"fin"),IF(INDEX(Dépenses!$A$2:$T$5000,$B231,R$1)="","",INDEX(Dépenses!$A$2:$T$5000,$B231,R$1)),"")</f>
        <v/>
      </c>
      <c r="S231" s="10" t="str" cm="1">
        <f t="array" aca="1" ref="S231" ca="1">IF(AND($A231&lt;&gt;"",$A231&lt;&gt;"fin"),IF(INDEX(Dépenses!$A$2:$T$5000,$B231,S$1)="","",INDEX(Dépenses!$A$2:$T$5000,$B231,S$1)),"")</f>
        <v/>
      </c>
      <c r="T231" s="10" t="str" cm="1">
        <f t="array" aca="1" ref="T231" ca="1">IF(AND($A231&lt;&gt;"",$A231&lt;&gt;"fin"),IF(INDEX(Dépenses!$A$2:$T$5000,$B231,T$1)="","",INDEX(Dépenses!$A$2:$T$5000,$B231,T$1)),"")</f>
        <v/>
      </c>
    </row>
    <row r="232" spans="1:20" x14ac:dyDescent="0.25">
      <c r="A232" t="str">
        <f ca="1">IF(OR(A231="",A231="fin"),"",IF(ISNA(MATCH($F$3,OFFSET(Dépenses!$F$2:$F$5000,B231,0),0)),"fin",MATCH($F$3,OFFSET(Dépenses!$F$2:$F$5000,B231,0),0)))</f>
        <v/>
      </c>
      <c r="B232" t="str">
        <f t="shared" ca="1" si="5"/>
        <v/>
      </c>
      <c r="D232" s="79" t="str" cm="1">
        <f t="array" aca="1" ref="D232" ca="1">IF(AND($A232&lt;&gt;"",$A232&lt;&gt;"fin"),IF(INDEX(Dépenses!$A$2:$O$5000,$B232,D$1)="","",INDEX(Dépenses!$A$2:$O$5000,$B232,D$1)),"")</f>
        <v/>
      </c>
      <c r="E232" s="79" t="str" cm="1">
        <f t="array" aca="1" ref="E232" ca="1">IF(AND($A232&lt;&gt;"",$A232&lt;&gt;"fin"),IF(INDEX(Dépenses!$A$2:$O$5000,$B232,E$1)="","",INDEX(Dépenses!$A$2:$O$5000,$B232,E$1)),"")</f>
        <v/>
      </c>
      <c r="F232" s="79" t="str" cm="1">
        <f t="array" aca="1" ref="F232" ca="1">IF(AND($A232&lt;&gt;"",$A232&lt;&gt;"fin"),IF(INDEX(Dépenses!$A$2:$O$5000,$B232,F$1)="","",INDEX(Dépenses!$A$2:$O$5000,$B232,F$1)),"")</f>
        <v/>
      </c>
      <c r="G232" s="80" t="str" cm="1">
        <f t="array" aca="1" ref="G232" ca="1">IF(AND($A232&lt;&gt;"",$A232&lt;&gt;"fin"),IF(INDEX(Dépenses!$A$2:$O$5000,$B232,G$1)="","",INDEX(Dépenses!$A$2:$O$5000,$B232,G$1)),"")</f>
        <v/>
      </c>
      <c r="H232" s="11" t="str" cm="1">
        <f t="array" aca="1" ref="H232" ca="1">IF(AND($A232&lt;&gt;"",$A232&lt;&gt;"fin"),IF(INDEX(Dépenses!$A$2:$O$5000,$B232,H$1)="","",INDEX(Dépenses!$A$2:$O$5000,$B232,H$1)),"")</f>
        <v/>
      </c>
      <c r="I232" s="79" t="str" cm="1">
        <f t="array" aca="1" ref="I232" ca="1">IF(AND($A232&lt;&gt;"",$A232&lt;&gt;"fin"),IF(INDEX(Dépenses!$A$2:$O$5000,$B232,I$1)="","",INDEX(Dépenses!$A$2:$O$5000,$B232,I$1)),"")</f>
        <v/>
      </c>
      <c r="J232" s="81" t="str" cm="1">
        <f t="array" aca="1" ref="J232" ca="1">IF(AND($A232&lt;&gt;"",$A232&lt;&gt;"fin"),IF(INDEX(Dépenses!$A$2:$O$5000,$B232,J$1)="","",INDEX(Dépenses!$A$2:$O$5000,$B232,J$1)),"")</f>
        <v/>
      </c>
      <c r="K232" s="10" t="str" cm="1">
        <f t="array" aca="1" ref="K232" ca="1">IF(AND($A232&lt;&gt;"",$A232&lt;&gt;"fin"),IF(INDEX(Dépenses!$A$2:$T$5000,$B232,K$1)="","",INDEX(Dépenses!$A$2:$T$5000,$B232,K$1)),"")</f>
        <v/>
      </c>
      <c r="L232" s="10" t="str" cm="1">
        <f t="array" aca="1" ref="L232" ca="1">IF(AND($A232&lt;&gt;"",$A232&lt;&gt;"fin"),IF(INDEX(Dépenses!$A$2:$T$5000,$B232,L$1)="","",INDEX(Dépenses!$A$2:$T$5000,$B232,L$1)),"")</f>
        <v/>
      </c>
      <c r="M232" s="10" t="str" cm="1">
        <f t="array" aca="1" ref="M232" ca="1">IF(AND($A232&lt;&gt;"",$A232&lt;&gt;"fin"),IF(INDEX(Dépenses!$A$2:$T$5000,$B232,M$1)="","",INDEX(Dépenses!$A$2:$T$5000,$B232,M$1)),"")</f>
        <v/>
      </c>
      <c r="N232" s="10" t="str" cm="1">
        <f t="array" aca="1" ref="N232" ca="1">IF(AND($A232&lt;&gt;"",$A232&lt;&gt;"fin"),IF(INDEX(Dépenses!$A$2:$T$5000,$B232,N$1)="","",INDEX(Dépenses!$A$2:$T$5000,$B232,N$1)),"")</f>
        <v/>
      </c>
      <c r="O232" s="10" t="str" cm="1">
        <f t="array" aca="1" ref="O232" ca="1">IF(AND($A232&lt;&gt;"",$A232&lt;&gt;"fin"),IF(INDEX(Dépenses!$A$2:$T$5000,$B232,O$1)="","",INDEX(Dépenses!$A$2:$T$5000,$B232,O$1)),"")</f>
        <v/>
      </c>
      <c r="P232" s="10" t="str" cm="1">
        <f t="array" aca="1" ref="P232" ca="1">IF(AND($A232&lt;&gt;"",$A232&lt;&gt;"fin"),IF(INDEX(Dépenses!$A$2:$T$5000,$B232,P$1)="","",INDEX(Dépenses!$A$2:$T$5000,$B232,P$1)),"")</f>
        <v/>
      </c>
      <c r="Q232" s="10" t="str" cm="1">
        <f t="array" aca="1" ref="Q232" ca="1">IF(AND($A232&lt;&gt;"",$A232&lt;&gt;"fin"),IF(INDEX(Dépenses!$A$2:$T$5000,$B232,Q$1)="","",INDEX(Dépenses!$A$2:$T$5000,$B232,Q$1)),"")</f>
        <v/>
      </c>
      <c r="R232" s="10" t="str" cm="1">
        <f t="array" aca="1" ref="R232" ca="1">IF(AND($A232&lt;&gt;"",$A232&lt;&gt;"fin"),IF(INDEX(Dépenses!$A$2:$T$5000,$B232,R$1)="","",INDEX(Dépenses!$A$2:$T$5000,$B232,R$1)),"")</f>
        <v/>
      </c>
      <c r="S232" s="10" t="str" cm="1">
        <f t="array" aca="1" ref="S232" ca="1">IF(AND($A232&lt;&gt;"",$A232&lt;&gt;"fin"),IF(INDEX(Dépenses!$A$2:$T$5000,$B232,S$1)="","",INDEX(Dépenses!$A$2:$T$5000,$B232,S$1)),"")</f>
        <v/>
      </c>
      <c r="T232" s="10" t="str" cm="1">
        <f t="array" aca="1" ref="T232" ca="1">IF(AND($A232&lt;&gt;"",$A232&lt;&gt;"fin"),IF(INDEX(Dépenses!$A$2:$T$5000,$B232,T$1)="","",INDEX(Dépenses!$A$2:$T$5000,$B232,T$1)),"")</f>
        <v/>
      </c>
    </row>
    <row r="233" spans="1:20" x14ac:dyDescent="0.25">
      <c r="A233" t="str">
        <f ca="1">IF(OR(A232="",A232="fin"),"",IF(ISNA(MATCH($F$3,OFFSET(Dépenses!$F$2:$F$5000,B232,0),0)),"fin",MATCH($F$3,OFFSET(Dépenses!$F$2:$F$5000,B232,0),0)))</f>
        <v/>
      </c>
      <c r="B233" t="str">
        <f t="shared" ca="1" si="5"/>
        <v/>
      </c>
      <c r="D233" s="79" t="str" cm="1">
        <f t="array" aca="1" ref="D233" ca="1">IF(AND($A233&lt;&gt;"",$A233&lt;&gt;"fin"),IF(INDEX(Dépenses!$A$2:$O$5000,$B233,D$1)="","",INDEX(Dépenses!$A$2:$O$5000,$B233,D$1)),"")</f>
        <v/>
      </c>
      <c r="E233" s="79" t="str" cm="1">
        <f t="array" aca="1" ref="E233" ca="1">IF(AND($A233&lt;&gt;"",$A233&lt;&gt;"fin"),IF(INDEX(Dépenses!$A$2:$O$5000,$B233,E$1)="","",INDEX(Dépenses!$A$2:$O$5000,$B233,E$1)),"")</f>
        <v/>
      </c>
      <c r="F233" s="79" t="str" cm="1">
        <f t="array" aca="1" ref="F233" ca="1">IF(AND($A233&lt;&gt;"",$A233&lt;&gt;"fin"),IF(INDEX(Dépenses!$A$2:$O$5000,$B233,F$1)="","",INDEX(Dépenses!$A$2:$O$5000,$B233,F$1)),"")</f>
        <v/>
      </c>
      <c r="G233" s="80" t="str" cm="1">
        <f t="array" aca="1" ref="G233" ca="1">IF(AND($A233&lt;&gt;"",$A233&lt;&gt;"fin"),IF(INDEX(Dépenses!$A$2:$O$5000,$B233,G$1)="","",INDEX(Dépenses!$A$2:$O$5000,$B233,G$1)),"")</f>
        <v/>
      </c>
      <c r="H233" s="11" t="str" cm="1">
        <f t="array" aca="1" ref="H233" ca="1">IF(AND($A233&lt;&gt;"",$A233&lt;&gt;"fin"),IF(INDEX(Dépenses!$A$2:$O$5000,$B233,H$1)="","",INDEX(Dépenses!$A$2:$O$5000,$B233,H$1)),"")</f>
        <v/>
      </c>
      <c r="I233" s="79" t="str" cm="1">
        <f t="array" aca="1" ref="I233" ca="1">IF(AND($A233&lt;&gt;"",$A233&lt;&gt;"fin"),IF(INDEX(Dépenses!$A$2:$O$5000,$B233,I$1)="","",INDEX(Dépenses!$A$2:$O$5000,$B233,I$1)),"")</f>
        <v/>
      </c>
      <c r="J233" s="81" t="str" cm="1">
        <f t="array" aca="1" ref="J233" ca="1">IF(AND($A233&lt;&gt;"",$A233&lt;&gt;"fin"),IF(INDEX(Dépenses!$A$2:$O$5000,$B233,J$1)="","",INDEX(Dépenses!$A$2:$O$5000,$B233,J$1)),"")</f>
        <v/>
      </c>
      <c r="K233" s="10" t="str" cm="1">
        <f t="array" aca="1" ref="K233" ca="1">IF(AND($A233&lt;&gt;"",$A233&lt;&gt;"fin"),IF(INDEX(Dépenses!$A$2:$T$5000,$B233,K$1)="","",INDEX(Dépenses!$A$2:$T$5000,$B233,K$1)),"")</f>
        <v/>
      </c>
      <c r="L233" s="10" t="str" cm="1">
        <f t="array" aca="1" ref="L233" ca="1">IF(AND($A233&lt;&gt;"",$A233&lt;&gt;"fin"),IF(INDEX(Dépenses!$A$2:$T$5000,$B233,L$1)="","",INDEX(Dépenses!$A$2:$T$5000,$B233,L$1)),"")</f>
        <v/>
      </c>
      <c r="M233" s="10" t="str" cm="1">
        <f t="array" aca="1" ref="M233" ca="1">IF(AND($A233&lt;&gt;"",$A233&lt;&gt;"fin"),IF(INDEX(Dépenses!$A$2:$T$5000,$B233,M$1)="","",INDEX(Dépenses!$A$2:$T$5000,$B233,M$1)),"")</f>
        <v/>
      </c>
      <c r="N233" s="10" t="str" cm="1">
        <f t="array" aca="1" ref="N233" ca="1">IF(AND($A233&lt;&gt;"",$A233&lt;&gt;"fin"),IF(INDEX(Dépenses!$A$2:$T$5000,$B233,N$1)="","",INDEX(Dépenses!$A$2:$T$5000,$B233,N$1)),"")</f>
        <v/>
      </c>
      <c r="O233" s="10" t="str" cm="1">
        <f t="array" aca="1" ref="O233" ca="1">IF(AND($A233&lt;&gt;"",$A233&lt;&gt;"fin"),IF(INDEX(Dépenses!$A$2:$T$5000,$B233,O$1)="","",INDEX(Dépenses!$A$2:$T$5000,$B233,O$1)),"")</f>
        <v/>
      </c>
      <c r="P233" s="10" t="str" cm="1">
        <f t="array" aca="1" ref="P233" ca="1">IF(AND($A233&lt;&gt;"",$A233&lt;&gt;"fin"),IF(INDEX(Dépenses!$A$2:$T$5000,$B233,P$1)="","",INDEX(Dépenses!$A$2:$T$5000,$B233,P$1)),"")</f>
        <v/>
      </c>
      <c r="Q233" s="10" t="str" cm="1">
        <f t="array" aca="1" ref="Q233" ca="1">IF(AND($A233&lt;&gt;"",$A233&lt;&gt;"fin"),IF(INDEX(Dépenses!$A$2:$T$5000,$B233,Q$1)="","",INDEX(Dépenses!$A$2:$T$5000,$B233,Q$1)),"")</f>
        <v/>
      </c>
      <c r="R233" s="10" t="str" cm="1">
        <f t="array" aca="1" ref="R233" ca="1">IF(AND($A233&lt;&gt;"",$A233&lt;&gt;"fin"),IF(INDEX(Dépenses!$A$2:$T$5000,$B233,R$1)="","",INDEX(Dépenses!$A$2:$T$5000,$B233,R$1)),"")</f>
        <v/>
      </c>
      <c r="S233" s="10" t="str" cm="1">
        <f t="array" aca="1" ref="S233" ca="1">IF(AND($A233&lt;&gt;"",$A233&lt;&gt;"fin"),IF(INDEX(Dépenses!$A$2:$T$5000,$B233,S$1)="","",INDEX(Dépenses!$A$2:$T$5000,$B233,S$1)),"")</f>
        <v/>
      </c>
      <c r="T233" s="10" t="str" cm="1">
        <f t="array" aca="1" ref="T233" ca="1">IF(AND($A233&lt;&gt;"",$A233&lt;&gt;"fin"),IF(INDEX(Dépenses!$A$2:$T$5000,$B233,T$1)="","",INDEX(Dépenses!$A$2:$T$5000,$B233,T$1)),"")</f>
        <v/>
      </c>
    </row>
    <row r="234" spans="1:20" x14ac:dyDescent="0.25">
      <c r="A234" t="str">
        <f ca="1">IF(OR(A233="",A233="fin"),"",IF(ISNA(MATCH($F$3,OFFSET(Dépenses!$F$2:$F$5000,B233,0),0)),"fin",MATCH($F$3,OFFSET(Dépenses!$F$2:$F$5000,B233,0),0)))</f>
        <v/>
      </c>
      <c r="B234" t="str">
        <f t="shared" ca="1" si="5"/>
        <v/>
      </c>
      <c r="D234" s="79" t="str" cm="1">
        <f t="array" aca="1" ref="D234" ca="1">IF(AND($A234&lt;&gt;"",$A234&lt;&gt;"fin"),IF(INDEX(Dépenses!$A$2:$O$5000,$B234,D$1)="","",INDEX(Dépenses!$A$2:$O$5000,$B234,D$1)),"")</f>
        <v/>
      </c>
      <c r="E234" s="79" t="str" cm="1">
        <f t="array" aca="1" ref="E234" ca="1">IF(AND($A234&lt;&gt;"",$A234&lt;&gt;"fin"),IF(INDEX(Dépenses!$A$2:$O$5000,$B234,E$1)="","",INDEX(Dépenses!$A$2:$O$5000,$B234,E$1)),"")</f>
        <v/>
      </c>
      <c r="F234" s="79" t="str" cm="1">
        <f t="array" aca="1" ref="F234" ca="1">IF(AND($A234&lt;&gt;"",$A234&lt;&gt;"fin"),IF(INDEX(Dépenses!$A$2:$O$5000,$B234,F$1)="","",INDEX(Dépenses!$A$2:$O$5000,$B234,F$1)),"")</f>
        <v/>
      </c>
      <c r="G234" s="80" t="str" cm="1">
        <f t="array" aca="1" ref="G234" ca="1">IF(AND($A234&lt;&gt;"",$A234&lt;&gt;"fin"),IF(INDEX(Dépenses!$A$2:$O$5000,$B234,G$1)="","",INDEX(Dépenses!$A$2:$O$5000,$B234,G$1)),"")</f>
        <v/>
      </c>
      <c r="H234" s="11" t="str" cm="1">
        <f t="array" aca="1" ref="H234" ca="1">IF(AND($A234&lt;&gt;"",$A234&lt;&gt;"fin"),IF(INDEX(Dépenses!$A$2:$O$5000,$B234,H$1)="","",INDEX(Dépenses!$A$2:$O$5000,$B234,H$1)),"")</f>
        <v/>
      </c>
      <c r="I234" s="79" t="str" cm="1">
        <f t="array" aca="1" ref="I234" ca="1">IF(AND($A234&lt;&gt;"",$A234&lt;&gt;"fin"),IF(INDEX(Dépenses!$A$2:$O$5000,$B234,I$1)="","",INDEX(Dépenses!$A$2:$O$5000,$B234,I$1)),"")</f>
        <v/>
      </c>
      <c r="J234" s="81" t="str" cm="1">
        <f t="array" aca="1" ref="J234" ca="1">IF(AND($A234&lt;&gt;"",$A234&lt;&gt;"fin"),IF(INDEX(Dépenses!$A$2:$O$5000,$B234,J$1)="","",INDEX(Dépenses!$A$2:$O$5000,$B234,J$1)),"")</f>
        <v/>
      </c>
      <c r="K234" s="10" t="str" cm="1">
        <f t="array" aca="1" ref="K234" ca="1">IF(AND($A234&lt;&gt;"",$A234&lt;&gt;"fin"),IF(INDEX(Dépenses!$A$2:$T$5000,$B234,K$1)="","",INDEX(Dépenses!$A$2:$T$5000,$B234,K$1)),"")</f>
        <v/>
      </c>
      <c r="L234" s="10" t="str" cm="1">
        <f t="array" aca="1" ref="L234" ca="1">IF(AND($A234&lt;&gt;"",$A234&lt;&gt;"fin"),IF(INDEX(Dépenses!$A$2:$T$5000,$B234,L$1)="","",INDEX(Dépenses!$A$2:$T$5000,$B234,L$1)),"")</f>
        <v/>
      </c>
      <c r="M234" s="10" t="str" cm="1">
        <f t="array" aca="1" ref="M234" ca="1">IF(AND($A234&lt;&gt;"",$A234&lt;&gt;"fin"),IF(INDEX(Dépenses!$A$2:$T$5000,$B234,M$1)="","",INDEX(Dépenses!$A$2:$T$5000,$B234,M$1)),"")</f>
        <v/>
      </c>
      <c r="N234" s="10" t="str" cm="1">
        <f t="array" aca="1" ref="N234" ca="1">IF(AND($A234&lt;&gt;"",$A234&lt;&gt;"fin"),IF(INDEX(Dépenses!$A$2:$T$5000,$B234,N$1)="","",INDEX(Dépenses!$A$2:$T$5000,$B234,N$1)),"")</f>
        <v/>
      </c>
      <c r="O234" s="10" t="str" cm="1">
        <f t="array" aca="1" ref="O234" ca="1">IF(AND($A234&lt;&gt;"",$A234&lt;&gt;"fin"),IF(INDEX(Dépenses!$A$2:$T$5000,$B234,O$1)="","",INDEX(Dépenses!$A$2:$T$5000,$B234,O$1)),"")</f>
        <v/>
      </c>
      <c r="P234" s="10" t="str" cm="1">
        <f t="array" aca="1" ref="P234" ca="1">IF(AND($A234&lt;&gt;"",$A234&lt;&gt;"fin"),IF(INDEX(Dépenses!$A$2:$T$5000,$B234,P$1)="","",INDEX(Dépenses!$A$2:$T$5000,$B234,P$1)),"")</f>
        <v/>
      </c>
      <c r="Q234" s="10" t="str" cm="1">
        <f t="array" aca="1" ref="Q234" ca="1">IF(AND($A234&lt;&gt;"",$A234&lt;&gt;"fin"),IF(INDEX(Dépenses!$A$2:$T$5000,$B234,Q$1)="","",INDEX(Dépenses!$A$2:$T$5000,$B234,Q$1)),"")</f>
        <v/>
      </c>
      <c r="R234" s="10" t="str" cm="1">
        <f t="array" aca="1" ref="R234" ca="1">IF(AND($A234&lt;&gt;"",$A234&lt;&gt;"fin"),IF(INDEX(Dépenses!$A$2:$T$5000,$B234,R$1)="","",INDEX(Dépenses!$A$2:$T$5000,$B234,R$1)),"")</f>
        <v/>
      </c>
      <c r="S234" s="10" t="str" cm="1">
        <f t="array" aca="1" ref="S234" ca="1">IF(AND($A234&lt;&gt;"",$A234&lt;&gt;"fin"),IF(INDEX(Dépenses!$A$2:$T$5000,$B234,S$1)="","",INDEX(Dépenses!$A$2:$T$5000,$B234,S$1)),"")</f>
        <v/>
      </c>
      <c r="T234" s="10" t="str" cm="1">
        <f t="array" aca="1" ref="T234" ca="1">IF(AND($A234&lt;&gt;"",$A234&lt;&gt;"fin"),IF(INDEX(Dépenses!$A$2:$T$5000,$B234,T$1)="","",INDEX(Dépenses!$A$2:$T$5000,$B234,T$1)),"")</f>
        <v/>
      </c>
    </row>
    <row r="235" spans="1:20" x14ac:dyDescent="0.25">
      <c r="A235" t="str">
        <f ca="1">IF(OR(A234="",A234="fin"),"",IF(ISNA(MATCH($F$3,OFFSET(Dépenses!$F$2:$F$5000,B234,0),0)),"fin",MATCH($F$3,OFFSET(Dépenses!$F$2:$F$5000,B234,0),0)))</f>
        <v/>
      </c>
      <c r="B235" t="str">
        <f t="shared" ca="1" si="5"/>
        <v/>
      </c>
      <c r="D235" s="79" t="str" cm="1">
        <f t="array" aca="1" ref="D235" ca="1">IF(AND($A235&lt;&gt;"",$A235&lt;&gt;"fin"),IF(INDEX(Dépenses!$A$2:$O$5000,$B235,D$1)="","",INDEX(Dépenses!$A$2:$O$5000,$B235,D$1)),"")</f>
        <v/>
      </c>
      <c r="E235" s="79" t="str" cm="1">
        <f t="array" aca="1" ref="E235" ca="1">IF(AND($A235&lt;&gt;"",$A235&lt;&gt;"fin"),IF(INDEX(Dépenses!$A$2:$O$5000,$B235,E$1)="","",INDEX(Dépenses!$A$2:$O$5000,$B235,E$1)),"")</f>
        <v/>
      </c>
      <c r="F235" s="79" t="str" cm="1">
        <f t="array" aca="1" ref="F235" ca="1">IF(AND($A235&lt;&gt;"",$A235&lt;&gt;"fin"),IF(INDEX(Dépenses!$A$2:$O$5000,$B235,F$1)="","",INDEX(Dépenses!$A$2:$O$5000,$B235,F$1)),"")</f>
        <v/>
      </c>
      <c r="G235" s="80" t="str" cm="1">
        <f t="array" aca="1" ref="G235" ca="1">IF(AND($A235&lt;&gt;"",$A235&lt;&gt;"fin"),IF(INDEX(Dépenses!$A$2:$O$5000,$B235,G$1)="","",INDEX(Dépenses!$A$2:$O$5000,$B235,G$1)),"")</f>
        <v/>
      </c>
      <c r="H235" s="11" t="str" cm="1">
        <f t="array" aca="1" ref="H235" ca="1">IF(AND($A235&lt;&gt;"",$A235&lt;&gt;"fin"),IF(INDEX(Dépenses!$A$2:$O$5000,$B235,H$1)="","",INDEX(Dépenses!$A$2:$O$5000,$B235,H$1)),"")</f>
        <v/>
      </c>
      <c r="I235" s="79" t="str" cm="1">
        <f t="array" aca="1" ref="I235" ca="1">IF(AND($A235&lt;&gt;"",$A235&lt;&gt;"fin"),IF(INDEX(Dépenses!$A$2:$O$5000,$B235,I$1)="","",INDEX(Dépenses!$A$2:$O$5000,$B235,I$1)),"")</f>
        <v/>
      </c>
      <c r="J235" s="81" t="str" cm="1">
        <f t="array" aca="1" ref="J235" ca="1">IF(AND($A235&lt;&gt;"",$A235&lt;&gt;"fin"),IF(INDEX(Dépenses!$A$2:$O$5000,$B235,J$1)="","",INDEX(Dépenses!$A$2:$O$5000,$B235,J$1)),"")</f>
        <v/>
      </c>
      <c r="K235" s="10" t="str" cm="1">
        <f t="array" aca="1" ref="K235" ca="1">IF(AND($A235&lt;&gt;"",$A235&lt;&gt;"fin"),IF(INDEX(Dépenses!$A$2:$T$5000,$B235,K$1)="","",INDEX(Dépenses!$A$2:$T$5000,$B235,K$1)),"")</f>
        <v/>
      </c>
      <c r="L235" s="10" t="str" cm="1">
        <f t="array" aca="1" ref="L235" ca="1">IF(AND($A235&lt;&gt;"",$A235&lt;&gt;"fin"),IF(INDEX(Dépenses!$A$2:$T$5000,$B235,L$1)="","",INDEX(Dépenses!$A$2:$T$5000,$B235,L$1)),"")</f>
        <v/>
      </c>
      <c r="M235" s="10" t="str" cm="1">
        <f t="array" aca="1" ref="M235" ca="1">IF(AND($A235&lt;&gt;"",$A235&lt;&gt;"fin"),IF(INDEX(Dépenses!$A$2:$T$5000,$B235,M$1)="","",INDEX(Dépenses!$A$2:$T$5000,$B235,M$1)),"")</f>
        <v/>
      </c>
      <c r="N235" s="10" t="str" cm="1">
        <f t="array" aca="1" ref="N235" ca="1">IF(AND($A235&lt;&gt;"",$A235&lt;&gt;"fin"),IF(INDEX(Dépenses!$A$2:$T$5000,$B235,N$1)="","",INDEX(Dépenses!$A$2:$T$5000,$B235,N$1)),"")</f>
        <v/>
      </c>
      <c r="O235" s="10" t="str" cm="1">
        <f t="array" aca="1" ref="O235" ca="1">IF(AND($A235&lt;&gt;"",$A235&lt;&gt;"fin"),IF(INDEX(Dépenses!$A$2:$T$5000,$B235,O$1)="","",INDEX(Dépenses!$A$2:$T$5000,$B235,O$1)),"")</f>
        <v/>
      </c>
      <c r="P235" s="10" t="str" cm="1">
        <f t="array" aca="1" ref="P235" ca="1">IF(AND($A235&lt;&gt;"",$A235&lt;&gt;"fin"),IF(INDEX(Dépenses!$A$2:$T$5000,$B235,P$1)="","",INDEX(Dépenses!$A$2:$T$5000,$B235,P$1)),"")</f>
        <v/>
      </c>
      <c r="Q235" s="10" t="str" cm="1">
        <f t="array" aca="1" ref="Q235" ca="1">IF(AND($A235&lt;&gt;"",$A235&lt;&gt;"fin"),IF(INDEX(Dépenses!$A$2:$T$5000,$B235,Q$1)="","",INDEX(Dépenses!$A$2:$T$5000,$B235,Q$1)),"")</f>
        <v/>
      </c>
      <c r="R235" s="10" t="str" cm="1">
        <f t="array" aca="1" ref="R235" ca="1">IF(AND($A235&lt;&gt;"",$A235&lt;&gt;"fin"),IF(INDEX(Dépenses!$A$2:$T$5000,$B235,R$1)="","",INDEX(Dépenses!$A$2:$T$5000,$B235,R$1)),"")</f>
        <v/>
      </c>
      <c r="S235" s="10" t="str" cm="1">
        <f t="array" aca="1" ref="S235" ca="1">IF(AND($A235&lt;&gt;"",$A235&lt;&gt;"fin"),IF(INDEX(Dépenses!$A$2:$T$5000,$B235,S$1)="","",INDEX(Dépenses!$A$2:$T$5000,$B235,S$1)),"")</f>
        <v/>
      </c>
      <c r="T235" s="10" t="str" cm="1">
        <f t="array" aca="1" ref="T235" ca="1">IF(AND($A235&lt;&gt;"",$A235&lt;&gt;"fin"),IF(INDEX(Dépenses!$A$2:$T$5000,$B235,T$1)="","",INDEX(Dépenses!$A$2:$T$5000,$B235,T$1)),"")</f>
        <v/>
      </c>
    </row>
    <row r="236" spans="1:20" x14ac:dyDescent="0.25">
      <c r="A236" t="str">
        <f ca="1">IF(OR(A235="",A235="fin"),"",IF(ISNA(MATCH($F$3,OFFSET(Dépenses!$F$2:$F$5000,B235,0),0)),"fin",MATCH($F$3,OFFSET(Dépenses!$F$2:$F$5000,B235,0),0)))</f>
        <v/>
      </c>
      <c r="B236" t="str">
        <f t="shared" ca="1" si="5"/>
        <v/>
      </c>
      <c r="D236" s="79" t="str" cm="1">
        <f t="array" aca="1" ref="D236" ca="1">IF(AND($A236&lt;&gt;"",$A236&lt;&gt;"fin"),IF(INDEX(Dépenses!$A$2:$O$5000,$B236,D$1)="","",INDEX(Dépenses!$A$2:$O$5000,$B236,D$1)),"")</f>
        <v/>
      </c>
      <c r="E236" s="79" t="str" cm="1">
        <f t="array" aca="1" ref="E236" ca="1">IF(AND($A236&lt;&gt;"",$A236&lt;&gt;"fin"),IF(INDEX(Dépenses!$A$2:$O$5000,$B236,E$1)="","",INDEX(Dépenses!$A$2:$O$5000,$B236,E$1)),"")</f>
        <v/>
      </c>
      <c r="F236" s="79" t="str" cm="1">
        <f t="array" aca="1" ref="F236" ca="1">IF(AND($A236&lt;&gt;"",$A236&lt;&gt;"fin"),IF(INDEX(Dépenses!$A$2:$O$5000,$B236,F$1)="","",INDEX(Dépenses!$A$2:$O$5000,$B236,F$1)),"")</f>
        <v/>
      </c>
      <c r="G236" s="80" t="str" cm="1">
        <f t="array" aca="1" ref="G236" ca="1">IF(AND($A236&lt;&gt;"",$A236&lt;&gt;"fin"),IF(INDEX(Dépenses!$A$2:$O$5000,$B236,G$1)="","",INDEX(Dépenses!$A$2:$O$5000,$B236,G$1)),"")</f>
        <v/>
      </c>
      <c r="H236" s="11" t="str" cm="1">
        <f t="array" aca="1" ref="H236" ca="1">IF(AND($A236&lt;&gt;"",$A236&lt;&gt;"fin"),IF(INDEX(Dépenses!$A$2:$O$5000,$B236,H$1)="","",INDEX(Dépenses!$A$2:$O$5000,$B236,H$1)),"")</f>
        <v/>
      </c>
      <c r="I236" s="79" t="str" cm="1">
        <f t="array" aca="1" ref="I236" ca="1">IF(AND($A236&lt;&gt;"",$A236&lt;&gt;"fin"),IF(INDEX(Dépenses!$A$2:$O$5000,$B236,I$1)="","",INDEX(Dépenses!$A$2:$O$5000,$B236,I$1)),"")</f>
        <v/>
      </c>
      <c r="J236" s="81" t="str" cm="1">
        <f t="array" aca="1" ref="J236" ca="1">IF(AND($A236&lt;&gt;"",$A236&lt;&gt;"fin"),IF(INDEX(Dépenses!$A$2:$O$5000,$B236,J$1)="","",INDEX(Dépenses!$A$2:$O$5000,$B236,J$1)),"")</f>
        <v/>
      </c>
      <c r="K236" s="10" t="str" cm="1">
        <f t="array" aca="1" ref="K236" ca="1">IF(AND($A236&lt;&gt;"",$A236&lt;&gt;"fin"),IF(INDEX(Dépenses!$A$2:$T$5000,$B236,K$1)="","",INDEX(Dépenses!$A$2:$T$5000,$B236,K$1)),"")</f>
        <v/>
      </c>
      <c r="L236" s="10" t="str" cm="1">
        <f t="array" aca="1" ref="L236" ca="1">IF(AND($A236&lt;&gt;"",$A236&lt;&gt;"fin"),IF(INDEX(Dépenses!$A$2:$T$5000,$B236,L$1)="","",INDEX(Dépenses!$A$2:$T$5000,$B236,L$1)),"")</f>
        <v/>
      </c>
      <c r="M236" s="10" t="str" cm="1">
        <f t="array" aca="1" ref="M236" ca="1">IF(AND($A236&lt;&gt;"",$A236&lt;&gt;"fin"),IF(INDEX(Dépenses!$A$2:$T$5000,$B236,M$1)="","",INDEX(Dépenses!$A$2:$T$5000,$B236,M$1)),"")</f>
        <v/>
      </c>
      <c r="N236" s="10" t="str" cm="1">
        <f t="array" aca="1" ref="N236" ca="1">IF(AND($A236&lt;&gt;"",$A236&lt;&gt;"fin"),IF(INDEX(Dépenses!$A$2:$T$5000,$B236,N$1)="","",INDEX(Dépenses!$A$2:$T$5000,$B236,N$1)),"")</f>
        <v/>
      </c>
      <c r="O236" s="10" t="str" cm="1">
        <f t="array" aca="1" ref="O236" ca="1">IF(AND($A236&lt;&gt;"",$A236&lt;&gt;"fin"),IF(INDEX(Dépenses!$A$2:$T$5000,$B236,O$1)="","",INDEX(Dépenses!$A$2:$T$5000,$B236,O$1)),"")</f>
        <v/>
      </c>
      <c r="P236" s="10" t="str" cm="1">
        <f t="array" aca="1" ref="P236" ca="1">IF(AND($A236&lt;&gt;"",$A236&lt;&gt;"fin"),IF(INDEX(Dépenses!$A$2:$T$5000,$B236,P$1)="","",INDEX(Dépenses!$A$2:$T$5000,$B236,P$1)),"")</f>
        <v/>
      </c>
      <c r="Q236" s="10" t="str" cm="1">
        <f t="array" aca="1" ref="Q236" ca="1">IF(AND($A236&lt;&gt;"",$A236&lt;&gt;"fin"),IF(INDEX(Dépenses!$A$2:$T$5000,$B236,Q$1)="","",INDEX(Dépenses!$A$2:$T$5000,$B236,Q$1)),"")</f>
        <v/>
      </c>
      <c r="R236" s="10" t="str" cm="1">
        <f t="array" aca="1" ref="R236" ca="1">IF(AND($A236&lt;&gt;"",$A236&lt;&gt;"fin"),IF(INDEX(Dépenses!$A$2:$T$5000,$B236,R$1)="","",INDEX(Dépenses!$A$2:$T$5000,$B236,R$1)),"")</f>
        <v/>
      </c>
      <c r="S236" s="10" t="str" cm="1">
        <f t="array" aca="1" ref="S236" ca="1">IF(AND($A236&lt;&gt;"",$A236&lt;&gt;"fin"),IF(INDEX(Dépenses!$A$2:$T$5000,$B236,S$1)="","",INDEX(Dépenses!$A$2:$T$5000,$B236,S$1)),"")</f>
        <v/>
      </c>
      <c r="T236" s="10" t="str" cm="1">
        <f t="array" aca="1" ref="T236" ca="1">IF(AND($A236&lt;&gt;"",$A236&lt;&gt;"fin"),IF(INDEX(Dépenses!$A$2:$T$5000,$B236,T$1)="","",INDEX(Dépenses!$A$2:$T$5000,$B236,T$1)),"")</f>
        <v/>
      </c>
    </row>
    <row r="237" spans="1:20" x14ac:dyDescent="0.25">
      <c r="A237" t="str">
        <f ca="1">IF(OR(A236="",A236="fin"),"",IF(ISNA(MATCH($F$3,OFFSET(Dépenses!$F$2:$F$5000,B236,0),0)),"fin",MATCH($F$3,OFFSET(Dépenses!$F$2:$F$5000,B236,0),0)))</f>
        <v/>
      </c>
      <c r="B237" t="str">
        <f t="shared" ca="1" si="5"/>
        <v/>
      </c>
      <c r="D237" s="79" t="str" cm="1">
        <f t="array" aca="1" ref="D237" ca="1">IF(AND($A237&lt;&gt;"",$A237&lt;&gt;"fin"),IF(INDEX(Dépenses!$A$2:$O$5000,$B237,D$1)="","",INDEX(Dépenses!$A$2:$O$5000,$B237,D$1)),"")</f>
        <v/>
      </c>
      <c r="E237" s="79" t="str" cm="1">
        <f t="array" aca="1" ref="E237" ca="1">IF(AND($A237&lt;&gt;"",$A237&lt;&gt;"fin"),IF(INDEX(Dépenses!$A$2:$O$5000,$B237,E$1)="","",INDEX(Dépenses!$A$2:$O$5000,$B237,E$1)),"")</f>
        <v/>
      </c>
      <c r="F237" s="79" t="str" cm="1">
        <f t="array" aca="1" ref="F237" ca="1">IF(AND($A237&lt;&gt;"",$A237&lt;&gt;"fin"),IF(INDEX(Dépenses!$A$2:$O$5000,$B237,F$1)="","",INDEX(Dépenses!$A$2:$O$5000,$B237,F$1)),"")</f>
        <v/>
      </c>
      <c r="G237" s="80" t="str" cm="1">
        <f t="array" aca="1" ref="G237" ca="1">IF(AND($A237&lt;&gt;"",$A237&lt;&gt;"fin"),IF(INDEX(Dépenses!$A$2:$O$5000,$B237,G$1)="","",INDEX(Dépenses!$A$2:$O$5000,$B237,G$1)),"")</f>
        <v/>
      </c>
      <c r="H237" s="11" t="str" cm="1">
        <f t="array" aca="1" ref="H237" ca="1">IF(AND($A237&lt;&gt;"",$A237&lt;&gt;"fin"),IF(INDEX(Dépenses!$A$2:$O$5000,$B237,H$1)="","",INDEX(Dépenses!$A$2:$O$5000,$B237,H$1)),"")</f>
        <v/>
      </c>
      <c r="I237" s="79" t="str" cm="1">
        <f t="array" aca="1" ref="I237" ca="1">IF(AND($A237&lt;&gt;"",$A237&lt;&gt;"fin"),IF(INDEX(Dépenses!$A$2:$O$5000,$B237,I$1)="","",INDEX(Dépenses!$A$2:$O$5000,$B237,I$1)),"")</f>
        <v/>
      </c>
      <c r="J237" s="81" t="str" cm="1">
        <f t="array" aca="1" ref="J237" ca="1">IF(AND($A237&lt;&gt;"",$A237&lt;&gt;"fin"),IF(INDEX(Dépenses!$A$2:$O$5000,$B237,J$1)="","",INDEX(Dépenses!$A$2:$O$5000,$B237,J$1)),"")</f>
        <v/>
      </c>
      <c r="K237" s="10" t="str" cm="1">
        <f t="array" aca="1" ref="K237" ca="1">IF(AND($A237&lt;&gt;"",$A237&lt;&gt;"fin"),IF(INDEX(Dépenses!$A$2:$T$5000,$B237,K$1)="","",INDEX(Dépenses!$A$2:$T$5000,$B237,K$1)),"")</f>
        <v/>
      </c>
      <c r="L237" s="10" t="str" cm="1">
        <f t="array" aca="1" ref="L237" ca="1">IF(AND($A237&lt;&gt;"",$A237&lt;&gt;"fin"),IF(INDEX(Dépenses!$A$2:$T$5000,$B237,L$1)="","",INDEX(Dépenses!$A$2:$T$5000,$B237,L$1)),"")</f>
        <v/>
      </c>
      <c r="M237" s="10" t="str" cm="1">
        <f t="array" aca="1" ref="M237" ca="1">IF(AND($A237&lt;&gt;"",$A237&lt;&gt;"fin"),IF(INDEX(Dépenses!$A$2:$T$5000,$B237,M$1)="","",INDEX(Dépenses!$A$2:$T$5000,$B237,M$1)),"")</f>
        <v/>
      </c>
      <c r="N237" s="10" t="str" cm="1">
        <f t="array" aca="1" ref="N237" ca="1">IF(AND($A237&lt;&gt;"",$A237&lt;&gt;"fin"),IF(INDEX(Dépenses!$A$2:$T$5000,$B237,N$1)="","",INDEX(Dépenses!$A$2:$T$5000,$B237,N$1)),"")</f>
        <v/>
      </c>
      <c r="O237" s="10" t="str" cm="1">
        <f t="array" aca="1" ref="O237" ca="1">IF(AND($A237&lt;&gt;"",$A237&lt;&gt;"fin"),IF(INDEX(Dépenses!$A$2:$T$5000,$B237,O$1)="","",INDEX(Dépenses!$A$2:$T$5000,$B237,O$1)),"")</f>
        <v/>
      </c>
      <c r="P237" s="10" t="str" cm="1">
        <f t="array" aca="1" ref="P237" ca="1">IF(AND($A237&lt;&gt;"",$A237&lt;&gt;"fin"),IF(INDEX(Dépenses!$A$2:$T$5000,$B237,P$1)="","",INDEX(Dépenses!$A$2:$T$5000,$B237,P$1)),"")</f>
        <v/>
      </c>
      <c r="Q237" s="10" t="str" cm="1">
        <f t="array" aca="1" ref="Q237" ca="1">IF(AND($A237&lt;&gt;"",$A237&lt;&gt;"fin"),IF(INDEX(Dépenses!$A$2:$T$5000,$B237,Q$1)="","",INDEX(Dépenses!$A$2:$T$5000,$B237,Q$1)),"")</f>
        <v/>
      </c>
      <c r="R237" s="10" t="str" cm="1">
        <f t="array" aca="1" ref="R237" ca="1">IF(AND($A237&lt;&gt;"",$A237&lt;&gt;"fin"),IF(INDEX(Dépenses!$A$2:$T$5000,$B237,R$1)="","",INDEX(Dépenses!$A$2:$T$5000,$B237,R$1)),"")</f>
        <v/>
      </c>
      <c r="S237" s="10" t="str" cm="1">
        <f t="array" aca="1" ref="S237" ca="1">IF(AND($A237&lt;&gt;"",$A237&lt;&gt;"fin"),IF(INDEX(Dépenses!$A$2:$T$5000,$B237,S$1)="","",INDEX(Dépenses!$A$2:$T$5000,$B237,S$1)),"")</f>
        <v/>
      </c>
      <c r="T237" s="10" t="str" cm="1">
        <f t="array" aca="1" ref="T237" ca="1">IF(AND($A237&lt;&gt;"",$A237&lt;&gt;"fin"),IF(INDEX(Dépenses!$A$2:$T$5000,$B237,T$1)="","",INDEX(Dépenses!$A$2:$T$5000,$B237,T$1)),"")</f>
        <v/>
      </c>
    </row>
    <row r="238" spans="1:20" x14ac:dyDescent="0.25">
      <c r="A238" t="str">
        <f ca="1">IF(OR(A237="",A237="fin"),"",IF(ISNA(MATCH($F$3,OFFSET(Dépenses!$F$2:$F$5000,B237,0),0)),"fin",MATCH($F$3,OFFSET(Dépenses!$F$2:$F$5000,B237,0),0)))</f>
        <v/>
      </c>
      <c r="B238" t="str">
        <f t="shared" ca="1" si="5"/>
        <v/>
      </c>
      <c r="D238" s="79" t="str" cm="1">
        <f t="array" aca="1" ref="D238" ca="1">IF(AND($A238&lt;&gt;"",$A238&lt;&gt;"fin"),IF(INDEX(Dépenses!$A$2:$O$5000,$B238,D$1)="","",INDEX(Dépenses!$A$2:$O$5000,$B238,D$1)),"")</f>
        <v/>
      </c>
      <c r="E238" s="79" t="str" cm="1">
        <f t="array" aca="1" ref="E238" ca="1">IF(AND($A238&lt;&gt;"",$A238&lt;&gt;"fin"),IF(INDEX(Dépenses!$A$2:$O$5000,$B238,E$1)="","",INDEX(Dépenses!$A$2:$O$5000,$B238,E$1)),"")</f>
        <v/>
      </c>
      <c r="F238" s="79" t="str" cm="1">
        <f t="array" aca="1" ref="F238" ca="1">IF(AND($A238&lt;&gt;"",$A238&lt;&gt;"fin"),IF(INDEX(Dépenses!$A$2:$O$5000,$B238,F$1)="","",INDEX(Dépenses!$A$2:$O$5000,$B238,F$1)),"")</f>
        <v/>
      </c>
      <c r="G238" s="80" t="str" cm="1">
        <f t="array" aca="1" ref="G238" ca="1">IF(AND($A238&lt;&gt;"",$A238&lt;&gt;"fin"),IF(INDEX(Dépenses!$A$2:$O$5000,$B238,G$1)="","",INDEX(Dépenses!$A$2:$O$5000,$B238,G$1)),"")</f>
        <v/>
      </c>
      <c r="H238" s="11" t="str" cm="1">
        <f t="array" aca="1" ref="H238" ca="1">IF(AND($A238&lt;&gt;"",$A238&lt;&gt;"fin"),IF(INDEX(Dépenses!$A$2:$O$5000,$B238,H$1)="","",INDEX(Dépenses!$A$2:$O$5000,$B238,H$1)),"")</f>
        <v/>
      </c>
      <c r="I238" s="79" t="str" cm="1">
        <f t="array" aca="1" ref="I238" ca="1">IF(AND($A238&lt;&gt;"",$A238&lt;&gt;"fin"),IF(INDEX(Dépenses!$A$2:$O$5000,$B238,I$1)="","",INDEX(Dépenses!$A$2:$O$5000,$B238,I$1)),"")</f>
        <v/>
      </c>
      <c r="J238" s="81" t="str" cm="1">
        <f t="array" aca="1" ref="J238" ca="1">IF(AND($A238&lt;&gt;"",$A238&lt;&gt;"fin"),IF(INDEX(Dépenses!$A$2:$O$5000,$B238,J$1)="","",INDEX(Dépenses!$A$2:$O$5000,$B238,J$1)),"")</f>
        <v/>
      </c>
      <c r="K238" s="10" t="str" cm="1">
        <f t="array" aca="1" ref="K238" ca="1">IF(AND($A238&lt;&gt;"",$A238&lt;&gt;"fin"),IF(INDEX(Dépenses!$A$2:$T$5000,$B238,K$1)="","",INDEX(Dépenses!$A$2:$T$5000,$B238,K$1)),"")</f>
        <v/>
      </c>
      <c r="L238" s="10" t="str" cm="1">
        <f t="array" aca="1" ref="L238" ca="1">IF(AND($A238&lt;&gt;"",$A238&lt;&gt;"fin"),IF(INDEX(Dépenses!$A$2:$T$5000,$B238,L$1)="","",INDEX(Dépenses!$A$2:$T$5000,$B238,L$1)),"")</f>
        <v/>
      </c>
      <c r="M238" s="10" t="str" cm="1">
        <f t="array" aca="1" ref="M238" ca="1">IF(AND($A238&lt;&gt;"",$A238&lt;&gt;"fin"),IF(INDEX(Dépenses!$A$2:$T$5000,$B238,M$1)="","",INDEX(Dépenses!$A$2:$T$5000,$B238,M$1)),"")</f>
        <v/>
      </c>
      <c r="N238" s="10" t="str" cm="1">
        <f t="array" aca="1" ref="N238" ca="1">IF(AND($A238&lt;&gt;"",$A238&lt;&gt;"fin"),IF(INDEX(Dépenses!$A$2:$T$5000,$B238,N$1)="","",INDEX(Dépenses!$A$2:$T$5000,$B238,N$1)),"")</f>
        <v/>
      </c>
      <c r="O238" s="10" t="str" cm="1">
        <f t="array" aca="1" ref="O238" ca="1">IF(AND($A238&lt;&gt;"",$A238&lt;&gt;"fin"),IF(INDEX(Dépenses!$A$2:$T$5000,$B238,O$1)="","",INDEX(Dépenses!$A$2:$T$5000,$B238,O$1)),"")</f>
        <v/>
      </c>
      <c r="P238" s="10" t="str" cm="1">
        <f t="array" aca="1" ref="P238" ca="1">IF(AND($A238&lt;&gt;"",$A238&lt;&gt;"fin"),IF(INDEX(Dépenses!$A$2:$T$5000,$B238,P$1)="","",INDEX(Dépenses!$A$2:$T$5000,$B238,P$1)),"")</f>
        <v/>
      </c>
      <c r="Q238" s="10" t="str" cm="1">
        <f t="array" aca="1" ref="Q238" ca="1">IF(AND($A238&lt;&gt;"",$A238&lt;&gt;"fin"),IF(INDEX(Dépenses!$A$2:$T$5000,$B238,Q$1)="","",INDEX(Dépenses!$A$2:$T$5000,$B238,Q$1)),"")</f>
        <v/>
      </c>
      <c r="R238" s="10" t="str" cm="1">
        <f t="array" aca="1" ref="R238" ca="1">IF(AND($A238&lt;&gt;"",$A238&lt;&gt;"fin"),IF(INDEX(Dépenses!$A$2:$T$5000,$B238,R$1)="","",INDEX(Dépenses!$A$2:$T$5000,$B238,R$1)),"")</f>
        <v/>
      </c>
      <c r="S238" s="10" t="str" cm="1">
        <f t="array" aca="1" ref="S238" ca="1">IF(AND($A238&lt;&gt;"",$A238&lt;&gt;"fin"),IF(INDEX(Dépenses!$A$2:$T$5000,$B238,S$1)="","",INDEX(Dépenses!$A$2:$T$5000,$B238,S$1)),"")</f>
        <v/>
      </c>
      <c r="T238" s="10" t="str" cm="1">
        <f t="array" aca="1" ref="T238" ca="1">IF(AND($A238&lt;&gt;"",$A238&lt;&gt;"fin"),IF(INDEX(Dépenses!$A$2:$T$5000,$B238,T$1)="","",INDEX(Dépenses!$A$2:$T$5000,$B238,T$1)),"")</f>
        <v/>
      </c>
    </row>
    <row r="239" spans="1:20" x14ac:dyDescent="0.25">
      <c r="A239" t="str">
        <f ca="1">IF(OR(A238="",A238="fin"),"",IF(ISNA(MATCH($F$3,OFFSET(Dépenses!$F$2:$F$5000,B238,0),0)),"fin",MATCH($F$3,OFFSET(Dépenses!$F$2:$F$5000,B238,0),0)))</f>
        <v/>
      </c>
      <c r="B239" t="str">
        <f t="shared" ca="1" si="5"/>
        <v/>
      </c>
      <c r="D239" s="79" t="str" cm="1">
        <f t="array" aca="1" ref="D239" ca="1">IF(AND($A239&lt;&gt;"",$A239&lt;&gt;"fin"),IF(INDEX(Dépenses!$A$2:$O$5000,$B239,D$1)="","",INDEX(Dépenses!$A$2:$O$5000,$B239,D$1)),"")</f>
        <v/>
      </c>
      <c r="E239" s="79" t="str" cm="1">
        <f t="array" aca="1" ref="E239" ca="1">IF(AND($A239&lt;&gt;"",$A239&lt;&gt;"fin"),IF(INDEX(Dépenses!$A$2:$O$5000,$B239,E$1)="","",INDEX(Dépenses!$A$2:$O$5000,$B239,E$1)),"")</f>
        <v/>
      </c>
      <c r="F239" s="79" t="str" cm="1">
        <f t="array" aca="1" ref="F239" ca="1">IF(AND($A239&lt;&gt;"",$A239&lt;&gt;"fin"),IF(INDEX(Dépenses!$A$2:$O$5000,$B239,F$1)="","",INDEX(Dépenses!$A$2:$O$5000,$B239,F$1)),"")</f>
        <v/>
      </c>
      <c r="G239" s="80" t="str" cm="1">
        <f t="array" aca="1" ref="G239" ca="1">IF(AND($A239&lt;&gt;"",$A239&lt;&gt;"fin"),IF(INDEX(Dépenses!$A$2:$O$5000,$B239,G$1)="","",INDEX(Dépenses!$A$2:$O$5000,$B239,G$1)),"")</f>
        <v/>
      </c>
      <c r="H239" s="11" t="str" cm="1">
        <f t="array" aca="1" ref="H239" ca="1">IF(AND($A239&lt;&gt;"",$A239&lt;&gt;"fin"),IF(INDEX(Dépenses!$A$2:$O$5000,$B239,H$1)="","",INDEX(Dépenses!$A$2:$O$5000,$B239,H$1)),"")</f>
        <v/>
      </c>
      <c r="I239" s="79" t="str" cm="1">
        <f t="array" aca="1" ref="I239" ca="1">IF(AND($A239&lt;&gt;"",$A239&lt;&gt;"fin"),IF(INDEX(Dépenses!$A$2:$O$5000,$B239,I$1)="","",INDEX(Dépenses!$A$2:$O$5000,$B239,I$1)),"")</f>
        <v/>
      </c>
      <c r="J239" s="81" t="str" cm="1">
        <f t="array" aca="1" ref="J239" ca="1">IF(AND($A239&lt;&gt;"",$A239&lt;&gt;"fin"),IF(INDEX(Dépenses!$A$2:$O$5000,$B239,J$1)="","",INDEX(Dépenses!$A$2:$O$5000,$B239,J$1)),"")</f>
        <v/>
      </c>
      <c r="K239" s="10" t="str" cm="1">
        <f t="array" aca="1" ref="K239" ca="1">IF(AND($A239&lt;&gt;"",$A239&lt;&gt;"fin"),IF(INDEX(Dépenses!$A$2:$T$5000,$B239,K$1)="","",INDEX(Dépenses!$A$2:$T$5000,$B239,K$1)),"")</f>
        <v/>
      </c>
      <c r="L239" s="10" t="str" cm="1">
        <f t="array" aca="1" ref="L239" ca="1">IF(AND($A239&lt;&gt;"",$A239&lt;&gt;"fin"),IF(INDEX(Dépenses!$A$2:$T$5000,$B239,L$1)="","",INDEX(Dépenses!$A$2:$T$5000,$B239,L$1)),"")</f>
        <v/>
      </c>
      <c r="M239" s="10" t="str" cm="1">
        <f t="array" aca="1" ref="M239" ca="1">IF(AND($A239&lt;&gt;"",$A239&lt;&gt;"fin"),IF(INDEX(Dépenses!$A$2:$T$5000,$B239,M$1)="","",INDEX(Dépenses!$A$2:$T$5000,$B239,M$1)),"")</f>
        <v/>
      </c>
      <c r="N239" s="10" t="str" cm="1">
        <f t="array" aca="1" ref="N239" ca="1">IF(AND($A239&lt;&gt;"",$A239&lt;&gt;"fin"),IF(INDEX(Dépenses!$A$2:$T$5000,$B239,N$1)="","",INDEX(Dépenses!$A$2:$T$5000,$B239,N$1)),"")</f>
        <v/>
      </c>
      <c r="O239" s="10" t="str" cm="1">
        <f t="array" aca="1" ref="O239" ca="1">IF(AND($A239&lt;&gt;"",$A239&lt;&gt;"fin"),IF(INDEX(Dépenses!$A$2:$T$5000,$B239,O$1)="","",INDEX(Dépenses!$A$2:$T$5000,$B239,O$1)),"")</f>
        <v/>
      </c>
      <c r="P239" s="10" t="str" cm="1">
        <f t="array" aca="1" ref="P239" ca="1">IF(AND($A239&lt;&gt;"",$A239&lt;&gt;"fin"),IF(INDEX(Dépenses!$A$2:$T$5000,$B239,P$1)="","",INDEX(Dépenses!$A$2:$T$5000,$B239,P$1)),"")</f>
        <v/>
      </c>
      <c r="Q239" s="10" t="str" cm="1">
        <f t="array" aca="1" ref="Q239" ca="1">IF(AND($A239&lt;&gt;"",$A239&lt;&gt;"fin"),IF(INDEX(Dépenses!$A$2:$T$5000,$B239,Q$1)="","",INDEX(Dépenses!$A$2:$T$5000,$B239,Q$1)),"")</f>
        <v/>
      </c>
      <c r="R239" s="10" t="str" cm="1">
        <f t="array" aca="1" ref="R239" ca="1">IF(AND($A239&lt;&gt;"",$A239&lt;&gt;"fin"),IF(INDEX(Dépenses!$A$2:$T$5000,$B239,R$1)="","",INDEX(Dépenses!$A$2:$T$5000,$B239,R$1)),"")</f>
        <v/>
      </c>
      <c r="S239" s="10" t="str" cm="1">
        <f t="array" aca="1" ref="S239" ca="1">IF(AND($A239&lt;&gt;"",$A239&lt;&gt;"fin"),IF(INDEX(Dépenses!$A$2:$T$5000,$B239,S$1)="","",INDEX(Dépenses!$A$2:$T$5000,$B239,S$1)),"")</f>
        <v/>
      </c>
      <c r="T239" s="10" t="str" cm="1">
        <f t="array" aca="1" ref="T239" ca="1">IF(AND($A239&lt;&gt;"",$A239&lt;&gt;"fin"),IF(INDEX(Dépenses!$A$2:$T$5000,$B239,T$1)="","",INDEX(Dépenses!$A$2:$T$5000,$B239,T$1)),"")</f>
        <v/>
      </c>
    </row>
    <row r="240" spans="1:20" x14ac:dyDescent="0.25">
      <c r="A240" t="str">
        <f ca="1">IF(OR(A239="",A239="fin"),"",IF(ISNA(MATCH($F$3,OFFSET(Dépenses!$F$2:$F$5000,B239,0),0)),"fin",MATCH($F$3,OFFSET(Dépenses!$F$2:$F$5000,B239,0),0)))</f>
        <v/>
      </c>
      <c r="B240" t="str">
        <f t="shared" ca="1" si="5"/>
        <v/>
      </c>
      <c r="D240" s="79" t="str" cm="1">
        <f t="array" aca="1" ref="D240" ca="1">IF(AND($A240&lt;&gt;"",$A240&lt;&gt;"fin"),IF(INDEX(Dépenses!$A$2:$O$5000,$B240,D$1)="","",INDEX(Dépenses!$A$2:$O$5000,$B240,D$1)),"")</f>
        <v/>
      </c>
      <c r="E240" s="79" t="str" cm="1">
        <f t="array" aca="1" ref="E240" ca="1">IF(AND($A240&lt;&gt;"",$A240&lt;&gt;"fin"),IF(INDEX(Dépenses!$A$2:$O$5000,$B240,E$1)="","",INDEX(Dépenses!$A$2:$O$5000,$B240,E$1)),"")</f>
        <v/>
      </c>
      <c r="F240" s="79" t="str" cm="1">
        <f t="array" aca="1" ref="F240" ca="1">IF(AND($A240&lt;&gt;"",$A240&lt;&gt;"fin"),IF(INDEX(Dépenses!$A$2:$O$5000,$B240,F$1)="","",INDEX(Dépenses!$A$2:$O$5000,$B240,F$1)),"")</f>
        <v/>
      </c>
      <c r="G240" s="80" t="str" cm="1">
        <f t="array" aca="1" ref="G240" ca="1">IF(AND($A240&lt;&gt;"",$A240&lt;&gt;"fin"),IF(INDEX(Dépenses!$A$2:$O$5000,$B240,G$1)="","",INDEX(Dépenses!$A$2:$O$5000,$B240,G$1)),"")</f>
        <v/>
      </c>
      <c r="H240" s="11" t="str" cm="1">
        <f t="array" aca="1" ref="H240" ca="1">IF(AND($A240&lt;&gt;"",$A240&lt;&gt;"fin"),IF(INDEX(Dépenses!$A$2:$O$5000,$B240,H$1)="","",INDEX(Dépenses!$A$2:$O$5000,$B240,H$1)),"")</f>
        <v/>
      </c>
      <c r="I240" s="79" t="str" cm="1">
        <f t="array" aca="1" ref="I240" ca="1">IF(AND($A240&lt;&gt;"",$A240&lt;&gt;"fin"),IF(INDEX(Dépenses!$A$2:$O$5000,$B240,I$1)="","",INDEX(Dépenses!$A$2:$O$5000,$B240,I$1)),"")</f>
        <v/>
      </c>
      <c r="J240" s="81" t="str" cm="1">
        <f t="array" aca="1" ref="J240" ca="1">IF(AND($A240&lt;&gt;"",$A240&lt;&gt;"fin"),IF(INDEX(Dépenses!$A$2:$O$5000,$B240,J$1)="","",INDEX(Dépenses!$A$2:$O$5000,$B240,J$1)),"")</f>
        <v/>
      </c>
      <c r="K240" s="10" t="str" cm="1">
        <f t="array" aca="1" ref="K240" ca="1">IF(AND($A240&lt;&gt;"",$A240&lt;&gt;"fin"),IF(INDEX(Dépenses!$A$2:$T$5000,$B240,K$1)="","",INDEX(Dépenses!$A$2:$T$5000,$B240,K$1)),"")</f>
        <v/>
      </c>
      <c r="L240" s="10" t="str" cm="1">
        <f t="array" aca="1" ref="L240" ca="1">IF(AND($A240&lt;&gt;"",$A240&lt;&gt;"fin"),IF(INDEX(Dépenses!$A$2:$T$5000,$B240,L$1)="","",INDEX(Dépenses!$A$2:$T$5000,$B240,L$1)),"")</f>
        <v/>
      </c>
      <c r="M240" s="10" t="str" cm="1">
        <f t="array" aca="1" ref="M240" ca="1">IF(AND($A240&lt;&gt;"",$A240&lt;&gt;"fin"),IF(INDEX(Dépenses!$A$2:$T$5000,$B240,M$1)="","",INDEX(Dépenses!$A$2:$T$5000,$B240,M$1)),"")</f>
        <v/>
      </c>
      <c r="N240" s="10" t="str" cm="1">
        <f t="array" aca="1" ref="N240" ca="1">IF(AND($A240&lt;&gt;"",$A240&lt;&gt;"fin"),IF(INDEX(Dépenses!$A$2:$T$5000,$B240,N$1)="","",INDEX(Dépenses!$A$2:$T$5000,$B240,N$1)),"")</f>
        <v/>
      </c>
      <c r="O240" s="10" t="str" cm="1">
        <f t="array" aca="1" ref="O240" ca="1">IF(AND($A240&lt;&gt;"",$A240&lt;&gt;"fin"),IF(INDEX(Dépenses!$A$2:$T$5000,$B240,O$1)="","",INDEX(Dépenses!$A$2:$T$5000,$B240,O$1)),"")</f>
        <v/>
      </c>
      <c r="P240" s="10" t="str" cm="1">
        <f t="array" aca="1" ref="P240" ca="1">IF(AND($A240&lt;&gt;"",$A240&lt;&gt;"fin"),IF(INDEX(Dépenses!$A$2:$T$5000,$B240,P$1)="","",INDEX(Dépenses!$A$2:$T$5000,$B240,P$1)),"")</f>
        <v/>
      </c>
      <c r="Q240" s="10" t="str" cm="1">
        <f t="array" aca="1" ref="Q240" ca="1">IF(AND($A240&lt;&gt;"",$A240&lt;&gt;"fin"),IF(INDEX(Dépenses!$A$2:$T$5000,$B240,Q$1)="","",INDEX(Dépenses!$A$2:$T$5000,$B240,Q$1)),"")</f>
        <v/>
      </c>
      <c r="R240" s="10" t="str" cm="1">
        <f t="array" aca="1" ref="R240" ca="1">IF(AND($A240&lt;&gt;"",$A240&lt;&gt;"fin"),IF(INDEX(Dépenses!$A$2:$T$5000,$B240,R$1)="","",INDEX(Dépenses!$A$2:$T$5000,$B240,R$1)),"")</f>
        <v/>
      </c>
      <c r="S240" s="10" t="str" cm="1">
        <f t="array" aca="1" ref="S240" ca="1">IF(AND($A240&lt;&gt;"",$A240&lt;&gt;"fin"),IF(INDEX(Dépenses!$A$2:$T$5000,$B240,S$1)="","",INDEX(Dépenses!$A$2:$T$5000,$B240,S$1)),"")</f>
        <v/>
      </c>
      <c r="T240" s="10" t="str" cm="1">
        <f t="array" aca="1" ref="T240" ca="1">IF(AND($A240&lt;&gt;"",$A240&lt;&gt;"fin"),IF(INDEX(Dépenses!$A$2:$T$5000,$B240,T$1)="","",INDEX(Dépenses!$A$2:$T$5000,$B240,T$1)),"")</f>
        <v/>
      </c>
    </row>
    <row r="241" spans="1:20" x14ac:dyDescent="0.25">
      <c r="A241" t="str">
        <f ca="1">IF(OR(A240="",A240="fin"),"",IF(ISNA(MATCH($F$3,OFFSET(Dépenses!$F$2:$F$5000,B240,0),0)),"fin",MATCH($F$3,OFFSET(Dépenses!$F$2:$F$5000,B240,0),0)))</f>
        <v/>
      </c>
      <c r="B241" t="str">
        <f t="shared" ca="1" si="5"/>
        <v/>
      </c>
      <c r="D241" s="79" t="str" cm="1">
        <f t="array" aca="1" ref="D241" ca="1">IF(AND($A241&lt;&gt;"",$A241&lt;&gt;"fin"),IF(INDEX(Dépenses!$A$2:$O$5000,$B241,D$1)="","",INDEX(Dépenses!$A$2:$O$5000,$B241,D$1)),"")</f>
        <v/>
      </c>
      <c r="E241" s="79" t="str" cm="1">
        <f t="array" aca="1" ref="E241" ca="1">IF(AND($A241&lt;&gt;"",$A241&lt;&gt;"fin"),IF(INDEX(Dépenses!$A$2:$O$5000,$B241,E$1)="","",INDEX(Dépenses!$A$2:$O$5000,$B241,E$1)),"")</f>
        <v/>
      </c>
      <c r="F241" s="79" t="str" cm="1">
        <f t="array" aca="1" ref="F241" ca="1">IF(AND($A241&lt;&gt;"",$A241&lt;&gt;"fin"),IF(INDEX(Dépenses!$A$2:$O$5000,$B241,F$1)="","",INDEX(Dépenses!$A$2:$O$5000,$B241,F$1)),"")</f>
        <v/>
      </c>
      <c r="G241" s="80" t="str" cm="1">
        <f t="array" aca="1" ref="G241" ca="1">IF(AND($A241&lt;&gt;"",$A241&lt;&gt;"fin"),IF(INDEX(Dépenses!$A$2:$O$5000,$B241,G$1)="","",INDEX(Dépenses!$A$2:$O$5000,$B241,G$1)),"")</f>
        <v/>
      </c>
      <c r="H241" s="11" t="str" cm="1">
        <f t="array" aca="1" ref="H241" ca="1">IF(AND($A241&lt;&gt;"",$A241&lt;&gt;"fin"),IF(INDEX(Dépenses!$A$2:$O$5000,$B241,H$1)="","",INDEX(Dépenses!$A$2:$O$5000,$B241,H$1)),"")</f>
        <v/>
      </c>
      <c r="I241" s="79" t="str" cm="1">
        <f t="array" aca="1" ref="I241" ca="1">IF(AND($A241&lt;&gt;"",$A241&lt;&gt;"fin"),IF(INDEX(Dépenses!$A$2:$O$5000,$B241,I$1)="","",INDEX(Dépenses!$A$2:$O$5000,$B241,I$1)),"")</f>
        <v/>
      </c>
      <c r="J241" s="81" t="str" cm="1">
        <f t="array" aca="1" ref="J241" ca="1">IF(AND($A241&lt;&gt;"",$A241&lt;&gt;"fin"),IF(INDEX(Dépenses!$A$2:$O$5000,$B241,J$1)="","",INDEX(Dépenses!$A$2:$O$5000,$B241,J$1)),"")</f>
        <v/>
      </c>
      <c r="K241" s="10" t="str" cm="1">
        <f t="array" aca="1" ref="K241" ca="1">IF(AND($A241&lt;&gt;"",$A241&lt;&gt;"fin"),IF(INDEX(Dépenses!$A$2:$T$5000,$B241,K$1)="","",INDEX(Dépenses!$A$2:$T$5000,$B241,K$1)),"")</f>
        <v/>
      </c>
      <c r="L241" s="10" t="str" cm="1">
        <f t="array" aca="1" ref="L241" ca="1">IF(AND($A241&lt;&gt;"",$A241&lt;&gt;"fin"),IF(INDEX(Dépenses!$A$2:$T$5000,$B241,L$1)="","",INDEX(Dépenses!$A$2:$T$5000,$B241,L$1)),"")</f>
        <v/>
      </c>
      <c r="M241" s="10" t="str" cm="1">
        <f t="array" aca="1" ref="M241" ca="1">IF(AND($A241&lt;&gt;"",$A241&lt;&gt;"fin"),IF(INDEX(Dépenses!$A$2:$T$5000,$B241,M$1)="","",INDEX(Dépenses!$A$2:$T$5000,$B241,M$1)),"")</f>
        <v/>
      </c>
      <c r="N241" s="10" t="str" cm="1">
        <f t="array" aca="1" ref="N241" ca="1">IF(AND($A241&lt;&gt;"",$A241&lt;&gt;"fin"),IF(INDEX(Dépenses!$A$2:$T$5000,$B241,N$1)="","",INDEX(Dépenses!$A$2:$T$5000,$B241,N$1)),"")</f>
        <v/>
      </c>
      <c r="O241" s="10" t="str" cm="1">
        <f t="array" aca="1" ref="O241" ca="1">IF(AND($A241&lt;&gt;"",$A241&lt;&gt;"fin"),IF(INDEX(Dépenses!$A$2:$T$5000,$B241,O$1)="","",INDEX(Dépenses!$A$2:$T$5000,$B241,O$1)),"")</f>
        <v/>
      </c>
      <c r="P241" s="10" t="str" cm="1">
        <f t="array" aca="1" ref="P241" ca="1">IF(AND($A241&lt;&gt;"",$A241&lt;&gt;"fin"),IF(INDEX(Dépenses!$A$2:$T$5000,$B241,P$1)="","",INDEX(Dépenses!$A$2:$T$5000,$B241,P$1)),"")</f>
        <v/>
      </c>
      <c r="Q241" s="10" t="str" cm="1">
        <f t="array" aca="1" ref="Q241" ca="1">IF(AND($A241&lt;&gt;"",$A241&lt;&gt;"fin"),IF(INDEX(Dépenses!$A$2:$T$5000,$B241,Q$1)="","",INDEX(Dépenses!$A$2:$T$5000,$B241,Q$1)),"")</f>
        <v/>
      </c>
      <c r="R241" s="10" t="str" cm="1">
        <f t="array" aca="1" ref="R241" ca="1">IF(AND($A241&lt;&gt;"",$A241&lt;&gt;"fin"),IF(INDEX(Dépenses!$A$2:$T$5000,$B241,R$1)="","",INDEX(Dépenses!$A$2:$T$5000,$B241,R$1)),"")</f>
        <v/>
      </c>
      <c r="S241" s="10" t="str" cm="1">
        <f t="array" aca="1" ref="S241" ca="1">IF(AND($A241&lt;&gt;"",$A241&lt;&gt;"fin"),IF(INDEX(Dépenses!$A$2:$T$5000,$B241,S$1)="","",INDEX(Dépenses!$A$2:$T$5000,$B241,S$1)),"")</f>
        <v/>
      </c>
      <c r="T241" s="10" t="str" cm="1">
        <f t="array" aca="1" ref="T241" ca="1">IF(AND($A241&lt;&gt;"",$A241&lt;&gt;"fin"),IF(INDEX(Dépenses!$A$2:$T$5000,$B241,T$1)="","",INDEX(Dépenses!$A$2:$T$5000,$B241,T$1)),"")</f>
        <v/>
      </c>
    </row>
    <row r="242" spans="1:20" x14ac:dyDescent="0.25">
      <c r="A242" t="str">
        <f ca="1">IF(OR(A241="",A241="fin"),"",IF(ISNA(MATCH($F$3,OFFSET(Dépenses!$F$2:$F$5000,B241,0),0)),"fin",MATCH($F$3,OFFSET(Dépenses!$F$2:$F$5000,B241,0),0)))</f>
        <v/>
      </c>
      <c r="B242" t="str">
        <f t="shared" ca="1" si="5"/>
        <v/>
      </c>
      <c r="D242" s="79" t="str" cm="1">
        <f t="array" aca="1" ref="D242" ca="1">IF(AND($A242&lt;&gt;"",$A242&lt;&gt;"fin"),IF(INDEX(Dépenses!$A$2:$O$5000,$B242,D$1)="","",INDEX(Dépenses!$A$2:$O$5000,$B242,D$1)),"")</f>
        <v/>
      </c>
      <c r="E242" s="79" t="str" cm="1">
        <f t="array" aca="1" ref="E242" ca="1">IF(AND($A242&lt;&gt;"",$A242&lt;&gt;"fin"),IF(INDEX(Dépenses!$A$2:$O$5000,$B242,E$1)="","",INDEX(Dépenses!$A$2:$O$5000,$B242,E$1)),"")</f>
        <v/>
      </c>
      <c r="F242" s="79" t="str" cm="1">
        <f t="array" aca="1" ref="F242" ca="1">IF(AND($A242&lt;&gt;"",$A242&lt;&gt;"fin"),IF(INDEX(Dépenses!$A$2:$O$5000,$B242,F$1)="","",INDEX(Dépenses!$A$2:$O$5000,$B242,F$1)),"")</f>
        <v/>
      </c>
      <c r="G242" s="80" t="str" cm="1">
        <f t="array" aca="1" ref="G242" ca="1">IF(AND($A242&lt;&gt;"",$A242&lt;&gt;"fin"),IF(INDEX(Dépenses!$A$2:$O$5000,$B242,G$1)="","",INDEX(Dépenses!$A$2:$O$5000,$B242,G$1)),"")</f>
        <v/>
      </c>
      <c r="H242" s="11" t="str" cm="1">
        <f t="array" aca="1" ref="H242" ca="1">IF(AND($A242&lt;&gt;"",$A242&lt;&gt;"fin"),IF(INDEX(Dépenses!$A$2:$O$5000,$B242,H$1)="","",INDEX(Dépenses!$A$2:$O$5000,$B242,H$1)),"")</f>
        <v/>
      </c>
      <c r="I242" s="79" t="str" cm="1">
        <f t="array" aca="1" ref="I242" ca="1">IF(AND($A242&lt;&gt;"",$A242&lt;&gt;"fin"),IF(INDEX(Dépenses!$A$2:$O$5000,$B242,I$1)="","",INDEX(Dépenses!$A$2:$O$5000,$B242,I$1)),"")</f>
        <v/>
      </c>
      <c r="J242" s="81" t="str" cm="1">
        <f t="array" aca="1" ref="J242" ca="1">IF(AND($A242&lt;&gt;"",$A242&lt;&gt;"fin"),IF(INDEX(Dépenses!$A$2:$O$5000,$B242,J$1)="","",INDEX(Dépenses!$A$2:$O$5000,$B242,J$1)),"")</f>
        <v/>
      </c>
      <c r="K242" s="10" t="str" cm="1">
        <f t="array" aca="1" ref="K242" ca="1">IF(AND($A242&lt;&gt;"",$A242&lt;&gt;"fin"),IF(INDEX(Dépenses!$A$2:$T$5000,$B242,K$1)="","",INDEX(Dépenses!$A$2:$T$5000,$B242,K$1)),"")</f>
        <v/>
      </c>
      <c r="L242" s="10" t="str" cm="1">
        <f t="array" aca="1" ref="L242" ca="1">IF(AND($A242&lt;&gt;"",$A242&lt;&gt;"fin"),IF(INDEX(Dépenses!$A$2:$T$5000,$B242,L$1)="","",INDEX(Dépenses!$A$2:$T$5000,$B242,L$1)),"")</f>
        <v/>
      </c>
      <c r="M242" s="10" t="str" cm="1">
        <f t="array" aca="1" ref="M242" ca="1">IF(AND($A242&lt;&gt;"",$A242&lt;&gt;"fin"),IF(INDEX(Dépenses!$A$2:$T$5000,$B242,M$1)="","",INDEX(Dépenses!$A$2:$T$5000,$B242,M$1)),"")</f>
        <v/>
      </c>
      <c r="N242" s="10" t="str" cm="1">
        <f t="array" aca="1" ref="N242" ca="1">IF(AND($A242&lt;&gt;"",$A242&lt;&gt;"fin"),IF(INDEX(Dépenses!$A$2:$T$5000,$B242,N$1)="","",INDEX(Dépenses!$A$2:$T$5000,$B242,N$1)),"")</f>
        <v/>
      </c>
      <c r="O242" s="10" t="str" cm="1">
        <f t="array" aca="1" ref="O242" ca="1">IF(AND($A242&lt;&gt;"",$A242&lt;&gt;"fin"),IF(INDEX(Dépenses!$A$2:$T$5000,$B242,O$1)="","",INDEX(Dépenses!$A$2:$T$5000,$B242,O$1)),"")</f>
        <v/>
      </c>
      <c r="P242" s="10" t="str" cm="1">
        <f t="array" aca="1" ref="P242" ca="1">IF(AND($A242&lt;&gt;"",$A242&lt;&gt;"fin"),IF(INDEX(Dépenses!$A$2:$T$5000,$B242,P$1)="","",INDEX(Dépenses!$A$2:$T$5000,$B242,P$1)),"")</f>
        <v/>
      </c>
      <c r="Q242" s="10" t="str" cm="1">
        <f t="array" aca="1" ref="Q242" ca="1">IF(AND($A242&lt;&gt;"",$A242&lt;&gt;"fin"),IF(INDEX(Dépenses!$A$2:$T$5000,$B242,Q$1)="","",INDEX(Dépenses!$A$2:$T$5000,$B242,Q$1)),"")</f>
        <v/>
      </c>
      <c r="R242" s="10" t="str" cm="1">
        <f t="array" aca="1" ref="R242" ca="1">IF(AND($A242&lt;&gt;"",$A242&lt;&gt;"fin"),IF(INDEX(Dépenses!$A$2:$T$5000,$B242,R$1)="","",INDEX(Dépenses!$A$2:$T$5000,$B242,R$1)),"")</f>
        <v/>
      </c>
      <c r="S242" s="10" t="str" cm="1">
        <f t="array" aca="1" ref="S242" ca="1">IF(AND($A242&lt;&gt;"",$A242&lt;&gt;"fin"),IF(INDEX(Dépenses!$A$2:$T$5000,$B242,S$1)="","",INDEX(Dépenses!$A$2:$T$5000,$B242,S$1)),"")</f>
        <v/>
      </c>
      <c r="T242" s="10" t="str" cm="1">
        <f t="array" aca="1" ref="T242" ca="1">IF(AND($A242&lt;&gt;"",$A242&lt;&gt;"fin"),IF(INDEX(Dépenses!$A$2:$T$5000,$B242,T$1)="","",INDEX(Dépenses!$A$2:$T$5000,$B242,T$1)),"")</f>
        <v/>
      </c>
    </row>
    <row r="243" spans="1:20" x14ac:dyDescent="0.25">
      <c r="A243" t="str">
        <f ca="1">IF(OR(A242="",A242="fin"),"",IF(ISNA(MATCH($F$3,OFFSET(Dépenses!$F$2:$F$5000,B242,0),0)),"fin",MATCH($F$3,OFFSET(Dépenses!$F$2:$F$5000,B242,0),0)))</f>
        <v/>
      </c>
      <c r="B243" t="str">
        <f t="shared" ca="1" si="5"/>
        <v/>
      </c>
      <c r="D243" s="79" t="str" cm="1">
        <f t="array" aca="1" ref="D243" ca="1">IF(AND($A243&lt;&gt;"",$A243&lt;&gt;"fin"),IF(INDEX(Dépenses!$A$2:$O$5000,$B243,D$1)="","",INDEX(Dépenses!$A$2:$O$5000,$B243,D$1)),"")</f>
        <v/>
      </c>
      <c r="E243" s="79" t="str" cm="1">
        <f t="array" aca="1" ref="E243" ca="1">IF(AND($A243&lt;&gt;"",$A243&lt;&gt;"fin"),IF(INDEX(Dépenses!$A$2:$O$5000,$B243,E$1)="","",INDEX(Dépenses!$A$2:$O$5000,$B243,E$1)),"")</f>
        <v/>
      </c>
      <c r="F243" s="79" t="str" cm="1">
        <f t="array" aca="1" ref="F243" ca="1">IF(AND($A243&lt;&gt;"",$A243&lt;&gt;"fin"),IF(INDEX(Dépenses!$A$2:$O$5000,$B243,F$1)="","",INDEX(Dépenses!$A$2:$O$5000,$B243,F$1)),"")</f>
        <v/>
      </c>
      <c r="G243" s="80" t="str" cm="1">
        <f t="array" aca="1" ref="G243" ca="1">IF(AND($A243&lt;&gt;"",$A243&lt;&gt;"fin"),IF(INDEX(Dépenses!$A$2:$O$5000,$B243,G$1)="","",INDEX(Dépenses!$A$2:$O$5000,$B243,G$1)),"")</f>
        <v/>
      </c>
      <c r="H243" s="11" t="str" cm="1">
        <f t="array" aca="1" ref="H243" ca="1">IF(AND($A243&lt;&gt;"",$A243&lt;&gt;"fin"),IF(INDEX(Dépenses!$A$2:$O$5000,$B243,H$1)="","",INDEX(Dépenses!$A$2:$O$5000,$B243,H$1)),"")</f>
        <v/>
      </c>
      <c r="I243" s="79" t="str" cm="1">
        <f t="array" aca="1" ref="I243" ca="1">IF(AND($A243&lt;&gt;"",$A243&lt;&gt;"fin"),IF(INDEX(Dépenses!$A$2:$O$5000,$B243,I$1)="","",INDEX(Dépenses!$A$2:$O$5000,$B243,I$1)),"")</f>
        <v/>
      </c>
      <c r="J243" s="81" t="str" cm="1">
        <f t="array" aca="1" ref="J243" ca="1">IF(AND($A243&lt;&gt;"",$A243&lt;&gt;"fin"),IF(INDEX(Dépenses!$A$2:$O$5000,$B243,J$1)="","",INDEX(Dépenses!$A$2:$O$5000,$B243,J$1)),"")</f>
        <v/>
      </c>
      <c r="K243" s="10" t="str" cm="1">
        <f t="array" aca="1" ref="K243" ca="1">IF(AND($A243&lt;&gt;"",$A243&lt;&gt;"fin"),IF(INDEX(Dépenses!$A$2:$T$5000,$B243,K$1)="","",INDEX(Dépenses!$A$2:$T$5000,$B243,K$1)),"")</f>
        <v/>
      </c>
      <c r="L243" s="10" t="str" cm="1">
        <f t="array" aca="1" ref="L243" ca="1">IF(AND($A243&lt;&gt;"",$A243&lt;&gt;"fin"),IF(INDEX(Dépenses!$A$2:$T$5000,$B243,L$1)="","",INDEX(Dépenses!$A$2:$T$5000,$B243,L$1)),"")</f>
        <v/>
      </c>
      <c r="M243" s="10" t="str" cm="1">
        <f t="array" aca="1" ref="M243" ca="1">IF(AND($A243&lt;&gt;"",$A243&lt;&gt;"fin"),IF(INDEX(Dépenses!$A$2:$T$5000,$B243,M$1)="","",INDEX(Dépenses!$A$2:$T$5000,$B243,M$1)),"")</f>
        <v/>
      </c>
      <c r="N243" s="10" t="str" cm="1">
        <f t="array" aca="1" ref="N243" ca="1">IF(AND($A243&lt;&gt;"",$A243&lt;&gt;"fin"),IF(INDEX(Dépenses!$A$2:$T$5000,$B243,N$1)="","",INDEX(Dépenses!$A$2:$T$5000,$B243,N$1)),"")</f>
        <v/>
      </c>
      <c r="O243" s="10" t="str" cm="1">
        <f t="array" aca="1" ref="O243" ca="1">IF(AND($A243&lt;&gt;"",$A243&lt;&gt;"fin"),IF(INDEX(Dépenses!$A$2:$T$5000,$B243,O$1)="","",INDEX(Dépenses!$A$2:$T$5000,$B243,O$1)),"")</f>
        <v/>
      </c>
      <c r="P243" s="10" t="str" cm="1">
        <f t="array" aca="1" ref="P243" ca="1">IF(AND($A243&lt;&gt;"",$A243&lt;&gt;"fin"),IF(INDEX(Dépenses!$A$2:$T$5000,$B243,P$1)="","",INDEX(Dépenses!$A$2:$T$5000,$B243,P$1)),"")</f>
        <v/>
      </c>
      <c r="Q243" s="10" t="str" cm="1">
        <f t="array" aca="1" ref="Q243" ca="1">IF(AND($A243&lt;&gt;"",$A243&lt;&gt;"fin"),IF(INDEX(Dépenses!$A$2:$T$5000,$B243,Q$1)="","",INDEX(Dépenses!$A$2:$T$5000,$B243,Q$1)),"")</f>
        <v/>
      </c>
      <c r="R243" s="10" t="str" cm="1">
        <f t="array" aca="1" ref="R243" ca="1">IF(AND($A243&lt;&gt;"",$A243&lt;&gt;"fin"),IF(INDEX(Dépenses!$A$2:$T$5000,$B243,R$1)="","",INDEX(Dépenses!$A$2:$T$5000,$B243,R$1)),"")</f>
        <v/>
      </c>
      <c r="S243" s="10" t="str" cm="1">
        <f t="array" aca="1" ref="S243" ca="1">IF(AND($A243&lt;&gt;"",$A243&lt;&gt;"fin"),IF(INDEX(Dépenses!$A$2:$T$5000,$B243,S$1)="","",INDEX(Dépenses!$A$2:$T$5000,$B243,S$1)),"")</f>
        <v/>
      </c>
      <c r="T243" s="10" t="str" cm="1">
        <f t="array" aca="1" ref="T243" ca="1">IF(AND($A243&lt;&gt;"",$A243&lt;&gt;"fin"),IF(INDEX(Dépenses!$A$2:$T$5000,$B243,T$1)="","",INDEX(Dépenses!$A$2:$T$5000,$B243,T$1)),"")</f>
        <v/>
      </c>
    </row>
    <row r="244" spans="1:20" x14ac:dyDescent="0.25">
      <c r="A244" t="str">
        <f ca="1">IF(OR(A243="",A243="fin"),"",IF(ISNA(MATCH($F$3,OFFSET(Dépenses!$F$2:$F$5000,B243,0),0)),"fin",MATCH($F$3,OFFSET(Dépenses!$F$2:$F$5000,B243,0),0)))</f>
        <v/>
      </c>
      <c r="B244" t="str">
        <f t="shared" ca="1" si="5"/>
        <v/>
      </c>
      <c r="D244" s="79" t="str" cm="1">
        <f t="array" aca="1" ref="D244" ca="1">IF(AND($A244&lt;&gt;"",$A244&lt;&gt;"fin"),IF(INDEX(Dépenses!$A$2:$O$5000,$B244,D$1)="","",INDEX(Dépenses!$A$2:$O$5000,$B244,D$1)),"")</f>
        <v/>
      </c>
      <c r="E244" s="79" t="str" cm="1">
        <f t="array" aca="1" ref="E244" ca="1">IF(AND($A244&lt;&gt;"",$A244&lt;&gt;"fin"),IF(INDEX(Dépenses!$A$2:$O$5000,$B244,E$1)="","",INDEX(Dépenses!$A$2:$O$5000,$B244,E$1)),"")</f>
        <v/>
      </c>
      <c r="F244" s="79" t="str" cm="1">
        <f t="array" aca="1" ref="F244" ca="1">IF(AND($A244&lt;&gt;"",$A244&lt;&gt;"fin"),IF(INDEX(Dépenses!$A$2:$O$5000,$B244,F$1)="","",INDEX(Dépenses!$A$2:$O$5000,$B244,F$1)),"")</f>
        <v/>
      </c>
      <c r="G244" s="80" t="str" cm="1">
        <f t="array" aca="1" ref="G244" ca="1">IF(AND($A244&lt;&gt;"",$A244&lt;&gt;"fin"),IF(INDEX(Dépenses!$A$2:$O$5000,$B244,G$1)="","",INDEX(Dépenses!$A$2:$O$5000,$B244,G$1)),"")</f>
        <v/>
      </c>
      <c r="H244" s="11" t="str" cm="1">
        <f t="array" aca="1" ref="H244" ca="1">IF(AND($A244&lt;&gt;"",$A244&lt;&gt;"fin"),IF(INDEX(Dépenses!$A$2:$O$5000,$B244,H$1)="","",INDEX(Dépenses!$A$2:$O$5000,$B244,H$1)),"")</f>
        <v/>
      </c>
      <c r="I244" s="79" t="str" cm="1">
        <f t="array" aca="1" ref="I244" ca="1">IF(AND($A244&lt;&gt;"",$A244&lt;&gt;"fin"),IF(INDEX(Dépenses!$A$2:$O$5000,$B244,I$1)="","",INDEX(Dépenses!$A$2:$O$5000,$B244,I$1)),"")</f>
        <v/>
      </c>
      <c r="J244" s="81" t="str" cm="1">
        <f t="array" aca="1" ref="J244" ca="1">IF(AND($A244&lt;&gt;"",$A244&lt;&gt;"fin"),IF(INDEX(Dépenses!$A$2:$O$5000,$B244,J$1)="","",INDEX(Dépenses!$A$2:$O$5000,$B244,J$1)),"")</f>
        <v/>
      </c>
      <c r="K244" s="10" t="str" cm="1">
        <f t="array" aca="1" ref="K244" ca="1">IF(AND($A244&lt;&gt;"",$A244&lt;&gt;"fin"),IF(INDEX(Dépenses!$A$2:$T$5000,$B244,K$1)="","",INDEX(Dépenses!$A$2:$T$5000,$B244,K$1)),"")</f>
        <v/>
      </c>
      <c r="L244" s="10" t="str" cm="1">
        <f t="array" aca="1" ref="L244" ca="1">IF(AND($A244&lt;&gt;"",$A244&lt;&gt;"fin"),IF(INDEX(Dépenses!$A$2:$T$5000,$B244,L$1)="","",INDEX(Dépenses!$A$2:$T$5000,$B244,L$1)),"")</f>
        <v/>
      </c>
      <c r="M244" s="10" t="str" cm="1">
        <f t="array" aca="1" ref="M244" ca="1">IF(AND($A244&lt;&gt;"",$A244&lt;&gt;"fin"),IF(INDEX(Dépenses!$A$2:$T$5000,$B244,M$1)="","",INDEX(Dépenses!$A$2:$T$5000,$B244,M$1)),"")</f>
        <v/>
      </c>
      <c r="N244" s="10" t="str" cm="1">
        <f t="array" aca="1" ref="N244" ca="1">IF(AND($A244&lt;&gt;"",$A244&lt;&gt;"fin"),IF(INDEX(Dépenses!$A$2:$T$5000,$B244,N$1)="","",INDEX(Dépenses!$A$2:$T$5000,$B244,N$1)),"")</f>
        <v/>
      </c>
      <c r="O244" s="10" t="str" cm="1">
        <f t="array" aca="1" ref="O244" ca="1">IF(AND($A244&lt;&gt;"",$A244&lt;&gt;"fin"),IF(INDEX(Dépenses!$A$2:$T$5000,$B244,O$1)="","",INDEX(Dépenses!$A$2:$T$5000,$B244,O$1)),"")</f>
        <v/>
      </c>
      <c r="P244" s="10" t="str" cm="1">
        <f t="array" aca="1" ref="P244" ca="1">IF(AND($A244&lt;&gt;"",$A244&lt;&gt;"fin"),IF(INDEX(Dépenses!$A$2:$T$5000,$B244,P$1)="","",INDEX(Dépenses!$A$2:$T$5000,$B244,P$1)),"")</f>
        <v/>
      </c>
      <c r="Q244" s="10" t="str" cm="1">
        <f t="array" aca="1" ref="Q244" ca="1">IF(AND($A244&lt;&gt;"",$A244&lt;&gt;"fin"),IF(INDEX(Dépenses!$A$2:$T$5000,$B244,Q$1)="","",INDEX(Dépenses!$A$2:$T$5000,$B244,Q$1)),"")</f>
        <v/>
      </c>
      <c r="R244" s="10" t="str" cm="1">
        <f t="array" aca="1" ref="R244" ca="1">IF(AND($A244&lt;&gt;"",$A244&lt;&gt;"fin"),IF(INDEX(Dépenses!$A$2:$T$5000,$B244,R$1)="","",INDEX(Dépenses!$A$2:$T$5000,$B244,R$1)),"")</f>
        <v/>
      </c>
      <c r="S244" s="10" t="str" cm="1">
        <f t="array" aca="1" ref="S244" ca="1">IF(AND($A244&lt;&gt;"",$A244&lt;&gt;"fin"),IF(INDEX(Dépenses!$A$2:$T$5000,$B244,S$1)="","",INDEX(Dépenses!$A$2:$T$5000,$B244,S$1)),"")</f>
        <v/>
      </c>
      <c r="T244" s="10" t="str" cm="1">
        <f t="array" aca="1" ref="T244" ca="1">IF(AND($A244&lt;&gt;"",$A244&lt;&gt;"fin"),IF(INDEX(Dépenses!$A$2:$T$5000,$B244,T$1)="","",INDEX(Dépenses!$A$2:$T$5000,$B244,T$1)),"")</f>
        <v/>
      </c>
    </row>
    <row r="245" spans="1:20" x14ac:dyDescent="0.25">
      <c r="A245" t="str">
        <f ca="1">IF(OR(A244="",A244="fin"),"",IF(ISNA(MATCH($F$3,OFFSET(Dépenses!$F$2:$F$5000,B244,0),0)),"fin",MATCH($F$3,OFFSET(Dépenses!$F$2:$F$5000,B244,0),0)))</f>
        <v/>
      </c>
      <c r="B245" t="str">
        <f t="shared" ca="1" si="5"/>
        <v/>
      </c>
      <c r="D245" s="79" t="str" cm="1">
        <f t="array" aca="1" ref="D245" ca="1">IF(AND($A245&lt;&gt;"",$A245&lt;&gt;"fin"),IF(INDEX(Dépenses!$A$2:$O$5000,$B245,D$1)="","",INDEX(Dépenses!$A$2:$O$5000,$B245,D$1)),"")</f>
        <v/>
      </c>
      <c r="E245" s="79" t="str" cm="1">
        <f t="array" aca="1" ref="E245" ca="1">IF(AND($A245&lt;&gt;"",$A245&lt;&gt;"fin"),IF(INDEX(Dépenses!$A$2:$O$5000,$B245,E$1)="","",INDEX(Dépenses!$A$2:$O$5000,$B245,E$1)),"")</f>
        <v/>
      </c>
      <c r="F245" s="79" t="str" cm="1">
        <f t="array" aca="1" ref="F245" ca="1">IF(AND($A245&lt;&gt;"",$A245&lt;&gt;"fin"),IF(INDEX(Dépenses!$A$2:$O$5000,$B245,F$1)="","",INDEX(Dépenses!$A$2:$O$5000,$B245,F$1)),"")</f>
        <v/>
      </c>
      <c r="G245" s="80" t="str" cm="1">
        <f t="array" aca="1" ref="G245" ca="1">IF(AND($A245&lt;&gt;"",$A245&lt;&gt;"fin"),IF(INDEX(Dépenses!$A$2:$O$5000,$B245,G$1)="","",INDEX(Dépenses!$A$2:$O$5000,$B245,G$1)),"")</f>
        <v/>
      </c>
      <c r="H245" s="11" t="str" cm="1">
        <f t="array" aca="1" ref="H245" ca="1">IF(AND($A245&lt;&gt;"",$A245&lt;&gt;"fin"),IF(INDEX(Dépenses!$A$2:$O$5000,$B245,H$1)="","",INDEX(Dépenses!$A$2:$O$5000,$B245,H$1)),"")</f>
        <v/>
      </c>
      <c r="I245" s="79" t="str" cm="1">
        <f t="array" aca="1" ref="I245" ca="1">IF(AND($A245&lt;&gt;"",$A245&lt;&gt;"fin"),IF(INDEX(Dépenses!$A$2:$O$5000,$B245,I$1)="","",INDEX(Dépenses!$A$2:$O$5000,$B245,I$1)),"")</f>
        <v/>
      </c>
      <c r="J245" s="81" t="str" cm="1">
        <f t="array" aca="1" ref="J245" ca="1">IF(AND($A245&lt;&gt;"",$A245&lt;&gt;"fin"),IF(INDEX(Dépenses!$A$2:$O$5000,$B245,J$1)="","",INDEX(Dépenses!$A$2:$O$5000,$B245,J$1)),"")</f>
        <v/>
      </c>
      <c r="K245" s="10" t="str" cm="1">
        <f t="array" aca="1" ref="K245" ca="1">IF(AND($A245&lt;&gt;"",$A245&lt;&gt;"fin"),IF(INDEX(Dépenses!$A$2:$T$5000,$B245,K$1)="","",INDEX(Dépenses!$A$2:$T$5000,$B245,K$1)),"")</f>
        <v/>
      </c>
      <c r="L245" s="10" t="str" cm="1">
        <f t="array" aca="1" ref="L245" ca="1">IF(AND($A245&lt;&gt;"",$A245&lt;&gt;"fin"),IF(INDEX(Dépenses!$A$2:$T$5000,$B245,L$1)="","",INDEX(Dépenses!$A$2:$T$5000,$B245,L$1)),"")</f>
        <v/>
      </c>
      <c r="M245" s="10" t="str" cm="1">
        <f t="array" aca="1" ref="M245" ca="1">IF(AND($A245&lt;&gt;"",$A245&lt;&gt;"fin"),IF(INDEX(Dépenses!$A$2:$T$5000,$B245,M$1)="","",INDEX(Dépenses!$A$2:$T$5000,$B245,M$1)),"")</f>
        <v/>
      </c>
      <c r="N245" s="10" t="str" cm="1">
        <f t="array" aca="1" ref="N245" ca="1">IF(AND($A245&lt;&gt;"",$A245&lt;&gt;"fin"),IF(INDEX(Dépenses!$A$2:$T$5000,$B245,N$1)="","",INDEX(Dépenses!$A$2:$T$5000,$B245,N$1)),"")</f>
        <v/>
      </c>
      <c r="O245" s="10" t="str" cm="1">
        <f t="array" aca="1" ref="O245" ca="1">IF(AND($A245&lt;&gt;"",$A245&lt;&gt;"fin"),IF(INDEX(Dépenses!$A$2:$T$5000,$B245,O$1)="","",INDEX(Dépenses!$A$2:$T$5000,$B245,O$1)),"")</f>
        <v/>
      </c>
      <c r="P245" s="10" t="str" cm="1">
        <f t="array" aca="1" ref="P245" ca="1">IF(AND($A245&lt;&gt;"",$A245&lt;&gt;"fin"),IF(INDEX(Dépenses!$A$2:$T$5000,$B245,P$1)="","",INDEX(Dépenses!$A$2:$T$5000,$B245,P$1)),"")</f>
        <v/>
      </c>
      <c r="Q245" s="10" t="str" cm="1">
        <f t="array" aca="1" ref="Q245" ca="1">IF(AND($A245&lt;&gt;"",$A245&lt;&gt;"fin"),IF(INDEX(Dépenses!$A$2:$T$5000,$B245,Q$1)="","",INDEX(Dépenses!$A$2:$T$5000,$B245,Q$1)),"")</f>
        <v/>
      </c>
      <c r="R245" s="10" t="str" cm="1">
        <f t="array" aca="1" ref="R245" ca="1">IF(AND($A245&lt;&gt;"",$A245&lt;&gt;"fin"),IF(INDEX(Dépenses!$A$2:$T$5000,$B245,R$1)="","",INDEX(Dépenses!$A$2:$T$5000,$B245,R$1)),"")</f>
        <v/>
      </c>
      <c r="S245" s="10" t="str" cm="1">
        <f t="array" aca="1" ref="S245" ca="1">IF(AND($A245&lt;&gt;"",$A245&lt;&gt;"fin"),IF(INDEX(Dépenses!$A$2:$T$5000,$B245,S$1)="","",INDEX(Dépenses!$A$2:$T$5000,$B245,S$1)),"")</f>
        <v/>
      </c>
      <c r="T245" s="10" t="str" cm="1">
        <f t="array" aca="1" ref="T245" ca="1">IF(AND($A245&lt;&gt;"",$A245&lt;&gt;"fin"),IF(INDEX(Dépenses!$A$2:$T$5000,$B245,T$1)="","",INDEX(Dépenses!$A$2:$T$5000,$B245,T$1)),"")</f>
        <v/>
      </c>
    </row>
    <row r="246" spans="1:20" x14ac:dyDescent="0.25">
      <c r="A246" t="str">
        <f ca="1">IF(OR(A245="",A245="fin"),"",IF(ISNA(MATCH($F$3,OFFSET(Dépenses!$F$2:$F$5000,B245,0),0)),"fin",MATCH($F$3,OFFSET(Dépenses!$F$2:$F$5000,B245,0),0)))</f>
        <v/>
      </c>
      <c r="B246" t="str">
        <f t="shared" ca="1" si="5"/>
        <v/>
      </c>
      <c r="D246" s="79" t="str" cm="1">
        <f t="array" aca="1" ref="D246" ca="1">IF(AND($A246&lt;&gt;"",$A246&lt;&gt;"fin"),IF(INDEX(Dépenses!$A$2:$O$5000,$B246,D$1)="","",INDEX(Dépenses!$A$2:$O$5000,$B246,D$1)),"")</f>
        <v/>
      </c>
      <c r="E246" s="79" t="str" cm="1">
        <f t="array" aca="1" ref="E246" ca="1">IF(AND($A246&lt;&gt;"",$A246&lt;&gt;"fin"),IF(INDEX(Dépenses!$A$2:$O$5000,$B246,E$1)="","",INDEX(Dépenses!$A$2:$O$5000,$B246,E$1)),"")</f>
        <v/>
      </c>
      <c r="F246" s="79" t="str" cm="1">
        <f t="array" aca="1" ref="F246" ca="1">IF(AND($A246&lt;&gt;"",$A246&lt;&gt;"fin"),IF(INDEX(Dépenses!$A$2:$O$5000,$B246,F$1)="","",INDEX(Dépenses!$A$2:$O$5000,$B246,F$1)),"")</f>
        <v/>
      </c>
      <c r="G246" s="80" t="str" cm="1">
        <f t="array" aca="1" ref="G246" ca="1">IF(AND($A246&lt;&gt;"",$A246&lt;&gt;"fin"),IF(INDEX(Dépenses!$A$2:$O$5000,$B246,G$1)="","",INDEX(Dépenses!$A$2:$O$5000,$B246,G$1)),"")</f>
        <v/>
      </c>
      <c r="H246" s="11" t="str" cm="1">
        <f t="array" aca="1" ref="H246" ca="1">IF(AND($A246&lt;&gt;"",$A246&lt;&gt;"fin"),IF(INDEX(Dépenses!$A$2:$O$5000,$B246,H$1)="","",INDEX(Dépenses!$A$2:$O$5000,$B246,H$1)),"")</f>
        <v/>
      </c>
      <c r="I246" s="79" t="str" cm="1">
        <f t="array" aca="1" ref="I246" ca="1">IF(AND($A246&lt;&gt;"",$A246&lt;&gt;"fin"),IF(INDEX(Dépenses!$A$2:$O$5000,$B246,I$1)="","",INDEX(Dépenses!$A$2:$O$5000,$B246,I$1)),"")</f>
        <v/>
      </c>
      <c r="J246" s="81" t="str" cm="1">
        <f t="array" aca="1" ref="J246" ca="1">IF(AND($A246&lt;&gt;"",$A246&lt;&gt;"fin"),IF(INDEX(Dépenses!$A$2:$O$5000,$B246,J$1)="","",INDEX(Dépenses!$A$2:$O$5000,$B246,J$1)),"")</f>
        <v/>
      </c>
      <c r="K246" s="10" t="str" cm="1">
        <f t="array" aca="1" ref="K246" ca="1">IF(AND($A246&lt;&gt;"",$A246&lt;&gt;"fin"),IF(INDEX(Dépenses!$A$2:$T$5000,$B246,K$1)="","",INDEX(Dépenses!$A$2:$T$5000,$B246,K$1)),"")</f>
        <v/>
      </c>
      <c r="L246" s="10" t="str" cm="1">
        <f t="array" aca="1" ref="L246" ca="1">IF(AND($A246&lt;&gt;"",$A246&lt;&gt;"fin"),IF(INDEX(Dépenses!$A$2:$T$5000,$B246,L$1)="","",INDEX(Dépenses!$A$2:$T$5000,$B246,L$1)),"")</f>
        <v/>
      </c>
      <c r="M246" s="10" t="str" cm="1">
        <f t="array" aca="1" ref="M246" ca="1">IF(AND($A246&lt;&gt;"",$A246&lt;&gt;"fin"),IF(INDEX(Dépenses!$A$2:$T$5000,$B246,M$1)="","",INDEX(Dépenses!$A$2:$T$5000,$B246,M$1)),"")</f>
        <v/>
      </c>
      <c r="N246" s="10" t="str" cm="1">
        <f t="array" aca="1" ref="N246" ca="1">IF(AND($A246&lt;&gt;"",$A246&lt;&gt;"fin"),IF(INDEX(Dépenses!$A$2:$T$5000,$B246,N$1)="","",INDEX(Dépenses!$A$2:$T$5000,$B246,N$1)),"")</f>
        <v/>
      </c>
      <c r="O246" s="10" t="str" cm="1">
        <f t="array" aca="1" ref="O246" ca="1">IF(AND($A246&lt;&gt;"",$A246&lt;&gt;"fin"),IF(INDEX(Dépenses!$A$2:$T$5000,$B246,O$1)="","",INDEX(Dépenses!$A$2:$T$5000,$B246,O$1)),"")</f>
        <v/>
      </c>
      <c r="P246" s="10" t="str" cm="1">
        <f t="array" aca="1" ref="P246" ca="1">IF(AND($A246&lt;&gt;"",$A246&lt;&gt;"fin"),IF(INDEX(Dépenses!$A$2:$T$5000,$B246,P$1)="","",INDEX(Dépenses!$A$2:$T$5000,$B246,P$1)),"")</f>
        <v/>
      </c>
      <c r="Q246" s="10" t="str" cm="1">
        <f t="array" aca="1" ref="Q246" ca="1">IF(AND($A246&lt;&gt;"",$A246&lt;&gt;"fin"),IF(INDEX(Dépenses!$A$2:$T$5000,$B246,Q$1)="","",INDEX(Dépenses!$A$2:$T$5000,$B246,Q$1)),"")</f>
        <v/>
      </c>
      <c r="R246" s="10" t="str" cm="1">
        <f t="array" aca="1" ref="R246" ca="1">IF(AND($A246&lt;&gt;"",$A246&lt;&gt;"fin"),IF(INDEX(Dépenses!$A$2:$T$5000,$B246,R$1)="","",INDEX(Dépenses!$A$2:$T$5000,$B246,R$1)),"")</f>
        <v/>
      </c>
      <c r="S246" s="10" t="str" cm="1">
        <f t="array" aca="1" ref="S246" ca="1">IF(AND($A246&lt;&gt;"",$A246&lt;&gt;"fin"),IF(INDEX(Dépenses!$A$2:$T$5000,$B246,S$1)="","",INDEX(Dépenses!$A$2:$T$5000,$B246,S$1)),"")</f>
        <v/>
      </c>
      <c r="T246" s="10" t="str" cm="1">
        <f t="array" aca="1" ref="T246" ca="1">IF(AND($A246&lt;&gt;"",$A246&lt;&gt;"fin"),IF(INDEX(Dépenses!$A$2:$T$5000,$B246,T$1)="","",INDEX(Dépenses!$A$2:$T$5000,$B246,T$1)),"")</f>
        <v/>
      </c>
    </row>
    <row r="247" spans="1:20" x14ac:dyDescent="0.25">
      <c r="A247" t="str">
        <f ca="1">IF(OR(A246="",A246="fin"),"",IF(ISNA(MATCH($F$3,OFFSET(Dépenses!$F$2:$F$5000,B246,0),0)),"fin",MATCH($F$3,OFFSET(Dépenses!$F$2:$F$5000,B246,0),0)))</f>
        <v/>
      </c>
      <c r="B247" t="str">
        <f t="shared" ca="1" si="5"/>
        <v/>
      </c>
      <c r="D247" s="79" t="str" cm="1">
        <f t="array" aca="1" ref="D247" ca="1">IF(AND($A247&lt;&gt;"",$A247&lt;&gt;"fin"),IF(INDEX(Dépenses!$A$2:$O$5000,$B247,D$1)="","",INDEX(Dépenses!$A$2:$O$5000,$B247,D$1)),"")</f>
        <v/>
      </c>
      <c r="E247" s="79" t="str" cm="1">
        <f t="array" aca="1" ref="E247" ca="1">IF(AND($A247&lt;&gt;"",$A247&lt;&gt;"fin"),IF(INDEX(Dépenses!$A$2:$O$5000,$B247,E$1)="","",INDEX(Dépenses!$A$2:$O$5000,$B247,E$1)),"")</f>
        <v/>
      </c>
      <c r="F247" s="79" t="str" cm="1">
        <f t="array" aca="1" ref="F247" ca="1">IF(AND($A247&lt;&gt;"",$A247&lt;&gt;"fin"),IF(INDEX(Dépenses!$A$2:$O$5000,$B247,F$1)="","",INDEX(Dépenses!$A$2:$O$5000,$B247,F$1)),"")</f>
        <v/>
      </c>
      <c r="G247" s="80" t="str" cm="1">
        <f t="array" aca="1" ref="G247" ca="1">IF(AND($A247&lt;&gt;"",$A247&lt;&gt;"fin"),IF(INDEX(Dépenses!$A$2:$O$5000,$B247,G$1)="","",INDEX(Dépenses!$A$2:$O$5000,$B247,G$1)),"")</f>
        <v/>
      </c>
      <c r="H247" s="11" t="str" cm="1">
        <f t="array" aca="1" ref="H247" ca="1">IF(AND($A247&lt;&gt;"",$A247&lt;&gt;"fin"),IF(INDEX(Dépenses!$A$2:$O$5000,$B247,H$1)="","",INDEX(Dépenses!$A$2:$O$5000,$B247,H$1)),"")</f>
        <v/>
      </c>
      <c r="I247" s="79" t="str" cm="1">
        <f t="array" aca="1" ref="I247" ca="1">IF(AND($A247&lt;&gt;"",$A247&lt;&gt;"fin"),IF(INDEX(Dépenses!$A$2:$O$5000,$B247,I$1)="","",INDEX(Dépenses!$A$2:$O$5000,$B247,I$1)),"")</f>
        <v/>
      </c>
      <c r="J247" s="81" t="str" cm="1">
        <f t="array" aca="1" ref="J247" ca="1">IF(AND($A247&lt;&gt;"",$A247&lt;&gt;"fin"),IF(INDEX(Dépenses!$A$2:$O$5000,$B247,J$1)="","",INDEX(Dépenses!$A$2:$O$5000,$B247,J$1)),"")</f>
        <v/>
      </c>
      <c r="K247" s="10" t="str" cm="1">
        <f t="array" aca="1" ref="K247" ca="1">IF(AND($A247&lt;&gt;"",$A247&lt;&gt;"fin"),IF(INDEX(Dépenses!$A$2:$T$5000,$B247,K$1)="","",INDEX(Dépenses!$A$2:$T$5000,$B247,K$1)),"")</f>
        <v/>
      </c>
      <c r="L247" s="10" t="str" cm="1">
        <f t="array" aca="1" ref="L247" ca="1">IF(AND($A247&lt;&gt;"",$A247&lt;&gt;"fin"),IF(INDEX(Dépenses!$A$2:$T$5000,$B247,L$1)="","",INDEX(Dépenses!$A$2:$T$5000,$B247,L$1)),"")</f>
        <v/>
      </c>
      <c r="M247" s="10" t="str" cm="1">
        <f t="array" aca="1" ref="M247" ca="1">IF(AND($A247&lt;&gt;"",$A247&lt;&gt;"fin"),IF(INDEX(Dépenses!$A$2:$T$5000,$B247,M$1)="","",INDEX(Dépenses!$A$2:$T$5000,$B247,M$1)),"")</f>
        <v/>
      </c>
      <c r="N247" s="10" t="str" cm="1">
        <f t="array" aca="1" ref="N247" ca="1">IF(AND($A247&lt;&gt;"",$A247&lt;&gt;"fin"),IF(INDEX(Dépenses!$A$2:$T$5000,$B247,N$1)="","",INDEX(Dépenses!$A$2:$T$5000,$B247,N$1)),"")</f>
        <v/>
      </c>
      <c r="O247" s="10" t="str" cm="1">
        <f t="array" aca="1" ref="O247" ca="1">IF(AND($A247&lt;&gt;"",$A247&lt;&gt;"fin"),IF(INDEX(Dépenses!$A$2:$T$5000,$B247,O$1)="","",INDEX(Dépenses!$A$2:$T$5000,$B247,O$1)),"")</f>
        <v/>
      </c>
      <c r="P247" s="10" t="str" cm="1">
        <f t="array" aca="1" ref="P247" ca="1">IF(AND($A247&lt;&gt;"",$A247&lt;&gt;"fin"),IF(INDEX(Dépenses!$A$2:$T$5000,$B247,P$1)="","",INDEX(Dépenses!$A$2:$T$5000,$B247,P$1)),"")</f>
        <v/>
      </c>
      <c r="Q247" s="10" t="str" cm="1">
        <f t="array" aca="1" ref="Q247" ca="1">IF(AND($A247&lt;&gt;"",$A247&lt;&gt;"fin"),IF(INDEX(Dépenses!$A$2:$T$5000,$B247,Q$1)="","",INDEX(Dépenses!$A$2:$T$5000,$B247,Q$1)),"")</f>
        <v/>
      </c>
      <c r="R247" s="10" t="str" cm="1">
        <f t="array" aca="1" ref="R247" ca="1">IF(AND($A247&lt;&gt;"",$A247&lt;&gt;"fin"),IF(INDEX(Dépenses!$A$2:$T$5000,$B247,R$1)="","",INDEX(Dépenses!$A$2:$T$5000,$B247,R$1)),"")</f>
        <v/>
      </c>
      <c r="S247" s="10" t="str" cm="1">
        <f t="array" aca="1" ref="S247" ca="1">IF(AND($A247&lt;&gt;"",$A247&lt;&gt;"fin"),IF(INDEX(Dépenses!$A$2:$T$5000,$B247,S$1)="","",INDEX(Dépenses!$A$2:$T$5000,$B247,S$1)),"")</f>
        <v/>
      </c>
      <c r="T247" s="10" t="str" cm="1">
        <f t="array" aca="1" ref="T247" ca="1">IF(AND($A247&lt;&gt;"",$A247&lt;&gt;"fin"),IF(INDEX(Dépenses!$A$2:$T$5000,$B247,T$1)="","",INDEX(Dépenses!$A$2:$T$5000,$B247,T$1)),"")</f>
        <v/>
      </c>
    </row>
    <row r="248" spans="1:20" x14ac:dyDescent="0.25">
      <c r="A248" t="str">
        <f ca="1">IF(OR(A247="",A247="fin"),"",IF(ISNA(MATCH($F$3,OFFSET(Dépenses!$F$2:$F$5000,B247,0),0)),"fin",MATCH($F$3,OFFSET(Dépenses!$F$2:$F$5000,B247,0),0)))</f>
        <v/>
      </c>
      <c r="B248" t="str">
        <f t="shared" ca="1" si="5"/>
        <v/>
      </c>
      <c r="D248" s="79" t="str" cm="1">
        <f t="array" aca="1" ref="D248" ca="1">IF(AND($A248&lt;&gt;"",$A248&lt;&gt;"fin"),IF(INDEX(Dépenses!$A$2:$O$5000,$B248,D$1)="","",INDEX(Dépenses!$A$2:$O$5000,$B248,D$1)),"")</f>
        <v/>
      </c>
      <c r="E248" s="79" t="str" cm="1">
        <f t="array" aca="1" ref="E248" ca="1">IF(AND($A248&lt;&gt;"",$A248&lt;&gt;"fin"),IF(INDEX(Dépenses!$A$2:$O$5000,$B248,E$1)="","",INDEX(Dépenses!$A$2:$O$5000,$B248,E$1)),"")</f>
        <v/>
      </c>
      <c r="F248" s="79" t="str" cm="1">
        <f t="array" aca="1" ref="F248" ca="1">IF(AND($A248&lt;&gt;"",$A248&lt;&gt;"fin"),IF(INDEX(Dépenses!$A$2:$O$5000,$B248,F$1)="","",INDEX(Dépenses!$A$2:$O$5000,$B248,F$1)),"")</f>
        <v/>
      </c>
      <c r="G248" s="80" t="str" cm="1">
        <f t="array" aca="1" ref="G248" ca="1">IF(AND($A248&lt;&gt;"",$A248&lt;&gt;"fin"),IF(INDEX(Dépenses!$A$2:$O$5000,$B248,G$1)="","",INDEX(Dépenses!$A$2:$O$5000,$B248,G$1)),"")</f>
        <v/>
      </c>
      <c r="H248" s="11" t="str" cm="1">
        <f t="array" aca="1" ref="H248" ca="1">IF(AND($A248&lt;&gt;"",$A248&lt;&gt;"fin"),IF(INDEX(Dépenses!$A$2:$O$5000,$B248,H$1)="","",INDEX(Dépenses!$A$2:$O$5000,$B248,H$1)),"")</f>
        <v/>
      </c>
      <c r="I248" s="79" t="str" cm="1">
        <f t="array" aca="1" ref="I248" ca="1">IF(AND($A248&lt;&gt;"",$A248&lt;&gt;"fin"),IF(INDEX(Dépenses!$A$2:$O$5000,$B248,I$1)="","",INDEX(Dépenses!$A$2:$O$5000,$B248,I$1)),"")</f>
        <v/>
      </c>
      <c r="J248" s="81" t="str" cm="1">
        <f t="array" aca="1" ref="J248" ca="1">IF(AND($A248&lt;&gt;"",$A248&lt;&gt;"fin"),IF(INDEX(Dépenses!$A$2:$O$5000,$B248,J$1)="","",INDEX(Dépenses!$A$2:$O$5000,$B248,J$1)),"")</f>
        <v/>
      </c>
      <c r="K248" s="10" t="str" cm="1">
        <f t="array" aca="1" ref="K248" ca="1">IF(AND($A248&lt;&gt;"",$A248&lt;&gt;"fin"),IF(INDEX(Dépenses!$A$2:$T$5000,$B248,K$1)="","",INDEX(Dépenses!$A$2:$T$5000,$B248,K$1)),"")</f>
        <v/>
      </c>
      <c r="L248" s="10" t="str" cm="1">
        <f t="array" aca="1" ref="L248" ca="1">IF(AND($A248&lt;&gt;"",$A248&lt;&gt;"fin"),IF(INDEX(Dépenses!$A$2:$T$5000,$B248,L$1)="","",INDEX(Dépenses!$A$2:$T$5000,$B248,L$1)),"")</f>
        <v/>
      </c>
      <c r="M248" s="10" t="str" cm="1">
        <f t="array" aca="1" ref="M248" ca="1">IF(AND($A248&lt;&gt;"",$A248&lt;&gt;"fin"),IF(INDEX(Dépenses!$A$2:$T$5000,$B248,M$1)="","",INDEX(Dépenses!$A$2:$T$5000,$B248,M$1)),"")</f>
        <v/>
      </c>
      <c r="N248" s="10" t="str" cm="1">
        <f t="array" aca="1" ref="N248" ca="1">IF(AND($A248&lt;&gt;"",$A248&lt;&gt;"fin"),IF(INDEX(Dépenses!$A$2:$T$5000,$B248,N$1)="","",INDEX(Dépenses!$A$2:$T$5000,$B248,N$1)),"")</f>
        <v/>
      </c>
      <c r="O248" s="10" t="str" cm="1">
        <f t="array" aca="1" ref="O248" ca="1">IF(AND($A248&lt;&gt;"",$A248&lt;&gt;"fin"),IF(INDEX(Dépenses!$A$2:$T$5000,$B248,O$1)="","",INDEX(Dépenses!$A$2:$T$5000,$B248,O$1)),"")</f>
        <v/>
      </c>
      <c r="P248" s="10" t="str" cm="1">
        <f t="array" aca="1" ref="P248" ca="1">IF(AND($A248&lt;&gt;"",$A248&lt;&gt;"fin"),IF(INDEX(Dépenses!$A$2:$T$5000,$B248,P$1)="","",INDEX(Dépenses!$A$2:$T$5000,$B248,P$1)),"")</f>
        <v/>
      </c>
      <c r="Q248" s="10" t="str" cm="1">
        <f t="array" aca="1" ref="Q248" ca="1">IF(AND($A248&lt;&gt;"",$A248&lt;&gt;"fin"),IF(INDEX(Dépenses!$A$2:$T$5000,$B248,Q$1)="","",INDEX(Dépenses!$A$2:$T$5000,$B248,Q$1)),"")</f>
        <v/>
      </c>
      <c r="R248" s="10" t="str" cm="1">
        <f t="array" aca="1" ref="R248" ca="1">IF(AND($A248&lt;&gt;"",$A248&lt;&gt;"fin"),IF(INDEX(Dépenses!$A$2:$T$5000,$B248,R$1)="","",INDEX(Dépenses!$A$2:$T$5000,$B248,R$1)),"")</f>
        <v/>
      </c>
      <c r="S248" s="10" t="str" cm="1">
        <f t="array" aca="1" ref="S248" ca="1">IF(AND($A248&lt;&gt;"",$A248&lt;&gt;"fin"),IF(INDEX(Dépenses!$A$2:$T$5000,$B248,S$1)="","",INDEX(Dépenses!$A$2:$T$5000,$B248,S$1)),"")</f>
        <v/>
      </c>
      <c r="T248" s="10" t="str" cm="1">
        <f t="array" aca="1" ref="T248" ca="1">IF(AND($A248&lt;&gt;"",$A248&lt;&gt;"fin"),IF(INDEX(Dépenses!$A$2:$T$5000,$B248,T$1)="","",INDEX(Dépenses!$A$2:$T$5000,$B248,T$1)),"")</f>
        <v/>
      </c>
    </row>
    <row r="249" spans="1:20" x14ac:dyDescent="0.25">
      <c r="A249" t="str">
        <f ca="1">IF(OR(A248="",A248="fin"),"",IF(ISNA(MATCH($F$3,OFFSET(Dépenses!$F$2:$F$5000,B248,0),0)),"fin",MATCH($F$3,OFFSET(Dépenses!$F$2:$F$5000,B248,0),0)))</f>
        <v/>
      </c>
      <c r="B249" t="str">
        <f t="shared" ca="1" si="5"/>
        <v/>
      </c>
      <c r="D249" s="79" t="str" cm="1">
        <f t="array" aca="1" ref="D249" ca="1">IF(AND($A249&lt;&gt;"",$A249&lt;&gt;"fin"),IF(INDEX(Dépenses!$A$2:$O$5000,$B249,D$1)="","",INDEX(Dépenses!$A$2:$O$5000,$B249,D$1)),"")</f>
        <v/>
      </c>
      <c r="E249" s="79" t="str" cm="1">
        <f t="array" aca="1" ref="E249" ca="1">IF(AND($A249&lt;&gt;"",$A249&lt;&gt;"fin"),IF(INDEX(Dépenses!$A$2:$O$5000,$B249,E$1)="","",INDEX(Dépenses!$A$2:$O$5000,$B249,E$1)),"")</f>
        <v/>
      </c>
      <c r="F249" s="79" t="str" cm="1">
        <f t="array" aca="1" ref="F249" ca="1">IF(AND($A249&lt;&gt;"",$A249&lt;&gt;"fin"),IF(INDEX(Dépenses!$A$2:$O$5000,$B249,F$1)="","",INDEX(Dépenses!$A$2:$O$5000,$B249,F$1)),"")</f>
        <v/>
      </c>
      <c r="G249" s="80" t="str" cm="1">
        <f t="array" aca="1" ref="G249" ca="1">IF(AND($A249&lt;&gt;"",$A249&lt;&gt;"fin"),IF(INDEX(Dépenses!$A$2:$O$5000,$B249,G$1)="","",INDEX(Dépenses!$A$2:$O$5000,$B249,G$1)),"")</f>
        <v/>
      </c>
      <c r="H249" s="11" t="str" cm="1">
        <f t="array" aca="1" ref="H249" ca="1">IF(AND($A249&lt;&gt;"",$A249&lt;&gt;"fin"),IF(INDEX(Dépenses!$A$2:$O$5000,$B249,H$1)="","",INDEX(Dépenses!$A$2:$O$5000,$B249,H$1)),"")</f>
        <v/>
      </c>
      <c r="I249" s="79" t="str" cm="1">
        <f t="array" aca="1" ref="I249" ca="1">IF(AND($A249&lt;&gt;"",$A249&lt;&gt;"fin"),IF(INDEX(Dépenses!$A$2:$O$5000,$B249,I$1)="","",INDEX(Dépenses!$A$2:$O$5000,$B249,I$1)),"")</f>
        <v/>
      </c>
      <c r="J249" s="81" t="str" cm="1">
        <f t="array" aca="1" ref="J249" ca="1">IF(AND($A249&lt;&gt;"",$A249&lt;&gt;"fin"),IF(INDEX(Dépenses!$A$2:$O$5000,$B249,J$1)="","",INDEX(Dépenses!$A$2:$O$5000,$B249,J$1)),"")</f>
        <v/>
      </c>
      <c r="K249" s="10" t="str" cm="1">
        <f t="array" aca="1" ref="K249" ca="1">IF(AND($A249&lt;&gt;"",$A249&lt;&gt;"fin"),IF(INDEX(Dépenses!$A$2:$T$5000,$B249,K$1)="","",INDEX(Dépenses!$A$2:$T$5000,$B249,K$1)),"")</f>
        <v/>
      </c>
      <c r="L249" s="10" t="str" cm="1">
        <f t="array" aca="1" ref="L249" ca="1">IF(AND($A249&lt;&gt;"",$A249&lt;&gt;"fin"),IF(INDEX(Dépenses!$A$2:$T$5000,$B249,L$1)="","",INDEX(Dépenses!$A$2:$T$5000,$B249,L$1)),"")</f>
        <v/>
      </c>
      <c r="M249" s="10" t="str" cm="1">
        <f t="array" aca="1" ref="M249" ca="1">IF(AND($A249&lt;&gt;"",$A249&lt;&gt;"fin"),IF(INDEX(Dépenses!$A$2:$T$5000,$B249,M$1)="","",INDEX(Dépenses!$A$2:$T$5000,$B249,M$1)),"")</f>
        <v/>
      </c>
      <c r="N249" s="10" t="str" cm="1">
        <f t="array" aca="1" ref="N249" ca="1">IF(AND($A249&lt;&gt;"",$A249&lt;&gt;"fin"),IF(INDEX(Dépenses!$A$2:$T$5000,$B249,N$1)="","",INDEX(Dépenses!$A$2:$T$5000,$B249,N$1)),"")</f>
        <v/>
      </c>
      <c r="O249" s="10" t="str" cm="1">
        <f t="array" aca="1" ref="O249" ca="1">IF(AND($A249&lt;&gt;"",$A249&lt;&gt;"fin"),IF(INDEX(Dépenses!$A$2:$T$5000,$B249,O$1)="","",INDEX(Dépenses!$A$2:$T$5000,$B249,O$1)),"")</f>
        <v/>
      </c>
      <c r="P249" s="10" t="str" cm="1">
        <f t="array" aca="1" ref="P249" ca="1">IF(AND($A249&lt;&gt;"",$A249&lt;&gt;"fin"),IF(INDEX(Dépenses!$A$2:$T$5000,$B249,P$1)="","",INDEX(Dépenses!$A$2:$T$5000,$B249,P$1)),"")</f>
        <v/>
      </c>
      <c r="Q249" s="10" t="str" cm="1">
        <f t="array" aca="1" ref="Q249" ca="1">IF(AND($A249&lt;&gt;"",$A249&lt;&gt;"fin"),IF(INDEX(Dépenses!$A$2:$T$5000,$B249,Q$1)="","",INDEX(Dépenses!$A$2:$T$5000,$B249,Q$1)),"")</f>
        <v/>
      </c>
      <c r="R249" s="10" t="str" cm="1">
        <f t="array" aca="1" ref="R249" ca="1">IF(AND($A249&lt;&gt;"",$A249&lt;&gt;"fin"),IF(INDEX(Dépenses!$A$2:$T$5000,$B249,R$1)="","",INDEX(Dépenses!$A$2:$T$5000,$B249,R$1)),"")</f>
        <v/>
      </c>
      <c r="S249" s="10" t="str" cm="1">
        <f t="array" aca="1" ref="S249" ca="1">IF(AND($A249&lt;&gt;"",$A249&lt;&gt;"fin"),IF(INDEX(Dépenses!$A$2:$T$5000,$B249,S$1)="","",INDEX(Dépenses!$A$2:$T$5000,$B249,S$1)),"")</f>
        <v/>
      </c>
      <c r="T249" s="10" t="str" cm="1">
        <f t="array" aca="1" ref="T249" ca="1">IF(AND($A249&lt;&gt;"",$A249&lt;&gt;"fin"),IF(INDEX(Dépenses!$A$2:$T$5000,$B249,T$1)="","",INDEX(Dépenses!$A$2:$T$5000,$B249,T$1)),"")</f>
        <v/>
      </c>
    </row>
    <row r="250" spans="1:20" x14ac:dyDescent="0.25">
      <c r="A250" t="str">
        <f ca="1">IF(OR(A249="",A249="fin"),"",IF(ISNA(MATCH($F$3,OFFSET(Dépenses!$F$2:$F$5000,B249,0),0)),"fin",MATCH($F$3,OFFSET(Dépenses!$F$2:$F$5000,B249,0),0)))</f>
        <v/>
      </c>
      <c r="B250" t="str">
        <f t="shared" ca="1" si="5"/>
        <v/>
      </c>
      <c r="D250" s="79" t="str" cm="1">
        <f t="array" aca="1" ref="D250" ca="1">IF(AND($A250&lt;&gt;"",$A250&lt;&gt;"fin"),IF(INDEX(Dépenses!$A$2:$O$5000,$B250,D$1)="","",INDEX(Dépenses!$A$2:$O$5000,$B250,D$1)),"")</f>
        <v/>
      </c>
      <c r="E250" s="79" t="str" cm="1">
        <f t="array" aca="1" ref="E250" ca="1">IF(AND($A250&lt;&gt;"",$A250&lt;&gt;"fin"),IF(INDEX(Dépenses!$A$2:$O$5000,$B250,E$1)="","",INDEX(Dépenses!$A$2:$O$5000,$B250,E$1)),"")</f>
        <v/>
      </c>
      <c r="F250" s="79" t="str" cm="1">
        <f t="array" aca="1" ref="F250" ca="1">IF(AND($A250&lt;&gt;"",$A250&lt;&gt;"fin"),IF(INDEX(Dépenses!$A$2:$O$5000,$B250,F$1)="","",INDEX(Dépenses!$A$2:$O$5000,$B250,F$1)),"")</f>
        <v/>
      </c>
      <c r="G250" s="80" t="str" cm="1">
        <f t="array" aca="1" ref="G250" ca="1">IF(AND($A250&lt;&gt;"",$A250&lt;&gt;"fin"),IF(INDEX(Dépenses!$A$2:$O$5000,$B250,G$1)="","",INDEX(Dépenses!$A$2:$O$5000,$B250,G$1)),"")</f>
        <v/>
      </c>
      <c r="H250" s="11" t="str" cm="1">
        <f t="array" aca="1" ref="H250" ca="1">IF(AND($A250&lt;&gt;"",$A250&lt;&gt;"fin"),IF(INDEX(Dépenses!$A$2:$O$5000,$B250,H$1)="","",INDEX(Dépenses!$A$2:$O$5000,$B250,H$1)),"")</f>
        <v/>
      </c>
      <c r="I250" s="79" t="str" cm="1">
        <f t="array" aca="1" ref="I250" ca="1">IF(AND($A250&lt;&gt;"",$A250&lt;&gt;"fin"),IF(INDEX(Dépenses!$A$2:$O$5000,$B250,I$1)="","",INDEX(Dépenses!$A$2:$O$5000,$B250,I$1)),"")</f>
        <v/>
      </c>
      <c r="J250" s="81" t="str" cm="1">
        <f t="array" aca="1" ref="J250" ca="1">IF(AND($A250&lt;&gt;"",$A250&lt;&gt;"fin"),IF(INDEX(Dépenses!$A$2:$O$5000,$B250,J$1)="","",INDEX(Dépenses!$A$2:$O$5000,$B250,J$1)),"")</f>
        <v/>
      </c>
      <c r="K250" s="10" t="str" cm="1">
        <f t="array" aca="1" ref="K250" ca="1">IF(AND($A250&lt;&gt;"",$A250&lt;&gt;"fin"),IF(INDEX(Dépenses!$A$2:$T$5000,$B250,K$1)="","",INDEX(Dépenses!$A$2:$T$5000,$B250,K$1)),"")</f>
        <v/>
      </c>
      <c r="L250" s="10" t="str" cm="1">
        <f t="array" aca="1" ref="L250" ca="1">IF(AND($A250&lt;&gt;"",$A250&lt;&gt;"fin"),IF(INDEX(Dépenses!$A$2:$T$5000,$B250,L$1)="","",INDEX(Dépenses!$A$2:$T$5000,$B250,L$1)),"")</f>
        <v/>
      </c>
      <c r="M250" s="10" t="str" cm="1">
        <f t="array" aca="1" ref="M250" ca="1">IF(AND($A250&lt;&gt;"",$A250&lt;&gt;"fin"),IF(INDEX(Dépenses!$A$2:$T$5000,$B250,M$1)="","",INDEX(Dépenses!$A$2:$T$5000,$B250,M$1)),"")</f>
        <v/>
      </c>
      <c r="N250" s="10" t="str" cm="1">
        <f t="array" aca="1" ref="N250" ca="1">IF(AND($A250&lt;&gt;"",$A250&lt;&gt;"fin"),IF(INDEX(Dépenses!$A$2:$T$5000,$B250,N$1)="","",INDEX(Dépenses!$A$2:$T$5000,$B250,N$1)),"")</f>
        <v/>
      </c>
      <c r="O250" s="10" t="str" cm="1">
        <f t="array" aca="1" ref="O250" ca="1">IF(AND($A250&lt;&gt;"",$A250&lt;&gt;"fin"),IF(INDEX(Dépenses!$A$2:$T$5000,$B250,O$1)="","",INDEX(Dépenses!$A$2:$T$5000,$B250,O$1)),"")</f>
        <v/>
      </c>
      <c r="P250" s="10" t="str" cm="1">
        <f t="array" aca="1" ref="P250" ca="1">IF(AND($A250&lt;&gt;"",$A250&lt;&gt;"fin"),IF(INDEX(Dépenses!$A$2:$T$5000,$B250,P$1)="","",INDEX(Dépenses!$A$2:$T$5000,$B250,P$1)),"")</f>
        <v/>
      </c>
      <c r="Q250" s="10" t="str" cm="1">
        <f t="array" aca="1" ref="Q250" ca="1">IF(AND($A250&lt;&gt;"",$A250&lt;&gt;"fin"),IF(INDEX(Dépenses!$A$2:$T$5000,$B250,Q$1)="","",INDEX(Dépenses!$A$2:$T$5000,$B250,Q$1)),"")</f>
        <v/>
      </c>
      <c r="R250" s="10" t="str" cm="1">
        <f t="array" aca="1" ref="R250" ca="1">IF(AND($A250&lt;&gt;"",$A250&lt;&gt;"fin"),IF(INDEX(Dépenses!$A$2:$T$5000,$B250,R$1)="","",INDEX(Dépenses!$A$2:$T$5000,$B250,R$1)),"")</f>
        <v/>
      </c>
      <c r="S250" s="10" t="str" cm="1">
        <f t="array" aca="1" ref="S250" ca="1">IF(AND($A250&lt;&gt;"",$A250&lt;&gt;"fin"),IF(INDEX(Dépenses!$A$2:$T$5000,$B250,S$1)="","",INDEX(Dépenses!$A$2:$T$5000,$B250,S$1)),"")</f>
        <v/>
      </c>
      <c r="T250" s="10" t="str" cm="1">
        <f t="array" aca="1" ref="T250" ca="1">IF(AND($A250&lt;&gt;"",$A250&lt;&gt;"fin"),IF(INDEX(Dépenses!$A$2:$T$5000,$B250,T$1)="","",INDEX(Dépenses!$A$2:$T$5000,$B250,T$1)),"")</f>
        <v/>
      </c>
    </row>
    <row r="251" spans="1:20" x14ac:dyDescent="0.25">
      <c r="A251" t="str">
        <f ca="1">IF(OR(A250="",A250="fin"),"",IF(ISNA(MATCH($F$3,OFFSET(Dépenses!$F$2:$F$5000,B250,0),0)),"fin",MATCH($F$3,OFFSET(Dépenses!$F$2:$F$5000,B250,0),0)))</f>
        <v/>
      </c>
      <c r="B251" t="str">
        <f t="shared" ca="1" si="5"/>
        <v/>
      </c>
      <c r="D251" s="79" t="str" cm="1">
        <f t="array" aca="1" ref="D251" ca="1">IF(AND($A251&lt;&gt;"",$A251&lt;&gt;"fin"),IF(INDEX(Dépenses!$A$2:$O$5000,$B251,D$1)="","",INDEX(Dépenses!$A$2:$O$5000,$B251,D$1)),"")</f>
        <v/>
      </c>
      <c r="E251" s="79" t="str" cm="1">
        <f t="array" aca="1" ref="E251" ca="1">IF(AND($A251&lt;&gt;"",$A251&lt;&gt;"fin"),IF(INDEX(Dépenses!$A$2:$O$5000,$B251,E$1)="","",INDEX(Dépenses!$A$2:$O$5000,$B251,E$1)),"")</f>
        <v/>
      </c>
      <c r="F251" s="79" t="str" cm="1">
        <f t="array" aca="1" ref="F251" ca="1">IF(AND($A251&lt;&gt;"",$A251&lt;&gt;"fin"),IF(INDEX(Dépenses!$A$2:$O$5000,$B251,F$1)="","",INDEX(Dépenses!$A$2:$O$5000,$B251,F$1)),"")</f>
        <v/>
      </c>
      <c r="G251" s="80" t="str" cm="1">
        <f t="array" aca="1" ref="G251" ca="1">IF(AND($A251&lt;&gt;"",$A251&lt;&gt;"fin"),IF(INDEX(Dépenses!$A$2:$O$5000,$B251,G$1)="","",INDEX(Dépenses!$A$2:$O$5000,$B251,G$1)),"")</f>
        <v/>
      </c>
      <c r="H251" s="11" t="str" cm="1">
        <f t="array" aca="1" ref="H251" ca="1">IF(AND($A251&lt;&gt;"",$A251&lt;&gt;"fin"),IF(INDEX(Dépenses!$A$2:$O$5000,$B251,H$1)="","",INDEX(Dépenses!$A$2:$O$5000,$B251,H$1)),"")</f>
        <v/>
      </c>
      <c r="I251" s="79" t="str" cm="1">
        <f t="array" aca="1" ref="I251" ca="1">IF(AND($A251&lt;&gt;"",$A251&lt;&gt;"fin"),IF(INDEX(Dépenses!$A$2:$O$5000,$B251,I$1)="","",INDEX(Dépenses!$A$2:$O$5000,$B251,I$1)),"")</f>
        <v/>
      </c>
      <c r="J251" s="81" t="str" cm="1">
        <f t="array" aca="1" ref="J251" ca="1">IF(AND($A251&lt;&gt;"",$A251&lt;&gt;"fin"),IF(INDEX(Dépenses!$A$2:$O$5000,$B251,J$1)="","",INDEX(Dépenses!$A$2:$O$5000,$B251,J$1)),"")</f>
        <v/>
      </c>
      <c r="K251" s="10" t="str" cm="1">
        <f t="array" aca="1" ref="K251" ca="1">IF(AND($A251&lt;&gt;"",$A251&lt;&gt;"fin"),IF(INDEX(Dépenses!$A$2:$T$5000,$B251,K$1)="","",INDEX(Dépenses!$A$2:$T$5000,$B251,K$1)),"")</f>
        <v/>
      </c>
      <c r="L251" s="10" t="str" cm="1">
        <f t="array" aca="1" ref="L251" ca="1">IF(AND($A251&lt;&gt;"",$A251&lt;&gt;"fin"),IF(INDEX(Dépenses!$A$2:$T$5000,$B251,L$1)="","",INDEX(Dépenses!$A$2:$T$5000,$B251,L$1)),"")</f>
        <v/>
      </c>
      <c r="M251" s="10" t="str" cm="1">
        <f t="array" aca="1" ref="M251" ca="1">IF(AND($A251&lt;&gt;"",$A251&lt;&gt;"fin"),IF(INDEX(Dépenses!$A$2:$T$5000,$B251,M$1)="","",INDEX(Dépenses!$A$2:$T$5000,$B251,M$1)),"")</f>
        <v/>
      </c>
      <c r="N251" s="10" t="str" cm="1">
        <f t="array" aca="1" ref="N251" ca="1">IF(AND($A251&lt;&gt;"",$A251&lt;&gt;"fin"),IF(INDEX(Dépenses!$A$2:$T$5000,$B251,N$1)="","",INDEX(Dépenses!$A$2:$T$5000,$B251,N$1)),"")</f>
        <v/>
      </c>
      <c r="O251" s="10" t="str" cm="1">
        <f t="array" aca="1" ref="O251" ca="1">IF(AND($A251&lt;&gt;"",$A251&lt;&gt;"fin"),IF(INDEX(Dépenses!$A$2:$T$5000,$B251,O$1)="","",INDEX(Dépenses!$A$2:$T$5000,$B251,O$1)),"")</f>
        <v/>
      </c>
      <c r="P251" s="10" t="str" cm="1">
        <f t="array" aca="1" ref="P251" ca="1">IF(AND($A251&lt;&gt;"",$A251&lt;&gt;"fin"),IF(INDEX(Dépenses!$A$2:$T$5000,$B251,P$1)="","",INDEX(Dépenses!$A$2:$T$5000,$B251,P$1)),"")</f>
        <v/>
      </c>
      <c r="Q251" s="10" t="str" cm="1">
        <f t="array" aca="1" ref="Q251" ca="1">IF(AND($A251&lt;&gt;"",$A251&lt;&gt;"fin"),IF(INDEX(Dépenses!$A$2:$T$5000,$B251,Q$1)="","",INDEX(Dépenses!$A$2:$T$5000,$B251,Q$1)),"")</f>
        <v/>
      </c>
      <c r="R251" s="10" t="str" cm="1">
        <f t="array" aca="1" ref="R251" ca="1">IF(AND($A251&lt;&gt;"",$A251&lt;&gt;"fin"),IF(INDEX(Dépenses!$A$2:$T$5000,$B251,R$1)="","",INDEX(Dépenses!$A$2:$T$5000,$B251,R$1)),"")</f>
        <v/>
      </c>
      <c r="S251" s="10" t="str" cm="1">
        <f t="array" aca="1" ref="S251" ca="1">IF(AND($A251&lt;&gt;"",$A251&lt;&gt;"fin"),IF(INDEX(Dépenses!$A$2:$T$5000,$B251,S$1)="","",INDEX(Dépenses!$A$2:$T$5000,$B251,S$1)),"")</f>
        <v/>
      </c>
      <c r="T251" s="10" t="str" cm="1">
        <f t="array" aca="1" ref="T251" ca="1">IF(AND($A251&lt;&gt;"",$A251&lt;&gt;"fin"),IF(INDEX(Dépenses!$A$2:$T$5000,$B251,T$1)="","",INDEX(Dépenses!$A$2:$T$5000,$B251,T$1)),"")</f>
        <v/>
      </c>
    </row>
    <row r="252" spans="1:20" x14ac:dyDescent="0.25">
      <c r="A252" t="str">
        <f ca="1">IF(OR(A251="",A251="fin"),"",IF(ISNA(MATCH($F$3,OFFSET(Dépenses!$F$2:$F$5000,B251,0),0)),"fin",MATCH($F$3,OFFSET(Dépenses!$F$2:$F$5000,B251,0),0)))</f>
        <v/>
      </c>
      <c r="B252" t="str">
        <f t="shared" ca="1" si="5"/>
        <v/>
      </c>
      <c r="D252" s="79" t="str" cm="1">
        <f t="array" aca="1" ref="D252" ca="1">IF(AND($A252&lt;&gt;"",$A252&lt;&gt;"fin"),IF(INDEX(Dépenses!$A$2:$O$5000,$B252,D$1)="","",INDEX(Dépenses!$A$2:$O$5000,$B252,D$1)),"")</f>
        <v/>
      </c>
      <c r="E252" s="79" t="str" cm="1">
        <f t="array" aca="1" ref="E252" ca="1">IF(AND($A252&lt;&gt;"",$A252&lt;&gt;"fin"),IF(INDEX(Dépenses!$A$2:$O$5000,$B252,E$1)="","",INDEX(Dépenses!$A$2:$O$5000,$B252,E$1)),"")</f>
        <v/>
      </c>
      <c r="F252" s="79" t="str" cm="1">
        <f t="array" aca="1" ref="F252" ca="1">IF(AND($A252&lt;&gt;"",$A252&lt;&gt;"fin"),IF(INDEX(Dépenses!$A$2:$O$5000,$B252,F$1)="","",INDEX(Dépenses!$A$2:$O$5000,$B252,F$1)),"")</f>
        <v/>
      </c>
      <c r="G252" s="80" t="str" cm="1">
        <f t="array" aca="1" ref="G252" ca="1">IF(AND($A252&lt;&gt;"",$A252&lt;&gt;"fin"),IF(INDEX(Dépenses!$A$2:$O$5000,$B252,G$1)="","",INDEX(Dépenses!$A$2:$O$5000,$B252,G$1)),"")</f>
        <v/>
      </c>
      <c r="H252" s="11" t="str" cm="1">
        <f t="array" aca="1" ref="H252" ca="1">IF(AND($A252&lt;&gt;"",$A252&lt;&gt;"fin"),IF(INDEX(Dépenses!$A$2:$O$5000,$B252,H$1)="","",INDEX(Dépenses!$A$2:$O$5000,$B252,H$1)),"")</f>
        <v/>
      </c>
      <c r="I252" s="79" t="str" cm="1">
        <f t="array" aca="1" ref="I252" ca="1">IF(AND($A252&lt;&gt;"",$A252&lt;&gt;"fin"),IF(INDEX(Dépenses!$A$2:$O$5000,$B252,I$1)="","",INDEX(Dépenses!$A$2:$O$5000,$B252,I$1)),"")</f>
        <v/>
      </c>
      <c r="J252" s="81" t="str" cm="1">
        <f t="array" aca="1" ref="J252" ca="1">IF(AND($A252&lt;&gt;"",$A252&lt;&gt;"fin"),IF(INDEX(Dépenses!$A$2:$O$5000,$B252,J$1)="","",INDEX(Dépenses!$A$2:$O$5000,$B252,J$1)),"")</f>
        <v/>
      </c>
      <c r="K252" s="10" t="str" cm="1">
        <f t="array" aca="1" ref="K252" ca="1">IF(AND($A252&lt;&gt;"",$A252&lt;&gt;"fin"),IF(INDEX(Dépenses!$A$2:$T$5000,$B252,K$1)="","",INDEX(Dépenses!$A$2:$T$5000,$B252,K$1)),"")</f>
        <v/>
      </c>
      <c r="L252" s="10" t="str" cm="1">
        <f t="array" aca="1" ref="L252" ca="1">IF(AND($A252&lt;&gt;"",$A252&lt;&gt;"fin"),IF(INDEX(Dépenses!$A$2:$T$5000,$B252,L$1)="","",INDEX(Dépenses!$A$2:$T$5000,$B252,L$1)),"")</f>
        <v/>
      </c>
      <c r="M252" s="10" t="str" cm="1">
        <f t="array" aca="1" ref="M252" ca="1">IF(AND($A252&lt;&gt;"",$A252&lt;&gt;"fin"),IF(INDEX(Dépenses!$A$2:$T$5000,$B252,M$1)="","",INDEX(Dépenses!$A$2:$T$5000,$B252,M$1)),"")</f>
        <v/>
      </c>
      <c r="N252" s="10" t="str" cm="1">
        <f t="array" aca="1" ref="N252" ca="1">IF(AND($A252&lt;&gt;"",$A252&lt;&gt;"fin"),IF(INDEX(Dépenses!$A$2:$T$5000,$B252,N$1)="","",INDEX(Dépenses!$A$2:$T$5000,$B252,N$1)),"")</f>
        <v/>
      </c>
      <c r="O252" s="10" t="str" cm="1">
        <f t="array" aca="1" ref="O252" ca="1">IF(AND($A252&lt;&gt;"",$A252&lt;&gt;"fin"),IF(INDEX(Dépenses!$A$2:$T$5000,$B252,O$1)="","",INDEX(Dépenses!$A$2:$T$5000,$B252,O$1)),"")</f>
        <v/>
      </c>
      <c r="P252" s="10" t="str" cm="1">
        <f t="array" aca="1" ref="P252" ca="1">IF(AND($A252&lt;&gt;"",$A252&lt;&gt;"fin"),IF(INDEX(Dépenses!$A$2:$T$5000,$B252,P$1)="","",INDEX(Dépenses!$A$2:$T$5000,$B252,P$1)),"")</f>
        <v/>
      </c>
      <c r="Q252" s="10" t="str" cm="1">
        <f t="array" aca="1" ref="Q252" ca="1">IF(AND($A252&lt;&gt;"",$A252&lt;&gt;"fin"),IF(INDEX(Dépenses!$A$2:$T$5000,$B252,Q$1)="","",INDEX(Dépenses!$A$2:$T$5000,$B252,Q$1)),"")</f>
        <v/>
      </c>
      <c r="R252" s="10" t="str" cm="1">
        <f t="array" aca="1" ref="R252" ca="1">IF(AND($A252&lt;&gt;"",$A252&lt;&gt;"fin"),IF(INDEX(Dépenses!$A$2:$T$5000,$B252,R$1)="","",INDEX(Dépenses!$A$2:$T$5000,$B252,R$1)),"")</f>
        <v/>
      </c>
      <c r="S252" s="10" t="str" cm="1">
        <f t="array" aca="1" ref="S252" ca="1">IF(AND($A252&lt;&gt;"",$A252&lt;&gt;"fin"),IF(INDEX(Dépenses!$A$2:$T$5000,$B252,S$1)="","",INDEX(Dépenses!$A$2:$T$5000,$B252,S$1)),"")</f>
        <v/>
      </c>
      <c r="T252" s="10" t="str" cm="1">
        <f t="array" aca="1" ref="T252" ca="1">IF(AND($A252&lt;&gt;"",$A252&lt;&gt;"fin"),IF(INDEX(Dépenses!$A$2:$T$5000,$B252,T$1)="","",INDEX(Dépenses!$A$2:$T$5000,$B252,T$1)),"")</f>
        <v/>
      </c>
    </row>
    <row r="253" spans="1:20" x14ac:dyDescent="0.25">
      <c r="A253" t="str">
        <f ca="1">IF(OR(A252="",A252="fin"),"",IF(ISNA(MATCH($F$3,OFFSET(Dépenses!$F$2:$F$5000,B252,0),0)),"fin",MATCH($F$3,OFFSET(Dépenses!$F$2:$F$5000,B252,0),0)))</f>
        <v/>
      </c>
      <c r="B253" t="str">
        <f t="shared" ca="1" si="5"/>
        <v/>
      </c>
      <c r="D253" s="79" t="str" cm="1">
        <f t="array" aca="1" ref="D253" ca="1">IF(AND($A253&lt;&gt;"",$A253&lt;&gt;"fin"),IF(INDEX(Dépenses!$A$2:$O$5000,$B253,D$1)="","",INDEX(Dépenses!$A$2:$O$5000,$B253,D$1)),"")</f>
        <v/>
      </c>
      <c r="E253" s="79" t="str" cm="1">
        <f t="array" aca="1" ref="E253" ca="1">IF(AND($A253&lt;&gt;"",$A253&lt;&gt;"fin"),IF(INDEX(Dépenses!$A$2:$O$5000,$B253,E$1)="","",INDEX(Dépenses!$A$2:$O$5000,$B253,E$1)),"")</f>
        <v/>
      </c>
      <c r="F253" s="79" t="str" cm="1">
        <f t="array" aca="1" ref="F253" ca="1">IF(AND($A253&lt;&gt;"",$A253&lt;&gt;"fin"),IF(INDEX(Dépenses!$A$2:$O$5000,$B253,F$1)="","",INDEX(Dépenses!$A$2:$O$5000,$B253,F$1)),"")</f>
        <v/>
      </c>
      <c r="G253" s="80" t="str" cm="1">
        <f t="array" aca="1" ref="G253" ca="1">IF(AND($A253&lt;&gt;"",$A253&lt;&gt;"fin"),IF(INDEX(Dépenses!$A$2:$O$5000,$B253,G$1)="","",INDEX(Dépenses!$A$2:$O$5000,$B253,G$1)),"")</f>
        <v/>
      </c>
      <c r="H253" s="11" t="str" cm="1">
        <f t="array" aca="1" ref="H253" ca="1">IF(AND($A253&lt;&gt;"",$A253&lt;&gt;"fin"),IF(INDEX(Dépenses!$A$2:$O$5000,$B253,H$1)="","",INDEX(Dépenses!$A$2:$O$5000,$B253,H$1)),"")</f>
        <v/>
      </c>
      <c r="I253" s="79" t="str" cm="1">
        <f t="array" aca="1" ref="I253" ca="1">IF(AND($A253&lt;&gt;"",$A253&lt;&gt;"fin"),IF(INDEX(Dépenses!$A$2:$O$5000,$B253,I$1)="","",INDEX(Dépenses!$A$2:$O$5000,$B253,I$1)),"")</f>
        <v/>
      </c>
      <c r="J253" s="81" t="str" cm="1">
        <f t="array" aca="1" ref="J253" ca="1">IF(AND($A253&lt;&gt;"",$A253&lt;&gt;"fin"),IF(INDEX(Dépenses!$A$2:$O$5000,$B253,J$1)="","",INDEX(Dépenses!$A$2:$O$5000,$B253,J$1)),"")</f>
        <v/>
      </c>
      <c r="K253" s="10" t="str" cm="1">
        <f t="array" aca="1" ref="K253" ca="1">IF(AND($A253&lt;&gt;"",$A253&lt;&gt;"fin"),IF(INDEX(Dépenses!$A$2:$T$5000,$B253,K$1)="","",INDEX(Dépenses!$A$2:$T$5000,$B253,K$1)),"")</f>
        <v/>
      </c>
      <c r="L253" s="10" t="str" cm="1">
        <f t="array" aca="1" ref="L253" ca="1">IF(AND($A253&lt;&gt;"",$A253&lt;&gt;"fin"),IF(INDEX(Dépenses!$A$2:$T$5000,$B253,L$1)="","",INDEX(Dépenses!$A$2:$T$5000,$B253,L$1)),"")</f>
        <v/>
      </c>
      <c r="M253" s="10" t="str" cm="1">
        <f t="array" aca="1" ref="M253" ca="1">IF(AND($A253&lt;&gt;"",$A253&lt;&gt;"fin"),IF(INDEX(Dépenses!$A$2:$T$5000,$B253,M$1)="","",INDEX(Dépenses!$A$2:$T$5000,$B253,M$1)),"")</f>
        <v/>
      </c>
      <c r="N253" s="10" t="str" cm="1">
        <f t="array" aca="1" ref="N253" ca="1">IF(AND($A253&lt;&gt;"",$A253&lt;&gt;"fin"),IF(INDEX(Dépenses!$A$2:$T$5000,$B253,N$1)="","",INDEX(Dépenses!$A$2:$T$5000,$B253,N$1)),"")</f>
        <v/>
      </c>
      <c r="O253" s="10" t="str" cm="1">
        <f t="array" aca="1" ref="O253" ca="1">IF(AND($A253&lt;&gt;"",$A253&lt;&gt;"fin"),IF(INDEX(Dépenses!$A$2:$T$5000,$B253,O$1)="","",INDEX(Dépenses!$A$2:$T$5000,$B253,O$1)),"")</f>
        <v/>
      </c>
      <c r="P253" s="10" t="str" cm="1">
        <f t="array" aca="1" ref="P253" ca="1">IF(AND($A253&lt;&gt;"",$A253&lt;&gt;"fin"),IF(INDEX(Dépenses!$A$2:$T$5000,$B253,P$1)="","",INDEX(Dépenses!$A$2:$T$5000,$B253,P$1)),"")</f>
        <v/>
      </c>
      <c r="Q253" s="10" t="str" cm="1">
        <f t="array" aca="1" ref="Q253" ca="1">IF(AND($A253&lt;&gt;"",$A253&lt;&gt;"fin"),IF(INDEX(Dépenses!$A$2:$T$5000,$B253,Q$1)="","",INDEX(Dépenses!$A$2:$T$5000,$B253,Q$1)),"")</f>
        <v/>
      </c>
      <c r="R253" s="10" t="str" cm="1">
        <f t="array" aca="1" ref="R253" ca="1">IF(AND($A253&lt;&gt;"",$A253&lt;&gt;"fin"),IF(INDEX(Dépenses!$A$2:$T$5000,$B253,R$1)="","",INDEX(Dépenses!$A$2:$T$5000,$B253,R$1)),"")</f>
        <v/>
      </c>
      <c r="S253" s="10" t="str" cm="1">
        <f t="array" aca="1" ref="S253" ca="1">IF(AND($A253&lt;&gt;"",$A253&lt;&gt;"fin"),IF(INDEX(Dépenses!$A$2:$T$5000,$B253,S$1)="","",INDEX(Dépenses!$A$2:$T$5000,$B253,S$1)),"")</f>
        <v/>
      </c>
      <c r="T253" s="10" t="str" cm="1">
        <f t="array" aca="1" ref="T253" ca="1">IF(AND($A253&lt;&gt;"",$A253&lt;&gt;"fin"),IF(INDEX(Dépenses!$A$2:$T$5000,$B253,T$1)="","",INDEX(Dépenses!$A$2:$T$5000,$B253,T$1)),"")</f>
        <v/>
      </c>
    </row>
    <row r="254" spans="1:20" x14ac:dyDescent="0.25">
      <c r="A254" t="str">
        <f ca="1">IF(OR(A253="",A253="fin"),"",IF(ISNA(MATCH($F$3,OFFSET(Dépenses!$F$2:$F$5000,B253,0),0)),"fin",MATCH($F$3,OFFSET(Dépenses!$F$2:$F$5000,B253,0),0)))</f>
        <v/>
      </c>
      <c r="B254" t="str">
        <f t="shared" ca="1" si="5"/>
        <v/>
      </c>
      <c r="D254" s="79" t="str" cm="1">
        <f t="array" aca="1" ref="D254" ca="1">IF(AND($A254&lt;&gt;"",$A254&lt;&gt;"fin"),IF(INDEX(Dépenses!$A$2:$O$5000,$B254,D$1)="","",INDEX(Dépenses!$A$2:$O$5000,$B254,D$1)),"")</f>
        <v/>
      </c>
      <c r="E254" s="79" t="str" cm="1">
        <f t="array" aca="1" ref="E254" ca="1">IF(AND($A254&lt;&gt;"",$A254&lt;&gt;"fin"),IF(INDEX(Dépenses!$A$2:$O$5000,$B254,E$1)="","",INDEX(Dépenses!$A$2:$O$5000,$B254,E$1)),"")</f>
        <v/>
      </c>
      <c r="F254" s="79" t="str" cm="1">
        <f t="array" aca="1" ref="F254" ca="1">IF(AND($A254&lt;&gt;"",$A254&lt;&gt;"fin"),IF(INDEX(Dépenses!$A$2:$O$5000,$B254,F$1)="","",INDEX(Dépenses!$A$2:$O$5000,$B254,F$1)),"")</f>
        <v/>
      </c>
      <c r="G254" s="80" t="str" cm="1">
        <f t="array" aca="1" ref="G254" ca="1">IF(AND($A254&lt;&gt;"",$A254&lt;&gt;"fin"),IF(INDEX(Dépenses!$A$2:$O$5000,$B254,G$1)="","",INDEX(Dépenses!$A$2:$O$5000,$B254,G$1)),"")</f>
        <v/>
      </c>
      <c r="H254" s="11" t="str" cm="1">
        <f t="array" aca="1" ref="H254" ca="1">IF(AND($A254&lt;&gt;"",$A254&lt;&gt;"fin"),IF(INDEX(Dépenses!$A$2:$O$5000,$B254,H$1)="","",INDEX(Dépenses!$A$2:$O$5000,$B254,H$1)),"")</f>
        <v/>
      </c>
      <c r="I254" s="79" t="str" cm="1">
        <f t="array" aca="1" ref="I254" ca="1">IF(AND($A254&lt;&gt;"",$A254&lt;&gt;"fin"),IF(INDEX(Dépenses!$A$2:$O$5000,$B254,I$1)="","",INDEX(Dépenses!$A$2:$O$5000,$B254,I$1)),"")</f>
        <v/>
      </c>
      <c r="J254" s="81" t="str" cm="1">
        <f t="array" aca="1" ref="J254" ca="1">IF(AND($A254&lt;&gt;"",$A254&lt;&gt;"fin"),IF(INDEX(Dépenses!$A$2:$O$5000,$B254,J$1)="","",INDEX(Dépenses!$A$2:$O$5000,$B254,J$1)),"")</f>
        <v/>
      </c>
      <c r="K254" s="10" t="str" cm="1">
        <f t="array" aca="1" ref="K254" ca="1">IF(AND($A254&lt;&gt;"",$A254&lt;&gt;"fin"),IF(INDEX(Dépenses!$A$2:$T$5000,$B254,K$1)="","",INDEX(Dépenses!$A$2:$T$5000,$B254,K$1)),"")</f>
        <v/>
      </c>
      <c r="L254" s="10" t="str" cm="1">
        <f t="array" aca="1" ref="L254" ca="1">IF(AND($A254&lt;&gt;"",$A254&lt;&gt;"fin"),IF(INDEX(Dépenses!$A$2:$T$5000,$B254,L$1)="","",INDEX(Dépenses!$A$2:$T$5000,$B254,L$1)),"")</f>
        <v/>
      </c>
      <c r="M254" s="10" t="str" cm="1">
        <f t="array" aca="1" ref="M254" ca="1">IF(AND($A254&lt;&gt;"",$A254&lt;&gt;"fin"),IF(INDEX(Dépenses!$A$2:$T$5000,$B254,M$1)="","",INDEX(Dépenses!$A$2:$T$5000,$B254,M$1)),"")</f>
        <v/>
      </c>
      <c r="N254" s="10" t="str" cm="1">
        <f t="array" aca="1" ref="N254" ca="1">IF(AND($A254&lt;&gt;"",$A254&lt;&gt;"fin"),IF(INDEX(Dépenses!$A$2:$T$5000,$B254,N$1)="","",INDEX(Dépenses!$A$2:$T$5000,$B254,N$1)),"")</f>
        <v/>
      </c>
      <c r="O254" s="10" t="str" cm="1">
        <f t="array" aca="1" ref="O254" ca="1">IF(AND($A254&lt;&gt;"",$A254&lt;&gt;"fin"),IF(INDEX(Dépenses!$A$2:$T$5000,$B254,O$1)="","",INDEX(Dépenses!$A$2:$T$5000,$B254,O$1)),"")</f>
        <v/>
      </c>
      <c r="P254" s="10" t="str" cm="1">
        <f t="array" aca="1" ref="P254" ca="1">IF(AND($A254&lt;&gt;"",$A254&lt;&gt;"fin"),IF(INDEX(Dépenses!$A$2:$T$5000,$B254,P$1)="","",INDEX(Dépenses!$A$2:$T$5000,$B254,P$1)),"")</f>
        <v/>
      </c>
      <c r="Q254" s="10" t="str" cm="1">
        <f t="array" aca="1" ref="Q254" ca="1">IF(AND($A254&lt;&gt;"",$A254&lt;&gt;"fin"),IF(INDEX(Dépenses!$A$2:$T$5000,$B254,Q$1)="","",INDEX(Dépenses!$A$2:$T$5000,$B254,Q$1)),"")</f>
        <v/>
      </c>
      <c r="R254" s="10" t="str" cm="1">
        <f t="array" aca="1" ref="R254" ca="1">IF(AND($A254&lt;&gt;"",$A254&lt;&gt;"fin"),IF(INDEX(Dépenses!$A$2:$T$5000,$B254,R$1)="","",INDEX(Dépenses!$A$2:$T$5000,$B254,R$1)),"")</f>
        <v/>
      </c>
      <c r="S254" s="10" t="str" cm="1">
        <f t="array" aca="1" ref="S254" ca="1">IF(AND($A254&lt;&gt;"",$A254&lt;&gt;"fin"),IF(INDEX(Dépenses!$A$2:$T$5000,$B254,S$1)="","",INDEX(Dépenses!$A$2:$T$5000,$B254,S$1)),"")</f>
        <v/>
      </c>
      <c r="T254" s="10" t="str" cm="1">
        <f t="array" aca="1" ref="T254" ca="1">IF(AND($A254&lt;&gt;"",$A254&lt;&gt;"fin"),IF(INDEX(Dépenses!$A$2:$T$5000,$B254,T$1)="","",INDEX(Dépenses!$A$2:$T$5000,$B254,T$1)),"")</f>
        <v/>
      </c>
    </row>
    <row r="255" spans="1:20" x14ac:dyDescent="0.25">
      <c r="A255" t="str">
        <f ca="1">IF(OR(A254="",A254="fin"),"",IF(ISNA(MATCH($F$3,OFFSET(Dépenses!$F$2:$F$5000,B254,0),0)),"fin",MATCH($F$3,OFFSET(Dépenses!$F$2:$F$5000,B254,0),0)))</f>
        <v/>
      </c>
      <c r="B255" t="str">
        <f t="shared" ca="1" si="5"/>
        <v/>
      </c>
      <c r="D255" s="79" t="str" cm="1">
        <f t="array" aca="1" ref="D255" ca="1">IF(AND($A255&lt;&gt;"",$A255&lt;&gt;"fin"),IF(INDEX(Dépenses!$A$2:$O$5000,$B255,D$1)="","",INDEX(Dépenses!$A$2:$O$5000,$B255,D$1)),"")</f>
        <v/>
      </c>
      <c r="E255" s="79" t="str" cm="1">
        <f t="array" aca="1" ref="E255" ca="1">IF(AND($A255&lt;&gt;"",$A255&lt;&gt;"fin"),IF(INDEX(Dépenses!$A$2:$O$5000,$B255,E$1)="","",INDEX(Dépenses!$A$2:$O$5000,$B255,E$1)),"")</f>
        <v/>
      </c>
      <c r="F255" s="79" t="str" cm="1">
        <f t="array" aca="1" ref="F255" ca="1">IF(AND($A255&lt;&gt;"",$A255&lt;&gt;"fin"),IF(INDEX(Dépenses!$A$2:$O$5000,$B255,F$1)="","",INDEX(Dépenses!$A$2:$O$5000,$B255,F$1)),"")</f>
        <v/>
      </c>
      <c r="G255" s="80" t="str" cm="1">
        <f t="array" aca="1" ref="G255" ca="1">IF(AND($A255&lt;&gt;"",$A255&lt;&gt;"fin"),IF(INDEX(Dépenses!$A$2:$O$5000,$B255,G$1)="","",INDEX(Dépenses!$A$2:$O$5000,$B255,G$1)),"")</f>
        <v/>
      </c>
      <c r="H255" s="11" t="str" cm="1">
        <f t="array" aca="1" ref="H255" ca="1">IF(AND($A255&lt;&gt;"",$A255&lt;&gt;"fin"),IF(INDEX(Dépenses!$A$2:$O$5000,$B255,H$1)="","",INDEX(Dépenses!$A$2:$O$5000,$B255,H$1)),"")</f>
        <v/>
      </c>
      <c r="I255" s="79" t="str" cm="1">
        <f t="array" aca="1" ref="I255" ca="1">IF(AND($A255&lt;&gt;"",$A255&lt;&gt;"fin"),IF(INDEX(Dépenses!$A$2:$O$5000,$B255,I$1)="","",INDEX(Dépenses!$A$2:$O$5000,$B255,I$1)),"")</f>
        <v/>
      </c>
      <c r="J255" s="81" t="str" cm="1">
        <f t="array" aca="1" ref="J255" ca="1">IF(AND($A255&lt;&gt;"",$A255&lt;&gt;"fin"),IF(INDEX(Dépenses!$A$2:$O$5000,$B255,J$1)="","",INDEX(Dépenses!$A$2:$O$5000,$B255,J$1)),"")</f>
        <v/>
      </c>
      <c r="K255" s="10" t="str" cm="1">
        <f t="array" aca="1" ref="K255" ca="1">IF(AND($A255&lt;&gt;"",$A255&lt;&gt;"fin"),IF(INDEX(Dépenses!$A$2:$T$5000,$B255,K$1)="","",INDEX(Dépenses!$A$2:$T$5000,$B255,K$1)),"")</f>
        <v/>
      </c>
      <c r="L255" s="10" t="str" cm="1">
        <f t="array" aca="1" ref="L255" ca="1">IF(AND($A255&lt;&gt;"",$A255&lt;&gt;"fin"),IF(INDEX(Dépenses!$A$2:$T$5000,$B255,L$1)="","",INDEX(Dépenses!$A$2:$T$5000,$B255,L$1)),"")</f>
        <v/>
      </c>
      <c r="M255" s="10" t="str" cm="1">
        <f t="array" aca="1" ref="M255" ca="1">IF(AND($A255&lt;&gt;"",$A255&lt;&gt;"fin"),IF(INDEX(Dépenses!$A$2:$T$5000,$B255,M$1)="","",INDEX(Dépenses!$A$2:$T$5000,$B255,M$1)),"")</f>
        <v/>
      </c>
      <c r="N255" s="10" t="str" cm="1">
        <f t="array" aca="1" ref="N255" ca="1">IF(AND($A255&lt;&gt;"",$A255&lt;&gt;"fin"),IF(INDEX(Dépenses!$A$2:$T$5000,$B255,N$1)="","",INDEX(Dépenses!$A$2:$T$5000,$B255,N$1)),"")</f>
        <v/>
      </c>
      <c r="O255" s="10" t="str" cm="1">
        <f t="array" aca="1" ref="O255" ca="1">IF(AND($A255&lt;&gt;"",$A255&lt;&gt;"fin"),IF(INDEX(Dépenses!$A$2:$T$5000,$B255,O$1)="","",INDEX(Dépenses!$A$2:$T$5000,$B255,O$1)),"")</f>
        <v/>
      </c>
      <c r="P255" s="10" t="str" cm="1">
        <f t="array" aca="1" ref="P255" ca="1">IF(AND($A255&lt;&gt;"",$A255&lt;&gt;"fin"),IF(INDEX(Dépenses!$A$2:$T$5000,$B255,P$1)="","",INDEX(Dépenses!$A$2:$T$5000,$B255,P$1)),"")</f>
        <v/>
      </c>
      <c r="Q255" s="10" t="str" cm="1">
        <f t="array" aca="1" ref="Q255" ca="1">IF(AND($A255&lt;&gt;"",$A255&lt;&gt;"fin"),IF(INDEX(Dépenses!$A$2:$T$5000,$B255,Q$1)="","",INDEX(Dépenses!$A$2:$T$5000,$B255,Q$1)),"")</f>
        <v/>
      </c>
      <c r="R255" s="10" t="str" cm="1">
        <f t="array" aca="1" ref="R255" ca="1">IF(AND($A255&lt;&gt;"",$A255&lt;&gt;"fin"),IF(INDEX(Dépenses!$A$2:$T$5000,$B255,R$1)="","",INDEX(Dépenses!$A$2:$T$5000,$B255,R$1)),"")</f>
        <v/>
      </c>
      <c r="S255" s="10" t="str" cm="1">
        <f t="array" aca="1" ref="S255" ca="1">IF(AND($A255&lt;&gt;"",$A255&lt;&gt;"fin"),IF(INDEX(Dépenses!$A$2:$T$5000,$B255,S$1)="","",INDEX(Dépenses!$A$2:$T$5000,$B255,S$1)),"")</f>
        <v/>
      </c>
      <c r="T255" s="10" t="str" cm="1">
        <f t="array" aca="1" ref="T255" ca="1">IF(AND($A255&lt;&gt;"",$A255&lt;&gt;"fin"),IF(INDEX(Dépenses!$A$2:$T$5000,$B255,T$1)="","",INDEX(Dépenses!$A$2:$T$5000,$B255,T$1)),"")</f>
        <v/>
      </c>
    </row>
    <row r="256" spans="1:20" x14ac:dyDescent="0.25">
      <c r="A256" t="str">
        <f ca="1">IF(OR(A255="",A255="fin"),"",IF(ISNA(MATCH($F$3,OFFSET(Dépenses!$F$2:$F$5000,B255,0),0)),"fin",MATCH($F$3,OFFSET(Dépenses!$F$2:$F$5000,B255,0),0)))</f>
        <v/>
      </c>
      <c r="B256" t="str">
        <f t="shared" ca="1" si="5"/>
        <v/>
      </c>
      <c r="D256" s="79" t="str" cm="1">
        <f t="array" aca="1" ref="D256" ca="1">IF(AND($A256&lt;&gt;"",$A256&lt;&gt;"fin"),IF(INDEX(Dépenses!$A$2:$O$5000,$B256,D$1)="","",INDEX(Dépenses!$A$2:$O$5000,$B256,D$1)),"")</f>
        <v/>
      </c>
      <c r="E256" s="79" t="str" cm="1">
        <f t="array" aca="1" ref="E256" ca="1">IF(AND($A256&lt;&gt;"",$A256&lt;&gt;"fin"),IF(INDEX(Dépenses!$A$2:$O$5000,$B256,E$1)="","",INDEX(Dépenses!$A$2:$O$5000,$B256,E$1)),"")</f>
        <v/>
      </c>
      <c r="F256" s="79" t="str" cm="1">
        <f t="array" aca="1" ref="F256" ca="1">IF(AND($A256&lt;&gt;"",$A256&lt;&gt;"fin"),IF(INDEX(Dépenses!$A$2:$O$5000,$B256,F$1)="","",INDEX(Dépenses!$A$2:$O$5000,$B256,F$1)),"")</f>
        <v/>
      </c>
      <c r="G256" s="80" t="str" cm="1">
        <f t="array" aca="1" ref="G256" ca="1">IF(AND($A256&lt;&gt;"",$A256&lt;&gt;"fin"),IF(INDEX(Dépenses!$A$2:$O$5000,$B256,G$1)="","",INDEX(Dépenses!$A$2:$O$5000,$B256,G$1)),"")</f>
        <v/>
      </c>
      <c r="H256" s="11" t="str" cm="1">
        <f t="array" aca="1" ref="H256" ca="1">IF(AND($A256&lt;&gt;"",$A256&lt;&gt;"fin"),IF(INDEX(Dépenses!$A$2:$O$5000,$B256,H$1)="","",INDEX(Dépenses!$A$2:$O$5000,$B256,H$1)),"")</f>
        <v/>
      </c>
      <c r="I256" s="79" t="str" cm="1">
        <f t="array" aca="1" ref="I256" ca="1">IF(AND($A256&lt;&gt;"",$A256&lt;&gt;"fin"),IF(INDEX(Dépenses!$A$2:$O$5000,$B256,I$1)="","",INDEX(Dépenses!$A$2:$O$5000,$B256,I$1)),"")</f>
        <v/>
      </c>
      <c r="J256" s="81" t="str" cm="1">
        <f t="array" aca="1" ref="J256" ca="1">IF(AND($A256&lt;&gt;"",$A256&lt;&gt;"fin"),IF(INDEX(Dépenses!$A$2:$O$5000,$B256,J$1)="","",INDEX(Dépenses!$A$2:$O$5000,$B256,J$1)),"")</f>
        <v/>
      </c>
      <c r="K256" s="10" t="str" cm="1">
        <f t="array" aca="1" ref="K256" ca="1">IF(AND($A256&lt;&gt;"",$A256&lt;&gt;"fin"),IF(INDEX(Dépenses!$A$2:$T$5000,$B256,K$1)="","",INDEX(Dépenses!$A$2:$T$5000,$B256,K$1)),"")</f>
        <v/>
      </c>
      <c r="L256" s="10" t="str" cm="1">
        <f t="array" aca="1" ref="L256" ca="1">IF(AND($A256&lt;&gt;"",$A256&lt;&gt;"fin"),IF(INDEX(Dépenses!$A$2:$T$5000,$B256,L$1)="","",INDEX(Dépenses!$A$2:$T$5000,$B256,L$1)),"")</f>
        <v/>
      </c>
      <c r="M256" s="10" t="str" cm="1">
        <f t="array" aca="1" ref="M256" ca="1">IF(AND($A256&lt;&gt;"",$A256&lt;&gt;"fin"),IF(INDEX(Dépenses!$A$2:$T$5000,$B256,M$1)="","",INDEX(Dépenses!$A$2:$T$5000,$B256,M$1)),"")</f>
        <v/>
      </c>
      <c r="N256" s="10" t="str" cm="1">
        <f t="array" aca="1" ref="N256" ca="1">IF(AND($A256&lt;&gt;"",$A256&lt;&gt;"fin"),IF(INDEX(Dépenses!$A$2:$T$5000,$B256,N$1)="","",INDEX(Dépenses!$A$2:$T$5000,$B256,N$1)),"")</f>
        <v/>
      </c>
      <c r="O256" s="10" t="str" cm="1">
        <f t="array" aca="1" ref="O256" ca="1">IF(AND($A256&lt;&gt;"",$A256&lt;&gt;"fin"),IF(INDEX(Dépenses!$A$2:$T$5000,$B256,O$1)="","",INDEX(Dépenses!$A$2:$T$5000,$B256,O$1)),"")</f>
        <v/>
      </c>
      <c r="P256" s="10" t="str" cm="1">
        <f t="array" aca="1" ref="P256" ca="1">IF(AND($A256&lt;&gt;"",$A256&lt;&gt;"fin"),IF(INDEX(Dépenses!$A$2:$T$5000,$B256,P$1)="","",INDEX(Dépenses!$A$2:$T$5000,$B256,P$1)),"")</f>
        <v/>
      </c>
      <c r="Q256" s="10" t="str" cm="1">
        <f t="array" aca="1" ref="Q256" ca="1">IF(AND($A256&lt;&gt;"",$A256&lt;&gt;"fin"),IF(INDEX(Dépenses!$A$2:$T$5000,$B256,Q$1)="","",INDEX(Dépenses!$A$2:$T$5000,$B256,Q$1)),"")</f>
        <v/>
      </c>
      <c r="R256" s="10" t="str" cm="1">
        <f t="array" aca="1" ref="R256" ca="1">IF(AND($A256&lt;&gt;"",$A256&lt;&gt;"fin"),IF(INDEX(Dépenses!$A$2:$T$5000,$B256,R$1)="","",INDEX(Dépenses!$A$2:$T$5000,$B256,R$1)),"")</f>
        <v/>
      </c>
      <c r="S256" s="10" t="str" cm="1">
        <f t="array" aca="1" ref="S256" ca="1">IF(AND($A256&lt;&gt;"",$A256&lt;&gt;"fin"),IF(INDEX(Dépenses!$A$2:$T$5000,$B256,S$1)="","",INDEX(Dépenses!$A$2:$T$5000,$B256,S$1)),"")</f>
        <v/>
      </c>
      <c r="T256" s="10" t="str" cm="1">
        <f t="array" aca="1" ref="T256" ca="1">IF(AND($A256&lt;&gt;"",$A256&lt;&gt;"fin"),IF(INDEX(Dépenses!$A$2:$T$5000,$B256,T$1)="","",INDEX(Dépenses!$A$2:$T$5000,$B256,T$1)),"")</f>
        <v/>
      </c>
    </row>
    <row r="257" spans="1:20" x14ac:dyDescent="0.25">
      <c r="A257" t="str">
        <f ca="1">IF(OR(A256="",A256="fin"),"",IF(ISNA(MATCH($F$3,OFFSET(Dépenses!$F$2:$F$5000,B256,0),0)),"fin",MATCH($F$3,OFFSET(Dépenses!$F$2:$F$5000,B256,0),0)))</f>
        <v/>
      </c>
      <c r="B257" t="str">
        <f t="shared" ca="1" si="5"/>
        <v/>
      </c>
      <c r="D257" s="79" t="str" cm="1">
        <f t="array" aca="1" ref="D257" ca="1">IF(AND($A257&lt;&gt;"",$A257&lt;&gt;"fin"),IF(INDEX(Dépenses!$A$2:$O$5000,$B257,D$1)="","",INDEX(Dépenses!$A$2:$O$5000,$B257,D$1)),"")</f>
        <v/>
      </c>
      <c r="E257" s="79" t="str" cm="1">
        <f t="array" aca="1" ref="E257" ca="1">IF(AND($A257&lt;&gt;"",$A257&lt;&gt;"fin"),IF(INDEX(Dépenses!$A$2:$O$5000,$B257,E$1)="","",INDEX(Dépenses!$A$2:$O$5000,$B257,E$1)),"")</f>
        <v/>
      </c>
      <c r="F257" s="79" t="str" cm="1">
        <f t="array" aca="1" ref="F257" ca="1">IF(AND($A257&lt;&gt;"",$A257&lt;&gt;"fin"),IF(INDEX(Dépenses!$A$2:$O$5000,$B257,F$1)="","",INDEX(Dépenses!$A$2:$O$5000,$B257,F$1)),"")</f>
        <v/>
      </c>
      <c r="G257" s="80" t="str" cm="1">
        <f t="array" aca="1" ref="G257" ca="1">IF(AND($A257&lt;&gt;"",$A257&lt;&gt;"fin"),IF(INDEX(Dépenses!$A$2:$O$5000,$B257,G$1)="","",INDEX(Dépenses!$A$2:$O$5000,$B257,G$1)),"")</f>
        <v/>
      </c>
      <c r="H257" s="11" t="str" cm="1">
        <f t="array" aca="1" ref="H257" ca="1">IF(AND($A257&lt;&gt;"",$A257&lt;&gt;"fin"),IF(INDEX(Dépenses!$A$2:$O$5000,$B257,H$1)="","",INDEX(Dépenses!$A$2:$O$5000,$B257,H$1)),"")</f>
        <v/>
      </c>
      <c r="I257" s="79" t="str" cm="1">
        <f t="array" aca="1" ref="I257" ca="1">IF(AND($A257&lt;&gt;"",$A257&lt;&gt;"fin"),IF(INDEX(Dépenses!$A$2:$O$5000,$B257,I$1)="","",INDEX(Dépenses!$A$2:$O$5000,$B257,I$1)),"")</f>
        <v/>
      </c>
      <c r="J257" s="81" t="str" cm="1">
        <f t="array" aca="1" ref="J257" ca="1">IF(AND($A257&lt;&gt;"",$A257&lt;&gt;"fin"),IF(INDEX(Dépenses!$A$2:$O$5000,$B257,J$1)="","",INDEX(Dépenses!$A$2:$O$5000,$B257,J$1)),"")</f>
        <v/>
      </c>
      <c r="K257" s="10" t="str" cm="1">
        <f t="array" aca="1" ref="K257" ca="1">IF(AND($A257&lt;&gt;"",$A257&lt;&gt;"fin"),IF(INDEX(Dépenses!$A$2:$T$5000,$B257,K$1)="","",INDEX(Dépenses!$A$2:$T$5000,$B257,K$1)),"")</f>
        <v/>
      </c>
      <c r="L257" s="10" t="str" cm="1">
        <f t="array" aca="1" ref="L257" ca="1">IF(AND($A257&lt;&gt;"",$A257&lt;&gt;"fin"),IF(INDEX(Dépenses!$A$2:$T$5000,$B257,L$1)="","",INDEX(Dépenses!$A$2:$T$5000,$B257,L$1)),"")</f>
        <v/>
      </c>
      <c r="M257" s="10" t="str" cm="1">
        <f t="array" aca="1" ref="M257" ca="1">IF(AND($A257&lt;&gt;"",$A257&lt;&gt;"fin"),IF(INDEX(Dépenses!$A$2:$T$5000,$B257,M$1)="","",INDEX(Dépenses!$A$2:$T$5000,$B257,M$1)),"")</f>
        <v/>
      </c>
      <c r="N257" s="10" t="str" cm="1">
        <f t="array" aca="1" ref="N257" ca="1">IF(AND($A257&lt;&gt;"",$A257&lt;&gt;"fin"),IF(INDEX(Dépenses!$A$2:$T$5000,$B257,N$1)="","",INDEX(Dépenses!$A$2:$T$5000,$B257,N$1)),"")</f>
        <v/>
      </c>
      <c r="O257" s="10" t="str" cm="1">
        <f t="array" aca="1" ref="O257" ca="1">IF(AND($A257&lt;&gt;"",$A257&lt;&gt;"fin"),IF(INDEX(Dépenses!$A$2:$T$5000,$B257,O$1)="","",INDEX(Dépenses!$A$2:$T$5000,$B257,O$1)),"")</f>
        <v/>
      </c>
      <c r="P257" s="10" t="str" cm="1">
        <f t="array" aca="1" ref="P257" ca="1">IF(AND($A257&lt;&gt;"",$A257&lt;&gt;"fin"),IF(INDEX(Dépenses!$A$2:$T$5000,$B257,P$1)="","",INDEX(Dépenses!$A$2:$T$5000,$B257,P$1)),"")</f>
        <v/>
      </c>
      <c r="Q257" s="10" t="str" cm="1">
        <f t="array" aca="1" ref="Q257" ca="1">IF(AND($A257&lt;&gt;"",$A257&lt;&gt;"fin"),IF(INDEX(Dépenses!$A$2:$T$5000,$B257,Q$1)="","",INDEX(Dépenses!$A$2:$T$5000,$B257,Q$1)),"")</f>
        <v/>
      </c>
      <c r="R257" s="10" t="str" cm="1">
        <f t="array" aca="1" ref="R257" ca="1">IF(AND($A257&lt;&gt;"",$A257&lt;&gt;"fin"),IF(INDEX(Dépenses!$A$2:$T$5000,$B257,R$1)="","",INDEX(Dépenses!$A$2:$T$5000,$B257,R$1)),"")</f>
        <v/>
      </c>
      <c r="S257" s="10" t="str" cm="1">
        <f t="array" aca="1" ref="S257" ca="1">IF(AND($A257&lt;&gt;"",$A257&lt;&gt;"fin"),IF(INDEX(Dépenses!$A$2:$T$5000,$B257,S$1)="","",INDEX(Dépenses!$A$2:$T$5000,$B257,S$1)),"")</f>
        <v/>
      </c>
      <c r="T257" s="10" t="str" cm="1">
        <f t="array" aca="1" ref="T257" ca="1">IF(AND($A257&lt;&gt;"",$A257&lt;&gt;"fin"),IF(INDEX(Dépenses!$A$2:$T$5000,$B257,T$1)="","",INDEX(Dépenses!$A$2:$T$5000,$B257,T$1)),"")</f>
        <v/>
      </c>
    </row>
    <row r="258" spans="1:20" x14ac:dyDescent="0.25">
      <c r="A258" t="str">
        <f ca="1">IF(OR(A257="",A257="fin"),"",IF(ISNA(MATCH($F$3,OFFSET(Dépenses!$F$2:$F$5000,B257,0),0)),"fin",MATCH($F$3,OFFSET(Dépenses!$F$2:$F$5000,B257,0),0)))</f>
        <v/>
      </c>
      <c r="B258" t="str">
        <f t="shared" ca="1" si="5"/>
        <v/>
      </c>
      <c r="D258" s="79" t="str" cm="1">
        <f t="array" aca="1" ref="D258" ca="1">IF(AND($A258&lt;&gt;"",$A258&lt;&gt;"fin"),IF(INDEX(Dépenses!$A$2:$O$5000,$B258,D$1)="","",INDEX(Dépenses!$A$2:$O$5000,$B258,D$1)),"")</f>
        <v/>
      </c>
      <c r="E258" s="79" t="str" cm="1">
        <f t="array" aca="1" ref="E258" ca="1">IF(AND($A258&lt;&gt;"",$A258&lt;&gt;"fin"),IF(INDEX(Dépenses!$A$2:$O$5000,$B258,E$1)="","",INDEX(Dépenses!$A$2:$O$5000,$B258,E$1)),"")</f>
        <v/>
      </c>
      <c r="F258" s="79" t="str" cm="1">
        <f t="array" aca="1" ref="F258" ca="1">IF(AND($A258&lt;&gt;"",$A258&lt;&gt;"fin"),IF(INDEX(Dépenses!$A$2:$O$5000,$B258,F$1)="","",INDEX(Dépenses!$A$2:$O$5000,$B258,F$1)),"")</f>
        <v/>
      </c>
      <c r="G258" s="80" t="str" cm="1">
        <f t="array" aca="1" ref="G258" ca="1">IF(AND($A258&lt;&gt;"",$A258&lt;&gt;"fin"),IF(INDEX(Dépenses!$A$2:$O$5000,$B258,G$1)="","",INDEX(Dépenses!$A$2:$O$5000,$B258,G$1)),"")</f>
        <v/>
      </c>
      <c r="H258" s="11" t="str" cm="1">
        <f t="array" aca="1" ref="H258" ca="1">IF(AND($A258&lt;&gt;"",$A258&lt;&gt;"fin"),IF(INDEX(Dépenses!$A$2:$O$5000,$B258,H$1)="","",INDEX(Dépenses!$A$2:$O$5000,$B258,H$1)),"")</f>
        <v/>
      </c>
      <c r="I258" s="79" t="str" cm="1">
        <f t="array" aca="1" ref="I258" ca="1">IF(AND($A258&lt;&gt;"",$A258&lt;&gt;"fin"),IF(INDEX(Dépenses!$A$2:$O$5000,$B258,I$1)="","",INDEX(Dépenses!$A$2:$O$5000,$B258,I$1)),"")</f>
        <v/>
      </c>
      <c r="J258" s="81" t="str" cm="1">
        <f t="array" aca="1" ref="J258" ca="1">IF(AND($A258&lt;&gt;"",$A258&lt;&gt;"fin"),IF(INDEX(Dépenses!$A$2:$O$5000,$B258,J$1)="","",INDEX(Dépenses!$A$2:$O$5000,$B258,J$1)),"")</f>
        <v/>
      </c>
      <c r="K258" s="10" t="str" cm="1">
        <f t="array" aca="1" ref="K258" ca="1">IF(AND($A258&lt;&gt;"",$A258&lt;&gt;"fin"),IF(INDEX(Dépenses!$A$2:$T$5000,$B258,K$1)="","",INDEX(Dépenses!$A$2:$T$5000,$B258,K$1)),"")</f>
        <v/>
      </c>
      <c r="L258" s="10" t="str" cm="1">
        <f t="array" aca="1" ref="L258" ca="1">IF(AND($A258&lt;&gt;"",$A258&lt;&gt;"fin"),IF(INDEX(Dépenses!$A$2:$T$5000,$B258,L$1)="","",INDEX(Dépenses!$A$2:$T$5000,$B258,L$1)),"")</f>
        <v/>
      </c>
      <c r="M258" s="10" t="str" cm="1">
        <f t="array" aca="1" ref="M258" ca="1">IF(AND($A258&lt;&gt;"",$A258&lt;&gt;"fin"),IF(INDEX(Dépenses!$A$2:$T$5000,$B258,M$1)="","",INDEX(Dépenses!$A$2:$T$5000,$B258,M$1)),"")</f>
        <v/>
      </c>
      <c r="N258" s="10" t="str" cm="1">
        <f t="array" aca="1" ref="N258" ca="1">IF(AND($A258&lt;&gt;"",$A258&lt;&gt;"fin"),IF(INDEX(Dépenses!$A$2:$T$5000,$B258,N$1)="","",INDEX(Dépenses!$A$2:$T$5000,$B258,N$1)),"")</f>
        <v/>
      </c>
      <c r="O258" s="10" t="str" cm="1">
        <f t="array" aca="1" ref="O258" ca="1">IF(AND($A258&lt;&gt;"",$A258&lt;&gt;"fin"),IF(INDEX(Dépenses!$A$2:$T$5000,$B258,O$1)="","",INDEX(Dépenses!$A$2:$T$5000,$B258,O$1)),"")</f>
        <v/>
      </c>
      <c r="P258" s="10" t="str" cm="1">
        <f t="array" aca="1" ref="P258" ca="1">IF(AND($A258&lt;&gt;"",$A258&lt;&gt;"fin"),IF(INDEX(Dépenses!$A$2:$T$5000,$B258,P$1)="","",INDEX(Dépenses!$A$2:$T$5000,$B258,P$1)),"")</f>
        <v/>
      </c>
      <c r="Q258" s="10" t="str" cm="1">
        <f t="array" aca="1" ref="Q258" ca="1">IF(AND($A258&lt;&gt;"",$A258&lt;&gt;"fin"),IF(INDEX(Dépenses!$A$2:$T$5000,$B258,Q$1)="","",INDEX(Dépenses!$A$2:$T$5000,$B258,Q$1)),"")</f>
        <v/>
      </c>
      <c r="R258" s="10" t="str" cm="1">
        <f t="array" aca="1" ref="R258" ca="1">IF(AND($A258&lt;&gt;"",$A258&lt;&gt;"fin"),IF(INDEX(Dépenses!$A$2:$T$5000,$B258,R$1)="","",INDEX(Dépenses!$A$2:$T$5000,$B258,R$1)),"")</f>
        <v/>
      </c>
      <c r="S258" s="10" t="str" cm="1">
        <f t="array" aca="1" ref="S258" ca="1">IF(AND($A258&lt;&gt;"",$A258&lt;&gt;"fin"),IF(INDEX(Dépenses!$A$2:$T$5000,$B258,S$1)="","",INDEX(Dépenses!$A$2:$T$5000,$B258,S$1)),"")</f>
        <v/>
      </c>
      <c r="T258" s="10" t="str" cm="1">
        <f t="array" aca="1" ref="T258" ca="1">IF(AND($A258&lt;&gt;"",$A258&lt;&gt;"fin"),IF(INDEX(Dépenses!$A$2:$T$5000,$B258,T$1)="","",INDEX(Dépenses!$A$2:$T$5000,$B258,T$1)),"")</f>
        <v/>
      </c>
    </row>
    <row r="259" spans="1:20" x14ac:dyDescent="0.25">
      <c r="A259" t="str">
        <f ca="1">IF(OR(A258="",A258="fin"),"",IF(ISNA(MATCH($F$3,OFFSET(Dépenses!$F$2:$F$5000,B258,0),0)),"fin",MATCH($F$3,OFFSET(Dépenses!$F$2:$F$5000,B258,0),0)))</f>
        <v/>
      </c>
      <c r="B259" t="str">
        <f t="shared" ca="1" si="5"/>
        <v/>
      </c>
      <c r="D259" s="79" t="str" cm="1">
        <f t="array" aca="1" ref="D259" ca="1">IF(AND($A259&lt;&gt;"",$A259&lt;&gt;"fin"),IF(INDEX(Dépenses!$A$2:$O$5000,$B259,D$1)="","",INDEX(Dépenses!$A$2:$O$5000,$B259,D$1)),"")</f>
        <v/>
      </c>
      <c r="E259" s="79" t="str" cm="1">
        <f t="array" aca="1" ref="E259" ca="1">IF(AND($A259&lt;&gt;"",$A259&lt;&gt;"fin"),IF(INDEX(Dépenses!$A$2:$O$5000,$B259,E$1)="","",INDEX(Dépenses!$A$2:$O$5000,$B259,E$1)),"")</f>
        <v/>
      </c>
      <c r="F259" s="79" t="str" cm="1">
        <f t="array" aca="1" ref="F259" ca="1">IF(AND($A259&lt;&gt;"",$A259&lt;&gt;"fin"),IF(INDEX(Dépenses!$A$2:$O$5000,$B259,F$1)="","",INDEX(Dépenses!$A$2:$O$5000,$B259,F$1)),"")</f>
        <v/>
      </c>
      <c r="G259" s="80" t="str" cm="1">
        <f t="array" aca="1" ref="G259" ca="1">IF(AND($A259&lt;&gt;"",$A259&lt;&gt;"fin"),IF(INDEX(Dépenses!$A$2:$O$5000,$B259,G$1)="","",INDEX(Dépenses!$A$2:$O$5000,$B259,G$1)),"")</f>
        <v/>
      </c>
      <c r="H259" s="11" t="str" cm="1">
        <f t="array" aca="1" ref="H259" ca="1">IF(AND($A259&lt;&gt;"",$A259&lt;&gt;"fin"),IF(INDEX(Dépenses!$A$2:$O$5000,$B259,H$1)="","",INDEX(Dépenses!$A$2:$O$5000,$B259,H$1)),"")</f>
        <v/>
      </c>
      <c r="I259" s="79" t="str" cm="1">
        <f t="array" aca="1" ref="I259" ca="1">IF(AND($A259&lt;&gt;"",$A259&lt;&gt;"fin"),IF(INDEX(Dépenses!$A$2:$O$5000,$B259,I$1)="","",INDEX(Dépenses!$A$2:$O$5000,$B259,I$1)),"")</f>
        <v/>
      </c>
      <c r="J259" s="81" t="str" cm="1">
        <f t="array" aca="1" ref="J259" ca="1">IF(AND($A259&lt;&gt;"",$A259&lt;&gt;"fin"),IF(INDEX(Dépenses!$A$2:$O$5000,$B259,J$1)="","",INDEX(Dépenses!$A$2:$O$5000,$B259,J$1)),"")</f>
        <v/>
      </c>
      <c r="K259" s="10" t="str" cm="1">
        <f t="array" aca="1" ref="K259" ca="1">IF(AND($A259&lt;&gt;"",$A259&lt;&gt;"fin"),IF(INDEX(Dépenses!$A$2:$T$5000,$B259,K$1)="","",INDEX(Dépenses!$A$2:$T$5000,$B259,K$1)),"")</f>
        <v/>
      </c>
      <c r="L259" s="10" t="str" cm="1">
        <f t="array" aca="1" ref="L259" ca="1">IF(AND($A259&lt;&gt;"",$A259&lt;&gt;"fin"),IF(INDEX(Dépenses!$A$2:$T$5000,$B259,L$1)="","",INDEX(Dépenses!$A$2:$T$5000,$B259,L$1)),"")</f>
        <v/>
      </c>
      <c r="M259" s="10" t="str" cm="1">
        <f t="array" aca="1" ref="M259" ca="1">IF(AND($A259&lt;&gt;"",$A259&lt;&gt;"fin"),IF(INDEX(Dépenses!$A$2:$T$5000,$B259,M$1)="","",INDEX(Dépenses!$A$2:$T$5000,$B259,M$1)),"")</f>
        <v/>
      </c>
      <c r="N259" s="10" t="str" cm="1">
        <f t="array" aca="1" ref="N259" ca="1">IF(AND($A259&lt;&gt;"",$A259&lt;&gt;"fin"),IF(INDEX(Dépenses!$A$2:$T$5000,$B259,N$1)="","",INDEX(Dépenses!$A$2:$T$5000,$B259,N$1)),"")</f>
        <v/>
      </c>
      <c r="O259" s="10" t="str" cm="1">
        <f t="array" aca="1" ref="O259" ca="1">IF(AND($A259&lt;&gt;"",$A259&lt;&gt;"fin"),IF(INDEX(Dépenses!$A$2:$T$5000,$B259,O$1)="","",INDEX(Dépenses!$A$2:$T$5000,$B259,O$1)),"")</f>
        <v/>
      </c>
      <c r="P259" s="10" t="str" cm="1">
        <f t="array" aca="1" ref="P259" ca="1">IF(AND($A259&lt;&gt;"",$A259&lt;&gt;"fin"),IF(INDEX(Dépenses!$A$2:$T$5000,$B259,P$1)="","",INDEX(Dépenses!$A$2:$T$5000,$B259,P$1)),"")</f>
        <v/>
      </c>
      <c r="Q259" s="10" t="str" cm="1">
        <f t="array" aca="1" ref="Q259" ca="1">IF(AND($A259&lt;&gt;"",$A259&lt;&gt;"fin"),IF(INDEX(Dépenses!$A$2:$T$5000,$B259,Q$1)="","",INDEX(Dépenses!$A$2:$T$5000,$B259,Q$1)),"")</f>
        <v/>
      </c>
      <c r="R259" s="10" t="str" cm="1">
        <f t="array" aca="1" ref="R259" ca="1">IF(AND($A259&lt;&gt;"",$A259&lt;&gt;"fin"),IF(INDEX(Dépenses!$A$2:$T$5000,$B259,R$1)="","",INDEX(Dépenses!$A$2:$T$5000,$B259,R$1)),"")</f>
        <v/>
      </c>
      <c r="S259" s="10" t="str" cm="1">
        <f t="array" aca="1" ref="S259" ca="1">IF(AND($A259&lt;&gt;"",$A259&lt;&gt;"fin"),IF(INDEX(Dépenses!$A$2:$T$5000,$B259,S$1)="","",INDEX(Dépenses!$A$2:$T$5000,$B259,S$1)),"")</f>
        <v/>
      </c>
      <c r="T259" s="10" t="str" cm="1">
        <f t="array" aca="1" ref="T259" ca="1">IF(AND($A259&lt;&gt;"",$A259&lt;&gt;"fin"),IF(INDEX(Dépenses!$A$2:$T$5000,$B259,T$1)="","",INDEX(Dépenses!$A$2:$T$5000,$B259,T$1)),"")</f>
        <v/>
      </c>
    </row>
    <row r="260" spans="1:20" x14ac:dyDescent="0.25">
      <c r="A260" t="str">
        <f ca="1">IF(OR(A259="",A259="fin"),"",IF(ISNA(MATCH($F$3,OFFSET(Dépenses!$F$2:$F$5000,B259,0),0)),"fin",MATCH($F$3,OFFSET(Dépenses!$F$2:$F$5000,B259,0),0)))</f>
        <v/>
      </c>
      <c r="B260" t="str">
        <f t="shared" ca="1" si="5"/>
        <v/>
      </c>
      <c r="D260" s="79" t="str" cm="1">
        <f t="array" aca="1" ref="D260" ca="1">IF(AND($A260&lt;&gt;"",$A260&lt;&gt;"fin"),IF(INDEX(Dépenses!$A$2:$O$5000,$B260,D$1)="","",INDEX(Dépenses!$A$2:$O$5000,$B260,D$1)),"")</f>
        <v/>
      </c>
      <c r="E260" s="79" t="str" cm="1">
        <f t="array" aca="1" ref="E260" ca="1">IF(AND($A260&lt;&gt;"",$A260&lt;&gt;"fin"),IF(INDEX(Dépenses!$A$2:$O$5000,$B260,E$1)="","",INDEX(Dépenses!$A$2:$O$5000,$B260,E$1)),"")</f>
        <v/>
      </c>
      <c r="F260" s="79" t="str" cm="1">
        <f t="array" aca="1" ref="F260" ca="1">IF(AND($A260&lt;&gt;"",$A260&lt;&gt;"fin"),IF(INDEX(Dépenses!$A$2:$O$5000,$B260,F$1)="","",INDEX(Dépenses!$A$2:$O$5000,$B260,F$1)),"")</f>
        <v/>
      </c>
      <c r="G260" s="80" t="str" cm="1">
        <f t="array" aca="1" ref="G260" ca="1">IF(AND($A260&lt;&gt;"",$A260&lt;&gt;"fin"),IF(INDEX(Dépenses!$A$2:$O$5000,$B260,G$1)="","",INDEX(Dépenses!$A$2:$O$5000,$B260,G$1)),"")</f>
        <v/>
      </c>
      <c r="H260" s="11" t="str" cm="1">
        <f t="array" aca="1" ref="H260" ca="1">IF(AND($A260&lt;&gt;"",$A260&lt;&gt;"fin"),IF(INDEX(Dépenses!$A$2:$O$5000,$B260,H$1)="","",INDEX(Dépenses!$A$2:$O$5000,$B260,H$1)),"")</f>
        <v/>
      </c>
      <c r="I260" s="79" t="str" cm="1">
        <f t="array" aca="1" ref="I260" ca="1">IF(AND($A260&lt;&gt;"",$A260&lt;&gt;"fin"),IF(INDEX(Dépenses!$A$2:$O$5000,$B260,I$1)="","",INDEX(Dépenses!$A$2:$O$5000,$B260,I$1)),"")</f>
        <v/>
      </c>
      <c r="J260" s="81" t="str" cm="1">
        <f t="array" aca="1" ref="J260" ca="1">IF(AND($A260&lt;&gt;"",$A260&lt;&gt;"fin"),IF(INDEX(Dépenses!$A$2:$O$5000,$B260,J$1)="","",INDEX(Dépenses!$A$2:$O$5000,$B260,J$1)),"")</f>
        <v/>
      </c>
      <c r="K260" s="10" t="str" cm="1">
        <f t="array" aca="1" ref="K260" ca="1">IF(AND($A260&lt;&gt;"",$A260&lt;&gt;"fin"),IF(INDEX(Dépenses!$A$2:$T$5000,$B260,K$1)="","",INDEX(Dépenses!$A$2:$T$5000,$B260,K$1)),"")</f>
        <v/>
      </c>
      <c r="L260" s="10" t="str" cm="1">
        <f t="array" aca="1" ref="L260" ca="1">IF(AND($A260&lt;&gt;"",$A260&lt;&gt;"fin"),IF(INDEX(Dépenses!$A$2:$T$5000,$B260,L$1)="","",INDEX(Dépenses!$A$2:$T$5000,$B260,L$1)),"")</f>
        <v/>
      </c>
      <c r="M260" s="10" t="str" cm="1">
        <f t="array" aca="1" ref="M260" ca="1">IF(AND($A260&lt;&gt;"",$A260&lt;&gt;"fin"),IF(INDEX(Dépenses!$A$2:$T$5000,$B260,M$1)="","",INDEX(Dépenses!$A$2:$T$5000,$B260,M$1)),"")</f>
        <v/>
      </c>
      <c r="N260" s="10" t="str" cm="1">
        <f t="array" aca="1" ref="N260" ca="1">IF(AND($A260&lt;&gt;"",$A260&lt;&gt;"fin"),IF(INDEX(Dépenses!$A$2:$T$5000,$B260,N$1)="","",INDEX(Dépenses!$A$2:$T$5000,$B260,N$1)),"")</f>
        <v/>
      </c>
      <c r="O260" s="10" t="str" cm="1">
        <f t="array" aca="1" ref="O260" ca="1">IF(AND($A260&lt;&gt;"",$A260&lt;&gt;"fin"),IF(INDEX(Dépenses!$A$2:$T$5000,$B260,O$1)="","",INDEX(Dépenses!$A$2:$T$5000,$B260,O$1)),"")</f>
        <v/>
      </c>
      <c r="P260" s="10" t="str" cm="1">
        <f t="array" aca="1" ref="P260" ca="1">IF(AND($A260&lt;&gt;"",$A260&lt;&gt;"fin"),IF(INDEX(Dépenses!$A$2:$T$5000,$B260,P$1)="","",INDEX(Dépenses!$A$2:$T$5000,$B260,P$1)),"")</f>
        <v/>
      </c>
      <c r="Q260" s="10" t="str" cm="1">
        <f t="array" aca="1" ref="Q260" ca="1">IF(AND($A260&lt;&gt;"",$A260&lt;&gt;"fin"),IF(INDEX(Dépenses!$A$2:$T$5000,$B260,Q$1)="","",INDEX(Dépenses!$A$2:$T$5000,$B260,Q$1)),"")</f>
        <v/>
      </c>
      <c r="R260" s="10" t="str" cm="1">
        <f t="array" aca="1" ref="R260" ca="1">IF(AND($A260&lt;&gt;"",$A260&lt;&gt;"fin"),IF(INDEX(Dépenses!$A$2:$T$5000,$B260,R$1)="","",INDEX(Dépenses!$A$2:$T$5000,$B260,R$1)),"")</f>
        <v/>
      </c>
      <c r="S260" s="10" t="str" cm="1">
        <f t="array" aca="1" ref="S260" ca="1">IF(AND($A260&lt;&gt;"",$A260&lt;&gt;"fin"),IF(INDEX(Dépenses!$A$2:$T$5000,$B260,S$1)="","",INDEX(Dépenses!$A$2:$T$5000,$B260,S$1)),"")</f>
        <v/>
      </c>
      <c r="T260" s="10" t="str" cm="1">
        <f t="array" aca="1" ref="T260" ca="1">IF(AND($A260&lt;&gt;"",$A260&lt;&gt;"fin"),IF(INDEX(Dépenses!$A$2:$T$5000,$B260,T$1)="","",INDEX(Dépenses!$A$2:$T$5000,$B260,T$1)),"")</f>
        <v/>
      </c>
    </row>
    <row r="261" spans="1:20" x14ac:dyDescent="0.25">
      <c r="A261" t="str">
        <f ca="1">IF(OR(A260="",A260="fin"),"",IF(ISNA(MATCH($F$3,OFFSET(Dépenses!$F$2:$F$5000,B260,0),0)),"fin",MATCH($F$3,OFFSET(Dépenses!$F$2:$F$5000,B260,0),0)))</f>
        <v/>
      </c>
      <c r="B261" t="str">
        <f t="shared" ca="1" si="5"/>
        <v/>
      </c>
      <c r="D261" s="79" t="str" cm="1">
        <f t="array" aca="1" ref="D261" ca="1">IF(AND($A261&lt;&gt;"",$A261&lt;&gt;"fin"),IF(INDEX(Dépenses!$A$2:$O$5000,$B261,D$1)="","",INDEX(Dépenses!$A$2:$O$5000,$B261,D$1)),"")</f>
        <v/>
      </c>
      <c r="E261" s="79" t="str" cm="1">
        <f t="array" aca="1" ref="E261" ca="1">IF(AND($A261&lt;&gt;"",$A261&lt;&gt;"fin"),IF(INDEX(Dépenses!$A$2:$O$5000,$B261,E$1)="","",INDEX(Dépenses!$A$2:$O$5000,$B261,E$1)),"")</f>
        <v/>
      </c>
      <c r="F261" s="79" t="str" cm="1">
        <f t="array" aca="1" ref="F261" ca="1">IF(AND($A261&lt;&gt;"",$A261&lt;&gt;"fin"),IF(INDEX(Dépenses!$A$2:$O$5000,$B261,F$1)="","",INDEX(Dépenses!$A$2:$O$5000,$B261,F$1)),"")</f>
        <v/>
      </c>
      <c r="G261" s="80" t="str" cm="1">
        <f t="array" aca="1" ref="G261" ca="1">IF(AND($A261&lt;&gt;"",$A261&lt;&gt;"fin"),IF(INDEX(Dépenses!$A$2:$O$5000,$B261,G$1)="","",INDEX(Dépenses!$A$2:$O$5000,$B261,G$1)),"")</f>
        <v/>
      </c>
      <c r="H261" s="11" t="str" cm="1">
        <f t="array" aca="1" ref="H261" ca="1">IF(AND($A261&lt;&gt;"",$A261&lt;&gt;"fin"),IF(INDEX(Dépenses!$A$2:$O$5000,$B261,H$1)="","",INDEX(Dépenses!$A$2:$O$5000,$B261,H$1)),"")</f>
        <v/>
      </c>
      <c r="I261" s="79" t="str" cm="1">
        <f t="array" aca="1" ref="I261" ca="1">IF(AND($A261&lt;&gt;"",$A261&lt;&gt;"fin"),IF(INDEX(Dépenses!$A$2:$O$5000,$B261,I$1)="","",INDEX(Dépenses!$A$2:$O$5000,$B261,I$1)),"")</f>
        <v/>
      </c>
      <c r="J261" s="81" t="str" cm="1">
        <f t="array" aca="1" ref="J261" ca="1">IF(AND($A261&lt;&gt;"",$A261&lt;&gt;"fin"),IF(INDEX(Dépenses!$A$2:$O$5000,$B261,J$1)="","",INDEX(Dépenses!$A$2:$O$5000,$B261,J$1)),"")</f>
        <v/>
      </c>
      <c r="K261" s="10" t="str" cm="1">
        <f t="array" aca="1" ref="K261" ca="1">IF(AND($A261&lt;&gt;"",$A261&lt;&gt;"fin"),IF(INDEX(Dépenses!$A$2:$T$5000,$B261,K$1)="","",INDEX(Dépenses!$A$2:$T$5000,$B261,K$1)),"")</f>
        <v/>
      </c>
      <c r="L261" s="10" t="str" cm="1">
        <f t="array" aca="1" ref="L261" ca="1">IF(AND($A261&lt;&gt;"",$A261&lt;&gt;"fin"),IF(INDEX(Dépenses!$A$2:$T$5000,$B261,L$1)="","",INDEX(Dépenses!$A$2:$T$5000,$B261,L$1)),"")</f>
        <v/>
      </c>
      <c r="M261" s="10" t="str" cm="1">
        <f t="array" aca="1" ref="M261" ca="1">IF(AND($A261&lt;&gt;"",$A261&lt;&gt;"fin"),IF(INDEX(Dépenses!$A$2:$T$5000,$B261,M$1)="","",INDEX(Dépenses!$A$2:$T$5000,$B261,M$1)),"")</f>
        <v/>
      </c>
      <c r="N261" s="10" t="str" cm="1">
        <f t="array" aca="1" ref="N261" ca="1">IF(AND($A261&lt;&gt;"",$A261&lt;&gt;"fin"),IF(INDEX(Dépenses!$A$2:$T$5000,$B261,N$1)="","",INDEX(Dépenses!$A$2:$T$5000,$B261,N$1)),"")</f>
        <v/>
      </c>
      <c r="O261" s="10" t="str" cm="1">
        <f t="array" aca="1" ref="O261" ca="1">IF(AND($A261&lt;&gt;"",$A261&lt;&gt;"fin"),IF(INDEX(Dépenses!$A$2:$T$5000,$B261,O$1)="","",INDEX(Dépenses!$A$2:$T$5000,$B261,O$1)),"")</f>
        <v/>
      </c>
      <c r="P261" s="10" t="str" cm="1">
        <f t="array" aca="1" ref="P261" ca="1">IF(AND($A261&lt;&gt;"",$A261&lt;&gt;"fin"),IF(INDEX(Dépenses!$A$2:$T$5000,$B261,P$1)="","",INDEX(Dépenses!$A$2:$T$5000,$B261,P$1)),"")</f>
        <v/>
      </c>
      <c r="Q261" s="10" t="str" cm="1">
        <f t="array" aca="1" ref="Q261" ca="1">IF(AND($A261&lt;&gt;"",$A261&lt;&gt;"fin"),IF(INDEX(Dépenses!$A$2:$T$5000,$B261,Q$1)="","",INDEX(Dépenses!$A$2:$T$5000,$B261,Q$1)),"")</f>
        <v/>
      </c>
      <c r="R261" s="10" t="str" cm="1">
        <f t="array" aca="1" ref="R261" ca="1">IF(AND($A261&lt;&gt;"",$A261&lt;&gt;"fin"),IF(INDEX(Dépenses!$A$2:$T$5000,$B261,R$1)="","",INDEX(Dépenses!$A$2:$T$5000,$B261,R$1)),"")</f>
        <v/>
      </c>
      <c r="S261" s="10" t="str" cm="1">
        <f t="array" aca="1" ref="S261" ca="1">IF(AND($A261&lt;&gt;"",$A261&lt;&gt;"fin"),IF(INDEX(Dépenses!$A$2:$T$5000,$B261,S$1)="","",INDEX(Dépenses!$A$2:$T$5000,$B261,S$1)),"")</f>
        <v/>
      </c>
      <c r="T261" s="10" t="str" cm="1">
        <f t="array" aca="1" ref="T261" ca="1">IF(AND($A261&lt;&gt;"",$A261&lt;&gt;"fin"),IF(INDEX(Dépenses!$A$2:$T$5000,$B261,T$1)="","",INDEX(Dépenses!$A$2:$T$5000,$B261,T$1)),"")</f>
        <v/>
      </c>
    </row>
    <row r="262" spans="1:20" x14ac:dyDescent="0.25">
      <c r="A262" t="str">
        <f ca="1">IF(OR(A261="",A261="fin"),"",IF(ISNA(MATCH($F$3,OFFSET(Dépenses!$F$2:$F$5000,B261,0),0)),"fin",MATCH($F$3,OFFSET(Dépenses!$F$2:$F$5000,B261,0),0)))</f>
        <v/>
      </c>
      <c r="B262" t="str">
        <f t="shared" ca="1" si="5"/>
        <v/>
      </c>
      <c r="D262" s="79" t="str" cm="1">
        <f t="array" aca="1" ref="D262" ca="1">IF(AND($A262&lt;&gt;"",$A262&lt;&gt;"fin"),IF(INDEX(Dépenses!$A$2:$O$5000,$B262,D$1)="","",INDEX(Dépenses!$A$2:$O$5000,$B262,D$1)),"")</f>
        <v/>
      </c>
      <c r="E262" s="79" t="str" cm="1">
        <f t="array" aca="1" ref="E262" ca="1">IF(AND($A262&lt;&gt;"",$A262&lt;&gt;"fin"),IF(INDEX(Dépenses!$A$2:$O$5000,$B262,E$1)="","",INDEX(Dépenses!$A$2:$O$5000,$B262,E$1)),"")</f>
        <v/>
      </c>
      <c r="F262" s="79" t="str" cm="1">
        <f t="array" aca="1" ref="F262" ca="1">IF(AND($A262&lt;&gt;"",$A262&lt;&gt;"fin"),IF(INDEX(Dépenses!$A$2:$O$5000,$B262,F$1)="","",INDEX(Dépenses!$A$2:$O$5000,$B262,F$1)),"")</f>
        <v/>
      </c>
      <c r="G262" s="80" t="str" cm="1">
        <f t="array" aca="1" ref="G262" ca="1">IF(AND($A262&lt;&gt;"",$A262&lt;&gt;"fin"),IF(INDEX(Dépenses!$A$2:$O$5000,$B262,G$1)="","",INDEX(Dépenses!$A$2:$O$5000,$B262,G$1)),"")</f>
        <v/>
      </c>
      <c r="H262" s="11" t="str" cm="1">
        <f t="array" aca="1" ref="H262" ca="1">IF(AND($A262&lt;&gt;"",$A262&lt;&gt;"fin"),IF(INDEX(Dépenses!$A$2:$O$5000,$B262,H$1)="","",INDEX(Dépenses!$A$2:$O$5000,$B262,H$1)),"")</f>
        <v/>
      </c>
      <c r="I262" s="79" t="str" cm="1">
        <f t="array" aca="1" ref="I262" ca="1">IF(AND($A262&lt;&gt;"",$A262&lt;&gt;"fin"),IF(INDEX(Dépenses!$A$2:$O$5000,$B262,I$1)="","",INDEX(Dépenses!$A$2:$O$5000,$B262,I$1)),"")</f>
        <v/>
      </c>
      <c r="J262" s="81" t="str" cm="1">
        <f t="array" aca="1" ref="J262" ca="1">IF(AND($A262&lt;&gt;"",$A262&lt;&gt;"fin"),IF(INDEX(Dépenses!$A$2:$O$5000,$B262,J$1)="","",INDEX(Dépenses!$A$2:$O$5000,$B262,J$1)),"")</f>
        <v/>
      </c>
      <c r="K262" s="10" t="str" cm="1">
        <f t="array" aca="1" ref="K262" ca="1">IF(AND($A262&lt;&gt;"",$A262&lt;&gt;"fin"),IF(INDEX(Dépenses!$A$2:$T$5000,$B262,K$1)="","",INDEX(Dépenses!$A$2:$T$5000,$B262,K$1)),"")</f>
        <v/>
      </c>
      <c r="L262" s="10" t="str" cm="1">
        <f t="array" aca="1" ref="L262" ca="1">IF(AND($A262&lt;&gt;"",$A262&lt;&gt;"fin"),IF(INDEX(Dépenses!$A$2:$T$5000,$B262,L$1)="","",INDEX(Dépenses!$A$2:$T$5000,$B262,L$1)),"")</f>
        <v/>
      </c>
      <c r="M262" s="10" t="str" cm="1">
        <f t="array" aca="1" ref="M262" ca="1">IF(AND($A262&lt;&gt;"",$A262&lt;&gt;"fin"),IF(INDEX(Dépenses!$A$2:$T$5000,$B262,M$1)="","",INDEX(Dépenses!$A$2:$T$5000,$B262,M$1)),"")</f>
        <v/>
      </c>
      <c r="N262" s="10" t="str" cm="1">
        <f t="array" aca="1" ref="N262" ca="1">IF(AND($A262&lt;&gt;"",$A262&lt;&gt;"fin"),IF(INDEX(Dépenses!$A$2:$T$5000,$B262,N$1)="","",INDEX(Dépenses!$A$2:$T$5000,$B262,N$1)),"")</f>
        <v/>
      </c>
      <c r="O262" s="10" t="str" cm="1">
        <f t="array" aca="1" ref="O262" ca="1">IF(AND($A262&lt;&gt;"",$A262&lt;&gt;"fin"),IF(INDEX(Dépenses!$A$2:$T$5000,$B262,O$1)="","",INDEX(Dépenses!$A$2:$T$5000,$B262,O$1)),"")</f>
        <v/>
      </c>
      <c r="P262" s="10" t="str" cm="1">
        <f t="array" aca="1" ref="P262" ca="1">IF(AND($A262&lt;&gt;"",$A262&lt;&gt;"fin"),IF(INDEX(Dépenses!$A$2:$T$5000,$B262,P$1)="","",INDEX(Dépenses!$A$2:$T$5000,$B262,P$1)),"")</f>
        <v/>
      </c>
      <c r="Q262" s="10" t="str" cm="1">
        <f t="array" aca="1" ref="Q262" ca="1">IF(AND($A262&lt;&gt;"",$A262&lt;&gt;"fin"),IF(INDEX(Dépenses!$A$2:$T$5000,$B262,Q$1)="","",INDEX(Dépenses!$A$2:$T$5000,$B262,Q$1)),"")</f>
        <v/>
      </c>
      <c r="R262" s="10" t="str" cm="1">
        <f t="array" aca="1" ref="R262" ca="1">IF(AND($A262&lt;&gt;"",$A262&lt;&gt;"fin"),IF(INDEX(Dépenses!$A$2:$T$5000,$B262,R$1)="","",INDEX(Dépenses!$A$2:$T$5000,$B262,R$1)),"")</f>
        <v/>
      </c>
      <c r="S262" s="10" t="str" cm="1">
        <f t="array" aca="1" ref="S262" ca="1">IF(AND($A262&lt;&gt;"",$A262&lt;&gt;"fin"),IF(INDEX(Dépenses!$A$2:$T$5000,$B262,S$1)="","",INDEX(Dépenses!$A$2:$T$5000,$B262,S$1)),"")</f>
        <v/>
      </c>
      <c r="T262" s="10" t="str" cm="1">
        <f t="array" aca="1" ref="T262" ca="1">IF(AND($A262&lt;&gt;"",$A262&lt;&gt;"fin"),IF(INDEX(Dépenses!$A$2:$T$5000,$B262,T$1)="","",INDEX(Dépenses!$A$2:$T$5000,$B262,T$1)),"")</f>
        <v/>
      </c>
    </row>
    <row r="263" spans="1:20" x14ac:dyDescent="0.25">
      <c r="A263" t="str">
        <f ca="1">IF(OR(A262="",A262="fin"),"",IF(ISNA(MATCH($F$3,OFFSET(Dépenses!$F$2:$F$5000,B262,0),0)),"fin",MATCH($F$3,OFFSET(Dépenses!$F$2:$F$5000,B262,0),0)))</f>
        <v/>
      </c>
      <c r="B263" t="str">
        <f t="shared" ca="1" si="5"/>
        <v/>
      </c>
      <c r="D263" s="79" t="str" cm="1">
        <f t="array" aca="1" ref="D263" ca="1">IF(AND($A263&lt;&gt;"",$A263&lt;&gt;"fin"),IF(INDEX(Dépenses!$A$2:$O$5000,$B263,D$1)="","",INDEX(Dépenses!$A$2:$O$5000,$B263,D$1)),"")</f>
        <v/>
      </c>
      <c r="E263" s="79" t="str" cm="1">
        <f t="array" aca="1" ref="E263" ca="1">IF(AND($A263&lt;&gt;"",$A263&lt;&gt;"fin"),IF(INDEX(Dépenses!$A$2:$O$5000,$B263,E$1)="","",INDEX(Dépenses!$A$2:$O$5000,$B263,E$1)),"")</f>
        <v/>
      </c>
      <c r="F263" s="79" t="str" cm="1">
        <f t="array" aca="1" ref="F263" ca="1">IF(AND($A263&lt;&gt;"",$A263&lt;&gt;"fin"),IF(INDEX(Dépenses!$A$2:$O$5000,$B263,F$1)="","",INDEX(Dépenses!$A$2:$O$5000,$B263,F$1)),"")</f>
        <v/>
      </c>
      <c r="G263" s="80" t="str" cm="1">
        <f t="array" aca="1" ref="G263" ca="1">IF(AND($A263&lt;&gt;"",$A263&lt;&gt;"fin"),IF(INDEX(Dépenses!$A$2:$O$5000,$B263,G$1)="","",INDEX(Dépenses!$A$2:$O$5000,$B263,G$1)),"")</f>
        <v/>
      </c>
      <c r="H263" s="11" t="str" cm="1">
        <f t="array" aca="1" ref="H263" ca="1">IF(AND($A263&lt;&gt;"",$A263&lt;&gt;"fin"),IF(INDEX(Dépenses!$A$2:$O$5000,$B263,H$1)="","",INDEX(Dépenses!$A$2:$O$5000,$B263,H$1)),"")</f>
        <v/>
      </c>
      <c r="I263" s="79" t="str" cm="1">
        <f t="array" aca="1" ref="I263" ca="1">IF(AND($A263&lt;&gt;"",$A263&lt;&gt;"fin"),IF(INDEX(Dépenses!$A$2:$O$5000,$B263,I$1)="","",INDEX(Dépenses!$A$2:$O$5000,$B263,I$1)),"")</f>
        <v/>
      </c>
      <c r="J263" s="81" t="str" cm="1">
        <f t="array" aca="1" ref="J263" ca="1">IF(AND($A263&lt;&gt;"",$A263&lt;&gt;"fin"),IF(INDEX(Dépenses!$A$2:$O$5000,$B263,J$1)="","",INDEX(Dépenses!$A$2:$O$5000,$B263,J$1)),"")</f>
        <v/>
      </c>
      <c r="K263" s="10" t="str" cm="1">
        <f t="array" aca="1" ref="K263" ca="1">IF(AND($A263&lt;&gt;"",$A263&lt;&gt;"fin"),IF(INDEX(Dépenses!$A$2:$T$5000,$B263,K$1)="","",INDEX(Dépenses!$A$2:$T$5000,$B263,K$1)),"")</f>
        <v/>
      </c>
      <c r="L263" s="10" t="str" cm="1">
        <f t="array" aca="1" ref="L263" ca="1">IF(AND($A263&lt;&gt;"",$A263&lt;&gt;"fin"),IF(INDEX(Dépenses!$A$2:$T$5000,$B263,L$1)="","",INDEX(Dépenses!$A$2:$T$5000,$B263,L$1)),"")</f>
        <v/>
      </c>
      <c r="M263" s="10" t="str" cm="1">
        <f t="array" aca="1" ref="M263" ca="1">IF(AND($A263&lt;&gt;"",$A263&lt;&gt;"fin"),IF(INDEX(Dépenses!$A$2:$T$5000,$B263,M$1)="","",INDEX(Dépenses!$A$2:$T$5000,$B263,M$1)),"")</f>
        <v/>
      </c>
      <c r="N263" s="10" t="str" cm="1">
        <f t="array" aca="1" ref="N263" ca="1">IF(AND($A263&lt;&gt;"",$A263&lt;&gt;"fin"),IF(INDEX(Dépenses!$A$2:$T$5000,$B263,N$1)="","",INDEX(Dépenses!$A$2:$T$5000,$B263,N$1)),"")</f>
        <v/>
      </c>
      <c r="O263" s="10" t="str" cm="1">
        <f t="array" aca="1" ref="O263" ca="1">IF(AND($A263&lt;&gt;"",$A263&lt;&gt;"fin"),IF(INDEX(Dépenses!$A$2:$T$5000,$B263,O$1)="","",INDEX(Dépenses!$A$2:$T$5000,$B263,O$1)),"")</f>
        <v/>
      </c>
      <c r="P263" s="10" t="str" cm="1">
        <f t="array" aca="1" ref="P263" ca="1">IF(AND($A263&lt;&gt;"",$A263&lt;&gt;"fin"),IF(INDEX(Dépenses!$A$2:$T$5000,$B263,P$1)="","",INDEX(Dépenses!$A$2:$T$5000,$B263,P$1)),"")</f>
        <v/>
      </c>
      <c r="Q263" s="10" t="str" cm="1">
        <f t="array" aca="1" ref="Q263" ca="1">IF(AND($A263&lt;&gt;"",$A263&lt;&gt;"fin"),IF(INDEX(Dépenses!$A$2:$T$5000,$B263,Q$1)="","",INDEX(Dépenses!$A$2:$T$5000,$B263,Q$1)),"")</f>
        <v/>
      </c>
      <c r="R263" s="10" t="str" cm="1">
        <f t="array" aca="1" ref="R263" ca="1">IF(AND($A263&lt;&gt;"",$A263&lt;&gt;"fin"),IF(INDEX(Dépenses!$A$2:$T$5000,$B263,R$1)="","",INDEX(Dépenses!$A$2:$T$5000,$B263,R$1)),"")</f>
        <v/>
      </c>
      <c r="S263" s="10" t="str" cm="1">
        <f t="array" aca="1" ref="S263" ca="1">IF(AND($A263&lt;&gt;"",$A263&lt;&gt;"fin"),IF(INDEX(Dépenses!$A$2:$T$5000,$B263,S$1)="","",INDEX(Dépenses!$A$2:$T$5000,$B263,S$1)),"")</f>
        <v/>
      </c>
      <c r="T263" s="10" t="str" cm="1">
        <f t="array" aca="1" ref="T263" ca="1">IF(AND($A263&lt;&gt;"",$A263&lt;&gt;"fin"),IF(INDEX(Dépenses!$A$2:$T$5000,$B263,T$1)="","",INDEX(Dépenses!$A$2:$T$5000,$B263,T$1)),"")</f>
        <v/>
      </c>
    </row>
    <row r="264" spans="1:20" x14ac:dyDescent="0.25">
      <c r="A264" t="str">
        <f ca="1">IF(OR(A263="",A263="fin"),"",IF(ISNA(MATCH($F$3,OFFSET(Dépenses!$F$2:$F$5000,B263,0),0)),"fin",MATCH($F$3,OFFSET(Dépenses!$F$2:$F$5000,B263,0),0)))</f>
        <v/>
      </c>
      <c r="B264" t="str">
        <f t="shared" ca="1" si="5"/>
        <v/>
      </c>
      <c r="D264" s="79" t="str" cm="1">
        <f t="array" aca="1" ref="D264" ca="1">IF(AND($A264&lt;&gt;"",$A264&lt;&gt;"fin"),IF(INDEX(Dépenses!$A$2:$O$5000,$B264,D$1)="","",INDEX(Dépenses!$A$2:$O$5000,$B264,D$1)),"")</f>
        <v/>
      </c>
      <c r="E264" s="79" t="str" cm="1">
        <f t="array" aca="1" ref="E264" ca="1">IF(AND($A264&lt;&gt;"",$A264&lt;&gt;"fin"),IF(INDEX(Dépenses!$A$2:$O$5000,$B264,E$1)="","",INDEX(Dépenses!$A$2:$O$5000,$B264,E$1)),"")</f>
        <v/>
      </c>
      <c r="F264" s="79" t="str" cm="1">
        <f t="array" aca="1" ref="F264" ca="1">IF(AND($A264&lt;&gt;"",$A264&lt;&gt;"fin"),IF(INDEX(Dépenses!$A$2:$O$5000,$B264,F$1)="","",INDEX(Dépenses!$A$2:$O$5000,$B264,F$1)),"")</f>
        <v/>
      </c>
      <c r="G264" s="80" t="str" cm="1">
        <f t="array" aca="1" ref="G264" ca="1">IF(AND($A264&lt;&gt;"",$A264&lt;&gt;"fin"),IF(INDEX(Dépenses!$A$2:$O$5000,$B264,G$1)="","",INDEX(Dépenses!$A$2:$O$5000,$B264,G$1)),"")</f>
        <v/>
      </c>
      <c r="H264" s="11" t="str" cm="1">
        <f t="array" aca="1" ref="H264" ca="1">IF(AND($A264&lt;&gt;"",$A264&lt;&gt;"fin"),IF(INDEX(Dépenses!$A$2:$O$5000,$B264,H$1)="","",INDEX(Dépenses!$A$2:$O$5000,$B264,H$1)),"")</f>
        <v/>
      </c>
      <c r="I264" s="79" t="str" cm="1">
        <f t="array" aca="1" ref="I264" ca="1">IF(AND($A264&lt;&gt;"",$A264&lt;&gt;"fin"),IF(INDEX(Dépenses!$A$2:$O$5000,$B264,I$1)="","",INDEX(Dépenses!$A$2:$O$5000,$B264,I$1)),"")</f>
        <v/>
      </c>
      <c r="J264" s="81" t="str" cm="1">
        <f t="array" aca="1" ref="J264" ca="1">IF(AND($A264&lt;&gt;"",$A264&lt;&gt;"fin"),IF(INDEX(Dépenses!$A$2:$O$5000,$B264,J$1)="","",INDEX(Dépenses!$A$2:$O$5000,$B264,J$1)),"")</f>
        <v/>
      </c>
      <c r="K264" s="10" t="str" cm="1">
        <f t="array" aca="1" ref="K264" ca="1">IF(AND($A264&lt;&gt;"",$A264&lt;&gt;"fin"),IF(INDEX(Dépenses!$A$2:$T$5000,$B264,K$1)="","",INDEX(Dépenses!$A$2:$T$5000,$B264,K$1)),"")</f>
        <v/>
      </c>
      <c r="L264" s="10" t="str" cm="1">
        <f t="array" aca="1" ref="L264" ca="1">IF(AND($A264&lt;&gt;"",$A264&lt;&gt;"fin"),IF(INDEX(Dépenses!$A$2:$T$5000,$B264,L$1)="","",INDEX(Dépenses!$A$2:$T$5000,$B264,L$1)),"")</f>
        <v/>
      </c>
      <c r="M264" s="10" t="str" cm="1">
        <f t="array" aca="1" ref="M264" ca="1">IF(AND($A264&lt;&gt;"",$A264&lt;&gt;"fin"),IF(INDEX(Dépenses!$A$2:$T$5000,$B264,M$1)="","",INDEX(Dépenses!$A$2:$T$5000,$B264,M$1)),"")</f>
        <v/>
      </c>
      <c r="N264" s="10" t="str" cm="1">
        <f t="array" aca="1" ref="N264" ca="1">IF(AND($A264&lt;&gt;"",$A264&lt;&gt;"fin"),IF(INDEX(Dépenses!$A$2:$T$5000,$B264,N$1)="","",INDEX(Dépenses!$A$2:$T$5000,$B264,N$1)),"")</f>
        <v/>
      </c>
      <c r="O264" s="10" t="str" cm="1">
        <f t="array" aca="1" ref="O264" ca="1">IF(AND($A264&lt;&gt;"",$A264&lt;&gt;"fin"),IF(INDEX(Dépenses!$A$2:$T$5000,$B264,O$1)="","",INDEX(Dépenses!$A$2:$T$5000,$B264,O$1)),"")</f>
        <v/>
      </c>
      <c r="P264" s="10" t="str" cm="1">
        <f t="array" aca="1" ref="P264" ca="1">IF(AND($A264&lt;&gt;"",$A264&lt;&gt;"fin"),IF(INDEX(Dépenses!$A$2:$T$5000,$B264,P$1)="","",INDEX(Dépenses!$A$2:$T$5000,$B264,P$1)),"")</f>
        <v/>
      </c>
      <c r="Q264" s="10" t="str" cm="1">
        <f t="array" aca="1" ref="Q264" ca="1">IF(AND($A264&lt;&gt;"",$A264&lt;&gt;"fin"),IF(INDEX(Dépenses!$A$2:$T$5000,$B264,Q$1)="","",INDEX(Dépenses!$A$2:$T$5000,$B264,Q$1)),"")</f>
        <v/>
      </c>
      <c r="R264" s="10" t="str" cm="1">
        <f t="array" aca="1" ref="R264" ca="1">IF(AND($A264&lt;&gt;"",$A264&lt;&gt;"fin"),IF(INDEX(Dépenses!$A$2:$T$5000,$B264,R$1)="","",INDEX(Dépenses!$A$2:$T$5000,$B264,R$1)),"")</f>
        <v/>
      </c>
      <c r="S264" s="10" t="str" cm="1">
        <f t="array" aca="1" ref="S264" ca="1">IF(AND($A264&lt;&gt;"",$A264&lt;&gt;"fin"),IF(INDEX(Dépenses!$A$2:$T$5000,$B264,S$1)="","",INDEX(Dépenses!$A$2:$T$5000,$B264,S$1)),"")</f>
        <v/>
      </c>
      <c r="T264" s="10" t="str" cm="1">
        <f t="array" aca="1" ref="T264" ca="1">IF(AND($A264&lt;&gt;"",$A264&lt;&gt;"fin"),IF(INDEX(Dépenses!$A$2:$T$5000,$B264,T$1)="","",INDEX(Dépenses!$A$2:$T$5000,$B264,T$1)),"")</f>
        <v/>
      </c>
    </row>
    <row r="265" spans="1:20" x14ac:dyDescent="0.25">
      <c r="A265" t="str">
        <f ca="1">IF(OR(A264="",A264="fin"),"",IF(ISNA(MATCH($F$3,OFFSET(Dépenses!$F$2:$F$5000,B264,0),0)),"fin",MATCH($F$3,OFFSET(Dépenses!$F$2:$F$5000,B264,0),0)))</f>
        <v/>
      </c>
      <c r="B265" t="str">
        <f t="shared" ca="1" si="5"/>
        <v/>
      </c>
      <c r="D265" s="79" t="str" cm="1">
        <f t="array" aca="1" ref="D265" ca="1">IF(AND($A265&lt;&gt;"",$A265&lt;&gt;"fin"),IF(INDEX(Dépenses!$A$2:$O$5000,$B265,D$1)="","",INDEX(Dépenses!$A$2:$O$5000,$B265,D$1)),"")</f>
        <v/>
      </c>
      <c r="E265" s="79" t="str" cm="1">
        <f t="array" aca="1" ref="E265" ca="1">IF(AND($A265&lt;&gt;"",$A265&lt;&gt;"fin"),IF(INDEX(Dépenses!$A$2:$O$5000,$B265,E$1)="","",INDEX(Dépenses!$A$2:$O$5000,$B265,E$1)),"")</f>
        <v/>
      </c>
      <c r="F265" s="79" t="str" cm="1">
        <f t="array" aca="1" ref="F265" ca="1">IF(AND($A265&lt;&gt;"",$A265&lt;&gt;"fin"),IF(INDEX(Dépenses!$A$2:$O$5000,$B265,F$1)="","",INDEX(Dépenses!$A$2:$O$5000,$B265,F$1)),"")</f>
        <v/>
      </c>
      <c r="G265" s="80" t="str" cm="1">
        <f t="array" aca="1" ref="G265" ca="1">IF(AND($A265&lt;&gt;"",$A265&lt;&gt;"fin"),IF(INDEX(Dépenses!$A$2:$O$5000,$B265,G$1)="","",INDEX(Dépenses!$A$2:$O$5000,$B265,G$1)),"")</f>
        <v/>
      </c>
      <c r="H265" s="11" t="str" cm="1">
        <f t="array" aca="1" ref="H265" ca="1">IF(AND($A265&lt;&gt;"",$A265&lt;&gt;"fin"),IF(INDEX(Dépenses!$A$2:$O$5000,$B265,H$1)="","",INDEX(Dépenses!$A$2:$O$5000,$B265,H$1)),"")</f>
        <v/>
      </c>
      <c r="I265" s="79" t="str" cm="1">
        <f t="array" aca="1" ref="I265" ca="1">IF(AND($A265&lt;&gt;"",$A265&lt;&gt;"fin"),IF(INDEX(Dépenses!$A$2:$O$5000,$B265,I$1)="","",INDEX(Dépenses!$A$2:$O$5000,$B265,I$1)),"")</f>
        <v/>
      </c>
      <c r="J265" s="81" t="str" cm="1">
        <f t="array" aca="1" ref="J265" ca="1">IF(AND($A265&lt;&gt;"",$A265&lt;&gt;"fin"),IF(INDEX(Dépenses!$A$2:$O$5000,$B265,J$1)="","",INDEX(Dépenses!$A$2:$O$5000,$B265,J$1)),"")</f>
        <v/>
      </c>
      <c r="K265" s="10" t="str" cm="1">
        <f t="array" aca="1" ref="K265" ca="1">IF(AND($A265&lt;&gt;"",$A265&lt;&gt;"fin"),IF(INDEX(Dépenses!$A$2:$T$5000,$B265,K$1)="","",INDEX(Dépenses!$A$2:$T$5000,$B265,K$1)),"")</f>
        <v/>
      </c>
      <c r="L265" s="10" t="str" cm="1">
        <f t="array" aca="1" ref="L265" ca="1">IF(AND($A265&lt;&gt;"",$A265&lt;&gt;"fin"),IF(INDEX(Dépenses!$A$2:$T$5000,$B265,L$1)="","",INDEX(Dépenses!$A$2:$T$5000,$B265,L$1)),"")</f>
        <v/>
      </c>
      <c r="M265" s="10" t="str" cm="1">
        <f t="array" aca="1" ref="M265" ca="1">IF(AND($A265&lt;&gt;"",$A265&lt;&gt;"fin"),IF(INDEX(Dépenses!$A$2:$T$5000,$B265,M$1)="","",INDEX(Dépenses!$A$2:$T$5000,$B265,M$1)),"")</f>
        <v/>
      </c>
      <c r="N265" s="10" t="str" cm="1">
        <f t="array" aca="1" ref="N265" ca="1">IF(AND($A265&lt;&gt;"",$A265&lt;&gt;"fin"),IF(INDEX(Dépenses!$A$2:$T$5000,$B265,N$1)="","",INDEX(Dépenses!$A$2:$T$5000,$B265,N$1)),"")</f>
        <v/>
      </c>
      <c r="O265" s="10" t="str" cm="1">
        <f t="array" aca="1" ref="O265" ca="1">IF(AND($A265&lt;&gt;"",$A265&lt;&gt;"fin"),IF(INDEX(Dépenses!$A$2:$T$5000,$B265,O$1)="","",INDEX(Dépenses!$A$2:$T$5000,$B265,O$1)),"")</f>
        <v/>
      </c>
      <c r="P265" s="10" t="str" cm="1">
        <f t="array" aca="1" ref="P265" ca="1">IF(AND($A265&lt;&gt;"",$A265&lt;&gt;"fin"),IF(INDEX(Dépenses!$A$2:$T$5000,$B265,P$1)="","",INDEX(Dépenses!$A$2:$T$5000,$B265,P$1)),"")</f>
        <v/>
      </c>
      <c r="Q265" s="10" t="str" cm="1">
        <f t="array" aca="1" ref="Q265" ca="1">IF(AND($A265&lt;&gt;"",$A265&lt;&gt;"fin"),IF(INDEX(Dépenses!$A$2:$T$5000,$B265,Q$1)="","",INDEX(Dépenses!$A$2:$T$5000,$B265,Q$1)),"")</f>
        <v/>
      </c>
      <c r="R265" s="10" t="str" cm="1">
        <f t="array" aca="1" ref="R265" ca="1">IF(AND($A265&lt;&gt;"",$A265&lt;&gt;"fin"),IF(INDEX(Dépenses!$A$2:$T$5000,$B265,R$1)="","",INDEX(Dépenses!$A$2:$T$5000,$B265,R$1)),"")</f>
        <v/>
      </c>
      <c r="S265" s="10" t="str" cm="1">
        <f t="array" aca="1" ref="S265" ca="1">IF(AND($A265&lt;&gt;"",$A265&lt;&gt;"fin"),IF(INDEX(Dépenses!$A$2:$T$5000,$B265,S$1)="","",INDEX(Dépenses!$A$2:$T$5000,$B265,S$1)),"")</f>
        <v/>
      </c>
      <c r="T265" s="10" t="str" cm="1">
        <f t="array" aca="1" ref="T265" ca="1">IF(AND($A265&lt;&gt;"",$A265&lt;&gt;"fin"),IF(INDEX(Dépenses!$A$2:$T$5000,$B265,T$1)="","",INDEX(Dépenses!$A$2:$T$5000,$B265,T$1)),"")</f>
        <v/>
      </c>
    </row>
    <row r="266" spans="1:20" x14ac:dyDescent="0.25">
      <c r="A266" t="str">
        <f ca="1">IF(OR(A265="",A265="fin"),"",IF(ISNA(MATCH($F$3,OFFSET(Dépenses!$F$2:$F$5000,B265,0),0)),"fin",MATCH($F$3,OFFSET(Dépenses!$F$2:$F$5000,B265,0),0)))</f>
        <v/>
      </c>
      <c r="B266" t="str">
        <f t="shared" ca="1" si="5"/>
        <v/>
      </c>
      <c r="D266" s="79" t="str" cm="1">
        <f t="array" aca="1" ref="D266" ca="1">IF(AND($A266&lt;&gt;"",$A266&lt;&gt;"fin"),IF(INDEX(Dépenses!$A$2:$O$5000,$B266,D$1)="","",INDEX(Dépenses!$A$2:$O$5000,$B266,D$1)),"")</f>
        <v/>
      </c>
      <c r="E266" s="79" t="str" cm="1">
        <f t="array" aca="1" ref="E266" ca="1">IF(AND($A266&lt;&gt;"",$A266&lt;&gt;"fin"),IF(INDEX(Dépenses!$A$2:$O$5000,$B266,E$1)="","",INDEX(Dépenses!$A$2:$O$5000,$B266,E$1)),"")</f>
        <v/>
      </c>
      <c r="F266" s="79" t="str" cm="1">
        <f t="array" aca="1" ref="F266" ca="1">IF(AND($A266&lt;&gt;"",$A266&lt;&gt;"fin"),IF(INDEX(Dépenses!$A$2:$O$5000,$B266,F$1)="","",INDEX(Dépenses!$A$2:$O$5000,$B266,F$1)),"")</f>
        <v/>
      </c>
      <c r="G266" s="80" t="str" cm="1">
        <f t="array" aca="1" ref="G266" ca="1">IF(AND($A266&lt;&gt;"",$A266&lt;&gt;"fin"),IF(INDEX(Dépenses!$A$2:$O$5000,$B266,G$1)="","",INDEX(Dépenses!$A$2:$O$5000,$B266,G$1)),"")</f>
        <v/>
      </c>
      <c r="H266" s="11" t="str" cm="1">
        <f t="array" aca="1" ref="H266" ca="1">IF(AND($A266&lt;&gt;"",$A266&lt;&gt;"fin"),IF(INDEX(Dépenses!$A$2:$O$5000,$B266,H$1)="","",INDEX(Dépenses!$A$2:$O$5000,$B266,H$1)),"")</f>
        <v/>
      </c>
      <c r="I266" s="79" t="str" cm="1">
        <f t="array" aca="1" ref="I266" ca="1">IF(AND($A266&lt;&gt;"",$A266&lt;&gt;"fin"),IF(INDEX(Dépenses!$A$2:$O$5000,$B266,I$1)="","",INDEX(Dépenses!$A$2:$O$5000,$B266,I$1)),"")</f>
        <v/>
      </c>
      <c r="J266" s="81" t="str" cm="1">
        <f t="array" aca="1" ref="J266" ca="1">IF(AND($A266&lt;&gt;"",$A266&lt;&gt;"fin"),IF(INDEX(Dépenses!$A$2:$O$5000,$B266,J$1)="","",INDEX(Dépenses!$A$2:$O$5000,$B266,J$1)),"")</f>
        <v/>
      </c>
      <c r="K266" s="10" t="str" cm="1">
        <f t="array" aca="1" ref="K266" ca="1">IF(AND($A266&lt;&gt;"",$A266&lt;&gt;"fin"),IF(INDEX(Dépenses!$A$2:$T$5000,$B266,K$1)="","",INDEX(Dépenses!$A$2:$T$5000,$B266,K$1)),"")</f>
        <v/>
      </c>
      <c r="L266" s="10" t="str" cm="1">
        <f t="array" aca="1" ref="L266" ca="1">IF(AND($A266&lt;&gt;"",$A266&lt;&gt;"fin"),IF(INDEX(Dépenses!$A$2:$T$5000,$B266,L$1)="","",INDEX(Dépenses!$A$2:$T$5000,$B266,L$1)),"")</f>
        <v/>
      </c>
      <c r="M266" s="10" t="str" cm="1">
        <f t="array" aca="1" ref="M266" ca="1">IF(AND($A266&lt;&gt;"",$A266&lt;&gt;"fin"),IF(INDEX(Dépenses!$A$2:$T$5000,$B266,M$1)="","",INDEX(Dépenses!$A$2:$T$5000,$B266,M$1)),"")</f>
        <v/>
      </c>
      <c r="N266" s="10" t="str" cm="1">
        <f t="array" aca="1" ref="N266" ca="1">IF(AND($A266&lt;&gt;"",$A266&lt;&gt;"fin"),IF(INDEX(Dépenses!$A$2:$T$5000,$B266,N$1)="","",INDEX(Dépenses!$A$2:$T$5000,$B266,N$1)),"")</f>
        <v/>
      </c>
      <c r="O266" s="10" t="str" cm="1">
        <f t="array" aca="1" ref="O266" ca="1">IF(AND($A266&lt;&gt;"",$A266&lt;&gt;"fin"),IF(INDEX(Dépenses!$A$2:$T$5000,$B266,O$1)="","",INDEX(Dépenses!$A$2:$T$5000,$B266,O$1)),"")</f>
        <v/>
      </c>
      <c r="P266" s="10" t="str" cm="1">
        <f t="array" aca="1" ref="P266" ca="1">IF(AND($A266&lt;&gt;"",$A266&lt;&gt;"fin"),IF(INDEX(Dépenses!$A$2:$T$5000,$B266,P$1)="","",INDEX(Dépenses!$A$2:$T$5000,$B266,P$1)),"")</f>
        <v/>
      </c>
      <c r="Q266" s="10" t="str" cm="1">
        <f t="array" aca="1" ref="Q266" ca="1">IF(AND($A266&lt;&gt;"",$A266&lt;&gt;"fin"),IF(INDEX(Dépenses!$A$2:$T$5000,$B266,Q$1)="","",INDEX(Dépenses!$A$2:$T$5000,$B266,Q$1)),"")</f>
        <v/>
      </c>
      <c r="R266" s="10" t="str" cm="1">
        <f t="array" aca="1" ref="R266" ca="1">IF(AND($A266&lt;&gt;"",$A266&lt;&gt;"fin"),IF(INDEX(Dépenses!$A$2:$T$5000,$B266,R$1)="","",INDEX(Dépenses!$A$2:$T$5000,$B266,R$1)),"")</f>
        <v/>
      </c>
      <c r="S266" s="10" t="str" cm="1">
        <f t="array" aca="1" ref="S266" ca="1">IF(AND($A266&lt;&gt;"",$A266&lt;&gt;"fin"),IF(INDEX(Dépenses!$A$2:$T$5000,$B266,S$1)="","",INDEX(Dépenses!$A$2:$T$5000,$B266,S$1)),"")</f>
        <v/>
      </c>
      <c r="T266" s="10" t="str" cm="1">
        <f t="array" aca="1" ref="T266" ca="1">IF(AND($A266&lt;&gt;"",$A266&lt;&gt;"fin"),IF(INDEX(Dépenses!$A$2:$T$5000,$B266,T$1)="","",INDEX(Dépenses!$A$2:$T$5000,$B266,T$1)),"")</f>
        <v/>
      </c>
    </row>
    <row r="267" spans="1:20" x14ac:dyDescent="0.25">
      <c r="A267" t="str">
        <f ca="1">IF(OR(A266="",A266="fin"),"",IF(ISNA(MATCH($F$3,OFFSET(Dépenses!$F$2:$F$5000,B266,0),0)),"fin",MATCH($F$3,OFFSET(Dépenses!$F$2:$F$5000,B266,0),0)))</f>
        <v/>
      </c>
      <c r="B267" t="str">
        <f t="shared" ca="1" si="5"/>
        <v/>
      </c>
      <c r="D267" s="79" t="str" cm="1">
        <f t="array" aca="1" ref="D267" ca="1">IF(AND($A267&lt;&gt;"",$A267&lt;&gt;"fin"),IF(INDEX(Dépenses!$A$2:$O$5000,$B267,D$1)="","",INDEX(Dépenses!$A$2:$O$5000,$B267,D$1)),"")</f>
        <v/>
      </c>
      <c r="E267" s="79" t="str" cm="1">
        <f t="array" aca="1" ref="E267" ca="1">IF(AND($A267&lt;&gt;"",$A267&lt;&gt;"fin"),IF(INDEX(Dépenses!$A$2:$O$5000,$B267,E$1)="","",INDEX(Dépenses!$A$2:$O$5000,$B267,E$1)),"")</f>
        <v/>
      </c>
      <c r="F267" s="79" t="str" cm="1">
        <f t="array" aca="1" ref="F267" ca="1">IF(AND($A267&lt;&gt;"",$A267&lt;&gt;"fin"),IF(INDEX(Dépenses!$A$2:$O$5000,$B267,F$1)="","",INDEX(Dépenses!$A$2:$O$5000,$B267,F$1)),"")</f>
        <v/>
      </c>
      <c r="G267" s="80" t="str" cm="1">
        <f t="array" aca="1" ref="G267" ca="1">IF(AND($A267&lt;&gt;"",$A267&lt;&gt;"fin"),IF(INDEX(Dépenses!$A$2:$O$5000,$B267,G$1)="","",INDEX(Dépenses!$A$2:$O$5000,$B267,G$1)),"")</f>
        <v/>
      </c>
      <c r="H267" s="11" t="str" cm="1">
        <f t="array" aca="1" ref="H267" ca="1">IF(AND($A267&lt;&gt;"",$A267&lt;&gt;"fin"),IF(INDEX(Dépenses!$A$2:$O$5000,$B267,H$1)="","",INDEX(Dépenses!$A$2:$O$5000,$B267,H$1)),"")</f>
        <v/>
      </c>
      <c r="I267" s="79" t="str" cm="1">
        <f t="array" aca="1" ref="I267" ca="1">IF(AND($A267&lt;&gt;"",$A267&lt;&gt;"fin"),IF(INDEX(Dépenses!$A$2:$O$5000,$B267,I$1)="","",INDEX(Dépenses!$A$2:$O$5000,$B267,I$1)),"")</f>
        <v/>
      </c>
      <c r="J267" s="81" t="str" cm="1">
        <f t="array" aca="1" ref="J267" ca="1">IF(AND($A267&lt;&gt;"",$A267&lt;&gt;"fin"),IF(INDEX(Dépenses!$A$2:$O$5000,$B267,J$1)="","",INDEX(Dépenses!$A$2:$O$5000,$B267,J$1)),"")</f>
        <v/>
      </c>
      <c r="K267" s="10" t="str" cm="1">
        <f t="array" aca="1" ref="K267" ca="1">IF(AND($A267&lt;&gt;"",$A267&lt;&gt;"fin"),IF(INDEX(Dépenses!$A$2:$T$5000,$B267,K$1)="","",INDEX(Dépenses!$A$2:$T$5000,$B267,K$1)),"")</f>
        <v/>
      </c>
      <c r="L267" s="10" t="str" cm="1">
        <f t="array" aca="1" ref="L267" ca="1">IF(AND($A267&lt;&gt;"",$A267&lt;&gt;"fin"),IF(INDEX(Dépenses!$A$2:$T$5000,$B267,L$1)="","",INDEX(Dépenses!$A$2:$T$5000,$B267,L$1)),"")</f>
        <v/>
      </c>
      <c r="M267" s="10" t="str" cm="1">
        <f t="array" aca="1" ref="M267" ca="1">IF(AND($A267&lt;&gt;"",$A267&lt;&gt;"fin"),IF(INDEX(Dépenses!$A$2:$T$5000,$B267,M$1)="","",INDEX(Dépenses!$A$2:$T$5000,$B267,M$1)),"")</f>
        <v/>
      </c>
      <c r="N267" s="10" t="str" cm="1">
        <f t="array" aca="1" ref="N267" ca="1">IF(AND($A267&lt;&gt;"",$A267&lt;&gt;"fin"),IF(INDEX(Dépenses!$A$2:$T$5000,$B267,N$1)="","",INDEX(Dépenses!$A$2:$T$5000,$B267,N$1)),"")</f>
        <v/>
      </c>
      <c r="O267" s="10" t="str" cm="1">
        <f t="array" aca="1" ref="O267" ca="1">IF(AND($A267&lt;&gt;"",$A267&lt;&gt;"fin"),IF(INDEX(Dépenses!$A$2:$T$5000,$B267,O$1)="","",INDEX(Dépenses!$A$2:$T$5000,$B267,O$1)),"")</f>
        <v/>
      </c>
      <c r="P267" s="10" t="str" cm="1">
        <f t="array" aca="1" ref="P267" ca="1">IF(AND($A267&lt;&gt;"",$A267&lt;&gt;"fin"),IF(INDEX(Dépenses!$A$2:$T$5000,$B267,P$1)="","",INDEX(Dépenses!$A$2:$T$5000,$B267,P$1)),"")</f>
        <v/>
      </c>
      <c r="Q267" s="10" t="str" cm="1">
        <f t="array" aca="1" ref="Q267" ca="1">IF(AND($A267&lt;&gt;"",$A267&lt;&gt;"fin"),IF(INDEX(Dépenses!$A$2:$T$5000,$B267,Q$1)="","",INDEX(Dépenses!$A$2:$T$5000,$B267,Q$1)),"")</f>
        <v/>
      </c>
      <c r="R267" s="10" t="str" cm="1">
        <f t="array" aca="1" ref="R267" ca="1">IF(AND($A267&lt;&gt;"",$A267&lt;&gt;"fin"),IF(INDEX(Dépenses!$A$2:$T$5000,$B267,R$1)="","",INDEX(Dépenses!$A$2:$T$5000,$B267,R$1)),"")</f>
        <v/>
      </c>
      <c r="S267" s="10" t="str" cm="1">
        <f t="array" aca="1" ref="S267" ca="1">IF(AND($A267&lt;&gt;"",$A267&lt;&gt;"fin"),IF(INDEX(Dépenses!$A$2:$T$5000,$B267,S$1)="","",INDEX(Dépenses!$A$2:$T$5000,$B267,S$1)),"")</f>
        <v/>
      </c>
      <c r="T267" s="10" t="str" cm="1">
        <f t="array" aca="1" ref="T267" ca="1">IF(AND($A267&lt;&gt;"",$A267&lt;&gt;"fin"),IF(INDEX(Dépenses!$A$2:$T$5000,$B267,T$1)="","",INDEX(Dépenses!$A$2:$T$5000,$B267,T$1)),"")</f>
        <v/>
      </c>
    </row>
    <row r="268" spans="1:20" x14ac:dyDescent="0.25">
      <c r="A268" t="str">
        <f ca="1">IF(OR(A267="",A267="fin"),"",IF(ISNA(MATCH($F$3,OFFSET(Dépenses!$F$2:$F$5000,B267,0),0)),"fin",MATCH($F$3,OFFSET(Dépenses!$F$2:$F$5000,B267,0),0)))</f>
        <v/>
      </c>
      <c r="B268" t="str">
        <f t="shared" ref="B268:B331" ca="1" si="6">IF(OR(A268="", A268="fin"),"",IF(B267="",A268,B267+A268))</f>
        <v/>
      </c>
      <c r="D268" s="79" t="str" cm="1">
        <f t="array" aca="1" ref="D268" ca="1">IF(AND($A268&lt;&gt;"",$A268&lt;&gt;"fin"),IF(INDEX(Dépenses!$A$2:$O$5000,$B268,D$1)="","",INDEX(Dépenses!$A$2:$O$5000,$B268,D$1)),"")</f>
        <v/>
      </c>
      <c r="E268" s="79" t="str" cm="1">
        <f t="array" aca="1" ref="E268" ca="1">IF(AND($A268&lt;&gt;"",$A268&lt;&gt;"fin"),IF(INDEX(Dépenses!$A$2:$O$5000,$B268,E$1)="","",INDEX(Dépenses!$A$2:$O$5000,$B268,E$1)),"")</f>
        <v/>
      </c>
      <c r="F268" s="79" t="str" cm="1">
        <f t="array" aca="1" ref="F268" ca="1">IF(AND($A268&lt;&gt;"",$A268&lt;&gt;"fin"),IF(INDEX(Dépenses!$A$2:$O$5000,$B268,F$1)="","",INDEX(Dépenses!$A$2:$O$5000,$B268,F$1)),"")</f>
        <v/>
      </c>
      <c r="G268" s="80" t="str" cm="1">
        <f t="array" aca="1" ref="G268" ca="1">IF(AND($A268&lt;&gt;"",$A268&lt;&gt;"fin"),IF(INDEX(Dépenses!$A$2:$O$5000,$B268,G$1)="","",INDEX(Dépenses!$A$2:$O$5000,$B268,G$1)),"")</f>
        <v/>
      </c>
      <c r="H268" s="11" t="str" cm="1">
        <f t="array" aca="1" ref="H268" ca="1">IF(AND($A268&lt;&gt;"",$A268&lt;&gt;"fin"),IF(INDEX(Dépenses!$A$2:$O$5000,$B268,H$1)="","",INDEX(Dépenses!$A$2:$O$5000,$B268,H$1)),"")</f>
        <v/>
      </c>
      <c r="I268" s="79" t="str" cm="1">
        <f t="array" aca="1" ref="I268" ca="1">IF(AND($A268&lt;&gt;"",$A268&lt;&gt;"fin"),IF(INDEX(Dépenses!$A$2:$O$5000,$B268,I$1)="","",INDEX(Dépenses!$A$2:$O$5000,$B268,I$1)),"")</f>
        <v/>
      </c>
      <c r="J268" s="81" t="str" cm="1">
        <f t="array" aca="1" ref="J268" ca="1">IF(AND($A268&lt;&gt;"",$A268&lt;&gt;"fin"),IF(INDEX(Dépenses!$A$2:$O$5000,$B268,J$1)="","",INDEX(Dépenses!$A$2:$O$5000,$B268,J$1)),"")</f>
        <v/>
      </c>
      <c r="K268" s="10" t="str" cm="1">
        <f t="array" aca="1" ref="K268" ca="1">IF(AND($A268&lt;&gt;"",$A268&lt;&gt;"fin"),IF(INDEX(Dépenses!$A$2:$T$5000,$B268,K$1)="","",INDEX(Dépenses!$A$2:$T$5000,$B268,K$1)),"")</f>
        <v/>
      </c>
      <c r="L268" s="10" t="str" cm="1">
        <f t="array" aca="1" ref="L268" ca="1">IF(AND($A268&lt;&gt;"",$A268&lt;&gt;"fin"),IF(INDEX(Dépenses!$A$2:$T$5000,$B268,L$1)="","",INDEX(Dépenses!$A$2:$T$5000,$B268,L$1)),"")</f>
        <v/>
      </c>
      <c r="M268" s="10" t="str" cm="1">
        <f t="array" aca="1" ref="M268" ca="1">IF(AND($A268&lt;&gt;"",$A268&lt;&gt;"fin"),IF(INDEX(Dépenses!$A$2:$T$5000,$B268,M$1)="","",INDEX(Dépenses!$A$2:$T$5000,$B268,M$1)),"")</f>
        <v/>
      </c>
      <c r="N268" s="10" t="str" cm="1">
        <f t="array" aca="1" ref="N268" ca="1">IF(AND($A268&lt;&gt;"",$A268&lt;&gt;"fin"),IF(INDEX(Dépenses!$A$2:$T$5000,$B268,N$1)="","",INDEX(Dépenses!$A$2:$T$5000,$B268,N$1)),"")</f>
        <v/>
      </c>
      <c r="O268" s="10" t="str" cm="1">
        <f t="array" aca="1" ref="O268" ca="1">IF(AND($A268&lt;&gt;"",$A268&lt;&gt;"fin"),IF(INDEX(Dépenses!$A$2:$T$5000,$B268,O$1)="","",INDEX(Dépenses!$A$2:$T$5000,$B268,O$1)),"")</f>
        <v/>
      </c>
      <c r="P268" s="10" t="str" cm="1">
        <f t="array" aca="1" ref="P268" ca="1">IF(AND($A268&lt;&gt;"",$A268&lt;&gt;"fin"),IF(INDEX(Dépenses!$A$2:$T$5000,$B268,P$1)="","",INDEX(Dépenses!$A$2:$T$5000,$B268,P$1)),"")</f>
        <v/>
      </c>
      <c r="Q268" s="10" t="str" cm="1">
        <f t="array" aca="1" ref="Q268" ca="1">IF(AND($A268&lt;&gt;"",$A268&lt;&gt;"fin"),IF(INDEX(Dépenses!$A$2:$T$5000,$B268,Q$1)="","",INDEX(Dépenses!$A$2:$T$5000,$B268,Q$1)),"")</f>
        <v/>
      </c>
      <c r="R268" s="10" t="str" cm="1">
        <f t="array" aca="1" ref="R268" ca="1">IF(AND($A268&lt;&gt;"",$A268&lt;&gt;"fin"),IF(INDEX(Dépenses!$A$2:$T$5000,$B268,R$1)="","",INDEX(Dépenses!$A$2:$T$5000,$B268,R$1)),"")</f>
        <v/>
      </c>
      <c r="S268" s="10" t="str" cm="1">
        <f t="array" aca="1" ref="S268" ca="1">IF(AND($A268&lt;&gt;"",$A268&lt;&gt;"fin"),IF(INDEX(Dépenses!$A$2:$T$5000,$B268,S$1)="","",INDEX(Dépenses!$A$2:$T$5000,$B268,S$1)),"")</f>
        <v/>
      </c>
      <c r="T268" s="10" t="str" cm="1">
        <f t="array" aca="1" ref="T268" ca="1">IF(AND($A268&lt;&gt;"",$A268&lt;&gt;"fin"),IF(INDEX(Dépenses!$A$2:$T$5000,$B268,T$1)="","",INDEX(Dépenses!$A$2:$T$5000,$B268,T$1)),"")</f>
        <v/>
      </c>
    </row>
    <row r="269" spans="1:20" x14ac:dyDescent="0.25">
      <c r="A269" t="str">
        <f ca="1">IF(OR(A268="",A268="fin"),"",IF(ISNA(MATCH($F$3,OFFSET(Dépenses!$F$2:$F$5000,B268,0),0)),"fin",MATCH($F$3,OFFSET(Dépenses!$F$2:$F$5000,B268,0),0)))</f>
        <v/>
      </c>
      <c r="B269" t="str">
        <f t="shared" ca="1" si="6"/>
        <v/>
      </c>
      <c r="D269" s="79" t="str" cm="1">
        <f t="array" aca="1" ref="D269" ca="1">IF(AND($A269&lt;&gt;"",$A269&lt;&gt;"fin"),IF(INDEX(Dépenses!$A$2:$O$5000,$B269,D$1)="","",INDEX(Dépenses!$A$2:$O$5000,$B269,D$1)),"")</f>
        <v/>
      </c>
      <c r="E269" s="79" t="str" cm="1">
        <f t="array" aca="1" ref="E269" ca="1">IF(AND($A269&lt;&gt;"",$A269&lt;&gt;"fin"),IF(INDEX(Dépenses!$A$2:$O$5000,$B269,E$1)="","",INDEX(Dépenses!$A$2:$O$5000,$B269,E$1)),"")</f>
        <v/>
      </c>
      <c r="F269" s="79" t="str" cm="1">
        <f t="array" aca="1" ref="F269" ca="1">IF(AND($A269&lt;&gt;"",$A269&lt;&gt;"fin"),IF(INDEX(Dépenses!$A$2:$O$5000,$B269,F$1)="","",INDEX(Dépenses!$A$2:$O$5000,$B269,F$1)),"")</f>
        <v/>
      </c>
      <c r="G269" s="80" t="str" cm="1">
        <f t="array" aca="1" ref="G269" ca="1">IF(AND($A269&lt;&gt;"",$A269&lt;&gt;"fin"),IF(INDEX(Dépenses!$A$2:$O$5000,$B269,G$1)="","",INDEX(Dépenses!$A$2:$O$5000,$B269,G$1)),"")</f>
        <v/>
      </c>
      <c r="H269" s="11" t="str" cm="1">
        <f t="array" aca="1" ref="H269" ca="1">IF(AND($A269&lt;&gt;"",$A269&lt;&gt;"fin"),IF(INDEX(Dépenses!$A$2:$O$5000,$B269,H$1)="","",INDEX(Dépenses!$A$2:$O$5000,$B269,H$1)),"")</f>
        <v/>
      </c>
      <c r="I269" s="79" t="str" cm="1">
        <f t="array" aca="1" ref="I269" ca="1">IF(AND($A269&lt;&gt;"",$A269&lt;&gt;"fin"),IF(INDEX(Dépenses!$A$2:$O$5000,$B269,I$1)="","",INDEX(Dépenses!$A$2:$O$5000,$B269,I$1)),"")</f>
        <v/>
      </c>
      <c r="J269" s="81" t="str" cm="1">
        <f t="array" aca="1" ref="J269" ca="1">IF(AND($A269&lt;&gt;"",$A269&lt;&gt;"fin"),IF(INDEX(Dépenses!$A$2:$O$5000,$B269,J$1)="","",INDEX(Dépenses!$A$2:$O$5000,$B269,J$1)),"")</f>
        <v/>
      </c>
      <c r="K269" s="10" t="str" cm="1">
        <f t="array" aca="1" ref="K269" ca="1">IF(AND($A269&lt;&gt;"",$A269&lt;&gt;"fin"),IF(INDEX(Dépenses!$A$2:$T$5000,$B269,K$1)="","",INDEX(Dépenses!$A$2:$T$5000,$B269,K$1)),"")</f>
        <v/>
      </c>
      <c r="L269" s="10" t="str" cm="1">
        <f t="array" aca="1" ref="L269" ca="1">IF(AND($A269&lt;&gt;"",$A269&lt;&gt;"fin"),IF(INDEX(Dépenses!$A$2:$T$5000,$B269,L$1)="","",INDEX(Dépenses!$A$2:$T$5000,$B269,L$1)),"")</f>
        <v/>
      </c>
      <c r="M269" s="10" t="str" cm="1">
        <f t="array" aca="1" ref="M269" ca="1">IF(AND($A269&lt;&gt;"",$A269&lt;&gt;"fin"),IF(INDEX(Dépenses!$A$2:$T$5000,$B269,M$1)="","",INDEX(Dépenses!$A$2:$T$5000,$B269,M$1)),"")</f>
        <v/>
      </c>
      <c r="N269" s="10" t="str" cm="1">
        <f t="array" aca="1" ref="N269" ca="1">IF(AND($A269&lt;&gt;"",$A269&lt;&gt;"fin"),IF(INDEX(Dépenses!$A$2:$T$5000,$B269,N$1)="","",INDEX(Dépenses!$A$2:$T$5000,$B269,N$1)),"")</f>
        <v/>
      </c>
      <c r="O269" s="10" t="str" cm="1">
        <f t="array" aca="1" ref="O269" ca="1">IF(AND($A269&lt;&gt;"",$A269&lt;&gt;"fin"),IF(INDEX(Dépenses!$A$2:$T$5000,$B269,O$1)="","",INDEX(Dépenses!$A$2:$T$5000,$B269,O$1)),"")</f>
        <v/>
      </c>
      <c r="P269" s="10" t="str" cm="1">
        <f t="array" aca="1" ref="P269" ca="1">IF(AND($A269&lt;&gt;"",$A269&lt;&gt;"fin"),IF(INDEX(Dépenses!$A$2:$T$5000,$B269,P$1)="","",INDEX(Dépenses!$A$2:$T$5000,$B269,P$1)),"")</f>
        <v/>
      </c>
      <c r="Q269" s="10" t="str" cm="1">
        <f t="array" aca="1" ref="Q269" ca="1">IF(AND($A269&lt;&gt;"",$A269&lt;&gt;"fin"),IF(INDEX(Dépenses!$A$2:$T$5000,$B269,Q$1)="","",INDEX(Dépenses!$A$2:$T$5000,$B269,Q$1)),"")</f>
        <v/>
      </c>
      <c r="R269" s="10" t="str" cm="1">
        <f t="array" aca="1" ref="R269" ca="1">IF(AND($A269&lt;&gt;"",$A269&lt;&gt;"fin"),IF(INDEX(Dépenses!$A$2:$T$5000,$B269,R$1)="","",INDEX(Dépenses!$A$2:$T$5000,$B269,R$1)),"")</f>
        <v/>
      </c>
      <c r="S269" s="10" t="str" cm="1">
        <f t="array" aca="1" ref="S269" ca="1">IF(AND($A269&lt;&gt;"",$A269&lt;&gt;"fin"),IF(INDEX(Dépenses!$A$2:$T$5000,$B269,S$1)="","",INDEX(Dépenses!$A$2:$T$5000,$B269,S$1)),"")</f>
        <v/>
      </c>
      <c r="T269" s="10" t="str" cm="1">
        <f t="array" aca="1" ref="T269" ca="1">IF(AND($A269&lt;&gt;"",$A269&lt;&gt;"fin"),IF(INDEX(Dépenses!$A$2:$T$5000,$B269,T$1)="","",INDEX(Dépenses!$A$2:$T$5000,$B269,T$1)),"")</f>
        <v/>
      </c>
    </row>
    <row r="270" spans="1:20" x14ac:dyDescent="0.25">
      <c r="A270" t="str">
        <f ca="1">IF(OR(A269="",A269="fin"),"",IF(ISNA(MATCH($F$3,OFFSET(Dépenses!$F$2:$F$5000,B269,0),0)),"fin",MATCH($F$3,OFFSET(Dépenses!$F$2:$F$5000,B269,0),0)))</f>
        <v/>
      </c>
      <c r="B270" t="str">
        <f t="shared" ca="1" si="6"/>
        <v/>
      </c>
      <c r="D270" s="79" t="str" cm="1">
        <f t="array" aca="1" ref="D270" ca="1">IF(AND($A270&lt;&gt;"",$A270&lt;&gt;"fin"),IF(INDEX(Dépenses!$A$2:$O$5000,$B270,D$1)="","",INDEX(Dépenses!$A$2:$O$5000,$B270,D$1)),"")</f>
        <v/>
      </c>
      <c r="E270" s="79" t="str" cm="1">
        <f t="array" aca="1" ref="E270" ca="1">IF(AND($A270&lt;&gt;"",$A270&lt;&gt;"fin"),IF(INDEX(Dépenses!$A$2:$O$5000,$B270,E$1)="","",INDEX(Dépenses!$A$2:$O$5000,$B270,E$1)),"")</f>
        <v/>
      </c>
      <c r="F270" s="79" t="str" cm="1">
        <f t="array" aca="1" ref="F270" ca="1">IF(AND($A270&lt;&gt;"",$A270&lt;&gt;"fin"),IF(INDEX(Dépenses!$A$2:$O$5000,$B270,F$1)="","",INDEX(Dépenses!$A$2:$O$5000,$B270,F$1)),"")</f>
        <v/>
      </c>
      <c r="G270" s="80" t="str" cm="1">
        <f t="array" aca="1" ref="G270" ca="1">IF(AND($A270&lt;&gt;"",$A270&lt;&gt;"fin"),IF(INDEX(Dépenses!$A$2:$O$5000,$B270,G$1)="","",INDEX(Dépenses!$A$2:$O$5000,$B270,G$1)),"")</f>
        <v/>
      </c>
      <c r="H270" s="11" t="str" cm="1">
        <f t="array" aca="1" ref="H270" ca="1">IF(AND($A270&lt;&gt;"",$A270&lt;&gt;"fin"),IF(INDEX(Dépenses!$A$2:$O$5000,$B270,H$1)="","",INDEX(Dépenses!$A$2:$O$5000,$B270,H$1)),"")</f>
        <v/>
      </c>
      <c r="I270" s="79" t="str" cm="1">
        <f t="array" aca="1" ref="I270" ca="1">IF(AND($A270&lt;&gt;"",$A270&lt;&gt;"fin"),IF(INDEX(Dépenses!$A$2:$O$5000,$B270,I$1)="","",INDEX(Dépenses!$A$2:$O$5000,$B270,I$1)),"")</f>
        <v/>
      </c>
      <c r="J270" s="81" t="str" cm="1">
        <f t="array" aca="1" ref="J270" ca="1">IF(AND($A270&lt;&gt;"",$A270&lt;&gt;"fin"),IF(INDEX(Dépenses!$A$2:$O$5000,$B270,J$1)="","",INDEX(Dépenses!$A$2:$O$5000,$B270,J$1)),"")</f>
        <v/>
      </c>
      <c r="K270" s="10" t="str" cm="1">
        <f t="array" aca="1" ref="K270" ca="1">IF(AND($A270&lt;&gt;"",$A270&lt;&gt;"fin"),IF(INDEX(Dépenses!$A$2:$T$5000,$B270,K$1)="","",INDEX(Dépenses!$A$2:$T$5000,$B270,K$1)),"")</f>
        <v/>
      </c>
      <c r="L270" s="10" t="str" cm="1">
        <f t="array" aca="1" ref="L270" ca="1">IF(AND($A270&lt;&gt;"",$A270&lt;&gt;"fin"),IF(INDEX(Dépenses!$A$2:$T$5000,$B270,L$1)="","",INDEX(Dépenses!$A$2:$T$5000,$B270,L$1)),"")</f>
        <v/>
      </c>
      <c r="M270" s="10" t="str" cm="1">
        <f t="array" aca="1" ref="M270" ca="1">IF(AND($A270&lt;&gt;"",$A270&lt;&gt;"fin"),IF(INDEX(Dépenses!$A$2:$T$5000,$B270,M$1)="","",INDEX(Dépenses!$A$2:$T$5000,$B270,M$1)),"")</f>
        <v/>
      </c>
      <c r="N270" s="10" t="str" cm="1">
        <f t="array" aca="1" ref="N270" ca="1">IF(AND($A270&lt;&gt;"",$A270&lt;&gt;"fin"),IF(INDEX(Dépenses!$A$2:$T$5000,$B270,N$1)="","",INDEX(Dépenses!$A$2:$T$5000,$B270,N$1)),"")</f>
        <v/>
      </c>
      <c r="O270" s="10" t="str" cm="1">
        <f t="array" aca="1" ref="O270" ca="1">IF(AND($A270&lt;&gt;"",$A270&lt;&gt;"fin"),IF(INDEX(Dépenses!$A$2:$T$5000,$B270,O$1)="","",INDEX(Dépenses!$A$2:$T$5000,$B270,O$1)),"")</f>
        <v/>
      </c>
      <c r="P270" s="10" t="str" cm="1">
        <f t="array" aca="1" ref="P270" ca="1">IF(AND($A270&lt;&gt;"",$A270&lt;&gt;"fin"),IF(INDEX(Dépenses!$A$2:$T$5000,$B270,P$1)="","",INDEX(Dépenses!$A$2:$T$5000,$B270,P$1)),"")</f>
        <v/>
      </c>
      <c r="Q270" s="10" t="str" cm="1">
        <f t="array" aca="1" ref="Q270" ca="1">IF(AND($A270&lt;&gt;"",$A270&lt;&gt;"fin"),IF(INDEX(Dépenses!$A$2:$T$5000,$B270,Q$1)="","",INDEX(Dépenses!$A$2:$T$5000,$B270,Q$1)),"")</f>
        <v/>
      </c>
      <c r="R270" s="10" t="str" cm="1">
        <f t="array" aca="1" ref="R270" ca="1">IF(AND($A270&lt;&gt;"",$A270&lt;&gt;"fin"),IF(INDEX(Dépenses!$A$2:$T$5000,$B270,R$1)="","",INDEX(Dépenses!$A$2:$T$5000,$B270,R$1)),"")</f>
        <v/>
      </c>
      <c r="S270" s="10" t="str" cm="1">
        <f t="array" aca="1" ref="S270" ca="1">IF(AND($A270&lt;&gt;"",$A270&lt;&gt;"fin"),IF(INDEX(Dépenses!$A$2:$T$5000,$B270,S$1)="","",INDEX(Dépenses!$A$2:$T$5000,$B270,S$1)),"")</f>
        <v/>
      </c>
      <c r="T270" s="10" t="str" cm="1">
        <f t="array" aca="1" ref="T270" ca="1">IF(AND($A270&lt;&gt;"",$A270&lt;&gt;"fin"),IF(INDEX(Dépenses!$A$2:$T$5000,$B270,T$1)="","",INDEX(Dépenses!$A$2:$T$5000,$B270,T$1)),"")</f>
        <v/>
      </c>
    </row>
    <row r="271" spans="1:20" x14ac:dyDescent="0.25">
      <c r="A271" t="str">
        <f ca="1">IF(OR(A270="",A270="fin"),"",IF(ISNA(MATCH($F$3,OFFSET(Dépenses!$F$2:$F$5000,B270,0),0)),"fin",MATCH($F$3,OFFSET(Dépenses!$F$2:$F$5000,B270,0),0)))</f>
        <v/>
      </c>
      <c r="B271" t="str">
        <f t="shared" ca="1" si="6"/>
        <v/>
      </c>
      <c r="D271" s="79" t="str" cm="1">
        <f t="array" aca="1" ref="D271" ca="1">IF(AND($A271&lt;&gt;"",$A271&lt;&gt;"fin"),IF(INDEX(Dépenses!$A$2:$O$5000,$B271,D$1)="","",INDEX(Dépenses!$A$2:$O$5000,$B271,D$1)),"")</f>
        <v/>
      </c>
      <c r="E271" s="79" t="str" cm="1">
        <f t="array" aca="1" ref="E271" ca="1">IF(AND($A271&lt;&gt;"",$A271&lt;&gt;"fin"),IF(INDEX(Dépenses!$A$2:$O$5000,$B271,E$1)="","",INDEX(Dépenses!$A$2:$O$5000,$B271,E$1)),"")</f>
        <v/>
      </c>
      <c r="F271" s="79" t="str" cm="1">
        <f t="array" aca="1" ref="F271" ca="1">IF(AND($A271&lt;&gt;"",$A271&lt;&gt;"fin"),IF(INDEX(Dépenses!$A$2:$O$5000,$B271,F$1)="","",INDEX(Dépenses!$A$2:$O$5000,$B271,F$1)),"")</f>
        <v/>
      </c>
      <c r="G271" s="80" t="str" cm="1">
        <f t="array" aca="1" ref="G271" ca="1">IF(AND($A271&lt;&gt;"",$A271&lt;&gt;"fin"),IF(INDEX(Dépenses!$A$2:$O$5000,$B271,G$1)="","",INDEX(Dépenses!$A$2:$O$5000,$B271,G$1)),"")</f>
        <v/>
      </c>
      <c r="H271" s="11" t="str" cm="1">
        <f t="array" aca="1" ref="H271" ca="1">IF(AND($A271&lt;&gt;"",$A271&lt;&gt;"fin"),IF(INDEX(Dépenses!$A$2:$O$5000,$B271,H$1)="","",INDEX(Dépenses!$A$2:$O$5000,$B271,H$1)),"")</f>
        <v/>
      </c>
      <c r="I271" s="79" t="str" cm="1">
        <f t="array" aca="1" ref="I271" ca="1">IF(AND($A271&lt;&gt;"",$A271&lt;&gt;"fin"),IF(INDEX(Dépenses!$A$2:$O$5000,$B271,I$1)="","",INDEX(Dépenses!$A$2:$O$5000,$B271,I$1)),"")</f>
        <v/>
      </c>
      <c r="J271" s="81" t="str" cm="1">
        <f t="array" aca="1" ref="J271" ca="1">IF(AND($A271&lt;&gt;"",$A271&lt;&gt;"fin"),IF(INDEX(Dépenses!$A$2:$O$5000,$B271,J$1)="","",INDEX(Dépenses!$A$2:$O$5000,$B271,J$1)),"")</f>
        <v/>
      </c>
      <c r="K271" s="10" t="str" cm="1">
        <f t="array" aca="1" ref="K271" ca="1">IF(AND($A271&lt;&gt;"",$A271&lt;&gt;"fin"),IF(INDEX(Dépenses!$A$2:$T$5000,$B271,K$1)="","",INDEX(Dépenses!$A$2:$T$5000,$B271,K$1)),"")</f>
        <v/>
      </c>
      <c r="L271" s="10" t="str" cm="1">
        <f t="array" aca="1" ref="L271" ca="1">IF(AND($A271&lt;&gt;"",$A271&lt;&gt;"fin"),IF(INDEX(Dépenses!$A$2:$T$5000,$B271,L$1)="","",INDEX(Dépenses!$A$2:$T$5000,$B271,L$1)),"")</f>
        <v/>
      </c>
      <c r="M271" s="10" t="str" cm="1">
        <f t="array" aca="1" ref="M271" ca="1">IF(AND($A271&lt;&gt;"",$A271&lt;&gt;"fin"),IF(INDEX(Dépenses!$A$2:$T$5000,$B271,M$1)="","",INDEX(Dépenses!$A$2:$T$5000,$B271,M$1)),"")</f>
        <v/>
      </c>
      <c r="N271" s="10" t="str" cm="1">
        <f t="array" aca="1" ref="N271" ca="1">IF(AND($A271&lt;&gt;"",$A271&lt;&gt;"fin"),IF(INDEX(Dépenses!$A$2:$T$5000,$B271,N$1)="","",INDEX(Dépenses!$A$2:$T$5000,$B271,N$1)),"")</f>
        <v/>
      </c>
      <c r="O271" s="10" t="str" cm="1">
        <f t="array" aca="1" ref="O271" ca="1">IF(AND($A271&lt;&gt;"",$A271&lt;&gt;"fin"),IF(INDEX(Dépenses!$A$2:$T$5000,$B271,O$1)="","",INDEX(Dépenses!$A$2:$T$5000,$B271,O$1)),"")</f>
        <v/>
      </c>
      <c r="P271" s="10" t="str" cm="1">
        <f t="array" aca="1" ref="P271" ca="1">IF(AND($A271&lt;&gt;"",$A271&lt;&gt;"fin"),IF(INDEX(Dépenses!$A$2:$T$5000,$B271,P$1)="","",INDEX(Dépenses!$A$2:$T$5000,$B271,P$1)),"")</f>
        <v/>
      </c>
      <c r="Q271" s="10" t="str" cm="1">
        <f t="array" aca="1" ref="Q271" ca="1">IF(AND($A271&lt;&gt;"",$A271&lt;&gt;"fin"),IF(INDEX(Dépenses!$A$2:$T$5000,$B271,Q$1)="","",INDEX(Dépenses!$A$2:$T$5000,$B271,Q$1)),"")</f>
        <v/>
      </c>
      <c r="R271" s="10" t="str" cm="1">
        <f t="array" aca="1" ref="R271" ca="1">IF(AND($A271&lt;&gt;"",$A271&lt;&gt;"fin"),IF(INDEX(Dépenses!$A$2:$T$5000,$B271,R$1)="","",INDEX(Dépenses!$A$2:$T$5000,$B271,R$1)),"")</f>
        <v/>
      </c>
      <c r="S271" s="10" t="str" cm="1">
        <f t="array" aca="1" ref="S271" ca="1">IF(AND($A271&lt;&gt;"",$A271&lt;&gt;"fin"),IF(INDEX(Dépenses!$A$2:$T$5000,$B271,S$1)="","",INDEX(Dépenses!$A$2:$T$5000,$B271,S$1)),"")</f>
        <v/>
      </c>
      <c r="T271" s="10" t="str" cm="1">
        <f t="array" aca="1" ref="T271" ca="1">IF(AND($A271&lt;&gt;"",$A271&lt;&gt;"fin"),IF(INDEX(Dépenses!$A$2:$T$5000,$B271,T$1)="","",INDEX(Dépenses!$A$2:$T$5000,$B271,T$1)),"")</f>
        <v/>
      </c>
    </row>
    <row r="272" spans="1:20" x14ac:dyDescent="0.25">
      <c r="A272" t="str">
        <f ca="1">IF(OR(A271="",A271="fin"),"",IF(ISNA(MATCH($F$3,OFFSET(Dépenses!$F$2:$F$5000,B271,0),0)),"fin",MATCH($F$3,OFFSET(Dépenses!$F$2:$F$5000,B271,0),0)))</f>
        <v/>
      </c>
      <c r="B272" t="str">
        <f t="shared" ca="1" si="6"/>
        <v/>
      </c>
      <c r="D272" s="79" t="str" cm="1">
        <f t="array" aca="1" ref="D272" ca="1">IF(AND($A272&lt;&gt;"",$A272&lt;&gt;"fin"),IF(INDEX(Dépenses!$A$2:$O$5000,$B272,D$1)="","",INDEX(Dépenses!$A$2:$O$5000,$B272,D$1)),"")</f>
        <v/>
      </c>
      <c r="E272" s="79" t="str" cm="1">
        <f t="array" aca="1" ref="E272" ca="1">IF(AND($A272&lt;&gt;"",$A272&lt;&gt;"fin"),IF(INDEX(Dépenses!$A$2:$O$5000,$B272,E$1)="","",INDEX(Dépenses!$A$2:$O$5000,$B272,E$1)),"")</f>
        <v/>
      </c>
      <c r="F272" s="79" t="str" cm="1">
        <f t="array" aca="1" ref="F272" ca="1">IF(AND($A272&lt;&gt;"",$A272&lt;&gt;"fin"),IF(INDEX(Dépenses!$A$2:$O$5000,$B272,F$1)="","",INDEX(Dépenses!$A$2:$O$5000,$B272,F$1)),"")</f>
        <v/>
      </c>
      <c r="G272" s="80" t="str" cm="1">
        <f t="array" aca="1" ref="G272" ca="1">IF(AND($A272&lt;&gt;"",$A272&lt;&gt;"fin"),IF(INDEX(Dépenses!$A$2:$O$5000,$B272,G$1)="","",INDEX(Dépenses!$A$2:$O$5000,$B272,G$1)),"")</f>
        <v/>
      </c>
      <c r="H272" s="11" t="str" cm="1">
        <f t="array" aca="1" ref="H272" ca="1">IF(AND($A272&lt;&gt;"",$A272&lt;&gt;"fin"),IF(INDEX(Dépenses!$A$2:$O$5000,$B272,H$1)="","",INDEX(Dépenses!$A$2:$O$5000,$B272,H$1)),"")</f>
        <v/>
      </c>
      <c r="I272" s="79" t="str" cm="1">
        <f t="array" aca="1" ref="I272" ca="1">IF(AND($A272&lt;&gt;"",$A272&lt;&gt;"fin"),IF(INDEX(Dépenses!$A$2:$O$5000,$B272,I$1)="","",INDEX(Dépenses!$A$2:$O$5000,$B272,I$1)),"")</f>
        <v/>
      </c>
      <c r="J272" s="81" t="str" cm="1">
        <f t="array" aca="1" ref="J272" ca="1">IF(AND($A272&lt;&gt;"",$A272&lt;&gt;"fin"),IF(INDEX(Dépenses!$A$2:$O$5000,$B272,J$1)="","",INDEX(Dépenses!$A$2:$O$5000,$B272,J$1)),"")</f>
        <v/>
      </c>
      <c r="K272" s="10" t="str" cm="1">
        <f t="array" aca="1" ref="K272" ca="1">IF(AND($A272&lt;&gt;"",$A272&lt;&gt;"fin"),IF(INDEX(Dépenses!$A$2:$T$5000,$B272,K$1)="","",INDEX(Dépenses!$A$2:$T$5000,$B272,K$1)),"")</f>
        <v/>
      </c>
      <c r="L272" s="10" t="str" cm="1">
        <f t="array" aca="1" ref="L272" ca="1">IF(AND($A272&lt;&gt;"",$A272&lt;&gt;"fin"),IF(INDEX(Dépenses!$A$2:$T$5000,$B272,L$1)="","",INDEX(Dépenses!$A$2:$T$5000,$B272,L$1)),"")</f>
        <v/>
      </c>
      <c r="M272" s="10" t="str" cm="1">
        <f t="array" aca="1" ref="M272" ca="1">IF(AND($A272&lt;&gt;"",$A272&lt;&gt;"fin"),IF(INDEX(Dépenses!$A$2:$T$5000,$B272,M$1)="","",INDEX(Dépenses!$A$2:$T$5000,$B272,M$1)),"")</f>
        <v/>
      </c>
      <c r="N272" s="10" t="str" cm="1">
        <f t="array" aca="1" ref="N272" ca="1">IF(AND($A272&lt;&gt;"",$A272&lt;&gt;"fin"),IF(INDEX(Dépenses!$A$2:$T$5000,$B272,N$1)="","",INDEX(Dépenses!$A$2:$T$5000,$B272,N$1)),"")</f>
        <v/>
      </c>
      <c r="O272" s="10" t="str" cm="1">
        <f t="array" aca="1" ref="O272" ca="1">IF(AND($A272&lt;&gt;"",$A272&lt;&gt;"fin"),IF(INDEX(Dépenses!$A$2:$T$5000,$B272,O$1)="","",INDEX(Dépenses!$A$2:$T$5000,$B272,O$1)),"")</f>
        <v/>
      </c>
      <c r="P272" s="10" t="str" cm="1">
        <f t="array" aca="1" ref="P272" ca="1">IF(AND($A272&lt;&gt;"",$A272&lt;&gt;"fin"),IF(INDEX(Dépenses!$A$2:$T$5000,$B272,P$1)="","",INDEX(Dépenses!$A$2:$T$5000,$B272,P$1)),"")</f>
        <v/>
      </c>
      <c r="Q272" s="10" t="str" cm="1">
        <f t="array" aca="1" ref="Q272" ca="1">IF(AND($A272&lt;&gt;"",$A272&lt;&gt;"fin"),IF(INDEX(Dépenses!$A$2:$T$5000,$B272,Q$1)="","",INDEX(Dépenses!$A$2:$T$5000,$B272,Q$1)),"")</f>
        <v/>
      </c>
      <c r="R272" s="10" t="str" cm="1">
        <f t="array" aca="1" ref="R272" ca="1">IF(AND($A272&lt;&gt;"",$A272&lt;&gt;"fin"),IF(INDEX(Dépenses!$A$2:$T$5000,$B272,R$1)="","",INDEX(Dépenses!$A$2:$T$5000,$B272,R$1)),"")</f>
        <v/>
      </c>
      <c r="S272" s="10" t="str" cm="1">
        <f t="array" aca="1" ref="S272" ca="1">IF(AND($A272&lt;&gt;"",$A272&lt;&gt;"fin"),IF(INDEX(Dépenses!$A$2:$T$5000,$B272,S$1)="","",INDEX(Dépenses!$A$2:$T$5000,$B272,S$1)),"")</f>
        <v/>
      </c>
      <c r="T272" s="10" t="str" cm="1">
        <f t="array" aca="1" ref="T272" ca="1">IF(AND($A272&lt;&gt;"",$A272&lt;&gt;"fin"),IF(INDEX(Dépenses!$A$2:$T$5000,$B272,T$1)="","",INDEX(Dépenses!$A$2:$T$5000,$B272,T$1)),"")</f>
        <v/>
      </c>
    </row>
    <row r="273" spans="1:20" x14ac:dyDescent="0.25">
      <c r="A273" t="str">
        <f ca="1">IF(OR(A272="",A272="fin"),"",IF(ISNA(MATCH($F$3,OFFSET(Dépenses!$F$2:$F$5000,B272,0),0)),"fin",MATCH($F$3,OFFSET(Dépenses!$F$2:$F$5000,B272,0),0)))</f>
        <v/>
      </c>
      <c r="B273" t="str">
        <f t="shared" ca="1" si="6"/>
        <v/>
      </c>
      <c r="D273" s="79" t="str" cm="1">
        <f t="array" aca="1" ref="D273" ca="1">IF(AND($A273&lt;&gt;"",$A273&lt;&gt;"fin"),IF(INDEX(Dépenses!$A$2:$O$5000,$B273,D$1)="","",INDEX(Dépenses!$A$2:$O$5000,$B273,D$1)),"")</f>
        <v/>
      </c>
      <c r="E273" s="79" t="str" cm="1">
        <f t="array" aca="1" ref="E273" ca="1">IF(AND($A273&lt;&gt;"",$A273&lt;&gt;"fin"),IF(INDEX(Dépenses!$A$2:$O$5000,$B273,E$1)="","",INDEX(Dépenses!$A$2:$O$5000,$B273,E$1)),"")</f>
        <v/>
      </c>
      <c r="F273" s="79" t="str" cm="1">
        <f t="array" aca="1" ref="F273" ca="1">IF(AND($A273&lt;&gt;"",$A273&lt;&gt;"fin"),IF(INDEX(Dépenses!$A$2:$O$5000,$B273,F$1)="","",INDEX(Dépenses!$A$2:$O$5000,$B273,F$1)),"")</f>
        <v/>
      </c>
      <c r="G273" s="80" t="str" cm="1">
        <f t="array" aca="1" ref="G273" ca="1">IF(AND($A273&lt;&gt;"",$A273&lt;&gt;"fin"),IF(INDEX(Dépenses!$A$2:$O$5000,$B273,G$1)="","",INDEX(Dépenses!$A$2:$O$5000,$B273,G$1)),"")</f>
        <v/>
      </c>
      <c r="H273" s="11" t="str" cm="1">
        <f t="array" aca="1" ref="H273" ca="1">IF(AND($A273&lt;&gt;"",$A273&lt;&gt;"fin"),IF(INDEX(Dépenses!$A$2:$O$5000,$B273,H$1)="","",INDEX(Dépenses!$A$2:$O$5000,$B273,H$1)),"")</f>
        <v/>
      </c>
      <c r="I273" s="79" t="str" cm="1">
        <f t="array" aca="1" ref="I273" ca="1">IF(AND($A273&lt;&gt;"",$A273&lt;&gt;"fin"),IF(INDEX(Dépenses!$A$2:$O$5000,$B273,I$1)="","",INDEX(Dépenses!$A$2:$O$5000,$B273,I$1)),"")</f>
        <v/>
      </c>
      <c r="J273" s="81" t="str" cm="1">
        <f t="array" aca="1" ref="J273" ca="1">IF(AND($A273&lt;&gt;"",$A273&lt;&gt;"fin"),IF(INDEX(Dépenses!$A$2:$O$5000,$B273,J$1)="","",INDEX(Dépenses!$A$2:$O$5000,$B273,J$1)),"")</f>
        <v/>
      </c>
      <c r="K273" s="10" t="str" cm="1">
        <f t="array" aca="1" ref="K273" ca="1">IF(AND($A273&lt;&gt;"",$A273&lt;&gt;"fin"),IF(INDEX(Dépenses!$A$2:$T$5000,$B273,K$1)="","",INDEX(Dépenses!$A$2:$T$5000,$B273,K$1)),"")</f>
        <v/>
      </c>
      <c r="L273" s="10" t="str" cm="1">
        <f t="array" aca="1" ref="L273" ca="1">IF(AND($A273&lt;&gt;"",$A273&lt;&gt;"fin"),IF(INDEX(Dépenses!$A$2:$T$5000,$B273,L$1)="","",INDEX(Dépenses!$A$2:$T$5000,$B273,L$1)),"")</f>
        <v/>
      </c>
      <c r="M273" s="10" t="str" cm="1">
        <f t="array" aca="1" ref="M273" ca="1">IF(AND($A273&lt;&gt;"",$A273&lt;&gt;"fin"),IF(INDEX(Dépenses!$A$2:$T$5000,$B273,M$1)="","",INDEX(Dépenses!$A$2:$T$5000,$B273,M$1)),"")</f>
        <v/>
      </c>
      <c r="N273" s="10" t="str" cm="1">
        <f t="array" aca="1" ref="N273" ca="1">IF(AND($A273&lt;&gt;"",$A273&lt;&gt;"fin"),IF(INDEX(Dépenses!$A$2:$T$5000,$B273,N$1)="","",INDEX(Dépenses!$A$2:$T$5000,$B273,N$1)),"")</f>
        <v/>
      </c>
      <c r="O273" s="10" t="str" cm="1">
        <f t="array" aca="1" ref="O273" ca="1">IF(AND($A273&lt;&gt;"",$A273&lt;&gt;"fin"),IF(INDEX(Dépenses!$A$2:$T$5000,$B273,O$1)="","",INDEX(Dépenses!$A$2:$T$5000,$B273,O$1)),"")</f>
        <v/>
      </c>
      <c r="P273" s="10" t="str" cm="1">
        <f t="array" aca="1" ref="P273" ca="1">IF(AND($A273&lt;&gt;"",$A273&lt;&gt;"fin"),IF(INDEX(Dépenses!$A$2:$T$5000,$B273,P$1)="","",INDEX(Dépenses!$A$2:$T$5000,$B273,P$1)),"")</f>
        <v/>
      </c>
      <c r="Q273" s="10" t="str" cm="1">
        <f t="array" aca="1" ref="Q273" ca="1">IF(AND($A273&lt;&gt;"",$A273&lt;&gt;"fin"),IF(INDEX(Dépenses!$A$2:$T$5000,$B273,Q$1)="","",INDEX(Dépenses!$A$2:$T$5000,$B273,Q$1)),"")</f>
        <v/>
      </c>
      <c r="R273" s="10" t="str" cm="1">
        <f t="array" aca="1" ref="R273" ca="1">IF(AND($A273&lt;&gt;"",$A273&lt;&gt;"fin"),IF(INDEX(Dépenses!$A$2:$T$5000,$B273,R$1)="","",INDEX(Dépenses!$A$2:$T$5000,$B273,R$1)),"")</f>
        <v/>
      </c>
      <c r="S273" s="10" t="str" cm="1">
        <f t="array" aca="1" ref="S273" ca="1">IF(AND($A273&lt;&gt;"",$A273&lt;&gt;"fin"),IF(INDEX(Dépenses!$A$2:$T$5000,$B273,S$1)="","",INDEX(Dépenses!$A$2:$T$5000,$B273,S$1)),"")</f>
        <v/>
      </c>
      <c r="T273" s="10" t="str" cm="1">
        <f t="array" aca="1" ref="T273" ca="1">IF(AND($A273&lt;&gt;"",$A273&lt;&gt;"fin"),IF(INDEX(Dépenses!$A$2:$T$5000,$B273,T$1)="","",INDEX(Dépenses!$A$2:$T$5000,$B273,T$1)),"")</f>
        <v/>
      </c>
    </row>
    <row r="274" spans="1:20" x14ac:dyDescent="0.25">
      <c r="A274" t="str">
        <f ca="1">IF(OR(A273="",A273="fin"),"",IF(ISNA(MATCH($F$3,OFFSET(Dépenses!$F$2:$F$5000,B273,0),0)),"fin",MATCH($F$3,OFFSET(Dépenses!$F$2:$F$5000,B273,0),0)))</f>
        <v/>
      </c>
      <c r="B274" t="str">
        <f t="shared" ca="1" si="6"/>
        <v/>
      </c>
      <c r="D274" s="79" t="str" cm="1">
        <f t="array" aca="1" ref="D274" ca="1">IF(AND($A274&lt;&gt;"",$A274&lt;&gt;"fin"),IF(INDEX(Dépenses!$A$2:$O$5000,$B274,D$1)="","",INDEX(Dépenses!$A$2:$O$5000,$B274,D$1)),"")</f>
        <v/>
      </c>
      <c r="E274" s="79" t="str" cm="1">
        <f t="array" aca="1" ref="E274" ca="1">IF(AND($A274&lt;&gt;"",$A274&lt;&gt;"fin"),IF(INDEX(Dépenses!$A$2:$O$5000,$B274,E$1)="","",INDEX(Dépenses!$A$2:$O$5000,$B274,E$1)),"")</f>
        <v/>
      </c>
      <c r="F274" s="79" t="str" cm="1">
        <f t="array" aca="1" ref="F274" ca="1">IF(AND($A274&lt;&gt;"",$A274&lt;&gt;"fin"),IF(INDEX(Dépenses!$A$2:$O$5000,$B274,F$1)="","",INDEX(Dépenses!$A$2:$O$5000,$B274,F$1)),"")</f>
        <v/>
      </c>
      <c r="G274" s="80" t="str" cm="1">
        <f t="array" aca="1" ref="G274" ca="1">IF(AND($A274&lt;&gt;"",$A274&lt;&gt;"fin"),IF(INDEX(Dépenses!$A$2:$O$5000,$B274,G$1)="","",INDEX(Dépenses!$A$2:$O$5000,$B274,G$1)),"")</f>
        <v/>
      </c>
      <c r="H274" s="11" t="str" cm="1">
        <f t="array" aca="1" ref="H274" ca="1">IF(AND($A274&lt;&gt;"",$A274&lt;&gt;"fin"),IF(INDEX(Dépenses!$A$2:$O$5000,$B274,H$1)="","",INDEX(Dépenses!$A$2:$O$5000,$B274,H$1)),"")</f>
        <v/>
      </c>
      <c r="I274" s="79" t="str" cm="1">
        <f t="array" aca="1" ref="I274" ca="1">IF(AND($A274&lt;&gt;"",$A274&lt;&gt;"fin"),IF(INDEX(Dépenses!$A$2:$O$5000,$B274,I$1)="","",INDEX(Dépenses!$A$2:$O$5000,$B274,I$1)),"")</f>
        <v/>
      </c>
      <c r="J274" s="81" t="str" cm="1">
        <f t="array" aca="1" ref="J274" ca="1">IF(AND($A274&lt;&gt;"",$A274&lt;&gt;"fin"),IF(INDEX(Dépenses!$A$2:$O$5000,$B274,J$1)="","",INDEX(Dépenses!$A$2:$O$5000,$B274,J$1)),"")</f>
        <v/>
      </c>
      <c r="K274" s="10" t="str" cm="1">
        <f t="array" aca="1" ref="K274" ca="1">IF(AND($A274&lt;&gt;"",$A274&lt;&gt;"fin"),IF(INDEX(Dépenses!$A$2:$T$5000,$B274,K$1)="","",INDEX(Dépenses!$A$2:$T$5000,$B274,K$1)),"")</f>
        <v/>
      </c>
      <c r="L274" s="10" t="str" cm="1">
        <f t="array" aca="1" ref="L274" ca="1">IF(AND($A274&lt;&gt;"",$A274&lt;&gt;"fin"),IF(INDEX(Dépenses!$A$2:$T$5000,$B274,L$1)="","",INDEX(Dépenses!$A$2:$T$5000,$B274,L$1)),"")</f>
        <v/>
      </c>
      <c r="M274" s="10" t="str" cm="1">
        <f t="array" aca="1" ref="M274" ca="1">IF(AND($A274&lt;&gt;"",$A274&lt;&gt;"fin"),IF(INDEX(Dépenses!$A$2:$T$5000,$B274,M$1)="","",INDEX(Dépenses!$A$2:$T$5000,$B274,M$1)),"")</f>
        <v/>
      </c>
      <c r="N274" s="10" t="str" cm="1">
        <f t="array" aca="1" ref="N274" ca="1">IF(AND($A274&lt;&gt;"",$A274&lt;&gt;"fin"),IF(INDEX(Dépenses!$A$2:$T$5000,$B274,N$1)="","",INDEX(Dépenses!$A$2:$T$5000,$B274,N$1)),"")</f>
        <v/>
      </c>
      <c r="O274" s="10" t="str" cm="1">
        <f t="array" aca="1" ref="O274" ca="1">IF(AND($A274&lt;&gt;"",$A274&lt;&gt;"fin"),IF(INDEX(Dépenses!$A$2:$T$5000,$B274,O$1)="","",INDEX(Dépenses!$A$2:$T$5000,$B274,O$1)),"")</f>
        <v/>
      </c>
      <c r="P274" s="10" t="str" cm="1">
        <f t="array" aca="1" ref="P274" ca="1">IF(AND($A274&lt;&gt;"",$A274&lt;&gt;"fin"),IF(INDEX(Dépenses!$A$2:$T$5000,$B274,P$1)="","",INDEX(Dépenses!$A$2:$T$5000,$B274,P$1)),"")</f>
        <v/>
      </c>
      <c r="Q274" s="10" t="str" cm="1">
        <f t="array" aca="1" ref="Q274" ca="1">IF(AND($A274&lt;&gt;"",$A274&lt;&gt;"fin"),IF(INDEX(Dépenses!$A$2:$T$5000,$B274,Q$1)="","",INDEX(Dépenses!$A$2:$T$5000,$B274,Q$1)),"")</f>
        <v/>
      </c>
      <c r="R274" s="10" t="str" cm="1">
        <f t="array" aca="1" ref="R274" ca="1">IF(AND($A274&lt;&gt;"",$A274&lt;&gt;"fin"),IF(INDEX(Dépenses!$A$2:$T$5000,$B274,R$1)="","",INDEX(Dépenses!$A$2:$T$5000,$B274,R$1)),"")</f>
        <v/>
      </c>
      <c r="S274" s="10" t="str" cm="1">
        <f t="array" aca="1" ref="S274" ca="1">IF(AND($A274&lt;&gt;"",$A274&lt;&gt;"fin"),IF(INDEX(Dépenses!$A$2:$T$5000,$B274,S$1)="","",INDEX(Dépenses!$A$2:$T$5000,$B274,S$1)),"")</f>
        <v/>
      </c>
      <c r="T274" s="10" t="str" cm="1">
        <f t="array" aca="1" ref="T274" ca="1">IF(AND($A274&lt;&gt;"",$A274&lt;&gt;"fin"),IF(INDEX(Dépenses!$A$2:$T$5000,$B274,T$1)="","",INDEX(Dépenses!$A$2:$T$5000,$B274,T$1)),"")</f>
        <v/>
      </c>
    </row>
    <row r="275" spans="1:20" x14ac:dyDescent="0.25">
      <c r="A275" t="str">
        <f ca="1">IF(OR(A274="",A274="fin"),"",IF(ISNA(MATCH($F$3,OFFSET(Dépenses!$F$2:$F$5000,B274,0),0)),"fin",MATCH($F$3,OFFSET(Dépenses!$F$2:$F$5000,B274,0),0)))</f>
        <v/>
      </c>
      <c r="B275" t="str">
        <f t="shared" ca="1" si="6"/>
        <v/>
      </c>
      <c r="D275" s="79" t="str" cm="1">
        <f t="array" aca="1" ref="D275" ca="1">IF(AND($A275&lt;&gt;"",$A275&lt;&gt;"fin"),IF(INDEX(Dépenses!$A$2:$O$5000,$B275,D$1)="","",INDEX(Dépenses!$A$2:$O$5000,$B275,D$1)),"")</f>
        <v/>
      </c>
      <c r="E275" s="79" t="str" cm="1">
        <f t="array" aca="1" ref="E275" ca="1">IF(AND($A275&lt;&gt;"",$A275&lt;&gt;"fin"),IF(INDEX(Dépenses!$A$2:$O$5000,$B275,E$1)="","",INDEX(Dépenses!$A$2:$O$5000,$B275,E$1)),"")</f>
        <v/>
      </c>
      <c r="F275" s="79" t="str" cm="1">
        <f t="array" aca="1" ref="F275" ca="1">IF(AND($A275&lt;&gt;"",$A275&lt;&gt;"fin"),IF(INDEX(Dépenses!$A$2:$O$5000,$B275,F$1)="","",INDEX(Dépenses!$A$2:$O$5000,$B275,F$1)),"")</f>
        <v/>
      </c>
      <c r="G275" s="80" t="str" cm="1">
        <f t="array" aca="1" ref="G275" ca="1">IF(AND($A275&lt;&gt;"",$A275&lt;&gt;"fin"),IF(INDEX(Dépenses!$A$2:$O$5000,$B275,G$1)="","",INDEX(Dépenses!$A$2:$O$5000,$B275,G$1)),"")</f>
        <v/>
      </c>
      <c r="H275" s="11" t="str" cm="1">
        <f t="array" aca="1" ref="H275" ca="1">IF(AND($A275&lt;&gt;"",$A275&lt;&gt;"fin"),IF(INDEX(Dépenses!$A$2:$O$5000,$B275,H$1)="","",INDEX(Dépenses!$A$2:$O$5000,$B275,H$1)),"")</f>
        <v/>
      </c>
      <c r="I275" s="79" t="str" cm="1">
        <f t="array" aca="1" ref="I275" ca="1">IF(AND($A275&lt;&gt;"",$A275&lt;&gt;"fin"),IF(INDEX(Dépenses!$A$2:$O$5000,$B275,I$1)="","",INDEX(Dépenses!$A$2:$O$5000,$B275,I$1)),"")</f>
        <v/>
      </c>
      <c r="J275" s="81" t="str" cm="1">
        <f t="array" aca="1" ref="J275" ca="1">IF(AND($A275&lt;&gt;"",$A275&lt;&gt;"fin"),IF(INDEX(Dépenses!$A$2:$O$5000,$B275,J$1)="","",INDEX(Dépenses!$A$2:$O$5000,$B275,J$1)),"")</f>
        <v/>
      </c>
      <c r="K275" s="10" t="str" cm="1">
        <f t="array" aca="1" ref="K275" ca="1">IF(AND($A275&lt;&gt;"",$A275&lt;&gt;"fin"),IF(INDEX(Dépenses!$A$2:$T$5000,$B275,K$1)="","",INDEX(Dépenses!$A$2:$T$5000,$B275,K$1)),"")</f>
        <v/>
      </c>
      <c r="L275" s="10" t="str" cm="1">
        <f t="array" aca="1" ref="L275" ca="1">IF(AND($A275&lt;&gt;"",$A275&lt;&gt;"fin"),IF(INDEX(Dépenses!$A$2:$T$5000,$B275,L$1)="","",INDEX(Dépenses!$A$2:$T$5000,$B275,L$1)),"")</f>
        <v/>
      </c>
      <c r="M275" s="10" t="str" cm="1">
        <f t="array" aca="1" ref="M275" ca="1">IF(AND($A275&lt;&gt;"",$A275&lt;&gt;"fin"),IF(INDEX(Dépenses!$A$2:$T$5000,$B275,M$1)="","",INDEX(Dépenses!$A$2:$T$5000,$B275,M$1)),"")</f>
        <v/>
      </c>
      <c r="N275" s="10" t="str" cm="1">
        <f t="array" aca="1" ref="N275" ca="1">IF(AND($A275&lt;&gt;"",$A275&lt;&gt;"fin"),IF(INDEX(Dépenses!$A$2:$T$5000,$B275,N$1)="","",INDEX(Dépenses!$A$2:$T$5000,$B275,N$1)),"")</f>
        <v/>
      </c>
      <c r="O275" s="10" t="str" cm="1">
        <f t="array" aca="1" ref="O275" ca="1">IF(AND($A275&lt;&gt;"",$A275&lt;&gt;"fin"),IF(INDEX(Dépenses!$A$2:$T$5000,$B275,O$1)="","",INDEX(Dépenses!$A$2:$T$5000,$B275,O$1)),"")</f>
        <v/>
      </c>
      <c r="P275" s="10" t="str" cm="1">
        <f t="array" aca="1" ref="P275" ca="1">IF(AND($A275&lt;&gt;"",$A275&lt;&gt;"fin"),IF(INDEX(Dépenses!$A$2:$T$5000,$B275,P$1)="","",INDEX(Dépenses!$A$2:$T$5000,$B275,P$1)),"")</f>
        <v/>
      </c>
      <c r="Q275" s="10" t="str" cm="1">
        <f t="array" aca="1" ref="Q275" ca="1">IF(AND($A275&lt;&gt;"",$A275&lt;&gt;"fin"),IF(INDEX(Dépenses!$A$2:$T$5000,$B275,Q$1)="","",INDEX(Dépenses!$A$2:$T$5000,$B275,Q$1)),"")</f>
        <v/>
      </c>
      <c r="R275" s="10" t="str" cm="1">
        <f t="array" aca="1" ref="R275" ca="1">IF(AND($A275&lt;&gt;"",$A275&lt;&gt;"fin"),IF(INDEX(Dépenses!$A$2:$T$5000,$B275,R$1)="","",INDEX(Dépenses!$A$2:$T$5000,$B275,R$1)),"")</f>
        <v/>
      </c>
      <c r="S275" s="10" t="str" cm="1">
        <f t="array" aca="1" ref="S275" ca="1">IF(AND($A275&lt;&gt;"",$A275&lt;&gt;"fin"),IF(INDEX(Dépenses!$A$2:$T$5000,$B275,S$1)="","",INDEX(Dépenses!$A$2:$T$5000,$B275,S$1)),"")</f>
        <v/>
      </c>
      <c r="T275" s="10" t="str" cm="1">
        <f t="array" aca="1" ref="T275" ca="1">IF(AND($A275&lt;&gt;"",$A275&lt;&gt;"fin"),IF(INDEX(Dépenses!$A$2:$T$5000,$B275,T$1)="","",INDEX(Dépenses!$A$2:$T$5000,$B275,T$1)),"")</f>
        <v/>
      </c>
    </row>
    <row r="276" spans="1:20" x14ac:dyDescent="0.25">
      <c r="A276" t="str">
        <f ca="1">IF(OR(A275="",A275="fin"),"",IF(ISNA(MATCH($F$3,OFFSET(Dépenses!$F$2:$F$5000,B275,0),0)),"fin",MATCH($F$3,OFFSET(Dépenses!$F$2:$F$5000,B275,0),0)))</f>
        <v/>
      </c>
      <c r="B276" t="str">
        <f t="shared" ca="1" si="6"/>
        <v/>
      </c>
      <c r="D276" s="79" t="str" cm="1">
        <f t="array" aca="1" ref="D276" ca="1">IF(AND($A276&lt;&gt;"",$A276&lt;&gt;"fin"),IF(INDEX(Dépenses!$A$2:$O$5000,$B276,D$1)="","",INDEX(Dépenses!$A$2:$O$5000,$B276,D$1)),"")</f>
        <v/>
      </c>
      <c r="E276" s="79" t="str" cm="1">
        <f t="array" aca="1" ref="E276" ca="1">IF(AND($A276&lt;&gt;"",$A276&lt;&gt;"fin"),IF(INDEX(Dépenses!$A$2:$O$5000,$B276,E$1)="","",INDEX(Dépenses!$A$2:$O$5000,$B276,E$1)),"")</f>
        <v/>
      </c>
      <c r="F276" s="79" t="str" cm="1">
        <f t="array" aca="1" ref="F276" ca="1">IF(AND($A276&lt;&gt;"",$A276&lt;&gt;"fin"),IF(INDEX(Dépenses!$A$2:$O$5000,$B276,F$1)="","",INDEX(Dépenses!$A$2:$O$5000,$B276,F$1)),"")</f>
        <v/>
      </c>
      <c r="G276" s="80" t="str" cm="1">
        <f t="array" aca="1" ref="G276" ca="1">IF(AND($A276&lt;&gt;"",$A276&lt;&gt;"fin"),IF(INDEX(Dépenses!$A$2:$O$5000,$B276,G$1)="","",INDEX(Dépenses!$A$2:$O$5000,$B276,G$1)),"")</f>
        <v/>
      </c>
      <c r="H276" s="11" t="str" cm="1">
        <f t="array" aca="1" ref="H276" ca="1">IF(AND($A276&lt;&gt;"",$A276&lt;&gt;"fin"),IF(INDEX(Dépenses!$A$2:$O$5000,$B276,H$1)="","",INDEX(Dépenses!$A$2:$O$5000,$B276,H$1)),"")</f>
        <v/>
      </c>
      <c r="I276" s="79" t="str" cm="1">
        <f t="array" aca="1" ref="I276" ca="1">IF(AND($A276&lt;&gt;"",$A276&lt;&gt;"fin"),IF(INDEX(Dépenses!$A$2:$O$5000,$B276,I$1)="","",INDEX(Dépenses!$A$2:$O$5000,$B276,I$1)),"")</f>
        <v/>
      </c>
      <c r="J276" s="81" t="str" cm="1">
        <f t="array" aca="1" ref="J276" ca="1">IF(AND($A276&lt;&gt;"",$A276&lt;&gt;"fin"),IF(INDEX(Dépenses!$A$2:$O$5000,$B276,J$1)="","",INDEX(Dépenses!$A$2:$O$5000,$B276,J$1)),"")</f>
        <v/>
      </c>
      <c r="K276" s="10" t="str" cm="1">
        <f t="array" aca="1" ref="K276" ca="1">IF(AND($A276&lt;&gt;"",$A276&lt;&gt;"fin"),IF(INDEX(Dépenses!$A$2:$T$5000,$B276,K$1)="","",INDEX(Dépenses!$A$2:$T$5000,$B276,K$1)),"")</f>
        <v/>
      </c>
      <c r="L276" s="10" t="str" cm="1">
        <f t="array" aca="1" ref="L276" ca="1">IF(AND($A276&lt;&gt;"",$A276&lt;&gt;"fin"),IF(INDEX(Dépenses!$A$2:$T$5000,$B276,L$1)="","",INDEX(Dépenses!$A$2:$T$5000,$B276,L$1)),"")</f>
        <v/>
      </c>
      <c r="M276" s="10" t="str" cm="1">
        <f t="array" aca="1" ref="M276" ca="1">IF(AND($A276&lt;&gt;"",$A276&lt;&gt;"fin"),IF(INDEX(Dépenses!$A$2:$T$5000,$B276,M$1)="","",INDEX(Dépenses!$A$2:$T$5000,$B276,M$1)),"")</f>
        <v/>
      </c>
      <c r="N276" s="10" t="str" cm="1">
        <f t="array" aca="1" ref="N276" ca="1">IF(AND($A276&lt;&gt;"",$A276&lt;&gt;"fin"),IF(INDEX(Dépenses!$A$2:$T$5000,$B276,N$1)="","",INDEX(Dépenses!$A$2:$T$5000,$B276,N$1)),"")</f>
        <v/>
      </c>
      <c r="O276" s="10" t="str" cm="1">
        <f t="array" aca="1" ref="O276" ca="1">IF(AND($A276&lt;&gt;"",$A276&lt;&gt;"fin"),IF(INDEX(Dépenses!$A$2:$T$5000,$B276,O$1)="","",INDEX(Dépenses!$A$2:$T$5000,$B276,O$1)),"")</f>
        <v/>
      </c>
      <c r="P276" s="10" t="str" cm="1">
        <f t="array" aca="1" ref="P276" ca="1">IF(AND($A276&lt;&gt;"",$A276&lt;&gt;"fin"),IF(INDEX(Dépenses!$A$2:$T$5000,$B276,P$1)="","",INDEX(Dépenses!$A$2:$T$5000,$B276,P$1)),"")</f>
        <v/>
      </c>
      <c r="Q276" s="10" t="str" cm="1">
        <f t="array" aca="1" ref="Q276" ca="1">IF(AND($A276&lt;&gt;"",$A276&lt;&gt;"fin"),IF(INDEX(Dépenses!$A$2:$T$5000,$B276,Q$1)="","",INDEX(Dépenses!$A$2:$T$5000,$B276,Q$1)),"")</f>
        <v/>
      </c>
      <c r="R276" s="10" t="str" cm="1">
        <f t="array" aca="1" ref="R276" ca="1">IF(AND($A276&lt;&gt;"",$A276&lt;&gt;"fin"),IF(INDEX(Dépenses!$A$2:$T$5000,$B276,R$1)="","",INDEX(Dépenses!$A$2:$T$5000,$B276,R$1)),"")</f>
        <v/>
      </c>
      <c r="S276" s="10" t="str" cm="1">
        <f t="array" aca="1" ref="S276" ca="1">IF(AND($A276&lt;&gt;"",$A276&lt;&gt;"fin"),IF(INDEX(Dépenses!$A$2:$T$5000,$B276,S$1)="","",INDEX(Dépenses!$A$2:$T$5000,$B276,S$1)),"")</f>
        <v/>
      </c>
      <c r="T276" s="10" t="str" cm="1">
        <f t="array" aca="1" ref="T276" ca="1">IF(AND($A276&lt;&gt;"",$A276&lt;&gt;"fin"),IF(INDEX(Dépenses!$A$2:$T$5000,$B276,T$1)="","",INDEX(Dépenses!$A$2:$T$5000,$B276,T$1)),"")</f>
        <v/>
      </c>
    </row>
    <row r="277" spans="1:20" x14ac:dyDescent="0.25">
      <c r="A277" t="str">
        <f ca="1">IF(OR(A276="",A276="fin"),"",IF(ISNA(MATCH($F$3,OFFSET(Dépenses!$F$2:$F$5000,B276,0),0)),"fin",MATCH($F$3,OFFSET(Dépenses!$F$2:$F$5000,B276,0),0)))</f>
        <v/>
      </c>
      <c r="B277" t="str">
        <f t="shared" ca="1" si="6"/>
        <v/>
      </c>
      <c r="D277" s="79" t="str" cm="1">
        <f t="array" aca="1" ref="D277" ca="1">IF(AND($A277&lt;&gt;"",$A277&lt;&gt;"fin"),IF(INDEX(Dépenses!$A$2:$O$5000,$B277,D$1)="","",INDEX(Dépenses!$A$2:$O$5000,$B277,D$1)),"")</f>
        <v/>
      </c>
      <c r="E277" s="79" t="str" cm="1">
        <f t="array" aca="1" ref="E277" ca="1">IF(AND($A277&lt;&gt;"",$A277&lt;&gt;"fin"),IF(INDEX(Dépenses!$A$2:$O$5000,$B277,E$1)="","",INDEX(Dépenses!$A$2:$O$5000,$B277,E$1)),"")</f>
        <v/>
      </c>
      <c r="F277" s="79" t="str" cm="1">
        <f t="array" aca="1" ref="F277" ca="1">IF(AND($A277&lt;&gt;"",$A277&lt;&gt;"fin"),IF(INDEX(Dépenses!$A$2:$O$5000,$B277,F$1)="","",INDEX(Dépenses!$A$2:$O$5000,$B277,F$1)),"")</f>
        <v/>
      </c>
      <c r="G277" s="80" t="str" cm="1">
        <f t="array" aca="1" ref="G277" ca="1">IF(AND($A277&lt;&gt;"",$A277&lt;&gt;"fin"),IF(INDEX(Dépenses!$A$2:$O$5000,$B277,G$1)="","",INDEX(Dépenses!$A$2:$O$5000,$B277,G$1)),"")</f>
        <v/>
      </c>
      <c r="H277" s="11" t="str" cm="1">
        <f t="array" aca="1" ref="H277" ca="1">IF(AND($A277&lt;&gt;"",$A277&lt;&gt;"fin"),IF(INDEX(Dépenses!$A$2:$O$5000,$B277,H$1)="","",INDEX(Dépenses!$A$2:$O$5000,$B277,H$1)),"")</f>
        <v/>
      </c>
      <c r="I277" s="79" t="str" cm="1">
        <f t="array" aca="1" ref="I277" ca="1">IF(AND($A277&lt;&gt;"",$A277&lt;&gt;"fin"),IF(INDEX(Dépenses!$A$2:$O$5000,$B277,I$1)="","",INDEX(Dépenses!$A$2:$O$5000,$B277,I$1)),"")</f>
        <v/>
      </c>
      <c r="J277" s="81" t="str" cm="1">
        <f t="array" aca="1" ref="J277" ca="1">IF(AND($A277&lt;&gt;"",$A277&lt;&gt;"fin"),IF(INDEX(Dépenses!$A$2:$O$5000,$B277,J$1)="","",INDEX(Dépenses!$A$2:$O$5000,$B277,J$1)),"")</f>
        <v/>
      </c>
      <c r="K277" s="10" t="str" cm="1">
        <f t="array" aca="1" ref="K277" ca="1">IF(AND($A277&lt;&gt;"",$A277&lt;&gt;"fin"),IF(INDEX(Dépenses!$A$2:$T$5000,$B277,K$1)="","",INDEX(Dépenses!$A$2:$T$5000,$B277,K$1)),"")</f>
        <v/>
      </c>
      <c r="L277" s="10" t="str" cm="1">
        <f t="array" aca="1" ref="L277" ca="1">IF(AND($A277&lt;&gt;"",$A277&lt;&gt;"fin"),IF(INDEX(Dépenses!$A$2:$T$5000,$B277,L$1)="","",INDEX(Dépenses!$A$2:$T$5000,$B277,L$1)),"")</f>
        <v/>
      </c>
      <c r="M277" s="10" t="str" cm="1">
        <f t="array" aca="1" ref="M277" ca="1">IF(AND($A277&lt;&gt;"",$A277&lt;&gt;"fin"),IF(INDEX(Dépenses!$A$2:$T$5000,$B277,M$1)="","",INDEX(Dépenses!$A$2:$T$5000,$B277,M$1)),"")</f>
        <v/>
      </c>
      <c r="N277" s="10" t="str" cm="1">
        <f t="array" aca="1" ref="N277" ca="1">IF(AND($A277&lt;&gt;"",$A277&lt;&gt;"fin"),IF(INDEX(Dépenses!$A$2:$T$5000,$B277,N$1)="","",INDEX(Dépenses!$A$2:$T$5000,$B277,N$1)),"")</f>
        <v/>
      </c>
      <c r="O277" s="10" t="str" cm="1">
        <f t="array" aca="1" ref="O277" ca="1">IF(AND($A277&lt;&gt;"",$A277&lt;&gt;"fin"),IF(INDEX(Dépenses!$A$2:$T$5000,$B277,O$1)="","",INDEX(Dépenses!$A$2:$T$5000,$B277,O$1)),"")</f>
        <v/>
      </c>
      <c r="P277" s="10" t="str" cm="1">
        <f t="array" aca="1" ref="P277" ca="1">IF(AND($A277&lt;&gt;"",$A277&lt;&gt;"fin"),IF(INDEX(Dépenses!$A$2:$T$5000,$B277,P$1)="","",INDEX(Dépenses!$A$2:$T$5000,$B277,P$1)),"")</f>
        <v/>
      </c>
      <c r="Q277" s="10" t="str" cm="1">
        <f t="array" aca="1" ref="Q277" ca="1">IF(AND($A277&lt;&gt;"",$A277&lt;&gt;"fin"),IF(INDEX(Dépenses!$A$2:$T$5000,$B277,Q$1)="","",INDEX(Dépenses!$A$2:$T$5000,$B277,Q$1)),"")</f>
        <v/>
      </c>
      <c r="R277" s="10" t="str" cm="1">
        <f t="array" aca="1" ref="R277" ca="1">IF(AND($A277&lt;&gt;"",$A277&lt;&gt;"fin"),IF(INDEX(Dépenses!$A$2:$T$5000,$B277,R$1)="","",INDEX(Dépenses!$A$2:$T$5000,$B277,R$1)),"")</f>
        <v/>
      </c>
      <c r="S277" s="10" t="str" cm="1">
        <f t="array" aca="1" ref="S277" ca="1">IF(AND($A277&lt;&gt;"",$A277&lt;&gt;"fin"),IF(INDEX(Dépenses!$A$2:$T$5000,$B277,S$1)="","",INDEX(Dépenses!$A$2:$T$5000,$B277,S$1)),"")</f>
        <v/>
      </c>
      <c r="T277" s="10" t="str" cm="1">
        <f t="array" aca="1" ref="T277" ca="1">IF(AND($A277&lt;&gt;"",$A277&lt;&gt;"fin"),IF(INDEX(Dépenses!$A$2:$T$5000,$B277,T$1)="","",INDEX(Dépenses!$A$2:$T$5000,$B277,T$1)),"")</f>
        <v/>
      </c>
    </row>
    <row r="278" spans="1:20" x14ac:dyDescent="0.25">
      <c r="A278" t="str">
        <f ca="1">IF(OR(A277="",A277="fin"),"",IF(ISNA(MATCH($F$3,OFFSET(Dépenses!$F$2:$F$5000,B277,0),0)),"fin",MATCH($F$3,OFFSET(Dépenses!$F$2:$F$5000,B277,0),0)))</f>
        <v/>
      </c>
      <c r="B278" t="str">
        <f t="shared" ca="1" si="6"/>
        <v/>
      </c>
      <c r="D278" s="79" t="str" cm="1">
        <f t="array" aca="1" ref="D278" ca="1">IF(AND($A278&lt;&gt;"",$A278&lt;&gt;"fin"),IF(INDEX(Dépenses!$A$2:$O$5000,$B278,D$1)="","",INDEX(Dépenses!$A$2:$O$5000,$B278,D$1)),"")</f>
        <v/>
      </c>
      <c r="E278" s="79" t="str" cm="1">
        <f t="array" aca="1" ref="E278" ca="1">IF(AND($A278&lt;&gt;"",$A278&lt;&gt;"fin"),IF(INDEX(Dépenses!$A$2:$O$5000,$B278,E$1)="","",INDEX(Dépenses!$A$2:$O$5000,$B278,E$1)),"")</f>
        <v/>
      </c>
      <c r="F278" s="79" t="str" cm="1">
        <f t="array" aca="1" ref="F278" ca="1">IF(AND($A278&lt;&gt;"",$A278&lt;&gt;"fin"),IF(INDEX(Dépenses!$A$2:$O$5000,$B278,F$1)="","",INDEX(Dépenses!$A$2:$O$5000,$B278,F$1)),"")</f>
        <v/>
      </c>
      <c r="G278" s="80" t="str" cm="1">
        <f t="array" aca="1" ref="G278" ca="1">IF(AND($A278&lt;&gt;"",$A278&lt;&gt;"fin"),IF(INDEX(Dépenses!$A$2:$O$5000,$B278,G$1)="","",INDEX(Dépenses!$A$2:$O$5000,$B278,G$1)),"")</f>
        <v/>
      </c>
      <c r="H278" s="11" t="str" cm="1">
        <f t="array" aca="1" ref="H278" ca="1">IF(AND($A278&lt;&gt;"",$A278&lt;&gt;"fin"),IF(INDEX(Dépenses!$A$2:$O$5000,$B278,H$1)="","",INDEX(Dépenses!$A$2:$O$5000,$B278,H$1)),"")</f>
        <v/>
      </c>
      <c r="I278" s="79" t="str" cm="1">
        <f t="array" aca="1" ref="I278" ca="1">IF(AND($A278&lt;&gt;"",$A278&lt;&gt;"fin"),IF(INDEX(Dépenses!$A$2:$O$5000,$B278,I$1)="","",INDEX(Dépenses!$A$2:$O$5000,$B278,I$1)),"")</f>
        <v/>
      </c>
      <c r="J278" s="81" t="str" cm="1">
        <f t="array" aca="1" ref="J278" ca="1">IF(AND($A278&lt;&gt;"",$A278&lt;&gt;"fin"),IF(INDEX(Dépenses!$A$2:$O$5000,$B278,J$1)="","",INDEX(Dépenses!$A$2:$O$5000,$B278,J$1)),"")</f>
        <v/>
      </c>
      <c r="K278" s="10" t="str" cm="1">
        <f t="array" aca="1" ref="K278" ca="1">IF(AND($A278&lt;&gt;"",$A278&lt;&gt;"fin"),IF(INDEX(Dépenses!$A$2:$T$5000,$B278,K$1)="","",INDEX(Dépenses!$A$2:$T$5000,$B278,K$1)),"")</f>
        <v/>
      </c>
      <c r="L278" s="10" t="str" cm="1">
        <f t="array" aca="1" ref="L278" ca="1">IF(AND($A278&lt;&gt;"",$A278&lt;&gt;"fin"),IF(INDEX(Dépenses!$A$2:$T$5000,$B278,L$1)="","",INDEX(Dépenses!$A$2:$T$5000,$B278,L$1)),"")</f>
        <v/>
      </c>
      <c r="M278" s="10" t="str" cm="1">
        <f t="array" aca="1" ref="M278" ca="1">IF(AND($A278&lt;&gt;"",$A278&lt;&gt;"fin"),IF(INDEX(Dépenses!$A$2:$T$5000,$B278,M$1)="","",INDEX(Dépenses!$A$2:$T$5000,$B278,M$1)),"")</f>
        <v/>
      </c>
      <c r="N278" s="10" t="str" cm="1">
        <f t="array" aca="1" ref="N278" ca="1">IF(AND($A278&lt;&gt;"",$A278&lt;&gt;"fin"),IF(INDEX(Dépenses!$A$2:$T$5000,$B278,N$1)="","",INDEX(Dépenses!$A$2:$T$5000,$B278,N$1)),"")</f>
        <v/>
      </c>
      <c r="O278" s="10" t="str" cm="1">
        <f t="array" aca="1" ref="O278" ca="1">IF(AND($A278&lt;&gt;"",$A278&lt;&gt;"fin"),IF(INDEX(Dépenses!$A$2:$T$5000,$B278,O$1)="","",INDEX(Dépenses!$A$2:$T$5000,$B278,O$1)),"")</f>
        <v/>
      </c>
      <c r="P278" s="10" t="str" cm="1">
        <f t="array" aca="1" ref="P278" ca="1">IF(AND($A278&lt;&gt;"",$A278&lt;&gt;"fin"),IF(INDEX(Dépenses!$A$2:$T$5000,$B278,P$1)="","",INDEX(Dépenses!$A$2:$T$5000,$B278,P$1)),"")</f>
        <v/>
      </c>
      <c r="Q278" s="10" t="str" cm="1">
        <f t="array" aca="1" ref="Q278" ca="1">IF(AND($A278&lt;&gt;"",$A278&lt;&gt;"fin"),IF(INDEX(Dépenses!$A$2:$T$5000,$B278,Q$1)="","",INDEX(Dépenses!$A$2:$T$5000,$B278,Q$1)),"")</f>
        <v/>
      </c>
      <c r="R278" s="10" t="str" cm="1">
        <f t="array" aca="1" ref="R278" ca="1">IF(AND($A278&lt;&gt;"",$A278&lt;&gt;"fin"),IF(INDEX(Dépenses!$A$2:$T$5000,$B278,R$1)="","",INDEX(Dépenses!$A$2:$T$5000,$B278,R$1)),"")</f>
        <v/>
      </c>
      <c r="S278" s="10" t="str" cm="1">
        <f t="array" aca="1" ref="S278" ca="1">IF(AND($A278&lt;&gt;"",$A278&lt;&gt;"fin"),IF(INDEX(Dépenses!$A$2:$T$5000,$B278,S$1)="","",INDEX(Dépenses!$A$2:$T$5000,$B278,S$1)),"")</f>
        <v/>
      </c>
      <c r="T278" s="10" t="str" cm="1">
        <f t="array" aca="1" ref="T278" ca="1">IF(AND($A278&lt;&gt;"",$A278&lt;&gt;"fin"),IF(INDEX(Dépenses!$A$2:$T$5000,$B278,T$1)="","",INDEX(Dépenses!$A$2:$T$5000,$B278,T$1)),"")</f>
        <v/>
      </c>
    </row>
    <row r="279" spans="1:20" x14ac:dyDescent="0.25">
      <c r="A279" t="str">
        <f ca="1">IF(OR(A278="",A278="fin"),"",IF(ISNA(MATCH($F$3,OFFSET(Dépenses!$F$2:$F$5000,B278,0),0)),"fin",MATCH($F$3,OFFSET(Dépenses!$F$2:$F$5000,B278,0),0)))</f>
        <v/>
      </c>
      <c r="B279" t="str">
        <f t="shared" ca="1" si="6"/>
        <v/>
      </c>
      <c r="D279" s="79" t="str" cm="1">
        <f t="array" aca="1" ref="D279" ca="1">IF(AND($A279&lt;&gt;"",$A279&lt;&gt;"fin"),IF(INDEX(Dépenses!$A$2:$O$5000,$B279,D$1)="","",INDEX(Dépenses!$A$2:$O$5000,$B279,D$1)),"")</f>
        <v/>
      </c>
      <c r="E279" s="79" t="str" cm="1">
        <f t="array" aca="1" ref="E279" ca="1">IF(AND($A279&lt;&gt;"",$A279&lt;&gt;"fin"),IF(INDEX(Dépenses!$A$2:$O$5000,$B279,E$1)="","",INDEX(Dépenses!$A$2:$O$5000,$B279,E$1)),"")</f>
        <v/>
      </c>
      <c r="F279" s="79" t="str" cm="1">
        <f t="array" aca="1" ref="F279" ca="1">IF(AND($A279&lt;&gt;"",$A279&lt;&gt;"fin"),IF(INDEX(Dépenses!$A$2:$O$5000,$B279,F$1)="","",INDEX(Dépenses!$A$2:$O$5000,$B279,F$1)),"")</f>
        <v/>
      </c>
      <c r="G279" s="80" t="str" cm="1">
        <f t="array" aca="1" ref="G279" ca="1">IF(AND($A279&lt;&gt;"",$A279&lt;&gt;"fin"),IF(INDEX(Dépenses!$A$2:$O$5000,$B279,G$1)="","",INDEX(Dépenses!$A$2:$O$5000,$B279,G$1)),"")</f>
        <v/>
      </c>
      <c r="H279" s="11" t="str" cm="1">
        <f t="array" aca="1" ref="H279" ca="1">IF(AND($A279&lt;&gt;"",$A279&lt;&gt;"fin"),IF(INDEX(Dépenses!$A$2:$O$5000,$B279,H$1)="","",INDEX(Dépenses!$A$2:$O$5000,$B279,H$1)),"")</f>
        <v/>
      </c>
      <c r="I279" s="79" t="str" cm="1">
        <f t="array" aca="1" ref="I279" ca="1">IF(AND($A279&lt;&gt;"",$A279&lt;&gt;"fin"),IF(INDEX(Dépenses!$A$2:$O$5000,$B279,I$1)="","",INDEX(Dépenses!$A$2:$O$5000,$B279,I$1)),"")</f>
        <v/>
      </c>
      <c r="J279" s="81" t="str" cm="1">
        <f t="array" aca="1" ref="J279" ca="1">IF(AND($A279&lt;&gt;"",$A279&lt;&gt;"fin"),IF(INDEX(Dépenses!$A$2:$O$5000,$B279,J$1)="","",INDEX(Dépenses!$A$2:$O$5000,$B279,J$1)),"")</f>
        <v/>
      </c>
      <c r="K279" s="10" t="str" cm="1">
        <f t="array" aca="1" ref="K279" ca="1">IF(AND($A279&lt;&gt;"",$A279&lt;&gt;"fin"),IF(INDEX(Dépenses!$A$2:$T$5000,$B279,K$1)="","",INDEX(Dépenses!$A$2:$T$5000,$B279,K$1)),"")</f>
        <v/>
      </c>
      <c r="L279" s="10" t="str" cm="1">
        <f t="array" aca="1" ref="L279" ca="1">IF(AND($A279&lt;&gt;"",$A279&lt;&gt;"fin"),IF(INDEX(Dépenses!$A$2:$T$5000,$B279,L$1)="","",INDEX(Dépenses!$A$2:$T$5000,$B279,L$1)),"")</f>
        <v/>
      </c>
      <c r="M279" s="10" t="str" cm="1">
        <f t="array" aca="1" ref="M279" ca="1">IF(AND($A279&lt;&gt;"",$A279&lt;&gt;"fin"),IF(INDEX(Dépenses!$A$2:$T$5000,$B279,M$1)="","",INDEX(Dépenses!$A$2:$T$5000,$B279,M$1)),"")</f>
        <v/>
      </c>
      <c r="N279" s="10" t="str" cm="1">
        <f t="array" aca="1" ref="N279" ca="1">IF(AND($A279&lt;&gt;"",$A279&lt;&gt;"fin"),IF(INDEX(Dépenses!$A$2:$T$5000,$B279,N$1)="","",INDEX(Dépenses!$A$2:$T$5000,$B279,N$1)),"")</f>
        <v/>
      </c>
      <c r="O279" s="10" t="str" cm="1">
        <f t="array" aca="1" ref="O279" ca="1">IF(AND($A279&lt;&gt;"",$A279&lt;&gt;"fin"),IF(INDEX(Dépenses!$A$2:$T$5000,$B279,O$1)="","",INDEX(Dépenses!$A$2:$T$5000,$B279,O$1)),"")</f>
        <v/>
      </c>
      <c r="P279" s="10" t="str" cm="1">
        <f t="array" aca="1" ref="P279" ca="1">IF(AND($A279&lt;&gt;"",$A279&lt;&gt;"fin"),IF(INDEX(Dépenses!$A$2:$T$5000,$B279,P$1)="","",INDEX(Dépenses!$A$2:$T$5000,$B279,P$1)),"")</f>
        <v/>
      </c>
      <c r="Q279" s="10" t="str" cm="1">
        <f t="array" aca="1" ref="Q279" ca="1">IF(AND($A279&lt;&gt;"",$A279&lt;&gt;"fin"),IF(INDEX(Dépenses!$A$2:$T$5000,$B279,Q$1)="","",INDEX(Dépenses!$A$2:$T$5000,$B279,Q$1)),"")</f>
        <v/>
      </c>
      <c r="R279" s="10" t="str" cm="1">
        <f t="array" aca="1" ref="R279" ca="1">IF(AND($A279&lt;&gt;"",$A279&lt;&gt;"fin"),IF(INDEX(Dépenses!$A$2:$T$5000,$B279,R$1)="","",INDEX(Dépenses!$A$2:$T$5000,$B279,R$1)),"")</f>
        <v/>
      </c>
      <c r="S279" s="10" t="str" cm="1">
        <f t="array" aca="1" ref="S279" ca="1">IF(AND($A279&lt;&gt;"",$A279&lt;&gt;"fin"),IF(INDEX(Dépenses!$A$2:$T$5000,$B279,S$1)="","",INDEX(Dépenses!$A$2:$T$5000,$B279,S$1)),"")</f>
        <v/>
      </c>
      <c r="T279" s="10" t="str" cm="1">
        <f t="array" aca="1" ref="T279" ca="1">IF(AND($A279&lt;&gt;"",$A279&lt;&gt;"fin"),IF(INDEX(Dépenses!$A$2:$T$5000,$B279,T$1)="","",INDEX(Dépenses!$A$2:$T$5000,$B279,T$1)),"")</f>
        <v/>
      </c>
    </row>
    <row r="280" spans="1:20" x14ac:dyDescent="0.25">
      <c r="A280" t="str">
        <f ca="1">IF(OR(A279="",A279="fin"),"",IF(ISNA(MATCH($F$3,OFFSET(Dépenses!$F$2:$F$5000,B279,0),0)),"fin",MATCH($F$3,OFFSET(Dépenses!$F$2:$F$5000,B279,0),0)))</f>
        <v/>
      </c>
      <c r="B280" t="str">
        <f t="shared" ca="1" si="6"/>
        <v/>
      </c>
      <c r="D280" s="79" t="str" cm="1">
        <f t="array" aca="1" ref="D280" ca="1">IF(AND($A280&lt;&gt;"",$A280&lt;&gt;"fin"),IF(INDEX(Dépenses!$A$2:$O$5000,$B280,D$1)="","",INDEX(Dépenses!$A$2:$O$5000,$B280,D$1)),"")</f>
        <v/>
      </c>
      <c r="E280" s="79" t="str" cm="1">
        <f t="array" aca="1" ref="E280" ca="1">IF(AND($A280&lt;&gt;"",$A280&lt;&gt;"fin"),IF(INDEX(Dépenses!$A$2:$O$5000,$B280,E$1)="","",INDEX(Dépenses!$A$2:$O$5000,$B280,E$1)),"")</f>
        <v/>
      </c>
      <c r="F280" s="79" t="str" cm="1">
        <f t="array" aca="1" ref="F280" ca="1">IF(AND($A280&lt;&gt;"",$A280&lt;&gt;"fin"),IF(INDEX(Dépenses!$A$2:$O$5000,$B280,F$1)="","",INDEX(Dépenses!$A$2:$O$5000,$B280,F$1)),"")</f>
        <v/>
      </c>
      <c r="G280" s="80" t="str" cm="1">
        <f t="array" aca="1" ref="G280" ca="1">IF(AND($A280&lt;&gt;"",$A280&lt;&gt;"fin"),IF(INDEX(Dépenses!$A$2:$O$5000,$B280,G$1)="","",INDEX(Dépenses!$A$2:$O$5000,$B280,G$1)),"")</f>
        <v/>
      </c>
      <c r="H280" s="11" t="str" cm="1">
        <f t="array" aca="1" ref="H280" ca="1">IF(AND($A280&lt;&gt;"",$A280&lt;&gt;"fin"),IF(INDEX(Dépenses!$A$2:$O$5000,$B280,H$1)="","",INDEX(Dépenses!$A$2:$O$5000,$B280,H$1)),"")</f>
        <v/>
      </c>
      <c r="I280" s="79" t="str" cm="1">
        <f t="array" aca="1" ref="I280" ca="1">IF(AND($A280&lt;&gt;"",$A280&lt;&gt;"fin"),IF(INDEX(Dépenses!$A$2:$O$5000,$B280,I$1)="","",INDEX(Dépenses!$A$2:$O$5000,$B280,I$1)),"")</f>
        <v/>
      </c>
      <c r="J280" s="81" t="str" cm="1">
        <f t="array" aca="1" ref="J280" ca="1">IF(AND($A280&lt;&gt;"",$A280&lt;&gt;"fin"),IF(INDEX(Dépenses!$A$2:$O$5000,$B280,J$1)="","",INDEX(Dépenses!$A$2:$O$5000,$B280,J$1)),"")</f>
        <v/>
      </c>
      <c r="K280" s="10" t="str" cm="1">
        <f t="array" aca="1" ref="K280" ca="1">IF(AND($A280&lt;&gt;"",$A280&lt;&gt;"fin"),IF(INDEX(Dépenses!$A$2:$T$5000,$B280,K$1)="","",INDEX(Dépenses!$A$2:$T$5000,$B280,K$1)),"")</f>
        <v/>
      </c>
      <c r="L280" s="10" t="str" cm="1">
        <f t="array" aca="1" ref="L280" ca="1">IF(AND($A280&lt;&gt;"",$A280&lt;&gt;"fin"),IF(INDEX(Dépenses!$A$2:$T$5000,$B280,L$1)="","",INDEX(Dépenses!$A$2:$T$5000,$B280,L$1)),"")</f>
        <v/>
      </c>
      <c r="M280" s="10" t="str" cm="1">
        <f t="array" aca="1" ref="M280" ca="1">IF(AND($A280&lt;&gt;"",$A280&lt;&gt;"fin"),IF(INDEX(Dépenses!$A$2:$T$5000,$B280,M$1)="","",INDEX(Dépenses!$A$2:$T$5000,$B280,M$1)),"")</f>
        <v/>
      </c>
      <c r="N280" s="10" t="str" cm="1">
        <f t="array" aca="1" ref="N280" ca="1">IF(AND($A280&lt;&gt;"",$A280&lt;&gt;"fin"),IF(INDEX(Dépenses!$A$2:$T$5000,$B280,N$1)="","",INDEX(Dépenses!$A$2:$T$5000,$B280,N$1)),"")</f>
        <v/>
      </c>
      <c r="O280" s="10" t="str" cm="1">
        <f t="array" aca="1" ref="O280" ca="1">IF(AND($A280&lt;&gt;"",$A280&lt;&gt;"fin"),IF(INDEX(Dépenses!$A$2:$T$5000,$B280,O$1)="","",INDEX(Dépenses!$A$2:$T$5000,$B280,O$1)),"")</f>
        <v/>
      </c>
      <c r="P280" s="10" t="str" cm="1">
        <f t="array" aca="1" ref="P280" ca="1">IF(AND($A280&lt;&gt;"",$A280&lt;&gt;"fin"),IF(INDEX(Dépenses!$A$2:$T$5000,$B280,P$1)="","",INDEX(Dépenses!$A$2:$T$5000,$B280,P$1)),"")</f>
        <v/>
      </c>
      <c r="Q280" s="10" t="str" cm="1">
        <f t="array" aca="1" ref="Q280" ca="1">IF(AND($A280&lt;&gt;"",$A280&lt;&gt;"fin"),IF(INDEX(Dépenses!$A$2:$T$5000,$B280,Q$1)="","",INDEX(Dépenses!$A$2:$T$5000,$B280,Q$1)),"")</f>
        <v/>
      </c>
      <c r="R280" s="10" t="str" cm="1">
        <f t="array" aca="1" ref="R280" ca="1">IF(AND($A280&lt;&gt;"",$A280&lt;&gt;"fin"),IF(INDEX(Dépenses!$A$2:$T$5000,$B280,R$1)="","",INDEX(Dépenses!$A$2:$T$5000,$B280,R$1)),"")</f>
        <v/>
      </c>
      <c r="S280" s="10" t="str" cm="1">
        <f t="array" aca="1" ref="S280" ca="1">IF(AND($A280&lt;&gt;"",$A280&lt;&gt;"fin"),IF(INDEX(Dépenses!$A$2:$T$5000,$B280,S$1)="","",INDEX(Dépenses!$A$2:$T$5000,$B280,S$1)),"")</f>
        <v/>
      </c>
      <c r="T280" s="10" t="str" cm="1">
        <f t="array" aca="1" ref="T280" ca="1">IF(AND($A280&lt;&gt;"",$A280&lt;&gt;"fin"),IF(INDEX(Dépenses!$A$2:$T$5000,$B280,T$1)="","",INDEX(Dépenses!$A$2:$T$5000,$B280,T$1)),"")</f>
        <v/>
      </c>
    </row>
    <row r="281" spans="1:20" x14ac:dyDescent="0.25">
      <c r="A281" t="str">
        <f ca="1">IF(OR(A280="",A280="fin"),"",IF(ISNA(MATCH($F$3,OFFSET(Dépenses!$F$2:$F$5000,B280,0),0)),"fin",MATCH($F$3,OFFSET(Dépenses!$F$2:$F$5000,B280,0),0)))</f>
        <v/>
      </c>
      <c r="B281" t="str">
        <f t="shared" ca="1" si="6"/>
        <v/>
      </c>
      <c r="D281" s="79" t="str" cm="1">
        <f t="array" aca="1" ref="D281" ca="1">IF(AND($A281&lt;&gt;"",$A281&lt;&gt;"fin"),IF(INDEX(Dépenses!$A$2:$O$5000,$B281,D$1)="","",INDEX(Dépenses!$A$2:$O$5000,$B281,D$1)),"")</f>
        <v/>
      </c>
      <c r="E281" s="79" t="str" cm="1">
        <f t="array" aca="1" ref="E281" ca="1">IF(AND($A281&lt;&gt;"",$A281&lt;&gt;"fin"),IF(INDEX(Dépenses!$A$2:$O$5000,$B281,E$1)="","",INDEX(Dépenses!$A$2:$O$5000,$B281,E$1)),"")</f>
        <v/>
      </c>
      <c r="F281" s="79" t="str" cm="1">
        <f t="array" aca="1" ref="F281" ca="1">IF(AND($A281&lt;&gt;"",$A281&lt;&gt;"fin"),IF(INDEX(Dépenses!$A$2:$O$5000,$B281,F$1)="","",INDEX(Dépenses!$A$2:$O$5000,$B281,F$1)),"")</f>
        <v/>
      </c>
      <c r="G281" s="80" t="str" cm="1">
        <f t="array" aca="1" ref="G281" ca="1">IF(AND($A281&lt;&gt;"",$A281&lt;&gt;"fin"),IF(INDEX(Dépenses!$A$2:$O$5000,$B281,G$1)="","",INDEX(Dépenses!$A$2:$O$5000,$B281,G$1)),"")</f>
        <v/>
      </c>
      <c r="H281" s="11" t="str" cm="1">
        <f t="array" aca="1" ref="H281" ca="1">IF(AND($A281&lt;&gt;"",$A281&lt;&gt;"fin"),IF(INDEX(Dépenses!$A$2:$O$5000,$B281,H$1)="","",INDEX(Dépenses!$A$2:$O$5000,$B281,H$1)),"")</f>
        <v/>
      </c>
      <c r="I281" s="79" t="str" cm="1">
        <f t="array" aca="1" ref="I281" ca="1">IF(AND($A281&lt;&gt;"",$A281&lt;&gt;"fin"),IF(INDEX(Dépenses!$A$2:$O$5000,$B281,I$1)="","",INDEX(Dépenses!$A$2:$O$5000,$B281,I$1)),"")</f>
        <v/>
      </c>
      <c r="J281" s="81" t="str" cm="1">
        <f t="array" aca="1" ref="J281" ca="1">IF(AND($A281&lt;&gt;"",$A281&lt;&gt;"fin"),IF(INDEX(Dépenses!$A$2:$O$5000,$B281,J$1)="","",INDEX(Dépenses!$A$2:$O$5000,$B281,J$1)),"")</f>
        <v/>
      </c>
      <c r="K281" s="10" t="str" cm="1">
        <f t="array" aca="1" ref="K281" ca="1">IF(AND($A281&lt;&gt;"",$A281&lt;&gt;"fin"),IF(INDEX(Dépenses!$A$2:$T$5000,$B281,K$1)="","",INDEX(Dépenses!$A$2:$T$5000,$B281,K$1)),"")</f>
        <v/>
      </c>
      <c r="L281" s="10" t="str" cm="1">
        <f t="array" aca="1" ref="L281" ca="1">IF(AND($A281&lt;&gt;"",$A281&lt;&gt;"fin"),IF(INDEX(Dépenses!$A$2:$T$5000,$B281,L$1)="","",INDEX(Dépenses!$A$2:$T$5000,$B281,L$1)),"")</f>
        <v/>
      </c>
      <c r="M281" s="10" t="str" cm="1">
        <f t="array" aca="1" ref="M281" ca="1">IF(AND($A281&lt;&gt;"",$A281&lt;&gt;"fin"),IF(INDEX(Dépenses!$A$2:$T$5000,$B281,M$1)="","",INDEX(Dépenses!$A$2:$T$5000,$B281,M$1)),"")</f>
        <v/>
      </c>
      <c r="N281" s="10" t="str" cm="1">
        <f t="array" aca="1" ref="N281" ca="1">IF(AND($A281&lt;&gt;"",$A281&lt;&gt;"fin"),IF(INDEX(Dépenses!$A$2:$T$5000,$B281,N$1)="","",INDEX(Dépenses!$A$2:$T$5000,$B281,N$1)),"")</f>
        <v/>
      </c>
      <c r="O281" s="10" t="str" cm="1">
        <f t="array" aca="1" ref="O281" ca="1">IF(AND($A281&lt;&gt;"",$A281&lt;&gt;"fin"),IF(INDEX(Dépenses!$A$2:$T$5000,$B281,O$1)="","",INDEX(Dépenses!$A$2:$T$5000,$B281,O$1)),"")</f>
        <v/>
      </c>
      <c r="P281" s="10" t="str" cm="1">
        <f t="array" aca="1" ref="P281" ca="1">IF(AND($A281&lt;&gt;"",$A281&lt;&gt;"fin"),IF(INDEX(Dépenses!$A$2:$T$5000,$B281,P$1)="","",INDEX(Dépenses!$A$2:$T$5000,$B281,P$1)),"")</f>
        <v/>
      </c>
      <c r="Q281" s="10" t="str" cm="1">
        <f t="array" aca="1" ref="Q281" ca="1">IF(AND($A281&lt;&gt;"",$A281&lt;&gt;"fin"),IF(INDEX(Dépenses!$A$2:$T$5000,$B281,Q$1)="","",INDEX(Dépenses!$A$2:$T$5000,$B281,Q$1)),"")</f>
        <v/>
      </c>
      <c r="R281" s="10" t="str" cm="1">
        <f t="array" aca="1" ref="R281" ca="1">IF(AND($A281&lt;&gt;"",$A281&lt;&gt;"fin"),IF(INDEX(Dépenses!$A$2:$T$5000,$B281,R$1)="","",INDEX(Dépenses!$A$2:$T$5000,$B281,R$1)),"")</f>
        <v/>
      </c>
      <c r="S281" s="10" t="str" cm="1">
        <f t="array" aca="1" ref="S281" ca="1">IF(AND($A281&lt;&gt;"",$A281&lt;&gt;"fin"),IF(INDEX(Dépenses!$A$2:$T$5000,$B281,S$1)="","",INDEX(Dépenses!$A$2:$T$5000,$B281,S$1)),"")</f>
        <v/>
      </c>
      <c r="T281" s="10" t="str" cm="1">
        <f t="array" aca="1" ref="T281" ca="1">IF(AND($A281&lt;&gt;"",$A281&lt;&gt;"fin"),IF(INDEX(Dépenses!$A$2:$T$5000,$B281,T$1)="","",INDEX(Dépenses!$A$2:$T$5000,$B281,T$1)),"")</f>
        <v/>
      </c>
    </row>
    <row r="282" spans="1:20" x14ac:dyDescent="0.25">
      <c r="A282" t="str">
        <f ca="1">IF(OR(A281="",A281="fin"),"",IF(ISNA(MATCH($F$3,OFFSET(Dépenses!$F$2:$F$5000,B281,0),0)),"fin",MATCH($F$3,OFFSET(Dépenses!$F$2:$F$5000,B281,0),0)))</f>
        <v/>
      </c>
      <c r="B282" t="str">
        <f t="shared" ca="1" si="6"/>
        <v/>
      </c>
      <c r="D282" s="79" t="str" cm="1">
        <f t="array" aca="1" ref="D282" ca="1">IF(AND($A282&lt;&gt;"",$A282&lt;&gt;"fin"),IF(INDEX(Dépenses!$A$2:$O$5000,$B282,D$1)="","",INDEX(Dépenses!$A$2:$O$5000,$B282,D$1)),"")</f>
        <v/>
      </c>
      <c r="E282" s="79" t="str" cm="1">
        <f t="array" aca="1" ref="E282" ca="1">IF(AND($A282&lt;&gt;"",$A282&lt;&gt;"fin"),IF(INDEX(Dépenses!$A$2:$O$5000,$B282,E$1)="","",INDEX(Dépenses!$A$2:$O$5000,$B282,E$1)),"")</f>
        <v/>
      </c>
      <c r="F282" s="79" t="str" cm="1">
        <f t="array" aca="1" ref="F282" ca="1">IF(AND($A282&lt;&gt;"",$A282&lt;&gt;"fin"),IF(INDEX(Dépenses!$A$2:$O$5000,$B282,F$1)="","",INDEX(Dépenses!$A$2:$O$5000,$B282,F$1)),"")</f>
        <v/>
      </c>
      <c r="G282" s="80" t="str" cm="1">
        <f t="array" aca="1" ref="G282" ca="1">IF(AND($A282&lt;&gt;"",$A282&lt;&gt;"fin"),IF(INDEX(Dépenses!$A$2:$O$5000,$B282,G$1)="","",INDEX(Dépenses!$A$2:$O$5000,$B282,G$1)),"")</f>
        <v/>
      </c>
      <c r="H282" s="11" t="str" cm="1">
        <f t="array" aca="1" ref="H282" ca="1">IF(AND($A282&lt;&gt;"",$A282&lt;&gt;"fin"),IF(INDEX(Dépenses!$A$2:$O$5000,$B282,H$1)="","",INDEX(Dépenses!$A$2:$O$5000,$B282,H$1)),"")</f>
        <v/>
      </c>
      <c r="I282" s="79" t="str" cm="1">
        <f t="array" aca="1" ref="I282" ca="1">IF(AND($A282&lt;&gt;"",$A282&lt;&gt;"fin"),IF(INDEX(Dépenses!$A$2:$O$5000,$B282,I$1)="","",INDEX(Dépenses!$A$2:$O$5000,$B282,I$1)),"")</f>
        <v/>
      </c>
      <c r="J282" s="81" t="str" cm="1">
        <f t="array" aca="1" ref="J282" ca="1">IF(AND($A282&lt;&gt;"",$A282&lt;&gt;"fin"),IF(INDEX(Dépenses!$A$2:$O$5000,$B282,J$1)="","",INDEX(Dépenses!$A$2:$O$5000,$B282,J$1)),"")</f>
        <v/>
      </c>
      <c r="K282" s="10" t="str" cm="1">
        <f t="array" aca="1" ref="K282" ca="1">IF(AND($A282&lt;&gt;"",$A282&lt;&gt;"fin"),IF(INDEX(Dépenses!$A$2:$T$5000,$B282,K$1)="","",INDEX(Dépenses!$A$2:$T$5000,$B282,K$1)),"")</f>
        <v/>
      </c>
      <c r="L282" s="10" t="str" cm="1">
        <f t="array" aca="1" ref="L282" ca="1">IF(AND($A282&lt;&gt;"",$A282&lt;&gt;"fin"),IF(INDEX(Dépenses!$A$2:$T$5000,$B282,L$1)="","",INDEX(Dépenses!$A$2:$T$5000,$B282,L$1)),"")</f>
        <v/>
      </c>
      <c r="M282" s="10" t="str" cm="1">
        <f t="array" aca="1" ref="M282" ca="1">IF(AND($A282&lt;&gt;"",$A282&lt;&gt;"fin"),IF(INDEX(Dépenses!$A$2:$T$5000,$B282,M$1)="","",INDEX(Dépenses!$A$2:$T$5000,$B282,M$1)),"")</f>
        <v/>
      </c>
      <c r="N282" s="10" t="str" cm="1">
        <f t="array" aca="1" ref="N282" ca="1">IF(AND($A282&lt;&gt;"",$A282&lt;&gt;"fin"),IF(INDEX(Dépenses!$A$2:$T$5000,$B282,N$1)="","",INDEX(Dépenses!$A$2:$T$5000,$B282,N$1)),"")</f>
        <v/>
      </c>
      <c r="O282" s="10" t="str" cm="1">
        <f t="array" aca="1" ref="O282" ca="1">IF(AND($A282&lt;&gt;"",$A282&lt;&gt;"fin"),IF(INDEX(Dépenses!$A$2:$T$5000,$B282,O$1)="","",INDEX(Dépenses!$A$2:$T$5000,$B282,O$1)),"")</f>
        <v/>
      </c>
      <c r="P282" s="10" t="str" cm="1">
        <f t="array" aca="1" ref="P282" ca="1">IF(AND($A282&lt;&gt;"",$A282&lt;&gt;"fin"),IF(INDEX(Dépenses!$A$2:$T$5000,$B282,P$1)="","",INDEX(Dépenses!$A$2:$T$5000,$B282,P$1)),"")</f>
        <v/>
      </c>
      <c r="Q282" s="10" t="str" cm="1">
        <f t="array" aca="1" ref="Q282" ca="1">IF(AND($A282&lt;&gt;"",$A282&lt;&gt;"fin"),IF(INDEX(Dépenses!$A$2:$T$5000,$B282,Q$1)="","",INDEX(Dépenses!$A$2:$T$5000,$B282,Q$1)),"")</f>
        <v/>
      </c>
      <c r="R282" s="10" t="str" cm="1">
        <f t="array" aca="1" ref="R282" ca="1">IF(AND($A282&lt;&gt;"",$A282&lt;&gt;"fin"),IF(INDEX(Dépenses!$A$2:$T$5000,$B282,R$1)="","",INDEX(Dépenses!$A$2:$T$5000,$B282,R$1)),"")</f>
        <v/>
      </c>
      <c r="S282" s="10" t="str" cm="1">
        <f t="array" aca="1" ref="S282" ca="1">IF(AND($A282&lt;&gt;"",$A282&lt;&gt;"fin"),IF(INDEX(Dépenses!$A$2:$T$5000,$B282,S$1)="","",INDEX(Dépenses!$A$2:$T$5000,$B282,S$1)),"")</f>
        <v/>
      </c>
      <c r="T282" s="10" t="str" cm="1">
        <f t="array" aca="1" ref="T282" ca="1">IF(AND($A282&lt;&gt;"",$A282&lt;&gt;"fin"),IF(INDEX(Dépenses!$A$2:$T$5000,$B282,T$1)="","",INDEX(Dépenses!$A$2:$T$5000,$B282,T$1)),"")</f>
        <v/>
      </c>
    </row>
    <row r="283" spans="1:20" x14ac:dyDescent="0.25">
      <c r="A283" t="str">
        <f ca="1">IF(OR(A282="",A282="fin"),"",IF(ISNA(MATCH($F$3,OFFSET(Dépenses!$F$2:$F$5000,B282,0),0)),"fin",MATCH($F$3,OFFSET(Dépenses!$F$2:$F$5000,B282,0),0)))</f>
        <v/>
      </c>
      <c r="B283" t="str">
        <f t="shared" ca="1" si="6"/>
        <v/>
      </c>
      <c r="D283" s="79" t="str" cm="1">
        <f t="array" aca="1" ref="D283" ca="1">IF(AND($A283&lt;&gt;"",$A283&lt;&gt;"fin"),IF(INDEX(Dépenses!$A$2:$O$5000,$B283,D$1)="","",INDEX(Dépenses!$A$2:$O$5000,$B283,D$1)),"")</f>
        <v/>
      </c>
      <c r="E283" s="79" t="str" cm="1">
        <f t="array" aca="1" ref="E283" ca="1">IF(AND($A283&lt;&gt;"",$A283&lt;&gt;"fin"),IF(INDEX(Dépenses!$A$2:$O$5000,$B283,E$1)="","",INDEX(Dépenses!$A$2:$O$5000,$B283,E$1)),"")</f>
        <v/>
      </c>
      <c r="F283" s="79" t="str" cm="1">
        <f t="array" aca="1" ref="F283" ca="1">IF(AND($A283&lt;&gt;"",$A283&lt;&gt;"fin"),IF(INDEX(Dépenses!$A$2:$O$5000,$B283,F$1)="","",INDEX(Dépenses!$A$2:$O$5000,$B283,F$1)),"")</f>
        <v/>
      </c>
      <c r="G283" s="80" t="str" cm="1">
        <f t="array" aca="1" ref="G283" ca="1">IF(AND($A283&lt;&gt;"",$A283&lt;&gt;"fin"),IF(INDEX(Dépenses!$A$2:$O$5000,$B283,G$1)="","",INDEX(Dépenses!$A$2:$O$5000,$B283,G$1)),"")</f>
        <v/>
      </c>
      <c r="H283" s="11" t="str" cm="1">
        <f t="array" aca="1" ref="H283" ca="1">IF(AND($A283&lt;&gt;"",$A283&lt;&gt;"fin"),IF(INDEX(Dépenses!$A$2:$O$5000,$B283,H$1)="","",INDEX(Dépenses!$A$2:$O$5000,$B283,H$1)),"")</f>
        <v/>
      </c>
      <c r="I283" s="79" t="str" cm="1">
        <f t="array" aca="1" ref="I283" ca="1">IF(AND($A283&lt;&gt;"",$A283&lt;&gt;"fin"),IF(INDEX(Dépenses!$A$2:$O$5000,$B283,I$1)="","",INDEX(Dépenses!$A$2:$O$5000,$B283,I$1)),"")</f>
        <v/>
      </c>
      <c r="J283" s="81" t="str" cm="1">
        <f t="array" aca="1" ref="J283" ca="1">IF(AND($A283&lt;&gt;"",$A283&lt;&gt;"fin"),IF(INDEX(Dépenses!$A$2:$O$5000,$B283,J$1)="","",INDEX(Dépenses!$A$2:$O$5000,$B283,J$1)),"")</f>
        <v/>
      </c>
      <c r="K283" s="10" t="str" cm="1">
        <f t="array" aca="1" ref="K283" ca="1">IF(AND($A283&lt;&gt;"",$A283&lt;&gt;"fin"),IF(INDEX(Dépenses!$A$2:$T$5000,$B283,K$1)="","",INDEX(Dépenses!$A$2:$T$5000,$B283,K$1)),"")</f>
        <v/>
      </c>
      <c r="L283" s="10" t="str" cm="1">
        <f t="array" aca="1" ref="L283" ca="1">IF(AND($A283&lt;&gt;"",$A283&lt;&gt;"fin"),IF(INDEX(Dépenses!$A$2:$T$5000,$B283,L$1)="","",INDEX(Dépenses!$A$2:$T$5000,$B283,L$1)),"")</f>
        <v/>
      </c>
      <c r="M283" s="10" t="str" cm="1">
        <f t="array" aca="1" ref="M283" ca="1">IF(AND($A283&lt;&gt;"",$A283&lt;&gt;"fin"),IF(INDEX(Dépenses!$A$2:$T$5000,$B283,M$1)="","",INDEX(Dépenses!$A$2:$T$5000,$B283,M$1)),"")</f>
        <v/>
      </c>
      <c r="N283" s="10" t="str" cm="1">
        <f t="array" aca="1" ref="N283" ca="1">IF(AND($A283&lt;&gt;"",$A283&lt;&gt;"fin"),IF(INDEX(Dépenses!$A$2:$T$5000,$B283,N$1)="","",INDEX(Dépenses!$A$2:$T$5000,$B283,N$1)),"")</f>
        <v/>
      </c>
      <c r="O283" s="10" t="str" cm="1">
        <f t="array" aca="1" ref="O283" ca="1">IF(AND($A283&lt;&gt;"",$A283&lt;&gt;"fin"),IF(INDEX(Dépenses!$A$2:$T$5000,$B283,O$1)="","",INDEX(Dépenses!$A$2:$T$5000,$B283,O$1)),"")</f>
        <v/>
      </c>
      <c r="P283" s="10" t="str" cm="1">
        <f t="array" aca="1" ref="P283" ca="1">IF(AND($A283&lt;&gt;"",$A283&lt;&gt;"fin"),IF(INDEX(Dépenses!$A$2:$T$5000,$B283,P$1)="","",INDEX(Dépenses!$A$2:$T$5000,$B283,P$1)),"")</f>
        <v/>
      </c>
      <c r="Q283" s="10" t="str" cm="1">
        <f t="array" aca="1" ref="Q283" ca="1">IF(AND($A283&lt;&gt;"",$A283&lt;&gt;"fin"),IF(INDEX(Dépenses!$A$2:$T$5000,$B283,Q$1)="","",INDEX(Dépenses!$A$2:$T$5000,$B283,Q$1)),"")</f>
        <v/>
      </c>
      <c r="R283" s="10" t="str" cm="1">
        <f t="array" aca="1" ref="R283" ca="1">IF(AND($A283&lt;&gt;"",$A283&lt;&gt;"fin"),IF(INDEX(Dépenses!$A$2:$T$5000,$B283,R$1)="","",INDEX(Dépenses!$A$2:$T$5000,$B283,R$1)),"")</f>
        <v/>
      </c>
      <c r="S283" s="10" t="str" cm="1">
        <f t="array" aca="1" ref="S283" ca="1">IF(AND($A283&lt;&gt;"",$A283&lt;&gt;"fin"),IF(INDEX(Dépenses!$A$2:$T$5000,$B283,S$1)="","",INDEX(Dépenses!$A$2:$T$5000,$B283,S$1)),"")</f>
        <v/>
      </c>
      <c r="T283" s="10" t="str" cm="1">
        <f t="array" aca="1" ref="T283" ca="1">IF(AND($A283&lt;&gt;"",$A283&lt;&gt;"fin"),IF(INDEX(Dépenses!$A$2:$T$5000,$B283,T$1)="","",INDEX(Dépenses!$A$2:$T$5000,$B283,T$1)),"")</f>
        <v/>
      </c>
    </row>
    <row r="284" spans="1:20" x14ac:dyDescent="0.25">
      <c r="A284" t="str">
        <f ca="1">IF(OR(A283="",A283="fin"),"",IF(ISNA(MATCH($F$3,OFFSET(Dépenses!$F$2:$F$5000,B283,0),0)),"fin",MATCH($F$3,OFFSET(Dépenses!$F$2:$F$5000,B283,0),0)))</f>
        <v/>
      </c>
      <c r="B284" t="str">
        <f t="shared" ca="1" si="6"/>
        <v/>
      </c>
      <c r="D284" s="79" t="str" cm="1">
        <f t="array" aca="1" ref="D284" ca="1">IF(AND($A284&lt;&gt;"",$A284&lt;&gt;"fin"),IF(INDEX(Dépenses!$A$2:$O$5000,$B284,D$1)="","",INDEX(Dépenses!$A$2:$O$5000,$B284,D$1)),"")</f>
        <v/>
      </c>
      <c r="E284" s="79" t="str" cm="1">
        <f t="array" aca="1" ref="E284" ca="1">IF(AND($A284&lt;&gt;"",$A284&lt;&gt;"fin"),IF(INDEX(Dépenses!$A$2:$O$5000,$B284,E$1)="","",INDEX(Dépenses!$A$2:$O$5000,$B284,E$1)),"")</f>
        <v/>
      </c>
      <c r="F284" s="79" t="str" cm="1">
        <f t="array" aca="1" ref="F284" ca="1">IF(AND($A284&lt;&gt;"",$A284&lt;&gt;"fin"),IF(INDEX(Dépenses!$A$2:$O$5000,$B284,F$1)="","",INDEX(Dépenses!$A$2:$O$5000,$B284,F$1)),"")</f>
        <v/>
      </c>
      <c r="G284" s="80" t="str" cm="1">
        <f t="array" aca="1" ref="G284" ca="1">IF(AND($A284&lt;&gt;"",$A284&lt;&gt;"fin"),IF(INDEX(Dépenses!$A$2:$O$5000,$B284,G$1)="","",INDEX(Dépenses!$A$2:$O$5000,$B284,G$1)),"")</f>
        <v/>
      </c>
      <c r="H284" s="11" t="str" cm="1">
        <f t="array" aca="1" ref="H284" ca="1">IF(AND($A284&lt;&gt;"",$A284&lt;&gt;"fin"),IF(INDEX(Dépenses!$A$2:$O$5000,$B284,H$1)="","",INDEX(Dépenses!$A$2:$O$5000,$B284,H$1)),"")</f>
        <v/>
      </c>
      <c r="I284" s="79" t="str" cm="1">
        <f t="array" aca="1" ref="I284" ca="1">IF(AND($A284&lt;&gt;"",$A284&lt;&gt;"fin"),IF(INDEX(Dépenses!$A$2:$O$5000,$B284,I$1)="","",INDEX(Dépenses!$A$2:$O$5000,$B284,I$1)),"")</f>
        <v/>
      </c>
      <c r="J284" s="81" t="str" cm="1">
        <f t="array" aca="1" ref="J284" ca="1">IF(AND($A284&lt;&gt;"",$A284&lt;&gt;"fin"),IF(INDEX(Dépenses!$A$2:$O$5000,$B284,J$1)="","",INDEX(Dépenses!$A$2:$O$5000,$B284,J$1)),"")</f>
        <v/>
      </c>
      <c r="K284" s="10" t="str" cm="1">
        <f t="array" aca="1" ref="K284" ca="1">IF(AND($A284&lt;&gt;"",$A284&lt;&gt;"fin"),IF(INDEX(Dépenses!$A$2:$T$5000,$B284,K$1)="","",INDEX(Dépenses!$A$2:$T$5000,$B284,K$1)),"")</f>
        <v/>
      </c>
      <c r="L284" s="10" t="str" cm="1">
        <f t="array" aca="1" ref="L284" ca="1">IF(AND($A284&lt;&gt;"",$A284&lt;&gt;"fin"),IF(INDEX(Dépenses!$A$2:$T$5000,$B284,L$1)="","",INDEX(Dépenses!$A$2:$T$5000,$B284,L$1)),"")</f>
        <v/>
      </c>
      <c r="M284" s="10" t="str" cm="1">
        <f t="array" aca="1" ref="M284" ca="1">IF(AND($A284&lt;&gt;"",$A284&lt;&gt;"fin"),IF(INDEX(Dépenses!$A$2:$T$5000,$B284,M$1)="","",INDEX(Dépenses!$A$2:$T$5000,$B284,M$1)),"")</f>
        <v/>
      </c>
      <c r="N284" s="10" t="str" cm="1">
        <f t="array" aca="1" ref="N284" ca="1">IF(AND($A284&lt;&gt;"",$A284&lt;&gt;"fin"),IF(INDEX(Dépenses!$A$2:$T$5000,$B284,N$1)="","",INDEX(Dépenses!$A$2:$T$5000,$B284,N$1)),"")</f>
        <v/>
      </c>
      <c r="O284" s="10" t="str" cm="1">
        <f t="array" aca="1" ref="O284" ca="1">IF(AND($A284&lt;&gt;"",$A284&lt;&gt;"fin"),IF(INDEX(Dépenses!$A$2:$T$5000,$B284,O$1)="","",INDEX(Dépenses!$A$2:$T$5000,$B284,O$1)),"")</f>
        <v/>
      </c>
      <c r="P284" s="10" t="str" cm="1">
        <f t="array" aca="1" ref="P284" ca="1">IF(AND($A284&lt;&gt;"",$A284&lt;&gt;"fin"),IF(INDEX(Dépenses!$A$2:$T$5000,$B284,P$1)="","",INDEX(Dépenses!$A$2:$T$5000,$B284,P$1)),"")</f>
        <v/>
      </c>
      <c r="Q284" s="10" t="str" cm="1">
        <f t="array" aca="1" ref="Q284" ca="1">IF(AND($A284&lt;&gt;"",$A284&lt;&gt;"fin"),IF(INDEX(Dépenses!$A$2:$T$5000,$B284,Q$1)="","",INDEX(Dépenses!$A$2:$T$5000,$B284,Q$1)),"")</f>
        <v/>
      </c>
      <c r="R284" s="10" t="str" cm="1">
        <f t="array" aca="1" ref="R284" ca="1">IF(AND($A284&lt;&gt;"",$A284&lt;&gt;"fin"),IF(INDEX(Dépenses!$A$2:$T$5000,$B284,R$1)="","",INDEX(Dépenses!$A$2:$T$5000,$B284,R$1)),"")</f>
        <v/>
      </c>
      <c r="S284" s="10" t="str" cm="1">
        <f t="array" aca="1" ref="S284" ca="1">IF(AND($A284&lt;&gt;"",$A284&lt;&gt;"fin"),IF(INDEX(Dépenses!$A$2:$T$5000,$B284,S$1)="","",INDEX(Dépenses!$A$2:$T$5000,$B284,S$1)),"")</f>
        <v/>
      </c>
      <c r="T284" s="10" t="str" cm="1">
        <f t="array" aca="1" ref="T284" ca="1">IF(AND($A284&lt;&gt;"",$A284&lt;&gt;"fin"),IF(INDEX(Dépenses!$A$2:$T$5000,$B284,T$1)="","",INDEX(Dépenses!$A$2:$T$5000,$B284,T$1)),"")</f>
        <v/>
      </c>
    </row>
    <row r="285" spans="1:20" x14ac:dyDescent="0.25">
      <c r="A285" t="str">
        <f ca="1">IF(OR(A284="",A284="fin"),"",IF(ISNA(MATCH($F$3,OFFSET(Dépenses!$F$2:$F$5000,B284,0),0)),"fin",MATCH($F$3,OFFSET(Dépenses!$F$2:$F$5000,B284,0),0)))</f>
        <v/>
      </c>
      <c r="B285" t="str">
        <f t="shared" ca="1" si="6"/>
        <v/>
      </c>
      <c r="D285" s="79" t="str" cm="1">
        <f t="array" aca="1" ref="D285" ca="1">IF(AND($A285&lt;&gt;"",$A285&lt;&gt;"fin"),IF(INDEX(Dépenses!$A$2:$O$5000,$B285,D$1)="","",INDEX(Dépenses!$A$2:$O$5000,$B285,D$1)),"")</f>
        <v/>
      </c>
      <c r="E285" s="79" t="str" cm="1">
        <f t="array" aca="1" ref="E285" ca="1">IF(AND($A285&lt;&gt;"",$A285&lt;&gt;"fin"),IF(INDEX(Dépenses!$A$2:$O$5000,$B285,E$1)="","",INDEX(Dépenses!$A$2:$O$5000,$B285,E$1)),"")</f>
        <v/>
      </c>
      <c r="F285" s="79" t="str" cm="1">
        <f t="array" aca="1" ref="F285" ca="1">IF(AND($A285&lt;&gt;"",$A285&lt;&gt;"fin"),IF(INDEX(Dépenses!$A$2:$O$5000,$B285,F$1)="","",INDEX(Dépenses!$A$2:$O$5000,$B285,F$1)),"")</f>
        <v/>
      </c>
      <c r="G285" s="80" t="str" cm="1">
        <f t="array" aca="1" ref="G285" ca="1">IF(AND($A285&lt;&gt;"",$A285&lt;&gt;"fin"),IF(INDEX(Dépenses!$A$2:$O$5000,$B285,G$1)="","",INDEX(Dépenses!$A$2:$O$5000,$B285,G$1)),"")</f>
        <v/>
      </c>
      <c r="H285" s="11" t="str" cm="1">
        <f t="array" aca="1" ref="H285" ca="1">IF(AND($A285&lt;&gt;"",$A285&lt;&gt;"fin"),IF(INDEX(Dépenses!$A$2:$O$5000,$B285,H$1)="","",INDEX(Dépenses!$A$2:$O$5000,$B285,H$1)),"")</f>
        <v/>
      </c>
      <c r="I285" s="79" t="str" cm="1">
        <f t="array" aca="1" ref="I285" ca="1">IF(AND($A285&lt;&gt;"",$A285&lt;&gt;"fin"),IF(INDEX(Dépenses!$A$2:$O$5000,$B285,I$1)="","",INDEX(Dépenses!$A$2:$O$5000,$B285,I$1)),"")</f>
        <v/>
      </c>
      <c r="J285" s="81" t="str" cm="1">
        <f t="array" aca="1" ref="J285" ca="1">IF(AND($A285&lt;&gt;"",$A285&lt;&gt;"fin"),IF(INDEX(Dépenses!$A$2:$O$5000,$B285,J$1)="","",INDEX(Dépenses!$A$2:$O$5000,$B285,J$1)),"")</f>
        <v/>
      </c>
      <c r="K285" s="10" t="str" cm="1">
        <f t="array" aca="1" ref="K285" ca="1">IF(AND($A285&lt;&gt;"",$A285&lt;&gt;"fin"),IF(INDEX(Dépenses!$A$2:$T$5000,$B285,K$1)="","",INDEX(Dépenses!$A$2:$T$5000,$B285,K$1)),"")</f>
        <v/>
      </c>
      <c r="L285" s="10" t="str" cm="1">
        <f t="array" aca="1" ref="L285" ca="1">IF(AND($A285&lt;&gt;"",$A285&lt;&gt;"fin"),IF(INDEX(Dépenses!$A$2:$T$5000,$B285,L$1)="","",INDEX(Dépenses!$A$2:$T$5000,$B285,L$1)),"")</f>
        <v/>
      </c>
      <c r="M285" s="10" t="str" cm="1">
        <f t="array" aca="1" ref="M285" ca="1">IF(AND($A285&lt;&gt;"",$A285&lt;&gt;"fin"),IF(INDEX(Dépenses!$A$2:$T$5000,$B285,M$1)="","",INDEX(Dépenses!$A$2:$T$5000,$B285,M$1)),"")</f>
        <v/>
      </c>
      <c r="N285" s="10" t="str" cm="1">
        <f t="array" aca="1" ref="N285" ca="1">IF(AND($A285&lt;&gt;"",$A285&lt;&gt;"fin"),IF(INDEX(Dépenses!$A$2:$T$5000,$B285,N$1)="","",INDEX(Dépenses!$A$2:$T$5000,$B285,N$1)),"")</f>
        <v/>
      </c>
      <c r="O285" s="10" t="str" cm="1">
        <f t="array" aca="1" ref="O285" ca="1">IF(AND($A285&lt;&gt;"",$A285&lt;&gt;"fin"),IF(INDEX(Dépenses!$A$2:$T$5000,$B285,O$1)="","",INDEX(Dépenses!$A$2:$T$5000,$B285,O$1)),"")</f>
        <v/>
      </c>
      <c r="P285" s="10" t="str" cm="1">
        <f t="array" aca="1" ref="P285" ca="1">IF(AND($A285&lt;&gt;"",$A285&lt;&gt;"fin"),IF(INDEX(Dépenses!$A$2:$T$5000,$B285,P$1)="","",INDEX(Dépenses!$A$2:$T$5000,$B285,P$1)),"")</f>
        <v/>
      </c>
      <c r="Q285" s="10" t="str" cm="1">
        <f t="array" aca="1" ref="Q285" ca="1">IF(AND($A285&lt;&gt;"",$A285&lt;&gt;"fin"),IF(INDEX(Dépenses!$A$2:$T$5000,$B285,Q$1)="","",INDEX(Dépenses!$A$2:$T$5000,$B285,Q$1)),"")</f>
        <v/>
      </c>
      <c r="R285" s="10" t="str" cm="1">
        <f t="array" aca="1" ref="R285" ca="1">IF(AND($A285&lt;&gt;"",$A285&lt;&gt;"fin"),IF(INDEX(Dépenses!$A$2:$T$5000,$B285,R$1)="","",INDEX(Dépenses!$A$2:$T$5000,$B285,R$1)),"")</f>
        <v/>
      </c>
      <c r="S285" s="10" t="str" cm="1">
        <f t="array" aca="1" ref="S285" ca="1">IF(AND($A285&lt;&gt;"",$A285&lt;&gt;"fin"),IF(INDEX(Dépenses!$A$2:$T$5000,$B285,S$1)="","",INDEX(Dépenses!$A$2:$T$5000,$B285,S$1)),"")</f>
        <v/>
      </c>
      <c r="T285" s="10" t="str" cm="1">
        <f t="array" aca="1" ref="T285" ca="1">IF(AND($A285&lt;&gt;"",$A285&lt;&gt;"fin"),IF(INDEX(Dépenses!$A$2:$T$5000,$B285,T$1)="","",INDEX(Dépenses!$A$2:$T$5000,$B285,T$1)),"")</f>
        <v/>
      </c>
    </row>
    <row r="286" spans="1:20" x14ac:dyDescent="0.25">
      <c r="A286" t="str">
        <f ca="1">IF(OR(A285="",A285="fin"),"",IF(ISNA(MATCH($F$3,OFFSET(Dépenses!$F$2:$F$5000,B285,0),0)),"fin",MATCH($F$3,OFFSET(Dépenses!$F$2:$F$5000,B285,0),0)))</f>
        <v/>
      </c>
      <c r="B286" t="str">
        <f t="shared" ca="1" si="6"/>
        <v/>
      </c>
      <c r="D286" s="79" t="str" cm="1">
        <f t="array" aca="1" ref="D286" ca="1">IF(AND($A286&lt;&gt;"",$A286&lt;&gt;"fin"),IF(INDEX(Dépenses!$A$2:$O$5000,$B286,D$1)="","",INDEX(Dépenses!$A$2:$O$5000,$B286,D$1)),"")</f>
        <v/>
      </c>
      <c r="E286" s="79" t="str" cm="1">
        <f t="array" aca="1" ref="E286" ca="1">IF(AND($A286&lt;&gt;"",$A286&lt;&gt;"fin"),IF(INDEX(Dépenses!$A$2:$O$5000,$B286,E$1)="","",INDEX(Dépenses!$A$2:$O$5000,$B286,E$1)),"")</f>
        <v/>
      </c>
      <c r="F286" s="79" t="str" cm="1">
        <f t="array" aca="1" ref="F286" ca="1">IF(AND($A286&lt;&gt;"",$A286&lt;&gt;"fin"),IF(INDEX(Dépenses!$A$2:$O$5000,$B286,F$1)="","",INDEX(Dépenses!$A$2:$O$5000,$B286,F$1)),"")</f>
        <v/>
      </c>
      <c r="G286" s="80" t="str" cm="1">
        <f t="array" aca="1" ref="G286" ca="1">IF(AND($A286&lt;&gt;"",$A286&lt;&gt;"fin"),IF(INDEX(Dépenses!$A$2:$O$5000,$B286,G$1)="","",INDEX(Dépenses!$A$2:$O$5000,$B286,G$1)),"")</f>
        <v/>
      </c>
      <c r="H286" s="11" t="str" cm="1">
        <f t="array" aca="1" ref="H286" ca="1">IF(AND($A286&lt;&gt;"",$A286&lt;&gt;"fin"),IF(INDEX(Dépenses!$A$2:$O$5000,$B286,H$1)="","",INDEX(Dépenses!$A$2:$O$5000,$B286,H$1)),"")</f>
        <v/>
      </c>
      <c r="I286" s="79" t="str" cm="1">
        <f t="array" aca="1" ref="I286" ca="1">IF(AND($A286&lt;&gt;"",$A286&lt;&gt;"fin"),IF(INDEX(Dépenses!$A$2:$O$5000,$B286,I$1)="","",INDEX(Dépenses!$A$2:$O$5000,$B286,I$1)),"")</f>
        <v/>
      </c>
      <c r="J286" s="81" t="str" cm="1">
        <f t="array" aca="1" ref="J286" ca="1">IF(AND($A286&lt;&gt;"",$A286&lt;&gt;"fin"),IF(INDEX(Dépenses!$A$2:$O$5000,$B286,J$1)="","",INDEX(Dépenses!$A$2:$O$5000,$B286,J$1)),"")</f>
        <v/>
      </c>
      <c r="K286" s="10" t="str" cm="1">
        <f t="array" aca="1" ref="K286" ca="1">IF(AND($A286&lt;&gt;"",$A286&lt;&gt;"fin"),IF(INDEX(Dépenses!$A$2:$T$5000,$B286,K$1)="","",INDEX(Dépenses!$A$2:$T$5000,$B286,K$1)),"")</f>
        <v/>
      </c>
      <c r="L286" s="10" t="str" cm="1">
        <f t="array" aca="1" ref="L286" ca="1">IF(AND($A286&lt;&gt;"",$A286&lt;&gt;"fin"),IF(INDEX(Dépenses!$A$2:$T$5000,$B286,L$1)="","",INDEX(Dépenses!$A$2:$T$5000,$B286,L$1)),"")</f>
        <v/>
      </c>
      <c r="M286" s="10" t="str" cm="1">
        <f t="array" aca="1" ref="M286" ca="1">IF(AND($A286&lt;&gt;"",$A286&lt;&gt;"fin"),IF(INDEX(Dépenses!$A$2:$T$5000,$B286,M$1)="","",INDEX(Dépenses!$A$2:$T$5000,$B286,M$1)),"")</f>
        <v/>
      </c>
      <c r="N286" s="10" t="str" cm="1">
        <f t="array" aca="1" ref="N286" ca="1">IF(AND($A286&lt;&gt;"",$A286&lt;&gt;"fin"),IF(INDEX(Dépenses!$A$2:$T$5000,$B286,N$1)="","",INDEX(Dépenses!$A$2:$T$5000,$B286,N$1)),"")</f>
        <v/>
      </c>
      <c r="O286" s="10" t="str" cm="1">
        <f t="array" aca="1" ref="O286" ca="1">IF(AND($A286&lt;&gt;"",$A286&lt;&gt;"fin"),IF(INDEX(Dépenses!$A$2:$T$5000,$B286,O$1)="","",INDEX(Dépenses!$A$2:$T$5000,$B286,O$1)),"")</f>
        <v/>
      </c>
      <c r="P286" s="10" t="str" cm="1">
        <f t="array" aca="1" ref="P286" ca="1">IF(AND($A286&lt;&gt;"",$A286&lt;&gt;"fin"),IF(INDEX(Dépenses!$A$2:$T$5000,$B286,P$1)="","",INDEX(Dépenses!$A$2:$T$5000,$B286,P$1)),"")</f>
        <v/>
      </c>
      <c r="Q286" s="10" t="str" cm="1">
        <f t="array" aca="1" ref="Q286" ca="1">IF(AND($A286&lt;&gt;"",$A286&lt;&gt;"fin"),IF(INDEX(Dépenses!$A$2:$T$5000,$B286,Q$1)="","",INDEX(Dépenses!$A$2:$T$5000,$B286,Q$1)),"")</f>
        <v/>
      </c>
      <c r="R286" s="10" t="str" cm="1">
        <f t="array" aca="1" ref="R286" ca="1">IF(AND($A286&lt;&gt;"",$A286&lt;&gt;"fin"),IF(INDEX(Dépenses!$A$2:$T$5000,$B286,R$1)="","",INDEX(Dépenses!$A$2:$T$5000,$B286,R$1)),"")</f>
        <v/>
      </c>
      <c r="S286" s="10" t="str" cm="1">
        <f t="array" aca="1" ref="S286" ca="1">IF(AND($A286&lt;&gt;"",$A286&lt;&gt;"fin"),IF(INDEX(Dépenses!$A$2:$T$5000,$B286,S$1)="","",INDEX(Dépenses!$A$2:$T$5000,$B286,S$1)),"")</f>
        <v/>
      </c>
      <c r="T286" s="10" t="str" cm="1">
        <f t="array" aca="1" ref="T286" ca="1">IF(AND($A286&lt;&gt;"",$A286&lt;&gt;"fin"),IF(INDEX(Dépenses!$A$2:$T$5000,$B286,T$1)="","",INDEX(Dépenses!$A$2:$T$5000,$B286,T$1)),"")</f>
        <v/>
      </c>
    </row>
    <row r="287" spans="1:20" x14ac:dyDescent="0.25">
      <c r="A287" t="str">
        <f ca="1">IF(OR(A286="",A286="fin"),"",IF(ISNA(MATCH($F$3,OFFSET(Dépenses!$F$2:$F$5000,B286,0),0)),"fin",MATCH($F$3,OFFSET(Dépenses!$F$2:$F$5000,B286,0),0)))</f>
        <v/>
      </c>
      <c r="B287" t="str">
        <f t="shared" ca="1" si="6"/>
        <v/>
      </c>
      <c r="D287" s="79" t="str" cm="1">
        <f t="array" aca="1" ref="D287" ca="1">IF(AND($A287&lt;&gt;"",$A287&lt;&gt;"fin"),IF(INDEX(Dépenses!$A$2:$O$5000,$B287,D$1)="","",INDEX(Dépenses!$A$2:$O$5000,$B287,D$1)),"")</f>
        <v/>
      </c>
      <c r="E287" s="79" t="str" cm="1">
        <f t="array" aca="1" ref="E287" ca="1">IF(AND($A287&lt;&gt;"",$A287&lt;&gt;"fin"),IF(INDEX(Dépenses!$A$2:$O$5000,$B287,E$1)="","",INDEX(Dépenses!$A$2:$O$5000,$B287,E$1)),"")</f>
        <v/>
      </c>
      <c r="F287" s="79" t="str" cm="1">
        <f t="array" aca="1" ref="F287" ca="1">IF(AND($A287&lt;&gt;"",$A287&lt;&gt;"fin"),IF(INDEX(Dépenses!$A$2:$O$5000,$B287,F$1)="","",INDEX(Dépenses!$A$2:$O$5000,$B287,F$1)),"")</f>
        <v/>
      </c>
      <c r="G287" s="80" t="str" cm="1">
        <f t="array" aca="1" ref="G287" ca="1">IF(AND($A287&lt;&gt;"",$A287&lt;&gt;"fin"),IF(INDEX(Dépenses!$A$2:$O$5000,$B287,G$1)="","",INDEX(Dépenses!$A$2:$O$5000,$B287,G$1)),"")</f>
        <v/>
      </c>
      <c r="H287" s="11" t="str" cm="1">
        <f t="array" aca="1" ref="H287" ca="1">IF(AND($A287&lt;&gt;"",$A287&lt;&gt;"fin"),IF(INDEX(Dépenses!$A$2:$O$5000,$B287,H$1)="","",INDEX(Dépenses!$A$2:$O$5000,$B287,H$1)),"")</f>
        <v/>
      </c>
      <c r="I287" s="79" t="str" cm="1">
        <f t="array" aca="1" ref="I287" ca="1">IF(AND($A287&lt;&gt;"",$A287&lt;&gt;"fin"),IF(INDEX(Dépenses!$A$2:$O$5000,$B287,I$1)="","",INDEX(Dépenses!$A$2:$O$5000,$B287,I$1)),"")</f>
        <v/>
      </c>
      <c r="J287" s="81" t="str" cm="1">
        <f t="array" aca="1" ref="J287" ca="1">IF(AND($A287&lt;&gt;"",$A287&lt;&gt;"fin"),IF(INDEX(Dépenses!$A$2:$O$5000,$B287,J$1)="","",INDEX(Dépenses!$A$2:$O$5000,$B287,J$1)),"")</f>
        <v/>
      </c>
      <c r="K287" s="10" t="str" cm="1">
        <f t="array" aca="1" ref="K287" ca="1">IF(AND($A287&lt;&gt;"",$A287&lt;&gt;"fin"),IF(INDEX(Dépenses!$A$2:$T$5000,$B287,K$1)="","",INDEX(Dépenses!$A$2:$T$5000,$B287,K$1)),"")</f>
        <v/>
      </c>
      <c r="L287" s="10" t="str" cm="1">
        <f t="array" aca="1" ref="L287" ca="1">IF(AND($A287&lt;&gt;"",$A287&lt;&gt;"fin"),IF(INDEX(Dépenses!$A$2:$T$5000,$B287,L$1)="","",INDEX(Dépenses!$A$2:$T$5000,$B287,L$1)),"")</f>
        <v/>
      </c>
      <c r="M287" s="10" t="str" cm="1">
        <f t="array" aca="1" ref="M287" ca="1">IF(AND($A287&lt;&gt;"",$A287&lt;&gt;"fin"),IF(INDEX(Dépenses!$A$2:$T$5000,$B287,M$1)="","",INDEX(Dépenses!$A$2:$T$5000,$B287,M$1)),"")</f>
        <v/>
      </c>
      <c r="N287" s="10" t="str" cm="1">
        <f t="array" aca="1" ref="N287" ca="1">IF(AND($A287&lt;&gt;"",$A287&lt;&gt;"fin"),IF(INDEX(Dépenses!$A$2:$T$5000,$B287,N$1)="","",INDEX(Dépenses!$A$2:$T$5000,$B287,N$1)),"")</f>
        <v/>
      </c>
      <c r="O287" s="10" t="str" cm="1">
        <f t="array" aca="1" ref="O287" ca="1">IF(AND($A287&lt;&gt;"",$A287&lt;&gt;"fin"),IF(INDEX(Dépenses!$A$2:$T$5000,$B287,O$1)="","",INDEX(Dépenses!$A$2:$T$5000,$B287,O$1)),"")</f>
        <v/>
      </c>
      <c r="P287" s="10" t="str" cm="1">
        <f t="array" aca="1" ref="P287" ca="1">IF(AND($A287&lt;&gt;"",$A287&lt;&gt;"fin"),IF(INDEX(Dépenses!$A$2:$T$5000,$B287,P$1)="","",INDEX(Dépenses!$A$2:$T$5000,$B287,P$1)),"")</f>
        <v/>
      </c>
      <c r="Q287" s="10" t="str" cm="1">
        <f t="array" aca="1" ref="Q287" ca="1">IF(AND($A287&lt;&gt;"",$A287&lt;&gt;"fin"),IF(INDEX(Dépenses!$A$2:$T$5000,$B287,Q$1)="","",INDEX(Dépenses!$A$2:$T$5000,$B287,Q$1)),"")</f>
        <v/>
      </c>
      <c r="R287" s="10" t="str" cm="1">
        <f t="array" aca="1" ref="R287" ca="1">IF(AND($A287&lt;&gt;"",$A287&lt;&gt;"fin"),IF(INDEX(Dépenses!$A$2:$T$5000,$B287,R$1)="","",INDEX(Dépenses!$A$2:$T$5000,$B287,R$1)),"")</f>
        <v/>
      </c>
      <c r="S287" s="10" t="str" cm="1">
        <f t="array" aca="1" ref="S287" ca="1">IF(AND($A287&lt;&gt;"",$A287&lt;&gt;"fin"),IF(INDEX(Dépenses!$A$2:$T$5000,$B287,S$1)="","",INDEX(Dépenses!$A$2:$T$5000,$B287,S$1)),"")</f>
        <v/>
      </c>
      <c r="T287" s="10" t="str" cm="1">
        <f t="array" aca="1" ref="T287" ca="1">IF(AND($A287&lt;&gt;"",$A287&lt;&gt;"fin"),IF(INDEX(Dépenses!$A$2:$T$5000,$B287,T$1)="","",INDEX(Dépenses!$A$2:$T$5000,$B287,T$1)),"")</f>
        <v/>
      </c>
    </row>
    <row r="288" spans="1:20" x14ac:dyDescent="0.25">
      <c r="A288" t="str">
        <f ca="1">IF(OR(A287="",A287="fin"),"",IF(ISNA(MATCH($F$3,OFFSET(Dépenses!$F$2:$F$5000,B287,0),0)),"fin",MATCH($F$3,OFFSET(Dépenses!$F$2:$F$5000,B287,0),0)))</f>
        <v/>
      </c>
      <c r="B288" t="str">
        <f t="shared" ca="1" si="6"/>
        <v/>
      </c>
      <c r="D288" s="79" t="str" cm="1">
        <f t="array" aca="1" ref="D288" ca="1">IF(AND($A288&lt;&gt;"",$A288&lt;&gt;"fin"),IF(INDEX(Dépenses!$A$2:$O$5000,$B288,D$1)="","",INDEX(Dépenses!$A$2:$O$5000,$B288,D$1)),"")</f>
        <v/>
      </c>
      <c r="E288" s="79" t="str" cm="1">
        <f t="array" aca="1" ref="E288" ca="1">IF(AND($A288&lt;&gt;"",$A288&lt;&gt;"fin"),IF(INDEX(Dépenses!$A$2:$O$5000,$B288,E$1)="","",INDEX(Dépenses!$A$2:$O$5000,$B288,E$1)),"")</f>
        <v/>
      </c>
      <c r="F288" s="79" t="str" cm="1">
        <f t="array" aca="1" ref="F288" ca="1">IF(AND($A288&lt;&gt;"",$A288&lt;&gt;"fin"),IF(INDEX(Dépenses!$A$2:$O$5000,$B288,F$1)="","",INDEX(Dépenses!$A$2:$O$5000,$B288,F$1)),"")</f>
        <v/>
      </c>
      <c r="G288" s="80" t="str" cm="1">
        <f t="array" aca="1" ref="G288" ca="1">IF(AND($A288&lt;&gt;"",$A288&lt;&gt;"fin"),IF(INDEX(Dépenses!$A$2:$O$5000,$B288,G$1)="","",INDEX(Dépenses!$A$2:$O$5000,$B288,G$1)),"")</f>
        <v/>
      </c>
      <c r="H288" s="11" t="str" cm="1">
        <f t="array" aca="1" ref="H288" ca="1">IF(AND($A288&lt;&gt;"",$A288&lt;&gt;"fin"),IF(INDEX(Dépenses!$A$2:$O$5000,$B288,H$1)="","",INDEX(Dépenses!$A$2:$O$5000,$B288,H$1)),"")</f>
        <v/>
      </c>
      <c r="I288" s="79" t="str" cm="1">
        <f t="array" aca="1" ref="I288" ca="1">IF(AND($A288&lt;&gt;"",$A288&lt;&gt;"fin"),IF(INDEX(Dépenses!$A$2:$O$5000,$B288,I$1)="","",INDEX(Dépenses!$A$2:$O$5000,$B288,I$1)),"")</f>
        <v/>
      </c>
      <c r="J288" s="81" t="str" cm="1">
        <f t="array" aca="1" ref="J288" ca="1">IF(AND($A288&lt;&gt;"",$A288&lt;&gt;"fin"),IF(INDEX(Dépenses!$A$2:$O$5000,$B288,J$1)="","",INDEX(Dépenses!$A$2:$O$5000,$B288,J$1)),"")</f>
        <v/>
      </c>
      <c r="K288" s="10" t="str" cm="1">
        <f t="array" aca="1" ref="K288" ca="1">IF(AND($A288&lt;&gt;"",$A288&lt;&gt;"fin"),IF(INDEX(Dépenses!$A$2:$T$5000,$B288,K$1)="","",INDEX(Dépenses!$A$2:$T$5000,$B288,K$1)),"")</f>
        <v/>
      </c>
      <c r="L288" s="10" t="str" cm="1">
        <f t="array" aca="1" ref="L288" ca="1">IF(AND($A288&lt;&gt;"",$A288&lt;&gt;"fin"),IF(INDEX(Dépenses!$A$2:$T$5000,$B288,L$1)="","",INDEX(Dépenses!$A$2:$T$5000,$B288,L$1)),"")</f>
        <v/>
      </c>
      <c r="M288" s="10" t="str" cm="1">
        <f t="array" aca="1" ref="M288" ca="1">IF(AND($A288&lt;&gt;"",$A288&lt;&gt;"fin"),IF(INDEX(Dépenses!$A$2:$T$5000,$B288,M$1)="","",INDEX(Dépenses!$A$2:$T$5000,$B288,M$1)),"")</f>
        <v/>
      </c>
      <c r="N288" s="10" t="str" cm="1">
        <f t="array" aca="1" ref="N288" ca="1">IF(AND($A288&lt;&gt;"",$A288&lt;&gt;"fin"),IF(INDEX(Dépenses!$A$2:$T$5000,$B288,N$1)="","",INDEX(Dépenses!$A$2:$T$5000,$B288,N$1)),"")</f>
        <v/>
      </c>
      <c r="O288" s="10" t="str" cm="1">
        <f t="array" aca="1" ref="O288" ca="1">IF(AND($A288&lt;&gt;"",$A288&lt;&gt;"fin"),IF(INDEX(Dépenses!$A$2:$T$5000,$B288,O$1)="","",INDEX(Dépenses!$A$2:$T$5000,$B288,O$1)),"")</f>
        <v/>
      </c>
      <c r="P288" s="10" t="str" cm="1">
        <f t="array" aca="1" ref="P288" ca="1">IF(AND($A288&lt;&gt;"",$A288&lt;&gt;"fin"),IF(INDEX(Dépenses!$A$2:$T$5000,$B288,P$1)="","",INDEX(Dépenses!$A$2:$T$5000,$B288,P$1)),"")</f>
        <v/>
      </c>
      <c r="Q288" s="10" t="str" cm="1">
        <f t="array" aca="1" ref="Q288" ca="1">IF(AND($A288&lt;&gt;"",$A288&lt;&gt;"fin"),IF(INDEX(Dépenses!$A$2:$T$5000,$B288,Q$1)="","",INDEX(Dépenses!$A$2:$T$5000,$B288,Q$1)),"")</f>
        <v/>
      </c>
      <c r="R288" s="10" t="str" cm="1">
        <f t="array" aca="1" ref="R288" ca="1">IF(AND($A288&lt;&gt;"",$A288&lt;&gt;"fin"),IF(INDEX(Dépenses!$A$2:$T$5000,$B288,R$1)="","",INDEX(Dépenses!$A$2:$T$5000,$B288,R$1)),"")</f>
        <v/>
      </c>
      <c r="S288" s="10" t="str" cm="1">
        <f t="array" aca="1" ref="S288" ca="1">IF(AND($A288&lt;&gt;"",$A288&lt;&gt;"fin"),IF(INDEX(Dépenses!$A$2:$T$5000,$B288,S$1)="","",INDEX(Dépenses!$A$2:$T$5000,$B288,S$1)),"")</f>
        <v/>
      </c>
      <c r="T288" s="10" t="str" cm="1">
        <f t="array" aca="1" ref="T288" ca="1">IF(AND($A288&lt;&gt;"",$A288&lt;&gt;"fin"),IF(INDEX(Dépenses!$A$2:$T$5000,$B288,T$1)="","",INDEX(Dépenses!$A$2:$T$5000,$B288,T$1)),"")</f>
        <v/>
      </c>
    </row>
    <row r="289" spans="1:20" x14ac:dyDescent="0.25">
      <c r="A289" t="str">
        <f ca="1">IF(OR(A288="",A288="fin"),"",IF(ISNA(MATCH($F$3,OFFSET(Dépenses!$F$2:$F$5000,B288,0),0)),"fin",MATCH($F$3,OFFSET(Dépenses!$F$2:$F$5000,B288,0),0)))</f>
        <v/>
      </c>
      <c r="B289" t="str">
        <f t="shared" ca="1" si="6"/>
        <v/>
      </c>
      <c r="D289" s="79" t="str" cm="1">
        <f t="array" aca="1" ref="D289" ca="1">IF(AND($A289&lt;&gt;"",$A289&lt;&gt;"fin"),IF(INDEX(Dépenses!$A$2:$O$5000,$B289,D$1)="","",INDEX(Dépenses!$A$2:$O$5000,$B289,D$1)),"")</f>
        <v/>
      </c>
      <c r="E289" s="79" t="str" cm="1">
        <f t="array" aca="1" ref="E289" ca="1">IF(AND($A289&lt;&gt;"",$A289&lt;&gt;"fin"),IF(INDEX(Dépenses!$A$2:$O$5000,$B289,E$1)="","",INDEX(Dépenses!$A$2:$O$5000,$B289,E$1)),"")</f>
        <v/>
      </c>
      <c r="F289" s="79" t="str" cm="1">
        <f t="array" aca="1" ref="F289" ca="1">IF(AND($A289&lt;&gt;"",$A289&lt;&gt;"fin"),IF(INDEX(Dépenses!$A$2:$O$5000,$B289,F$1)="","",INDEX(Dépenses!$A$2:$O$5000,$B289,F$1)),"")</f>
        <v/>
      </c>
      <c r="G289" s="80" t="str" cm="1">
        <f t="array" aca="1" ref="G289" ca="1">IF(AND($A289&lt;&gt;"",$A289&lt;&gt;"fin"),IF(INDEX(Dépenses!$A$2:$O$5000,$B289,G$1)="","",INDEX(Dépenses!$A$2:$O$5000,$B289,G$1)),"")</f>
        <v/>
      </c>
      <c r="H289" s="11" t="str" cm="1">
        <f t="array" aca="1" ref="H289" ca="1">IF(AND($A289&lt;&gt;"",$A289&lt;&gt;"fin"),IF(INDEX(Dépenses!$A$2:$O$5000,$B289,H$1)="","",INDEX(Dépenses!$A$2:$O$5000,$B289,H$1)),"")</f>
        <v/>
      </c>
      <c r="I289" s="79" t="str" cm="1">
        <f t="array" aca="1" ref="I289" ca="1">IF(AND($A289&lt;&gt;"",$A289&lt;&gt;"fin"),IF(INDEX(Dépenses!$A$2:$O$5000,$B289,I$1)="","",INDEX(Dépenses!$A$2:$O$5000,$B289,I$1)),"")</f>
        <v/>
      </c>
      <c r="J289" s="81" t="str" cm="1">
        <f t="array" aca="1" ref="J289" ca="1">IF(AND($A289&lt;&gt;"",$A289&lt;&gt;"fin"),IF(INDEX(Dépenses!$A$2:$O$5000,$B289,J$1)="","",INDEX(Dépenses!$A$2:$O$5000,$B289,J$1)),"")</f>
        <v/>
      </c>
      <c r="K289" s="10" t="str" cm="1">
        <f t="array" aca="1" ref="K289" ca="1">IF(AND($A289&lt;&gt;"",$A289&lt;&gt;"fin"),IF(INDEX(Dépenses!$A$2:$T$5000,$B289,K$1)="","",INDEX(Dépenses!$A$2:$T$5000,$B289,K$1)),"")</f>
        <v/>
      </c>
      <c r="L289" s="10" t="str" cm="1">
        <f t="array" aca="1" ref="L289" ca="1">IF(AND($A289&lt;&gt;"",$A289&lt;&gt;"fin"),IF(INDEX(Dépenses!$A$2:$T$5000,$B289,L$1)="","",INDEX(Dépenses!$A$2:$T$5000,$B289,L$1)),"")</f>
        <v/>
      </c>
      <c r="M289" s="10" t="str" cm="1">
        <f t="array" aca="1" ref="M289" ca="1">IF(AND($A289&lt;&gt;"",$A289&lt;&gt;"fin"),IF(INDEX(Dépenses!$A$2:$T$5000,$B289,M$1)="","",INDEX(Dépenses!$A$2:$T$5000,$B289,M$1)),"")</f>
        <v/>
      </c>
      <c r="N289" s="10" t="str" cm="1">
        <f t="array" aca="1" ref="N289" ca="1">IF(AND($A289&lt;&gt;"",$A289&lt;&gt;"fin"),IF(INDEX(Dépenses!$A$2:$T$5000,$B289,N$1)="","",INDEX(Dépenses!$A$2:$T$5000,$B289,N$1)),"")</f>
        <v/>
      </c>
      <c r="O289" s="10" t="str" cm="1">
        <f t="array" aca="1" ref="O289" ca="1">IF(AND($A289&lt;&gt;"",$A289&lt;&gt;"fin"),IF(INDEX(Dépenses!$A$2:$T$5000,$B289,O$1)="","",INDEX(Dépenses!$A$2:$T$5000,$B289,O$1)),"")</f>
        <v/>
      </c>
      <c r="P289" s="10" t="str" cm="1">
        <f t="array" aca="1" ref="P289" ca="1">IF(AND($A289&lt;&gt;"",$A289&lt;&gt;"fin"),IF(INDEX(Dépenses!$A$2:$T$5000,$B289,P$1)="","",INDEX(Dépenses!$A$2:$T$5000,$B289,P$1)),"")</f>
        <v/>
      </c>
      <c r="Q289" s="10" t="str" cm="1">
        <f t="array" aca="1" ref="Q289" ca="1">IF(AND($A289&lt;&gt;"",$A289&lt;&gt;"fin"),IF(INDEX(Dépenses!$A$2:$T$5000,$B289,Q$1)="","",INDEX(Dépenses!$A$2:$T$5000,$B289,Q$1)),"")</f>
        <v/>
      </c>
      <c r="R289" s="10" t="str" cm="1">
        <f t="array" aca="1" ref="R289" ca="1">IF(AND($A289&lt;&gt;"",$A289&lt;&gt;"fin"),IF(INDEX(Dépenses!$A$2:$T$5000,$B289,R$1)="","",INDEX(Dépenses!$A$2:$T$5000,$B289,R$1)),"")</f>
        <v/>
      </c>
      <c r="S289" s="10" t="str" cm="1">
        <f t="array" aca="1" ref="S289" ca="1">IF(AND($A289&lt;&gt;"",$A289&lt;&gt;"fin"),IF(INDEX(Dépenses!$A$2:$T$5000,$B289,S$1)="","",INDEX(Dépenses!$A$2:$T$5000,$B289,S$1)),"")</f>
        <v/>
      </c>
      <c r="T289" s="10" t="str" cm="1">
        <f t="array" aca="1" ref="T289" ca="1">IF(AND($A289&lt;&gt;"",$A289&lt;&gt;"fin"),IF(INDEX(Dépenses!$A$2:$T$5000,$B289,T$1)="","",INDEX(Dépenses!$A$2:$T$5000,$B289,T$1)),"")</f>
        <v/>
      </c>
    </row>
    <row r="290" spans="1:20" x14ac:dyDescent="0.25">
      <c r="A290" t="str">
        <f ca="1">IF(OR(A289="",A289="fin"),"",IF(ISNA(MATCH($F$3,OFFSET(Dépenses!$F$2:$F$5000,B289,0),0)),"fin",MATCH($F$3,OFFSET(Dépenses!$F$2:$F$5000,B289,0),0)))</f>
        <v/>
      </c>
      <c r="B290" t="str">
        <f t="shared" ca="1" si="6"/>
        <v/>
      </c>
      <c r="D290" s="79" t="str" cm="1">
        <f t="array" aca="1" ref="D290" ca="1">IF(AND($A290&lt;&gt;"",$A290&lt;&gt;"fin"),IF(INDEX(Dépenses!$A$2:$O$5000,$B290,D$1)="","",INDEX(Dépenses!$A$2:$O$5000,$B290,D$1)),"")</f>
        <v/>
      </c>
      <c r="E290" s="79" t="str" cm="1">
        <f t="array" aca="1" ref="E290" ca="1">IF(AND($A290&lt;&gt;"",$A290&lt;&gt;"fin"),IF(INDEX(Dépenses!$A$2:$O$5000,$B290,E$1)="","",INDEX(Dépenses!$A$2:$O$5000,$B290,E$1)),"")</f>
        <v/>
      </c>
      <c r="F290" s="79" t="str" cm="1">
        <f t="array" aca="1" ref="F290" ca="1">IF(AND($A290&lt;&gt;"",$A290&lt;&gt;"fin"),IF(INDEX(Dépenses!$A$2:$O$5000,$B290,F$1)="","",INDEX(Dépenses!$A$2:$O$5000,$B290,F$1)),"")</f>
        <v/>
      </c>
      <c r="G290" s="80" t="str" cm="1">
        <f t="array" aca="1" ref="G290" ca="1">IF(AND($A290&lt;&gt;"",$A290&lt;&gt;"fin"),IF(INDEX(Dépenses!$A$2:$O$5000,$B290,G$1)="","",INDEX(Dépenses!$A$2:$O$5000,$B290,G$1)),"")</f>
        <v/>
      </c>
      <c r="H290" s="11" t="str" cm="1">
        <f t="array" aca="1" ref="H290" ca="1">IF(AND($A290&lt;&gt;"",$A290&lt;&gt;"fin"),IF(INDEX(Dépenses!$A$2:$O$5000,$B290,H$1)="","",INDEX(Dépenses!$A$2:$O$5000,$B290,H$1)),"")</f>
        <v/>
      </c>
      <c r="I290" s="79" t="str" cm="1">
        <f t="array" aca="1" ref="I290" ca="1">IF(AND($A290&lt;&gt;"",$A290&lt;&gt;"fin"),IF(INDEX(Dépenses!$A$2:$O$5000,$B290,I$1)="","",INDEX(Dépenses!$A$2:$O$5000,$B290,I$1)),"")</f>
        <v/>
      </c>
      <c r="J290" s="81" t="str" cm="1">
        <f t="array" aca="1" ref="J290" ca="1">IF(AND($A290&lt;&gt;"",$A290&lt;&gt;"fin"),IF(INDEX(Dépenses!$A$2:$O$5000,$B290,J$1)="","",INDEX(Dépenses!$A$2:$O$5000,$B290,J$1)),"")</f>
        <v/>
      </c>
      <c r="K290" s="10" t="str" cm="1">
        <f t="array" aca="1" ref="K290" ca="1">IF(AND($A290&lt;&gt;"",$A290&lt;&gt;"fin"),IF(INDEX(Dépenses!$A$2:$T$5000,$B290,K$1)="","",INDEX(Dépenses!$A$2:$T$5000,$B290,K$1)),"")</f>
        <v/>
      </c>
      <c r="L290" s="10" t="str" cm="1">
        <f t="array" aca="1" ref="L290" ca="1">IF(AND($A290&lt;&gt;"",$A290&lt;&gt;"fin"),IF(INDEX(Dépenses!$A$2:$T$5000,$B290,L$1)="","",INDEX(Dépenses!$A$2:$T$5000,$B290,L$1)),"")</f>
        <v/>
      </c>
      <c r="M290" s="10" t="str" cm="1">
        <f t="array" aca="1" ref="M290" ca="1">IF(AND($A290&lt;&gt;"",$A290&lt;&gt;"fin"),IF(INDEX(Dépenses!$A$2:$T$5000,$B290,M$1)="","",INDEX(Dépenses!$A$2:$T$5000,$B290,M$1)),"")</f>
        <v/>
      </c>
      <c r="N290" s="10" t="str" cm="1">
        <f t="array" aca="1" ref="N290" ca="1">IF(AND($A290&lt;&gt;"",$A290&lt;&gt;"fin"),IF(INDEX(Dépenses!$A$2:$T$5000,$B290,N$1)="","",INDEX(Dépenses!$A$2:$T$5000,$B290,N$1)),"")</f>
        <v/>
      </c>
      <c r="O290" s="10" t="str" cm="1">
        <f t="array" aca="1" ref="O290" ca="1">IF(AND($A290&lt;&gt;"",$A290&lt;&gt;"fin"),IF(INDEX(Dépenses!$A$2:$T$5000,$B290,O$1)="","",INDEX(Dépenses!$A$2:$T$5000,$B290,O$1)),"")</f>
        <v/>
      </c>
      <c r="P290" s="10" t="str" cm="1">
        <f t="array" aca="1" ref="P290" ca="1">IF(AND($A290&lt;&gt;"",$A290&lt;&gt;"fin"),IF(INDEX(Dépenses!$A$2:$T$5000,$B290,P$1)="","",INDEX(Dépenses!$A$2:$T$5000,$B290,P$1)),"")</f>
        <v/>
      </c>
      <c r="Q290" s="10" t="str" cm="1">
        <f t="array" aca="1" ref="Q290" ca="1">IF(AND($A290&lt;&gt;"",$A290&lt;&gt;"fin"),IF(INDEX(Dépenses!$A$2:$T$5000,$B290,Q$1)="","",INDEX(Dépenses!$A$2:$T$5000,$B290,Q$1)),"")</f>
        <v/>
      </c>
      <c r="R290" s="10" t="str" cm="1">
        <f t="array" aca="1" ref="R290" ca="1">IF(AND($A290&lt;&gt;"",$A290&lt;&gt;"fin"),IF(INDEX(Dépenses!$A$2:$T$5000,$B290,R$1)="","",INDEX(Dépenses!$A$2:$T$5000,$B290,R$1)),"")</f>
        <v/>
      </c>
      <c r="S290" s="10" t="str" cm="1">
        <f t="array" aca="1" ref="S290" ca="1">IF(AND($A290&lt;&gt;"",$A290&lt;&gt;"fin"),IF(INDEX(Dépenses!$A$2:$T$5000,$B290,S$1)="","",INDEX(Dépenses!$A$2:$T$5000,$B290,S$1)),"")</f>
        <v/>
      </c>
      <c r="T290" s="10" t="str" cm="1">
        <f t="array" aca="1" ref="T290" ca="1">IF(AND($A290&lt;&gt;"",$A290&lt;&gt;"fin"),IF(INDEX(Dépenses!$A$2:$T$5000,$B290,T$1)="","",INDEX(Dépenses!$A$2:$T$5000,$B290,T$1)),"")</f>
        <v/>
      </c>
    </row>
    <row r="291" spans="1:20" x14ac:dyDescent="0.25">
      <c r="A291" t="str">
        <f ca="1">IF(OR(A290="",A290="fin"),"",IF(ISNA(MATCH($F$3,OFFSET(Dépenses!$F$2:$F$5000,B290,0),0)),"fin",MATCH($F$3,OFFSET(Dépenses!$F$2:$F$5000,B290,0),0)))</f>
        <v/>
      </c>
      <c r="B291" t="str">
        <f t="shared" ca="1" si="6"/>
        <v/>
      </c>
      <c r="D291" s="79" t="str" cm="1">
        <f t="array" aca="1" ref="D291" ca="1">IF(AND($A291&lt;&gt;"",$A291&lt;&gt;"fin"),IF(INDEX(Dépenses!$A$2:$O$5000,$B291,D$1)="","",INDEX(Dépenses!$A$2:$O$5000,$B291,D$1)),"")</f>
        <v/>
      </c>
      <c r="E291" s="79" t="str" cm="1">
        <f t="array" aca="1" ref="E291" ca="1">IF(AND($A291&lt;&gt;"",$A291&lt;&gt;"fin"),IF(INDEX(Dépenses!$A$2:$O$5000,$B291,E$1)="","",INDEX(Dépenses!$A$2:$O$5000,$B291,E$1)),"")</f>
        <v/>
      </c>
      <c r="F291" s="79" t="str" cm="1">
        <f t="array" aca="1" ref="F291" ca="1">IF(AND($A291&lt;&gt;"",$A291&lt;&gt;"fin"),IF(INDEX(Dépenses!$A$2:$O$5000,$B291,F$1)="","",INDEX(Dépenses!$A$2:$O$5000,$B291,F$1)),"")</f>
        <v/>
      </c>
      <c r="G291" s="80" t="str" cm="1">
        <f t="array" aca="1" ref="G291" ca="1">IF(AND($A291&lt;&gt;"",$A291&lt;&gt;"fin"),IF(INDEX(Dépenses!$A$2:$O$5000,$B291,G$1)="","",INDEX(Dépenses!$A$2:$O$5000,$B291,G$1)),"")</f>
        <v/>
      </c>
      <c r="H291" s="11" t="str" cm="1">
        <f t="array" aca="1" ref="H291" ca="1">IF(AND($A291&lt;&gt;"",$A291&lt;&gt;"fin"),IF(INDEX(Dépenses!$A$2:$O$5000,$B291,H$1)="","",INDEX(Dépenses!$A$2:$O$5000,$B291,H$1)),"")</f>
        <v/>
      </c>
      <c r="I291" s="79" t="str" cm="1">
        <f t="array" aca="1" ref="I291" ca="1">IF(AND($A291&lt;&gt;"",$A291&lt;&gt;"fin"),IF(INDEX(Dépenses!$A$2:$O$5000,$B291,I$1)="","",INDEX(Dépenses!$A$2:$O$5000,$B291,I$1)),"")</f>
        <v/>
      </c>
      <c r="J291" s="81" t="str" cm="1">
        <f t="array" aca="1" ref="J291" ca="1">IF(AND($A291&lt;&gt;"",$A291&lt;&gt;"fin"),IF(INDEX(Dépenses!$A$2:$O$5000,$B291,J$1)="","",INDEX(Dépenses!$A$2:$O$5000,$B291,J$1)),"")</f>
        <v/>
      </c>
      <c r="K291" s="10" t="str" cm="1">
        <f t="array" aca="1" ref="K291" ca="1">IF(AND($A291&lt;&gt;"",$A291&lt;&gt;"fin"),IF(INDEX(Dépenses!$A$2:$T$5000,$B291,K$1)="","",INDEX(Dépenses!$A$2:$T$5000,$B291,K$1)),"")</f>
        <v/>
      </c>
      <c r="L291" s="10" t="str" cm="1">
        <f t="array" aca="1" ref="L291" ca="1">IF(AND($A291&lt;&gt;"",$A291&lt;&gt;"fin"),IF(INDEX(Dépenses!$A$2:$T$5000,$B291,L$1)="","",INDEX(Dépenses!$A$2:$T$5000,$B291,L$1)),"")</f>
        <v/>
      </c>
      <c r="M291" s="10" t="str" cm="1">
        <f t="array" aca="1" ref="M291" ca="1">IF(AND($A291&lt;&gt;"",$A291&lt;&gt;"fin"),IF(INDEX(Dépenses!$A$2:$T$5000,$B291,M$1)="","",INDEX(Dépenses!$A$2:$T$5000,$B291,M$1)),"")</f>
        <v/>
      </c>
      <c r="N291" s="10" t="str" cm="1">
        <f t="array" aca="1" ref="N291" ca="1">IF(AND($A291&lt;&gt;"",$A291&lt;&gt;"fin"),IF(INDEX(Dépenses!$A$2:$T$5000,$B291,N$1)="","",INDEX(Dépenses!$A$2:$T$5000,$B291,N$1)),"")</f>
        <v/>
      </c>
      <c r="O291" s="10" t="str" cm="1">
        <f t="array" aca="1" ref="O291" ca="1">IF(AND($A291&lt;&gt;"",$A291&lt;&gt;"fin"),IF(INDEX(Dépenses!$A$2:$T$5000,$B291,O$1)="","",INDEX(Dépenses!$A$2:$T$5000,$B291,O$1)),"")</f>
        <v/>
      </c>
      <c r="P291" s="10" t="str" cm="1">
        <f t="array" aca="1" ref="P291" ca="1">IF(AND($A291&lt;&gt;"",$A291&lt;&gt;"fin"),IF(INDEX(Dépenses!$A$2:$T$5000,$B291,P$1)="","",INDEX(Dépenses!$A$2:$T$5000,$B291,P$1)),"")</f>
        <v/>
      </c>
      <c r="Q291" s="10" t="str" cm="1">
        <f t="array" aca="1" ref="Q291" ca="1">IF(AND($A291&lt;&gt;"",$A291&lt;&gt;"fin"),IF(INDEX(Dépenses!$A$2:$T$5000,$B291,Q$1)="","",INDEX(Dépenses!$A$2:$T$5000,$B291,Q$1)),"")</f>
        <v/>
      </c>
      <c r="R291" s="10" t="str" cm="1">
        <f t="array" aca="1" ref="R291" ca="1">IF(AND($A291&lt;&gt;"",$A291&lt;&gt;"fin"),IF(INDEX(Dépenses!$A$2:$T$5000,$B291,R$1)="","",INDEX(Dépenses!$A$2:$T$5000,$B291,R$1)),"")</f>
        <v/>
      </c>
      <c r="S291" s="10" t="str" cm="1">
        <f t="array" aca="1" ref="S291" ca="1">IF(AND($A291&lt;&gt;"",$A291&lt;&gt;"fin"),IF(INDEX(Dépenses!$A$2:$T$5000,$B291,S$1)="","",INDEX(Dépenses!$A$2:$T$5000,$B291,S$1)),"")</f>
        <v/>
      </c>
      <c r="T291" s="10" t="str" cm="1">
        <f t="array" aca="1" ref="T291" ca="1">IF(AND($A291&lt;&gt;"",$A291&lt;&gt;"fin"),IF(INDEX(Dépenses!$A$2:$T$5000,$B291,T$1)="","",INDEX(Dépenses!$A$2:$T$5000,$B291,T$1)),"")</f>
        <v/>
      </c>
    </row>
    <row r="292" spans="1:20" x14ac:dyDescent="0.25">
      <c r="A292" t="str">
        <f ca="1">IF(OR(A291="",A291="fin"),"",IF(ISNA(MATCH($F$3,OFFSET(Dépenses!$F$2:$F$5000,B291,0),0)),"fin",MATCH($F$3,OFFSET(Dépenses!$F$2:$F$5000,B291,0),0)))</f>
        <v/>
      </c>
      <c r="B292" t="str">
        <f t="shared" ca="1" si="6"/>
        <v/>
      </c>
      <c r="D292" s="79" t="str" cm="1">
        <f t="array" aca="1" ref="D292" ca="1">IF(AND($A292&lt;&gt;"",$A292&lt;&gt;"fin"),IF(INDEX(Dépenses!$A$2:$O$5000,$B292,D$1)="","",INDEX(Dépenses!$A$2:$O$5000,$B292,D$1)),"")</f>
        <v/>
      </c>
      <c r="E292" s="79" t="str" cm="1">
        <f t="array" aca="1" ref="E292" ca="1">IF(AND($A292&lt;&gt;"",$A292&lt;&gt;"fin"),IF(INDEX(Dépenses!$A$2:$O$5000,$B292,E$1)="","",INDEX(Dépenses!$A$2:$O$5000,$B292,E$1)),"")</f>
        <v/>
      </c>
      <c r="F292" s="79" t="str" cm="1">
        <f t="array" aca="1" ref="F292" ca="1">IF(AND($A292&lt;&gt;"",$A292&lt;&gt;"fin"),IF(INDEX(Dépenses!$A$2:$O$5000,$B292,F$1)="","",INDEX(Dépenses!$A$2:$O$5000,$B292,F$1)),"")</f>
        <v/>
      </c>
      <c r="G292" s="80" t="str" cm="1">
        <f t="array" aca="1" ref="G292" ca="1">IF(AND($A292&lt;&gt;"",$A292&lt;&gt;"fin"),IF(INDEX(Dépenses!$A$2:$O$5000,$B292,G$1)="","",INDEX(Dépenses!$A$2:$O$5000,$B292,G$1)),"")</f>
        <v/>
      </c>
      <c r="H292" s="11" t="str" cm="1">
        <f t="array" aca="1" ref="H292" ca="1">IF(AND($A292&lt;&gt;"",$A292&lt;&gt;"fin"),IF(INDEX(Dépenses!$A$2:$O$5000,$B292,H$1)="","",INDEX(Dépenses!$A$2:$O$5000,$B292,H$1)),"")</f>
        <v/>
      </c>
      <c r="I292" s="79" t="str" cm="1">
        <f t="array" aca="1" ref="I292" ca="1">IF(AND($A292&lt;&gt;"",$A292&lt;&gt;"fin"),IF(INDEX(Dépenses!$A$2:$O$5000,$B292,I$1)="","",INDEX(Dépenses!$A$2:$O$5000,$B292,I$1)),"")</f>
        <v/>
      </c>
      <c r="J292" s="81" t="str" cm="1">
        <f t="array" aca="1" ref="J292" ca="1">IF(AND($A292&lt;&gt;"",$A292&lt;&gt;"fin"),IF(INDEX(Dépenses!$A$2:$O$5000,$B292,J$1)="","",INDEX(Dépenses!$A$2:$O$5000,$B292,J$1)),"")</f>
        <v/>
      </c>
      <c r="K292" s="10" t="str" cm="1">
        <f t="array" aca="1" ref="K292" ca="1">IF(AND($A292&lt;&gt;"",$A292&lt;&gt;"fin"),IF(INDEX(Dépenses!$A$2:$T$5000,$B292,K$1)="","",INDEX(Dépenses!$A$2:$T$5000,$B292,K$1)),"")</f>
        <v/>
      </c>
      <c r="L292" s="10" t="str" cm="1">
        <f t="array" aca="1" ref="L292" ca="1">IF(AND($A292&lt;&gt;"",$A292&lt;&gt;"fin"),IF(INDEX(Dépenses!$A$2:$T$5000,$B292,L$1)="","",INDEX(Dépenses!$A$2:$T$5000,$B292,L$1)),"")</f>
        <v/>
      </c>
      <c r="M292" s="10" t="str" cm="1">
        <f t="array" aca="1" ref="M292" ca="1">IF(AND($A292&lt;&gt;"",$A292&lt;&gt;"fin"),IF(INDEX(Dépenses!$A$2:$T$5000,$B292,M$1)="","",INDEX(Dépenses!$A$2:$T$5000,$B292,M$1)),"")</f>
        <v/>
      </c>
      <c r="N292" s="10" t="str" cm="1">
        <f t="array" aca="1" ref="N292" ca="1">IF(AND($A292&lt;&gt;"",$A292&lt;&gt;"fin"),IF(INDEX(Dépenses!$A$2:$T$5000,$B292,N$1)="","",INDEX(Dépenses!$A$2:$T$5000,$B292,N$1)),"")</f>
        <v/>
      </c>
      <c r="O292" s="10" t="str" cm="1">
        <f t="array" aca="1" ref="O292" ca="1">IF(AND($A292&lt;&gt;"",$A292&lt;&gt;"fin"),IF(INDEX(Dépenses!$A$2:$T$5000,$B292,O$1)="","",INDEX(Dépenses!$A$2:$T$5000,$B292,O$1)),"")</f>
        <v/>
      </c>
      <c r="P292" s="10" t="str" cm="1">
        <f t="array" aca="1" ref="P292" ca="1">IF(AND($A292&lt;&gt;"",$A292&lt;&gt;"fin"),IF(INDEX(Dépenses!$A$2:$T$5000,$B292,P$1)="","",INDEX(Dépenses!$A$2:$T$5000,$B292,P$1)),"")</f>
        <v/>
      </c>
      <c r="Q292" s="10" t="str" cm="1">
        <f t="array" aca="1" ref="Q292" ca="1">IF(AND($A292&lt;&gt;"",$A292&lt;&gt;"fin"),IF(INDEX(Dépenses!$A$2:$T$5000,$B292,Q$1)="","",INDEX(Dépenses!$A$2:$T$5000,$B292,Q$1)),"")</f>
        <v/>
      </c>
      <c r="R292" s="10" t="str" cm="1">
        <f t="array" aca="1" ref="R292" ca="1">IF(AND($A292&lt;&gt;"",$A292&lt;&gt;"fin"),IF(INDEX(Dépenses!$A$2:$T$5000,$B292,R$1)="","",INDEX(Dépenses!$A$2:$T$5000,$B292,R$1)),"")</f>
        <v/>
      </c>
      <c r="S292" s="10" t="str" cm="1">
        <f t="array" aca="1" ref="S292" ca="1">IF(AND($A292&lt;&gt;"",$A292&lt;&gt;"fin"),IF(INDEX(Dépenses!$A$2:$T$5000,$B292,S$1)="","",INDEX(Dépenses!$A$2:$T$5000,$B292,S$1)),"")</f>
        <v/>
      </c>
      <c r="T292" s="10" t="str" cm="1">
        <f t="array" aca="1" ref="T292" ca="1">IF(AND($A292&lt;&gt;"",$A292&lt;&gt;"fin"),IF(INDEX(Dépenses!$A$2:$T$5000,$B292,T$1)="","",INDEX(Dépenses!$A$2:$T$5000,$B292,T$1)),"")</f>
        <v/>
      </c>
    </row>
    <row r="293" spans="1:20" x14ac:dyDescent="0.25">
      <c r="A293" t="str">
        <f ca="1">IF(OR(A292="",A292="fin"),"",IF(ISNA(MATCH($F$3,OFFSET(Dépenses!$F$2:$F$5000,B292,0),0)),"fin",MATCH($F$3,OFFSET(Dépenses!$F$2:$F$5000,B292,0),0)))</f>
        <v/>
      </c>
      <c r="B293" t="str">
        <f t="shared" ca="1" si="6"/>
        <v/>
      </c>
      <c r="D293" s="79" t="str" cm="1">
        <f t="array" aca="1" ref="D293" ca="1">IF(AND($A293&lt;&gt;"",$A293&lt;&gt;"fin"),IF(INDEX(Dépenses!$A$2:$O$5000,$B293,D$1)="","",INDEX(Dépenses!$A$2:$O$5000,$B293,D$1)),"")</f>
        <v/>
      </c>
      <c r="E293" s="79" t="str" cm="1">
        <f t="array" aca="1" ref="E293" ca="1">IF(AND($A293&lt;&gt;"",$A293&lt;&gt;"fin"),IF(INDEX(Dépenses!$A$2:$O$5000,$B293,E$1)="","",INDEX(Dépenses!$A$2:$O$5000,$B293,E$1)),"")</f>
        <v/>
      </c>
      <c r="F293" s="79" t="str" cm="1">
        <f t="array" aca="1" ref="F293" ca="1">IF(AND($A293&lt;&gt;"",$A293&lt;&gt;"fin"),IF(INDEX(Dépenses!$A$2:$O$5000,$B293,F$1)="","",INDEX(Dépenses!$A$2:$O$5000,$B293,F$1)),"")</f>
        <v/>
      </c>
      <c r="G293" s="80" t="str" cm="1">
        <f t="array" aca="1" ref="G293" ca="1">IF(AND($A293&lt;&gt;"",$A293&lt;&gt;"fin"),IF(INDEX(Dépenses!$A$2:$O$5000,$B293,G$1)="","",INDEX(Dépenses!$A$2:$O$5000,$B293,G$1)),"")</f>
        <v/>
      </c>
      <c r="H293" s="11" t="str" cm="1">
        <f t="array" aca="1" ref="H293" ca="1">IF(AND($A293&lt;&gt;"",$A293&lt;&gt;"fin"),IF(INDEX(Dépenses!$A$2:$O$5000,$B293,H$1)="","",INDEX(Dépenses!$A$2:$O$5000,$B293,H$1)),"")</f>
        <v/>
      </c>
      <c r="I293" s="79" t="str" cm="1">
        <f t="array" aca="1" ref="I293" ca="1">IF(AND($A293&lt;&gt;"",$A293&lt;&gt;"fin"),IF(INDEX(Dépenses!$A$2:$O$5000,$B293,I$1)="","",INDEX(Dépenses!$A$2:$O$5000,$B293,I$1)),"")</f>
        <v/>
      </c>
      <c r="J293" s="81" t="str" cm="1">
        <f t="array" aca="1" ref="J293" ca="1">IF(AND($A293&lt;&gt;"",$A293&lt;&gt;"fin"),IF(INDEX(Dépenses!$A$2:$O$5000,$B293,J$1)="","",INDEX(Dépenses!$A$2:$O$5000,$B293,J$1)),"")</f>
        <v/>
      </c>
      <c r="K293" s="10" t="str" cm="1">
        <f t="array" aca="1" ref="K293" ca="1">IF(AND($A293&lt;&gt;"",$A293&lt;&gt;"fin"),IF(INDEX(Dépenses!$A$2:$T$5000,$B293,K$1)="","",INDEX(Dépenses!$A$2:$T$5000,$B293,K$1)),"")</f>
        <v/>
      </c>
      <c r="L293" s="10" t="str" cm="1">
        <f t="array" aca="1" ref="L293" ca="1">IF(AND($A293&lt;&gt;"",$A293&lt;&gt;"fin"),IF(INDEX(Dépenses!$A$2:$T$5000,$B293,L$1)="","",INDEX(Dépenses!$A$2:$T$5000,$B293,L$1)),"")</f>
        <v/>
      </c>
      <c r="M293" s="10" t="str" cm="1">
        <f t="array" aca="1" ref="M293" ca="1">IF(AND($A293&lt;&gt;"",$A293&lt;&gt;"fin"),IF(INDEX(Dépenses!$A$2:$T$5000,$B293,M$1)="","",INDEX(Dépenses!$A$2:$T$5000,$B293,M$1)),"")</f>
        <v/>
      </c>
      <c r="N293" s="10" t="str" cm="1">
        <f t="array" aca="1" ref="N293" ca="1">IF(AND($A293&lt;&gt;"",$A293&lt;&gt;"fin"),IF(INDEX(Dépenses!$A$2:$T$5000,$B293,N$1)="","",INDEX(Dépenses!$A$2:$T$5000,$B293,N$1)),"")</f>
        <v/>
      </c>
      <c r="O293" s="10" t="str" cm="1">
        <f t="array" aca="1" ref="O293" ca="1">IF(AND($A293&lt;&gt;"",$A293&lt;&gt;"fin"),IF(INDEX(Dépenses!$A$2:$T$5000,$B293,O$1)="","",INDEX(Dépenses!$A$2:$T$5000,$B293,O$1)),"")</f>
        <v/>
      </c>
      <c r="P293" s="10" t="str" cm="1">
        <f t="array" aca="1" ref="P293" ca="1">IF(AND($A293&lt;&gt;"",$A293&lt;&gt;"fin"),IF(INDEX(Dépenses!$A$2:$T$5000,$B293,P$1)="","",INDEX(Dépenses!$A$2:$T$5000,$B293,P$1)),"")</f>
        <v/>
      </c>
      <c r="Q293" s="10" t="str" cm="1">
        <f t="array" aca="1" ref="Q293" ca="1">IF(AND($A293&lt;&gt;"",$A293&lt;&gt;"fin"),IF(INDEX(Dépenses!$A$2:$T$5000,$B293,Q$1)="","",INDEX(Dépenses!$A$2:$T$5000,$B293,Q$1)),"")</f>
        <v/>
      </c>
      <c r="R293" s="10" t="str" cm="1">
        <f t="array" aca="1" ref="R293" ca="1">IF(AND($A293&lt;&gt;"",$A293&lt;&gt;"fin"),IF(INDEX(Dépenses!$A$2:$T$5000,$B293,R$1)="","",INDEX(Dépenses!$A$2:$T$5000,$B293,R$1)),"")</f>
        <v/>
      </c>
      <c r="S293" s="10" t="str" cm="1">
        <f t="array" aca="1" ref="S293" ca="1">IF(AND($A293&lt;&gt;"",$A293&lt;&gt;"fin"),IF(INDEX(Dépenses!$A$2:$T$5000,$B293,S$1)="","",INDEX(Dépenses!$A$2:$T$5000,$B293,S$1)),"")</f>
        <v/>
      </c>
      <c r="T293" s="10" t="str" cm="1">
        <f t="array" aca="1" ref="T293" ca="1">IF(AND($A293&lt;&gt;"",$A293&lt;&gt;"fin"),IF(INDEX(Dépenses!$A$2:$T$5000,$B293,T$1)="","",INDEX(Dépenses!$A$2:$T$5000,$B293,T$1)),"")</f>
        <v/>
      </c>
    </row>
    <row r="294" spans="1:20" x14ac:dyDescent="0.25">
      <c r="A294" t="str">
        <f ca="1">IF(OR(A293="",A293="fin"),"",IF(ISNA(MATCH($F$3,OFFSET(Dépenses!$F$2:$F$5000,B293,0),0)),"fin",MATCH($F$3,OFFSET(Dépenses!$F$2:$F$5000,B293,0),0)))</f>
        <v/>
      </c>
      <c r="B294" t="str">
        <f t="shared" ca="1" si="6"/>
        <v/>
      </c>
      <c r="D294" s="79" t="str" cm="1">
        <f t="array" aca="1" ref="D294" ca="1">IF(AND($A294&lt;&gt;"",$A294&lt;&gt;"fin"),IF(INDEX(Dépenses!$A$2:$O$5000,$B294,D$1)="","",INDEX(Dépenses!$A$2:$O$5000,$B294,D$1)),"")</f>
        <v/>
      </c>
      <c r="E294" s="79" t="str" cm="1">
        <f t="array" aca="1" ref="E294" ca="1">IF(AND($A294&lt;&gt;"",$A294&lt;&gt;"fin"),IF(INDEX(Dépenses!$A$2:$O$5000,$B294,E$1)="","",INDEX(Dépenses!$A$2:$O$5000,$B294,E$1)),"")</f>
        <v/>
      </c>
      <c r="F294" s="79" t="str" cm="1">
        <f t="array" aca="1" ref="F294" ca="1">IF(AND($A294&lt;&gt;"",$A294&lt;&gt;"fin"),IF(INDEX(Dépenses!$A$2:$O$5000,$B294,F$1)="","",INDEX(Dépenses!$A$2:$O$5000,$B294,F$1)),"")</f>
        <v/>
      </c>
      <c r="G294" s="80" t="str" cm="1">
        <f t="array" aca="1" ref="G294" ca="1">IF(AND($A294&lt;&gt;"",$A294&lt;&gt;"fin"),IF(INDEX(Dépenses!$A$2:$O$5000,$B294,G$1)="","",INDEX(Dépenses!$A$2:$O$5000,$B294,G$1)),"")</f>
        <v/>
      </c>
      <c r="H294" s="11" t="str" cm="1">
        <f t="array" aca="1" ref="H294" ca="1">IF(AND($A294&lt;&gt;"",$A294&lt;&gt;"fin"),IF(INDEX(Dépenses!$A$2:$O$5000,$B294,H$1)="","",INDEX(Dépenses!$A$2:$O$5000,$B294,H$1)),"")</f>
        <v/>
      </c>
      <c r="I294" s="79" t="str" cm="1">
        <f t="array" aca="1" ref="I294" ca="1">IF(AND($A294&lt;&gt;"",$A294&lt;&gt;"fin"),IF(INDEX(Dépenses!$A$2:$O$5000,$B294,I$1)="","",INDEX(Dépenses!$A$2:$O$5000,$B294,I$1)),"")</f>
        <v/>
      </c>
      <c r="J294" s="81" t="str" cm="1">
        <f t="array" aca="1" ref="J294" ca="1">IF(AND($A294&lt;&gt;"",$A294&lt;&gt;"fin"),IF(INDEX(Dépenses!$A$2:$O$5000,$B294,J$1)="","",INDEX(Dépenses!$A$2:$O$5000,$B294,J$1)),"")</f>
        <v/>
      </c>
      <c r="K294" s="10" t="str" cm="1">
        <f t="array" aca="1" ref="K294" ca="1">IF(AND($A294&lt;&gt;"",$A294&lt;&gt;"fin"),IF(INDEX(Dépenses!$A$2:$T$5000,$B294,K$1)="","",INDEX(Dépenses!$A$2:$T$5000,$B294,K$1)),"")</f>
        <v/>
      </c>
      <c r="L294" s="10" t="str" cm="1">
        <f t="array" aca="1" ref="L294" ca="1">IF(AND($A294&lt;&gt;"",$A294&lt;&gt;"fin"),IF(INDEX(Dépenses!$A$2:$T$5000,$B294,L$1)="","",INDEX(Dépenses!$A$2:$T$5000,$B294,L$1)),"")</f>
        <v/>
      </c>
      <c r="M294" s="10" t="str" cm="1">
        <f t="array" aca="1" ref="M294" ca="1">IF(AND($A294&lt;&gt;"",$A294&lt;&gt;"fin"),IF(INDEX(Dépenses!$A$2:$T$5000,$B294,M$1)="","",INDEX(Dépenses!$A$2:$T$5000,$B294,M$1)),"")</f>
        <v/>
      </c>
      <c r="N294" s="10" t="str" cm="1">
        <f t="array" aca="1" ref="N294" ca="1">IF(AND($A294&lt;&gt;"",$A294&lt;&gt;"fin"),IF(INDEX(Dépenses!$A$2:$T$5000,$B294,N$1)="","",INDEX(Dépenses!$A$2:$T$5000,$B294,N$1)),"")</f>
        <v/>
      </c>
      <c r="O294" s="10" t="str" cm="1">
        <f t="array" aca="1" ref="O294" ca="1">IF(AND($A294&lt;&gt;"",$A294&lt;&gt;"fin"),IF(INDEX(Dépenses!$A$2:$T$5000,$B294,O$1)="","",INDEX(Dépenses!$A$2:$T$5000,$B294,O$1)),"")</f>
        <v/>
      </c>
      <c r="P294" s="10" t="str" cm="1">
        <f t="array" aca="1" ref="P294" ca="1">IF(AND($A294&lt;&gt;"",$A294&lt;&gt;"fin"),IF(INDEX(Dépenses!$A$2:$T$5000,$B294,P$1)="","",INDEX(Dépenses!$A$2:$T$5000,$B294,P$1)),"")</f>
        <v/>
      </c>
      <c r="Q294" s="10" t="str" cm="1">
        <f t="array" aca="1" ref="Q294" ca="1">IF(AND($A294&lt;&gt;"",$A294&lt;&gt;"fin"),IF(INDEX(Dépenses!$A$2:$T$5000,$B294,Q$1)="","",INDEX(Dépenses!$A$2:$T$5000,$B294,Q$1)),"")</f>
        <v/>
      </c>
      <c r="R294" s="10" t="str" cm="1">
        <f t="array" aca="1" ref="R294" ca="1">IF(AND($A294&lt;&gt;"",$A294&lt;&gt;"fin"),IF(INDEX(Dépenses!$A$2:$T$5000,$B294,R$1)="","",INDEX(Dépenses!$A$2:$T$5000,$B294,R$1)),"")</f>
        <v/>
      </c>
      <c r="S294" s="10" t="str" cm="1">
        <f t="array" aca="1" ref="S294" ca="1">IF(AND($A294&lt;&gt;"",$A294&lt;&gt;"fin"),IF(INDEX(Dépenses!$A$2:$T$5000,$B294,S$1)="","",INDEX(Dépenses!$A$2:$T$5000,$B294,S$1)),"")</f>
        <v/>
      </c>
      <c r="T294" s="10" t="str" cm="1">
        <f t="array" aca="1" ref="T294" ca="1">IF(AND($A294&lt;&gt;"",$A294&lt;&gt;"fin"),IF(INDEX(Dépenses!$A$2:$T$5000,$B294,T$1)="","",INDEX(Dépenses!$A$2:$T$5000,$B294,T$1)),"")</f>
        <v/>
      </c>
    </row>
    <row r="295" spans="1:20" x14ac:dyDescent="0.25">
      <c r="A295" t="str">
        <f ca="1">IF(OR(A294="",A294="fin"),"",IF(ISNA(MATCH($F$3,OFFSET(Dépenses!$F$2:$F$5000,B294,0),0)),"fin",MATCH($F$3,OFFSET(Dépenses!$F$2:$F$5000,B294,0),0)))</f>
        <v/>
      </c>
      <c r="B295" t="str">
        <f t="shared" ca="1" si="6"/>
        <v/>
      </c>
      <c r="D295" s="79" t="str" cm="1">
        <f t="array" aca="1" ref="D295" ca="1">IF(AND($A295&lt;&gt;"",$A295&lt;&gt;"fin"),IF(INDEX(Dépenses!$A$2:$O$5000,$B295,D$1)="","",INDEX(Dépenses!$A$2:$O$5000,$B295,D$1)),"")</f>
        <v/>
      </c>
      <c r="E295" s="79" t="str" cm="1">
        <f t="array" aca="1" ref="E295" ca="1">IF(AND($A295&lt;&gt;"",$A295&lt;&gt;"fin"),IF(INDEX(Dépenses!$A$2:$O$5000,$B295,E$1)="","",INDEX(Dépenses!$A$2:$O$5000,$B295,E$1)),"")</f>
        <v/>
      </c>
      <c r="F295" s="79" t="str" cm="1">
        <f t="array" aca="1" ref="F295" ca="1">IF(AND($A295&lt;&gt;"",$A295&lt;&gt;"fin"),IF(INDEX(Dépenses!$A$2:$O$5000,$B295,F$1)="","",INDEX(Dépenses!$A$2:$O$5000,$B295,F$1)),"")</f>
        <v/>
      </c>
      <c r="G295" s="80" t="str" cm="1">
        <f t="array" aca="1" ref="G295" ca="1">IF(AND($A295&lt;&gt;"",$A295&lt;&gt;"fin"),IF(INDEX(Dépenses!$A$2:$O$5000,$B295,G$1)="","",INDEX(Dépenses!$A$2:$O$5000,$B295,G$1)),"")</f>
        <v/>
      </c>
      <c r="H295" s="11" t="str" cm="1">
        <f t="array" aca="1" ref="H295" ca="1">IF(AND($A295&lt;&gt;"",$A295&lt;&gt;"fin"),IF(INDEX(Dépenses!$A$2:$O$5000,$B295,H$1)="","",INDEX(Dépenses!$A$2:$O$5000,$B295,H$1)),"")</f>
        <v/>
      </c>
      <c r="I295" s="79" t="str" cm="1">
        <f t="array" aca="1" ref="I295" ca="1">IF(AND($A295&lt;&gt;"",$A295&lt;&gt;"fin"),IF(INDEX(Dépenses!$A$2:$O$5000,$B295,I$1)="","",INDEX(Dépenses!$A$2:$O$5000,$B295,I$1)),"")</f>
        <v/>
      </c>
      <c r="J295" s="81" t="str" cm="1">
        <f t="array" aca="1" ref="J295" ca="1">IF(AND($A295&lt;&gt;"",$A295&lt;&gt;"fin"),IF(INDEX(Dépenses!$A$2:$O$5000,$B295,J$1)="","",INDEX(Dépenses!$A$2:$O$5000,$B295,J$1)),"")</f>
        <v/>
      </c>
      <c r="K295" s="10" t="str" cm="1">
        <f t="array" aca="1" ref="K295" ca="1">IF(AND($A295&lt;&gt;"",$A295&lt;&gt;"fin"),IF(INDEX(Dépenses!$A$2:$T$5000,$B295,K$1)="","",INDEX(Dépenses!$A$2:$T$5000,$B295,K$1)),"")</f>
        <v/>
      </c>
      <c r="L295" s="10" t="str" cm="1">
        <f t="array" aca="1" ref="L295" ca="1">IF(AND($A295&lt;&gt;"",$A295&lt;&gt;"fin"),IF(INDEX(Dépenses!$A$2:$T$5000,$B295,L$1)="","",INDEX(Dépenses!$A$2:$T$5000,$B295,L$1)),"")</f>
        <v/>
      </c>
      <c r="M295" s="10" t="str" cm="1">
        <f t="array" aca="1" ref="M295" ca="1">IF(AND($A295&lt;&gt;"",$A295&lt;&gt;"fin"),IF(INDEX(Dépenses!$A$2:$T$5000,$B295,M$1)="","",INDEX(Dépenses!$A$2:$T$5000,$B295,M$1)),"")</f>
        <v/>
      </c>
      <c r="N295" s="10" t="str" cm="1">
        <f t="array" aca="1" ref="N295" ca="1">IF(AND($A295&lt;&gt;"",$A295&lt;&gt;"fin"),IF(INDEX(Dépenses!$A$2:$T$5000,$B295,N$1)="","",INDEX(Dépenses!$A$2:$T$5000,$B295,N$1)),"")</f>
        <v/>
      </c>
      <c r="O295" s="10" t="str" cm="1">
        <f t="array" aca="1" ref="O295" ca="1">IF(AND($A295&lt;&gt;"",$A295&lt;&gt;"fin"),IF(INDEX(Dépenses!$A$2:$T$5000,$B295,O$1)="","",INDEX(Dépenses!$A$2:$T$5000,$B295,O$1)),"")</f>
        <v/>
      </c>
      <c r="P295" s="10" t="str" cm="1">
        <f t="array" aca="1" ref="P295" ca="1">IF(AND($A295&lt;&gt;"",$A295&lt;&gt;"fin"),IF(INDEX(Dépenses!$A$2:$T$5000,$B295,P$1)="","",INDEX(Dépenses!$A$2:$T$5000,$B295,P$1)),"")</f>
        <v/>
      </c>
      <c r="Q295" s="10" t="str" cm="1">
        <f t="array" aca="1" ref="Q295" ca="1">IF(AND($A295&lt;&gt;"",$A295&lt;&gt;"fin"),IF(INDEX(Dépenses!$A$2:$T$5000,$B295,Q$1)="","",INDEX(Dépenses!$A$2:$T$5000,$B295,Q$1)),"")</f>
        <v/>
      </c>
      <c r="R295" s="10" t="str" cm="1">
        <f t="array" aca="1" ref="R295" ca="1">IF(AND($A295&lt;&gt;"",$A295&lt;&gt;"fin"),IF(INDEX(Dépenses!$A$2:$T$5000,$B295,R$1)="","",INDEX(Dépenses!$A$2:$T$5000,$B295,R$1)),"")</f>
        <v/>
      </c>
      <c r="S295" s="10" t="str" cm="1">
        <f t="array" aca="1" ref="S295" ca="1">IF(AND($A295&lt;&gt;"",$A295&lt;&gt;"fin"),IF(INDEX(Dépenses!$A$2:$T$5000,$B295,S$1)="","",INDEX(Dépenses!$A$2:$T$5000,$B295,S$1)),"")</f>
        <v/>
      </c>
      <c r="T295" s="10" t="str" cm="1">
        <f t="array" aca="1" ref="T295" ca="1">IF(AND($A295&lt;&gt;"",$A295&lt;&gt;"fin"),IF(INDEX(Dépenses!$A$2:$T$5000,$B295,T$1)="","",INDEX(Dépenses!$A$2:$T$5000,$B295,T$1)),"")</f>
        <v/>
      </c>
    </row>
    <row r="296" spans="1:20" x14ac:dyDescent="0.25">
      <c r="A296" t="str">
        <f ca="1">IF(OR(A295="",A295="fin"),"",IF(ISNA(MATCH($F$3,OFFSET(Dépenses!$F$2:$F$5000,B295,0),0)),"fin",MATCH($F$3,OFFSET(Dépenses!$F$2:$F$5000,B295,0),0)))</f>
        <v/>
      </c>
      <c r="B296" t="str">
        <f t="shared" ca="1" si="6"/>
        <v/>
      </c>
      <c r="D296" s="79" t="str" cm="1">
        <f t="array" aca="1" ref="D296" ca="1">IF(AND($A296&lt;&gt;"",$A296&lt;&gt;"fin"),IF(INDEX(Dépenses!$A$2:$O$5000,$B296,D$1)="","",INDEX(Dépenses!$A$2:$O$5000,$B296,D$1)),"")</f>
        <v/>
      </c>
      <c r="E296" s="79" t="str" cm="1">
        <f t="array" aca="1" ref="E296" ca="1">IF(AND($A296&lt;&gt;"",$A296&lt;&gt;"fin"),IF(INDEX(Dépenses!$A$2:$O$5000,$B296,E$1)="","",INDEX(Dépenses!$A$2:$O$5000,$B296,E$1)),"")</f>
        <v/>
      </c>
      <c r="F296" s="79" t="str" cm="1">
        <f t="array" aca="1" ref="F296" ca="1">IF(AND($A296&lt;&gt;"",$A296&lt;&gt;"fin"),IF(INDEX(Dépenses!$A$2:$O$5000,$B296,F$1)="","",INDEX(Dépenses!$A$2:$O$5000,$B296,F$1)),"")</f>
        <v/>
      </c>
      <c r="G296" s="80" t="str" cm="1">
        <f t="array" aca="1" ref="G296" ca="1">IF(AND($A296&lt;&gt;"",$A296&lt;&gt;"fin"),IF(INDEX(Dépenses!$A$2:$O$5000,$B296,G$1)="","",INDEX(Dépenses!$A$2:$O$5000,$B296,G$1)),"")</f>
        <v/>
      </c>
      <c r="H296" s="11" t="str" cm="1">
        <f t="array" aca="1" ref="H296" ca="1">IF(AND($A296&lt;&gt;"",$A296&lt;&gt;"fin"),IF(INDEX(Dépenses!$A$2:$O$5000,$B296,H$1)="","",INDEX(Dépenses!$A$2:$O$5000,$B296,H$1)),"")</f>
        <v/>
      </c>
      <c r="I296" s="79" t="str" cm="1">
        <f t="array" aca="1" ref="I296" ca="1">IF(AND($A296&lt;&gt;"",$A296&lt;&gt;"fin"),IF(INDEX(Dépenses!$A$2:$O$5000,$B296,I$1)="","",INDEX(Dépenses!$A$2:$O$5000,$B296,I$1)),"")</f>
        <v/>
      </c>
      <c r="J296" s="81" t="str" cm="1">
        <f t="array" aca="1" ref="J296" ca="1">IF(AND($A296&lt;&gt;"",$A296&lt;&gt;"fin"),IF(INDEX(Dépenses!$A$2:$O$5000,$B296,J$1)="","",INDEX(Dépenses!$A$2:$O$5000,$B296,J$1)),"")</f>
        <v/>
      </c>
      <c r="K296" s="10" t="str" cm="1">
        <f t="array" aca="1" ref="K296" ca="1">IF(AND($A296&lt;&gt;"",$A296&lt;&gt;"fin"),IF(INDEX(Dépenses!$A$2:$T$5000,$B296,K$1)="","",INDEX(Dépenses!$A$2:$T$5000,$B296,K$1)),"")</f>
        <v/>
      </c>
      <c r="L296" s="10" t="str" cm="1">
        <f t="array" aca="1" ref="L296" ca="1">IF(AND($A296&lt;&gt;"",$A296&lt;&gt;"fin"),IF(INDEX(Dépenses!$A$2:$T$5000,$B296,L$1)="","",INDEX(Dépenses!$A$2:$T$5000,$B296,L$1)),"")</f>
        <v/>
      </c>
      <c r="M296" s="10" t="str" cm="1">
        <f t="array" aca="1" ref="M296" ca="1">IF(AND($A296&lt;&gt;"",$A296&lt;&gt;"fin"),IF(INDEX(Dépenses!$A$2:$T$5000,$B296,M$1)="","",INDEX(Dépenses!$A$2:$T$5000,$B296,M$1)),"")</f>
        <v/>
      </c>
      <c r="N296" s="10" t="str" cm="1">
        <f t="array" aca="1" ref="N296" ca="1">IF(AND($A296&lt;&gt;"",$A296&lt;&gt;"fin"),IF(INDEX(Dépenses!$A$2:$T$5000,$B296,N$1)="","",INDEX(Dépenses!$A$2:$T$5000,$B296,N$1)),"")</f>
        <v/>
      </c>
      <c r="O296" s="10" t="str" cm="1">
        <f t="array" aca="1" ref="O296" ca="1">IF(AND($A296&lt;&gt;"",$A296&lt;&gt;"fin"),IF(INDEX(Dépenses!$A$2:$T$5000,$B296,O$1)="","",INDEX(Dépenses!$A$2:$T$5000,$B296,O$1)),"")</f>
        <v/>
      </c>
      <c r="P296" s="10" t="str" cm="1">
        <f t="array" aca="1" ref="P296" ca="1">IF(AND($A296&lt;&gt;"",$A296&lt;&gt;"fin"),IF(INDEX(Dépenses!$A$2:$T$5000,$B296,P$1)="","",INDEX(Dépenses!$A$2:$T$5000,$B296,P$1)),"")</f>
        <v/>
      </c>
      <c r="Q296" s="10" t="str" cm="1">
        <f t="array" aca="1" ref="Q296" ca="1">IF(AND($A296&lt;&gt;"",$A296&lt;&gt;"fin"),IF(INDEX(Dépenses!$A$2:$T$5000,$B296,Q$1)="","",INDEX(Dépenses!$A$2:$T$5000,$B296,Q$1)),"")</f>
        <v/>
      </c>
      <c r="R296" s="10" t="str" cm="1">
        <f t="array" aca="1" ref="R296" ca="1">IF(AND($A296&lt;&gt;"",$A296&lt;&gt;"fin"),IF(INDEX(Dépenses!$A$2:$T$5000,$B296,R$1)="","",INDEX(Dépenses!$A$2:$T$5000,$B296,R$1)),"")</f>
        <v/>
      </c>
      <c r="S296" s="10" t="str" cm="1">
        <f t="array" aca="1" ref="S296" ca="1">IF(AND($A296&lt;&gt;"",$A296&lt;&gt;"fin"),IF(INDEX(Dépenses!$A$2:$T$5000,$B296,S$1)="","",INDEX(Dépenses!$A$2:$T$5000,$B296,S$1)),"")</f>
        <v/>
      </c>
      <c r="T296" s="10" t="str" cm="1">
        <f t="array" aca="1" ref="T296" ca="1">IF(AND($A296&lt;&gt;"",$A296&lt;&gt;"fin"),IF(INDEX(Dépenses!$A$2:$T$5000,$B296,T$1)="","",INDEX(Dépenses!$A$2:$T$5000,$B296,T$1)),"")</f>
        <v/>
      </c>
    </row>
    <row r="297" spans="1:20" x14ac:dyDescent="0.25">
      <c r="A297" t="str">
        <f ca="1">IF(OR(A296="",A296="fin"),"",IF(ISNA(MATCH($F$3,OFFSET(Dépenses!$F$2:$F$5000,B296,0),0)),"fin",MATCH($F$3,OFFSET(Dépenses!$F$2:$F$5000,B296,0),0)))</f>
        <v/>
      </c>
      <c r="B297" t="str">
        <f t="shared" ca="1" si="6"/>
        <v/>
      </c>
      <c r="D297" s="79" t="str" cm="1">
        <f t="array" aca="1" ref="D297" ca="1">IF(AND($A297&lt;&gt;"",$A297&lt;&gt;"fin"),IF(INDEX(Dépenses!$A$2:$O$5000,$B297,D$1)="","",INDEX(Dépenses!$A$2:$O$5000,$B297,D$1)),"")</f>
        <v/>
      </c>
      <c r="E297" s="79" t="str" cm="1">
        <f t="array" aca="1" ref="E297" ca="1">IF(AND($A297&lt;&gt;"",$A297&lt;&gt;"fin"),IF(INDEX(Dépenses!$A$2:$O$5000,$B297,E$1)="","",INDEX(Dépenses!$A$2:$O$5000,$B297,E$1)),"")</f>
        <v/>
      </c>
      <c r="F297" s="79" t="str" cm="1">
        <f t="array" aca="1" ref="F297" ca="1">IF(AND($A297&lt;&gt;"",$A297&lt;&gt;"fin"),IF(INDEX(Dépenses!$A$2:$O$5000,$B297,F$1)="","",INDEX(Dépenses!$A$2:$O$5000,$B297,F$1)),"")</f>
        <v/>
      </c>
      <c r="G297" s="80" t="str" cm="1">
        <f t="array" aca="1" ref="G297" ca="1">IF(AND($A297&lt;&gt;"",$A297&lt;&gt;"fin"),IF(INDEX(Dépenses!$A$2:$O$5000,$B297,G$1)="","",INDEX(Dépenses!$A$2:$O$5000,$B297,G$1)),"")</f>
        <v/>
      </c>
      <c r="H297" s="11" t="str" cm="1">
        <f t="array" aca="1" ref="H297" ca="1">IF(AND($A297&lt;&gt;"",$A297&lt;&gt;"fin"),IF(INDEX(Dépenses!$A$2:$O$5000,$B297,H$1)="","",INDEX(Dépenses!$A$2:$O$5000,$B297,H$1)),"")</f>
        <v/>
      </c>
      <c r="I297" s="79" t="str" cm="1">
        <f t="array" aca="1" ref="I297" ca="1">IF(AND($A297&lt;&gt;"",$A297&lt;&gt;"fin"),IF(INDEX(Dépenses!$A$2:$O$5000,$B297,I$1)="","",INDEX(Dépenses!$A$2:$O$5000,$B297,I$1)),"")</f>
        <v/>
      </c>
      <c r="J297" s="81" t="str" cm="1">
        <f t="array" aca="1" ref="J297" ca="1">IF(AND($A297&lt;&gt;"",$A297&lt;&gt;"fin"),IF(INDEX(Dépenses!$A$2:$O$5000,$B297,J$1)="","",INDEX(Dépenses!$A$2:$O$5000,$B297,J$1)),"")</f>
        <v/>
      </c>
      <c r="K297" s="10" t="str" cm="1">
        <f t="array" aca="1" ref="K297" ca="1">IF(AND($A297&lt;&gt;"",$A297&lt;&gt;"fin"),IF(INDEX(Dépenses!$A$2:$T$5000,$B297,K$1)="","",INDEX(Dépenses!$A$2:$T$5000,$B297,K$1)),"")</f>
        <v/>
      </c>
      <c r="L297" s="10" t="str" cm="1">
        <f t="array" aca="1" ref="L297" ca="1">IF(AND($A297&lt;&gt;"",$A297&lt;&gt;"fin"),IF(INDEX(Dépenses!$A$2:$T$5000,$B297,L$1)="","",INDEX(Dépenses!$A$2:$T$5000,$B297,L$1)),"")</f>
        <v/>
      </c>
      <c r="M297" s="10" t="str" cm="1">
        <f t="array" aca="1" ref="M297" ca="1">IF(AND($A297&lt;&gt;"",$A297&lt;&gt;"fin"),IF(INDEX(Dépenses!$A$2:$T$5000,$B297,M$1)="","",INDEX(Dépenses!$A$2:$T$5000,$B297,M$1)),"")</f>
        <v/>
      </c>
      <c r="N297" s="10" t="str" cm="1">
        <f t="array" aca="1" ref="N297" ca="1">IF(AND($A297&lt;&gt;"",$A297&lt;&gt;"fin"),IF(INDEX(Dépenses!$A$2:$T$5000,$B297,N$1)="","",INDEX(Dépenses!$A$2:$T$5000,$B297,N$1)),"")</f>
        <v/>
      </c>
      <c r="O297" s="10" t="str" cm="1">
        <f t="array" aca="1" ref="O297" ca="1">IF(AND($A297&lt;&gt;"",$A297&lt;&gt;"fin"),IF(INDEX(Dépenses!$A$2:$T$5000,$B297,O$1)="","",INDEX(Dépenses!$A$2:$T$5000,$B297,O$1)),"")</f>
        <v/>
      </c>
      <c r="P297" s="10" t="str" cm="1">
        <f t="array" aca="1" ref="P297" ca="1">IF(AND($A297&lt;&gt;"",$A297&lt;&gt;"fin"),IF(INDEX(Dépenses!$A$2:$T$5000,$B297,P$1)="","",INDEX(Dépenses!$A$2:$T$5000,$B297,P$1)),"")</f>
        <v/>
      </c>
      <c r="Q297" s="10" t="str" cm="1">
        <f t="array" aca="1" ref="Q297" ca="1">IF(AND($A297&lt;&gt;"",$A297&lt;&gt;"fin"),IF(INDEX(Dépenses!$A$2:$T$5000,$B297,Q$1)="","",INDEX(Dépenses!$A$2:$T$5000,$B297,Q$1)),"")</f>
        <v/>
      </c>
      <c r="R297" s="10" t="str" cm="1">
        <f t="array" aca="1" ref="R297" ca="1">IF(AND($A297&lt;&gt;"",$A297&lt;&gt;"fin"),IF(INDEX(Dépenses!$A$2:$T$5000,$B297,R$1)="","",INDEX(Dépenses!$A$2:$T$5000,$B297,R$1)),"")</f>
        <v/>
      </c>
      <c r="S297" s="10" t="str" cm="1">
        <f t="array" aca="1" ref="S297" ca="1">IF(AND($A297&lt;&gt;"",$A297&lt;&gt;"fin"),IF(INDEX(Dépenses!$A$2:$T$5000,$B297,S$1)="","",INDEX(Dépenses!$A$2:$T$5000,$B297,S$1)),"")</f>
        <v/>
      </c>
      <c r="T297" s="10" t="str" cm="1">
        <f t="array" aca="1" ref="T297" ca="1">IF(AND($A297&lt;&gt;"",$A297&lt;&gt;"fin"),IF(INDEX(Dépenses!$A$2:$T$5000,$B297,T$1)="","",INDEX(Dépenses!$A$2:$T$5000,$B297,T$1)),"")</f>
        <v/>
      </c>
    </row>
    <row r="298" spans="1:20" x14ac:dyDescent="0.25">
      <c r="A298" t="str">
        <f ca="1">IF(OR(A297="",A297="fin"),"",IF(ISNA(MATCH($F$3,OFFSET(Dépenses!$F$2:$F$5000,B297,0),0)),"fin",MATCH($F$3,OFFSET(Dépenses!$F$2:$F$5000,B297,0),0)))</f>
        <v/>
      </c>
      <c r="B298" t="str">
        <f t="shared" ca="1" si="6"/>
        <v/>
      </c>
      <c r="D298" s="79" t="str" cm="1">
        <f t="array" aca="1" ref="D298" ca="1">IF(AND($A298&lt;&gt;"",$A298&lt;&gt;"fin"),IF(INDEX(Dépenses!$A$2:$O$5000,$B298,D$1)="","",INDEX(Dépenses!$A$2:$O$5000,$B298,D$1)),"")</f>
        <v/>
      </c>
      <c r="E298" s="79" t="str" cm="1">
        <f t="array" aca="1" ref="E298" ca="1">IF(AND($A298&lt;&gt;"",$A298&lt;&gt;"fin"),IF(INDEX(Dépenses!$A$2:$O$5000,$B298,E$1)="","",INDEX(Dépenses!$A$2:$O$5000,$B298,E$1)),"")</f>
        <v/>
      </c>
      <c r="F298" s="79" t="str" cm="1">
        <f t="array" aca="1" ref="F298" ca="1">IF(AND($A298&lt;&gt;"",$A298&lt;&gt;"fin"),IF(INDEX(Dépenses!$A$2:$O$5000,$B298,F$1)="","",INDEX(Dépenses!$A$2:$O$5000,$B298,F$1)),"")</f>
        <v/>
      </c>
      <c r="G298" s="80" t="str" cm="1">
        <f t="array" aca="1" ref="G298" ca="1">IF(AND($A298&lt;&gt;"",$A298&lt;&gt;"fin"),IF(INDEX(Dépenses!$A$2:$O$5000,$B298,G$1)="","",INDEX(Dépenses!$A$2:$O$5000,$B298,G$1)),"")</f>
        <v/>
      </c>
      <c r="H298" s="11" t="str" cm="1">
        <f t="array" aca="1" ref="H298" ca="1">IF(AND($A298&lt;&gt;"",$A298&lt;&gt;"fin"),IF(INDEX(Dépenses!$A$2:$O$5000,$B298,H$1)="","",INDEX(Dépenses!$A$2:$O$5000,$B298,H$1)),"")</f>
        <v/>
      </c>
      <c r="I298" s="79" t="str" cm="1">
        <f t="array" aca="1" ref="I298" ca="1">IF(AND($A298&lt;&gt;"",$A298&lt;&gt;"fin"),IF(INDEX(Dépenses!$A$2:$O$5000,$B298,I$1)="","",INDEX(Dépenses!$A$2:$O$5000,$B298,I$1)),"")</f>
        <v/>
      </c>
      <c r="J298" s="81" t="str" cm="1">
        <f t="array" aca="1" ref="J298" ca="1">IF(AND($A298&lt;&gt;"",$A298&lt;&gt;"fin"),IF(INDEX(Dépenses!$A$2:$O$5000,$B298,J$1)="","",INDEX(Dépenses!$A$2:$O$5000,$B298,J$1)),"")</f>
        <v/>
      </c>
      <c r="K298" s="10" t="str" cm="1">
        <f t="array" aca="1" ref="K298" ca="1">IF(AND($A298&lt;&gt;"",$A298&lt;&gt;"fin"),IF(INDEX(Dépenses!$A$2:$T$5000,$B298,K$1)="","",INDEX(Dépenses!$A$2:$T$5000,$B298,K$1)),"")</f>
        <v/>
      </c>
      <c r="L298" s="10" t="str" cm="1">
        <f t="array" aca="1" ref="L298" ca="1">IF(AND($A298&lt;&gt;"",$A298&lt;&gt;"fin"),IF(INDEX(Dépenses!$A$2:$T$5000,$B298,L$1)="","",INDEX(Dépenses!$A$2:$T$5000,$B298,L$1)),"")</f>
        <v/>
      </c>
      <c r="M298" s="10" t="str" cm="1">
        <f t="array" aca="1" ref="M298" ca="1">IF(AND($A298&lt;&gt;"",$A298&lt;&gt;"fin"),IF(INDEX(Dépenses!$A$2:$T$5000,$B298,M$1)="","",INDEX(Dépenses!$A$2:$T$5000,$B298,M$1)),"")</f>
        <v/>
      </c>
      <c r="N298" s="10" t="str" cm="1">
        <f t="array" aca="1" ref="N298" ca="1">IF(AND($A298&lt;&gt;"",$A298&lt;&gt;"fin"),IF(INDEX(Dépenses!$A$2:$T$5000,$B298,N$1)="","",INDEX(Dépenses!$A$2:$T$5000,$B298,N$1)),"")</f>
        <v/>
      </c>
      <c r="O298" s="10" t="str" cm="1">
        <f t="array" aca="1" ref="O298" ca="1">IF(AND($A298&lt;&gt;"",$A298&lt;&gt;"fin"),IF(INDEX(Dépenses!$A$2:$T$5000,$B298,O$1)="","",INDEX(Dépenses!$A$2:$T$5000,$B298,O$1)),"")</f>
        <v/>
      </c>
      <c r="P298" s="10" t="str" cm="1">
        <f t="array" aca="1" ref="P298" ca="1">IF(AND($A298&lt;&gt;"",$A298&lt;&gt;"fin"),IF(INDEX(Dépenses!$A$2:$T$5000,$B298,P$1)="","",INDEX(Dépenses!$A$2:$T$5000,$B298,P$1)),"")</f>
        <v/>
      </c>
      <c r="Q298" s="10" t="str" cm="1">
        <f t="array" aca="1" ref="Q298" ca="1">IF(AND($A298&lt;&gt;"",$A298&lt;&gt;"fin"),IF(INDEX(Dépenses!$A$2:$T$5000,$B298,Q$1)="","",INDEX(Dépenses!$A$2:$T$5000,$B298,Q$1)),"")</f>
        <v/>
      </c>
      <c r="R298" s="10" t="str" cm="1">
        <f t="array" aca="1" ref="R298" ca="1">IF(AND($A298&lt;&gt;"",$A298&lt;&gt;"fin"),IF(INDEX(Dépenses!$A$2:$T$5000,$B298,R$1)="","",INDEX(Dépenses!$A$2:$T$5000,$B298,R$1)),"")</f>
        <v/>
      </c>
      <c r="S298" s="10" t="str" cm="1">
        <f t="array" aca="1" ref="S298" ca="1">IF(AND($A298&lt;&gt;"",$A298&lt;&gt;"fin"),IF(INDEX(Dépenses!$A$2:$T$5000,$B298,S$1)="","",INDEX(Dépenses!$A$2:$T$5000,$B298,S$1)),"")</f>
        <v/>
      </c>
      <c r="T298" s="10" t="str" cm="1">
        <f t="array" aca="1" ref="T298" ca="1">IF(AND($A298&lt;&gt;"",$A298&lt;&gt;"fin"),IF(INDEX(Dépenses!$A$2:$T$5000,$B298,T$1)="","",INDEX(Dépenses!$A$2:$T$5000,$B298,T$1)),"")</f>
        <v/>
      </c>
    </row>
    <row r="299" spans="1:20" x14ac:dyDescent="0.25">
      <c r="A299" t="str">
        <f ca="1">IF(OR(A298="",A298="fin"),"",IF(ISNA(MATCH($F$3,OFFSET(Dépenses!$F$2:$F$5000,B298,0),0)),"fin",MATCH($F$3,OFFSET(Dépenses!$F$2:$F$5000,B298,0),0)))</f>
        <v/>
      </c>
      <c r="B299" t="str">
        <f t="shared" ca="1" si="6"/>
        <v/>
      </c>
      <c r="D299" s="79" t="str" cm="1">
        <f t="array" aca="1" ref="D299" ca="1">IF(AND($A299&lt;&gt;"",$A299&lt;&gt;"fin"),IF(INDEX(Dépenses!$A$2:$O$5000,$B299,D$1)="","",INDEX(Dépenses!$A$2:$O$5000,$B299,D$1)),"")</f>
        <v/>
      </c>
      <c r="E299" s="79" t="str" cm="1">
        <f t="array" aca="1" ref="E299" ca="1">IF(AND($A299&lt;&gt;"",$A299&lt;&gt;"fin"),IF(INDEX(Dépenses!$A$2:$O$5000,$B299,E$1)="","",INDEX(Dépenses!$A$2:$O$5000,$B299,E$1)),"")</f>
        <v/>
      </c>
      <c r="F299" s="79" t="str" cm="1">
        <f t="array" aca="1" ref="F299" ca="1">IF(AND($A299&lt;&gt;"",$A299&lt;&gt;"fin"),IF(INDEX(Dépenses!$A$2:$O$5000,$B299,F$1)="","",INDEX(Dépenses!$A$2:$O$5000,$B299,F$1)),"")</f>
        <v/>
      </c>
      <c r="G299" s="80" t="str" cm="1">
        <f t="array" aca="1" ref="G299" ca="1">IF(AND($A299&lt;&gt;"",$A299&lt;&gt;"fin"),IF(INDEX(Dépenses!$A$2:$O$5000,$B299,G$1)="","",INDEX(Dépenses!$A$2:$O$5000,$B299,G$1)),"")</f>
        <v/>
      </c>
      <c r="H299" s="11" t="str" cm="1">
        <f t="array" aca="1" ref="H299" ca="1">IF(AND($A299&lt;&gt;"",$A299&lt;&gt;"fin"),IF(INDEX(Dépenses!$A$2:$O$5000,$B299,H$1)="","",INDEX(Dépenses!$A$2:$O$5000,$B299,H$1)),"")</f>
        <v/>
      </c>
      <c r="I299" s="79" t="str" cm="1">
        <f t="array" aca="1" ref="I299" ca="1">IF(AND($A299&lt;&gt;"",$A299&lt;&gt;"fin"),IF(INDEX(Dépenses!$A$2:$O$5000,$B299,I$1)="","",INDEX(Dépenses!$A$2:$O$5000,$B299,I$1)),"")</f>
        <v/>
      </c>
      <c r="J299" s="81" t="str" cm="1">
        <f t="array" aca="1" ref="J299" ca="1">IF(AND($A299&lt;&gt;"",$A299&lt;&gt;"fin"),IF(INDEX(Dépenses!$A$2:$O$5000,$B299,J$1)="","",INDEX(Dépenses!$A$2:$O$5000,$B299,J$1)),"")</f>
        <v/>
      </c>
      <c r="K299" s="10" t="str" cm="1">
        <f t="array" aca="1" ref="K299" ca="1">IF(AND($A299&lt;&gt;"",$A299&lt;&gt;"fin"),IF(INDEX(Dépenses!$A$2:$T$5000,$B299,K$1)="","",INDEX(Dépenses!$A$2:$T$5000,$B299,K$1)),"")</f>
        <v/>
      </c>
      <c r="L299" s="10" t="str" cm="1">
        <f t="array" aca="1" ref="L299" ca="1">IF(AND($A299&lt;&gt;"",$A299&lt;&gt;"fin"),IF(INDEX(Dépenses!$A$2:$T$5000,$B299,L$1)="","",INDEX(Dépenses!$A$2:$T$5000,$B299,L$1)),"")</f>
        <v/>
      </c>
      <c r="M299" s="10" t="str" cm="1">
        <f t="array" aca="1" ref="M299" ca="1">IF(AND($A299&lt;&gt;"",$A299&lt;&gt;"fin"),IF(INDEX(Dépenses!$A$2:$T$5000,$B299,M$1)="","",INDEX(Dépenses!$A$2:$T$5000,$B299,M$1)),"")</f>
        <v/>
      </c>
      <c r="N299" s="10" t="str" cm="1">
        <f t="array" aca="1" ref="N299" ca="1">IF(AND($A299&lt;&gt;"",$A299&lt;&gt;"fin"),IF(INDEX(Dépenses!$A$2:$T$5000,$B299,N$1)="","",INDEX(Dépenses!$A$2:$T$5000,$B299,N$1)),"")</f>
        <v/>
      </c>
      <c r="O299" s="10" t="str" cm="1">
        <f t="array" aca="1" ref="O299" ca="1">IF(AND($A299&lt;&gt;"",$A299&lt;&gt;"fin"),IF(INDEX(Dépenses!$A$2:$T$5000,$B299,O$1)="","",INDEX(Dépenses!$A$2:$T$5000,$B299,O$1)),"")</f>
        <v/>
      </c>
      <c r="P299" s="10" t="str" cm="1">
        <f t="array" aca="1" ref="P299" ca="1">IF(AND($A299&lt;&gt;"",$A299&lt;&gt;"fin"),IF(INDEX(Dépenses!$A$2:$T$5000,$B299,P$1)="","",INDEX(Dépenses!$A$2:$T$5000,$B299,P$1)),"")</f>
        <v/>
      </c>
      <c r="Q299" s="10" t="str" cm="1">
        <f t="array" aca="1" ref="Q299" ca="1">IF(AND($A299&lt;&gt;"",$A299&lt;&gt;"fin"),IF(INDEX(Dépenses!$A$2:$T$5000,$B299,Q$1)="","",INDEX(Dépenses!$A$2:$T$5000,$B299,Q$1)),"")</f>
        <v/>
      </c>
      <c r="R299" s="10" t="str" cm="1">
        <f t="array" aca="1" ref="R299" ca="1">IF(AND($A299&lt;&gt;"",$A299&lt;&gt;"fin"),IF(INDEX(Dépenses!$A$2:$T$5000,$B299,R$1)="","",INDEX(Dépenses!$A$2:$T$5000,$B299,R$1)),"")</f>
        <v/>
      </c>
      <c r="S299" s="10" t="str" cm="1">
        <f t="array" aca="1" ref="S299" ca="1">IF(AND($A299&lt;&gt;"",$A299&lt;&gt;"fin"),IF(INDEX(Dépenses!$A$2:$T$5000,$B299,S$1)="","",INDEX(Dépenses!$A$2:$T$5000,$B299,S$1)),"")</f>
        <v/>
      </c>
      <c r="T299" s="10" t="str" cm="1">
        <f t="array" aca="1" ref="T299" ca="1">IF(AND($A299&lt;&gt;"",$A299&lt;&gt;"fin"),IF(INDEX(Dépenses!$A$2:$T$5000,$B299,T$1)="","",INDEX(Dépenses!$A$2:$T$5000,$B299,T$1)),"")</f>
        <v/>
      </c>
    </row>
    <row r="300" spans="1:20" x14ac:dyDescent="0.25">
      <c r="A300" t="str">
        <f ca="1">IF(OR(A299="",A299="fin"),"",IF(ISNA(MATCH($F$3,OFFSET(Dépenses!$F$2:$F$5000,B299,0),0)),"fin",MATCH($F$3,OFFSET(Dépenses!$F$2:$F$5000,B299,0),0)))</f>
        <v/>
      </c>
      <c r="B300" t="str">
        <f t="shared" ca="1" si="6"/>
        <v/>
      </c>
      <c r="D300" s="79" t="str" cm="1">
        <f t="array" aca="1" ref="D300" ca="1">IF(AND($A300&lt;&gt;"",$A300&lt;&gt;"fin"),IF(INDEX(Dépenses!$A$2:$O$5000,$B300,D$1)="","",INDEX(Dépenses!$A$2:$O$5000,$B300,D$1)),"")</f>
        <v/>
      </c>
      <c r="E300" s="79" t="str" cm="1">
        <f t="array" aca="1" ref="E300" ca="1">IF(AND($A300&lt;&gt;"",$A300&lt;&gt;"fin"),IF(INDEX(Dépenses!$A$2:$O$5000,$B300,E$1)="","",INDEX(Dépenses!$A$2:$O$5000,$B300,E$1)),"")</f>
        <v/>
      </c>
      <c r="F300" s="79" t="str" cm="1">
        <f t="array" aca="1" ref="F300" ca="1">IF(AND($A300&lt;&gt;"",$A300&lt;&gt;"fin"),IF(INDEX(Dépenses!$A$2:$O$5000,$B300,F$1)="","",INDEX(Dépenses!$A$2:$O$5000,$B300,F$1)),"")</f>
        <v/>
      </c>
      <c r="G300" s="80" t="str" cm="1">
        <f t="array" aca="1" ref="G300" ca="1">IF(AND($A300&lt;&gt;"",$A300&lt;&gt;"fin"),IF(INDEX(Dépenses!$A$2:$O$5000,$B300,G$1)="","",INDEX(Dépenses!$A$2:$O$5000,$B300,G$1)),"")</f>
        <v/>
      </c>
      <c r="H300" s="11" t="str" cm="1">
        <f t="array" aca="1" ref="H300" ca="1">IF(AND($A300&lt;&gt;"",$A300&lt;&gt;"fin"),IF(INDEX(Dépenses!$A$2:$O$5000,$B300,H$1)="","",INDEX(Dépenses!$A$2:$O$5000,$B300,H$1)),"")</f>
        <v/>
      </c>
      <c r="I300" s="79" t="str" cm="1">
        <f t="array" aca="1" ref="I300" ca="1">IF(AND($A300&lt;&gt;"",$A300&lt;&gt;"fin"),IF(INDEX(Dépenses!$A$2:$O$5000,$B300,I$1)="","",INDEX(Dépenses!$A$2:$O$5000,$B300,I$1)),"")</f>
        <v/>
      </c>
      <c r="J300" s="81" t="str" cm="1">
        <f t="array" aca="1" ref="J300" ca="1">IF(AND($A300&lt;&gt;"",$A300&lt;&gt;"fin"),IF(INDEX(Dépenses!$A$2:$O$5000,$B300,J$1)="","",INDEX(Dépenses!$A$2:$O$5000,$B300,J$1)),"")</f>
        <v/>
      </c>
      <c r="K300" s="10" t="str" cm="1">
        <f t="array" aca="1" ref="K300" ca="1">IF(AND($A300&lt;&gt;"",$A300&lt;&gt;"fin"),IF(INDEX(Dépenses!$A$2:$T$5000,$B300,K$1)="","",INDEX(Dépenses!$A$2:$T$5000,$B300,K$1)),"")</f>
        <v/>
      </c>
      <c r="L300" s="10" t="str" cm="1">
        <f t="array" aca="1" ref="L300" ca="1">IF(AND($A300&lt;&gt;"",$A300&lt;&gt;"fin"),IF(INDEX(Dépenses!$A$2:$T$5000,$B300,L$1)="","",INDEX(Dépenses!$A$2:$T$5000,$B300,L$1)),"")</f>
        <v/>
      </c>
      <c r="M300" s="10" t="str" cm="1">
        <f t="array" aca="1" ref="M300" ca="1">IF(AND($A300&lt;&gt;"",$A300&lt;&gt;"fin"),IF(INDEX(Dépenses!$A$2:$T$5000,$B300,M$1)="","",INDEX(Dépenses!$A$2:$T$5000,$B300,M$1)),"")</f>
        <v/>
      </c>
      <c r="N300" s="10" t="str" cm="1">
        <f t="array" aca="1" ref="N300" ca="1">IF(AND($A300&lt;&gt;"",$A300&lt;&gt;"fin"),IF(INDEX(Dépenses!$A$2:$T$5000,$B300,N$1)="","",INDEX(Dépenses!$A$2:$T$5000,$B300,N$1)),"")</f>
        <v/>
      </c>
      <c r="O300" s="10" t="str" cm="1">
        <f t="array" aca="1" ref="O300" ca="1">IF(AND($A300&lt;&gt;"",$A300&lt;&gt;"fin"),IF(INDEX(Dépenses!$A$2:$T$5000,$B300,O$1)="","",INDEX(Dépenses!$A$2:$T$5000,$B300,O$1)),"")</f>
        <v/>
      </c>
      <c r="P300" s="10" t="str" cm="1">
        <f t="array" aca="1" ref="P300" ca="1">IF(AND($A300&lt;&gt;"",$A300&lt;&gt;"fin"),IF(INDEX(Dépenses!$A$2:$T$5000,$B300,P$1)="","",INDEX(Dépenses!$A$2:$T$5000,$B300,P$1)),"")</f>
        <v/>
      </c>
      <c r="Q300" s="10" t="str" cm="1">
        <f t="array" aca="1" ref="Q300" ca="1">IF(AND($A300&lt;&gt;"",$A300&lt;&gt;"fin"),IF(INDEX(Dépenses!$A$2:$T$5000,$B300,Q$1)="","",INDEX(Dépenses!$A$2:$T$5000,$B300,Q$1)),"")</f>
        <v/>
      </c>
      <c r="R300" s="10" t="str" cm="1">
        <f t="array" aca="1" ref="R300" ca="1">IF(AND($A300&lt;&gt;"",$A300&lt;&gt;"fin"),IF(INDEX(Dépenses!$A$2:$T$5000,$B300,R$1)="","",INDEX(Dépenses!$A$2:$T$5000,$B300,R$1)),"")</f>
        <v/>
      </c>
      <c r="S300" s="10" t="str" cm="1">
        <f t="array" aca="1" ref="S300" ca="1">IF(AND($A300&lt;&gt;"",$A300&lt;&gt;"fin"),IF(INDEX(Dépenses!$A$2:$T$5000,$B300,S$1)="","",INDEX(Dépenses!$A$2:$T$5000,$B300,S$1)),"")</f>
        <v/>
      </c>
      <c r="T300" s="10" t="str" cm="1">
        <f t="array" aca="1" ref="T300" ca="1">IF(AND($A300&lt;&gt;"",$A300&lt;&gt;"fin"),IF(INDEX(Dépenses!$A$2:$T$5000,$B300,T$1)="","",INDEX(Dépenses!$A$2:$T$5000,$B300,T$1)),"")</f>
        <v/>
      </c>
    </row>
    <row r="301" spans="1:20" x14ac:dyDescent="0.25">
      <c r="A301" t="str">
        <f ca="1">IF(OR(A300="",A300="fin"),"",IF(ISNA(MATCH($F$3,OFFSET(Dépenses!$F$2:$F$5000,B300,0),0)),"fin",MATCH($F$3,OFFSET(Dépenses!$F$2:$F$5000,B300,0),0)))</f>
        <v/>
      </c>
      <c r="B301" t="str">
        <f t="shared" ca="1" si="6"/>
        <v/>
      </c>
      <c r="D301" s="79" t="str" cm="1">
        <f t="array" aca="1" ref="D301" ca="1">IF(AND($A301&lt;&gt;"",$A301&lt;&gt;"fin"),IF(INDEX(Dépenses!$A$2:$O$5000,$B301,D$1)="","",INDEX(Dépenses!$A$2:$O$5000,$B301,D$1)),"")</f>
        <v/>
      </c>
      <c r="E301" s="79" t="str" cm="1">
        <f t="array" aca="1" ref="E301" ca="1">IF(AND($A301&lt;&gt;"",$A301&lt;&gt;"fin"),IF(INDEX(Dépenses!$A$2:$O$5000,$B301,E$1)="","",INDEX(Dépenses!$A$2:$O$5000,$B301,E$1)),"")</f>
        <v/>
      </c>
      <c r="F301" s="79" t="str" cm="1">
        <f t="array" aca="1" ref="F301" ca="1">IF(AND($A301&lt;&gt;"",$A301&lt;&gt;"fin"),IF(INDEX(Dépenses!$A$2:$O$5000,$B301,F$1)="","",INDEX(Dépenses!$A$2:$O$5000,$B301,F$1)),"")</f>
        <v/>
      </c>
      <c r="G301" s="80" t="str" cm="1">
        <f t="array" aca="1" ref="G301" ca="1">IF(AND($A301&lt;&gt;"",$A301&lt;&gt;"fin"),IF(INDEX(Dépenses!$A$2:$O$5000,$B301,G$1)="","",INDEX(Dépenses!$A$2:$O$5000,$B301,G$1)),"")</f>
        <v/>
      </c>
      <c r="H301" s="11" t="str" cm="1">
        <f t="array" aca="1" ref="H301" ca="1">IF(AND($A301&lt;&gt;"",$A301&lt;&gt;"fin"),IF(INDEX(Dépenses!$A$2:$O$5000,$B301,H$1)="","",INDEX(Dépenses!$A$2:$O$5000,$B301,H$1)),"")</f>
        <v/>
      </c>
      <c r="I301" s="79" t="str" cm="1">
        <f t="array" aca="1" ref="I301" ca="1">IF(AND($A301&lt;&gt;"",$A301&lt;&gt;"fin"),IF(INDEX(Dépenses!$A$2:$O$5000,$B301,I$1)="","",INDEX(Dépenses!$A$2:$O$5000,$B301,I$1)),"")</f>
        <v/>
      </c>
      <c r="J301" s="81" t="str" cm="1">
        <f t="array" aca="1" ref="J301" ca="1">IF(AND($A301&lt;&gt;"",$A301&lt;&gt;"fin"),IF(INDEX(Dépenses!$A$2:$O$5000,$B301,J$1)="","",INDEX(Dépenses!$A$2:$O$5000,$B301,J$1)),"")</f>
        <v/>
      </c>
      <c r="K301" s="10" t="str" cm="1">
        <f t="array" aca="1" ref="K301" ca="1">IF(AND($A301&lt;&gt;"",$A301&lt;&gt;"fin"),IF(INDEX(Dépenses!$A$2:$T$5000,$B301,K$1)="","",INDEX(Dépenses!$A$2:$T$5000,$B301,K$1)),"")</f>
        <v/>
      </c>
      <c r="L301" s="10" t="str" cm="1">
        <f t="array" aca="1" ref="L301" ca="1">IF(AND($A301&lt;&gt;"",$A301&lt;&gt;"fin"),IF(INDEX(Dépenses!$A$2:$T$5000,$B301,L$1)="","",INDEX(Dépenses!$A$2:$T$5000,$B301,L$1)),"")</f>
        <v/>
      </c>
      <c r="M301" s="10" t="str" cm="1">
        <f t="array" aca="1" ref="M301" ca="1">IF(AND($A301&lt;&gt;"",$A301&lt;&gt;"fin"),IF(INDEX(Dépenses!$A$2:$T$5000,$B301,M$1)="","",INDEX(Dépenses!$A$2:$T$5000,$B301,M$1)),"")</f>
        <v/>
      </c>
      <c r="N301" s="10" t="str" cm="1">
        <f t="array" aca="1" ref="N301" ca="1">IF(AND($A301&lt;&gt;"",$A301&lt;&gt;"fin"),IF(INDEX(Dépenses!$A$2:$T$5000,$B301,N$1)="","",INDEX(Dépenses!$A$2:$T$5000,$B301,N$1)),"")</f>
        <v/>
      </c>
      <c r="O301" s="10" t="str" cm="1">
        <f t="array" aca="1" ref="O301" ca="1">IF(AND($A301&lt;&gt;"",$A301&lt;&gt;"fin"),IF(INDEX(Dépenses!$A$2:$T$5000,$B301,O$1)="","",INDEX(Dépenses!$A$2:$T$5000,$B301,O$1)),"")</f>
        <v/>
      </c>
      <c r="P301" s="10" t="str" cm="1">
        <f t="array" aca="1" ref="P301" ca="1">IF(AND($A301&lt;&gt;"",$A301&lt;&gt;"fin"),IF(INDEX(Dépenses!$A$2:$T$5000,$B301,P$1)="","",INDEX(Dépenses!$A$2:$T$5000,$B301,P$1)),"")</f>
        <v/>
      </c>
      <c r="Q301" s="10" t="str" cm="1">
        <f t="array" aca="1" ref="Q301" ca="1">IF(AND($A301&lt;&gt;"",$A301&lt;&gt;"fin"),IF(INDEX(Dépenses!$A$2:$T$5000,$B301,Q$1)="","",INDEX(Dépenses!$A$2:$T$5000,$B301,Q$1)),"")</f>
        <v/>
      </c>
      <c r="R301" s="10" t="str" cm="1">
        <f t="array" aca="1" ref="R301" ca="1">IF(AND($A301&lt;&gt;"",$A301&lt;&gt;"fin"),IF(INDEX(Dépenses!$A$2:$T$5000,$B301,R$1)="","",INDEX(Dépenses!$A$2:$T$5000,$B301,R$1)),"")</f>
        <v/>
      </c>
      <c r="S301" s="10" t="str" cm="1">
        <f t="array" aca="1" ref="S301" ca="1">IF(AND($A301&lt;&gt;"",$A301&lt;&gt;"fin"),IF(INDEX(Dépenses!$A$2:$T$5000,$B301,S$1)="","",INDEX(Dépenses!$A$2:$T$5000,$B301,S$1)),"")</f>
        <v/>
      </c>
      <c r="T301" s="10" t="str" cm="1">
        <f t="array" aca="1" ref="T301" ca="1">IF(AND($A301&lt;&gt;"",$A301&lt;&gt;"fin"),IF(INDEX(Dépenses!$A$2:$T$5000,$B301,T$1)="","",INDEX(Dépenses!$A$2:$T$5000,$B301,T$1)),"")</f>
        <v/>
      </c>
    </row>
    <row r="302" spans="1:20" x14ac:dyDescent="0.25">
      <c r="A302" t="str">
        <f ca="1">IF(OR(A301="",A301="fin"),"",IF(ISNA(MATCH($F$3,OFFSET(Dépenses!$F$2:$F$5000,B301,0),0)),"fin",MATCH($F$3,OFFSET(Dépenses!$F$2:$F$5000,B301,0),0)))</f>
        <v/>
      </c>
      <c r="B302" t="str">
        <f t="shared" ca="1" si="6"/>
        <v/>
      </c>
      <c r="D302" s="79" t="str" cm="1">
        <f t="array" aca="1" ref="D302" ca="1">IF(AND($A302&lt;&gt;"",$A302&lt;&gt;"fin"),IF(INDEX(Dépenses!$A$2:$O$5000,$B302,D$1)="","",INDEX(Dépenses!$A$2:$O$5000,$B302,D$1)),"")</f>
        <v/>
      </c>
      <c r="E302" s="79" t="str" cm="1">
        <f t="array" aca="1" ref="E302" ca="1">IF(AND($A302&lt;&gt;"",$A302&lt;&gt;"fin"),IF(INDEX(Dépenses!$A$2:$O$5000,$B302,E$1)="","",INDEX(Dépenses!$A$2:$O$5000,$B302,E$1)),"")</f>
        <v/>
      </c>
      <c r="F302" s="79" t="str" cm="1">
        <f t="array" aca="1" ref="F302" ca="1">IF(AND($A302&lt;&gt;"",$A302&lt;&gt;"fin"),IF(INDEX(Dépenses!$A$2:$O$5000,$B302,F$1)="","",INDEX(Dépenses!$A$2:$O$5000,$B302,F$1)),"")</f>
        <v/>
      </c>
      <c r="G302" s="80" t="str" cm="1">
        <f t="array" aca="1" ref="G302" ca="1">IF(AND($A302&lt;&gt;"",$A302&lt;&gt;"fin"),IF(INDEX(Dépenses!$A$2:$O$5000,$B302,G$1)="","",INDEX(Dépenses!$A$2:$O$5000,$B302,G$1)),"")</f>
        <v/>
      </c>
      <c r="H302" s="11" t="str" cm="1">
        <f t="array" aca="1" ref="H302" ca="1">IF(AND($A302&lt;&gt;"",$A302&lt;&gt;"fin"),IF(INDEX(Dépenses!$A$2:$O$5000,$B302,H$1)="","",INDEX(Dépenses!$A$2:$O$5000,$B302,H$1)),"")</f>
        <v/>
      </c>
      <c r="I302" s="79" t="str" cm="1">
        <f t="array" aca="1" ref="I302" ca="1">IF(AND($A302&lt;&gt;"",$A302&lt;&gt;"fin"),IF(INDEX(Dépenses!$A$2:$O$5000,$B302,I$1)="","",INDEX(Dépenses!$A$2:$O$5000,$B302,I$1)),"")</f>
        <v/>
      </c>
      <c r="J302" s="81" t="str" cm="1">
        <f t="array" aca="1" ref="J302" ca="1">IF(AND($A302&lt;&gt;"",$A302&lt;&gt;"fin"),IF(INDEX(Dépenses!$A$2:$O$5000,$B302,J$1)="","",INDEX(Dépenses!$A$2:$O$5000,$B302,J$1)),"")</f>
        <v/>
      </c>
      <c r="K302" s="10" t="str" cm="1">
        <f t="array" aca="1" ref="K302" ca="1">IF(AND($A302&lt;&gt;"",$A302&lt;&gt;"fin"),IF(INDEX(Dépenses!$A$2:$T$5000,$B302,K$1)="","",INDEX(Dépenses!$A$2:$T$5000,$B302,K$1)),"")</f>
        <v/>
      </c>
      <c r="L302" s="10" t="str" cm="1">
        <f t="array" aca="1" ref="L302" ca="1">IF(AND($A302&lt;&gt;"",$A302&lt;&gt;"fin"),IF(INDEX(Dépenses!$A$2:$T$5000,$B302,L$1)="","",INDEX(Dépenses!$A$2:$T$5000,$B302,L$1)),"")</f>
        <v/>
      </c>
      <c r="M302" s="10" t="str" cm="1">
        <f t="array" aca="1" ref="M302" ca="1">IF(AND($A302&lt;&gt;"",$A302&lt;&gt;"fin"),IF(INDEX(Dépenses!$A$2:$T$5000,$B302,M$1)="","",INDEX(Dépenses!$A$2:$T$5000,$B302,M$1)),"")</f>
        <v/>
      </c>
      <c r="N302" s="10" t="str" cm="1">
        <f t="array" aca="1" ref="N302" ca="1">IF(AND($A302&lt;&gt;"",$A302&lt;&gt;"fin"),IF(INDEX(Dépenses!$A$2:$T$5000,$B302,N$1)="","",INDEX(Dépenses!$A$2:$T$5000,$B302,N$1)),"")</f>
        <v/>
      </c>
      <c r="O302" s="10" t="str" cm="1">
        <f t="array" aca="1" ref="O302" ca="1">IF(AND($A302&lt;&gt;"",$A302&lt;&gt;"fin"),IF(INDEX(Dépenses!$A$2:$T$5000,$B302,O$1)="","",INDEX(Dépenses!$A$2:$T$5000,$B302,O$1)),"")</f>
        <v/>
      </c>
      <c r="P302" s="10" t="str" cm="1">
        <f t="array" aca="1" ref="P302" ca="1">IF(AND($A302&lt;&gt;"",$A302&lt;&gt;"fin"),IF(INDEX(Dépenses!$A$2:$T$5000,$B302,P$1)="","",INDEX(Dépenses!$A$2:$T$5000,$B302,P$1)),"")</f>
        <v/>
      </c>
      <c r="Q302" s="10" t="str" cm="1">
        <f t="array" aca="1" ref="Q302" ca="1">IF(AND($A302&lt;&gt;"",$A302&lt;&gt;"fin"),IF(INDEX(Dépenses!$A$2:$T$5000,$B302,Q$1)="","",INDEX(Dépenses!$A$2:$T$5000,$B302,Q$1)),"")</f>
        <v/>
      </c>
      <c r="R302" s="10" t="str" cm="1">
        <f t="array" aca="1" ref="R302" ca="1">IF(AND($A302&lt;&gt;"",$A302&lt;&gt;"fin"),IF(INDEX(Dépenses!$A$2:$T$5000,$B302,R$1)="","",INDEX(Dépenses!$A$2:$T$5000,$B302,R$1)),"")</f>
        <v/>
      </c>
      <c r="S302" s="10" t="str" cm="1">
        <f t="array" aca="1" ref="S302" ca="1">IF(AND($A302&lt;&gt;"",$A302&lt;&gt;"fin"),IF(INDEX(Dépenses!$A$2:$T$5000,$B302,S$1)="","",INDEX(Dépenses!$A$2:$T$5000,$B302,S$1)),"")</f>
        <v/>
      </c>
      <c r="T302" s="10" t="str" cm="1">
        <f t="array" aca="1" ref="T302" ca="1">IF(AND($A302&lt;&gt;"",$A302&lt;&gt;"fin"),IF(INDEX(Dépenses!$A$2:$T$5000,$B302,T$1)="","",INDEX(Dépenses!$A$2:$T$5000,$B302,T$1)),"")</f>
        <v/>
      </c>
    </row>
    <row r="303" spans="1:20" x14ac:dyDescent="0.25">
      <c r="A303" t="str">
        <f ca="1">IF(OR(A302="",A302="fin"),"",IF(ISNA(MATCH($F$3,OFFSET(Dépenses!$F$2:$F$5000,B302,0),0)),"fin",MATCH($F$3,OFFSET(Dépenses!$F$2:$F$5000,B302,0),0)))</f>
        <v/>
      </c>
      <c r="B303" t="str">
        <f t="shared" ca="1" si="6"/>
        <v/>
      </c>
      <c r="D303" s="79" t="str" cm="1">
        <f t="array" aca="1" ref="D303" ca="1">IF(AND($A303&lt;&gt;"",$A303&lt;&gt;"fin"),IF(INDEX(Dépenses!$A$2:$O$5000,$B303,D$1)="","",INDEX(Dépenses!$A$2:$O$5000,$B303,D$1)),"")</f>
        <v/>
      </c>
      <c r="E303" s="79" t="str" cm="1">
        <f t="array" aca="1" ref="E303" ca="1">IF(AND($A303&lt;&gt;"",$A303&lt;&gt;"fin"),IF(INDEX(Dépenses!$A$2:$O$5000,$B303,E$1)="","",INDEX(Dépenses!$A$2:$O$5000,$B303,E$1)),"")</f>
        <v/>
      </c>
      <c r="F303" s="79" t="str" cm="1">
        <f t="array" aca="1" ref="F303" ca="1">IF(AND($A303&lt;&gt;"",$A303&lt;&gt;"fin"),IF(INDEX(Dépenses!$A$2:$O$5000,$B303,F$1)="","",INDEX(Dépenses!$A$2:$O$5000,$B303,F$1)),"")</f>
        <v/>
      </c>
      <c r="G303" s="80" t="str" cm="1">
        <f t="array" aca="1" ref="G303" ca="1">IF(AND($A303&lt;&gt;"",$A303&lt;&gt;"fin"),IF(INDEX(Dépenses!$A$2:$O$5000,$B303,G$1)="","",INDEX(Dépenses!$A$2:$O$5000,$B303,G$1)),"")</f>
        <v/>
      </c>
      <c r="H303" s="11" t="str" cm="1">
        <f t="array" aca="1" ref="H303" ca="1">IF(AND($A303&lt;&gt;"",$A303&lt;&gt;"fin"),IF(INDEX(Dépenses!$A$2:$O$5000,$B303,H$1)="","",INDEX(Dépenses!$A$2:$O$5000,$B303,H$1)),"")</f>
        <v/>
      </c>
      <c r="I303" s="79" t="str" cm="1">
        <f t="array" aca="1" ref="I303" ca="1">IF(AND($A303&lt;&gt;"",$A303&lt;&gt;"fin"),IF(INDEX(Dépenses!$A$2:$O$5000,$B303,I$1)="","",INDEX(Dépenses!$A$2:$O$5000,$B303,I$1)),"")</f>
        <v/>
      </c>
      <c r="J303" s="81" t="str" cm="1">
        <f t="array" aca="1" ref="J303" ca="1">IF(AND($A303&lt;&gt;"",$A303&lt;&gt;"fin"),IF(INDEX(Dépenses!$A$2:$O$5000,$B303,J$1)="","",INDEX(Dépenses!$A$2:$O$5000,$B303,J$1)),"")</f>
        <v/>
      </c>
      <c r="K303" s="10" t="str" cm="1">
        <f t="array" aca="1" ref="K303" ca="1">IF(AND($A303&lt;&gt;"",$A303&lt;&gt;"fin"),IF(INDEX(Dépenses!$A$2:$T$5000,$B303,K$1)="","",INDEX(Dépenses!$A$2:$T$5000,$B303,K$1)),"")</f>
        <v/>
      </c>
      <c r="L303" s="10" t="str" cm="1">
        <f t="array" aca="1" ref="L303" ca="1">IF(AND($A303&lt;&gt;"",$A303&lt;&gt;"fin"),IF(INDEX(Dépenses!$A$2:$T$5000,$B303,L$1)="","",INDEX(Dépenses!$A$2:$T$5000,$B303,L$1)),"")</f>
        <v/>
      </c>
      <c r="M303" s="10" t="str" cm="1">
        <f t="array" aca="1" ref="M303" ca="1">IF(AND($A303&lt;&gt;"",$A303&lt;&gt;"fin"),IF(INDEX(Dépenses!$A$2:$T$5000,$B303,M$1)="","",INDEX(Dépenses!$A$2:$T$5000,$B303,M$1)),"")</f>
        <v/>
      </c>
      <c r="N303" s="10" t="str" cm="1">
        <f t="array" aca="1" ref="N303" ca="1">IF(AND($A303&lt;&gt;"",$A303&lt;&gt;"fin"),IF(INDEX(Dépenses!$A$2:$T$5000,$B303,N$1)="","",INDEX(Dépenses!$A$2:$T$5000,$B303,N$1)),"")</f>
        <v/>
      </c>
      <c r="O303" s="10" t="str" cm="1">
        <f t="array" aca="1" ref="O303" ca="1">IF(AND($A303&lt;&gt;"",$A303&lt;&gt;"fin"),IF(INDEX(Dépenses!$A$2:$T$5000,$B303,O$1)="","",INDEX(Dépenses!$A$2:$T$5000,$B303,O$1)),"")</f>
        <v/>
      </c>
      <c r="P303" s="10" t="str" cm="1">
        <f t="array" aca="1" ref="P303" ca="1">IF(AND($A303&lt;&gt;"",$A303&lt;&gt;"fin"),IF(INDEX(Dépenses!$A$2:$T$5000,$B303,P$1)="","",INDEX(Dépenses!$A$2:$T$5000,$B303,P$1)),"")</f>
        <v/>
      </c>
      <c r="Q303" s="10" t="str" cm="1">
        <f t="array" aca="1" ref="Q303" ca="1">IF(AND($A303&lt;&gt;"",$A303&lt;&gt;"fin"),IF(INDEX(Dépenses!$A$2:$T$5000,$B303,Q$1)="","",INDEX(Dépenses!$A$2:$T$5000,$B303,Q$1)),"")</f>
        <v/>
      </c>
      <c r="R303" s="10" t="str" cm="1">
        <f t="array" aca="1" ref="R303" ca="1">IF(AND($A303&lt;&gt;"",$A303&lt;&gt;"fin"),IF(INDEX(Dépenses!$A$2:$T$5000,$B303,R$1)="","",INDEX(Dépenses!$A$2:$T$5000,$B303,R$1)),"")</f>
        <v/>
      </c>
      <c r="S303" s="10" t="str" cm="1">
        <f t="array" aca="1" ref="S303" ca="1">IF(AND($A303&lt;&gt;"",$A303&lt;&gt;"fin"),IF(INDEX(Dépenses!$A$2:$T$5000,$B303,S$1)="","",INDEX(Dépenses!$A$2:$T$5000,$B303,S$1)),"")</f>
        <v/>
      </c>
      <c r="T303" s="10" t="str" cm="1">
        <f t="array" aca="1" ref="T303" ca="1">IF(AND($A303&lt;&gt;"",$A303&lt;&gt;"fin"),IF(INDEX(Dépenses!$A$2:$T$5000,$B303,T$1)="","",INDEX(Dépenses!$A$2:$T$5000,$B303,T$1)),"")</f>
        <v/>
      </c>
    </row>
    <row r="304" spans="1:20" x14ac:dyDescent="0.25">
      <c r="A304" t="str">
        <f ca="1">IF(OR(A303="",A303="fin"),"",IF(ISNA(MATCH($F$3,OFFSET(Dépenses!$F$2:$F$5000,B303,0),0)),"fin",MATCH($F$3,OFFSET(Dépenses!$F$2:$F$5000,B303,0),0)))</f>
        <v/>
      </c>
      <c r="B304" t="str">
        <f t="shared" ca="1" si="6"/>
        <v/>
      </c>
      <c r="D304" s="79" t="str" cm="1">
        <f t="array" aca="1" ref="D304" ca="1">IF(AND($A304&lt;&gt;"",$A304&lt;&gt;"fin"),IF(INDEX(Dépenses!$A$2:$O$5000,$B304,D$1)="","",INDEX(Dépenses!$A$2:$O$5000,$B304,D$1)),"")</f>
        <v/>
      </c>
      <c r="E304" s="79" t="str" cm="1">
        <f t="array" aca="1" ref="E304" ca="1">IF(AND($A304&lt;&gt;"",$A304&lt;&gt;"fin"),IF(INDEX(Dépenses!$A$2:$O$5000,$B304,E$1)="","",INDEX(Dépenses!$A$2:$O$5000,$B304,E$1)),"")</f>
        <v/>
      </c>
      <c r="F304" s="79" t="str" cm="1">
        <f t="array" aca="1" ref="F304" ca="1">IF(AND($A304&lt;&gt;"",$A304&lt;&gt;"fin"),IF(INDEX(Dépenses!$A$2:$O$5000,$B304,F$1)="","",INDEX(Dépenses!$A$2:$O$5000,$B304,F$1)),"")</f>
        <v/>
      </c>
      <c r="G304" s="80" t="str" cm="1">
        <f t="array" aca="1" ref="G304" ca="1">IF(AND($A304&lt;&gt;"",$A304&lt;&gt;"fin"),IF(INDEX(Dépenses!$A$2:$O$5000,$B304,G$1)="","",INDEX(Dépenses!$A$2:$O$5000,$B304,G$1)),"")</f>
        <v/>
      </c>
      <c r="H304" s="11" t="str" cm="1">
        <f t="array" aca="1" ref="H304" ca="1">IF(AND($A304&lt;&gt;"",$A304&lt;&gt;"fin"),IF(INDEX(Dépenses!$A$2:$O$5000,$B304,H$1)="","",INDEX(Dépenses!$A$2:$O$5000,$B304,H$1)),"")</f>
        <v/>
      </c>
      <c r="I304" s="79" t="str" cm="1">
        <f t="array" aca="1" ref="I304" ca="1">IF(AND($A304&lt;&gt;"",$A304&lt;&gt;"fin"),IF(INDEX(Dépenses!$A$2:$O$5000,$B304,I$1)="","",INDEX(Dépenses!$A$2:$O$5000,$B304,I$1)),"")</f>
        <v/>
      </c>
      <c r="J304" s="81" t="str" cm="1">
        <f t="array" aca="1" ref="J304" ca="1">IF(AND($A304&lt;&gt;"",$A304&lt;&gt;"fin"),IF(INDEX(Dépenses!$A$2:$O$5000,$B304,J$1)="","",INDEX(Dépenses!$A$2:$O$5000,$B304,J$1)),"")</f>
        <v/>
      </c>
      <c r="K304" s="10" t="str" cm="1">
        <f t="array" aca="1" ref="K304" ca="1">IF(AND($A304&lt;&gt;"",$A304&lt;&gt;"fin"),IF(INDEX(Dépenses!$A$2:$T$5000,$B304,K$1)="","",INDEX(Dépenses!$A$2:$T$5000,$B304,K$1)),"")</f>
        <v/>
      </c>
      <c r="L304" s="10" t="str" cm="1">
        <f t="array" aca="1" ref="L304" ca="1">IF(AND($A304&lt;&gt;"",$A304&lt;&gt;"fin"),IF(INDEX(Dépenses!$A$2:$T$5000,$B304,L$1)="","",INDEX(Dépenses!$A$2:$T$5000,$B304,L$1)),"")</f>
        <v/>
      </c>
      <c r="M304" s="10" t="str" cm="1">
        <f t="array" aca="1" ref="M304" ca="1">IF(AND($A304&lt;&gt;"",$A304&lt;&gt;"fin"),IF(INDEX(Dépenses!$A$2:$T$5000,$B304,M$1)="","",INDEX(Dépenses!$A$2:$T$5000,$B304,M$1)),"")</f>
        <v/>
      </c>
      <c r="N304" s="10" t="str" cm="1">
        <f t="array" aca="1" ref="N304" ca="1">IF(AND($A304&lt;&gt;"",$A304&lt;&gt;"fin"),IF(INDEX(Dépenses!$A$2:$T$5000,$B304,N$1)="","",INDEX(Dépenses!$A$2:$T$5000,$B304,N$1)),"")</f>
        <v/>
      </c>
      <c r="O304" s="10" t="str" cm="1">
        <f t="array" aca="1" ref="O304" ca="1">IF(AND($A304&lt;&gt;"",$A304&lt;&gt;"fin"),IF(INDEX(Dépenses!$A$2:$T$5000,$B304,O$1)="","",INDEX(Dépenses!$A$2:$T$5000,$B304,O$1)),"")</f>
        <v/>
      </c>
      <c r="P304" s="10" t="str" cm="1">
        <f t="array" aca="1" ref="P304" ca="1">IF(AND($A304&lt;&gt;"",$A304&lt;&gt;"fin"),IF(INDEX(Dépenses!$A$2:$T$5000,$B304,P$1)="","",INDEX(Dépenses!$A$2:$T$5000,$B304,P$1)),"")</f>
        <v/>
      </c>
      <c r="Q304" s="10" t="str" cm="1">
        <f t="array" aca="1" ref="Q304" ca="1">IF(AND($A304&lt;&gt;"",$A304&lt;&gt;"fin"),IF(INDEX(Dépenses!$A$2:$T$5000,$B304,Q$1)="","",INDEX(Dépenses!$A$2:$T$5000,$B304,Q$1)),"")</f>
        <v/>
      </c>
      <c r="R304" s="10" t="str" cm="1">
        <f t="array" aca="1" ref="R304" ca="1">IF(AND($A304&lt;&gt;"",$A304&lt;&gt;"fin"),IF(INDEX(Dépenses!$A$2:$T$5000,$B304,R$1)="","",INDEX(Dépenses!$A$2:$T$5000,$B304,R$1)),"")</f>
        <v/>
      </c>
      <c r="S304" s="10" t="str" cm="1">
        <f t="array" aca="1" ref="S304" ca="1">IF(AND($A304&lt;&gt;"",$A304&lt;&gt;"fin"),IF(INDEX(Dépenses!$A$2:$T$5000,$B304,S$1)="","",INDEX(Dépenses!$A$2:$T$5000,$B304,S$1)),"")</f>
        <v/>
      </c>
      <c r="T304" s="10" t="str" cm="1">
        <f t="array" aca="1" ref="T304" ca="1">IF(AND($A304&lt;&gt;"",$A304&lt;&gt;"fin"),IF(INDEX(Dépenses!$A$2:$T$5000,$B304,T$1)="","",INDEX(Dépenses!$A$2:$T$5000,$B304,T$1)),"")</f>
        <v/>
      </c>
    </row>
    <row r="305" spans="1:20" x14ac:dyDescent="0.25">
      <c r="A305" t="str">
        <f ca="1">IF(OR(A304="",A304="fin"),"",IF(ISNA(MATCH($F$3,OFFSET(Dépenses!$F$2:$F$5000,B304,0),0)),"fin",MATCH($F$3,OFFSET(Dépenses!$F$2:$F$5000,B304,0),0)))</f>
        <v/>
      </c>
      <c r="B305" t="str">
        <f t="shared" ca="1" si="6"/>
        <v/>
      </c>
      <c r="D305" s="79" t="str" cm="1">
        <f t="array" aca="1" ref="D305" ca="1">IF(AND($A305&lt;&gt;"",$A305&lt;&gt;"fin"),IF(INDEX(Dépenses!$A$2:$O$5000,$B305,D$1)="","",INDEX(Dépenses!$A$2:$O$5000,$B305,D$1)),"")</f>
        <v/>
      </c>
      <c r="E305" s="79" t="str" cm="1">
        <f t="array" aca="1" ref="E305" ca="1">IF(AND($A305&lt;&gt;"",$A305&lt;&gt;"fin"),IF(INDEX(Dépenses!$A$2:$O$5000,$B305,E$1)="","",INDEX(Dépenses!$A$2:$O$5000,$B305,E$1)),"")</f>
        <v/>
      </c>
      <c r="F305" s="79" t="str" cm="1">
        <f t="array" aca="1" ref="F305" ca="1">IF(AND($A305&lt;&gt;"",$A305&lt;&gt;"fin"),IF(INDEX(Dépenses!$A$2:$O$5000,$B305,F$1)="","",INDEX(Dépenses!$A$2:$O$5000,$B305,F$1)),"")</f>
        <v/>
      </c>
      <c r="G305" s="80" t="str" cm="1">
        <f t="array" aca="1" ref="G305" ca="1">IF(AND($A305&lt;&gt;"",$A305&lt;&gt;"fin"),IF(INDEX(Dépenses!$A$2:$O$5000,$B305,G$1)="","",INDEX(Dépenses!$A$2:$O$5000,$B305,G$1)),"")</f>
        <v/>
      </c>
      <c r="H305" s="11" t="str" cm="1">
        <f t="array" aca="1" ref="H305" ca="1">IF(AND($A305&lt;&gt;"",$A305&lt;&gt;"fin"),IF(INDEX(Dépenses!$A$2:$O$5000,$B305,H$1)="","",INDEX(Dépenses!$A$2:$O$5000,$B305,H$1)),"")</f>
        <v/>
      </c>
      <c r="I305" s="79" t="str" cm="1">
        <f t="array" aca="1" ref="I305" ca="1">IF(AND($A305&lt;&gt;"",$A305&lt;&gt;"fin"),IF(INDEX(Dépenses!$A$2:$O$5000,$B305,I$1)="","",INDEX(Dépenses!$A$2:$O$5000,$B305,I$1)),"")</f>
        <v/>
      </c>
      <c r="J305" s="81" t="str" cm="1">
        <f t="array" aca="1" ref="J305" ca="1">IF(AND($A305&lt;&gt;"",$A305&lt;&gt;"fin"),IF(INDEX(Dépenses!$A$2:$O$5000,$B305,J$1)="","",INDEX(Dépenses!$A$2:$O$5000,$B305,J$1)),"")</f>
        <v/>
      </c>
      <c r="K305" s="10" t="str" cm="1">
        <f t="array" aca="1" ref="K305" ca="1">IF(AND($A305&lt;&gt;"",$A305&lt;&gt;"fin"),IF(INDEX(Dépenses!$A$2:$T$5000,$B305,K$1)="","",INDEX(Dépenses!$A$2:$T$5000,$B305,K$1)),"")</f>
        <v/>
      </c>
      <c r="L305" s="10" t="str" cm="1">
        <f t="array" aca="1" ref="L305" ca="1">IF(AND($A305&lt;&gt;"",$A305&lt;&gt;"fin"),IF(INDEX(Dépenses!$A$2:$T$5000,$B305,L$1)="","",INDEX(Dépenses!$A$2:$T$5000,$B305,L$1)),"")</f>
        <v/>
      </c>
      <c r="M305" s="10" t="str" cm="1">
        <f t="array" aca="1" ref="M305" ca="1">IF(AND($A305&lt;&gt;"",$A305&lt;&gt;"fin"),IF(INDEX(Dépenses!$A$2:$T$5000,$B305,M$1)="","",INDEX(Dépenses!$A$2:$T$5000,$B305,M$1)),"")</f>
        <v/>
      </c>
      <c r="N305" s="10" t="str" cm="1">
        <f t="array" aca="1" ref="N305" ca="1">IF(AND($A305&lt;&gt;"",$A305&lt;&gt;"fin"),IF(INDEX(Dépenses!$A$2:$T$5000,$B305,N$1)="","",INDEX(Dépenses!$A$2:$T$5000,$B305,N$1)),"")</f>
        <v/>
      </c>
      <c r="O305" s="10" t="str" cm="1">
        <f t="array" aca="1" ref="O305" ca="1">IF(AND($A305&lt;&gt;"",$A305&lt;&gt;"fin"),IF(INDEX(Dépenses!$A$2:$T$5000,$B305,O$1)="","",INDEX(Dépenses!$A$2:$T$5000,$B305,O$1)),"")</f>
        <v/>
      </c>
      <c r="P305" s="10" t="str" cm="1">
        <f t="array" aca="1" ref="P305" ca="1">IF(AND($A305&lt;&gt;"",$A305&lt;&gt;"fin"),IF(INDEX(Dépenses!$A$2:$T$5000,$B305,P$1)="","",INDEX(Dépenses!$A$2:$T$5000,$B305,P$1)),"")</f>
        <v/>
      </c>
      <c r="Q305" s="10" t="str" cm="1">
        <f t="array" aca="1" ref="Q305" ca="1">IF(AND($A305&lt;&gt;"",$A305&lt;&gt;"fin"),IF(INDEX(Dépenses!$A$2:$T$5000,$B305,Q$1)="","",INDEX(Dépenses!$A$2:$T$5000,$B305,Q$1)),"")</f>
        <v/>
      </c>
      <c r="R305" s="10" t="str" cm="1">
        <f t="array" aca="1" ref="R305" ca="1">IF(AND($A305&lt;&gt;"",$A305&lt;&gt;"fin"),IF(INDEX(Dépenses!$A$2:$T$5000,$B305,R$1)="","",INDEX(Dépenses!$A$2:$T$5000,$B305,R$1)),"")</f>
        <v/>
      </c>
      <c r="S305" s="10" t="str" cm="1">
        <f t="array" aca="1" ref="S305" ca="1">IF(AND($A305&lt;&gt;"",$A305&lt;&gt;"fin"),IF(INDEX(Dépenses!$A$2:$T$5000,$B305,S$1)="","",INDEX(Dépenses!$A$2:$T$5000,$B305,S$1)),"")</f>
        <v/>
      </c>
      <c r="T305" s="10" t="str" cm="1">
        <f t="array" aca="1" ref="T305" ca="1">IF(AND($A305&lt;&gt;"",$A305&lt;&gt;"fin"),IF(INDEX(Dépenses!$A$2:$T$5000,$B305,T$1)="","",INDEX(Dépenses!$A$2:$T$5000,$B305,T$1)),"")</f>
        <v/>
      </c>
    </row>
    <row r="306" spans="1:20" x14ac:dyDescent="0.25">
      <c r="A306" t="str">
        <f ca="1">IF(OR(A305="",A305="fin"),"",IF(ISNA(MATCH($F$3,OFFSET(Dépenses!$F$2:$F$5000,B305,0),0)),"fin",MATCH($F$3,OFFSET(Dépenses!$F$2:$F$5000,B305,0),0)))</f>
        <v/>
      </c>
      <c r="B306" t="str">
        <f t="shared" ca="1" si="6"/>
        <v/>
      </c>
      <c r="D306" s="79" t="str" cm="1">
        <f t="array" aca="1" ref="D306" ca="1">IF(AND($A306&lt;&gt;"",$A306&lt;&gt;"fin"),IF(INDEX(Dépenses!$A$2:$O$5000,$B306,D$1)="","",INDEX(Dépenses!$A$2:$O$5000,$B306,D$1)),"")</f>
        <v/>
      </c>
      <c r="E306" s="79" t="str" cm="1">
        <f t="array" aca="1" ref="E306" ca="1">IF(AND($A306&lt;&gt;"",$A306&lt;&gt;"fin"),IF(INDEX(Dépenses!$A$2:$O$5000,$B306,E$1)="","",INDEX(Dépenses!$A$2:$O$5000,$B306,E$1)),"")</f>
        <v/>
      </c>
      <c r="F306" s="79" t="str" cm="1">
        <f t="array" aca="1" ref="F306" ca="1">IF(AND($A306&lt;&gt;"",$A306&lt;&gt;"fin"),IF(INDEX(Dépenses!$A$2:$O$5000,$B306,F$1)="","",INDEX(Dépenses!$A$2:$O$5000,$B306,F$1)),"")</f>
        <v/>
      </c>
      <c r="G306" s="80" t="str" cm="1">
        <f t="array" aca="1" ref="G306" ca="1">IF(AND($A306&lt;&gt;"",$A306&lt;&gt;"fin"),IF(INDEX(Dépenses!$A$2:$O$5000,$B306,G$1)="","",INDEX(Dépenses!$A$2:$O$5000,$B306,G$1)),"")</f>
        <v/>
      </c>
      <c r="H306" s="11" t="str" cm="1">
        <f t="array" aca="1" ref="H306" ca="1">IF(AND($A306&lt;&gt;"",$A306&lt;&gt;"fin"),IF(INDEX(Dépenses!$A$2:$O$5000,$B306,H$1)="","",INDEX(Dépenses!$A$2:$O$5000,$B306,H$1)),"")</f>
        <v/>
      </c>
      <c r="I306" s="79" t="str" cm="1">
        <f t="array" aca="1" ref="I306" ca="1">IF(AND($A306&lt;&gt;"",$A306&lt;&gt;"fin"),IF(INDEX(Dépenses!$A$2:$O$5000,$B306,I$1)="","",INDEX(Dépenses!$A$2:$O$5000,$B306,I$1)),"")</f>
        <v/>
      </c>
      <c r="J306" s="81" t="str" cm="1">
        <f t="array" aca="1" ref="J306" ca="1">IF(AND($A306&lt;&gt;"",$A306&lt;&gt;"fin"),IF(INDEX(Dépenses!$A$2:$O$5000,$B306,J$1)="","",INDEX(Dépenses!$A$2:$O$5000,$B306,J$1)),"")</f>
        <v/>
      </c>
      <c r="K306" s="10" t="str" cm="1">
        <f t="array" aca="1" ref="K306" ca="1">IF(AND($A306&lt;&gt;"",$A306&lt;&gt;"fin"),IF(INDEX(Dépenses!$A$2:$T$5000,$B306,K$1)="","",INDEX(Dépenses!$A$2:$T$5000,$B306,K$1)),"")</f>
        <v/>
      </c>
      <c r="L306" s="10" t="str" cm="1">
        <f t="array" aca="1" ref="L306" ca="1">IF(AND($A306&lt;&gt;"",$A306&lt;&gt;"fin"),IF(INDEX(Dépenses!$A$2:$T$5000,$B306,L$1)="","",INDEX(Dépenses!$A$2:$T$5000,$B306,L$1)),"")</f>
        <v/>
      </c>
      <c r="M306" s="10" t="str" cm="1">
        <f t="array" aca="1" ref="M306" ca="1">IF(AND($A306&lt;&gt;"",$A306&lt;&gt;"fin"),IF(INDEX(Dépenses!$A$2:$T$5000,$B306,M$1)="","",INDEX(Dépenses!$A$2:$T$5000,$B306,M$1)),"")</f>
        <v/>
      </c>
      <c r="N306" s="10" t="str" cm="1">
        <f t="array" aca="1" ref="N306" ca="1">IF(AND($A306&lt;&gt;"",$A306&lt;&gt;"fin"),IF(INDEX(Dépenses!$A$2:$T$5000,$B306,N$1)="","",INDEX(Dépenses!$A$2:$T$5000,$B306,N$1)),"")</f>
        <v/>
      </c>
      <c r="O306" s="10" t="str" cm="1">
        <f t="array" aca="1" ref="O306" ca="1">IF(AND($A306&lt;&gt;"",$A306&lt;&gt;"fin"),IF(INDEX(Dépenses!$A$2:$T$5000,$B306,O$1)="","",INDEX(Dépenses!$A$2:$T$5000,$B306,O$1)),"")</f>
        <v/>
      </c>
      <c r="P306" s="10" t="str" cm="1">
        <f t="array" aca="1" ref="P306" ca="1">IF(AND($A306&lt;&gt;"",$A306&lt;&gt;"fin"),IF(INDEX(Dépenses!$A$2:$T$5000,$B306,P$1)="","",INDEX(Dépenses!$A$2:$T$5000,$B306,P$1)),"")</f>
        <v/>
      </c>
      <c r="Q306" s="10" t="str" cm="1">
        <f t="array" aca="1" ref="Q306" ca="1">IF(AND($A306&lt;&gt;"",$A306&lt;&gt;"fin"),IF(INDEX(Dépenses!$A$2:$T$5000,$B306,Q$1)="","",INDEX(Dépenses!$A$2:$T$5000,$B306,Q$1)),"")</f>
        <v/>
      </c>
      <c r="R306" s="10" t="str" cm="1">
        <f t="array" aca="1" ref="R306" ca="1">IF(AND($A306&lt;&gt;"",$A306&lt;&gt;"fin"),IF(INDEX(Dépenses!$A$2:$T$5000,$B306,R$1)="","",INDEX(Dépenses!$A$2:$T$5000,$B306,R$1)),"")</f>
        <v/>
      </c>
      <c r="S306" s="10" t="str" cm="1">
        <f t="array" aca="1" ref="S306" ca="1">IF(AND($A306&lt;&gt;"",$A306&lt;&gt;"fin"),IF(INDEX(Dépenses!$A$2:$T$5000,$B306,S$1)="","",INDEX(Dépenses!$A$2:$T$5000,$B306,S$1)),"")</f>
        <v/>
      </c>
      <c r="T306" s="10" t="str" cm="1">
        <f t="array" aca="1" ref="T306" ca="1">IF(AND($A306&lt;&gt;"",$A306&lt;&gt;"fin"),IF(INDEX(Dépenses!$A$2:$T$5000,$B306,T$1)="","",INDEX(Dépenses!$A$2:$T$5000,$B306,T$1)),"")</f>
        <v/>
      </c>
    </row>
    <row r="307" spans="1:20" x14ac:dyDescent="0.25">
      <c r="A307" t="str">
        <f ca="1">IF(OR(A306="",A306="fin"),"",IF(ISNA(MATCH($F$3,OFFSET(Dépenses!$F$2:$F$5000,B306,0),0)),"fin",MATCH($F$3,OFFSET(Dépenses!$F$2:$F$5000,B306,0),0)))</f>
        <v/>
      </c>
      <c r="B307" t="str">
        <f t="shared" ca="1" si="6"/>
        <v/>
      </c>
      <c r="D307" s="79" t="str" cm="1">
        <f t="array" aca="1" ref="D307" ca="1">IF(AND($A307&lt;&gt;"",$A307&lt;&gt;"fin"),IF(INDEX(Dépenses!$A$2:$O$5000,$B307,D$1)="","",INDEX(Dépenses!$A$2:$O$5000,$B307,D$1)),"")</f>
        <v/>
      </c>
      <c r="E307" s="79" t="str" cm="1">
        <f t="array" aca="1" ref="E307" ca="1">IF(AND($A307&lt;&gt;"",$A307&lt;&gt;"fin"),IF(INDEX(Dépenses!$A$2:$O$5000,$B307,E$1)="","",INDEX(Dépenses!$A$2:$O$5000,$B307,E$1)),"")</f>
        <v/>
      </c>
      <c r="F307" s="79" t="str" cm="1">
        <f t="array" aca="1" ref="F307" ca="1">IF(AND($A307&lt;&gt;"",$A307&lt;&gt;"fin"),IF(INDEX(Dépenses!$A$2:$O$5000,$B307,F$1)="","",INDEX(Dépenses!$A$2:$O$5000,$B307,F$1)),"")</f>
        <v/>
      </c>
      <c r="G307" s="80" t="str" cm="1">
        <f t="array" aca="1" ref="G307" ca="1">IF(AND($A307&lt;&gt;"",$A307&lt;&gt;"fin"),IF(INDEX(Dépenses!$A$2:$O$5000,$B307,G$1)="","",INDEX(Dépenses!$A$2:$O$5000,$B307,G$1)),"")</f>
        <v/>
      </c>
      <c r="H307" s="11" t="str" cm="1">
        <f t="array" aca="1" ref="H307" ca="1">IF(AND($A307&lt;&gt;"",$A307&lt;&gt;"fin"),IF(INDEX(Dépenses!$A$2:$O$5000,$B307,H$1)="","",INDEX(Dépenses!$A$2:$O$5000,$B307,H$1)),"")</f>
        <v/>
      </c>
      <c r="I307" s="79" t="str" cm="1">
        <f t="array" aca="1" ref="I307" ca="1">IF(AND($A307&lt;&gt;"",$A307&lt;&gt;"fin"),IF(INDEX(Dépenses!$A$2:$O$5000,$B307,I$1)="","",INDEX(Dépenses!$A$2:$O$5000,$B307,I$1)),"")</f>
        <v/>
      </c>
      <c r="J307" s="81" t="str" cm="1">
        <f t="array" aca="1" ref="J307" ca="1">IF(AND($A307&lt;&gt;"",$A307&lt;&gt;"fin"),IF(INDEX(Dépenses!$A$2:$O$5000,$B307,J$1)="","",INDEX(Dépenses!$A$2:$O$5000,$B307,J$1)),"")</f>
        <v/>
      </c>
      <c r="K307" s="10" t="str" cm="1">
        <f t="array" aca="1" ref="K307" ca="1">IF(AND($A307&lt;&gt;"",$A307&lt;&gt;"fin"),IF(INDEX(Dépenses!$A$2:$T$5000,$B307,K$1)="","",INDEX(Dépenses!$A$2:$T$5000,$B307,K$1)),"")</f>
        <v/>
      </c>
      <c r="L307" s="10" t="str" cm="1">
        <f t="array" aca="1" ref="L307" ca="1">IF(AND($A307&lt;&gt;"",$A307&lt;&gt;"fin"),IF(INDEX(Dépenses!$A$2:$T$5000,$B307,L$1)="","",INDEX(Dépenses!$A$2:$T$5000,$B307,L$1)),"")</f>
        <v/>
      </c>
      <c r="M307" s="10" t="str" cm="1">
        <f t="array" aca="1" ref="M307" ca="1">IF(AND($A307&lt;&gt;"",$A307&lt;&gt;"fin"),IF(INDEX(Dépenses!$A$2:$T$5000,$B307,M$1)="","",INDEX(Dépenses!$A$2:$T$5000,$B307,M$1)),"")</f>
        <v/>
      </c>
      <c r="N307" s="10" t="str" cm="1">
        <f t="array" aca="1" ref="N307" ca="1">IF(AND($A307&lt;&gt;"",$A307&lt;&gt;"fin"),IF(INDEX(Dépenses!$A$2:$T$5000,$B307,N$1)="","",INDEX(Dépenses!$A$2:$T$5000,$B307,N$1)),"")</f>
        <v/>
      </c>
      <c r="O307" s="10" t="str" cm="1">
        <f t="array" aca="1" ref="O307" ca="1">IF(AND($A307&lt;&gt;"",$A307&lt;&gt;"fin"),IF(INDEX(Dépenses!$A$2:$T$5000,$B307,O$1)="","",INDEX(Dépenses!$A$2:$T$5000,$B307,O$1)),"")</f>
        <v/>
      </c>
      <c r="P307" s="10" t="str" cm="1">
        <f t="array" aca="1" ref="P307" ca="1">IF(AND($A307&lt;&gt;"",$A307&lt;&gt;"fin"),IF(INDEX(Dépenses!$A$2:$T$5000,$B307,P$1)="","",INDEX(Dépenses!$A$2:$T$5000,$B307,P$1)),"")</f>
        <v/>
      </c>
      <c r="Q307" s="10" t="str" cm="1">
        <f t="array" aca="1" ref="Q307" ca="1">IF(AND($A307&lt;&gt;"",$A307&lt;&gt;"fin"),IF(INDEX(Dépenses!$A$2:$T$5000,$B307,Q$1)="","",INDEX(Dépenses!$A$2:$T$5000,$B307,Q$1)),"")</f>
        <v/>
      </c>
      <c r="R307" s="10" t="str" cm="1">
        <f t="array" aca="1" ref="R307" ca="1">IF(AND($A307&lt;&gt;"",$A307&lt;&gt;"fin"),IF(INDEX(Dépenses!$A$2:$T$5000,$B307,R$1)="","",INDEX(Dépenses!$A$2:$T$5000,$B307,R$1)),"")</f>
        <v/>
      </c>
      <c r="S307" s="10" t="str" cm="1">
        <f t="array" aca="1" ref="S307" ca="1">IF(AND($A307&lt;&gt;"",$A307&lt;&gt;"fin"),IF(INDEX(Dépenses!$A$2:$T$5000,$B307,S$1)="","",INDEX(Dépenses!$A$2:$T$5000,$B307,S$1)),"")</f>
        <v/>
      </c>
      <c r="T307" s="10" t="str" cm="1">
        <f t="array" aca="1" ref="T307" ca="1">IF(AND($A307&lt;&gt;"",$A307&lt;&gt;"fin"),IF(INDEX(Dépenses!$A$2:$T$5000,$B307,T$1)="","",INDEX(Dépenses!$A$2:$T$5000,$B307,T$1)),"")</f>
        <v/>
      </c>
    </row>
    <row r="308" spans="1:20" x14ac:dyDescent="0.25">
      <c r="A308" t="str">
        <f ca="1">IF(OR(A307="",A307="fin"),"",IF(ISNA(MATCH($F$3,OFFSET(Dépenses!$F$2:$F$5000,B307,0),0)),"fin",MATCH($F$3,OFFSET(Dépenses!$F$2:$F$5000,B307,0),0)))</f>
        <v/>
      </c>
      <c r="B308" t="str">
        <f t="shared" ca="1" si="6"/>
        <v/>
      </c>
      <c r="D308" s="79" t="str" cm="1">
        <f t="array" aca="1" ref="D308" ca="1">IF(AND($A308&lt;&gt;"",$A308&lt;&gt;"fin"),IF(INDEX(Dépenses!$A$2:$O$5000,$B308,D$1)="","",INDEX(Dépenses!$A$2:$O$5000,$B308,D$1)),"")</f>
        <v/>
      </c>
      <c r="E308" s="79" t="str" cm="1">
        <f t="array" aca="1" ref="E308" ca="1">IF(AND($A308&lt;&gt;"",$A308&lt;&gt;"fin"),IF(INDEX(Dépenses!$A$2:$O$5000,$B308,E$1)="","",INDEX(Dépenses!$A$2:$O$5000,$B308,E$1)),"")</f>
        <v/>
      </c>
      <c r="F308" s="79" t="str" cm="1">
        <f t="array" aca="1" ref="F308" ca="1">IF(AND($A308&lt;&gt;"",$A308&lt;&gt;"fin"),IF(INDEX(Dépenses!$A$2:$O$5000,$B308,F$1)="","",INDEX(Dépenses!$A$2:$O$5000,$B308,F$1)),"")</f>
        <v/>
      </c>
      <c r="G308" s="80" t="str" cm="1">
        <f t="array" aca="1" ref="G308" ca="1">IF(AND($A308&lt;&gt;"",$A308&lt;&gt;"fin"),IF(INDEX(Dépenses!$A$2:$O$5000,$B308,G$1)="","",INDEX(Dépenses!$A$2:$O$5000,$B308,G$1)),"")</f>
        <v/>
      </c>
      <c r="H308" s="11" t="str" cm="1">
        <f t="array" aca="1" ref="H308" ca="1">IF(AND($A308&lt;&gt;"",$A308&lt;&gt;"fin"),IF(INDEX(Dépenses!$A$2:$O$5000,$B308,H$1)="","",INDEX(Dépenses!$A$2:$O$5000,$B308,H$1)),"")</f>
        <v/>
      </c>
      <c r="I308" s="79" t="str" cm="1">
        <f t="array" aca="1" ref="I308" ca="1">IF(AND($A308&lt;&gt;"",$A308&lt;&gt;"fin"),IF(INDEX(Dépenses!$A$2:$O$5000,$B308,I$1)="","",INDEX(Dépenses!$A$2:$O$5000,$B308,I$1)),"")</f>
        <v/>
      </c>
      <c r="J308" s="81" t="str" cm="1">
        <f t="array" aca="1" ref="J308" ca="1">IF(AND($A308&lt;&gt;"",$A308&lt;&gt;"fin"),IF(INDEX(Dépenses!$A$2:$O$5000,$B308,J$1)="","",INDEX(Dépenses!$A$2:$O$5000,$B308,J$1)),"")</f>
        <v/>
      </c>
      <c r="K308" s="10" t="str" cm="1">
        <f t="array" aca="1" ref="K308" ca="1">IF(AND($A308&lt;&gt;"",$A308&lt;&gt;"fin"),IF(INDEX(Dépenses!$A$2:$T$5000,$B308,K$1)="","",INDEX(Dépenses!$A$2:$T$5000,$B308,K$1)),"")</f>
        <v/>
      </c>
      <c r="L308" s="10" t="str" cm="1">
        <f t="array" aca="1" ref="L308" ca="1">IF(AND($A308&lt;&gt;"",$A308&lt;&gt;"fin"),IF(INDEX(Dépenses!$A$2:$T$5000,$B308,L$1)="","",INDEX(Dépenses!$A$2:$T$5000,$B308,L$1)),"")</f>
        <v/>
      </c>
      <c r="M308" s="10" t="str" cm="1">
        <f t="array" aca="1" ref="M308" ca="1">IF(AND($A308&lt;&gt;"",$A308&lt;&gt;"fin"),IF(INDEX(Dépenses!$A$2:$T$5000,$B308,M$1)="","",INDEX(Dépenses!$A$2:$T$5000,$B308,M$1)),"")</f>
        <v/>
      </c>
      <c r="N308" s="10" t="str" cm="1">
        <f t="array" aca="1" ref="N308" ca="1">IF(AND($A308&lt;&gt;"",$A308&lt;&gt;"fin"),IF(INDEX(Dépenses!$A$2:$T$5000,$B308,N$1)="","",INDEX(Dépenses!$A$2:$T$5000,$B308,N$1)),"")</f>
        <v/>
      </c>
      <c r="O308" s="10" t="str" cm="1">
        <f t="array" aca="1" ref="O308" ca="1">IF(AND($A308&lt;&gt;"",$A308&lt;&gt;"fin"),IF(INDEX(Dépenses!$A$2:$T$5000,$B308,O$1)="","",INDEX(Dépenses!$A$2:$T$5000,$B308,O$1)),"")</f>
        <v/>
      </c>
      <c r="P308" s="10" t="str" cm="1">
        <f t="array" aca="1" ref="P308" ca="1">IF(AND($A308&lt;&gt;"",$A308&lt;&gt;"fin"),IF(INDEX(Dépenses!$A$2:$T$5000,$B308,P$1)="","",INDEX(Dépenses!$A$2:$T$5000,$B308,P$1)),"")</f>
        <v/>
      </c>
      <c r="Q308" s="10" t="str" cm="1">
        <f t="array" aca="1" ref="Q308" ca="1">IF(AND($A308&lt;&gt;"",$A308&lt;&gt;"fin"),IF(INDEX(Dépenses!$A$2:$T$5000,$B308,Q$1)="","",INDEX(Dépenses!$A$2:$T$5000,$B308,Q$1)),"")</f>
        <v/>
      </c>
      <c r="R308" s="10" t="str" cm="1">
        <f t="array" aca="1" ref="R308" ca="1">IF(AND($A308&lt;&gt;"",$A308&lt;&gt;"fin"),IF(INDEX(Dépenses!$A$2:$T$5000,$B308,R$1)="","",INDEX(Dépenses!$A$2:$T$5000,$B308,R$1)),"")</f>
        <v/>
      </c>
      <c r="S308" s="10" t="str" cm="1">
        <f t="array" aca="1" ref="S308" ca="1">IF(AND($A308&lt;&gt;"",$A308&lt;&gt;"fin"),IF(INDEX(Dépenses!$A$2:$T$5000,$B308,S$1)="","",INDEX(Dépenses!$A$2:$T$5000,$B308,S$1)),"")</f>
        <v/>
      </c>
      <c r="T308" s="10" t="str" cm="1">
        <f t="array" aca="1" ref="T308" ca="1">IF(AND($A308&lt;&gt;"",$A308&lt;&gt;"fin"),IF(INDEX(Dépenses!$A$2:$T$5000,$B308,T$1)="","",INDEX(Dépenses!$A$2:$T$5000,$B308,T$1)),"")</f>
        <v/>
      </c>
    </row>
    <row r="309" spans="1:20" x14ac:dyDescent="0.25">
      <c r="A309" t="str">
        <f ca="1">IF(OR(A308="",A308="fin"),"",IF(ISNA(MATCH($F$3,OFFSET(Dépenses!$F$2:$F$5000,B308,0),0)),"fin",MATCH($F$3,OFFSET(Dépenses!$F$2:$F$5000,B308,0),0)))</f>
        <v/>
      </c>
      <c r="B309" t="str">
        <f t="shared" ca="1" si="6"/>
        <v/>
      </c>
      <c r="D309" s="79" t="str" cm="1">
        <f t="array" aca="1" ref="D309" ca="1">IF(AND($A309&lt;&gt;"",$A309&lt;&gt;"fin"),IF(INDEX(Dépenses!$A$2:$O$5000,$B309,D$1)="","",INDEX(Dépenses!$A$2:$O$5000,$B309,D$1)),"")</f>
        <v/>
      </c>
      <c r="E309" s="79" t="str" cm="1">
        <f t="array" aca="1" ref="E309" ca="1">IF(AND($A309&lt;&gt;"",$A309&lt;&gt;"fin"),IF(INDEX(Dépenses!$A$2:$O$5000,$B309,E$1)="","",INDEX(Dépenses!$A$2:$O$5000,$B309,E$1)),"")</f>
        <v/>
      </c>
      <c r="F309" s="79" t="str" cm="1">
        <f t="array" aca="1" ref="F309" ca="1">IF(AND($A309&lt;&gt;"",$A309&lt;&gt;"fin"),IF(INDEX(Dépenses!$A$2:$O$5000,$B309,F$1)="","",INDEX(Dépenses!$A$2:$O$5000,$B309,F$1)),"")</f>
        <v/>
      </c>
      <c r="G309" s="80" t="str" cm="1">
        <f t="array" aca="1" ref="G309" ca="1">IF(AND($A309&lt;&gt;"",$A309&lt;&gt;"fin"),IF(INDEX(Dépenses!$A$2:$O$5000,$B309,G$1)="","",INDEX(Dépenses!$A$2:$O$5000,$B309,G$1)),"")</f>
        <v/>
      </c>
      <c r="H309" s="11" t="str" cm="1">
        <f t="array" aca="1" ref="H309" ca="1">IF(AND($A309&lt;&gt;"",$A309&lt;&gt;"fin"),IF(INDEX(Dépenses!$A$2:$O$5000,$B309,H$1)="","",INDEX(Dépenses!$A$2:$O$5000,$B309,H$1)),"")</f>
        <v/>
      </c>
      <c r="I309" s="79" t="str" cm="1">
        <f t="array" aca="1" ref="I309" ca="1">IF(AND($A309&lt;&gt;"",$A309&lt;&gt;"fin"),IF(INDEX(Dépenses!$A$2:$O$5000,$B309,I$1)="","",INDEX(Dépenses!$A$2:$O$5000,$B309,I$1)),"")</f>
        <v/>
      </c>
      <c r="J309" s="81" t="str" cm="1">
        <f t="array" aca="1" ref="J309" ca="1">IF(AND($A309&lt;&gt;"",$A309&lt;&gt;"fin"),IF(INDEX(Dépenses!$A$2:$O$5000,$B309,J$1)="","",INDEX(Dépenses!$A$2:$O$5000,$B309,J$1)),"")</f>
        <v/>
      </c>
      <c r="K309" s="10" t="str" cm="1">
        <f t="array" aca="1" ref="K309" ca="1">IF(AND($A309&lt;&gt;"",$A309&lt;&gt;"fin"),IF(INDEX(Dépenses!$A$2:$T$5000,$B309,K$1)="","",INDEX(Dépenses!$A$2:$T$5000,$B309,K$1)),"")</f>
        <v/>
      </c>
      <c r="L309" s="10" t="str" cm="1">
        <f t="array" aca="1" ref="L309" ca="1">IF(AND($A309&lt;&gt;"",$A309&lt;&gt;"fin"),IF(INDEX(Dépenses!$A$2:$T$5000,$B309,L$1)="","",INDEX(Dépenses!$A$2:$T$5000,$B309,L$1)),"")</f>
        <v/>
      </c>
      <c r="M309" s="10" t="str" cm="1">
        <f t="array" aca="1" ref="M309" ca="1">IF(AND($A309&lt;&gt;"",$A309&lt;&gt;"fin"),IF(INDEX(Dépenses!$A$2:$T$5000,$B309,M$1)="","",INDEX(Dépenses!$A$2:$T$5000,$B309,M$1)),"")</f>
        <v/>
      </c>
      <c r="N309" s="10" t="str" cm="1">
        <f t="array" aca="1" ref="N309" ca="1">IF(AND($A309&lt;&gt;"",$A309&lt;&gt;"fin"),IF(INDEX(Dépenses!$A$2:$T$5000,$B309,N$1)="","",INDEX(Dépenses!$A$2:$T$5000,$B309,N$1)),"")</f>
        <v/>
      </c>
      <c r="O309" s="10" t="str" cm="1">
        <f t="array" aca="1" ref="O309" ca="1">IF(AND($A309&lt;&gt;"",$A309&lt;&gt;"fin"),IF(INDEX(Dépenses!$A$2:$T$5000,$B309,O$1)="","",INDEX(Dépenses!$A$2:$T$5000,$B309,O$1)),"")</f>
        <v/>
      </c>
      <c r="P309" s="10" t="str" cm="1">
        <f t="array" aca="1" ref="P309" ca="1">IF(AND($A309&lt;&gt;"",$A309&lt;&gt;"fin"),IF(INDEX(Dépenses!$A$2:$T$5000,$B309,P$1)="","",INDEX(Dépenses!$A$2:$T$5000,$B309,P$1)),"")</f>
        <v/>
      </c>
      <c r="Q309" s="10" t="str" cm="1">
        <f t="array" aca="1" ref="Q309" ca="1">IF(AND($A309&lt;&gt;"",$A309&lt;&gt;"fin"),IF(INDEX(Dépenses!$A$2:$T$5000,$B309,Q$1)="","",INDEX(Dépenses!$A$2:$T$5000,$B309,Q$1)),"")</f>
        <v/>
      </c>
      <c r="R309" s="10" t="str" cm="1">
        <f t="array" aca="1" ref="R309" ca="1">IF(AND($A309&lt;&gt;"",$A309&lt;&gt;"fin"),IF(INDEX(Dépenses!$A$2:$T$5000,$B309,R$1)="","",INDEX(Dépenses!$A$2:$T$5000,$B309,R$1)),"")</f>
        <v/>
      </c>
      <c r="S309" s="10" t="str" cm="1">
        <f t="array" aca="1" ref="S309" ca="1">IF(AND($A309&lt;&gt;"",$A309&lt;&gt;"fin"),IF(INDEX(Dépenses!$A$2:$T$5000,$B309,S$1)="","",INDEX(Dépenses!$A$2:$T$5000,$B309,S$1)),"")</f>
        <v/>
      </c>
      <c r="T309" s="10" t="str" cm="1">
        <f t="array" aca="1" ref="T309" ca="1">IF(AND($A309&lt;&gt;"",$A309&lt;&gt;"fin"),IF(INDEX(Dépenses!$A$2:$T$5000,$B309,T$1)="","",INDEX(Dépenses!$A$2:$T$5000,$B309,T$1)),"")</f>
        <v/>
      </c>
    </row>
    <row r="310" spans="1:20" x14ac:dyDescent="0.25">
      <c r="A310" t="str">
        <f ca="1">IF(OR(A309="",A309="fin"),"",IF(ISNA(MATCH($F$3,OFFSET(Dépenses!$F$2:$F$5000,B309,0),0)),"fin",MATCH($F$3,OFFSET(Dépenses!$F$2:$F$5000,B309,0),0)))</f>
        <v/>
      </c>
      <c r="B310" t="str">
        <f t="shared" ca="1" si="6"/>
        <v/>
      </c>
      <c r="D310" s="79" t="str" cm="1">
        <f t="array" aca="1" ref="D310" ca="1">IF(AND($A310&lt;&gt;"",$A310&lt;&gt;"fin"),IF(INDEX(Dépenses!$A$2:$O$5000,$B310,D$1)="","",INDEX(Dépenses!$A$2:$O$5000,$B310,D$1)),"")</f>
        <v/>
      </c>
      <c r="E310" s="79" t="str" cm="1">
        <f t="array" aca="1" ref="E310" ca="1">IF(AND($A310&lt;&gt;"",$A310&lt;&gt;"fin"),IF(INDEX(Dépenses!$A$2:$O$5000,$B310,E$1)="","",INDEX(Dépenses!$A$2:$O$5000,$B310,E$1)),"")</f>
        <v/>
      </c>
      <c r="F310" s="79" t="str" cm="1">
        <f t="array" aca="1" ref="F310" ca="1">IF(AND($A310&lt;&gt;"",$A310&lt;&gt;"fin"),IF(INDEX(Dépenses!$A$2:$O$5000,$B310,F$1)="","",INDEX(Dépenses!$A$2:$O$5000,$B310,F$1)),"")</f>
        <v/>
      </c>
      <c r="G310" s="80" t="str" cm="1">
        <f t="array" aca="1" ref="G310" ca="1">IF(AND($A310&lt;&gt;"",$A310&lt;&gt;"fin"),IF(INDEX(Dépenses!$A$2:$O$5000,$B310,G$1)="","",INDEX(Dépenses!$A$2:$O$5000,$B310,G$1)),"")</f>
        <v/>
      </c>
      <c r="H310" s="11" t="str" cm="1">
        <f t="array" aca="1" ref="H310" ca="1">IF(AND($A310&lt;&gt;"",$A310&lt;&gt;"fin"),IF(INDEX(Dépenses!$A$2:$O$5000,$B310,H$1)="","",INDEX(Dépenses!$A$2:$O$5000,$B310,H$1)),"")</f>
        <v/>
      </c>
      <c r="I310" s="79" t="str" cm="1">
        <f t="array" aca="1" ref="I310" ca="1">IF(AND($A310&lt;&gt;"",$A310&lt;&gt;"fin"),IF(INDEX(Dépenses!$A$2:$O$5000,$B310,I$1)="","",INDEX(Dépenses!$A$2:$O$5000,$B310,I$1)),"")</f>
        <v/>
      </c>
      <c r="J310" s="81" t="str" cm="1">
        <f t="array" aca="1" ref="J310" ca="1">IF(AND($A310&lt;&gt;"",$A310&lt;&gt;"fin"),IF(INDEX(Dépenses!$A$2:$O$5000,$B310,J$1)="","",INDEX(Dépenses!$A$2:$O$5000,$B310,J$1)),"")</f>
        <v/>
      </c>
      <c r="K310" s="10" t="str" cm="1">
        <f t="array" aca="1" ref="K310" ca="1">IF(AND($A310&lt;&gt;"",$A310&lt;&gt;"fin"),IF(INDEX(Dépenses!$A$2:$T$5000,$B310,K$1)="","",INDEX(Dépenses!$A$2:$T$5000,$B310,K$1)),"")</f>
        <v/>
      </c>
      <c r="L310" s="10" t="str" cm="1">
        <f t="array" aca="1" ref="L310" ca="1">IF(AND($A310&lt;&gt;"",$A310&lt;&gt;"fin"),IF(INDEX(Dépenses!$A$2:$T$5000,$B310,L$1)="","",INDEX(Dépenses!$A$2:$T$5000,$B310,L$1)),"")</f>
        <v/>
      </c>
      <c r="M310" s="10" t="str" cm="1">
        <f t="array" aca="1" ref="M310" ca="1">IF(AND($A310&lt;&gt;"",$A310&lt;&gt;"fin"),IF(INDEX(Dépenses!$A$2:$T$5000,$B310,M$1)="","",INDEX(Dépenses!$A$2:$T$5000,$B310,M$1)),"")</f>
        <v/>
      </c>
      <c r="N310" s="10" t="str" cm="1">
        <f t="array" aca="1" ref="N310" ca="1">IF(AND($A310&lt;&gt;"",$A310&lt;&gt;"fin"),IF(INDEX(Dépenses!$A$2:$T$5000,$B310,N$1)="","",INDEX(Dépenses!$A$2:$T$5000,$B310,N$1)),"")</f>
        <v/>
      </c>
      <c r="O310" s="10" t="str" cm="1">
        <f t="array" aca="1" ref="O310" ca="1">IF(AND($A310&lt;&gt;"",$A310&lt;&gt;"fin"),IF(INDEX(Dépenses!$A$2:$T$5000,$B310,O$1)="","",INDEX(Dépenses!$A$2:$T$5000,$B310,O$1)),"")</f>
        <v/>
      </c>
      <c r="P310" s="10" t="str" cm="1">
        <f t="array" aca="1" ref="P310" ca="1">IF(AND($A310&lt;&gt;"",$A310&lt;&gt;"fin"),IF(INDEX(Dépenses!$A$2:$T$5000,$B310,P$1)="","",INDEX(Dépenses!$A$2:$T$5000,$B310,P$1)),"")</f>
        <v/>
      </c>
      <c r="Q310" s="10" t="str" cm="1">
        <f t="array" aca="1" ref="Q310" ca="1">IF(AND($A310&lt;&gt;"",$A310&lt;&gt;"fin"),IF(INDEX(Dépenses!$A$2:$T$5000,$B310,Q$1)="","",INDEX(Dépenses!$A$2:$T$5000,$B310,Q$1)),"")</f>
        <v/>
      </c>
      <c r="R310" s="10" t="str" cm="1">
        <f t="array" aca="1" ref="R310" ca="1">IF(AND($A310&lt;&gt;"",$A310&lt;&gt;"fin"),IF(INDEX(Dépenses!$A$2:$T$5000,$B310,R$1)="","",INDEX(Dépenses!$A$2:$T$5000,$B310,R$1)),"")</f>
        <v/>
      </c>
      <c r="S310" s="10" t="str" cm="1">
        <f t="array" aca="1" ref="S310" ca="1">IF(AND($A310&lt;&gt;"",$A310&lt;&gt;"fin"),IF(INDEX(Dépenses!$A$2:$T$5000,$B310,S$1)="","",INDEX(Dépenses!$A$2:$T$5000,$B310,S$1)),"")</f>
        <v/>
      </c>
      <c r="T310" s="10" t="str" cm="1">
        <f t="array" aca="1" ref="T310" ca="1">IF(AND($A310&lt;&gt;"",$A310&lt;&gt;"fin"),IF(INDEX(Dépenses!$A$2:$T$5000,$B310,T$1)="","",INDEX(Dépenses!$A$2:$T$5000,$B310,T$1)),"")</f>
        <v/>
      </c>
    </row>
    <row r="311" spans="1:20" x14ac:dyDescent="0.25">
      <c r="A311" t="str">
        <f ca="1">IF(OR(A310="",A310="fin"),"",IF(ISNA(MATCH($F$3,OFFSET(Dépenses!$F$2:$F$5000,B310,0),0)),"fin",MATCH($F$3,OFFSET(Dépenses!$F$2:$F$5000,B310,0),0)))</f>
        <v/>
      </c>
      <c r="B311" t="str">
        <f t="shared" ca="1" si="6"/>
        <v/>
      </c>
      <c r="D311" s="79" t="str" cm="1">
        <f t="array" aca="1" ref="D311" ca="1">IF(AND($A311&lt;&gt;"",$A311&lt;&gt;"fin"),IF(INDEX(Dépenses!$A$2:$O$5000,$B311,D$1)="","",INDEX(Dépenses!$A$2:$O$5000,$B311,D$1)),"")</f>
        <v/>
      </c>
      <c r="E311" s="79" t="str" cm="1">
        <f t="array" aca="1" ref="E311" ca="1">IF(AND($A311&lt;&gt;"",$A311&lt;&gt;"fin"),IF(INDEX(Dépenses!$A$2:$O$5000,$B311,E$1)="","",INDEX(Dépenses!$A$2:$O$5000,$B311,E$1)),"")</f>
        <v/>
      </c>
      <c r="F311" s="79" t="str" cm="1">
        <f t="array" aca="1" ref="F311" ca="1">IF(AND($A311&lt;&gt;"",$A311&lt;&gt;"fin"),IF(INDEX(Dépenses!$A$2:$O$5000,$B311,F$1)="","",INDEX(Dépenses!$A$2:$O$5000,$B311,F$1)),"")</f>
        <v/>
      </c>
      <c r="G311" s="80" t="str" cm="1">
        <f t="array" aca="1" ref="G311" ca="1">IF(AND($A311&lt;&gt;"",$A311&lt;&gt;"fin"),IF(INDEX(Dépenses!$A$2:$O$5000,$B311,G$1)="","",INDEX(Dépenses!$A$2:$O$5000,$B311,G$1)),"")</f>
        <v/>
      </c>
      <c r="H311" s="11" t="str" cm="1">
        <f t="array" aca="1" ref="H311" ca="1">IF(AND($A311&lt;&gt;"",$A311&lt;&gt;"fin"),IF(INDEX(Dépenses!$A$2:$O$5000,$B311,H$1)="","",INDEX(Dépenses!$A$2:$O$5000,$B311,H$1)),"")</f>
        <v/>
      </c>
      <c r="I311" s="79" t="str" cm="1">
        <f t="array" aca="1" ref="I311" ca="1">IF(AND($A311&lt;&gt;"",$A311&lt;&gt;"fin"),IF(INDEX(Dépenses!$A$2:$O$5000,$B311,I$1)="","",INDEX(Dépenses!$A$2:$O$5000,$B311,I$1)),"")</f>
        <v/>
      </c>
      <c r="J311" s="81" t="str" cm="1">
        <f t="array" aca="1" ref="J311" ca="1">IF(AND($A311&lt;&gt;"",$A311&lt;&gt;"fin"),IF(INDEX(Dépenses!$A$2:$O$5000,$B311,J$1)="","",INDEX(Dépenses!$A$2:$O$5000,$B311,J$1)),"")</f>
        <v/>
      </c>
      <c r="K311" s="10" t="str" cm="1">
        <f t="array" aca="1" ref="K311" ca="1">IF(AND($A311&lt;&gt;"",$A311&lt;&gt;"fin"),IF(INDEX(Dépenses!$A$2:$T$5000,$B311,K$1)="","",INDEX(Dépenses!$A$2:$T$5000,$B311,K$1)),"")</f>
        <v/>
      </c>
      <c r="L311" s="10" t="str" cm="1">
        <f t="array" aca="1" ref="L311" ca="1">IF(AND($A311&lt;&gt;"",$A311&lt;&gt;"fin"),IF(INDEX(Dépenses!$A$2:$T$5000,$B311,L$1)="","",INDEX(Dépenses!$A$2:$T$5000,$B311,L$1)),"")</f>
        <v/>
      </c>
      <c r="M311" s="10" t="str" cm="1">
        <f t="array" aca="1" ref="M311" ca="1">IF(AND($A311&lt;&gt;"",$A311&lt;&gt;"fin"),IF(INDEX(Dépenses!$A$2:$T$5000,$B311,M$1)="","",INDEX(Dépenses!$A$2:$T$5000,$B311,M$1)),"")</f>
        <v/>
      </c>
      <c r="N311" s="10" t="str" cm="1">
        <f t="array" aca="1" ref="N311" ca="1">IF(AND($A311&lt;&gt;"",$A311&lt;&gt;"fin"),IF(INDEX(Dépenses!$A$2:$T$5000,$B311,N$1)="","",INDEX(Dépenses!$A$2:$T$5000,$B311,N$1)),"")</f>
        <v/>
      </c>
      <c r="O311" s="10" t="str" cm="1">
        <f t="array" aca="1" ref="O311" ca="1">IF(AND($A311&lt;&gt;"",$A311&lt;&gt;"fin"),IF(INDEX(Dépenses!$A$2:$T$5000,$B311,O$1)="","",INDEX(Dépenses!$A$2:$T$5000,$B311,O$1)),"")</f>
        <v/>
      </c>
      <c r="P311" s="10" t="str" cm="1">
        <f t="array" aca="1" ref="P311" ca="1">IF(AND($A311&lt;&gt;"",$A311&lt;&gt;"fin"),IF(INDEX(Dépenses!$A$2:$T$5000,$B311,P$1)="","",INDEX(Dépenses!$A$2:$T$5000,$B311,P$1)),"")</f>
        <v/>
      </c>
      <c r="Q311" s="10" t="str" cm="1">
        <f t="array" aca="1" ref="Q311" ca="1">IF(AND($A311&lt;&gt;"",$A311&lt;&gt;"fin"),IF(INDEX(Dépenses!$A$2:$T$5000,$B311,Q$1)="","",INDEX(Dépenses!$A$2:$T$5000,$B311,Q$1)),"")</f>
        <v/>
      </c>
      <c r="R311" s="10" t="str" cm="1">
        <f t="array" aca="1" ref="R311" ca="1">IF(AND($A311&lt;&gt;"",$A311&lt;&gt;"fin"),IF(INDEX(Dépenses!$A$2:$T$5000,$B311,R$1)="","",INDEX(Dépenses!$A$2:$T$5000,$B311,R$1)),"")</f>
        <v/>
      </c>
      <c r="S311" s="10" t="str" cm="1">
        <f t="array" aca="1" ref="S311" ca="1">IF(AND($A311&lt;&gt;"",$A311&lt;&gt;"fin"),IF(INDEX(Dépenses!$A$2:$T$5000,$B311,S$1)="","",INDEX(Dépenses!$A$2:$T$5000,$B311,S$1)),"")</f>
        <v/>
      </c>
      <c r="T311" s="10" t="str" cm="1">
        <f t="array" aca="1" ref="T311" ca="1">IF(AND($A311&lt;&gt;"",$A311&lt;&gt;"fin"),IF(INDEX(Dépenses!$A$2:$T$5000,$B311,T$1)="","",INDEX(Dépenses!$A$2:$T$5000,$B311,T$1)),"")</f>
        <v/>
      </c>
    </row>
    <row r="312" spans="1:20" x14ac:dyDescent="0.25">
      <c r="A312" t="str">
        <f ca="1">IF(OR(A311="",A311="fin"),"",IF(ISNA(MATCH($F$3,OFFSET(Dépenses!$F$2:$F$5000,B311,0),0)),"fin",MATCH($F$3,OFFSET(Dépenses!$F$2:$F$5000,B311,0),0)))</f>
        <v/>
      </c>
      <c r="B312" t="str">
        <f t="shared" ca="1" si="6"/>
        <v/>
      </c>
      <c r="D312" s="79" t="str" cm="1">
        <f t="array" aca="1" ref="D312" ca="1">IF(AND($A312&lt;&gt;"",$A312&lt;&gt;"fin"),IF(INDEX(Dépenses!$A$2:$O$5000,$B312,D$1)="","",INDEX(Dépenses!$A$2:$O$5000,$B312,D$1)),"")</f>
        <v/>
      </c>
      <c r="E312" s="79" t="str" cm="1">
        <f t="array" aca="1" ref="E312" ca="1">IF(AND($A312&lt;&gt;"",$A312&lt;&gt;"fin"),IF(INDEX(Dépenses!$A$2:$O$5000,$B312,E$1)="","",INDEX(Dépenses!$A$2:$O$5000,$B312,E$1)),"")</f>
        <v/>
      </c>
      <c r="F312" s="79" t="str" cm="1">
        <f t="array" aca="1" ref="F312" ca="1">IF(AND($A312&lt;&gt;"",$A312&lt;&gt;"fin"),IF(INDEX(Dépenses!$A$2:$O$5000,$B312,F$1)="","",INDEX(Dépenses!$A$2:$O$5000,$B312,F$1)),"")</f>
        <v/>
      </c>
      <c r="G312" s="80" t="str" cm="1">
        <f t="array" aca="1" ref="G312" ca="1">IF(AND($A312&lt;&gt;"",$A312&lt;&gt;"fin"),IF(INDEX(Dépenses!$A$2:$O$5000,$B312,G$1)="","",INDEX(Dépenses!$A$2:$O$5000,$B312,G$1)),"")</f>
        <v/>
      </c>
      <c r="H312" s="11" t="str" cm="1">
        <f t="array" aca="1" ref="H312" ca="1">IF(AND($A312&lt;&gt;"",$A312&lt;&gt;"fin"),IF(INDEX(Dépenses!$A$2:$O$5000,$B312,H$1)="","",INDEX(Dépenses!$A$2:$O$5000,$B312,H$1)),"")</f>
        <v/>
      </c>
      <c r="I312" s="79" t="str" cm="1">
        <f t="array" aca="1" ref="I312" ca="1">IF(AND($A312&lt;&gt;"",$A312&lt;&gt;"fin"),IF(INDEX(Dépenses!$A$2:$O$5000,$B312,I$1)="","",INDEX(Dépenses!$A$2:$O$5000,$B312,I$1)),"")</f>
        <v/>
      </c>
      <c r="J312" s="81" t="str" cm="1">
        <f t="array" aca="1" ref="J312" ca="1">IF(AND($A312&lt;&gt;"",$A312&lt;&gt;"fin"),IF(INDEX(Dépenses!$A$2:$O$5000,$B312,J$1)="","",INDEX(Dépenses!$A$2:$O$5000,$B312,J$1)),"")</f>
        <v/>
      </c>
      <c r="K312" s="10" t="str" cm="1">
        <f t="array" aca="1" ref="K312" ca="1">IF(AND($A312&lt;&gt;"",$A312&lt;&gt;"fin"),IF(INDEX(Dépenses!$A$2:$T$5000,$B312,K$1)="","",INDEX(Dépenses!$A$2:$T$5000,$B312,K$1)),"")</f>
        <v/>
      </c>
      <c r="L312" s="10" t="str" cm="1">
        <f t="array" aca="1" ref="L312" ca="1">IF(AND($A312&lt;&gt;"",$A312&lt;&gt;"fin"),IF(INDEX(Dépenses!$A$2:$T$5000,$B312,L$1)="","",INDEX(Dépenses!$A$2:$T$5000,$B312,L$1)),"")</f>
        <v/>
      </c>
      <c r="M312" s="10" t="str" cm="1">
        <f t="array" aca="1" ref="M312" ca="1">IF(AND($A312&lt;&gt;"",$A312&lt;&gt;"fin"),IF(INDEX(Dépenses!$A$2:$T$5000,$B312,M$1)="","",INDEX(Dépenses!$A$2:$T$5000,$B312,M$1)),"")</f>
        <v/>
      </c>
      <c r="N312" s="10" t="str" cm="1">
        <f t="array" aca="1" ref="N312" ca="1">IF(AND($A312&lt;&gt;"",$A312&lt;&gt;"fin"),IF(INDEX(Dépenses!$A$2:$T$5000,$B312,N$1)="","",INDEX(Dépenses!$A$2:$T$5000,$B312,N$1)),"")</f>
        <v/>
      </c>
      <c r="O312" s="10" t="str" cm="1">
        <f t="array" aca="1" ref="O312" ca="1">IF(AND($A312&lt;&gt;"",$A312&lt;&gt;"fin"),IF(INDEX(Dépenses!$A$2:$T$5000,$B312,O$1)="","",INDEX(Dépenses!$A$2:$T$5000,$B312,O$1)),"")</f>
        <v/>
      </c>
      <c r="P312" s="10" t="str" cm="1">
        <f t="array" aca="1" ref="P312" ca="1">IF(AND($A312&lt;&gt;"",$A312&lt;&gt;"fin"),IF(INDEX(Dépenses!$A$2:$T$5000,$B312,P$1)="","",INDEX(Dépenses!$A$2:$T$5000,$B312,P$1)),"")</f>
        <v/>
      </c>
      <c r="Q312" s="10" t="str" cm="1">
        <f t="array" aca="1" ref="Q312" ca="1">IF(AND($A312&lt;&gt;"",$A312&lt;&gt;"fin"),IF(INDEX(Dépenses!$A$2:$T$5000,$B312,Q$1)="","",INDEX(Dépenses!$A$2:$T$5000,$B312,Q$1)),"")</f>
        <v/>
      </c>
      <c r="R312" s="10" t="str" cm="1">
        <f t="array" aca="1" ref="R312" ca="1">IF(AND($A312&lt;&gt;"",$A312&lt;&gt;"fin"),IF(INDEX(Dépenses!$A$2:$T$5000,$B312,R$1)="","",INDEX(Dépenses!$A$2:$T$5000,$B312,R$1)),"")</f>
        <v/>
      </c>
      <c r="S312" s="10" t="str" cm="1">
        <f t="array" aca="1" ref="S312" ca="1">IF(AND($A312&lt;&gt;"",$A312&lt;&gt;"fin"),IF(INDEX(Dépenses!$A$2:$T$5000,$B312,S$1)="","",INDEX(Dépenses!$A$2:$T$5000,$B312,S$1)),"")</f>
        <v/>
      </c>
      <c r="T312" s="10" t="str" cm="1">
        <f t="array" aca="1" ref="T312" ca="1">IF(AND($A312&lt;&gt;"",$A312&lt;&gt;"fin"),IF(INDEX(Dépenses!$A$2:$T$5000,$B312,T$1)="","",INDEX(Dépenses!$A$2:$T$5000,$B312,T$1)),"")</f>
        <v/>
      </c>
    </row>
    <row r="313" spans="1:20" x14ac:dyDescent="0.25">
      <c r="A313" t="str">
        <f ca="1">IF(OR(A312="",A312="fin"),"",IF(ISNA(MATCH($F$3,OFFSET(Dépenses!$F$2:$F$5000,B312,0),0)),"fin",MATCH($F$3,OFFSET(Dépenses!$F$2:$F$5000,B312,0),0)))</f>
        <v/>
      </c>
      <c r="B313" t="str">
        <f t="shared" ca="1" si="6"/>
        <v/>
      </c>
      <c r="D313" s="79" t="str" cm="1">
        <f t="array" aca="1" ref="D313" ca="1">IF(AND($A313&lt;&gt;"",$A313&lt;&gt;"fin"),IF(INDEX(Dépenses!$A$2:$O$5000,$B313,D$1)="","",INDEX(Dépenses!$A$2:$O$5000,$B313,D$1)),"")</f>
        <v/>
      </c>
      <c r="E313" s="79" t="str" cm="1">
        <f t="array" aca="1" ref="E313" ca="1">IF(AND($A313&lt;&gt;"",$A313&lt;&gt;"fin"),IF(INDEX(Dépenses!$A$2:$O$5000,$B313,E$1)="","",INDEX(Dépenses!$A$2:$O$5000,$B313,E$1)),"")</f>
        <v/>
      </c>
      <c r="F313" s="79" t="str" cm="1">
        <f t="array" aca="1" ref="F313" ca="1">IF(AND($A313&lt;&gt;"",$A313&lt;&gt;"fin"),IF(INDEX(Dépenses!$A$2:$O$5000,$B313,F$1)="","",INDEX(Dépenses!$A$2:$O$5000,$B313,F$1)),"")</f>
        <v/>
      </c>
      <c r="G313" s="80" t="str" cm="1">
        <f t="array" aca="1" ref="G313" ca="1">IF(AND($A313&lt;&gt;"",$A313&lt;&gt;"fin"),IF(INDEX(Dépenses!$A$2:$O$5000,$B313,G$1)="","",INDEX(Dépenses!$A$2:$O$5000,$B313,G$1)),"")</f>
        <v/>
      </c>
      <c r="H313" s="11" t="str" cm="1">
        <f t="array" aca="1" ref="H313" ca="1">IF(AND($A313&lt;&gt;"",$A313&lt;&gt;"fin"),IF(INDEX(Dépenses!$A$2:$O$5000,$B313,H$1)="","",INDEX(Dépenses!$A$2:$O$5000,$B313,H$1)),"")</f>
        <v/>
      </c>
      <c r="I313" s="79" t="str" cm="1">
        <f t="array" aca="1" ref="I313" ca="1">IF(AND($A313&lt;&gt;"",$A313&lt;&gt;"fin"),IF(INDEX(Dépenses!$A$2:$O$5000,$B313,I$1)="","",INDEX(Dépenses!$A$2:$O$5000,$B313,I$1)),"")</f>
        <v/>
      </c>
      <c r="J313" s="81" t="str" cm="1">
        <f t="array" aca="1" ref="J313" ca="1">IF(AND($A313&lt;&gt;"",$A313&lt;&gt;"fin"),IF(INDEX(Dépenses!$A$2:$O$5000,$B313,J$1)="","",INDEX(Dépenses!$A$2:$O$5000,$B313,J$1)),"")</f>
        <v/>
      </c>
      <c r="K313" s="10" t="str" cm="1">
        <f t="array" aca="1" ref="K313" ca="1">IF(AND($A313&lt;&gt;"",$A313&lt;&gt;"fin"),IF(INDEX(Dépenses!$A$2:$T$5000,$B313,K$1)="","",INDEX(Dépenses!$A$2:$T$5000,$B313,K$1)),"")</f>
        <v/>
      </c>
      <c r="L313" s="10" t="str" cm="1">
        <f t="array" aca="1" ref="L313" ca="1">IF(AND($A313&lt;&gt;"",$A313&lt;&gt;"fin"),IF(INDEX(Dépenses!$A$2:$T$5000,$B313,L$1)="","",INDEX(Dépenses!$A$2:$T$5000,$B313,L$1)),"")</f>
        <v/>
      </c>
      <c r="M313" s="10" t="str" cm="1">
        <f t="array" aca="1" ref="M313" ca="1">IF(AND($A313&lt;&gt;"",$A313&lt;&gt;"fin"),IF(INDEX(Dépenses!$A$2:$T$5000,$B313,M$1)="","",INDEX(Dépenses!$A$2:$T$5000,$B313,M$1)),"")</f>
        <v/>
      </c>
      <c r="N313" s="10" t="str" cm="1">
        <f t="array" aca="1" ref="N313" ca="1">IF(AND($A313&lt;&gt;"",$A313&lt;&gt;"fin"),IF(INDEX(Dépenses!$A$2:$T$5000,$B313,N$1)="","",INDEX(Dépenses!$A$2:$T$5000,$B313,N$1)),"")</f>
        <v/>
      </c>
      <c r="O313" s="10" t="str" cm="1">
        <f t="array" aca="1" ref="O313" ca="1">IF(AND($A313&lt;&gt;"",$A313&lt;&gt;"fin"),IF(INDEX(Dépenses!$A$2:$T$5000,$B313,O$1)="","",INDEX(Dépenses!$A$2:$T$5000,$B313,O$1)),"")</f>
        <v/>
      </c>
      <c r="P313" s="10" t="str" cm="1">
        <f t="array" aca="1" ref="P313" ca="1">IF(AND($A313&lt;&gt;"",$A313&lt;&gt;"fin"),IF(INDEX(Dépenses!$A$2:$T$5000,$B313,P$1)="","",INDEX(Dépenses!$A$2:$T$5000,$B313,P$1)),"")</f>
        <v/>
      </c>
      <c r="Q313" s="10" t="str" cm="1">
        <f t="array" aca="1" ref="Q313" ca="1">IF(AND($A313&lt;&gt;"",$A313&lt;&gt;"fin"),IF(INDEX(Dépenses!$A$2:$T$5000,$B313,Q$1)="","",INDEX(Dépenses!$A$2:$T$5000,$B313,Q$1)),"")</f>
        <v/>
      </c>
      <c r="R313" s="10" t="str" cm="1">
        <f t="array" aca="1" ref="R313" ca="1">IF(AND($A313&lt;&gt;"",$A313&lt;&gt;"fin"),IF(INDEX(Dépenses!$A$2:$T$5000,$B313,R$1)="","",INDEX(Dépenses!$A$2:$T$5000,$B313,R$1)),"")</f>
        <v/>
      </c>
      <c r="S313" s="10" t="str" cm="1">
        <f t="array" aca="1" ref="S313" ca="1">IF(AND($A313&lt;&gt;"",$A313&lt;&gt;"fin"),IF(INDEX(Dépenses!$A$2:$T$5000,$B313,S$1)="","",INDEX(Dépenses!$A$2:$T$5000,$B313,S$1)),"")</f>
        <v/>
      </c>
      <c r="T313" s="10" t="str" cm="1">
        <f t="array" aca="1" ref="T313" ca="1">IF(AND($A313&lt;&gt;"",$A313&lt;&gt;"fin"),IF(INDEX(Dépenses!$A$2:$T$5000,$B313,T$1)="","",INDEX(Dépenses!$A$2:$T$5000,$B313,T$1)),"")</f>
        <v/>
      </c>
    </row>
    <row r="314" spans="1:20" x14ac:dyDescent="0.25">
      <c r="A314" t="str">
        <f ca="1">IF(OR(A313="",A313="fin"),"",IF(ISNA(MATCH($F$3,OFFSET(Dépenses!$F$2:$F$5000,B313,0),0)),"fin",MATCH($F$3,OFFSET(Dépenses!$F$2:$F$5000,B313,0),0)))</f>
        <v/>
      </c>
      <c r="B314" t="str">
        <f t="shared" ca="1" si="6"/>
        <v/>
      </c>
      <c r="D314" s="79" t="str" cm="1">
        <f t="array" aca="1" ref="D314" ca="1">IF(AND($A314&lt;&gt;"",$A314&lt;&gt;"fin"),IF(INDEX(Dépenses!$A$2:$O$5000,$B314,D$1)="","",INDEX(Dépenses!$A$2:$O$5000,$B314,D$1)),"")</f>
        <v/>
      </c>
      <c r="E314" s="79" t="str" cm="1">
        <f t="array" aca="1" ref="E314" ca="1">IF(AND($A314&lt;&gt;"",$A314&lt;&gt;"fin"),IF(INDEX(Dépenses!$A$2:$O$5000,$B314,E$1)="","",INDEX(Dépenses!$A$2:$O$5000,$B314,E$1)),"")</f>
        <v/>
      </c>
      <c r="F314" s="79" t="str" cm="1">
        <f t="array" aca="1" ref="F314" ca="1">IF(AND($A314&lt;&gt;"",$A314&lt;&gt;"fin"),IF(INDEX(Dépenses!$A$2:$O$5000,$B314,F$1)="","",INDEX(Dépenses!$A$2:$O$5000,$B314,F$1)),"")</f>
        <v/>
      </c>
      <c r="G314" s="80" t="str" cm="1">
        <f t="array" aca="1" ref="G314" ca="1">IF(AND($A314&lt;&gt;"",$A314&lt;&gt;"fin"),IF(INDEX(Dépenses!$A$2:$O$5000,$B314,G$1)="","",INDEX(Dépenses!$A$2:$O$5000,$B314,G$1)),"")</f>
        <v/>
      </c>
      <c r="H314" s="11" t="str" cm="1">
        <f t="array" aca="1" ref="H314" ca="1">IF(AND($A314&lt;&gt;"",$A314&lt;&gt;"fin"),IF(INDEX(Dépenses!$A$2:$O$5000,$B314,H$1)="","",INDEX(Dépenses!$A$2:$O$5000,$B314,H$1)),"")</f>
        <v/>
      </c>
      <c r="I314" s="79" t="str" cm="1">
        <f t="array" aca="1" ref="I314" ca="1">IF(AND($A314&lt;&gt;"",$A314&lt;&gt;"fin"),IF(INDEX(Dépenses!$A$2:$O$5000,$B314,I$1)="","",INDEX(Dépenses!$A$2:$O$5000,$B314,I$1)),"")</f>
        <v/>
      </c>
      <c r="J314" s="81" t="str" cm="1">
        <f t="array" aca="1" ref="J314" ca="1">IF(AND($A314&lt;&gt;"",$A314&lt;&gt;"fin"),IF(INDEX(Dépenses!$A$2:$O$5000,$B314,J$1)="","",INDEX(Dépenses!$A$2:$O$5000,$B314,J$1)),"")</f>
        <v/>
      </c>
      <c r="K314" s="10" t="str" cm="1">
        <f t="array" aca="1" ref="K314" ca="1">IF(AND($A314&lt;&gt;"",$A314&lt;&gt;"fin"),IF(INDEX(Dépenses!$A$2:$T$5000,$B314,K$1)="","",INDEX(Dépenses!$A$2:$T$5000,$B314,K$1)),"")</f>
        <v/>
      </c>
      <c r="L314" s="10" t="str" cm="1">
        <f t="array" aca="1" ref="L314" ca="1">IF(AND($A314&lt;&gt;"",$A314&lt;&gt;"fin"),IF(INDEX(Dépenses!$A$2:$T$5000,$B314,L$1)="","",INDEX(Dépenses!$A$2:$T$5000,$B314,L$1)),"")</f>
        <v/>
      </c>
      <c r="M314" s="10" t="str" cm="1">
        <f t="array" aca="1" ref="M314" ca="1">IF(AND($A314&lt;&gt;"",$A314&lt;&gt;"fin"),IF(INDEX(Dépenses!$A$2:$T$5000,$B314,M$1)="","",INDEX(Dépenses!$A$2:$T$5000,$B314,M$1)),"")</f>
        <v/>
      </c>
      <c r="N314" s="10" t="str" cm="1">
        <f t="array" aca="1" ref="N314" ca="1">IF(AND($A314&lt;&gt;"",$A314&lt;&gt;"fin"),IF(INDEX(Dépenses!$A$2:$T$5000,$B314,N$1)="","",INDEX(Dépenses!$A$2:$T$5000,$B314,N$1)),"")</f>
        <v/>
      </c>
      <c r="O314" s="10" t="str" cm="1">
        <f t="array" aca="1" ref="O314" ca="1">IF(AND($A314&lt;&gt;"",$A314&lt;&gt;"fin"),IF(INDEX(Dépenses!$A$2:$T$5000,$B314,O$1)="","",INDEX(Dépenses!$A$2:$T$5000,$B314,O$1)),"")</f>
        <v/>
      </c>
      <c r="P314" s="10" t="str" cm="1">
        <f t="array" aca="1" ref="P314" ca="1">IF(AND($A314&lt;&gt;"",$A314&lt;&gt;"fin"),IF(INDEX(Dépenses!$A$2:$T$5000,$B314,P$1)="","",INDEX(Dépenses!$A$2:$T$5000,$B314,P$1)),"")</f>
        <v/>
      </c>
      <c r="Q314" s="10" t="str" cm="1">
        <f t="array" aca="1" ref="Q314" ca="1">IF(AND($A314&lt;&gt;"",$A314&lt;&gt;"fin"),IF(INDEX(Dépenses!$A$2:$T$5000,$B314,Q$1)="","",INDEX(Dépenses!$A$2:$T$5000,$B314,Q$1)),"")</f>
        <v/>
      </c>
      <c r="R314" s="10" t="str" cm="1">
        <f t="array" aca="1" ref="R314" ca="1">IF(AND($A314&lt;&gt;"",$A314&lt;&gt;"fin"),IF(INDEX(Dépenses!$A$2:$T$5000,$B314,R$1)="","",INDEX(Dépenses!$A$2:$T$5000,$B314,R$1)),"")</f>
        <v/>
      </c>
      <c r="S314" s="10" t="str" cm="1">
        <f t="array" aca="1" ref="S314" ca="1">IF(AND($A314&lt;&gt;"",$A314&lt;&gt;"fin"),IF(INDEX(Dépenses!$A$2:$T$5000,$B314,S$1)="","",INDEX(Dépenses!$A$2:$T$5000,$B314,S$1)),"")</f>
        <v/>
      </c>
      <c r="T314" s="10" t="str" cm="1">
        <f t="array" aca="1" ref="T314" ca="1">IF(AND($A314&lt;&gt;"",$A314&lt;&gt;"fin"),IF(INDEX(Dépenses!$A$2:$T$5000,$B314,T$1)="","",INDEX(Dépenses!$A$2:$T$5000,$B314,T$1)),"")</f>
        <v/>
      </c>
    </row>
    <row r="315" spans="1:20" x14ac:dyDescent="0.25">
      <c r="A315" t="str">
        <f ca="1">IF(OR(A314="",A314="fin"),"",IF(ISNA(MATCH($F$3,OFFSET(Dépenses!$F$2:$F$5000,B314,0),0)),"fin",MATCH($F$3,OFFSET(Dépenses!$F$2:$F$5000,B314,0),0)))</f>
        <v/>
      </c>
      <c r="B315" t="str">
        <f t="shared" ca="1" si="6"/>
        <v/>
      </c>
      <c r="D315" s="79" t="str" cm="1">
        <f t="array" aca="1" ref="D315" ca="1">IF(AND($A315&lt;&gt;"",$A315&lt;&gt;"fin"),IF(INDEX(Dépenses!$A$2:$O$5000,$B315,D$1)="","",INDEX(Dépenses!$A$2:$O$5000,$B315,D$1)),"")</f>
        <v/>
      </c>
      <c r="E315" s="79" t="str" cm="1">
        <f t="array" aca="1" ref="E315" ca="1">IF(AND($A315&lt;&gt;"",$A315&lt;&gt;"fin"),IF(INDEX(Dépenses!$A$2:$O$5000,$B315,E$1)="","",INDEX(Dépenses!$A$2:$O$5000,$B315,E$1)),"")</f>
        <v/>
      </c>
      <c r="F315" s="79" t="str" cm="1">
        <f t="array" aca="1" ref="F315" ca="1">IF(AND($A315&lt;&gt;"",$A315&lt;&gt;"fin"),IF(INDEX(Dépenses!$A$2:$O$5000,$B315,F$1)="","",INDEX(Dépenses!$A$2:$O$5000,$B315,F$1)),"")</f>
        <v/>
      </c>
      <c r="G315" s="80" t="str" cm="1">
        <f t="array" aca="1" ref="G315" ca="1">IF(AND($A315&lt;&gt;"",$A315&lt;&gt;"fin"),IF(INDEX(Dépenses!$A$2:$O$5000,$B315,G$1)="","",INDEX(Dépenses!$A$2:$O$5000,$B315,G$1)),"")</f>
        <v/>
      </c>
      <c r="H315" s="11" t="str" cm="1">
        <f t="array" aca="1" ref="H315" ca="1">IF(AND($A315&lt;&gt;"",$A315&lt;&gt;"fin"),IF(INDEX(Dépenses!$A$2:$O$5000,$B315,H$1)="","",INDEX(Dépenses!$A$2:$O$5000,$B315,H$1)),"")</f>
        <v/>
      </c>
      <c r="I315" s="79" t="str" cm="1">
        <f t="array" aca="1" ref="I315" ca="1">IF(AND($A315&lt;&gt;"",$A315&lt;&gt;"fin"),IF(INDEX(Dépenses!$A$2:$O$5000,$B315,I$1)="","",INDEX(Dépenses!$A$2:$O$5000,$B315,I$1)),"")</f>
        <v/>
      </c>
      <c r="J315" s="81" t="str" cm="1">
        <f t="array" aca="1" ref="J315" ca="1">IF(AND($A315&lt;&gt;"",$A315&lt;&gt;"fin"),IF(INDEX(Dépenses!$A$2:$O$5000,$B315,J$1)="","",INDEX(Dépenses!$A$2:$O$5000,$B315,J$1)),"")</f>
        <v/>
      </c>
      <c r="K315" s="10" t="str" cm="1">
        <f t="array" aca="1" ref="K315" ca="1">IF(AND($A315&lt;&gt;"",$A315&lt;&gt;"fin"),IF(INDEX(Dépenses!$A$2:$T$5000,$B315,K$1)="","",INDEX(Dépenses!$A$2:$T$5000,$B315,K$1)),"")</f>
        <v/>
      </c>
      <c r="L315" s="10" t="str" cm="1">
        <f t="array" aca="1" ref="L315" ca="1">IF(AND($A315&lt;&gt;"",$A315&lt;&gt;"fin"),IF(INDEX(Dépenses!$A$2:$T$5000,$B315,L$1)="","",INDEX(Dépenses!$A$2:$T$5000,$B315,L$1)),"")</f>
        <v/>
      </c>
      <c r="M315" s="10" t="str" cm="1">
        <f t="array" aca="1" ref="M315" ca="1">IF(AND($A315&lt;&gt;"",$A315&lt;&gt;"fin"),IF(INDEX(Dépenses!$A$2:$T$5000,$B315,M$1)="","",INDEX(Dépenses!$A$2:$T$5000,$B315,M$1)),"")</f>
        <v/>
      </c>
      <c r="N315" s="10" t="str" cm="1">
        <f t="array" aca="1" ref="N315" ca="1">IF(AND($A315&lt;&gt;"",$A315&lt;&gt;"fin"),IF(INDEX(Dépenses!$A$2:$T$5000,$B315,N$1)="","",INDEX(Dépenses!$A$2:$T$5000,$B315,N$1)),"")</f>
        <v/>
      </c>
      <c r="O315" s="10" t="str" cm="1">
        <f t="array" aca="1" ref="O315" ca="1">IF(AND($A315&lt;&gt;"",$A315&lt;&gt;"fin"),IF(INDEX(Dépenses!$A$2:$T$5000,$B315,O$1)="","",INDEX(Dépenses!$A$2:$T$5000,$B315,O$1)),"")</f>
        <v/>
      </c>
      <c r="P315" s="10" t="str" cm="1">
        <f t="array" aca="1" ref="P315" ca="1">IF(AND($A315&lt;&gt;"",$A315&lt;&gt;"fin"),IF(INDEX(Dépenses!$A$2:$T$5000,$B315,P$1)="","",INDEX(Dépenses!$A$2:$T$5000,$B315,P$1)),"")</f>
        <v/>
      </c>
      <c r="Q315" s="10" t="str" cm="1">
        <f t="array" aca="1" ref="Q315" ca="1">IF(AND($A315&lt;&gt;"",$A315&lt;&gt;"fin"),IF(INDEX(Dépenses!$A$2:$T$5000,$B315,Q$1)="","",INDEX(Dépenses!$A$2:$T$5000,$B315,Q$1)),"")</f>
        <v/>
      </c>
      <c r="R315" s="10" t="str" cm="1">
        <f t="array" aca="1" ref="R315" ca="1">IF(AND($A315&lt;&gt;"",$A315&lt;&gt;"fin"),IF(INDEX(Dépenses!$A$2:$T$5000,$B315,R$1)="","",INDEX(Dépenses!$A$2:$T$5000,$B315,R$1)),"")</f>
        <v/>
      </c>
      <c r="S315" s="10" t="str" cm="1">
        <f t="array" aca="1" ref="S315" ca="1">IF(AND($A315&lt;&gt;"",$A315&lt;&gt;"fin"),IF(INDEX(Dépenses!$A$2:$T$5000,$B315,S$1)="","",INDEX(Dépenses!$A$2:$T$5000,$B315,S$1)),"")</f>
        <v/>
      </c>
      <c r="T315" s="10" t="str" cm="1">
        <f t="array" aca="1" ref="T315" ca="1">IF(AND($A315&lt;&gt;"",$A315&lt;&gt;"fin"),IF(INDEX(Dépenses!$A$2:$T$5000,$B315,T$1)="","",INDEX(Dépenses!$A$2:$T$5000,$B315,T$1)),"")</f>
        <v/>
      </c>
    </row>
    <row r="316" spans="1:20" x14ac:dyDescent="0.25">
      <c r="A316" t="str">
        <f ca="1">IF(OR(A315="",A315="fin"),"",IF(ISNA(MATCH($F$3,OFFSET(Dépenses!$F$2:$F$5000,B315,0),0)),"fin",MATCH($F$3,OFFSET(Dépenses!$F$2:$F$5000,B315,0),0)))</f>
        <v/>
      </c>
      <c r="B316" t="str">
        <f t="shared" ca="1" si="6"/>
        <v/>
      </c>
      <c r="D316" s="79" t="str" cm="1">
        <f t="array" aca="1" ref="D316" ca="1">IF(AND($A316&lt;&gt;"",$A316&lt;&gt;"fin"),IF(INDEX(Dépenses!$A$2:$O$5000,$B316,D$1)="","",INDEX(Dépenses!$A$2:$O$5000,$B316,D$1)),"")</f>
        <v/>
      </c>
      <c r="E316" s="79" t="str" cm="1">
        <f t="array" aca="1" ref="E316" ca="1">IF(AND($A316&lt;&gt;"",$A316&lt;&gt;"fin"),IF(INDEX(Dépenses!$A$2:$O$5000,$B316,E$1)="","",INDEX(Dépenses!$A$2:$O$5000,$B316,E$1)),"")</f>
        <v/>
      </c>
      <c r="F316" s="79" t="str" cm="1">
        <f t="array" aca="1" ref="F316" ca="1">IF(AND($A316&lt;&gt;"",$A316&lt;&gt;"fin"),IF(INDEX(Dépenses!$A$2:$O$5000,$B316,F$1)="","",INDEX(Dépenses!$A$2:$O$5000,$B316,F$1)),"")</f>
        <v/>
      </c>
      <c r="G316" s="80" t="str" cm="1">
        <f t="array" aca="1" ref="G316" ca="1">IF(AND($A316&lt;&gt;"",$A316&lt;&gt;"fin"),IF(INDEX(Dépenses!$A$2:$O$5000,$B316,G$1)="","",INDEX(Dépenses!$A$2:$O$5000,$B316,G$1)),"")</f>
        <v/>
      </c>
      <c r="H316" s="11" t="str" cm="1">
        <f t="array" aca="1" ref="H316" ca="1">IF(AND($A316&lt;&gt;"",$A316&lt;&gt;"fin"),IF(INDEX(Dépenses!$A$2:$O$5000,$B316,H$1)="","",INDEX(Dépenses!$A$2:$O$5000,$B316,H$1)),"")</f>
        <v/>
      </c>
      <c r="I316" s="79" t="str" cm="1">
        <f t="array" aca="1" ref="I316" ca="1">IF(AND($A316&lt;&gt;"",$A316&lt;&gt;"fin"),IF(INDEX(Dépenses!$A$2:$O$5000,$B316,I$1)="","",INDEX(Dépenses!$A$2:$O$5000,$B316,I$1)),"")</f>
        <v/>
      </c>
      <c r="J316" s="81" t="str" cm="1">
        <f t="array" aca="1" ref="J316" ca="1">IF(AND($A316&lt;&gt;"",$A316&lt;&gt;"fin"),IF(INDEX(Dépenses!$A$2:$O$5000,$B316,J$1)="","",INDEX(Dépenses!$A$2:$O$5000,$B316,J$1)),"")</f>
        <v/>
      </c>
      <c r="K316" s="10" t="str" cm="1">
        <f t="array" aca="1" ref="K316" ca="1">IF(AND($A316&lt;&gt;"",$A316&lt;&gt;"fin"),IF(INDEX(Dépenses!$A$2:$T$5000,$B316,K$1)="","",INDEX(Dépenses!$A$2:$T$5000,$B316,K$1)),"")</f>
        <v/>
      </c>
      <c r="L316" s="10" t="str" cm="1">
        <f t="array" aca="1" ref="L316" ca="1">IF(AND($A316&lt;&gt;"",$A316&lt;&gt;"fin"),IF(INDEX(Dépenses!$A$2:$T$5000,$B316,L$1)="","",INDEX(Dépenses!$A$2:$T$5000,$B316,L$1)),"")</f>
        <v/>
      </c>
      <c r="M316" s="10" t="str" cm="1">
        <f t="array" aca="1" ref="M316" ca="1">IF(AND($A316&lt;&gt;"",$A316&lt;&gt;"fin"),IF(INDEX(Dépenses!$A$2:$T$5000,$B316,M$1)="","",INDEX(Dépenses!$A$2:$T$5000,$B316,M$1)),"")</f>
        <v/>
      </c>
      <c r="N316" s="10" t="str" cm="1">
        <f t="array" aca="1" ref="N316" ca="1">IF(AND($A316&lt;&gt;"",$A316&lt;&gt;"fin"),IF(INDEX(Dépenses!$A$2:$T$5000,$B316,N$1)="","",INDEX(Dépenses!$A$2:$T$5000,$B316,N$1)),"")</f>
        <v/>
      </c>
      <c r="O316" s="10" t="str" cm="1">
        <f t="array" aca="1" ref="O316" ca="1">IF(AND($A316&lt;&gt;"",$A316&lt;&gt;"fin"),IF(INDEX(Dépenses!$A$2:$T$5000,$B316,O$1)="","",INDEX(Dépenses!$A$2:$T$5000,$B316,O$1)),"")</f>
        <v/>
      </c>
      <c r="P316" s="10" t="str" cm="1">
        <f t="array" aca="1" ref="P316" ca="1">IF(AND($A316&lt;&gt;"",$A316&lt;&gt;"fin"),IF(INDEX(Dépenses!$A$2:$T$5000,$B316,P$1)="","",INDEX(Dépenses!$A$2:$T$5000,$B316,P$1)),"")</f>
        <v/>
      </c>
      <c r="Q316" s="10" t="str" cm="1">
        <f t="array" aca="1" ref="Q316" ca="1">IF(AND($A316&lt;&gt;"",$A316&lt;&gt;"fin"),IF(INDEX(Dépenses!$A$2:$T$5000,$B316,Q$1)="","",INDEX(Dépenses!$A$2:$T$5000,$B316,Q$1)),"")</f>
        <v/>
      </c>
      <c r="R316" s="10" t="str" cm="1">
        <f t="array" aca="1" ref="R316" ca="1">IF(AND($A316&lt;&gt;"",$A316&lt;&gt;"fin"),IF(INDEX(Dépenses!$A$2:$T$5000,$B316,R$1)="","",INDEX(Dépenses!$A$2:$T$5000,$B316,R$1)),"")</f>
        <v/>
      </c>
      <c r="S316" s="10" t="str" cm="1">
        <f t="array" aca="1" ref="S316" ca="1">IF(AND($A316&lt;&gt;"",$A316&lt;&gt;"fin"),IF(INDEX(Dépenses!$A$2:$T$5000,$B316,S$1)="","",INDEX(Dépenses!$A$2:$T$5000,$B316,S$1)),"")</f>
        <v/>
      </c>
      <c r="T316" s="10" t="str" cm="1">
        <f t="array" aca="1" ref="T316" ca="1">IF(AND($A316&lt;&gt;"",$A316&lt;&gt;"fin"),IF(INDEX(Dépenses!$A$2:$T$5000,$B316,T$1)="","",INDEX(Dépenses!$A$2:$T$5000,$B316,T$1)),"")</f>
        <v/>
      </c>
    </row>
    <row r="317" spans="1:20" x14ac:dyDescent="0.25">
      <c r="A317" t="str">
        <f ca="1">IF(OR(A316="",A316="fin"),"",IF(ISNA(MATCH($F$3,OFFSET(Dépenses!$F$2:$F$5000,B316,0),0)),"fin",MATCH($F$3,OFFSET(Dépenses!$F$2:$F$5000,B316,0),0)))</f>
        <v/>
      </c>
      <c r="B317" t="str">
        <f t="shared" ca="1" si="6"/>
        <v/>
      </c>
      <c r="D317" s="79" t="str" cm="1">
        <f t="array" aca="1" ref="D317" ca="1">IF(AND($A317&lt;&gt;"",$A317&lt;&gt;"fin"),IF(INDEX(Dépenses!$A$2:$O$5000,$B317,D$1)="","",INDEX(Dépenses!$A$2:$O$5000,$B317,D$1)),"")</f>
        <v/>
      </c>
      <c r="E317" s="79" t="str" cm="1">
        <f t="array" aca="1" ref="E317" ca="1">IF(AND($A317&lt;&gt;"",$A317&lt;&gt;"fin"),IF(INDEX(Dépenses!$A$2:$O$5000,$B317,E$1)="","",INDEX(Dépenses!$A$2:$O$5000,$B317,E$1)),"")</f>
        <v/>
      </c>
      <c r="F317" s="79" t="str" cm="1">
        <f t="array" aca="1" ref="F317" ca="1">IF(AND($A317&lt;&gt;"",$A317&lt;&gt;"fin"),IF(INDEX(Dépenses!$A$2:$O$5000,$B317,F$1)="","",INDEX(Dépenses!$A$2:$O$5000,$B317,F$1)),"")</f>
        <v/>
      </c>
      <c r="G317" s="80" t="str" cm="1">
        <f t="array" aca="1" ref="G317" ca="1">IF(AND($A317&lt;&gt;"",$A317&lt;&gt;"fin"),IF(INDEX(Dépenses!$A$2:$O$5000,$B317,G$1)="","",INDEX(Dépenses!$A$2:$O$5000,$B317,G$1)),"")</f>
        <v/>
      </c>
      <c r="H317" s="11" t="str" cm="1">
        <f t="array" aca="1" ref="H317" ca="1">IF(AND($A317&lt;&gt;"",$A317&lt;&gt;"fin"),IF(INDEX(Dépenses!$A$2:$O$5000,$B317,H$1)="","",INDEX(Dépenses!$A$2:$O$5000,$B317,H$1)),"")</f>
        <v/>
      </c>
      <c r="I317" s="79" t="str" cm="1">
        <f t="array" aca="1" ref="I317" ca="1">IF(AND($A317&lt;&gt;"",$A317&lt;&gt;"fin"),IF(INDEX(Dépenses!$A$2:$O$5000,$B317,I$1)="","",INDEX(Dépenses!$A$2:$O$5000,$B317,I$1)),"")</f>
        <v/>
      </c>
      <c r="J317" s="81" t="str" cm="1">
        <f t="array" aca="1" ref="J317" ca="1">IF(AND($A317&lt;&gt;"",$A317&lt;&gt;"fin"),IF(INDEX(Dépenses!$A$2:$O$5000,$B317,J$1)="","",INDEX(Dépenses!$A$2:$O$5000,$B317,J$1)),"")</f>
        <v/>
      </c>
      <c r="K317" s="10" t="str" cm="1">
        <f t="array" aca="1" ref="K317" ca="1">IF(AND($A317&lt;&gt;"",$A317&lt;&gt;"fin"),IF(INDEX(Dépenses!$A$2:$T$5000,$B317,K$1)="","",INDEX(Dépenses!$A$2:$T$5000,$B317,K$1)),"")</f>
        <v/>
      </c>
      <c r="L317" s="10" t="str" cm="1">
        <f t="array" aca="1" ref="L317" ca="1">IF(AND($A317&lt;&gt;"",$A317&lt;&gt;"fin"),IF(INDEX(Dépenses!$A$2:$T$5000,$B317,L$1)="","",INDEX(Dépenses!$A$2:$T$5000,$B317,L$1)),"")</f>
        <v/>
      </c>
      <c r="M317" s="10" t="str" cm="1">
        <f t="array" aca="1" ref="M317" ca="1">IF(AND($A317&lt;&gt;"",$A317&lt;&gt;"fin"),IF(INDEX(Dépenses!$A$2:$T$5000,$B317,M$1)="","",INDEX(Dépenses!$A$2:$T$5000,$B317,M$1)),"")</f>
        <v/>
      </c>
      <c r="N317" s="10" t="str" cm="1">
        <f t="array" aca="1" ref="N317" ca="1">IF(AND($A317&lt;&gt;"",$A317&lt;&gt;"fin"),IF(INDEX(Dépenses!$A$2:$T$5000,$B317,N$1)="","",INDEX(Dépenses!$A$2:$T$5000,$B317,N$1)),"")</f>
        <v/>
      </c>
      <c r="O317" s="10" t="str" cm="1">
        <f t="array" aca="1" ref="O317" ca="1">IF(AND($A317&lt;&gt;"",$A317&lt;&gt;"fin"),IF(INDEX(Dépenses!$A$2:$T$5000,$B317,O$1)="","",INDEX(Dépenses!$A$2:$T$5000,$B317,O$1)),"")</f>
        <v/>
      </c>
      <c r="P317" s="10" t="str" cm="1">
        <f t="array" aca="1" ref="P317" ca="1">IF(AND($A317&lt;&gt;"",$A317&lt;&gt;"fin"),IF(INDEX(Dépenses!$A$2:$T$5000,$B317,P$1)="","",INDEX(Dépenses!$A$2:$T$5000,$B317,P$1)),"")</f>
        <v/>
      </c>
      <c r="Q317" s="10" t="str" cm="1">
        <f t="array" aca="1" ref="Q317" ca="1">IF(AND($A317&lt;&gt;"",$A317&lt;&gt;"fin"),IF(INDEX(Dépenses!$A$2:$T$5000,$B317,Q$1)="","",INDEX(Dépenses!$A$2:$T$5000,$B317,Q$1)),"")</f>
        <v/>
      </c>
      <c r="R317" s="10" t="str" cm="1">
        <f t="array" aca="1" ref="R317" ca="1">IF(AND($A317&lt;&gt;"",$A317&lt;&gt;"fin"),IF(INDEX(Dépenses!$A$2:$T$5000,$B317,R$1)="","",INDEX(Dépenses!$A$2:$T$5000,$B317,R$1)),"")</f>
        <v/>
      </c>
      <c r="S317" s="10" t="str" cm="1">
        <f t="array" aca="1" ref="S317" ca="1">IF(AND($A317&lt;&gt;"",$A317&lt;&gt;"fin"),IF(INDEX(Dépenses!$A$2:$T$5000,$B317,S$1)="","",INDEX(Dépenses!$A$2:$T$5000,$B317,S$1)),"")</f>
        <v/>
      </c>
      <c r="T317" s="10" t="str" cm="1">
        <f t="array" aca="1" ref="T317" ca="1">IF(AND($A317&lt;&gt;"",$A317&lt;&gt;"fin"),IF(INDEX(Dépenses!$A$2:$T$5000,$B317,T$1)="","",INDEX(Dépenses!$A$2:$T$5000,$B317,T$1)),"")</f>
        <v/>
      </c>
    </row>
    <row r="318" spans="1:20" x14ac:dyDescent="0.25">
      <c r="A318" t="str">
        <f ca="1">IF(OR(A317="",A317="fin"),"",IF(ISNA(MATCH($F$3,OFFSET(Dépenses!$F$2:$F$5000,B317,0),0)),"fin",MATCH($F$3,OFFSET(Dépenses!$F$2:$F$5000,B317,0),0)))</f>
        <v/>
      </c>
      <c r="B318" t="str">
        <f t="shared" ca="1" si="6"/>
        <v/>
      </c>
      <c r="D318" s="79" t="str" cm="1">
        <f t="array" aca="1" ref="D318" ca="1">IF(AND($A318&lt;&gt;"",$A318&lt;&gt;"fin"),IF(INDEX(Dépenses!$A$2:$O$5000,$B318,D$1)="","",INDEX(Dépenses!$A$2:$O$5000,$B318,D$1)),"")</f>
        <v/>
      </c>
      <c r="E318" s="79" t="str" cm="1">
        <f t="array" aca="1" ref="E318" ca="1">IF(AND($A318&lt;&gt;"",$A318&lt;&gt;"fin"),IF(INDEX(Dépenses!$A$2:$O$5000,$B318,E$1)="","",INDEX(Dépenses!$A$2:$O$5000,$B318,E$1)),"")</f>
        <v/>
      </c>
      <c r="F318" s="79" t="str" cm="1">
        <f t="array" aca="1" ref="F318" ca="1">IF(AND($A318&lt;&gt;"",$A318&lt;&gt;"fin"),IF(INDEX(Dépenses!$A$2:$O$5000,$B318,F$1)="","",INDEX(Dépenses!$A$2:$O$5000,$B318,F$1)),"")</f>
        <v/>
      </c>
      <c r="G318" s="80" t="str" cm="1">
        <f t="array" aca="1" ref="G318" ca="1">IF(AND($A318&lt;&gt;"",$A318&lt;&gt;"fin"),IF(INDEX(Dépenses!$A$2:$O$5000,$B318,G$1)="","",INDEX(Dépenses!$A$2:$O$5000,$B318,G$1)),"")</f>
        <v/>
      </c>
      <c r="H318" s="11" t="str" cm="1">
        <f t="array" aca="1" ref="H318" ca="1">IF(AND($A318&lt;&gt;"",$A318&lt;&gt;"fin"),IF(INDEX(Dépenses!$A$2:$O$5000,$B318,H$1)="","",INDEX(Dépenses!$A$2:$O$5000,$B318,H$1)),"")</f>
        <v/>
      </c>
      <c r="I318" s="79" t="str" cm="1">
        <f t="array" aca="1" ref="I318" ca="1">IF(AND($A318&lt;&gt;"",$A318&lt;&gt;"fin"),IF(INDEX(Dépenses!$A$2:$O$5000,$B318,I$1)="","",INDEX(Dépenses!$A$2:$O$5000,$B318,I$1)),"")</f>
        <v/>
      </c>
      <c r="J318" s="81" t="str" cm="1">
        <f t="array" aca="1" ref="J318" ca="1">IF(AND($A318&lt;&gt;"",$A318&lt;&gt;"fin"),IF(INDEX(Dépenses!$A$2:$O$5000,$B318,J$1)="","",INDEX(Dépenses!$A$2:$O$5000,$B318,J$1)),"")</f>
        <v/>
      </c>
      <c r="K318" s="10" t="str" cm="1">
        <f t="array" aca="1" ref="K318" ca="1">IF(AND($A318&lt;&gt;"",$A318&lt;&gt;"fin"),IF(INDEX(Dépenses!$A$2:$T$5000,$B318,K$1)="","",INDEX(Dépenses!$A$2:$T$5000,$B318,K$1)),"")</f>
        <v/>
      </c>
      <c r="L318" s="10" t="str" cm="1">
        <f t="array" aca="1" ref="L318" ca="1">IF(AND($A318&lt;&gt;"",$A318&lt;&gt;"fin"),IF(INDEX(Dépenses!$A$2:$T$5000,$B318,L$1)="","",INDEX(Dépenses!$A$2:$T$5000,$B318,L$1)),"")</f>
        <v/>
      </c>
      <c r="M318" s="10" t="str" cm="1">
        <f t="array" aca="1" ref="M318" ca="1">IF(AND($A318&lt;&gt;"",$A318&lt;&gt;"fin"),IF(INDEX(Dépenses!$A$2:$T$5000,$B318,M$1)="","",INDEX(Dépenses!$A$2:$T$5000,$B318,M$1)),"")</f>
        <v/>
      </c>
      <c r="N318" s="10" t="str" cm="1">
        <f t="array" aca="1" ref="N318" ca="1">IF(AND($A318&lt;&gt;"",$A318&lt;&gt;"fin"),IF(INDEX(Dépenses!$A$2:$T$5000,$B318,N$1)="","",INDEX(Dépenses!$A$2:$T$5000,$B318,N$1)),"")</f>
        <v/>
      </c>
      <c r="O318" s="10" t="str" cm="1">
        <f t="array" aca="1" ref="O318" ca="1">IF(AND($A318&lt;&gt;"",$A318&lt;&gt;"fin"),IF(INDEX(Dépenses!$A$2:$T$5000,$B318,O$1)="","",INDEX(Dépenses!$A$2:$T$5000,$B318,O$1)),"")</f>
        <v/>
      </c>
      <c r="P318" s="10" t="str" cm="1">
        <f t="array" aca="1" ref="P318" ca="1">IF(AND($A318&lt;&gt;"",$A318&lt;&gt;"fin"),IF(INDEX(Dépenses!$A$2:$T$5000,$B318,P$1)="","",INDEX(Dépenses!$A$2:$T$5000,$B318,P$1)),"")</f>
        <v/>
      </c>
      <c r="Q318" s="10" t="str" cm="1">
        <f t="array" aca="1" ref="Q318" ca="1">IF(AND($A318&lt;&gt;"",$A318&lt;&gt;"fin"),IF(INDEX(Dépenses!$A$2:$T$5000,$B318,Q$1)="","",INDEX(Dépenses!$A$2:$T$5000,$B318,Q$1)),"")</f>
        <v/>
      </c>
      <c r="R318" s="10" t="str" cm="1">
        <f t="array" aca="1" ref="R318" ca="1">IF(AND($A318&lt;&gt;"",$A318&lt;&gt;"fin"),IF(INDEX(Dépenses!$A$2:$T$5000,$B318,R$1)="","",INDEX(Dépenses!$A$2:$T$5000,$B318,R$1)),"")</f>
        <v/>
      </c>
      <c r="S318" s="10" t="str" cm="1">
        <f t="array" aca="1" ref="S318" ca="1">IF(AND($A318&lt;&gt;"",$A318&lt;&gt;"fin"),IF(INDEX(Dépenses!$A$2:$T$5000,$B318,S$1)="","",INDEX(Dépenses!$A$2:$T$5000,$B318,S$1)),"")</f>
        <v/>
      </c>
      <c r="T318" s="10" t="str" cm="1">
        <f t="array" aca="1" ref="T318" ca="1">IF(AND($A318&lt;&gt;"",$A318&lt;&gt;"fin"),IF(INDEX(Dépenses!$A$2:$T$5000,$B318,T$1)="","",INDEX(Dépenses!$A$2:$T$5000,$B318,T$1)),"")</f>
        <v/>
      </c>
    </row>
    <row r="319" spans="1:20" x14ac:dyDescent="0.25">
      <c r="A319" t="str">
        <f ca="1">IF(OR(A318="",A318="fin"),"",IF(ISNA(MATCH($F$3,OFFSET(Dépenses!$F$2:$F$5000,B318,0),0)),"fin",MATCH($F$3,OFFSET(Dépenses!$F$2:$F$5000,B318,0),0)))</f>
        <v/>
      </c>
      <c r="B319" t="str">
        <f t="shared" ca="1" si="6"/>
        <v/>
      </c>
      <c r="D319" s="79" t="str" cm="1">
        <f t="array" aca="1" ref="D319" ca="1">IF(AND($A319&lt;&gt;"",$A319&lt;&gt;"fin"),IF(INDEX(Dépenses!$A$2:$O$5000,$B319,D$1)="","",INDEX(Dépenses!$A$2:$O$5000,$B319,D$1)),"")</f>
        <v/>
      </c>
      <c r="E319" s="79" t="str" cm="1">
        <f t="array" aca="1" ref="E319" ca="1">IF(AND($A319&lt;&gt;"",$A319&lt;&gt;"fin"),IF(INDEX(Dépenses!$A$2:$O$5000,$B319,E$1)="","",INDEX(Dépenses!$A$2:$O$5000,$B319,E$1)),"")</f>
        <v/>
      </c>
      <c r="F319" s="79" t="str" cm="1">
        <f t="array" aca="1" ref="F319" ca="1">IF(AND($A319&lt;&gt;"",$A319&lt;&gt;"fin"),IF(INDEX(Dépenses!$A$2:$O$5000,$B319,F$1)="","",INDEX(Dépenses!$A$2:$O$5000,$B319,F$1)),"")</f>
        <v/>
      </c>
      <c r="G319" s="80" t="str" cm="1">
        <f t="array" aca="1" ref="G319" ca="1">IF(AND($A319&lt;&gt;"",$A319&lt;&gt;"fin"),IF(INDEX(Dépenses!$A$2:$O$5000,$B319,G$1)="","",INDEX(Dépenses!$A$2:$O$5000,$B319,G$1)),"")</f>
        <v/>
      </c>
      <c r="H319" s="11" t="str" cm="1">
        <f t="array" aca="1" ref="H319" ca="1">IF(AND($A319&lt;&gt;"",$A319&lt;&gt;"fin"),IF(INDEX(Dépenses!$A$2:$O$5000,$B319,H$1)="","",INDEX(Dépenses!$A$2:$O$5000,$B319,H$1)),"")</f>
        <v/>
      </c>
      <c r="I319" s="79" t="str" cm="1">
        <f t="array" aca="1" ref="I319" ca="1">IF(AND($A319&lt;&gt;"",$A319&lt;&gt;"fin"),IF(INDEX(Dépenses!$A$2:$O$5000,$B319,I$1)="","",INDEX(Dépenses!$A$2:$O$5000,$B319,I$1)),"")</f>
        <v/>
      </c>
      <c r="J319" s="81" t="str" cm="1">
        <f t="array" aca="1" ref="J319" ca="1">IF(AND($A319&lt;&gt;"",$A319&lt;&gt;"fin"),IF(INDEX(Dépenses!$A$2:$O$5000,$B319,J$1)="","",INDEX(Dépenses!$A$2:$O$5000,$B319,J$1)),"")</f>
        <v/>
      </c>
      <c r="K319" s="10" t="str" cm="1">
        <f t="array" aca="1" ref="K319" ca="1">IF(AND($A319&lt;&gt;"",$A319&lt;&gt;"fin"),IF(INDEX(Dépenses!$A$2:$T$5000,$B319,K$1)="","",INDEX(Dépenses!$A$2:$T$5000,$B319,K$1)),"")</f>
        <v/>
      </c>
      <c r="L319" s="10" t="str" cm="1">
        <f t="array" aca="1" ref="L319" ca="1">IF(AND($A319&lt;&gt;"",$A319&lt;&gt;"fin"),IF(INDEX(Dépenses!$A$2:$T$5000,$B319,L$1)="","",INDEX(Dépenses!$A$2:$T$5000,$B319,L$1)),"")</f>
        <v/>
      </c>
      <c r="M319" s="10" t="str" cm="1">
        <f t="array" aca="1" ref="M319" ca="1">IF(AND($A319&lt;&gt;"",$A319&lt;&gt;"fin"),IF(INDEX(Dépenses!$A$2:$T$5000,$B319,M$1)="","",INDEX(Dépenses!$A$2:$T$5000,$B319,M$1)),"")</f>
        <v/>
      </c>
      <c r="N319" s="10" t="str" cm="1">
        <f t="array" aca="1" ref="N319" ca="1">IF(AND($A319&lt;&gt;"",$A319&lt;&gt;"fin"),IF(INDEX(Dépenses!$A$2:$T$5000,$B319,N$1)="","",INDEX(Dépenses!$A$2:$T$5000,$B319,N$1)),"")</f>
        <v/>
      </c>
      <c r="O319" s="10" t="str" cm="1">
        <f t="array" aca="1" ref="O319" ca="1">IF(AND($A319&lt;&gt;"",$A319&lt;&gt;"fin"),IF(INDEX(Dépenses!$A$2:$T$5000,$B319,O$1)="","",INDEX(Dépenses!$A$2:$T$5000,$B319,O$1)),"")</f>
        <v/>
      </c>
      <c r="P319" s="10" t="str" cm="1">
        <f t="array" aca="1" ref="P319" ca="1">IF(AND($A319&lt;&gt;"",$A319&lt;&gt;"fin"),IF(INDEX(Dépenses!$A$2:$T$5000,$B319,P$1)="","",INDEX(Dépenses!$A$2:$T$5000,$B319,P$1)),"")</f>
        <v/>
      </c>
      <c r="Q319" s="10" t="str" cm="1">
        <f t="array" aca="1" ref="Q319" ca="1">IF(AND($A319&lt;&gt;"",$A319&lt;&gt;"fin"),IF(INDEX(Dépenses!$A$2:$T$5000,$B319,Q$1)="","",INDEX(Dépenses!$A$2:$T$5000,$B319,Q$1)),"")</f>
        <v/>
      </c>
      <c r="R319" s="10" t="str" cm="1">
        <f t="array" aca="1" ref="R319" ca="1">IF(AND($A319&lt;&gt;"",$A319&lt;&gt;"fin"),IF(INDEX(Dépenses!$A$2:$T$5000,$B319,R$1)="","",INDEX(Dépenses!$A$2:$T$5000,$B319,R$1)),"")</f>
        <v/>
      </c>
      <c r="S319" s="10" t="str" cm="1">
        <f t="array" aca="1" ref="S319" ca="1">IF(AND($A319&lt;&gt;"",$A319&lt;&gt;"fin"),IF(INDEX(Dépenses!$A$2:$T$5000,$B319,S$1)="","",INDEX(Dépenses!$A$2:$T$5000,$B319,S$1)),"")</f>
        <v/>
      </c>
      <c r="T319" s="10" t="str" cm="1">
        <f t="array" aca="1" ref="T319" ca="1">IF(AND($A319&lt;&gt;"",$A319&lt;&gt;"fin"),IF(INDEX(Dépenses!$A$2:$T$5000,$B319,T$1)="","",INDEX(Dépenses!$A$2:$T$5000,$B319,T$1)),"")</f>
        <v/>
      </c>
    </row>
    <row r="320" spans="1:20" x14ac:dyDescent="0.25">
      <c r="A320" t="str">
        <f ca="1">IF(OR(A319="",A319="fin"),"",IF(ISNA(MATCH($F$3,OFFSET(Dépenses!$F$2:$F$5000,B319,0),0)),"fin",MATCH($F$3,OFFSET(Dépenses!$F$2:$F$5000,B319,0),0)))</f>
        <v/>
      </c>
      <c r="B320" t="str">
        <f t="shared" ca="1" si="6"/>
        <v/>
      </c>
      <c r="D320" s="79" t="str" cm="1">
        <f t="array" aca="1" ref="D320" ca="1">IF(AND($A320&lt;&gt;"",$A320&lt;&gt;"fin"),IF(INDEX(Dépenses!$A$2:$O$5000,$B320,D$1)="","",INDEX(Dépenses!$A$2:$O$5000,$B320,D$1)),"")</f>
        <v/>
      </c>
      <c r="E320" s="79" t="str" cm="1">
        <f t="array" aca="1" ref="E320" ca="1">IF(AND($A320&lt;&gt;"",$A320&lt;&gt;"fin"),IF(INDEX(Dépenses!$A$2:$O$5000,$B320,E$1)="","",INDEX(Dépenses!$A$2:$O$5000,$B320,E$1)),"")</f>
        <v/>
      </c>
      <c r="F320" s="79" t="str" cm="1">
        <f t="array" aca="1" ref="F320" ca="1">IF(AND($A320&lt;&gt;"",$A320&lt;&gt;"fin"),IF(INDEX(Dépenses!$A$2:$O$5000,$B320,F$1)="","",INDEX(Dépenses!$A$2:$O$5000,$B320,F$1)),"")</f>
        <v/>
      </c>
      <c r="G320" s="80" t="str" cm="1">
        <f t="array" aca="1" ref="G320" ca="1">IF(AND($A320&lt;&gt;"",$A320&lt;&gt;"fin"),IF(INDEX(Dépenses!$A$2:$O$5000,$B320,G$1)="","",INDEX(Dépenses!$A$2:$O$5000,$B320,G$1)),"")</f>
        <v/>
      </c>
      <c r="H320" s="11" t="str" cm="1">
        <f t="array" aca="1" ref="H320" ca="1">IF(AND($A320&lt;&gt;"",$A320&lt;&gt;"fin"),IF(INDEX(Dépenses!$A$2:$O$5000,$B320,H$1)="","",INDEX(Dépenses!$A$2:$O$5000,$B320,H$1)),"")</f>
        <v/>
      </c>
      <c r="I320" s="79" t="str" cm="1">
        <f t="array" aca="1" ref="I320" ca="1">IF(AND($A320&lt;&gt;"",$A320&lt;&gt;"fin"),IF(INDEX(Dépenses!$A$2:$O$5000,$B320,I$1)="","",INDEX(Dépenses!$A$2:$O$5000,$B320,I$1)),"")</f>
        <v/>
      </c>
      <c r="J320" s="81" t="str" cm="1">
        <f t="array" aca="1" ref="J320" ca="1">IF(AND($A320&lt;&gt;"",$A320&lt;&gt;"fin"),IF(INDEX(Dépenses!$A$2:$O$5000,$B320,J$1)="","",INDEX(Dépenses!$A$2:$O$5000,$B320,J$1)),"")</f>
        <v/>
      </c>
      <c r="K320" s="10" t="str" cm="1">
        <f t="array" aca="1" ref="K320" ca="1">IF(AND($A320&lt;&gt;"",$A320&lt;&gt;"fin"),IF(INDEX(Dépenses!$A$2:$T$5000,$B320,K$1)="","",INDEX(Dépenses!$A$2:$T$5000,$B320,K$1)),"")</f>
        <v/>
      </c>
      <c r="L320" s="10" t="str" cm="1">
        <f t="array" aca="1" ref="L320" ca="1">IF(AND($A320&lt;&gt;"",$A320&lt;&gt;"fin"),IF(INDEX(Dépenses!$A$2:$T$5000,$B320,L$1)="","",INDEX(Dépenses!$A$2:$T$5000,$B320,L$1)),"")</f>
        <v/>
      </c>
      <c r="M320" s="10" t="str" cm="1">
        <f t="array" aca="1" ref="M320" ca="1">IF(AND($A320&lt;&gt;"",$A320&lt;&gt;"fin"),IF(INDEX(Dépenses!$A$2:$T$5000,$B320,M$1)="","",INDEX(Dépenses!$A$2:$T$5000,$B320,M$1)),"")</f>
        <v/>
      </c>
      <c r="N320" s="10" t="str" cm="1">
        <f t="array" aca="1" ref="N320" ca="1">IF(AND($A320&lt;&gt;"",$A320&lt;&gt;"fin"),IF(INDEX(Dépenses!$A$2:$T$5000,$B320,N$1)="","",INDEX(Dépenses!$A$2:$T$5000,$B320,N$1)),"")</f>
        <v/>
      </c>
      <c r="O320" s="10" t="str" cm="1">
        <f t="array" aca="1" ref="O320" ca="1">IF(AND($A320&lt;&gt;"",$A320&lt;&gt;"fin"),IF(INDEX(Dépenses!$A$2:$T$5000,$B320,O$1)="","",INDEX(Dépenses!$A$2:$T$5000,$B320,O$1)),"")</f>
        <v/>
      </c>
      <c r="P320" s="10" t="str" cm="1">
        <f t="array" aca="1" ref="P320" ca="1">IF(AND($A320&lt;&gt;"",$A320&lt;&gt;"fin"),IF(INDEX(Dépenses!$A$2:$T$5000,$B320,P$1)="","",INDEX(Dépenses!$A$2:$T$5000,$B320,P$1)),"")</f>
        <v/>
      </c>
      <c r="Q320" s="10" t="str" cm="1">
        <f t="array" aca="1" ref="Q320" ca="1">IF(AND($A320&lt;&gt;"",$A320&lt;&gt;"fin"),IF(INDEX(Dépenses!$A$2:$T$5000,$B320,Q$1)="","",INDEX(Dépenses!$A$2:$T$5000,$B320,Q$1)),"")</f>
        <v/>
      </c>
      <c r="R320" s="10" t="str" cm="1">
        <f t="array" aca="1" ref="R320" ca="1">IF(AND($A320&lt;&gt;"",$A320&lt;&gt;"fin"),IF(INDEX(Dépenses!$A$2:$T$5000,$B320,R$1)="","",INDEX(Dépenses!$A$2:$T$5000,$B320,R$1)),"")</f>
        <v/>
      </c>
      <c r="S320" s="10" t="str" cm="1">
        <f t="array" aca="1" ref="S320" ca="1">IF(AND($A320&lt;&gt;"",$A320&lt;&gt;"fin"),IF(INDEX(Dépenses!$A$2:$T$5000,$B320,S$1)="","",INDEX(Dépenses!$A$2:$T$5000,$B320,S$1)),"")</f>
        <v/>
      </c>
      <c r="T320" s="10" t="str" cm="1">
        <f t="array" aca="1" ref="T320" ca="1">IF(AND($A320&lt;&gt;"",$A320&lt;&gt;"fin"),IF(INDEX(Dépenses!$A$2:$T$5000,$B320,T$1)="","",INDEX(Dépenses!$A$2:$T$5000,$B320,T$1)),"")</f>
        <v/>
      </c>
    </row>
    <row r="321" spans="1:20" x14ac:dyDescent="0.25">
      <c r="A321" t="str">
        <f ca="1">IF(OR(A320="",A320="fin"),"",IF(ISNA(MATCH($F$3,OFFSET(Dépenses!$F$2:$F$5000,B320,0),0)),"fin",MATCH($F$3,OFFSET(Dépenses!$F$2:$F$5000,B320,0),0)))</f>
        <v/>
      </c>
      <c r="B321" t="str">
        <f t="shared" ca="1" si="6"/>
        <v/>
      </c>
      <c r="D321" s="79" t="str" cm="1">
        <f t="array" aca="1" ref="D321" ca="1">IF(AND($A321&lt;&gt;"",$A321&lt;&gt;"fin"),IF(INDEX(Dépenses!$A$2:$O$5000,$B321,D$1)="","",INDEX(Dépenses!$A$2:$O$5000,$B321,D$1)),"")</f>
        <v/>
      </c>
      <c r="E321" s="79" t="str" cm="1">
        <f t="array" aca="1" ref="E321" ca="1">IF(AND($A321&lt;&gt;"",$A321&lt;&gt;"fin"),IF(INDEX(Dépenses!$A$2:$O$5000,$B321,E$1)="","",INDEX(Dépenses!$A$2:$O$5000,$B321,E$1)),"")</f>
        <v/>
      </c>
      <c r="F321" s="79" t="str" cm="1">
        <f t="array" aca="1" ref="F321" ca="1">IF(AND($A321&lt;&gt;"",$A321&lt;&gt;"fin"),IF(INDEX(Dépenses!$A$2:$O$5000,$B321,F$1)="","",INDEX(Dépenses!$A$2:$O$5000,$B321,F$1)),"")</f>
        <v/>
      </c>
      <c r="G321" s="80" t="str" cm="1">
        <f t="array" aca="1" ref="G321" ca="1">IF(AND($A321&lt;&gt;"",$A321&lt;&gt;"fin"),IF(INDEX(Dépenses!$A$2:$O$5000,$B321,G$1)="","",INDEX(Dépenses!$A$2:$O$5000,$B321,G$1)),"")</f>
        <v/>
      </c>
      <c r="H321" s="11" t="str" cm="1">
        <f t="array" aca="1" ref="H321" ca="1">IF(AND($A321&lt;&gt;"",$A321&lt;&gt;"fin"),IF(INDEX(Dépenses!$A$2:$O$5000,$B321,H$1)="","",INDEX(Dépenses!$A$2:$O$5000,$B321,H$1)),"")</f>
        <v/>
      </c>
      <c r="I321" s="79" t="str" cm="1">
        <f t="array" aca="1" ref="I321" ca="1">IF(AND($A321&lt;&gt;"",$A321&lt;&gt;"fin"),IF(INDEX(Dépenses!$A$2:$O$5000,$B321,I$1)="","",INDEX(Dépenses!$A$2:$O$5000,$B321,I$1)),"")</f>
        <v/>
      </c>
      <c r="J321" s="81" t="str" cm="1">
        <f t="array" aca="1" ref="J321" ca="1">IF(AND($A321&lt;&gt;"",$A321&lt;&gt;"fin"),IF(INDEX(Dépenses!$A$2:$O$5000,$B321,J$1)="","",INDEX(Dépenses!$A$2:$O$5000,$B321,J$1)),"")</f>
        <v/>
      </c>
      <c r="K321" s="10" t="str" cm="1">
        <f t="array" aca="1" ref="K321" ca="1">IF(AND($A321&lt;&gt;"",$A321&lt;&gt;"fin"),IF(INDEX(Dépenses!$A$2:$T$5000,$B321,K$1)="","",INDEX(Dépenses!$A$2:$T$5000,$B321,K$1)),"")</f>
        <v/>
      </c>
      <c r="L321" s="10" t="str" cm="1">
        <f t="array" aca="1" ref="L321" ca="1">IF(AND($A321&lt;&gt;"",$A321&lt;&gt;"fin"),IF(INDEX(Dépenses!$A$2:$T$5000,$B321,L$1)="","",INDEX(Dépenses!$A$2:$T$5000,$B321,L$1)),"")</f>
        <v/>
      </c>
      <c r="M321" s="10" t="str" cm="1">
        <f t="array" aca="1" ref="M321" ca="1">IF(AND($A321&lt;&gt;"",$A321&lt;&gt;"fin"),IF(INDEX(Dépenses!$A$2:$T$5000,$B321,M$1)="","",INDEX(Dépenses!$A$2:$T$5000,$B321,M$1)),"")</f>
        <v/>
      </c>
      <c r="N321" s="10" t="str" cm="1">
        <f t="array" aca="1" ref="N321" ca="1">IF(AND($A321&lt;&gt;"",$A321&lt;&gt;"fin"),IF(INDEX(Dépenses!$A$2:$T$5000,$B321,N$1)="","",INDEX(Dépenses!$A$2:$T$5000,$B321,N$1)),"")</f>
        <v/>
      </c>
      <c r="O321" s="10" t="str" cm="1">
        <f t="array" aca="1" ref="O321" ca="1">IF(AND($A321&lt;&gt;"",$A321&lt;&gt;"fin"),IF(INDEX(Dépenses!$A$2:$T$5000,$B321,O$1)="","",INDEX(Dépenses!$A$2:$T$5000,$B321,O$1)),"")</f>
        <v/>
      </c>
      <c r="P321" s="10" t="str" cm="1">
        <f t="array" aca="1" ref="P321" ca="1">IF(AND($A321&lt;&gt;"",$A321&lt;&gt;"fin"),IF(INDEX(Dépenses!$A$2:$T$5000,$B321,P$1)="","",INDEX(Dépenses!$A$2:$T$5000,$B321,P$1)),"")</f>
        <v/>
      </c>
      <c r="Q321" s="10" t="str" cm="1">
        <f t="array" aca="1" ref="Q321" ca="1">IF(AND($A321&lt;&gt;"",$A321&lt;&gt;"fin"),IF(INDEX(Dépenses!$A$2:$T$5000,$B321,Q$1)="","",INDEX(Dépenses!$A$2:$T$5000,$B321,Q$1)),"")</f>
        <v/>
      </c>
      <c r="R321" s="10" t="str" cm="1">
        <f t="array" aca="1" ref="R321" ca="1">IF(AND($A321&lt;&gt;"",$A321&lt;&gt;"fin"),IF(INDEX(Dépenses!$A$2:$T$5000,$B321,R$1)="","",INDEX(Dépenses!$A$2:$T$5000,$B321,R$1)),"")</f>
        <v/>
      </c>
      <c r="S321" s="10" t="str" cm="1">
        <f t="array" aca="1" ref="S321" ca="1">IF(AND($A321&lt;&gt;"",$A321&lt;&gt;"fin"),IF(INDEX(Dépenses!$A$2:$T$5000,$B321,S$1)="","",INDEX(Dépenses!$A$2:$T$5000,$B321,S$1)),"")</f>
        <v/>
      </c>
      <c r="T321" s="10" t="str" cm="1">
        <f t="array" aca="1" ref="T321" ca="1">IF(AND($A321&lt;&gt;"",$A321&lt;&gt;"fin"),IF(INDEX(Dépenses!$A$2:$T$5000,$B321,T$1)="","",INDEX(Dépenses!$A$2:$T$5000,$B321,T$1)),"")</f>
        <v/>
      </c>
    </row>
    <row r="322" spans="1:20" x14ac:dyDescent="0.25">
      <c r="A322" t="str">
        <f ca="1">IF(OR(A321="",A321="fin"),"",IF(ISNA(MATCH($F$3,OFFSET(Dépenses!$F$2:$F$5000,B321,0),0)),"fin",MATCH($F$3,OFFSET(Dépenses!$F$2:$F$5000,B321,0),0)))</f>
        <v/>
      </c>
      <c r="B322" t="str">
        <f t="shared" ca="1" si="6"/>
        <v/>
      </c>
      <c r="D322" s="79" t="str" cm="1">
        <f t="array" aca="1" ref="D322" ca="1">IF(AND($A322&lt;&gt;"",$A322&lt;&gt;"fin"),IF(INDEX(Dépenses!$A$2:$O$5000,$B322,D$1)="","",INDEX(Dépenses!$A$2:$O$5000,$B322,D$1)),"")</f>
        <v/>
      </c>
      <c r="E322" s="79" t="str" cm="1">
        <f t="array" aca="1" ref="E322" ca="1">IF(AND($A322&lt;&gt;"",$A322&lt;&gt;"fin"),IF(INDEX(Dépenses!$A$2:$O$5000,$B322,E$1)="","",INDEX(Dépenses!$A$2:$O$5000,$B322,E$1)),"")</f>
        <v/>
      </c>
      <c r="F322" s="79" t="str" cm="1">
        <f t="array" aca="1" ref="F322" ca="1">IF(AND($A322&lt;&gt;"",$A322&lt;&gt;"fin"),IF(INDEX(Dépenses!$A$2:$O$5000,$B322,F$1)="","",INDEX(Dépenses!$A$2:$O$5000,$B322,F$1)),"")</f>
        <v/>
      </c>
      <c r="G322" s="80" t="str" cm="1">
        <f t="array" aca="1" ref="G322" ca="1">IF(AND($A322&lt;&gt;"",$A322&lt;&gt;"fin"),IF(INDEX(Dépenses!$A$2:$O$5000,$B322,G$1)="","",INDEX(Dépenses!$A$2:$O$5000,$B322,G$1)),"")</f>
        <v/>
      </c>
      <c r="H322" s="11" t="str" cm="1">
        <f t="array" aca="1" ref="H322" ca="1">IF(AND($A322&lt;&gt;"",$A322&lt;&gt;"fin"),IF(INDEX(Dépenses!$A$2:$O$5000,$B322,H$1)="","",INDEX(Dépenses!$A$2:$O$5000,$B322,H$1)),"")</f>
        <v/>
      </c>
      <c r="I322" s="79" t="str" cm="1">
        <f t="array" aca="1" ref="I322" ca="1">IF(AND($A322&lt;&gt;"",$A322&lt;&gt;"fin"),IF(INDEX(Dépenses!$A$2:$O$5000,$B322,I$1)="","",INDEX(Dépenses!$A$2:$O$5000,$B322,I$1)),"")</f>
        <v/>
      </c>
      <c r="J322" s="81" t="str" cm="1">
        <f t="array" aca="1" ref="J322" ca="1">IF(AND($A322&lt;&gt;"",$A322&lt;&gt;"fin"),IF(INDEX(Dépenses!$A$2:$O$5000,$B322,J$1)="","",INDEX(Dépenses!$A$2:$O$5000,$B322,J$1)),"")</f>
        <v/>
      </c>
      <c r="K322" s="10" t="str" cm="1">
        <f t="array" aca="1" ref="K322" ca="1">IF(AND($A322&lt;&gt;"",$A322&lt;&gt;"fin"),IF(INDEX(Dépenses!$A$2:$T$5000,$B322,K$1)="","",INDEX(Dépenses!$A$2:$T$5000,$B322,K$1)),"")</f>
        <v/>
      </c>
      <c r="L322" s="10" t="str" cm="1">
        <f t="array" aca="1" ref="L322" ca="1">IF(AND($A322&lt;&gt;"",$A322&lt;&gt;"fin"),IF(INDEX(Dépenses!$A$2:$T$5000,$B322,L$1)="","",INDEX(Dépenses!$A$2:$T$5000,$B322,L$1)),"")</f>
        <v/>
      </c>
      <c r="M322" s="10" t="str" cm="1">
        <f t="array" aca="1" ref="M322" ca="1">IF(AND($A322&lt;&gt;"",$A322&lt;&gt;"fin"),IF(INDEX(Dépenses!$A$2:$T$5000,$B322,M$1)="","",INDEX(Dépenses!$A$2:$T$5000,$B322,M$1)),"")</f>
        <v/>
      </c>
      <c r="N322" s="10" t="str" cm="1">
        <f t="array" aca="1" ref="N322" ca="1">IF(AND($A322&lt;&gt;"",$A322&lt;&gt;"fin"),IF(INDEX(Dépenses!$A$2:$T$5000,$B322,N$1)="","",INDEX(Dépenses!$A$2:$T$5000,$B322,N$1)),"")</f>
        <v/>
      </c>
      <c r="O322" s="10" t="str" cm="1">
        <f t="array" aca="1" ref="O322" ca="1">IF(AND($A322&lt;&gt;"",$A322&lt;&gt;"fin"),IF(INDEX(Dépenses!$A$2:$T$5000,$B322,O$1)="","",INDEX(Dépenses!$A$2:$T$5000,$B322,O$1)),"")</f>
        <v/>
      </c>
      <c r="P322" s="10" t="str" cm="1">
        <f t="array" aca="1" ref="P322" ca="1">IF(AND($A322&lt;&gt;"",$A322&lt;&gt;"fin"),IF(INDEX(Dépenses!$A$2:$T$5000,$B322,P$1)="","",INDEX(Dépenses!$A$2:$T$5000,$B322,P$1)),"")</f>
        <v/>
      </c>
      <c r="Q322" s="10" t="str" cm="1">
        <f t="array" aca="1" ref="Q322" ca="1">IF(AND($A322&lt;&gt;"",$A322&lt;&gt;"fin"),IF(INDEX(Dépenses!$A$2:$T$5000,$B322,Q$1)="","",INDEX(Dépenses!$A$2:$T$5000,$B322,Q$1)),"")</f>
        <v/>
      </c>
      <c r="R322" s="10" t="str" cm="1">
        <f t="array" aca="1" ref="R322" ca="1">IF(AND($A322&lt;&gt;"",$A322&lt;&gt;"fin"),IF(INDEX(Dépenses!$A$2:$T$5000,$B322,R$1)="","",INDEX(Dépenses!$A$2:$T$5000,$B322,R$1)),"")</f>
        <v/>
      </c>
      <c r="S322" s="10" t="str" cm="1">
        <f t="array" aca="1" ref="S322" ca="1">IF(AND($A322&lt;&gt;"",$A322&lt;&gt;"fin"),IF(INDEX(Dépenses!$A$2:$T$5000,$B322,S$1)="","",INDEX(Dépenses!$A$2:$T$5000,$B322,S$1)),"")</f>
        <v/>
      </c>
      <c r="T322" s="10" t="str" cm="1">
        <f t="array" aca="1" ref="T322" ca="1">IF(AND($A322&lt;&gt;"",$A322&lt;&gt;"fin"),IF(INDEX(Dépenses!$A$2:$T$5000,$B322,T$1)="","",INDEX(Dépenses!$A$2:$T$5000,$B322,T$1)),"")</f>
        <v/>
      </c>
    </row>
    <row r="323" spans="1:20" x14ac:dyDescent="0.25">
      <c r="A323" t="str">
        <f ca="1">IF(OR(A322="",A322="fin"),"",IF(ISNA(MATCH($F$3,OFFSET(Dépenses!$F$2:$F$5000,B322,0),0)),"fin",MATCH($F$3,OFFSET(Dépenses!$F$2:$F$5000,B322,0),0)))</f>
        <v/>
      </c>
      <c r="B323" t="str">
        <f t="shared" ca="1" si="6"/>
        <v/>
      </c>
      <c r="D323" s="79" t="str" cm="1">
        <f t="array" aca="1" ref="D323" ca="1">IF(AND($A323&lt;&gt;"",$A323&lt;&gt;"fin"),IF(INDEX(Dépenses!$A$2:$O$5000,$B323,D$1)="","",INDEX(Dépenses!$A$2:$O$5000,$B323,D$1)),"")</f>
        <v/>
      </c>
      <c r="E323" s="79" t="str" cm="1">
        <f t="array" aca="1" ref="E323" ca="1">IF(AND($A323&lt;&gt;"",$A323&lt;&gt;"fin"),IF(INDEX(Dépenses!$A$2:$O$5000,$B323,E$1)="","",INDEX(Dépenses!$A$2:$O$5000,$B323,E$1)),"")</f>
        <v/>
      </c>
      <c r="F323" s="79" t="str" cm="1">
        <f t="array" aca="1" ref="F323" ca="1">IF(AND($A323&lt;&gt;"",$A323&lt;&gt;"fin"),IF(INDEX(Dépenses!$A$2:$O$5000,$B323,F$1)="","",INDEX(Dépenses!$A$2:$O$5000,$B323,F$1)),"")</f>
        <v/>
      </c>
      <c r="G323" s="80" t="str" cm="1">
        <f t="array" aca="1" ref="G323" ca="1">IF(AND($A323&lt;&gt;"",$A323&lt;&gt;"fin"),IF(INDEX(Dépenses!$A$2:$O$5000,$B323,G$1)="","",INDEX(Dépenses!$A$2:$O$5000,$B323,G$1)),"")</f>
        <v/>
      </c>
      <c r="H323" s="11" t="str" cm="1">
        <f t="array" aca="1" ref="H323" ca="1">IF(AND($A323&lt;&gt;"",$A323&lt;&gt;"fin"),IF(INDEX(Dépenses!$A$2:$O$5000,$B323,H$1)="","",INDEX(Dépenses!$A$2:$O$5000,$B323,H$1)),"")</f>
        <v/>
      </c>
      <c r="I323" s="79" t="str" cm="1">
        <f t="array" aca="1" ref="I323" ca="1">IF(AND($A323&lt;&gt;"",$A323&lt;&gt;"fin"),IF(INDEX(Dépenses!$A$2:$O$5000,$B323,I$1)="","",INDEX(Dépenses!$A$2:$O$5000,$B323,I$1)),"")</f>
        <v/>
      </c>
      <c r="J323" s="81" t="str" cm="1">
        <f t="array" aca="1" ref="J323" ca="1">IF(AND($A323&lt;&gt;"",$A323&lt;&gt;"fin"),IF(INDEX(Dépenses!$A$2:$O$5000,$B323,J$1)="","",INDEX(Dépenses!$A$2:$O$5000,$B323,J$1)),"")</f>
        <v/>
      </c>
      <c r="K323" s="10" t="str" cm="1">
        <f t="array" aca="1" ref="K323" ca="1">IF(AND($A323&lt;&gt;"",$A323&lt;&gt;"fin"),IF(INDEX(Dépenses!$A$2:$T$5000,$B323,K$1)="","",INDEX(Dépenses!$A$2:$T$5000,$B323,K$1)),"")</f>
        <v/>
      </c>
      <c r="L323" s="10" t="str" cm="1">
        <f t="array" aca="1" ref="L323" ca="1">IF(AND($A323&lt;&gt;"",$A323&lt;&gt;"fin"),IF(INDEX(Dépenses!$A$2:$T$5000,$B323,L$1)="","",INDEX(Dépenses!$A$2:$T$5000,$B323,L$1)),"")</f>
        <v/>
      </c>
      <c r="M323" s="10" t="str" cm="1">
        <f t="array" aca="1" ref="M323" ca="1">IF(AND($A323&lt;&gt;"",$A323&lt;&gt;"fin"),IF(INDEX(Dépenses!$A$2:$T$5000,$B323,M$1)="","",INDEX(Dépenses!$A$2:$T$5000,$B323,M$1)),"")</f>
        <v/>
      </c>
      <c r="N323" s="10" t="str" cm="1">
        <f t="array" aca="1" ref="N323" ca="1">IF(AND($A323&lt;&gt;"",$A323&lt;&gt;"fin"),IF(INDEX(Dépenses!$A$2:$T$5000,$B323,N$1)="","",INDEX(Dépenses!$A$2:$T$5000,$B323,N$1)),"")</f>
        <v/>
      </c>
      <c r="O323" s="10" t="str" cm="1">
        <f t="array" aca="1" ref="O323" ca="1">IF(AND($A323&lt;&gt;"",$A323&lt;&gt;"fin"),IF(INDEX(Dépenses!$A$2:$T$5000,$B323,O$1)="","",INDEX(Dépenses!$A$2:$T$5000,$B323,O$1)),"")</f>
        <v/>
      </c>
      <c r="P323" s="10" t="str" cm="1">
        <f t="array" aca="1" ref="P323" ca="1">IF(AND($A323&lt;&gt;"",$A323&lt;&gt;"fin"),IF(INDEX(Dépenses!$A$2:$T$5000,$B323,P$1)="","",INDEX(Dépenses!$A$2:$T$5000,$B323,P$1)),"")</f>
        <v/>
      </c>
      <c r="Q323" s="10" t="str" cm="1">
        <f t="array" aca="1" ref="Q323" ca="1">IF(AND($A323&lt;&gt;"",$A323&lt;&gt;"fin"),IF(INDEX(Dépenses!$A$2:$T$5000,$B323,Q$1)="","",INDEX(Dépenses!$A$2:$T$5000,$B323,Q$1)),"")</f>
        <v/>
      </c>
      <c r="R323" s="10" t="str" cm="1">
        <f t="array" aca="1" ref="R323" ca="1">IF(AND($A323&lt;&gt;"",$A323&lt;&gt;"fin"),IF(INDEX(Dépenses!$A$2:$T$5000,$B323,R$1)="","",INDEX(Dépenses!$A$2:$T$5000,$B323,R$1)),"")</f>
        <v/>
      </c>
      <c r="S323" s="10" t="str" cm="1">
        <f t="array" aca="1" ref="S323" ca="1">IF(AND($A323&lt;&gt;"",$A323&lt;&gt;"fin"),IF(INDEX(Dépenses!$A$2:$T$5000,$B323,S$1)="","",INDEX(Dépenses!$A$2:$T$5000,$B323,S$1)),"")</f>
        <v/>
      </c>
      <c r="T323" s="10" t="str" cm="1">
        <f t="array" aca="1" ref="T323" ca="1">IF(AND($A323&lt;&gt;"",$A323&lt;&gt;"fin"),IF(INDEX(Dépenses!$A$2:$T$5000,$B323,T$1)="","",INDEX(Dépenses!$A$2:$T$5000,$B323,T$1)),"")</f>
        <v/>
      </c>
    </row>
    <row r="324" spans="1:20" x14ac:dyDescent="0.25">
      <c r="A324" t="str">
        <f ca="1">IF(OR(A323="",A323="fin"),"",IF(ISNA(MATCH($F$3,OFFSET(Dépenses!$F$2:$F$5000,B323,0),0)),"fin",MATCH($F$3,OFFSET(Dépenses!$F$2:$F$5000,B323,0),0)))</f>
        <v/>
      </c>
      <c r="B324" t="str">
        <f t="shared" ca="1" si="6"/>
        <v/>
      </c>
      <c r="D324" s="79" t="str" cm="1">
        <f t="array" aca="1" ref="D324" ca="1">IF(AND($A324&lt;&gt;"",$A324&lt;&gt;"fin"),IF(INDEX(Dépenses!$A$2:$O$5000,$B324,D$1)="","",INDEX(Dépenses!$A$2:$O$5000,$B324,D$1)),"")</f>
        <v/>
      </c>
      <c r="E324" s="79" t="str" cm="1">
        <f t="array" aca="1" ref="E324" ca="1">IF(AND($A324&lt;&gt;"",$A324&lt;&gt;"fin"),IF(INDEX(Dépenses!$A$2:$O$5000,$B324,E$1)="","",INDEX(Dépenses!$A$2:$O$5000,$B324,E$1)),"")</f>
        <v/>
      </c>
      <c r="F324" s="79" t="str" cm="1">
        <f t="array" aca="1" ref="F324" ca="1">IF(AND($A324&lt;&gt;"",$A324&lt;&gt;"fin"),IF(INDEX(Dépenses!$A$2:$O$5000,$B324,F$1)="","",INDEX(Dépenses!$A$2:$O$5000,$B324,F$1)),"")</f>
        <v/>
      </c>
      <c r="G324" s="80" t="str" cm="1">
        <f t="array" aca="1" ref="G324" ca="1">IF(AND($A324&lt;&gt;"",$A324&lt;&gt;"fin"),IF(INDEX(Dépenses!$A$2:$O$5000,$B324,G$1)="","",INDEX(Dépenses!$A$2:$O$5000,$B324,G$1)),"")</f>
        <v/>
      </c>
      <c r="H324" s="11" t="str" cm="1">
        <f t="array" aca="1" ref="H324" ca="1">IF(AND($A324&lt;&gt;"",$A324&lt;&gt;"fin"),IF(INDEX(Dépenses!$A$2:$O$5000,$B324,H$1)="","",INDEX(Dépenses!$A$2:$O$5000,$B324,H$1)),"")</f>
        <v/>
      </c>
      <c r="I324" s="79" t="str" cm="1">
        <f t="array" aca="1" ref="I324" ca="1">IF(AND($A324&lt;&gt;"",$A324&lt;&gt;"fin"),IF(INDEX(Dépenses!$A$2:$O$5000,$B324,I$1)="","",INDEX(Dépenses!$A$2:$O$5000,$B324,I$1)),"")</f>
        <v/>
      </c>
      <c r="J324" s="81" t="str" cm="1">
        <f t="array" aca="1" ref="J324" ca="1">IF(AND($A324&lt;&gt;"",$A324&lt;&gt;"fin"),IF(INDEX(Dépenses!$A$2:$O$5000,$B324,J$1)="","",INDEX(Dépenses!$A$2:$O$5000,$B324,J$1)),"")</f>
        <v/>
      </c>
      <c r="K324" s="10" t="str" cm="1">
        <f t="array" aca="1" ref="K324" ca="1">IF(AND($A324&lt;&gt;"",$A324&lt;&gt;"fin"),IF(INDEX(Dépenses!$A$2:$T$5000,$B324,K$1)="","",INDEX(Dépenses!$A$2:$T$5000,$B324,K$1)),"")</f>
        <v/>
      </c>
      <c r="L324" s="10" t="str" cm="1">
        <f t="array" aca="1" ref="L324" ca="1">IF(AND($A324&lt;&gt;"",$A324&lt;&gt;"fin"),IF(INDEX(Dépenses!$A$2:$T$5000,$B324,L$1)="","",INDEX(Dépenses!$A$2:$T$5000,$B324,L$1)),"")</f>
        <v/>
      </c>
      <c r="M324" s="10" t="str" cm="1">
        <f t="array" aca="1" ref="M324" ca="1">IF(AND($A324&lt;&gt;"",$A324&lt;&gt;"fin"),IF(INDEX(Dépenses!$A$2:$T$5000,$B324,M$1)="","",INDEX(Dépenses!$A$2:$T$5000,$B324,M$1)),"")</f>
        <v/>
      </c>
      <c r="N324" s="10" t="str" cm="1">
        <f t="array" aca="1" ref="N324" ca="1">IF(AND($A324&lt;&gt;"",$A324&lt;&gt;"fin"),IF(INDEX(Dépenses!$A$2:$T$5000,$B324,N$1)="","",INDEX(Dépenses!$A$2:$T$5000,$B324,N$1)),"")</f>
        <v/>
      </c>
      <c r="O324" s="10" t="str" cm="1">
        <f t="array" aca="1" ref="O324" ca="1">IF(AND($A324&lt;&gt;"",$A324&lt;&gt;"fin"),IF(INDEX(Dépenses!$A$2:$T$5000,$B324,O$1)="","",INDEX(Dépenses!$A$2:$T$5000,$B324,O$1)),"")</f>
        <v/>
      </c>
      <c r="P324" s="10" t="str" cm="1">
        <f t="array" aca="1" ref="P324" ca="1">IF(AND($A324&lt;&gt;"",$A324&lt;&gt;"fin"),IF(INDEX(Dépenses!$A$2:$T$5000,$B324,P$1)="","",INDEX(Dépenses!$A$2:$T$5000,$B324,P$1)),"")</f>
        <v/>
      </c>
      <c r="Q324" s="10" t="str" cm="1">
        <f t="array" aca="1" ref="Q324" ca="1">IF(AND($A324&lt;&gt;"",$A324&lt;&gt;"fin"),IF(INDEX(Dépenses!$A$2:$T$5000,$B324,Q$1)="","",INDEX(Dépenses!$A$2:$T$5000,$B324,Q$1)),"")</f>
        <v/>
      </c>
      <c r="R324" s="10" t="str" cm="1">
        <f t="array" aca="1" ref="R324" ca="1">IF(AND($A324&lt;&gt;"",$A324&lt;&gt;"fin"),IF(INDEX(Dépenses!$A$2:$T$5000,$B324,R$1)="","",INDEX(Dépenses!$A$2:$T$5000,$B324,R$1)),"")</f>
        <v/>
      </c>
      <c r="S324" s="10" t="str" cm="1">
        <f t="array" aca="1" ref="S324" ca="1">IF(AND($A324&lt;&gt;"",$A324&lt;&gt;"fin"),IF(INDEX(Dépenses!$A$2:$T$5000,$B324,S$1)="","",INDEX(Dépenses!$A$2:$T$5000,$B324,S$1)),"")</f>
        <v/>
      </c>
      <c r="T324" s="10" t="str" cm="1">
        <f t="array" aca="1" ref="T324" ca="1">IF(AND($A324&lt;&gt;"",$A324&lt;&gt;"fin"),IF(INDEX(Dépenses!$A$2:$T$5000,$B324,T$1)="","",INDEX(Dépenses!$A$2:$T$5000,$B324,T$1)),"")</f>
        <v/>
      </c>
    </row>
    <row r="325" spans="1:20" x14ac:dyDescent="0.25">
      <c r="A325" t="str">
        <f ca="1">IF(OR(A324="",A324="fin"),"",IF(ISNA(MATCH($F$3,OFFSET(Dépenses!$F$2:$F$5000,B324,0),0)),"fin",MATCH($F$3,OFFSET(Dépenses!$F$2:$F$5000,B324,0),0)))</f>
        <v/>
      </c>
      <c r="B325" t="str">
        <f t="shared" ca="1" si="6"/>
        <v/>
      </c>
      <c r="D325" s="79" t="str" cm="1">
        <f t="array" aca="1" ref="D325" ca="1">IF(AND($A325&lt;&gt;"",$A325&lt;&gt;"fin"),IF(INDEX(Dépenses!$A$2:$O$5000,$B325,D$1)="","",INDEX(Dépenses!$A$2:$O$5000,$B325,D$1)),"")</f>
        <v/>
      </c>
      <c r="E325" s="79" t="str" cm="1">
        <f t="array" aca="1" ref="E325" ca="1">IF(AND($A325&lt;&gt;"",$A325&lt;&gt;"fin"),IF(INDEX(Dépenses!$A$2:$O$5000,$B325,E$1)="","",INDEX(Dépenses!$A$2:$O$5000,$B325,E$1)),"")</f>
        <v/>
      </c>
      <c r="F325" s="79" t="str" cm="1">
        <f t="array" aca="1" ref="F325" ca="1">IF(AND($A325&lt;&gt;"",$A325&lt;&gt;"fin"),IF(INDEX(Dépenses!$A$2:$O$5000,$B325,F$1)="","",INDEX(Dépenses!$A$2:$O$5000,$B325,F$1)),"")</f>
        <v/>
      </c>
      <c r="G325" s="80" t="str" cm="1">
        <f t="array" aca="1" ref="G325" ca="1">IF(AND($A325&lt;&gt;"",$A325&lt;&gt;"fin"),IF(INDEX(Dépenses!$A$2:$O$5000,$B325,G$1)="","",INDEX(Dépenses!$A$2:$O$5000,$B325,G$1)),"")</f>
        <v/>
      </c>
      <c r="H325" s="11" t="str" cm="1">
        <f t="array" aca="1" ref="H325" ca="1">IF(AND($A325&lt;&gt;"",$A325&lt;&gt;"fin"),IF(INDEX(Dépenses!$A$2:$O$5000,$B325,H$1)="","",INDEX(Dépenses!$A$2:$O$5000,$B325,H$1)),"")</f>
        <v/>
      </c>
      <c r="I325" s="79" t="str" cm="1">
        <f t="array" aca="1" ref="I325" ca="1">IF(AND($A325&lt;&gt;"",$A325&lt;&gt;"fin"),IF(INDEX(Dépenses!$A$2:$O$5000,$B325,I$1)="","",INDEX(Dépenses!$A$2:$O$5000,$B325,I$1)),"")</f>
        <v/>
      </c>
      <c r="J325" s="81" t="str" cm="1">
        <f t="array" aca="1" ref="J325" ca="1">IF(AND($A325&lt;&gt;"",$A325&lt;&gt;"fin"),IF(INDEX(Dépenses!$A$2:$O$5000,$B325,J$1)="","",INDEX(Dépenses!$A$2:$O$5000,$B325,J$1)),"")</f>
        <v/>
      </c>
      <c r="K325" s="10" t="str" cm="1">
        <f t="array" aca="1" ref="K325" ca="1">IF(AND($A325&lt;&gt;"",$A325&lt;&gt;"fin"),IF(INDEX(Dépenses!$A$2:$T$5000,$B325,K$1)="","",INDEX(Dépenses!$A$2:$T$5000,$B325,K$1)),"")</f>
        <v/>
      </c>
      <c r="L325" s="10" t="str" cm="1">
        <f t="array" aca="1" ref="L325" ca="1">IF(AND($A325&lt;&gt;"",$A325&lt;&gt;"fin"),IF(INDEX(Dépenses!$A$2:$T$5000,$B325,L$1)="","",INDEX(Dépenses!$A$2:$T$5000,$B325,L$1)),"")</f>
        <v/>
      </c>
      <c r="M325" s="10" t="str" cm="1">
        <f t="array" aca="1" ref="M325" ca="1">IF(AND($A325&lt;&gt;"",$A325&lt;&gt;"fin"),IF(INDEX(Dépenses!$A$2:$T$5000,$B325,M$1)="","",INDEX(Dépenses!$A$2:$T$5000,$B325,M$1)),"")</f>
        <v/>
      </c>
      <c r="N325" s="10" t="str" cm="1">
        <f t="array" aca="1" ref="N325" ca="1">IF(AND($A325&lt;&gt;"",$A325&lt;&gt;"fin"),IF(INDEX(Dépenses!$A$2:$T$5000,$B325,N$1)="","",INDEX(Dépenses!$A$2:$T$5000,$B325,N$1)),"")</f>
        <v/>
      </c>
      <c r="O325" s="10" t="str" cm="1">
        <f t="array" aca="1" ref="O325" ca="1">IF(AND($A325&lt;&gt;"",$A325&lt;&gt;"fin"),IF(INDEX(Dépenses!$A$2:$T$5000,$B325,O$1)="","",INDEX(Dépenses!$A$2:$T$5000,$B325,O$1)),"")</f>
        <v/>
      </c>
      <c r="P325" s="10" t="str" cm="1">
        <f t="array" aca="1" ref="P325" ca="1">IF(AND($A325&lt;&gt;"",$A325&lt;&gt;"fin"),IF(INDEX(Dépenses!$A$2:$T$5000,$B325,P$1)="","",INDEX(Dépenses!$A$2:$T$5000,$B325,P$1)),"")</f>
        <v/>
      </c>
      <c r="Q325" s="10" t="str" cm="1">
        <f t="array" aca="1" ref="Q325" ca="1">IF(AND($A325&lt;&gt;"",$A325&lt;&gt;"fin"),IF(INDEX(Dépenses!$A$2:$T$5000,$B325,Q$1)="","",INDEX(Dépenses!$A$2:$T$5000,$B325,Q$1)),"")</f>
        <v/>
      </c>
      <c r="R325" s="10" t="str" cm="1">
        <f t="array" aca="1" ref="R325" ca="1">IF(AND($A325&lt;&gt;"",$A325&lt;&gt;"fin"),IF(INDEX(Dépenses!$A$2:$T$5000,$B325,R$1)="","",INDEX(Dépenses!$A$2:$T$5000,$B325,R$1)),"")</f>
        <v/>
      </c>
      <c r="S325" s="10" t="str" cm="1">
        <f t="array" aca="1" ref="S325" ca="1">IF(AND($A325&lt;&gt;"",$A325&lt;&gt;"fin"),IF(INDEX(Dépenses!$A$2:$T$5000,$B325,S$1)="","",INDEX(Dépenses!$A$2:$T$5000,$B325,S$1)),"")</f>
        <v/>
      </c>
      <c r="T325" s="10" t="str" cm="1">
        <f t="array" aca="1" ref="T325" ca="1">IF(AND($A325&lt;&gt;"",$A325&lt;&gt;"fin"),IF(INDEX(Dépenses!$A$2:$T$5000,$B325,T$1)="","",INDEX(Dépenses!$A$2:$T$5000,$B325,T$1)),"")</f>
        <v/>
      </c>
    </row>
    <row r="326" spans="1:20" x14ac:dyDescent="0.25">
      <c r="A326" t="str">
        <f ca="1">IF(OR(A325="",A325="fin"),"",IF(ISNA(MATCH($F$3,OFFSET(Dépenses!$F$2:$F$5000,B325,0),0)),"fin",MATCH($F$3,OFFSET(Dépenses!$F$2:$F$5000,B325,0),0)))</f>
        <v/>
      </c>
      <c r="B326" t="str">
        <f t="shared" ca="1" si="6"/>
        <v/>
      </c>
      <c r="D326" s="79" t="str" cm="1">
        <f t="array" aca="1" ref="D326" ca="1">IF(AND($A326&lt;&gt;"",$A326&lt;&gt;"fin"),IF(INDEX(Dépenses!$A$2:$O$5000,$B326,D$1)="","",INDEX(Dépenses!$A$2:$O$5000,$B326,D$1)),"")</f>
        <v/>
      </c>
      <c r="E326" s="79" t="str" cm="1">
        <f t="array" aca="1" ref="E326" ca="1">IF(AND($A326&lt;&gt;"",$A326&lt;&gt;"fin"),IF(INDEX(Dépenses!$A$2:$O$5000,$B326,E$1)="","",INDEX(Dépenses!$A$2:$O$5000,$B326,E$1)),"")</f>
        <v/>
      </c>
      <c r="F326" s="79" t="str" cm="1">
        <f t="array" aca="1" ref="F326" ca="1">IF(AND($A326&lt;&gt;"",$A326&lt;&gt;"fin"),IF(INDEX(Dépenses!$A$2:$O$5000,$B326,F$1)="","",INDEX(Dépenses!$A$2:$O$5000,$B326,F$1)),"")</f>
        <v/>
      </c>
      <c r="G326" s="80" t="str" cm="1">
        <f t="array" aca="1" ref="G326" ca="1">IF(AND($A326&lt;&gt;"",$A326&lt;&gt;"fin"),IF(INDEX(Dépenses!$A$2:$O$5000,$B326,G$1)="","",INDEX(Dépenses!$A$2:$O$5000,$B326,G$1)),"")</f>
        <v/>
      </c>
      <c r="H326" s="11" t="str" cm="1">
        <f t="array" aca="1" ref="H326" ca="1">IF(AND($A326&lt;&gt;"",$A326&lt;&gt;"fin"),IF(INDEX(Dépenses!$A$2:$O$5000,$B326,H$1)="","",INDEX(Dépenses!$A$2:$O$5000,$B326,H$1)),"")</f>
        <v/>
      </c>
      <c r="I326" s="79" t="str" cm="1">
        <f t="array" aca="1" ref="I326" ca="1">IF(AND($A326&lt;&gt;"",$A326&lt;&gt;"fin"),IF(INDEX(Dépenses!$A$2:$O$5000,$B326,I$1)="","",INDEX(Dépenses!$A$2:$O$5000,$B326,I$1)),"")</f>
        <v/>
      </c>
      <c r="J326" s="81" t="str" cm="1">
        <f t="array" aca="1" ref="J326" ca="1">IF(AND($A326&lt;&gt;"",$A326&lt;&gt;"fin"),IF(INDEX(Dépenses!$A$2:$O$5000,$B326,J$1)="","",INDEX(Dépenses!$A$2:$O$5000,$B326,J$1)),"")</f>
        <v/>
      </c>
      <c r="K326" s="10" t="str" cm="1">
        <f t="array" aca="1" ref="K326" ca="1">IF(AND($A326&lt;&gt;"",$A326&lt;&gt;"fin"),IF(INDEX(Dépenses!$A$2:$T$5000,$B326,K$1)="","",INDEX(Dépenses!$A$2:$T$5000,$B326,K$1)),"")</f>
        <v/>
      </c>
      <c r="L326" s="10" t="str" cm="1">
        <f t="array" aca="1" ref="L326" ca="1">IF(AND($A326&lt;&gt;"",$A326&lt;&gt;"fin"),IF(INDEX(Dépenses!$A$2:$T$5000,$B326,L$1)="","",INDEX(Dépenses!$A$2:$T$5000,$B326,L$1)),"")</f>
        <v/>
      </c>
      <c r="M326" s="10" t="str" cm="1">
        <f t="array" aca="1" ref="M326" ca="1">IF(AND($A326&lt;&gt;"",$A326&lt;&gt;"fin"),IF(INDEX(Dépenses!$A$2:$T$5000,$B326,M$1)="","",INDEX(Dépenses!$A$2:$T$5000,$B326,M$1)),"")</f>
        <v/>
      </c>
      <c r="N326" s="10" t="str" cm="1">
        <f t="array" aca="1" ref="N326" ca="1">IF(AND($A326&lt;&gt;"",$A326&lt;&gt;"fin"),IF(INDEX(Dépenses!$A$2:$T$5000,$B326,N$1)="","",INDEX(Dépenses!$A$2:$T$5000,$B326,N$1)),"")</f>
        <v/>
      </c>
      <c r="O326" s="10" t="str" cm="1">
        <f t="array" aca="1" ref="O326" ca="1">IF(AND($A326&lt;&gt;"",$A326&lt;&gt;"fin"),IF(INDEX(Dépenses!$A$2:$T$5000,$B326,O$1)="","",INDEX(Dépenses!$A$2:$T$5000,$B326,O$1)),"")</f>
        <v/>
      </c>
      <c r="P326" s="10" t="str" cm="1">
        <f t="array" aca="1" ref="P326" ca="1">IF(AND($A326&lt;&gt;"",$A326&lt;&gt;"fin"),IF(INDEX(Dépenses!$A$2:$T$5000,$B326,P$1)="","",INDEX(Dépenses!$A$2:$T$5000,$B326,P$1)),"")</f>
        <v/>
      </c>
      <c r="Q326" s="10" t="str" cm="1">
        <f t="array" aca="1" ref="Q326" ca="1">IF(AND($A326&lt;&gt;"",$A326&lt;&gt;"fin"),IF(INDEX(Dépenses!$A$2:$T$5000,$B326,Q$1)="","",INDEX(Dépenses!$A$2:$T$5000,$B326,Q$1)),"")</f>
        <v/>
      </c>
      <c r="R326" s="10" t="str" cm="1">
        <f t="array" aca="1" ref="R326" ca="1">IF(AND($A326&lt;&gt;"",$A326&lt;&gt;"fin"),IF(INDEX(Dépenses!$A$2:$T$5000,$B326,R$1)="","",INDEX(Dépenses!$A$2:$T$5000,$B326,R$1)),"")</f>
        <v/>
      </c>
      <c r="S326" s="10" t="str" cm="1">
        <f t="array" aca="1" ref="S326" ca="1">IF(AND($A326&lt;&gt;"",$A326&lt;&gt;"fin"),IF(INDEX(Dépenses!$A$2:$T$5000,$B326,S$1)="","",INDEX(Dépenses!$A$2:$T$5000,$B326,S$1)),"")</f>
        <v/>
      </c>
      <c r="T326" s="10" t="str" cm="1">
        <f t="array" aca="1" ref="T326" ca="1">IF(AND($A326&lt;&gt;"",$A326&lt;&gt;"fin"),IF(INDEX(Dépenses!$A$2:$T$5000,$B326,T$1)="","",INDEX(Dépenses!$A$2:$T$5000,$B326,T$1)),"")</f>
        <v/>
      </c>
    </row>
    <row r="327" spans="1:20" x14ac:dyDescent="0.25">
      <c r="A327" t="str">
        <f ca="1">IF(OR(A326="",A326="fin"),"",IF(ISNA(MATCH($F$3,OFFSET(Dépenses!$F$2:$F$5000,B326,0),0)),"fin",MATCH($F$3,OFFSET(Dépenses!$F$2:$F$5000,B326,0),0)))</f>
        <v/>
      </c>
      <c r="B327" t="str">
        <f t="shared" ca="1" si="6"/>
        <v/>
      </c>
      <c r="D327" s="79" t="str" cm="1">
        <f t="array" aca="1" ref="D327" ca="1">IF(AND($A327&lt;&gt;"",$A327&lt;&gt;"fin"),IF(INDEX(Dépenses!$A$2:$O$5000,$B327,D$1)="","",INDEX(Dépenses!$A$2:$O$5000,$B327,D$1)),"")</f>
        <v/>
      </c>
      <c r="E327" s="79" t="str" cm="1">
        <f t="array" aca="1" ref="E327" ca="1">IF(AND($A327&lt;&gt;"",$A327&lt;&gt;"fin"),IF(INDEX(Dépenses!$A$2:$O$5000,$B327,E$1)="","",INDEX(Dépenses!$A$2:$O$5000,$B327,E$1)),"")</f>
        <v/>
      </c>
      <c r="F327" s="79" t="str" cm="1">
        <f t="array" aca="1" ref="F327" ca="1">IF(AND($A327&lt;&gt;"",$A327&lt;&gt;"fin"),IF(INDEX(Dépenses!$A$2:$O$5000,$B327,F$1)="","",INDEX(Dépenses!$A$2:$O$5000,$B327,F$1)),"")</f>
        <v/>
      </c>
      <c r="G327" s="80" t="str" cm="1">
        <f t="array" aca="1" ref="G327" ca="1">IF(AND($A327&lt;&gt;"",$A327&lt;&gt;"fin"),IF(INDEX(Dépenses!$A$2:$O$5000,$B327,G$1)="","",INDEX(Dépenses!$A$2:$O$5000,$B327,G$1)),"")</f>
        <v/>
      </c>
      <c r="H327" s="11" t="str" cm="1">
        <f t="array" aca="1" ref="H327" ca="1">IF(AND($A327&lt;&gt;"",$A327&lt;&gt;"fin"),IF(INDEX(Dépenses!$A$2:$O$5000,$B327,H$1)="","",INDEX(Dépenses!$A$2:$O$5000,$B327,H$1)),"")</f>
        <v/>
      </c>
      <c r="I327" s="79" t="str" cm="1">
        <f t="array" aca="1" ref="I327" ca="1">IF(AND($A327&lt;&gt;"",$A327&lt;&gt;"fin"),IF(INDEX(Dépenses!$A$2:$O$5000,$B327,I$1)="","",INDEX(Dépenses!$A$2:$O$5000,$B327,I$1)),"")</f>
        <v/>
      </c>
      <c r="J327" s="81" t="str" cm="1">
        <f t="array" aca="1" ref="J327" ca="1">IF(AND($A327&lt;&gt;"",$A327&lt;&gt;"fin"),IF(INDEX(Dépenses!$A$2:$O$5000,$B327,J$1)="","",INDEX(Dépenses!$A$2:$O$5000,$B327,J$1)),"")</f>
        <v/>
      </c>
      <c r="K327" s="10" t="str" cm="1">
        <f t="array" aca="1" ref="K327" ca="1">IF(AND($A327&lt;&gt;"",$A327&lt;&gt;"fin"),IF(INDEX(Dépenses!$A$2:$T$5000,$B327,K$1)="","",INDEX(Dépenses!$A$2:$T$5000,$B327,K$1)),"")</f>
        <v/>
      </c>
      <c r="L327" s="10" t="str" cm="1">
        <f t="array" aca="1" ref="L327" ca="1">IF(AND($A327&lt;&gt;"",$A327&lt;&gt;"fin"),IF(INDEX(Dépenses!$A$2:$T$5000,$B327,L$1)="","",INDEX(Dépenses!$A$2:$T$5000,$B327,L$1)),"")</f>
        <v/>
      </c>
      <c r="M327" s="10" t="str" cm="1">
        <f t="array" aca="1" ref="M327" ca="1">IF(AND($A327&lt;&gt;"",$A327&lt;&gt;"fin"),IF(INDEX(Dépenses!$A$2:$T$5000,$B327,M$1)="","",INDEX(Dépenses!$A$2:$T$5000,$B327,M$1)),"")</f>
        <v/>
      </c>
      <c r="N327" s="10" t="str" cm="1">
        <f t="array" aca="1" ref="N327" ca="1">IF(AND($A327&lt;&gt;"",$A327&lt;&gt;"fin"),IF(INDEX(Dépenses!$A$2:$T$5000,$B327,N$1)="","",INDEX(Dépenses!$A$2:$T$5000,$B327,N$1)),"")</f>
        <v/>
      </c>
      <c r="O327" s="10" t="str" cm="1">
        <f t="array" aca="1" ref="O327" ca="1">IF(AND($A327&lt;&gt;"",$A327&lt;&gt;"fin"),IF(INDEX(Dépenses!$A$2:$T$5000,$B327,O$1)="","",INDEX(Dépenses!$A$2:$T$5000,$B327,O$1)),"")</f>
        <v/>
      </c>
      <c r="P327" s="10" t="str" cm="1">
        <f t="array" aca="1" ref="P327" ca="1">IF(AND($A327&lt;&gt;"",$A327&lt;&gt;"fin"),IF(INDEX(Dépenses!$A$2:$T$5000,$B327,P$1)="","",INDEX(Dépenses!$A$2:$T$5000,$B327,P$1)),"")</f>
        <v/>
      </c>
      <c r="Q327" s="10" t="str" cm="1">
        <f t="array" aca="1" ref="Q327" ca="1">IF(AND($A327&lt;&gt;"",$A327&lt;&gt;"fin"),IF(INDEX(Dépenses!$A$2:$T$5000,$B327,Q$1)="","",INDEX(Dépenses!$A$2:$T$5000,$B327,Q$1)),"")</f>
        <v/>
      </c>
      <c r="R327" s="10" t="str" cm="1">
        <f t="array" aca="1" ref="R327" ca="1">IF(AND($A327&lt;&gt;"",$A327&lt;&gt;"fin"),IF(INDEX(Dépenses!$A$2:$T$5000,$B327,R$1)="","",INDEX(Dépenses!$A$2:$T$5000,$B327,R$1)),"")</f>
        <v/>
      </c>
      <c r="S327" s="10" t="str" cm="1">
        <f t="array" aca="1" ref="S327" ca="1">IF(AND($A327&lt;&gt;"",$A327&lt;&gt;"fin"),IF(INDEX(Dépenses!$A$2:$T$5000,$B327,S$1)="","",INDEX(Dépenses!$A$2:$T$5000,$B327,S$1)),"")</f>
        <v/>
      </c>
      <c r="T327" s="10" t="str" cm="1">
        <f t="array" aca="1" ref="T327" ca="1">IF(AND($A327&lt;&gt;"",$A327&lt;&gt;"fin"),IF(INDEX(Dépenses!$A$2:$T$5000,$B327,T$1)="","",INDEX(Dépenses!$A$2:$T$5000,$B327,T$1)),"")</f>
        <v/>
      </c>
    </row>
    <row r="328" spans="1:20" x14ac:dyDescent="0.25">
      <c r="A328" t="str">
        <f ca="1">IF(OR(A327="",A327="fin"),"",IF(ISNA(MATCH($F$3,OFFSET(Dépenses!$F$2:$F$5000,B327,0),0)),"fin",MATCH($F$3,OFFSET(Dépenses!$F$2:$F$5000,B327,0),0)))</f>
        <v/>
      </c>
      <c r="B328" t="str">
        <f t="shared" ca="1" si="6"/>
        <v/>
      </c>
      <c r="D328" s="79" t="str" cm="1">
        <f t="array" aca="1" ref="D328" ca="1">IF(AND($A328&lt;&gt;"",$A328&lt;&gt;"fin"),IF(INDEX(Dépenses!$A$2:$O$5000,$B328,D$1)="","",INDEX(Dépenses!$A$2:$O$5000,$B328,D$1)),"")</f>
        <v/>
      </c>
      <c r="E328" s="79" t="str" cm="1">
        <f t="array" aca="1" ref="E328" ca="1">IF(AND($A328&lt;&gt;"",$A328&lt;&gt;"fin"),IF(INDEX(Dépenses!$A$2:$O$5000,$B328,E$1)="","",INDEX(Dépenses!$A$2:$O$5000,$B328,E$1)),"")</f>
        <v/>
      </c>
      <c r="F328" s="79" t="str" cm="1">
        <f t="array" aca="1" ref="F328" ca="1">IF(AND($A328&lt;&gt;"",$A328&lt;&gt;"fin"),IF(INDEX(Dépenses!$A$2:$O$5000,$B328,F$1)="","",INDEX(Dépenses!$A$2:$O$5000,$B328,F$1)),"")</f>
        <v/>
      </c>
      <c r="G328" s="80" t="str" cm="1">
        <f t="array" aca="1" ref="G328" ca="1">IF(AND($A328&lt;&gt;"",$A328&lt;&gt;"fin"),IF(INDEX(Dépenses!$A$2:$O$5000,$B328,G$1)="","",INDEX(Dépenses!$A$2:$O$5000,$B328,G$1)),"")</f>
        <v/>
      </c>
      <c r="H328" s="11" t="str" cm="1">
        <f t="array" aca="1" ref="H328" ca="1">IF(AND($A328&lt;&gt;"",$A328&lt;&gt;"fin"),IF(INDEX(Dépenses!$A$2:$O$5000,$B328,H$1)="","",INDEX(Dépenses!$A$2:$O$5000,$B328,H$1)),"")</f>
        <v/>
      </c>
      <c r="I328" s="79" t="str" cm="1">
        <f t="array" aca="1" ref="I328" ca="1">IF(AND($A328&lt;&gt;"",$A328&lt;&gt;"fin"),IF(INDEX(Dépenses!$A$2:$O$5000,$B328,I$1)="","",INDEX(Dépenses!$A$2:$O$5000,$B328,I$1)),"")</f>
        <v/>
      </c>
      <c r="J328" s="81" t="str" cm="1">
        <f t="array" aca="1" ref="J328" ca="1">IF(AND($A328&lt;&gt;"",$A328&lt;&gt;"fin"),IF(INDEX(Dépenses!$A$2:$O$5000,$B328,J$1)="","",INDEX(Dépenses!$A$2:$O$5000,$B328,J$1)),"")</f>
        <v/>
      </c>
      <c r="K328" s="10" t="str" cm="1">
        <f t="array" aca="1" ref="K328" ca="1">IF(AND($A328&lt;&gt;"",$A328&lt;&gt;"fin"),IF(INDEX(Dépenses!$A$2:$T$5000,$B328,K$1)="","",INDEX(Dépenses!$A$2:$T$5000,$B328,K$1)),"")</f>
        <v/>
      </c>
      <c r="L328" s="10" t="str" cm="1">
        <f t="array" aca="1" ref="L328" ca="1">IF(AND($A328&lt;&gt;"",$A328&lt;&gt;"fin"),IF(INDEX(Dépenses!$A$2:$T$5000,$B328,L$1)="","",INDEX(Dépenses!$A$2:$T$5000,$B328,L$1)),"")</f>
        <v/>
      </c>
      <c r="M328" s="10" t="str" cm="1">
        <f t="array" aca="1" ref="M328" ca="1">IF(AND($A328&lt;&gt;"",$A328&lt;&gt;"fin"),IF(INDEX(Dépenses!$A$2:$T$5000,$B328,M$1)="","",INDEX(Dépenses!$A$2:$T$5000,$B328,M$1)),"")</f>
        <v/>
      </c>
      <c r="N328" s="10" t="str" cm="1">
        <f t="array" aca="1" ref="N328" ca="1">IF(AND($A328&lt;&gt;"",$A328&lt;&gt;"fin"),IF(INDEX(Dépenses!$A$2:$T$5000,$B328,N$1)="","",INDEX(Dépenses!$A$2:$T$5000,$B328,N$1)),"")</f>
        <v/>
      </c>
      <c r="O328" s="10" t="str" cm="1">
        <f t="array" aca="1" ref="O328" ca="1">IF(AND($A328&lt;&gt;"",$A328&lt;&gt;"fin"),IF(INDEX(Dépenses!$A$2:$T$5000,$B328,O$1)="","",INDEX(Dépenses!$A$2:$T$5000,$B328,O$1)),"")</f>
        <v/>
      </c>
      <c r="P328" s="10" t="str" cm="1">
        <f t="array" aca="1" ref="P328" ca="1">IF(AND($A328&lt;&gt;"",$A328&lt;&gt;"fin"),IF(INDEX(Dépenses!$A$2:$T$5000,$B328,P$1)="","",INDEX(Dépenses!$A$2:$T$5000,$B328,P$1)),"")</f>
        <v/>
      </c>
      <c r="Q328" s="10" t="str" cm="1">
        <f t="array" aca="1" ref="Q328" ca="1">IF(AND($A328&lt;&gt;"",$A328&lt;&gt;"fin"),IF(INDEX(Dépenses!$A$2:$T$5000,$B328,Q$1)="","",INDEX(Dépenses!$A$2:$T$5000,$B328,Q$1)),"")</f>
        <v/>
      </c>
      <c r="R328" s="10" t="str" cm="1">
        <f t="array" aca="1" ref="R328" ca="1">IF(AND($A328&lt;&gt;"",$A328&lt;&gt;"fin"),IF(INDEX(Dépenses!$A$2:$T$5000,$B328,R$1)="","",INDEX(Dépenses!$A$2:$T$5000,$B328,R$1)),"")</f>
        <v/>
      </c>
      <c r="S328" s="10" t="str" cm="1">
        <f t="array" aca="1" ref="S328" ca="1">IF(AND($A328&lt;&gt;"",$A328&lt;&gt;"fin"),IF(INDEX(Dépenses!$A$2:$T$5000,$B328,S$1)="","",INDEX(Dépenses!$A$2:$T$5000,$B328,S$1)),"")</f>
        <v/>
      </c>
      <c r="T328" s="10" t="str" cm="1">
        <f t="array" aca="1" ref="T328" ca="1">IF(AND($A328&lt;&gt;"",$A328&lt;&gt;"fin"),IF(INDEX(Dépenses!$A$2:$T$5000,$B328,T$1)="","",INDEX(Dépenses!$A$2:$T$5000,$B328,T$1)),"")</f>
        <v/>
      </c>
    </row>
    <row r="329" spans="1:20" x14ac:dyDescent="0.25">
      <c r="A329" t="str">
        <f ca="1">IF(OR(A328="",A328="fin"),"",IF(ISNA(MATCH($F$3,OFFSET(Dépenses!$F$2:$F$5000,B328,0),0)),"fin",MATCH($F$3,OFFSET(Dépenses!$F$2:$F$5000,B328,0),0)))</f>
        <v/>
      </c>
      <c r="B329" t="str">
        <f t="shared" ca="1" si="6"/>
        <v/>
      </c>
      <c r="D329" s="79" t="str" cm="1">
        <f t="array" aca="1" ref="D329" ca="1">IF(AND($A329&lt;&gt;"",$A329&lt;&gt;"fin"),IF(INDEX(Dépenses!$A$2:$O$5000,$B329,D$1)="","",INDEX(Dépenses!$A$2:$O$5000,$B329,D$1)),"")</f>
        <v/>
      </c>
      <c r="E329" s="79" t="str" cm="1">
        <f t="array" aca="1" ref="E329" ca="1">IF(AND($A329&lt;&gt;"",$A329&lt;&gt;"fin"),IF(INDEX(Dépenses!$A$2:$O$5000,$B329,E$1)="","",INDEX(Dépenses!$A$2:$O$5000,$B329,E$1)),"")</f>
        <v/>
      </c>
      <c r="F329" s="79" t="str" cm="1">
        <f t="array" aca="1" ref="F329" ca="1">IF(AND($A329&lt;&gt;"",$A329&lt;&gt;"fin"),IF(INDEX(Dépenses!$A$2:$O$5000,$B329,F$1)="","",INDEX(Dépenses!$A$2:$O$5000,$B329,F$1)),"")</f>
        <v/>
      </c>
      <c r="G329" s="80" t="str" cm="1">
        <f t="array" aca="1" ref="G329" ca="1">IF(AND($A329&lt;&gt;"",$A329&lt;&gt;"fin"),IF(INDEX(Dépenses!$A$2:$O$5000,$B329,G$1)="","",INDEX(Dépenses!$A$2:$O$5000,$B329,G$1)),"")</f>
        <v/>
      </c>
      <c r="H329" s="11" t="str" cm="1">
        <f t="array" aca="1" ref="H329" ca="1">IF(AND($A329&lt;&gt;"",$A329&lt;&gt;"fin"),IF(INDEX(Dépenses!$A$2:$O$5000,$B329,H$1)="","",INDEX(Dépenses!$A$2:$O$5000,$B329,H$1)),"")</f>
        <v/>
      </c>
      <c r="I329" s="79" t="str" cm="1">
        <f t="array" aca="1" ref="I329" ca="1">IF(AND($A329&lt;&gt;"",$A329&lt;&gt;"fin"),IF(INDEX(Dépenses!$A$2:$O$5000,$B329,I$1)="","",INDEX(Dépenses!$A$2:$O$5000,$B329,I$1)),"")</f>
        <v/>
      </c>
      <c r="J329" s="81" t="str" cm="1">
        <f t="array" aca="1" ref="J329" ca="1">IF(AND($A329&lt;&gt;"",$A329&lt;&gt;"fin"),IF(INDEX(Dépenses!$A$2:$O$5000,$B329,J$1)="","",INDEX(Dépenses!$A$2:$O$5000,$B329,J$1)),"")</f>
        <v/>
      </c>
      <c r="K329" s="10" t="str" cm="1">
        <f t="array" aca="1" ref="K329" ca="1">IF(AND($A329&lt;&gt;"",$A329&lt;&gt;"fin"),IF(INDEX(Dépenses!$A$2:$T$5000,$B329,K$1)="","",INDEX(Dépenses!$A$2:$T$5000,$B329,K$1)),"")</f>
        <v/>
      </c>
      <c r="L329" s="10" t="str" cm="1">
        <f t="array" aca="1" ref="L329" ca="1">IF(AND($A329&lt;&gt;"",$A329&lt;&gt;"fin"),IF(INDEX(Dépenses!$A$2:$T$5000,$B329,L$1)="","",INDEX(Dépenses!$A$2:$T$5000,$B329,L$1)),"")</f>
        <v/>
      </c>
      <c r="M329" s="10" t="str" cm="1">
        <f t="array" aca="1" ref="M329" ca="1">IF(AND($A329&lt;&gt;"",$A329&lt;&gt;"fin"),IF(INDEX(Dépenses!$A$2:$T$5000,$B329,M$1)="","",INDEX(Dépenses!$A$2:$T$5000,$B329,M$1)),"")</f>
        <v/>
      </c>
      <c r="N329" s="10" t="str" cm="1">
        <f t="array" aca="1" ref="N329" ca="1">IF(AND($A329&lt;&gt;"",$A329&lt;&gt;"fin"),IF(INDEX(Dépenses!$A$2:$T$5000,$B329,N$1)="","",INDEX(Dépenses!$A$2:$T$5000,$B329,N$1)),"")</f>
        <v/>
      </c>
      <c r="O329" s="10" t="str" cm="1">
        <f t="array" aca="1" ref="O329" ca="1">IF(AND($A329&lt;&gt;"",$A329&lt;&gt;"fin"),IF(INDEX(Dépenses!$A$2:$T$5000,$B329,O$1)="","",INDEX(Dépenses!$A$2:$T$5000,$B329,O$1)),"")</f>
        <v/>
      </c>
      <c r="P329" s="10" t="str" cm="1">
        <f t="array" aca="1" ref="P329" ca="1">IF(AND($A329&lt;&gt;"",$A329&lt;&gt;"fin"),IF(INDEX(Dépenses!$A$2:$T$5000,$B329,P$1)="","",INDEX(Dépenses!$A$2:$T$5000,$B329,P$1)),"")</f>
        <v/>
      </c>
      <c r="Q329" s="10" t="str" cm="1">
        <f t="array" aca="1" ref="Q329" ca="1">IF(AND($A329&lt;&gt;"",$A329&lt;&gt;"fin"),IF(INDEX(Dépenses!$A$2:$T$5000,$B329,Q$1)="","",INDEX(Dépenses!$A$2:$T$5000,$B329,Q$1)),"")</f>
        <v/>
      </c>
      <c r="R329" s="10" t="str" cm="1">
        <f t="array" aca="1" ref="R329" ca="1">IF(AND($A329&lt;&gt;"",$A329&lt;&gt;"fin"),IF(INDEX(Dépenses!$A$2:$T$5000,$B329,R$1)="","",INDEX(Dépenses!$A$2:$T$5000,$B329,R$1)),"")</f>
        <v/>
      </c>
      <c r="S329" s="10" t="str" cm="1">
        <f t="array" aca="1" ref="S329" ca="1">IF(AND($A329&lt;&gt;"",$A329&lt;&gt;"fin"),IF(INDEX(Dépenses!$A$2:$T$5000,$B329,S$1)="","",INDEX(Dépenses!$A$2:$T$5000,$B329,S$1)),"")</f>
        <v/>
      </c>
      <c r="T329" s="10" t="str" cm="1">
        <f t="array" aca="1" ref="T329" ca="1">IF(AND($A329&lt;&gt;"",$A329&lt;&gt;"fin"),IF(INDEX(Dépenses!$A$2:$T$5000,$B329,T$1)="","",INDEX(Dépenses!$A$2:$T$5000,$B329,T$1)),"")</f>
        <v/>
      </c>
    </row>
    <row r="330" spans="1:20" x14ac:dyDescent="0.25">
      <c r="A330" t="str">
        <f ca="1">IF(OR(A329="",A329="fin"),"",IF(ISNA(MATCH($F$3,OFFSET(Dépenses!$F$2:$F$5000,B329,0),0)),"fin",MATCH($F$3,OFFSET(Dépenses!$F$2:$F$5000,B329,0),0)))</f>
        <v/>
      </c>
      <c r="B330" t="str">
        <f t="shared" ca="1" si="6"/>
        <v/>
      </c>
      <c r="D330" s="79" t="str" cm="1">
        <f t="array" aca="1" ref="D330" ca="1">IF(AND($A330&lt;&gt;"",$A330&lt;&gt;"fin"),IF(INDEX(Dépenses!$A$2:$O$5000,$B330,D$1)="","",INDEX(Dépenses!$A$2:$O$5000,$B330,D$1)),"")</f>
        <v/>
      </c>
      <c r="E330" s="79" t="str" cm="1">
        <f t="array" aca="1" ref="E330" ca="1">IF(AND($A330&lt;&gt;"",$A330&lt;&gt;"fin"),IF(INDEX(Dépenses!$A$2:$O$5000,$B330,E$1)="","",INDEX(Dépenses!$A$2:$O$5000,$B330,E$1)),"")</f>
        <v/>
      </c>
      <c r="F330" s="79" t="str" cm="1">
        <f t="array" aca="1" ref="F330" ca="1">IF(AND($A330&lt;&gt;"",$A330&lt;&gt;"fin"),IF(INDEX(Dépenses!$A$2:$O$5000,$B330,F$1)="","",INDEX(Dépenses!$A$2:$O$5000,$B330,F$1)),"")</f>
        <v/>
      </c>
      <c r="G330" s="80" t="str" cm="1">
        <f t="array" aca="1" ref="G330" ca="1">IF(AND($A330&lt;&gt;"",$A330&lt;&gt;"fin"),IF(INDEX(Dépenses!$A$2:$O$5000,$B330,G$1)="","",INDEX(Dépenses!$A$2:$O$5000,$B330,G$1)),"")</f>
        <v/>
      </c>
      <c r="H330" s="11" t="str" cm="1">
        <f t="array" aca="1" ref="H330" ca="1">IF(AND($A330&lt;&gt;"",$A330&lt;&gt;"fin"),IF(INDEX(Dépenses!$A$2:$O$5000,$B330,H$1)="","",INDEX(Dépenses!$A$2:$O$5000,$B330,H$1)),"")</f>
        <v/>
      </c>
      <c r="I330" s="79" t="str" cm="1">
        <f t="array" aca="1" ref="I330" ca="1">IF(AND($A330&lt;&gt;"",$A330&lt;&gt;"fin"),IF(INDEX(Dépenses!$A$2:$O$5000,$B330,I$1)="","",INDEX(Dépenses!$A$2:$O$5000,$B330,I$1)),"")</f>
        <v/>
      </c>
      <c r="J330" s="81" t="str" cm="1">
        <f t="array" aca="1" ref="J330" ca="1">IF(AND($A330&lt;&gt;"",$A330&lt;&gt;"fin"),IF(INDEX(Dépenses!$A$2:$O$5000,$B330,J$1)="","",INDEX(Dépenses!$A$2:$O$5000,$B330,J$1)),"")</f>
        <v/>
      </c>
      <c r="K330" s="10" t="str" cm="1">
        <f t="array" aca="1" ref="K330" ca="1">IF(AND($A330&lt;&gt;"",$A330&lt;&gt;"fin"),IF(INDEX(Dépenses!$A$2:$T$5000,$B330,K$1)="","",INDEX(Dépenses!$A$2:$T$5000,$B330,K$1)),"")</f>
        <v/>
      </c>
      <c r="L330" s="10" t="str" cm="1">
        <f t="array" aca="1" ref="L330" ca="1">IF(AND($A330&lt;&gt;"",$A330&lt;&gt;"fin"),IF(INDEX(Dépenses!$A$2:$T$5000,$B330,L$1)="","",INDEX(Dépenses!$A$2:$T$5000,$B330,L$1)),"")</f>
        <v/>
      </c>
      <c r="M330" s="10" t="str" cm="1">
        <f t="array" aca="1" ref="M330" ca="1">IF(AND($A330&lt;&gt;"",$A330&lt;&gt;"fin"),IF(INDEX(Dépenses!$A$2:$T$5000,$B330,M$1)="","",INDEX(Dépenses!$A$2:$T$5000,$B330,M$1)),"")</f>
        <v/>
      </c>
      <c r="N330" s="10" t="str" cm="1">
        <f t="array" aca="1" ref="N330" ca="1">IF(AND($A330&lt;&gt;"",$A330&lt;&gt;"fin"),IF(INDEX(Dépenses!$A$2:$T$5000,$B330,N$1)="","",INDEX(Dépenses!$A$2:$T$5000,$B330,N$1)),"")</f>
        <v/>
      </c>
      <c r="O330" s="10" t="str" cm="1">
        <f t="array" aca="1" ref="O330" ca="1">IF(AND($A330&lt;&gt;"",$A330&lt;&gt;"fin"),IF(INDEX(Dépenses!$A$2:$T$5000,$B330,O$1)="","",INDEX(Dépenses!$A$2:$T$5000,$B330,O$1)),"")</f>
        <v/>
      </c>
      <c r="P330" s="10" t="str" cm="1">
        <f t="array" aca="1" ref="P330" ca="1">IF(AND($A330&lt;&gt;"",$A330&lt;&gt;"fin"),IF(INDEX(Dépenses!$A$2:$T$5000,$B330,P$1)="","",INDEX(Dépenses!$A$2:$T$5000,$B330,P$1)),"")</f>
        <v/>
      </c>
      <c r="Q330" s="10" t="str" cm="1">
        <f t="array" aca="1" ref="Q330" ca="1">IF(AND($A330&lt;&gt;"",$A330&lt;&gt;"fin"),IF(INDEX(Dépenses!$A$2:$T$5000,$B330,Q$1)="","",INDEX(Dépenses!$A$2:$T$5000,$B330,Q$1)),"")</f>
        <v/>
      </c>
      <c r="R330" s="10" t="str" cm="1">
        <f t="array" aca="1" ref="R330" ca="1">IF(AND($A330&lt;&gt;"",$A330&lt;&gt;"fin"),IF(INDEX(Dépenses!$A$2:$T$5000,$B330,R$1)="","",INDEX(Dépenses!$A$2:$T$5000,$B330,R$1)),"")</f>
        <v/>
      </c>
      <c r="S330" s="10" t="str" cm="1">
        <f t="array" aca="1" ref="S330" ca="1">IF(AND($A330&lt;&gt;"",$A330&lt;&gt;"fin"),IF(INDEX(Dépenses!$A$2:$T$5000,$B330,S$1)="","",INDEX(Dépenses!$A$2:$T$5000,$B330,S$1)),"")</f>
        <v/>
      </c>
      <c r="T330" s="10" t="str" cm="1">
        <f t="array" aca="1" ref="T330" ca="1">IF(AND($A330&lt;&gt;"",$A330&lt;&gt;"fin"),IF(INDEX(Dépenses!$A$2:$T$5000,$B330,T$1)="","",INDEX(Dépenses!$A$2:$T$5000,$B330,T$1)),"")</f>
        <v/>
      </c>
    </row>
    <row r="331" spans="1:20" x14ac:dyDescent="0.25">
      <c r="A331" t="str">
        <f ca="1">IF(OR(A330="",A330="fin"),"",IF(ISNA(MATCH($F$3,OFFSET(Dépenses!$F$2:$F$5000,B330,0),0)),"fin",MATCH($F$3,OFFSET(Dépenses!$F$2:$F$5000,B330,0),0)))</f>
        <v/>
      </c>
      <c r="B331" t="str">
        <f t="shared" ca="1" si="6"/>
        <v/>
      </c>
      <c r="D331" s="79" t="str" cm="1">
        <f t="array" aca="1" ref="D331" ca="1">IF(AND($A331&lt;&gt;"",$A331&lt;&gt;"fin"),IF(INDEX(Dépenses!$A$2:$O$5000,$B331,D$1)="","",INDEX(Dépenses!$A$2:$O$5000,$B331,D$1)),"")</f>
        <v/>
      </c>
      <c r="E331" s="79" t="str" cm="1">
        <f t="array" aca="1" ref="E331" ca="1">IF(AND($A331&lt;&gt;"",$A331&lt;&gt;"fin"),IF(INDEX(Dépenses!$A$2:$O$5000,$B331,E$1)="","",INDEX(Dépenses!$A$2:$O$5000,$B331,E$1)),"")</f>
        <v/>
      </c>
      <c r="F331" s="79" t="str" cm="1">
        <f t="array" aca="1" ref="F331" ca="1">IF(AND($A331&lt;&gt;"",$A331&lt;&gt;"fin"),IF(INDEX(Dépenses!$A$2:$O$5000,$B331,F$1)="","",INDEX(Dépenses!$A$2:$O$5000,$B331,F$1)),"")</f>
        <v/>
      </c>
      <c r="G331" s="80" t="str" cm="1">
        <f t="array" aca="1" ref="G331" ca="1">IF(AND($A331&lt;&gt;"",$A331&lt;&gt;"fin"),IF(INDEX(Dépenses!$A$2:$O$5000,$B331,G$1)="","",INDEX(Dépenses!$A$2:$O$5000,$B331,G$1)),"")</f>
        <v/>
      </c>
      <c r="H331" s="11" t="str" cm="1">
        <f t="array" aca="1" ref="H331" ca="1">IF(AND($A331&lt;&gt;"",$A331&lt;&gt;"fin"),IF(INDEX(Dépenses!$A$2:$O$5000,$B331,H$1)="","",INDEX(Dépenses!$A$2:$O$5000,$B331,H$1)),"")</f>
        <v/>
      </c>
      <c r="I331" s="79" t="str" cm="1">
        <f t="array" aca="1" ref="I331" ca="1">IF(AND($A331&lt;&gt;"",$A331&lt;&gt;"fin"),IF(INDEX(Dépenses!$A$2:$O$5000,$B331,I$1)="","",INDEX(Dépenses!$A$2:$O$5000,$B331,I$1)),"")</f>
        <v/>
      </c>
      <c r="J331" s="81" t="str" cm="1">
        <f t="array" aca="1" ref="J331" ca="1">IF(AND($A331&lt;&gt;"",$A331&lt;&gt;"fin"),IF(INDEX(Dépenses!$A$2:$O$5000,$B331,J$1)="","",INDEX(Dépenses!$A$2:$O$5000,$B331,J$1)),"")</f>
        <v/>
      </c>
      <c r="K331" s="10" t="str" cm="1">
        <f t="array" aca="1" ref="K331" ca="1">IF(AND($A331&lt;&gt;"",$A331&lt;&gt;"fin"),IF(INDEX(Dépenses!$A$2:$T$5000,$B331,K$1)="","",INDEX(Dépenses!$A$2:$T$5000,$B331,K$1)),"")</f>
        <v/>
      </c>
      <c r="L331" s="10" t="str" cm="1">
        <f t="array" aca="1" ref="L331" ca="1">IF(AND($A331&lt;&gt;"",$A331&lt;&gt;"fin"),IF(INDEX(Dépenses!$A$2:$T$5000,$B331,L$1)="","",INDEX(Dépenses!$A$2:$T$5000,$B331,L$1)),"")</f>
        <v/>
      </c>
      <c r="M331" s="10" t="str" cm="1">
        <f t="array" aca="1" ref="M331" ca="1">IF(AND($A331&lt;&gt;"",$A331&lt;&gt;"fin"),IF(INDEX(Dépenses!$A$2:$T$5000,$B331,M$1)="","",INDEX(Dépenses!$A$2:$T$5000,$B331,M$1)),"")</f>
        <v/>
      </c>
      <c r="N331" s="10" t="str" cm="1">
        <f t="array" aca="1" ref="N331" ca="1">IF(AND($A331&lt;&gt;"",$A331&lt;&gt;"fin"),IF(INDEX(Dépenses!$A$2:$T$5000,$B331,N$1)="","",INDEX(Dépenses!$A$2:$T$5000,$B331,N$1)),"")</f>
        <v/>
      </c>
      <c r="O331" s="10" t="str" cm="1">
        <f t="array" aca="1" ref="O331" ca="1">IF(AND($A331&lt;&gt;"",$A331&lt;&gt;"fin"),IF(INDEX(Dépenses!$A$2:$T$5000,$B331,O$1)="","",INDEX(Dépenses!$A$2:$T$5000,$B331,O$1)),"")</f>
        <v/>
      </c>
      <c r="P331" s="10" t="str" cm="1">
        <f t="array" aca="1" ref="P331" ca="1">IF(AND($A331&lt;&gt;"",$A331&lt;&gt;"fin"),IF(INDEX(Dépenses!$A$2:$T$5000,$B331,P$1)="","",INDEX(Dépenses!$A$2:$T$5000,$B331,P$1)),"")</f>
        <v/>
      </c>
      <c r="Q331" s="10" t="str" cm="1">
        <f t="array" aca="1" ref="Q331" ca="1">IF(AND($A331&lt;&gt;"",$A331&lt;&gt;"fin"),IF(INDEX(Dépenses!$A$2:$T$5000,$B331,Q$1)="","",INDEX(Dépenses!$A$2:$T$5000,$B331,Q$1)),"")</f>
        <v/>
      </c>
      <c r="R331" s="10" t="str" cm="1">
        <f t="array" aca="1" ref="R331" ca="1">IF(AND($A331&lt;&gt;"",$A331&lt;&gt;"fin"),IF(INDEX(Dépenses!$A$2:$T$5000,$B331,R$1)="","",INDEX(Dépenses!$A$2:$T$5000,$B331,R$1)),"")</f>
        <v/>
      </c>
      <c r="S331" s="10" t="str" cm="1">
        <f t="array" aca="1" ref="S331" ca="1">IF(AND($A331&lt;&gt;"",$A331&lt;&gt;"fin"),IF(INDEX(Dépenses!$A$2:$T$5000,$B331,S$1)="","",INDEX(Dépenses!$A$2:$T$5000,$B331,S$1)),"")</f>
        <v/>
      </c>
      <c r="T331" s="10" t="str" cm="1">
        <f t="array" aca="1" ref="T331" ca="1">IF(AND($A331&lt;&gt;"",$A331&lt;&gt;"fin"),IF(INDEX(Dépenses!$A$2:$T$5000,$B331,T$1)="","",INDEX(Dépenses!$A$2:$T$5000,$B331,T$1)),"")</f>
        <v/>
      </c>
    </row>
    <row r="332" spans="1:20" x14ac:dyDescent="0.25">
      <c r="A332" t="str">
        <f ca="1">IF(OR(A331="",A331="fin"),"",IF(ISNA(MATCH($F$3,OFFSET(Dépenses!$F$2:$F$5000,B331,0),0)),"fin",MATCH($F$3,OFFSET(Dépenses!$F$2:$F$5000,B331,0),0)))</f>
        <v/>
      </c>
      <c r="B332" t="str">
        <f t="shared" ref="B332:B395" ca="1" si="7">IF(OR(A332="", A332="fin"),"",IF(B331="",A332,B331+A332))</f>
        <v/>
      </c>
      <c r="D332" s="79" t="str" cm="1">
        <f t="array" aca="1" ref="D332" ca="1">IF(AND($A332&lt;&gt;"",$A332&lt;&gt;"fin"),IF(INDEX(Dépenses!$A$2:$O$5000,$B332,D$1)="","",INDEX(Dépenses!$A$2:$O$5000,$B332,D$1)),"")</f>
        <v/>
      </c>
      <c r="E332" s="79" t="str" cm="1">
        <f t="array" aca="1" ref="E332" ca="1">IF(AND($A332&lt;&gt;"",$A332&lt;&gt;"fin"),IF(INDEX(Dépenses!$A$2:$O$5000,$B332,E$1)="","",INDEX(Dépenses!$A$2:$O$5000,$B332,E$1)),"")</f>
        <v/>
      </c>
      <c r="F332" s="79" t="str" cm="1">
        <f t="array" aca="1" ref="F332" ca="1">IF(AND($A332&lt;&gt;"",$A332&lt;&gt;"fin"),IF(INDEX(Dépenses!$A$2:$O$5000,$B332,F$1)="","",INDEX(Dépenses!$A$2:$O$5000,$B332,F$1)),"")</f>
        <v/>
      </c>
      <c r="G332" s="80" t="str" cm="1">
        <f t="array" aca="1" ref="G332" ca="1">IF(AND($A332&lt;&gt;"",$A332&lt;&gt;"fin"),IF(INDEX(Dépenses!$A$2:$O$5000,$B332,G$1)="","",INDEX(Dépenses!$A$2:$O$5000,$B332,G$1)),"")</f>
        <v/>
      </c>
      <c r="H332" s="11" t="str" cm="1">
        <f t="array" aca="1" ref="H332" ca="1">IF(AND($A332&lt;&gt;"",$A332&lt;&gt;"fin"),IF(INDEX(Dépenses!$A$2:$O$5000,$B332,H$1)="","",INDEX(Dépenses!$A$2:$O$5000,$B332,H$1)),"")</f>
        <v/>
      </c>
      <c r="I332" s="79" t="str" cm="1">
        <f t="array" aca="1" ref="I332" ca="1">IF(AND($A332&lt;&gt;"",$A332&lt;&gt;"fin"),IF(INDEX(Dépenses!$A$2:$O$5000,$B332,I$1)="","",INDEX(Dépenses!$A$2:$O$5000,$B332,I$1)),"")</f>
        <v/>
      </c>
      <c r="J332" s="81" t="str" cm="1">
        <f t="array" aca="1" ref="J332" ca="1">IF(AND($A332&lt;&gt;"",$A332&lt;&gt;"fin"),IF(INDEX(Dépenses!$A$2:$O$5000,$B332,J$1)="","",INDEX(Dépenses!$A$2:$O$5000,$B332,J$1)),"")</f>
        <v/>
      </c>
      <c r="K332" s="10" t="str" cm="1">
        <f t="array" aca="1" ref="K332" ca="1">IF(AND($A332&lt;&gt;"",$A332&lt;&gt;"fin"),IF(INDEX(Dépenses!$A$2:$T$5000,$B332,K$1)="","",INDEX(Dépenses!$A$2:$T$5000,$B332,K$1)),"")</f>
        <v/>
      </c>
      <c r="L332" s="10" t="str" cm="1">
        <f t="array" aca="1" ref="L332" ca="1">IF(AND($A332&lt;&gt;"",$A332&lt;&gt;"fin"),IF(INDEX(Dépenses!$A$2:$T$5000,$B332,L$1)="","",INDEX(Dépenses!$A$2:$T$5000,$B332,L$1)),"")</f>
        <v/>
      </c>
      <c r="M332" s="10" t="str" cm="1">
        <f t="array" aca="1" ref="M332" ca="1">IF(AND($A332&lt;&gt;"",$A332&lt;&gt;"fin"),IF(INDEX(Dépenses!$A$2:$T$5000,$B332,M$1)="","",INDEX(Dépenses!$A$2:$T$5000,$B332,M$1)),"")</f>
        <v/>
      </c>
      <c r="N332" s="10" t="str" cm="1">
        <f t="array" aca="1" ref="N332" ca="1">IF(AND($A332&lt;&gt;"",$A332&lt;&gt;"fin"),IF(INDEX(Dépenses!$A$2:$T$5000,$B332,N$1)="","",INDEX(Dépenses!$A$2:$T$5000,$B332,N$1)),"")</f>
        <v/>
      </c>
      <c r="O332" s="10" t="str" cm="1">
        <f t="array" aca="1" ref="O332" ca="1">IF(AND($A332&lt;&gt;"",$A332&lt;&gt;"fin"),IF(INDEX(Dépenses!$A$2:$T$5000,$B332,O$1)="","",INDEX(Dépenses!$A$2:$T$5000,$B332,O$1)),"")</f>
        <v/>
      </c>
      <c r="P332" s="10" t="str" cm="1">
        <f t="array" aca="1" ref="P332" ca="1">IF(AND($A332&lt;&gt;"",$A332&lt;&gt;"fin"),IF(INDEX(Dépenses!$A$2:$T$5000,$B332,P$1)="","",INDEX(Dépenses!$A$2:$T$5000,$B332,P$1)),"")</f>
        <v/>
      </c>
      <c r="Q332" s="10" t="str" cm="1">
        <f t="array" aca="1" ref="Q332" ca="1">IF(AND($A332&lt;&gt;"",$A332&lt;&gt;"fin"),IF(INDEX(Dépenses!$A$2:$T$5000,$B332,Q$1)="","",INDEX(Dépenses!$A$2:$T$5000,$B332,Q$1)),"")</f>
        <v/>
      </c>
      <c r="R332" s="10" t="str" cm="1">
        <f t="array" aca="1" ref="R332" ca="1">IF(AND($A332&lt;&gt;"",$A332&lt;&gt;"fin"),IF(INDEX(Dépenses!$A$2:$T$5000,$B332,R$1)="","",INDEX(Dépenses!$A$2:$T$5000,$B332,R$1)),"")</f>
        <v/>
      </c>
      <c r="S332" s="10" t="str" cm="1">
        <f t="array" aca="1" ref="S332" ca="1">IF(AND($A332&lt;&gt;"",$A332&lt;&gt;"fin"),IF(INDEX(Dépenses!$A$2:$T$5000,$B332,S$1)="","",INDEX(Dépenses!$A$2:$T$5000,$B332,S$1)),"")</f>
        <v/>
      </c>
      <c r="T332" s="10" t="str" cm="1">
        <f t="array" aca="1" ref="T332" ca="1">IF(AND($A332&lt;&gt;"",$A332&lt;&gt;"fin"),IF(INDEX(Dépenses!$A$2:$T$5000,$B332,T$1)="","",INDEX(Dépenses!$A$2:$T$5000,$B332,T$1)),"")</f>
        <v/>
      </c>
    </row>
    <row r="333" spans="1:20" x14ac:dyDescent="0.25">
      <c r="A333" t="str">
        <f ca="1">IF(OR(A332="",A332="fin"),"",IF(ISNA(MATCH($F$3,OFFSET(Dépenses!$F$2:$F$5000,B332,0),0)),"fin",MATCH($F$3,OFFSET(Dépenses!$F$2:$F$5000,B332,0),0)))</f>
        <v/>
      </c>
      <c r="B333" t="str">
        <f t="shared" ca="1" si="7"/>
        <v/>
      </c>
      <c r="D333" s="79" t="str" cm="1">
        <f t="array" aca="1" ref="D333" ca="1">IF(AND($A333&lt;&gt;"",$A333&lt;&gt;"fin"),IF(INDEX(Dépenses!$A$2:$O$5000,$B333,D$1)="","",INDEX(Dépenses!$A$2:$O$5000,$B333,D$1)),"")</f>
        <v/>
      </c>
      <c r="E333" s="79" t="str" cm="1">
        <f t="array" aca="1" ref="E333" ca="1">IF(AND($A333&lt;&gt;"",$A333&lt;&gt;"fin"),IF(INDEX(Dépenses!$A$2:$O$5000,$B333,E$1)="","",INDEX(Dépenses!$A$2:$O$5000,$B333,E$1)),"")</f>
        <v/>
      </c>
      <c r="F333" s="79" t="str" cm="1">
        <f t="array" aca="1" ref="F333" ca="1">IF(AND($A333&lt;&gt;"",$A333&lt;&gt;"fin"),IF(INDEX(Dépenses!$A$2:$O$5000,$B333,F$1)="","",INDEX(Dépenses!$A$2:$O$5000,$B333,F$1)),"")</f>
        <v/>
      </c>
      <c r="G333" s="80" t="str" cm="1">
        <f t="array" aca="1" ref="G333" ca="1">IF(AND($A333&lt;&gt;"",$A333&lt;&gt;"fin"),IF(INDEX(Dépenses!$A$2:$O$5000,$B333,G$1)="","",INDEX(Dépenses!$A$2:$O$5000,$B333,G$1)),"")</f>
        <v/>
      </c>
      <c r="H333" s="11" t="str" cm="1">
        <f t="array" aca="1" ref="H333" ca="1">IF(AND($A333&lt;&gt;"",$A333&lt;&gt;"fin"),IF(INDEX(Dépenses!$A$2:$O$5000,$B333,H$1)="","",INDEX(Dépenses!$A$2:$O$5000,$B333,H$1)),"")</f>
        <v/>
      </c>
      <c r="I333" s="79" t="str" cm="1">
        <f t="array" aca="1" ref="I333" ca="1">IF(AND($A333&lt;&gt;"",$A333&lt;&gt;"fin"),IF(INDEX(Dépenses!$A$2:$O$5000,$B333,I$1)="","",INDEX(Dépenses!$A$2:$O$5000,$B333,I$1)),"")</f>
        <v/>
      </c>
      <c r="J333" s="81" t="str" cm="1">
        <f t="array" aca="1" ref="J333" ca="1">IF(AND($A333&lt;&gt;"",$A333&lt;&gt;"fin"),IF(INDEX(Dépenses!$A$2:$O$5000,$B333,J$1)="","",INDEX(Dépenses!$A$2:$O$5000,$B333,J$1)),"")</f>
        <v/>
      </c>
      <c r="K333" s="10" t="str" cm="1">
        <f t="array" aca="1" ref="K333" ca="1">IF(AND($A333&lt;&gt;"",$A333&lt;&gt;"fin"),IF(INDEX(Dépenses!$A$2:$T$5000,$B333,K$1)="","",INDEX(Dépenses!$A$2:$T$5000,$B333,K$1)),"")</f>
        <v/>
      </c>
      <c r="L333" s="10" t="str" cm="1">
        <f t="array" aca="1" ref="L333" ca="1">IF(AND($A333&lt;&gt;"",$A333&lt;&gt;"fin"),IF(INDEX(Dépenses!$A$2:$T$5000,$B333,L$1)="","",INDEX(Dépenses!$A$2:$T$5000,$B333,L$1)),"")</f>
        <v/>
      </c>
      <c r="M333" s="10" t="str" cm="1">
        <f t="array" aca="1" ref="M333" ca="1">IF(AND($A333&lt;&gt;"",$A333&lt;&gt;"fin"),IF(INDEX(Dépenses!$A$2:$T$5000,$B333,M$1)="","",INDEX(Dépenses!$A$2:$T$5000,$B333,M$1)),"")</f>
        <v/>
      </c>
      <c r="N333" s="10" t="str" cm="1">
        <f t="array" aca="1" ref="N333" ca="1">IF(AND($A333&lt;&gt;"",$A333&lt;&gt;"fin"),IF(INDEX(Dépenses!$A$2:$T$5000,$B333,N$1)="","",INDEX(Dépenses!$A$2:$T$5000,$B333,N$1)),"")</f>
        <v/>
      </c>
      <c r="O333" s="10" t="str" cm="1">
        <f t="array" aca="1" ref="O333" ca="1">IF(AND($A333&lt;&gt;"",$A333&lt;&gt;"fin"),IF(INDEX(Dépenses!$A$2:$T$5000,$B333,O$1)="","",INDEX(Dépenses!$A$2:$T$5000,$B333,O$1)),"")</f>
        <v/>
      </c>
      <c r="P333" s="10" t="str" cm="1">
        <f t="array" aca="1" ref="P333" ca="1">IF(AND($A333&lt;&gt;"",$A333&lt;&gt;"fin"),IF(INDEX(Dépenses!$A$2:$T$5000,$B333,P$1)="","",INDEX(Dépenses!$A$2:$T$5000,$B333,P$1)),"")</f>
        <v/>
      </c>
      <c r="Q333" s="10" t="str" cm="1">
        <f t="array" aca="1" ref="Q333" ca="1">IF(AND($A333&lt;&gt;"",$A333&lt;&gt;"fin"),IF(INDEX(Dépenses!$A$2:$T$5000,$B333,Q$1)="","",INDEX(Dépenses!$A$2:$T$5000,$B333,Q$1)),"")</f>
        <v/>
      </c>
      <c r="R333" s="10" t="str" cm="1">
        <f t="array" aca="1" ref="R333" ca="1">IF(AND($A333&lt;&gt;"",$A333&lt;&gt;"fin"),IF(INDEX(Dépenses!$A$2:$T$5000,$B333,R$1)="","",INDEX(Dépenses!$A$2:$T$5000,$B333,R$1)),"")</f>
        <v/>
      </c>
      <c r="S333" s="10" t="str" cm="1">
        <f t="array" aca="1" ref="S333" ca="1">IF(AND($A333&lt;&gt;"",$A333&lt;&gt;"fin"),IF(INDEX(Dépenses!$A$2:$T$5000,$B333,S$1)="","",INDEX(Dépenses!$A$2:$T$5000,$B333,S$1)),"")</f>
        <v/>
      </c>
      <c r="T333" s="10" t="str" cm="1">
        <f t="array" aca="1" ref="T333" ca="1">IF(AND($A333&lt;&gt;"",$A333&lt;&gt;"fin"),IF(INDEX(Dépenses!$A$2:$T$5000,$B333,T$1)="","",INDEX(Dépenses!$A$2:$T$5000,$B333,T$1)),"")</f>
        <v/>
      </c>
    </row>
    <row r="334" spans="1:20" x14ac:dyDescent="0.25">
      <c r="A334" t="str">
        <f ca="1">IF(OR(A333="",A333="fin"),"",IF(ISNA(MATCH($F$3,OFFSET(Dépenses!$F$2:$F$5000,B333,0),0)),"fin",MATCH($F$3,OFFSET(Dépenses!$F$2:$F$5000,B333,0),0)))</f>
        <v/>
      </c>
      <c r="B334" t="str">
        <f t="shared" ca="1" si="7"/>
        <v/>
      </c>
      <c r="D334" s="79" t="str" cm="1">
        <f t="array" aca="1" ref="D334" ca="1">IF(AND($A334&lt;&gt;"",$A334&lt;&gt;"fin"),IF(INDEX(Dépenses!$A$2:$O$5000,$B334,D$1)="","",INDEX(Dépenses!$A$2:$O$5000,$B334,D$1)),"")</f>
        <v/>
      </c>
      <c r="E334" s="79" t="str" cm="1">
        <f t="array" aca="1" ref="E334" ca="1">IF(AND($A334&lt;&gt;"",$A334&lt;&gt;"fin"),IF(INDEX(Dépenses!$A$2:$O$5000,$B334,E$1)="","",INDEX(Dépenses!$A$2:$O$5000,$B334,E$1)),"")</f>
        <v/>
      </c>
      <c r="F334" s="79" t="str" cm="1">
        <f t="array" aca="1" ref="F334" ca="1">IF(AND($A334&lt;&gt;"",$A334&lt;&gt;"fin"),IF(INDEX(Dépenses!$A$2:$O$5000,$B334,F$1)="","",INDEX(Dépenses!$A$2:$O$5000,$B334,F$1)),"")</f>
        <v/>
      </c>
      <c r="G334" s="80" t="str" cm="1">
        <f t="array" aca="1" ref="G334" ca="1">IF(AND($A334&lt;&gt;"",$A334&lt;&gt;"fin"),IF(INDEX(Dépenses!$A$2:$O$5000,$B334,G$1)="","",INDEX(Dépenses!$A$2:$O$5000,$B334,G$1)),"")</f>
        <v/>
      </c>
      <c r="H334" s="11" t="str" cm="1">
        <f t="array" aca="1" ref="H334" ca="1">IF(AND($A334&lt;&gt;"",$A334&lt;&gt;"fin"),IF(INDEX(Dépenses!$A$2:$O$5000,$B334,H$1)="","",INDEX(Dépenses!$A$2:$O$5000,$B334,H$1)),"")</f>
        <v/>
      </c>
      <c r="I334" s="79" t="str" cm="1">
        <f t="array" aca="1" ref="I334" ca="1">IF(AND($A334&lt;&gt;"",$A334&lt;&gt;"fin"),IF(INDEX(Dépenses!$A$2:$O$5000,$B334,I$1)="","",INDEX(Dépenses!$A$2:$O$5000,$B334,I$1)),"")</f>
        <v/>
      </c>
      <c r="J334" s="81" t="str" cm="1">
        <f t="array" aca="1" ref="J334" ca="1">IF(AND($A334&lt;&gt;"",$A334&lt;&gt;"fin"),IF(INDEX(Dépenses!$A$2:$O$5000,$B334,J$1)="","",INDEX(Dépenses!$A$2:$O$5000,$B334,J$1)),"")</f>
        <v/>
      </c>
      <c r="K334" s="10" t="str" cm="1">
        <f t="array" aca="1" ref="K334" ca="1">IF(AND($A334&lt;&gt;"",$A334&lt;&gt;"fin"),IF(INDEX(Dépenses!$A$2:$T$5000,$B334,K$1)="","",INDEX(Dépenses!$A$2:$T$5000,$B334,K$1)),"")</f>
        <v/>
      </c>
      <c r="L334" s="10" t="str" cm="1">
        <f t="array" aca="1" ref="L334" ca="1">IF(AND($A334&lt;&gt;"",$A334&lt;&gt;"fin"),IF(INDEX(Dépenses!$A$2:$T$5000,$B334,L$1)="","",INDEX(Dépenses!$A$2:$T$5000,$B334,L$1)),"")</f>
        <v/>
      </c>
      <c r="M334" s="10" t="str" cm="1">
        <f t="array" aca="1" ref="M334" ca="1">IF(AND($A334&lt;&gt;"",$A334&lt;&gt;"fin"),IF(INDEX(Dépenses!$A$2:$T$5000,$B334,M$1)="","",INDEX(Dépenses!$A$2:$T$5000,$B334,M$1)),"")</f>
        <v/>
      </c>
      <c r="N334" s="10" t="str" cm="1">
        <f t="array" aca="1" ref="N334" ca="1">IF(AND($A334&lt;&gt;"",$A334&lt;&gt;"fin"),IF(INDEX(Dépenses!$A$2:$T$5000,$B334,N$1)="","",INDEX(Dépenses!$A$2:$T$5000,$B334,N$1)),"")</f>
        <v/>
      </c>
      <c r="O334" s="10" t="str" cm="1">
        <f t="array" aca="1" ref="O334" ca="1">IF(AND($A334&lt;&gt;"",$A334&lt;&gt;"fin"),IF(INDEX(Dépenses!$A$2:$T$5000,$B334,O$1)="","",INDEX(Dépenses!$A$2:$T$5000,$B334,O$1)),"")</f>
        <v/>
      </c>
      <c r="P334" s="10" t="str" cm="1">
        <f t="array" aca="1" ref="P334" ca="1">IF(AND($A334&lt;&gt;"",$A334&lt;&gt;"fin"),IF(INDEX(Dépenses!$A$2:$T$5000,$B334,P$1)="","",INDEX(Dépenses!$A$2:$T$5000,$B334,P$1)),"")</f>
        <v/>
      </c>
      <c r="Q334" s="10" t="str" cm="1">
        <f t="array" aca="1" ref="Q334" ca="1">IF(AND($A334&lt;&gt;"",$A334&lt;&gt;"fin"),IF(INDEX(Dépenses!$A$2:$T$5000,$B334,Q$1)="","",INDEX(Dépenses!$A$2:$T$5000,$B334,Q$1)),"")</f>
        <v/>
      </c>
      <c r="R334" s="10" t="str" cm="1">
        <f t="array" aca="1" ref="R334" ca="1">IF(AND($A334&lt;&gt;"",$A334&lt;&gt;"fin"),IF(INDEX(Dépenses!$A$2:$T$5000,$B334,R$1)="","",INDEX(Dépenses!$A$2:$T$5000,$B334,R$1)),"")</f>
        <v/>
      </c>
      <c r="S334" s="10" t="str" cm="1">
        <f t="array" aca="1" ref="S334" ca="1">IF(AND($A334&lt;&gt;"",$A334&lt;&gt;"fin"),IF(INDEX(Dépenses!$A$2:$T$5000,$B334,S$1)="","",INDEX(Dépenses!$A$2:$T$5000,$B334,S$1)),"")</f>
        <v/>
      </c>
      <c r="T334" s="10" t="str" cm="1">
        <f t="array" aca="1" ref="T334" ca="1">IF(AND($A334&lt;&gt;"",$A334&lt;&gt;"fin"),IF(INDEX(Dépenses!$A$2:$T$5000,$B334,T$1)="","",INDEX(Dépenses!$A$2:$T$5000,$B334,T$1)),"")</f>
        <v/>
      </c>
    </row>
    <row r="335" spans="1:20" x14ac:dyDescent="0.25">
      <c r="A335" t="str">
        <f ca="1">IF(OR(A334="",A334="fin"),"",IF(ISNA(MATCH($F$3,OFFSET(Dépenses!$F$2:$F$5000,B334,0),0)),"fin",MATCH($F$3,OFFSET(Dépenses!$F$2:$F$5000,B334,0),0)))</f>
        <v/>
      </c>
      <c r="B335" t="str">
        <f t="shared" ca="1" si="7"/>
        <v/>
      </c>
      <c r="D335" s="79" t="str" cm="1">
        <f t="array" aca="1" ref="D335" ca="1">IF(AND($A335&lt;&gt;"",$A335&lt;&gt;"fin"),IF(INDEX(Dépenses!$A$2:$O$5000,$B335,D$1)="","",INDEX(Dépenses!$A$2:$O$5000,$B335,D$1)),"")</f>
        <v/>
      </c>
      <c r="E335" s="79" t="str" cm="1">
        <f t="array" aca="1" ref="E335" ca="1">IF(AND($A335&lt;&gt;"",$A335&lt;&gt;"fin"),IF(INDEX(Dépenses!$A$2:$O$5000,$B335,E$1)="","",INDEX(Dépenses!$A$2:$O$5000,$B335,E$1)),"")</f>
        <v/>
      </c>
      <c r="F335" s="79" t="str" cm="1">
        <f t="array" aca="1" ref="F335" ca="1">IF(AND($A335&lt;&gt;"",$A335&lt;&gt;"fin"),IF(INDEX(Dépenses!$A$2:$O$5000,$B335,F$1)="","",INDEX(Dépenses!$A$2:$O$5000,$B335,F$1)),"")</f>
        <v/>
      </c>
      <c r="G335" s="80" t="str" cm="1">
        <f t="array" aca="1" ref="G335" ca="1">IF(AND($A335&lt;&gt;"",$A335&lt;&gt;"fin"),IF(INDEX(Dépenses!$A$2:$O$5000,$B335,G$1)="","",INDEX(Dépenses!$A$2:$O$5000,$B335,G$1)),"")</f>
        <v/>
      </c>
      <c r="H335" s="11" t="str" cm="1">
        <f t="array" aca="1" ref="H335" ca="1">IF(AND($A335&lt;&gt;"",$A335&lt;&gt;"fin"),IF(INDEX(Dépenses!$A$2:$O$5000,$B335,H$1)="","",INDEX(Dépenses!$A$2:$O$5000,$B335,H$1)),"")</f>
        <v/>
      </c>
      <c r="I335" s="79" t="str" cm="1">
        <f t="array" aca="1" ref="I335" ca="1">IF(AND($A335&lt;&gt;"",$A335&lt;&gt;"fin"),IF(INDEX(Dépenses!$A$2:$O$5000,$B335,I$1)="","",INDEX(Dépenses!$A$2:$O$5000,$B335,I$1)),"")</f>
        <v/>
      </c>
      <c r="J335" s="81" t="str" cm="1">
        <f t="array" aca="1" ref="J335" ca="1">IF(AND($A335&lt;&gt;"",$A335&lt;&gt;"fin"),IF(INDEX(Dépenses!$A$2:$O$5000,$B335,J$1)="","",INDEX(Dépenses!$A$2:$O$5000,$B335,J$1)),"")</f>
        <v/>
      </c>
      <c r="K335" s="10" t="str" cm="1">
        <f t="array" aca="1" ref="K335" ca="1">IF(AND($A335&lt;&gt;"",$A335&lt;&gt;"fin"),IF(INDEX(Dépenses!$A$2:$T$5000,$B335,K$1)="","",INDEX(Dépenses!$A$2:$T$5000,$B335,K$1)),"")</f>
        <v/>
      </c>
      <c r="L335" s="10" t="str" cm="1">
        <f t="array" aca="1" ref="L335" ca="1">IF(AND($A335&lt;&gt;"",$A335&lt;&gt;"fin"),IF(INDEX(Dépenses!$A$2:$T$5000,$B335,L$1)="","",INDEX(Dépenses!$A$2:$T$5000,$B335,L$1)),"")</f>
        <v/>
      </c>
      <c r="M335" s="10" t="str" cm="1">
        <f t="array" aca="1" ref="M335" ca="1">IF(AND($A335&lt;&gt;"",$A335&lt;&gt;"fin"),IF(INDEX(Dépenses!$A$2:$T$5000,$B335,M$1)="","",INDEX(Dépenses!$A$2:$T$5000,$B335,M$1)),"")</f>
        <v/>
      </c>
      <c r="N335" s="10" t="str" cm="1">
        <f t="array" aca="1" ref="N335" ca="1">IF(AND($A335&lt;&gt;"",$A335&lt;&gt;"fin"),IF(INDEX(Dépenses!$A$2:$T$5000,$B335,N$1)="","",INDEX(Dépenses!$A$2:$T$5000,$B335,N$1)),"")</f>
        <v/>
      </c>
      <c r="O335" s="10" t="str" cm="1">
        <f t="array" aca="1" ref="O335" ca="1">IF(AND($A335&lt;&gt;"",$A335&lt;&gt;"fin"),IF(INDEX(Dépenses!$A$2:$T$5000,$B335,O$1)="","",INDEX(Dépenses!$A$2:$T$5000,$B335,O$1)),"")</f>
        <v/>
      </c>
      <c r="P335" s="10" t="str" cm="1">
        <f t="array" aca="1" ref="P335" ca="1">IF(AND($A335&lt;&gt;"",$A335&lt;&gt;"fin"),IF(INDEX(Dépenses!$A$2:$T$5000,$B335,P$1)="","",INDEX(Dépenses!$A$2:$T$5000,$B335,P$1)),"")</f>
        <v/>
      </c>
      <c r="Q335" s="10" t="str" cm="1">
        <f t="array" aca="1" ref="Q335" ca="1">IF(AND($A335&lt;&gt;"",$A335&lt;&gt;"fin"),IF(INDEX(Dépenses!$A$2:$T$5000,$B335,Q$1)="","",INDEX(Dépenses!$A$2:$T$5000,$B335,Q$1)),"")</f>
        <v/>
      </c>
      <c r="R335" s="10" t="str" cm="1">
        <f t="array" aca="1" ref="R335" ca="1">IF(AND($A335&lt;&gt;"",$A335&lt;&gt;"fin"),IF(INDEX(Dépenses!$A$2:$T$5000,$B335,R$1)="","",INDEX(Dépenses!$A$2:$T$5000,$B335,R$1)),"")</f>
        <v/>
      </c>
      <c r="S335" s="10" t="str" cm="1">
        <f t="array" aca="1" ref="S335" ca="1">IF(AND($A335&lt;&gt;"",$A335&lt;&gt;"fin"),IF(INDEX(Dépenses!$A$2:$T$5000,$B335,S$1)="","",INDEX(Dépenses!$A$2:$T$5000,$B335,S$1)),"")</f>
        <v/>
      </c>
      <c r="T335" s="10" t="str" cm="1">
        <f t="array" aca="1" ref="T335" ca="1">IF(AND($A335&lt;&gt;"",$A335&lt;&gt;"fin"),IF(INDEX(Dépenses!$A$2:$T$5000,$B335,T$1)="","",INDEX(Dépenses!$A$2:$T$5000,$B335,T$1)),"")</f>
        <v/>
      </c>
    </row>
    <row r="336" spans="1:20" x14ac:dyDescent="0.25">
      <c r="A336" t="str">
        <f ca="1">IF(OR(A335="",A335="fin"),"",IF(ISNA(MATCH($F$3,OFFSET(Dépenses!$F$2:$F$5000,B335,0),0)),"fin",MATCH($F$3,OFFSET(Dépenses!$F$2:$F$5000,B335,0),0)))</f>
        <v/>
      </c>
      <c r="B336" t="str">
        <f t="shared" ca="1" si="7"/>
        <v/>
      </c>
      <c r="D336" s="79" t="str" cm="1">
        <f t="array" aca="1" ref="D336" ca="1">IF(AND($A336&lt;&gt;"",$A336&lt;&gt;"fin"),IF(INDEX(Dépenses!$A$2:$O$5000,$B336,D$1)="","",INDEX(Dépenses!$A$2:$O$5000,$B336,D$1)),"")</f>
        <v/>
      </c>
      <c r="E336" s="79" t="str" cm="1">
        <f t="array" aca="1" ref="E336" ca="1">IF(AND($A336&lt;&gt;"",$A336&lt;&gt;"fin"),IF(INDEX(Dépenses!$A$2:$O$5000,$B336,E$1)="","",INDEX(Dépenses!$A$2:$O$5000,$B336,E$1)),"")</f>
        <v/>
      </c>
      <c r="F336" s="79" t="str" cm="1">
        <f t="array" aca="1" ref="F336" ca="1">IF(AND($A336&lt;&gt;"",$A336&lt;&gt;"fin"),IF(INDEX(Dépenses!$A$2:$O$5000,$B336,F$1)="","",INDEX(Dépenses!$A$2:$O$5000,$B336,F$1)),"")</f>
        <v/>
      </c>
      <c r="G336" s="80" t="str" cm="1">
        <f t="array" aca="1" ref="G336" ca="1">IF(AND($A336&lt;&gt;"",$A336&lt;&gt;"fin"),IF(INDEX(Dépenses!$A$2:$O$5000,$B336,G$1)="","",INDEX(Dépenses!$A$2:$O$5000,$B336,G$1)),"")</f>
        <v/>
      </c>
      <c r="H336" s="11" t="str" cm="1">
        <f t="array" aca="1" ref="H336" ca="1">IF(AND($A336&lt;&gt;"",$A336&lt;&gt;"fin"),IF(INDEX(Dépenses!$A$2:$O$5000,$B336,H$1)="","",INDEX(Dépenses!$A$2:$O$5000,$B336,H$1)),"")</f>
        <v/>
      </c>
      <c r="I336" s="79" t="str" cm="1">
        <f t="array" aca="1" ref="I336" ca="1">IF(AND($A336&lt;&gt;"",$A336&lt;&gt;"fin"),IF(INDEX(Dépenses!$A$2:$O$5000,$B336,I$1)="","",INDEX(Dépenses!$A$2:$O$5000,$B336,I$1)),"")</f>
        <v/>
      </c>
      <c r="J336" s="81" t="str" cm="1">
        <f t="array" aca="1" ref="J336" ca="1">IF(AND($A336&lt;&gt;"",$A336&lt;&gt;"fin"),IF(INDEX(Dépenses!$A$2:$O$5000,$B336,J$1)="","",INDEX(Dépenses!$A$2:$O$5000,$B336,J$1)),"")</f>
        <v/>
      </c>
      <c r="K336" s="10" t="str" cm="1">
        <f t="array" aca="1" ref="K336" ca="1">IF(AND($A336&lt;&gt;"",$A336&lt;&gt;"fin"),IF(INDEX(Dépenses!$A$2:$T$5000,$B336,K$1)="","",INDEX(Dépenses!$A$2:$T$5000,$B336,K$1)),"")</f>
        <v/>
      </c>
      <c r="L336" s="10" t="str" cm="1">
        <f t="array" aca="1" ref="L336" ca="1">IF(AND($A336&lt;&gt;"",$A336&lt;&gt;"fin"),IF(INDEX(Dépenses!$A$2:$T$5000,$B336,L$1)="","",INDEX(Dépenses!$A$2:$T$5000,$B336,L$1)),"")</f>
        <v/>
      </c>
      <c r="M336" s="10" t="str" cm="1">
        <f t="array" aca="1" ref="M336" ca="1">IF(AND($A336&lt;&gt;"",$A336&lt;&gt;"fin"),IF(INDEX(Dépenses!$A$2:$T$5000,$B336,M$1)="","",INDEX(Dépenses!$A$2:$T$5000,$B336,M$1)),"")</f>
        <v/>
      </c>
      <c r="N336" s="10" t="str" cm="1">
        <f t="array" aca="1" ref="N336" ca="1">IF(AND($A336&lt;&gt;"",$A336&lt;&gt;"fin"),IF(INDEX(Dépenses!$A$2:$T$5000,$B336,N$1)="","",INDEX(Dépenses!$A$2:$T$5000,$B336,N$1)),"")</f>
        <v/>
      </c>
      <c r="O336" s="10" t="str" cm="1">
        <f t="array" aca="1" ref="O336" ca="1">IF(AND($A336&lt;&gt;"",$A336&lt;&gt;"fin"),IF(INDEX(Dépenses!$A$2:$T$5000,$B336,O$1)="","",INDEX(Dépenses!$A$2:$T$5000,$B336,O$1)),"")</f>
        <v/>
      </c>
      <c r="P336" s="10" t="str" cm="1">
        <f t="array" aca="1" ref="P336" ca="1">IF(AND($A336&lt;&gt;"",$A336&lt;&gt;"fin"),IF(INDEX(Dépenses!$A$2:$T$5000,$B336,P$1)="","",INDEX(Dépenses!$A$2:$T$5000,$B336,P$1)),"")</f>
        <v/>
      </c>
      <c r="Q336" s="10" t="str" cm="1">
        <f t="array" aca="1" ref="Q336" ca="1">IF(AND($A336&lt;&gt;"",$A336&lt;&gt;"fin"),IF(INDEX(Dépenses!$A$2:$T$5000,$B336,Q$1)="","",INDEX(Dépenses!$A$2:$T$5000,$B336,Q$1)),"")</f>
        <v/>
      </c>
      <c r="R336" s="10" t="str" cm="1">
        <f t="array" aca="1" ref="R336" ca="1">IF(AND($A336&lt;&gt;"",$A336&lt;&gt;"fin"),IF(INDEX(Dépenses!$A$2:$T$5000,$B336,R$1)="","",INDEX(Dépenses!$A$2:$T$5000,$B336,R$1)),"")</f>
        <v/>
      </c>
      <c r="S336" s="10" t="str" cm="1">
        <f t="array" aca="1" ref="S336" ca="1">IF(AND($A336&lt;&gt;"",$A336&lt;&gt;"fin"),IF(INDEX(Dépenses!$A$2:$T$5000,$B336,S$1)="","",INDEX(Dépenses!$A$2:$T$5000,$B336,S$1)),"")</f>
        <v/>
      </c>
      <c r="T336" s="10" t="str" cm="1">
        <f t="array" aca="1" ref="T336" ca="1">IF(AND($A336&lt;&gt;"",$A336&lt;&gt;"fin"),IF(INDEX(Dépenses!$A$2:$T$5000,$B336,T$1)="","",INDEX(Dépenses!$A$2:$T$5000,$B336,T$1)),"")</f>
        <v/>
      </c>
    </row>
    <row r="337" spans="1:20" x14ac:dyDescent="0.25">
      <c r="A337" t="str">
        <f ca="1">IF(OR(A336="",A336="fin"),"",IF(ISNA(MATCH($F$3,OFFSET(Dépenses!$F$2:$F$5000,B336,0),0)),"fin",MATCH($F$3,OFFSET(Dépenses!$F$2:$F$5000,B336,0),0)))</f>
        <v/>
      </c>
      <c r="B337" t="str">
        <f t="shared" ca="1" si="7"/>
        <v/>
      </c>
      <c r="D337" s="79" t="str" cm="1">
        <f t="array" aca="1" ref="D337" ca="1">IF(AND($A337&lt;&gt;"",$A337&lt;&gt;"fin"),IF(INDEX(Dépenses!$A$2:$O$5000,$B337,D$1)="","",INDEX(Dépenses!$A$2:$O$5000,$B337,D$1)),"")</f>
        <v/>
      </c>
      <c r="E337" s="79" t="str" cm="1">
        <f t="array" aca="1" ref="E337" ca="1">IF(AND($A337&lt;&gt;"",$A337&lt;&gt;"fin"),IF(INDEX(Dépenses!$A$2:$O$5000,$B337,E$1)="","",INDEX(Dépenses!$A$2:$O$5000,$B337,E$1)),"")</f>
        <v/>
      </c>
      <c r="F337" s="79" t="str" cm="1">
        <f t="array" aca="1" ref="F337" ca="1">IF(AND($A337&lt;&gt;"",$A337&lt;&gt;"fin"),IF(INDEX(Dépenses!$A$2:$O$5000,$B337,F$1)="","",INDEX(Dépenses!$A$2:$O$5000,$B337,F$1)),"")</f>
        <v/>
      </c>
      <c r="G337" s="80" t="str" cm="1">
        <f t="array" aca="1" ref="G337" ca="1">IF(AND($A337&lt;&gt;"",$A337&lt;&gt;"fin"),IF(INDEX(Dépenses!$A$2:$O$5000,$B337,G$1)="","",INDEX(Dépenses!$A$2:$O$5000,$B337,G$1)),"")</f>
        <v/>
      </c>
      <c r="H337" s="11" t="str" cm="1">
        <f t="array" aca="1" ref="H337" ca="1">IF(AND($A337&lt;&gt;"",$A337&lt;&gt;"fin"),IF(INDEX(Dépenses!$A$2:$O$5000,$B337,H$1)="","",INDEX(Dépenses!$A$2:$O$5000,$B337,H$1)),"")</f>
        <v/>
      </c>
      <c r="I337" s="79" t="str" cm="1">
        <f t="array" aca="1" ref="I337" ca="1">IF(AND($A337&lt;&gt;"",$A337&lt;&gt;"fin"),IF(INDEX(Dépenses!$A$2:$O$5000,$B337,I$1)="","",INDEX(Dépenses!$A$2:$O$5000,$B337,I$1)),"")</f>
        <v/>
      </c>
      <c r="J337" s="81" t="str" cm="1">
        <f t="array" aca="1" ref="J337" ca="1">IF(AND($A337&lt;&gt;"",$A337&lt;&gt;"fin"),IF(INDEX(Dépenses!$A$2:$O$5000,$B337,J$1)="","",INDEX(Dépenses!$A$2:$O$5000,$B337,J$1)),"")</f>
        <v/>
      </c>
      <c r="K337" s="10" t="str" cm="1">
        <f t="array" aca="1" ref="K337" ca="1">IF(AND($A337&lt;&gt;"",$A337&lt;&gt;"fin"),IF(INDEX(Dépenses!$A$2:$T$5000,$B337,K$1)="","",INDEX(Dépenses!$A$2:$T$5000,$B337,K$1)),"")</f>
        <v/>
      </c>
      <c r="L337" s="10" t="str" cm="1">
        <f t="array" aca="1" ref="L337" ca="1">IF(AND($A337&lt;&gt;"",$A337&lt;&gt;"fin"),IF(INDEX(Dépenses!$A$2:$T$5000,$B337,L$1)="","",INDEX(Dépenses!$A$2:$T$5000,$B337,L$1)),"")</f>
        <v/>
      </c>
      <c r="M337" s="10" t="str" cm="1">
        <f t="array" aca="1" ref="M337" ca="1">IF(AND($A337&lt;&gt;"",$A337&lt;&gt;"fin"),IF(INDEX(Dépenses!$A$2:$T$5000,$B337,M$1)="","",INDEX(Dépenses!$A$2:$T$5000,$B337,M$1)),"")</f>
        <v/>
      </c>
      <c r="N337" s="10" t="str" cm="1">
        <f t="array" aca="1" ref="N337" ca="1">IF(AND($A337&lt;&gt;"",$A337&lt;&gt;"fin"),IF(INDEX(Dépenses!$A$2:$T$5000,$B337,N$1)="","",INDEX(Dépenses!$A$2:$T$5000,$B337,N$1)),"")</f>
        <v/>
      </c>
      <c r="O337" s="10" t="str" cm="1">
        <f t="array" aca="1" ref="O337" ca="1">IF(AND($A337&lt;&gt;"",$A337&lt;&gt;"fin"),IF(INDEX(Dépenses!$A$2:$T$5000,$B337,O$1)="","",INDEX(Dépenses!$A$2:$T$5000,$B337,O$1)),"")</f>
        <v/>
      </c>
      <c r="P337" s="10" t="str" cm="1">
        <f t="array" aca="1" ref="P337" ca="1">IF(AND($A337&lt;&gt;"",$A337&lt;&gt;"fin"),IF(INDEX(Dépenses!$A$2:$T$5000,$B337,P$1)="","",INDEX(Dépenses!$A$2:$T$5000,$B337,P$1)),"")</f>
        <v/>
      </c>
      <c r="Q337" s="10" t="str" cm="1">
        <f t="array" aca="1" ref="Q337" ca="1">IF(AND($A337&lt;&gt;"",$A337&lt;&gt;"fin"),IF(INDEX(Dépenses!$A$2:$T$5000,$B337,Q$1)="","",INDEX(Dépenses!$A$2:$T$5000,$B337,Q$1)),"")</f>
        <v/>
      </c>
      <c r="R337" s="10" t="str" cm="1">
        <f t="array" aca="1" ref="R337" ca="1">IF(AND($A337&lt;&gt;"",$A337&lt;&gt;"fin"),IF(INDEX(Dépenses!$A$2:$T$5000,$B337,R$1)="","",INDEX(Dépenses!$A$2:$T$5000,$B337,R$1)),"")</f>
        <v/>
      </c>
      <c r="S337" s="10" t="str" cm="1">
        <f t="array" aca="1" ref="S337" ca="1">IF(AND($A337&lt;&gt;"",$A337&lt;&gt;"fin"),IF(INDEX(Dépenses!$A$2:$T$5000,$B337,S$1)="","",INDEX(Dépenses!$A$2:$T$5000,$B337,S$1)),"")</f>
        <v/>
      </c>
      <c r="T337" s="10" t="str" cm="1">
        <f t="array" aca="1" ref="T337" ca="1">IF(AND($A337&lt;&gt;"",$A337&lt;&gt;"fin"),IF(INDEX(Dépenses!$A$2:$T$5000,$B337,T$1)="","",INDEX(Dépenses!$A$2:$T$5000,$B337,T$1)),"")</f>
        <v/>
      </c>
    </row>
    <row r="338" spans="1:20" x14ac:dyDescent="0.25">
      <c r="A338" t="str">
        <f ca="1">IF(OR(A337="",A337="fin"),"",IF(ISNA(MATCH($F$3,OFFSET(Dépenses!$F$2:$F$5000,B337,0),0)),"fin",MATCH($F$3,OFFSET(Dépenses!$F$2:$F$5000,B337,0),0)))</f>
        <v/>
      </c>
      <c r="B338" t="str">
        <f t="shared" ca="1" si="7"/>
        <v/>
      </c>
      <c r="D338" s="79" t="str" cm="1">
        <f t="array" aca="1" ref="D338" ca="1">IF(AND($A338&lt;&gt;"",$A338&lt;&gt;"fin"),IF(INDEX(Dépenses!$A$2:$O$5000,$B338,D$1)="","",INDEX(Dépenses!$A$2:$O$5000,$B338,D$1)),"")</f>
        <v/>
      </c>
      <c r="E338" s="79" t="str" cm="1">
        <f t="array" aca="1" ref="E338" ca="1">IF(AND($A338&lt;&gt;"",$A338&lt;&gt;"fin"),IF(INDEX(Dépenses!$A$2:$O$5000,$B338,E$1)="","",INDEX(Dépenses!$A$2:$O$5000,$B338,E$1)),"")</f>
        <v/>
      </c>
      <c r="F338" s="79" t="str" cm="1">
        <f t="array" aca="1" ref="F338" ca="1">IF(AND($A338&lt;&gt;"",$A338&lt;&gt;"fin"),IF(INDEX(Dépenses!$A$2:$O$5000,$B338,F$1)="","",INDEX(Dépenses!$A$2:$O$5000,$B338,F$1)),"")</f>
        <v/>
      </c>
      <c r="G338" s="80" t="str" cm="1">
        <f t="array" aca="1" ref="G338" ca="1">IF(AND($A338&lt;&gt;"",$A338&lt;&gt;"fin"),IF(INDEX(Dépenses!$A$2:$O$5000,$B338,G$1)="","",INDEX(Dépenses!$A$2:$O$5000,$B338,G$1)),"")</f>
        <v/>
      </c>
      <c r="H338" s="11" t="str" cm="1">
        <f t="array" aca="1" ref="H338" ca="1">IF(AND($A338&lt;&gt;"",$A338&lt;&gt;"fin"),IF(INDEX(Dépenses!$A$2:$O$5000,$B338,H$1)="","",INDEX(Dépenses!$A$2:$O$5000,$B338,H$1)),"")</f>
        <v/>
      </c>
      <c r="I338" s="79" t="str" cm="1">
        <f t="array" aca="1" ref="I338" ca="1">IF(AND($A338&lt;&gt;"",$A338&lt;&gt;"fin"),IF(INDEX(Dépenses!$A$2:$O$5000,$B338,I$1)="","",INDEX(Dépenses!$A$2:$O$5000,$B338,I$1)),"")</f>
        <v/>
      </c>
      <c r="J338" s="81" t="str" cm="1">
        <f t="array" aca="1" ref="J338" ca="1">IF(AND($A338&lt;&gt;"",$A338&lt;&gt;"fin"),IF(INDEX(Dépenses!$A$2:$O$5000,$B338,J$1)="","",INDEX(Dépenses!$A$2:$O$5000,$B338,J$1)),"")</f>
        <v/>
      </c>
      <c r="K338" s="10" t="str" cm="1">
        <f t="array" aca="1" ref="K338" ca="1">IF(AND($A338&lt;&gt;"",$A338&lt;&gt;"fin"),IF(INDEX(Dépenses!$A$2:$T$5000,$B338,K$1)="","",INDEX(Dépenses!$A$2:$T$5000,$B338,K$1)),"")</f>
        <v/>
      </c>
      <c r="L338" s="10" t="str" cm="1">
        <f t="array" aca="1" ref="L338" ca="1">IF(AND($A338&lt;&gt;"",$A338&lt;&gt;"fin"),IF(INDEX(Dépenses!$A$2:$T$5000,$B338,L$1)="","",INDEX(Dépenses!$A$2:$T$5000,$B338,L$1)),"")</f>
        <v/>
      </c>
      <c r="M338" s="10" t="str" cm="1">
        <f t="array" aca="1" ref="M338" ca="1">IF(AND($A338&lt;&gt;"",$A338&lt;&gt;"fin"),IF(INDEX(Dépenses!$A$2:$T$5000,$B338,M$1)="","",INDEX(Dépenses!$A$2:$T$5000,$B338,M$1)),"")</f>
        <v/>
      </c>
      <c r="N338" s="10" t="str" cm="1">
        <f t="array" aca="1" ref="N338" ca="1">IF(AND($A338&lt;&gt;"",$A338&lt;&gt;"fin"),IF(INDEX(Dépenses!$A$2:$T$5000,$B338,N$1)="","",INDEX(Dépenses!$A$2:$T$5000,$B338,N$1)),"")</f>
        <v/>
      </c>
      <c r="O338" s="10" t="str" cm="1">
        <f t="array" aca="1" ref="O338" ca="1">IF(AND($A338&lt;&gt;"",$A338&lt;&gt;"fin"),IF(INDEX(Dépenses!$A$2:$T$5000,$B338,O$1)="","",INDEX(Dépenses!$A$2:$T$5000,$B338,O$1)),"")</f>
        <v/>
      </c>
      <c r="P338" s="10" t="str" cm="1">
        <f t="array" aca="1" ref="P338" ca="1">IF(AND($A338&lt;&gt;"",$A338&lt;&gt;"fin"),IF(INDEX(Dépenses!$A$2:$T$5000,$B338,P$1)="","",INDEX(Dépenses!$A$2:$T$5000,$B338,P$1)),"")</f>
        <v/>
      </c>
      <c r="Q338" s="10" t="str" cm="1">
        <f t="array" aca="1" ref="Q338" ca="1">IF(AND($A338&lt;&gt;"",$A338&lt;&gt;"fin"),IF(INDEX(Dépenses!$A$2:$T$5000,$B338,Q$1)="","",INDEX(Dépenses!$A$2:$T$5000,$B338,Q$1)),"")</f>
        <v/>
      </c>
      <c r="R338" s="10" t="str" cm="1">
        <f t="array" aca="1" ref="R338" ca="1">IF(AND($A338&lt;&gt;"",$A338&lt;&gt;"fin"),IF(INDEX(Dépenses!$A$2:$T$5000,$B338,R$1)="","",INDEX(Dépenses!$A$2:$T$5000,$B338,R$1)),"")</f>
        <v/>
      </c>
      <c r="S338" s="10" t="str" cm="1">
        <f t="array" aca="1" ref="S338" ca="1">IF(AND($A338&lt;&gt;"",$A338&lt;&gt;"fin"),IF(INDEX(Dépenses!$A$2:$T$5000,$B338,S$1)="","",INDEX(Dépenses!$A$2:$T$5000,$B338,S$1)),"")</f>
        <v/>
      </c>
      <c r="T338" s="10" t="str" cm="1">
        <f t="array" aca="1" ref="T338" ca="1">IF(AND($A338&lt;&gt;"",$A338&lt;&gt;"fin"),IF(INDEX(Dépenses!$A$2:$T$5000,$B338,T$1)="","",INDEX(Dépenses!$A$2:$T$5000,$B338,T$1)),"")</f>
        <v/>
      </c>
    </row>
    <row r="339" spans="1:20" x14ac:dyDescent="0.25">
      <c r="A339" t="str">
        <f ca="1">IF(OR(A338="",A338="fin"),"",IF(ISNA(MATCH($F$3,OFFSET(Dépenses!$F$2:$F$5000,B338,0),0)),"fin",MATCH($F$3,OFFSET(Dépenses!$F$2:$F$5000,B338,0),0)))</f>
        <v/>
      </c>
      <c r="B339" t="str">
        <f t="shared" ca="1" si="7"/>
        <v/>
      </c>
      <c r="D339" s="79" t="str" cm="1">
        <f t="array" aca="1" ref="D339" ca="1">IF(AND($A339&lt;&gt;"",$A339&lt;&gt;"fin"),IF(INDEX(Dépenses!$A$2:$O$5000,$B339,D$1)="","",INDEX(Dépenses!$A$2:$O$5000,$B339,D$1)),"")</f>
        <v/>
      </c>
      <c r="E339" s="79" t="str" cm="1">
        <f t="array" aca="1" ref="E339" ca="1">IF(AND($A339&lt;&gt;"",$A339&lt;&gt;"fin"),IF(INDEX(Dépenses!$A$2:$O$5000,$B339,E$1)="","",INDEX(Dépenses!$A$2:$O$5000,$B339,E$1)),"")</f>
        <v/>
      </c>
      <c r="F339" s="79" t="str" cm="1">
        <f t="array" aca="1" ref="F339" ca="1">IF(AND($A339&lt;&gt;"",$A339&lt;&gt;"fin"),IF(INDEX(Dépenses!$A$2:$O$5000,$B339,F$1)="","",INDEX(Dépenses!$A$2:$O$5000,$B339,F$1)),"")</f>
        <v/>
      </c>
      <c r="G339" s="80" t="str" cm="1">
        <f t="array" aca="1" ref="G339" ca="1">IF(AND($A339&lt;&gt;"",$A339&lt;&gt;"fin"),IF(INDEX(Dépenses!$A$2:$O$5000,$B339,G$1)="","",INDEX(Dépenses!$A$2:$O$5000,$B339,G$1)),"")</f>
        <v/>
      </c>
      <c r="H339" s="11" t="str" cm="1">
        <f t="array" aca="1" ref="H339" ca="1">IF(AND($A339&lt;&gt;"",$A339&lt;&gt;"fin"),IF(INDEX(Dépenses!$A$2:$O$5000,$B339,H$1)="","",INDEX(Dépenses!$A$2:$O$5000,$B339,H$1)),"")</f>
        <v/>
      </c>
      <c r="I339" s="79" t="str" cm="1">
        <f t="array" aca="1" ref="I339" ca="1">IF(AND($A339&lt;&gt;"",$A339&lt;&gt;"fin"),IF(INDEX(Dépenses!$A$2:$O$5000,$B339,I$1)="","",INDEX(Dépenses!$A$2:$O$5000,$B339,I$1)),"")</f>
        <v/>
      </c>
      <c r="J339" s="81" t="str" cm="1">
        <f t="array" aca="1" ref="J339" ca="1">IF(AND($A339&lt;&gt;"",$A339&lt;&gt;"fin"),IF(INDEX(Dépenses!$A$2:$O$5000,$B339,J$1)="","",INDEX(Dépenses!$A$2:$O$5000,$B339,J$1)),"")</f>
        <v/>
      </c>
      <c r="K339" s="10" t="str" cm="1">
        <f t="array" aca="1" ref="K339" ca="1">IF(AND($A339&lt;&gt;"",$A339&lt;&gt;"fin"),IF(INDEX(Dépenses!$A$2:$T$5000,$B339,K$1)="","",INDEX(Dépenses!$A$2:$T$5000,$B339,K$1)),"")</f>
        <v/>
      </c>
      <c r="L339" s="10" t="str" cm="1">
        <f t="array" aca="1" ref="L339" ca="1">IF(AND($A339&lt;&gt;"",$A339&lt;&gt;"fin"),IF(INDEX(Dépenses!$A$2:$T$5000,$B339,L$1)="","",INDEX(Dépenses!$A$2:$T$5000,$B339,L$1)),"")</f>
        <v/>
      </c>
      <c r="M339" s="10" t="str" cm="1">
        <f t="array" aca="1" ref="M339" ca="1">IF(AND($A339&lt;&gt;"",$A339&lt;&gt;"fin"),IF(INDEX(Dépenses!$A$2:$T$5000,$B339,M$1)="","",INDEX(Dépenses!$A$2:$T$5000,$B339,M$1)),"")</f>
        <v/>
      </c>
      <c r="N339" s="10" t="str" cm="1">
        <f t="array" aca="1" ref="N339" ca="1">IF(AND($A339&lt;&gt;"",$A339&lt;&gt;"fin"),IF(INDEX(Dépenses!$A$2:$T$5000,$B339,N$1)="","",INDEX(Dépenses!$A$2:$T$5000,$B339,N$1)),"")</f>
        <v/>
      </c>
      <c r="O339" s="10" t="str" cm="1">
        <f t="array" aca="1" ref="O339" ca="1">IF(AND($A339&lt;&gt;"",$A339&lt;&gt;"fin"),IF(INDEX(Dépenses!$A$2:$T$5000,$B339,O$1)="","",INDEX(Dépenses!$A$2:$T$5000,$B339,O$1)),"")</f>
        <v/>
      </c>
      <c r="P339" s="10" t="str" cm="1">
        <f t="array" aca="1" ref="P339" ca="1">IF(AND($A339&lt;&gt;"",$A339&lt;&gt;"fin"),IF(INDEX(Dépenses!$A$2:$T$5000,$B339,P$1)="","",INDEX(Dépenses!$A$2:$T$5000,$B339,P$1)),"")</f>
        <v/>
      </c>
      <c r="Q339" s="10" t="str" cm="1">
        <f t="array" aca="1" ref="Q339" ca="1">IF(AND($A339&lt;&gt;"",$A339&lt;&gt;"fin"),IF(INDEX(Dépenses!$A$2:$T$5000,$B339,Q$1)="","",INDEX(Dépenses!$A$2:$T$5000,$B339,Q$1)),"")</f>
        <v/>
      </c>
      <c r="R339" s="10" t="str" cm="1">
        <f t="array" aca="1" ref="R339" ca="1">IF(AND($A339&lt;&gt;"",$A339&lt;&gt;"fin"),IF(INDEX(Dépenses!$A$2:$T$5000,$B339,R$1)="","",INDEX(Dépenses!$A$2:$T$5000,$B339,R$1)),"")</f>
        <v/>
      </c>
      <c r="S339" s="10" t="str" cm="1">
        <f t="array" aca="1" ref="S339" ca="1">IF(AND($A339&lt;&gt;"",$A339&lt;&gt;"fin"),IF(INDEX(Dépenses!$A$2:$T$5000,$B339,S$1)="","",INDEX(Dépenses!$A$2:$T$5000,$B339,S$1)),"")</f>
        <v/>
      </c>
      <c r="T339" s="10" t="str" cm="1">
        <f t="array" aca="1" ref="T339" ca="1">IF(AND($A339&lt;&gt;"",$A339&lt;&gt;"fin"),IF(INDEX(Dépenses!$A$2:$T$5000,$B339,T$1)="","",INDEX(Dépenses!$A$2:$T$5000,$B339,T$1)),"")</f>
        <v/>
      </c>
    </row>
    <row r="340" spans="1:20" x14ac:dyDescent="0.25">
      <c r="A340" t="str">
        <f ca="1">IF(OR(A339="",A339="fin"),"",IF(ISNA(MATCH($F$3,OFFSET(Dépenses!$F$2:$F$5000,B339,0),0)),"fin",MATCH($F$3,OFFSET(Dépenses!$F$2:$F$5000,B339,0),0)))</f>
        <v/>
      </c>
      <c r="B340" t="str">
        <f t="shared" ca="1" si="7"/>
        <v/>
      </c>
      <c r="D340" s="79" t="str" cm="1">
        <f t="array" aca="1" ref="D340" ca="1">IF(AND($A340&lt;&gt;"",$A340&lt;&gt;"fin"),IF(INDEX(Dépenses!$A$2:$O$5000,$B340,D$1)="","",INDEX(Dépenses!$A$2:$O$5000,$B340,D$1)),"")</f>
        <v/>
      </c>
      <c r="E340" s="79" t="str" cm="1">
        <f t="array" aca="1" ref="E340" ca="1">IF(AND($A340&lt;&gt;"",$A340&lt;&gt;"fin"),IF(INDEX(Dépenses!$A$2:$O$5000,$B340,E$1)="","",INDEX(Dépenses!$A$2:$O$5000,$B340,E$1)),"")</f>
        <v/>
      </c>
      <c r="F340" s="79" t="str" cm="1">
        <f t="array" aca="1" ref="F340" ca="1">IF(AND($A340&lt;&gt;"",$A340&lt;&gt;"fin"),IF(INDEX(Dépenses!$A$2:$O$5000,$B340,F$1)="","",INDEX(Dépenses!$A$2:$O$5000,$B340,F$1)),"")</f>
        <v/>
      </c>
      <c r="G340" s="80" t="str" cm="1">
        <f t="array" aca="1" ref="G340" ca="1">IF(AND($A340&lt;&gt;"",$A340&lt;&gt;"fin"),IF(INDEX(Dépenses!$A$2:$O$5000,$B340,G$1)="","",INDEX(Dépenses!$A$2:$O$5000,$B340,G$1)),"")</f>
        <v/>
      </c>
      <c r="H340" s="11" t="str" cm="1">
        <f t="array" aca="1" ref="H340" ca="1">IF(AND($A340&lt;&gt;"",$A340&lt;&gt;"fin"),IF(INDEX(Dépenses!$A$2:$O$5000,$B340,H$1)="","",INDEX(Dépenses!$A$2:$O$5000,$B340,H$1)),"")</f>
        <v/>
      </c>
      <c r="I340" s="79" t="str" cm="1">
        <f t="array" aca="1" ref="I340" ca="1">IF(AND($A340&lt;&gt;"",$A340&lt;&gt;"fin"),IF(INDEX(Dépenses!$A$2:$O$5000,$B340,I$1)="","",INDEX(Dépenses!$A$2:$O$5000,$B340,I$1)),"")</f>
        <v/>
      </c>
      <c r="J340" s="81" t="str" cm="1">
        <f t="array" aca="1" ref="J340" ca="1">IF(AND($A340&lt;&gt;"",$A340&lt;&gt;"fin"),IF(INDEX(Dépenses!$A$2:$O$5000,$B340,J$1)="","",INDEX(Dépenses!$A$2:$O$5000,$B340,J$1)),"")</f>
        <v/>
      </c>
      <c r="K340" s="10" t="str" cm="1">
        <f t="array" aca="1" ref="K340" ca="1">IF(AND($A340&lt;&gt;"",$A340&lt;&gt;"fin"),IF(INDEX(Dépenses!$A$2:$T$5000,$B340,K$1)="","",INDEX(Dépenses!$A$2:$T$5000,$B340,K$1)),"")</f>
        <v/>
      </c>
      <c r="L340" s="10" t="str" cm="1">
        <f t="array" aca="1" ref="L340" ca="1">IF(AND($A340&lt;&gt;"",$A340&lt;&gt;"fin"),IF(INDEX(Dépenses!$A$2:$T$5000,$B340,L$1)="","",INDEX(Dépenses!$A$2:$T$5000,$B340,L$1)),"")</f>
        <v/>
      </c>
      <c r="M340" s="10" t="str" cm="1">
        <f t="array" aca="1" ref="M340" ca="1">IF(AND($A340&lt;&gt;"",$A340&lt;&gt;"fin"),IF(INDEX(Dépenses!$A$2:$T$5000,$B340,M$1)="","",INDEX(Dépenses!$A$2:$T$5000,$B340,M$1)),"")</f>
        <v/>
      </c>
      <c r="N340" s="10" t="str" cm="1">
        <f t="array" aca="1" ref="N340" ca="1">IF(AND($A340&lt;&gt;"",$A340&lt;&gt;"fin"),IF(INDEX(Dépenses!$A$2:$T$5000,$B340,N$1)="","",INDEX(Dépenses!$A$2:$T$5000,$B340,N$1)),"")</f>
        <v/>
      </c>
      <c r="O340" s="10" t="str" cm="1">
        <f t="array" aca="1" ref="O340" ca="1">IF(AND($A340&lt;&gt;"",$A340&lt;&gt;"fin"),IF(INDEX(Dépenses!$A$2:$T$5000,$B340,O$1)="","",INDEX(Dépenses!$A$2:$T$5000,$B340,O$1)),"")</f>
        <v/>
      </c>
      <c r="P340" s="10" t="str" cm="1">
        <f t="array" aca="1" ref="P340" ca="1">IF(AND($A340&lt;&gt;"",$A340&lt;&gt;"fin"),IF(INDEX(Dépenses!$A$2:$T$5000,$B340,P$1)="","",INDEX(Dépenses!$A$2:$T$5000,$B340,P$1)),"")</f>
        <v/>
      </c>
      <c r="Q340" s="10" t="str" cm="1">
        <f t="array" aca="1" ref="Q340" ca="1">IF(AND($A340&lt;&gt;"",$A340&lt;&gt;"fin"),IF(INDEX(Dépenses!$A$2:$T$5000,$B340,Q$1)="","",INDEX(Dépenses!$A$2:$T$5000,$B340,Q$1)),"")</f>
        <v/>
      </c>
      <c r="R340" s="10" t="str" cm="1">
        <f t="array" aca="1" ref="R340" ca="1">IF(AND($A340&lt;&gt;"",$A340&lt;&gt;"fin"),IF(INDEX(Dépenses!$A$2:$T$5000,$B340,R$1)="","",INDEX(Dépenses!$A$2:$T$5000,$B340,R$1)),"")</f>
        <v/>
      </c>
      <c r="S340" s="10" t="str" cm="1">
        <f t="array" aca="1" ref="S340" ca="1">IF(AND($A340&lt;&gt;"",$A340&lt;&gt;"fin"),IF(INDEX(Dépenses!$A$2:$T$5000,$B340,S$1)="","",INDEX(Dépenses!$A$2:$T$5000,$B340,S$1)),"")</f>
        <v/>
      </c>
      <c r="T340" s="10" t="str" cm="1">
        <f t="array" aca="1" ref="T340" ca="1">IF(AND($A340&lt;&gt;"",$A340&lt;&gt;"fin"),IF(INDEX(Dépenses!$A$2:$T$5000,$B340,T$1)="","",INDEX(Dépenses!$A$2:$T$5000,$B340,T$1)),"")</f>
        <v/>
      </c>
    </row>
    <row r="341" spans="1:20" x14ac:dyDescent="0.25">
      <c r="A341" t="str">
        <f ca="1">IF(OR(A340="",A340="fin"),"",IF(ISNA(MATCH($F$3,OFFSET(Dépenses!$F$2:$F$5000,B340,0),0)),"fin",MATCH($F$3,OFFSET(Dépenses!$F$2:$F$5000,B340,0),0)))</f>
        <v/>
      </c>
      <c r="B341" t="str">
        <f t="shared" ca="1" si="7"/>
        <v/>
      </c>
      <c r="D341" s="79" t="str" cm="1">
        <f t="array" aca="1" ref="D341" ca="1">IF(AND($A341&lt;&gt;"",$A341&lt;&gt;"fin"),IF(INDEX(Dépenses!$A$2:$O$5000,$B341,D$1)="","",INDEX(Dépenses!$A$2:$O$5000,$B341,D$1)),"")</f>
        <v/>
      </c>
      <c r="E341" s="79" t="str" cm="1">
        <f t="array" aca="1" ref="E341" ca="1">IF(AND($A341&lt;&gt;"",$A341&lt;&gt;"fin"),IF(INDEX(Dépenses!$A$2:$O$5000,$B341,E$1)="","",INDEX(Dépenses!$A$2:$O$5000,$B341,E$1)),"")</f>
        <v/>
      </c>
      <c r="F341" s="79" t="str" cm="1">
        <f t="array" aca="1" ref="F341" ca="1">IF(AND($A341&lt;&gt;"",$A341&lt;&gt;"fin"),IF(INDEX(Dépenses!$A$2:$O$5000,$B341,F$1)="","",INDEX(Dépenses!$A$2:$O$5000,$B341,F$1)),"")</f>
        <v/>
      </c>
      <c r="G341" s="80" t="str" cm="1">
        <f t="array" aca="1" ref="G341" ca="1">IF(AND($A341&lt;&gt;"",$A341&lt;&gt;"fin"),IF(INDEX(Dépenses!$A$2:$O$5000,$B341,G$1)="","",INDEX(Dépenses!$A$2:$O$5000,$B341,G$1)),"")</f>
        <v/>
      </c>
      <c r="H341" s="11" t="str" cm="1">
        <f t="array" aca="1" ref="H341" ca="1">IF(AND($A341&lt;&gt;"",$A341&lt;&gt;"fin"),IF(INDEX(Dépenses!$A$2:$O$5000,$B341,H$1)="","",INDEX(Dépenses!$A$2:$O$5000,$B341,H$1)),"")</f>
        <v/>
      </c>
      <c r="I341" s="79" t="str" cm="1">
        <f t="array" aca="1" ref="I341" ca="1">IF(AND($A341&lt;&gt;"",$A341&lt;&gt;"fin"),IF(INDEX(Dépenses!$A$2:$O$5000,$B341,I$1)="","",INDEX(Dépenses!$A$2:$O$5000,$B341,I$1)),"")</f>
        <v/>
      </c>
      <c r="J341" s="81" t="str" cm="1">
        <f t="array" aca="1" ref="J341" ca="1">IF(AND($A341&lt;&gt;"",$A341&lt;&gt;"fin"),IF(INDEX(Dépenses!$A$2:$O$5000,$B341,J$1)="","",INDEX(Dépenses!$A$2:$O$5000,$B341,J$1)),"")</f>
        <v/>
      </c>
      <c r="K341" s="10" t="str" cm="1">
        <f t="array" aca="1" ref="K341" ca="1">IF(AND($A341&lt;&gt;"",$A341&lt;&gt;"fin"),IF(INDEX(Dépenses!$A$2:$T$5000,$B341,K$1)="","",INDEX(Dépenses!$A$2:$T$5000,$B341,K$1)),"")</f>
        <v/>
      </c>
      <c r="L341" s="10" t="str" cm="1">
        <f t="array" aca="1" ref="L341" ca="1">IF(AND($A341&lt;&gt;"",$A341&lt;&gt;"fin"),IF(INDEX(Dépenses!$A$2:$T$5000,$B341,L$1)="","",INDEX(Dépenses!$A$2:$T$5000,$B341,L$1)),"")</f>
        <v/>
      </c>
      <c r="M341" s="10" t="str" cm="1">
        <f t="array" aca="1" ref="M341" ca="1">IF(AND($A341&lt;&gt;"",$A341&lt;&gt;"fin"),IF(INDEX(Dépenses!$A$2:$T$5000,$B341,M$1)="","",INDEX(Dépenses!$A$2:$T$5000,$B341,M$1)),"")</f>
        <v/>
      </c>
      <c r="N341" s="10" t="str" cm="1">
        <f t="array" aca="1" ref="N341" ca="1">IF(AND($A341&lt;&gt;"",$A341&lt;&gt;"fin"),IF(INDEX(Dépenses!$A$2:$T$5000,$B341,N$1)="","",INDEX(Dépenses!$A$2:$T$5000,$B341,N$1)),"")</f>
        <v/>
      </c>
      <c r="O341" s="10" t="str" cm="1">
        <f t="array" aca="1" ref="O341" ca="1">IF(AND($A341&lt;&gt;"",$A341&lt;&gt;"fin"),IF(INDEX(Dépenses!$A$2:$T$5000,$B341,O$1)="","",INDEX(Dépenses!$A$2:$T$5000,$B341,O$1)),"")</f>
        <v/>
      </c>
      <c r="P341" s="10" t="str" cm="1">
        <f t="array" aca="1" ref="P341" ca="1">IF(AND($A341&lt;&gt;"",$A341&lt;&gt;"fin"),IF(INDEX(Dépenses!$A$2:$T$5000,$B341,P$1)="","",INDEX(Dépenses!$A$2:$T$5000,$B341,P$1)),"")</f>
        <v/>
      </c>
      <c r="Q341" s="10" t="str" cm="1">
        <f t="array" aca="1" ref="Q341" ca="1">IF(AND($A341&lt;&gt;"",$A341&lt;&gt;"fin"),IF(INDEX(Dépenses!$A$2:$T$5000,$B341,Q$1)="","",INDEX(Dépenses!$A$2:$T$5000,$B341,Q$1)),"")</f>
        <v/>
      </c>
      <c r="R341" s="10" t="str" cm="1">
        <f t="array" aca="1" ref="R341" ca="1">IF(AND($A341&lt;&gt;"",$A341&lt;&gt;"fin"),IF(INDEX(Dépenses!$A$2:$T$5000,$B341,R$1)="","",INDEX(Dépenses!$A$2:$T$5000,$B341,R$1)),"")</f>
        <v/>
      </c>
      <c r="S341" s="10" t="str" cm="1">
        <f t="array" aca="1" ref="S341" ca="1">IF(AND($A341&lt;&gt;"",$A341&lt;&gt;"fin"),IF(INDEX(Dépenses!$A$2:$T$5000,$B341,S$1)="","",INDEX(Dépenses!$A$2:$T$5000,$B341,S$1)),"")</f>
        <v/>
      </c>
      <c r="T341" s="10" t="str" cm="1">
        <f t="array" aca="1" ref="T341" ca="1">IF(AND($A341&lt;&gt;"",$A341&lt;&gt;"fin"),IF(INDEX(Dépenses!$A$2:$T$5000,$B341,T$1)="","",INDEX(Dépenses!$A$2:$T$5000,$B341,T$1)),"")</f>
        <v/>
      </c>
    </row>
    <row r="342" spans="1:20" x14ac:dyDescent="0.25">
      <c r="A342" t="str">
        <f ca="1">IF(OR(A341="",A341="fin"),"",IF(ISNA(MATCH($F$3,OFFSET(Dépenses!$F$2:$F$5000,B341,0),0)),"fin",MATCH($F$3,OFFSET(Dépenses!$F$2:$F$5000,B341,0),0)))</f>
        <v/>
      </c>
      <c r="B342" t="str">
        <f t="shared" ca="1" si="7"/>
        <v/>
      </c>
      <c r="D342" s="79" t="str" cm="1">
        <f t="array" aca="1" ref="D342" ca="1">IF(AND($A342&lt;&gt;"",$A342&lt;&gt;"fin"),IF(INDEX(Dépenses!$A$2:$O$5000,$B342,D$1)="","",INDEX(Dépenses!$A$2:$O$5000,$B342,D$1)),"")</f>
        <v/>
      </c>
      <c r="E342" s="79" t="str" cm="1">
        <f t="array" aca="1" ref="E342" ca="1">IF(AND($A342&lt;&gt;"",$A342&lt;&gt;"fin"),IF(INDEX(Dépenses!$A$2:$O$5000,$B342,E$1)="","",INDEX(Dépenses!$A$2:$O$5000,$B342,E$1)),"")</f>
        <v/>
      </c>
      <c r="F342" s="79" t="str" cm="1">
        <f t="array" aca="1" ref="F342" ca="1">IF(AND($A342&lt;&gt;"",$A342&lt;&gt;"fin"),IF(INDEX(Dépenses!$A$2:$O$5000,$B342,F$1)="","",INDEX(Dépenses!$A$2:$O$5000,$B342,F$1)),"")</f>
        <v/>
      </c>
      <c r="G342" s="80" t="str" cm="1">
        <f t="array" aca="1" ref="G342" ca="1">IF(AND($A342&lt;&gt;"",$A342&lt;&gt;"fin"),IF(INDEX(Dépenses!$A$2:$O$5000,$B342,G$1)="","",INDEX(Dépenses!$A$2:$O$5000,$B342,G$1)),"")</f>
        <v/>
      </c>
      <c r="H342" s="11" t="str" cm="1">
        <f t="array" aca="1" ref="H342" ca="1">IF(AND($A342&lt;&gt;"",$A342&lt;&gt;"fin"),IF(INDEX(Dépenses!$A$2:$O$5000,$B342,H$1)="","",INDEX(Dépenses!$A$2:$O$5000,$B342,H$1)),"")</f>
        <v/>
      </c>
      <c r="I342" s="79" t="str" cm="1">
        <f t="array" aca="1" ref="I342" ca="1">IF(AND($A342&lt;&gt;"",$A342&lt;&gt;"fin"),IF(INDEX(Dépenses!$A$2:$O$5000,$B342,I$1)="","",INDEX(Dépenses!$A$2:$O$5000,$B342,I$1)),"")</f>
        <v/>
      </c>
      <c r="J342" s="81" t="str" cm="1">
        <f t="array" aca="1" ref="J342" ca="1">IF(AND($A342&lt;&gt;"",$A342&lt;&gt;"fin"),IF(INDEX(Dépenses!$A$2:$O$5000,$B342,J$1)="","",INDEX(Dépenses!$A$2:$O$5000,$B342,J$1)),"")</f>
        <v/>
      </c>
      <c r="K342" s="10" t="str" cm="1">
        <f t="array" aca="1" ref="K342" ca="1">IF(AND($A342&lt;&gt;"",$A342&lt;&gt;"fin"),IF(INDEX(Dépenses!$A$2:$T$5000,$B342,K$1)="","",INDEX(Dépenses!$A$2:$T$5000,$B342,K$1)),"")</f>
        <v/>
      </c>
      <c r="L342" s="10" t="str" cm="1">
        <f t="array" aca="1" ref="L342" ca="1">IF(AND($A342&lt;&gt;"",$A342&lt;&gt;"fin"),IF(INDEX(Dépenses!$A$2:$T$5000,$B342,L$1)="","",INDEX(Dépenses!$A$2:$T$5000,$B342,L$1)),"")</f>
        <v/>
      </c>
      <c r="M342" s="10" t="str" cm="1">
        <f t="array" aca="1" ref="M342" ca="1">IF(AND($A342&lt;&gt;"",$A342&lt;&gt;"fin"),IF(INDEX(Dépenses!$A$2:$T$5000,$B342,M$1)="","",INDEX(Dépenses!$A$2:$T$5000,$B342,M$1)),"")</f>
        <v/>
      </c>
      <c r="N342" s="10" t="str" cm="1">
        <f t="array" aca="1" ref="N342" ca="1">IF(AND($A342&lt;&gt;"",$A342&lt;&gt;"fin"),IF(INDEX(Dépenses!$A$2:$T$5000,$B342,N$1)="","",INDEX(Dépenses!$A$2:$T$5000,$B342,N$1)),"")</f>
        <v/>
      </c>
      <c r="O342" s="10" t="str" cm="1">
        <f t="array" aca="1" ref="O342" ca="1">IF(AND($A342&lt;&gt;"",$A342&lt;&gt;"fin"),IF(INDEX(Dépenses!$A$2:$T$5000,$B342,O$1)="","",INDEX(Dépenses!$A$2:$T$5000,$B342,O$1)),"")</f>
        <v/>
      </c>
      <c r="P342" s="10" t="str" cm="1">
        <f t="array" aca="1" ref="P342" ca="1">IF(AND($A342&lt;&gt;"",$A342&lt;&gt;"fin"),IF(INDEX(Dépenses!$A$2:$T$5000,$B342,P$1)="","",INDEX(Dépenses!$A$2:$T$5000,$B342,P$1)),"")</f>
        <v/>
      </c>
      <c r="Q342" s="10" t="str" cm="1">
        <f t="array" aca="1" ref="Q342" ca="1">IF(AND($A342&lt;&gt;"",$A342&lt;&gt;"fin"),IF(INDEX(Dépenses!$A$2:$T$5000,$B342,Q$1)="","",INDEX(Dépenses!$A$2:$T$5000,$B342,Q$1)),"")</f>
        <v/>
      </c>
      <c r="R342" s="10" t="str" cm="1">
        <f t="array" aca="1" ref="R342" ca="1">IF(AND($A342&lt;&gt;"",$A342&lt;&gt;"fin"),IF(INDEX(Dépenses!$A$2:$T$5000,$B342,R$1)="","",INDEX(Dépenses!$A$2:$T$5000,$B342,R$1)),"")</f>
        <v/>
      </c>
      <c r="S342" s="10" t="str" cm="1">
        <f t="array" aca="1" ref="S342" ca="1">IF(AND($A342&lt;&gt;"",$A342&lt;&gt;"fin"),IF(INDEX(Dépenses!$A$2:$T$5000,$B342,S$1)="","",INDEX(Dépenses!$A$2:$T$5000,$B342,S$1)),"")</f>
        <v/>
      </c>
      <c r="T342" s="10" t="str" cm="1">
        <f t="array" aca="1" ref="T342" ca="1">IF(AND($A342&lt;&gt;"",$A342&lt;&gt;"fin"),IF(INDEX(Dépenses!$A$2:$T$5000,$B342,T$1)="","",INDEX(Dépenses!$A$2:$T$5000,$B342,T$1)),"")</f>
        <v/>
      </c>
    </row>
    <row r="343" spans="1:20" x14ac:dyDescent="0.25">
      <c r="A343" t="str">
        <f ca="1">IF(OR(A342="",A342="fin"),"",IF(ISNA(MATCH($F$3,OFFSET(Dépenses!$F$2:$F$5000,B342,0),0)),"fin",MATCH($F$3,OFFSET(Dépenses!$F$2:$F$5000,B342,0),0)))</f>
        <v/>
      </c>
      <c r="B343" t="str">
        <f t="shared" ca="1" si="7"/>
        <v/>
      </c>
      <c r="D343" s="79" t="str" cm="1">
        <f t="array" aca="1" ref="D343" ca="1">IF(AND($A343&lt;&gt;"",$A343&lt;&gt;"fin"),IF(INDEX(Dépenses!$A$2:$O$5000,$B343,D$1)="","",INDEX(Dépenses!$A$2:$O$5000,$B343,D$1)),"")</f>
        <v/>
      </c>
      <c r="E343" s="79" t="str" cm="1">
        <f t="array" aca="1" ref="E343" ca="1">IF(AND($A343&lt;&gt;"",$A343&lt;&gt;"fin"),IF(INDEX(Dépenses!$A$2:$O$5000,$B343,E$1)="","",INDEX(Dépenses!$A$2:$O$5000,$B343,E$1)),"")</f>
        <v/>
      </c>
      <c r="F343" s="79" t="str" cm="1">
        <f t="array" aca="1" ref="F343" ca="1">IF(AND($A343&lt;&gt;"",$A343&lt;&gt;"fin"),IF(INDEX(Dépenses!$A$2:$O$5000,$B343,F$1)="","",INDEX(Dépenses!$A$2:$O$5000,$B343,F$1)),"")</f>
        <v/>
      </c>
      <c r="G343" s="80" t="str" cm="1">
        <f t="array" aca="1" ref="G343" ca="1">IF(AND($A343&lt;&gt;"",$A343&lt;&gt;"fin"),IF(INDEX(Dépenses!$A$2:$O$5000,$B343,G$1)="","",INDEX(Dépenses!$A$2:$O$5000,$B343,G$1)),"")</f>
        <v/>
      </c>
      <c r="H343" s="11" t="str" cm="1">
        <f t="array" aca="1" ref="H343" ca="1">IF(AND($A343&lt;&gt;"",$A343&lt;&gt;"fin"),IF(INDEX(Dépenses!$A$2:$O$5000,$B343,H$1)="","",INDEX(Dépenses!$A$2:$O$5000,$B343,H$1)),"")</f>
        <v/>
      </c>
      <c r="I343" s="79" t="str" cm="1">
        <f t="array" aca="1" ref="I343" ca="1">IF(AND($A343&lt;&gt;"",$A343&lt;&gt;"fin"),IF(INDEX(Dépenses!$A$2:$O$5000,$B343,I$1)="","",INDEX(Dépenses!$A$2:$O$5000,$B343,I$1)),"")</f>
        <v/>
      </c>
      <c r="J343" s="81" t="str" cm="1">
        <f t="array" aca="1" ref="J343" ca="1">IF(AND($A343&lt;&gt;"",$A343&lt;&gt;"fin"),IF(INDEX(Dépenses!$A$2:$O$5000,$B343,J$1)="","",INDEX(Dépenses!$A$2:$O$5000,$B343,J$1)),"")</f>
        <v/>
      </c>
      <c r="K343" s="10" t="str" cm="1">
        <f t="array" aca="1" ref="K343" ca="1">IF(AND($A343&lt;&gt;"",$A343&lt;&gt;"fin"),IF(INDEX(Dépenses!$A$2:$T$5000,$B343,K$1)="","",INDEX(Dépenses!$A$2:$T$5000,$B343,K$1)),"")</f>
        <v/>
      </c>
      <c r="L343" s="10" t="str" cm="1">
        <f t="array" aca="1" ref="L343" ca="1">IF(AND($A343&lt;&gt;"",$A343&lt;&gt;"fin"),IF(INDEX(Dépenses!$A$2:$T$5000,$B343,L$1)="","",INDEX(Dépenses!$A$2:$T$5000,$B343,L$1)),"")</f>
        <v/>
      </c>
      <c r="M343" s="10" t="str" cm="1">
        <f t="array" aca="1" ref="M343" ca="1">IF(AND($A343&lt;&gt;"",$A343&lt;&gt;"fin"),IF(INDEX(Dépenses!$A$2:$T$5000,$B343,M$1)="","",INDEX(Dépenses!$A$2:$T$5000,$B343,M$1)),"")</f>
        <v/>
      </c>
      <c r="N343" s="10" t="str" cm="1">
        <f t="array" aca="1" ref="N343" ca="1">IF(AND($A343&lt;&gt;"",$A343&lt;&gt;"fin"),IF(INDEX(Dépenses!$A$2:$T$5000,$B343,N$1)="","",INDEX(Dépenses!$A$2:$T$5000,$B343,N$1)),"")</f>
        <v/>
      </c>
      <c r="O343" s="10" t="str" cm="1">
        <f t="array" aca="1" ref="O343" ca="1">IF(AND($A343&lt;&gt;"",$A343&lt;&gt;"fin"),IF(INDEX(Dépenses!$A$2:$T$5000,$B343,O$1)="","",INDEX(Dépenses!$A$2:$T$5000,$B343,O$1)),"")</f>
        <v/>
      </c>
      <c r="P343" s="10" t="str" cm="1">
        <f t="array" aca="1" ref="P343" ca="1">IF(AND($A343&lt;&gt;"",$A343&lt;&gt;"fin"),IF(INDEX(Dépenses!$A$2:$T$5000,$B343,P$1)="","",INDEX(Dépenses!$A$2:$T$5000,$B343,P$1)),"")</f>
        <v/>
      </c>
      <c r="Q343" s="10" t="str" cm="1">
        <f t="array" aca="1" ref="Q343" ca="1">IF(AND($A343&lt;&gt;"",$A343&lt;&gt;"fin"),IF(INDEX(Dépenses!$A$2:$T$5000,$B343,Q$1)="","",INDEX(Dépenses!$A$2:$T$5000,$B343,Q$1)),"")</f>
        <v/>
      </c>
      <c r="R343" s="10" t="str" cm="1">
        <f t="array" aca="1" ref="R343" ca="1">IF(AND($A343&lt;&gt;"",$A343&lt;&gt;"fin"),IF(INDEX(Dépenses!$A$2:$T$5000,$B343,R$1)="","",INDEX(Dépenses!$A$2:$T$5000,$B343,R$1)),"")</f>
        <v/>
      </c>
      <c r="S343" s="10" t="str" cm="1">
        <f t="array" aca="1" ref="S343" ca="1">IF(AND($A343&lt;&gt;"",$A343&lt;&gt;"fin"),IF(INDEX(Dépenses!$A$2:$T$5000,$B343,S$1)="","",INDEX(Dépenses!$A$2:$T$5000,$B343,S$1)),"")</f>
        <v/>
      </c>
      <c r="T343" s="10" t="str" cm="1">
        <f t="array" aca="1" ref="T343" ca="1">IF(AND($A343&lt;&gt;"",$A343&lt;&gt;"fin"),IF(INDEX(Dépenses!$A$2:$T$5000,$B343,T$1)="","",INDEX(Dépenses!$A$2:$T$5000,$B343,T$1)),"")</f>
        <v/>
      </c>
    </row>
    <row r="344" spans="1:20" x14ac:dyDescent="0.25">
      <c r="A344" t="str">
        <f ca="1">IF(OR(A343="",A343="fin"),"",IF(ISNA(MATCH($F$3,OFFSET(Dépenses!$F$2:$F$5000,B343,0),0)),"fin",MATCH($F$3,OFFSET(Dépenses!$F$2:$F$5000,B343,0),0)))</f>
        <v/>
      </c>
      <c r="B344" t="str">
        <f t="shared" ca="1" si="7"/>
        <v/>
      </c>
      <c r="D344" s="79" t="str" cm="1">
        <f t="array" aca="1" ref="D344" ca="1">IF(AND($A344&lt;&gt;"",$A344&lt;&gt;"fin"),IF(INDEX(Dépenses!$A$2:$O$5000,$B344,D$1)="","",INDEX(Dépenses!$A$2:$O$5000,$B344,D$1)),"")</f>
        <v/>
      </c>
      <c r="E344" s="79" t="str" cm="1">
        <f t="array" aca="1" ref="E344" ca="1">IF(AND($A344&lt;&gt;"",$A344&lt;&gt;"fin"),IF(INDEX(Dépenses!$A$2:$O$5000,$B344,E$1)="","",INDEX(Dépenses!$A$2:$O$5000,$B344,E$1)),"")</f>
        <v/>
      </c>
      <c r="F344" s="79" t="str" cm="1">
        <f t="array" aca="1" ref="F344" ca="1">IF(AND($A344&lt;&gt;"",$A344&lt;&gt;"fin"),IF(INDEX(Dépenses!$A$2:$O$5000,$B344,F$1)="","",INDEX(Dépenses!$A$2:$O$5000,$B344,F$1)),"")</f>
        <v/>
      </c>
      <c r="G344" s="80" t="str" cm="1">
        <f t="array" aca="1" ref="G344" ca="1">IF(AND($A344&lt;&gt;"",$A344&lt;&gt;"fin"),IF(INDEX(Dépenses!$A$2:$O$5000,$B344,G$1)="","",INDEX(Dépenses!$A$2:$O$5000,$B344,G$1)),"")</f>
        <v/>
      </c>
      <c r="H344" s="11" t="str" cm="1">
        <f t="array" aca="1" ref="H344" ca="1">IF(AND($A344&lt;&gt;"",$A344&lt;&gt;"fin"),IF(INDEX(Dépenses!$A$2:$O$5000,$B344,H$1)="","",INDEX(Dépenses!$A$2:$O$5000,$B344,H$1)),"")</f>
        <v/>
      </c>
      <c r="I344" s="79" t="str" cm="1">
        <f t="array" aca="1" ref="I344" ca="1">IF(AND($A344&lt;&gt;"",$A344&lt;&gt;"fin"),IF(INDEX(Dépenses!$A$2:$O$5000,$B344,I$1)="","",INDEX(Dépenses!$A$2:$O$5000,$B344,I$1)),"")</f>
        <v/>
      </c>
      <c r="J344" s="81" t="str" cm="1">
        <f t="array" aca="1" ref="J344" ca="1">IF(AND($A344&lt;&gt;"",$A344&lt;&gt;"fin"),IF(INDEX(Dépenses!$A$2:$O$5000,$B344,J$1)="","",INDEX(Dépenses!$A$2:$O$5000,$B344,J$1)),"")</f>
        <v/>
      </c>
      <c r="K344" s="10" t="str" cm="1">
        <f t="array" aca="1" ref="K344" ca="1">IF(AND($A344&lt;&gt;"",$A344&lt;&gt;"fin"),IF(INDEX(Dépenses!$A$2:$T$5000,$B344,K$1)="","",INDEX(Dépenses!$A$2:$T$5000,$B344,K$1)),"")</f>
        <v/>
      </c>
      <c r="L344" s="10" t="str" cm="1">
        <f t="array" aca="1" ref="L344" ca="1">IF(AND($A344&lt;&gt;"",$A344&lt;&gt;"fin"),IF(INDEX(Dépenses!$A$2:$T$5000,$B344,L$1)="","",INDEX(Dépenses!$A$2:$T$5000,$B344,L$1)),"")</f>
        <v/>
      </c>
      <c r="M344" s="10" t="str" cm="1">
        <f t="array" aca="1" ref="M344" ca="1">IF(AND($A344&lt;&gt;"",$A344&lt;&gt;"fin"),IF(INDEX(Dépenses!$A$2:$T$5000,$B344,M$1)="","",INDEX(Dépenses!$A$2:$T$5000,$B344,M$1)),"")</f>
        <v/>
      </c>
      <c r="N344" s="10" t="str" cm="1">
        <f t="array" aca="1" ref="N344" ca="1">IF(AND($A344&lt;&gt;"",$A344&lt;&gt;"fin"),IF(INDEX(Dépenses!$A$2:$T$5000,$B344,N$1)="","",INDEX(Dépenses!$A$2:$T$5000,$B344,N$1)),"")</f>
        <v/>
      </c>
      <c r="O344" s="10" t="str" cm="1">
        <f t="array" aca="1" ref="O344" ca="1">IF(AND($A344&lt;&gt;"",$A344&lt;&gt;"fin"),IF(INDEX(Dépenses!$A$2:$T$5000,$B344,O$1)="","",INDEX(Dépenses!$A$2:$T$5000,$B344,O$1)),"")</f>
        <v/>
      </c>
      <c r="P344" s="10" t="str" cm="1">
        <f t="array" aca="1" ref="P344" ca="1">IF(AND($A344&lt;&gt;"",$A344&lt;&gt;"fin"),IF(INDEX(Dépenses!$A$2:$T$5000,$B344,P$1)="","",INDEX(Dépenses!$A$2:$T$5000,$B344,P$1)),"")</f>
        <v/>
      </c>
      <c r="Q344" s="10" t="str" cm="1">
        <f t="array" aca="1" ref="Q344" ca="1">IF(AND($A344&lt;&gt;"",$A344&lt;&gt;"fin"),IF(INDEX(Dépenses!$A$2:$T$5000,$B344,Q$1)="","",INDEX(Dépenses!$A$2:$T$5000,$B344,Q$1)),"")</f>
        <v/>
      </c>
      <c r="R344" s="10" t="str" cm="1">
        <f t="array" aca="1" ref="R344" ca="1">IF(AND($A344&lt;&gt;"",$A344&lt;&gt;"fin"),IF(INDEX(Dépenses!$A$2:$T$5000,$B344,R$1)="","",INDEX(Dépenses!$A$2:$T$5000,$B344,R$1)),"")</f>
        <v/>
      </c>
      <c r="S344" s="10" t="str" cm="1">
        <f t="array" aca="1" ref="S344" ca="1">IF(AND($A344&lt;&gt;"",$A344&lt;&gt;"fin"),IF(INDEX(Dépenses!$A$2:$T$5000,$B344,S$1)="","",INDEX(Dépenses!$A$2:$T$5000,$B344,S$1)),"")</f>
        <v/>
      </c>
      <c r="T344" s="10" t="str" cm="1">
        <f t="array" aca="1" ref="T344" ca="1">IF(AND($A344&lt;&gt;"",$A344&lt;&gt;"fin"),IF(INDEX(Dépenses!$A$2:$T$5000,$B344,T$1)="","",INDEX(Dépenses!$A$2:$T$5000,$B344,T$1)),"")</f>
        <v/>
      </c>
    </row>
    <row r="345" spans="1:20" x14ac:dyDescent="0.25">
      <c r="A345" t="str">
        <f ca="1">IF(OR(A344="",A344="fin"),"",IF(ISNA(MATCH($F$3,OFFSET(Dépenses!$F$2:$F$5000,B344,0),0)),"fin",MATCH($F$3,OFFSET(Dépenses!$F$2:$F$5000,B344,0),0)))</f>
        <v/>
      </c>
      <c r="B345" t="str">
        <f t="shared" ca="1" si="7"/>
        <v/>
      </c>
      <c r="D345" s="79" t="str" cm="1">
        <f t="array" aca="1" ref="D345" ca="1">IF(AND($A345&lt;&gt;"",$A345&lt;&gt;"fin"),IF(INDEX(Dépenses!$A$2:$O$5000,$B345,D$1)="","",INDEX(Dépenses!$A$2:$O$5000,$B345,D$1)),"")</f>
        <v/>
      </c>
      <c r="E345" s="79" t="str" cm="1">
        <f t="array" aca="1" ref="E345" ca="1">IF(AND($A345&lt;&gt;"",$A345&lt;&gt;"fin"),IF(INDEX(Dépenses!$A$2:$O$5000,$B345,E$1)="","",INDEX(Dépenses!$A$2:$O$5000,$B345,E$1)),"")</f>
        <v/>
      </c>
      <c r="F345" s="79" t="str" cm="1">
        <f t="array" aca="1" ref="F345" ca="1">IF(AND($A345&lt;&gt;"",$A345&lt;&gt;"fin"),IF(INDEX(Dépenses!$A$2:$O$5000,$B345,F$1)="","",INDEX(Dépenses!$A$2:$O$5000,$B345,F$1)),"")</f>
        <v/>
      </c>
      <c r="G345" s="80" t="str" cm="1">
        <f t="array" aca="1" ref="G345" ca="1">IF(AND($A345&lt;&gt;"",$A345&lt;&gt;"fin"),IF(INDEX(Dépenses!$A$2:$O$5000,$B345,G$1)="","",INDEX(Dépenses!$A$2:$O$5000,$B345,G$1)),"")</f>
        <v/>
      </c>
      <c r="H345" s="11" t="str" cm="1">
        <f t="array" aca="1" ref="H345" ca="1">IF(AND($A345&lt;&gt;"",$A345&lt;&gt;"fin"),IF(INDEX(Dépenses!$A$2:$O$5000,$B345,H$1)="","",INDEX(Dépenses!$A$2:$O$5000,$B345,H$1)),"")</f>
        <v/>
      </c>
      <c r="I345" s="79" t="str" cm="1">
        <f t="array" aca="1" ref="I345" ca="1">IF(AND($A345&lt;&gt;"",$A345&lt;&gt;"fin"),IF(INDEX(Dépenses!$A$2:$O$5000,$B345,I$1)="","",INDEX(Dépenses!$A$2:$O$5000,$B345,I$1)),"")</f>
        <v/>
      </c>
      <c r="J345" s="81" t="str" cm="1">
        <f t="array" aca="1" ref="J345" ca="1">IF(AND($A345&lt;&gt;"",$A345&lt;&gt;"fin"),IF(INDEX(Dépenses!$A$2:$O$5000,$B345,J$1)="","",INDEX(Dépenses!$A$2:$O$5000,$B345,J$1)),"")</f>
        <v/>
      </c>
      <c r="K345" s="10" t="str" cm="1">
        <f t="array" aca="1" ref="K345" ca="1">IF(AND($A345&lt;&gt;"",$A345&lt;&gt;"fin"),IF(INDEX(Dépenses!$A$2:$T$5000,$B345,K$1)="","",INDEX(Dépenses!$A$2:$T$5000,$B345,K$1)),"")</f>
        <v/>
      </c>
      <c r="L345" s="10" t="str" cm="1">
        <f t="array" aca="1" ref="L345" ca="1">IF(AND($A345&lt;&gt;"",$A345&lt;&gt;"fin"),IF(INDEX(Dépenses!$A$2:$T$5000,$B345,L$1)="","",INDEX(Dépenses!$A$2:$T$5000,$B345,L$1)),"")</f>
        <v/>
      </c>
      <c r="M345" s="10" t="str" cm="1">
        <f t="array" aca="1" ref="M345" ca="1">IF(AND($A345&lt;&gt;"",$A345&lt;&gt;"fin"),IF(INDEX(Dépenses!$A$2:$T$5000,$B345,M$1)="","",INDEX(Dépenses!$A$2:$T$5000,$B345,M$1)),"")</f>
        <v/>
      </c>
      <c r="N345" s="10" t="str" cm="1">
        <f t="array" aca="1" ref="N345" ca="1">IF(AND($A345&lt;&gt;"",$A345&lt;&gt;"fin"),IF(INDEX(Dépenses!$A$2:$T$5000,$B345,N$1)="","",INDEX(Dépenses!$A$2:$T$5000,$B345,N$1)),"")</f>
        <v/>
      </c>
      <c r="O345" s="10" t="str" cm="1">
        <f t="array" aca="1" ref="O345" ca="1">IF(AND($A345&lt;&gt;"",$A345&lt;&gt;"fin"),IF(INDEX(Dépenses!$A$2:$T$5000,$B345,O$1)="","",INDEX(Dépenses!$A$2:$T$5000,$B345,O$1)),"")</f>
        <v/>
      </c>
      <c r="P345" s="10" t="str" cm="1">
        <f t="array" aca="1" ref="P345" ca="1">IF(AND($A345&lt;&gt;"",$A345&lt;&gt;"fin"),IF(INDEX(Dépenses!$A$2:$T$5000,$B345,P$1)="","",INDEX(Dépenses!$A$2:$T$5000,$B345,P$1)),"")</f>
        <v/>
      </c>
      <c r="Q345" s="10" t="str" cm="1">
        <f t="array" aca="1" ref="Q345" ca="1">IF(AND($A345&lt;&gt;"",$A345&lt;&gt;"fin"),IF(INDEX(Dépenses!$A$2:$T$5000,$B345,Q$1)="","",INDEX(Dépenses!$A$2:$T$5000,$B345,Q$1)),"")</f>
        <v/>
      </c>
      <c r="R345" s="10" t="str" cm="1">
        <f t="array" aca="1" ref="R345" ca="1">IF(AND($A345&lt;&gt;"",$A345&lt;&gt;"fin"),IF(INDEX(Dépenses!$A$2:$T$5000,$B345,R$1)="","",INDEX(Dépenses!$A$2:$T$5000,$B345,R$1)),"")</f>
        <v/>
      </c>
      <c r="S345" s="10" t="str" cm="1">
        <f t="array" aca="1" ref="S345" ca="1">IF(AND($A345&lt;&gt;"",$A345&lt;&gt;"fin"),IF(INDEX(Dépenses!$A$2:$T$5000,$B345,S$1)="","",INDEX(Dépenses!$A$2:$T$5000,$B345,S$1)),"")</f>
        <v/>
      </c>
      <c r="T345" s="10" t="str" cm="1">
        <f t="array" aca="1" ref="T345" ca="1">IF(AND($A345&lt;&gt;"",$A345&lt;&gt;"fin"),IF(INDEX(Dépenses!$A$2:$T$5000,$B345,T$1)="","",INDEX(Dépenses!$A$2:$T$5000,$B345,T$1)),"")</f>
        <v/>
      </c>
    </row>
    <row r="346" spans="1:20" x14ac:dyDescent="0.25">
      <c r="A346" t="str">
        <f ca="1">IF(OR(A345="",A345="fin"),"",IF(ISNA(MATCH($F$3,OFFSET(Dépenses!$F$2:$F$5000,B345,0),0)),"fin",MATCH($F$3,OFFSET(Dépenses!$F$2:$F$5000,B345,0),0)))</f>
        <v/>
      </c>
      <c r="B346" t="str">
        <f t="shared" ca="1" si="7"/>
        <v/>
      </c>
      <c r="D346" s="79" t="str" cm="1">
        <f t="array" aca="1" ref="D346" ca="1">IF(AND($A346&lt;&gt;"",$A346&lt;&gt;"fin"),IF(INDEX(Dépenses!$A$2:$O$5000,$B346,D$1)="","",INDEX(Dépenses!$A$2:$O$5000,$B346,D$1)),"")</f>
        <v/>
      </c>
      <c r="E346" s="79" t="str" cm="1">
        <f t="array" aca="1" ref="E346" ca="1">IF(AND($A346&lt;&gt;"",$A346&lt;&gt;"fin"),IF(INDEX(Dépenses!$A$2:$O$5000,$B346,E$1)="","",INDEX(Dépenses!$A$2:$O$5000,$B346,E$1)),"")</f>
        <v/>
      </c>
      <c r="F346" s="79" t="str" cm="1">
        <f t="array" aca="1" ref="F346" ca="1">IF(AND($A346&lt;&gt;"",$A346&lt;&gt;"fin"),IF(INDEX(Dépenses!$A$2:$O$5000,$B346,F$1)="","",INDEX(Dépenses!$A$2:$O$5000,$B346,F$1)),"")</f>
        <v/>
      </c>
      <c r="G346" s="80" t="str" cm="1">
        <f t="array" aca="1" ref="G346" ca="1">IF(AND($A346&lt;&gt;"",$A346&lt;&gt;"fin"),IF(INDEX(Dépenses!$A$2:$O$5000,$B346,G$1)="","",INDEX(Dépenses!$A$2:$O$5000,$B346,G$1)),"")</f>
        <v/>
      </c>
      <c r="H346" s="11" t="str" cm="1">
        <f t="array" aca="1" ref="H346" ca="1">IF(AND($A346&lt;&gt;"",$A346&lt;&gt;"fin"),IF(INDEX(Dépenses!$A$2:$O$5000,$B346,H$1)="","",INDEX(Dépenses!$A$2:$O$5000,$B346,H$1)),"")</f>
        <v/>
      </c>
      <c r="I346" s="79" t="str" cm="1">
        <f t="array" aca="1" ref="I346" ca="1">IF(AND($A346&lt;&gt;"",$A346&lt;&gt;"fin"),IF(INDEX(Dépenses!$A$2:$O$5000,$B346,I$1)="","",INDEX(Dépenses!$A$2:$O$5000,$B346,I$1)),"")</f>
        <v/>
      </c>
      <c r="J346" s="81" t="str" cm="1">
        <f t="array" aca="1" ref="J346" ca="1">IF(AND($A346&lt;&gt;"",$A346&lt;&gt;"fin"),IF(INDEX(Dépenses!$A$2:$O$5000,$B346,J$1)="","",INDEX(Dépenses!$A$2:$O$5000,$B346,J$1)),"")</f>
        <v/>
      </c>
      <c r="K346" s="10" t="str" cm="1">
        <f t="array" aca="1" ref="K346" ca="1">IF(AND($A346&lt;&gt;"",$A346&lt;&gt;"fin"),IF(INDEX(Dépenses!$A$2:$T$5000,$B346,K$1)="","",INDEX(Dépenses!$A$2:$T$5000,$B346,K$1)),"")</f>
        <v/>
      </c>
      <c r="L346" s="10" t="str" cm="1">
        <f t="array" aca="1" ref="L346" ca="1">IF(AND($A346&lt;&gt;"",$A346&lt;&gt;"fin"),IF(INDEX(Dépenses!$A$2:$T$5000,$B346,L$1)="","",INDEX(Dépenses!$A$2:$T$5000,$B346,L$1)),"")</f>
        <v/>
      </c>
      <c r="M346" s="10" t="str" cm="1">
        <f t="array" aca="1" ref="M346" ca="1">IF(AND($A346&lt;&gt;"",$A346&lt;&gt;"fin"),IF(INDEX(Dépenses!$A$2:$T$5000,$B346,M$1)="","",INDEX(Dépenses!$A$2:$T$5000,$B346,M$1)),"")</f>
        <v/>
      </c>
      <c r="N346" s="10" t="str" cm="1">
        <f t="array" aca="1" ref="N346" ca="1">IF(AND($A346&lt;&gt;"",$A346&lt;&gt;"fin"),IF(INDEX(Dépenses!$A$2:$T$5000,$B346,N$1)="","",INDEX(Dépenses!$A$2:$T$5000,$B346,N$1)),"")</f>
        <v/>
      </c>
      <c r="O346" s="10" t="str" cm="1">
        <f t="array" aca="1" ref="O346" ca="1">IF(AND($A346&lt;&gt;"",$A346&lt;&gt;"fin"),IF(INDEX(Dépenses!$A$2:$T$5000,$B346,O$1)="","",INDEX(Dépenses!$A$2:$T$5000,$B346,O$1)),"")</f>
        <v/>
      </c>
      <c r="P346" s="10" t="str" cm="1">
        <f t="array" aca="1" ref="P346" ca="1">IF(AND($A346&lt;&gt;"",$A346&lt;&gt;"fin"),IF(INDEX(Dépenses!$A$2:$T$5000,$B346,P$1)="","",INDEX(Dépenses!$A$2:$T$5000,$B346,P$1)),"")</f>
        <v/>
      </c>
      <c r="Q346" s="10" t="str" cm="1">
        <f t="array" aca="1" ref="Q346" ca="1">IF(AND($A346&lt;&gt;"",$A346&lt;&gt;"fin"),IF(INDEX(Dépenses!$A$2:$T$5000,$B346,Q$1)="","",INDEX(Dépenses!$A$2:$T$5000,$B346,Q$1)),"")</f>
        <v/>
      </c>
      <c r="R346" s="10" t="str" cm="1">
        <f t="array" aca="1" ref="R346" ca="1">IF(AND($A346&lt;&gt;"",$A346&lt;&gt;"fin"),IF(INDEX(Dépenses!$A$2:$T$5000,$B346,R$1)="","",INDEX(Dépenses!$A$2:$T$5000,$B346,R$1)),"")</f>
        <v/>
      </c>
      <c r="S346" s="10" t="str" cm="1">
        <f t="array" aca="1" ref="S346" ca="1">IF(AND($A346&lt;&gt;"",$A346&lt;&gt;"fin"),IF(INDEX(Dépenses!$A$2:$T$5000,$B346,S$1)="","",INDEX(Dépenses!$A$2:$T$5000,$B346,S$1)),"")</f>
        <v/>
      </c>
      <c r="T346" s="10" t="str" cm="1">
        <f t="array" aca="1" ref="T346" ca="1">IF(AND($A346&lt;&gt;"",$A346&lt;&gt;"fin"),IF(INDEX(Dépenses!$A$2:$T$5000,$B346,T$1)="","",INDEX(Dépenses!$A$2:$T$5000,$B346,T$1)),"")</f>
        <v/>
      </c>
    </row>
    <row r="347" spans="1:20" x14ac:dyDescent="0.25">
      <c r="A347" t="str">
        <f ca="1">IF(OR(A346="",A346="fin"),"",IF(ISNA(MATCH($F$3,OFFSET(Dépenses!$F$2:$F$5000,B346,0),0)),"fin",MATCH($F$3,OFFSET(Dépenses!$F$2:$F$5000,B346,0),0)))</f>
        <v/>
      </c>
      <c r="B347" t="str">
        <f t="shared" ca="1" si="7"/>
        <v/>
      </c>
      <c r="D347" s="79" t="str" cm="1">
        <f t="array" aca="1" ref="D347" ca="1">IF(AND($A347&lt;&gt;"",$A347&lt;&gt;"fin"),IF(INDEX(Dépenses!$A$2:$O$5000,$B347,D$1)="","",INDEX(Dépenses!$A$2:$O$5000,$B347,D$1)),"")</f>
        <v/>
      </c>
      <c r="E347" s="79" t="str" cm="1">
        <f t="array" aca="1" ref="E347" ca="1">IF(AND($A347&lt;&gt;"",$A347&lt;&gt;"fin"),IF(INDEX(Dépenses!$A$2:$O$5000,$B347,E$1)="","",INDEX(Dépenses!$A$2:$O$5000,$B347,E$1)),"")</f>
        <v/>
      </c>
      <c r="F347" s="79" t="str" cm="1">
        <f t="array" aca="1" ref="F347" ca="1">IF(AND($A347&lt;&gt;"",$A347&lt;&gt;"fin"),IF(INDEX(Dépenses!$A$2:$O$5000,$B347,F$1)="","",INDEX(Dépenses!$A$2:$O$5000,$B347,F$1)),"")</f>
        <v/>
      </c>
      <c r="G347" s="80" t="str" cm="1">
        <f t="array" aca="1" ref="G347" ca="1">IF(AND($A347&lt;&gt;"",$A347&lt;&gt;"fin"),IF(INDEX(Dépenses!$A$2:$O$5000,$B347,G$1)="","",INDEX(Dépenses!$A$2:$O$5000,$B347,G$1)),"")</f>
        <v/>
      </c>
      <c r="H347" s="11" t="str" cm="1">
        <f t="array" aca="1" ref="H347" ca="1">IF(AND($A347&lt;&gt;"",$A347&lt;&gt;"fin"),IF(INDEX(Dépenses!$A$2:$O$5000,$B347,H$1)="","",INDEX(Dépenses!$A$2:$O$5000,$B347,H$1)),"")</f>
        <v/>
      </c>
      <c r="I347" s="79" t="str" cm="1">
        <f t="array" aca="1" ref="I347" ca="1">IF(AND($A347&lt;&gt;"",$A347&lt;&gt;"fin"),IF(INDEX(Dépenses!$A$2:$O$5000,$B347,I$1)="","",INDEX(Dépenses!$A$2:$O$5000,$B347,I$1)),"")</f>
        <v/>
      </c>
      <c r="J347" s="81" t="str" cm="1">
        <f t="array" aca="1" ref="J347" ca="1">IF(AND($A347&lt;&gt;"",$A347&lt;&gt;"fin"),IF(INDEX(Dépenses!$A$2:$O$5000,$B347,J$1)="","",INDEX(Dépenses!$A$2:$O$5000,$B347,J$1)),"")</f>
        <v/>
      </c>
      <c r="K347" s="10" t="str" cm="1">
        <f t="array" aca="1" ref="K347" ca="1">IF(AND($A347&lt;&gt;"",$A347&lt;&gt;"fin"),IF(INDEX(Dépenses!$A$2:$T$5000,$B347,K$1)="","",INDEX(Dépenses!$A$2:$T$5000,$B347,K$1)),"")</f>
        <v/>
      </c>
      <c r="L347" s="10" t="str" cm="1">
        <f t="array" aca="1" ref="L347" ca="1">IF(AND($A347&lt;&gt;"",$A347&lt;&gt;"fin"),IF(INDEX(Dépenses!$A$2:$T$5000,$B347,L$1)="","",INDEX(Dépenses!$A$2:$T$5000,$B347,L$1)),"")</f>
        <v/>
      </c>
      <c r="M347" s="10" t="str" cm="1">
        <f t="array" aca="1" ref="M347" ca="1">IF(AND($A347&lt;&gt;"",$A347&lt;&gt;"fin"),IF(INDEX(Dépenses!$A$2:$T$5000,$B347,M$1)="","",INDEX(Dépenses!$A$2:$T$5000,$B347,M$1)),"")</f>
        <v/>
      </c>
      <c r="N347" s="10" t="str" cm="1">
        <f t="array" aca="1" ref="N347" ca="1">IF(AND($A347&lt;&gt;"",$A347&lt;&gt;"fin"),IF(INDEX(Dépenses!$A$2:$T$5000,$B347,N$1)="","",INDEX(Dépenses!$A$2:$T$5000,$B347,N$1)),"")</f>
        <v/>
      </c>
      <c r="O347" s="10" t="str" cm="1">
        <f t="array" aca="1" ref="O347" ca="1">IF(AND($A347&lt;&gt;"",$A347&lt;&gt;"fin"),IF(INDEX(Dépenses!$A$2:$T$5000,$B347,O$1)="","",INDEX(Dépenses!$A$2:$T$5000,$B347,O$1)),"")</f>
        <v/>
      </c>
      <c r="P347" s="10" t="str" cm="1">
        <f t="array" aca="1" ref="P347" ca="1">IF(AND($A347&lt;&gt;"",$A347&lt;&gt;"fin"),IF(INDEX(Dépenses!$A$2:$T$5000,$B347,P$1)="","",INDEX(Dépenses!$A$2:$T$5000,$B347,P$1)),"")</f>
        <v/>
      </c>
      <c r="Q347" s="10" t="str" cm="1">
        <f t="array" aca="1" ref="Q347" ca="1">IF(AND($A347&lt;&gt;"",$A347&lt;&gt;"fin"),IF(INDEX(Dépenses!$A$2:$T$5000,$B347,Q$1)="","",INDEX(Dépenses!$A$2:$T$5000,$B347,Q$1)),"")</f>
        <v/>
      </c>
      <c r="R347" s="10" t="str" cm="1">
        <f t="array" aca="1" ref="R347" ca="1">IF(AND($A347&lt;&gt;"",$A347&lt;&gt;"fin"),IF(INDEX(Dépenses!$A$2:$T$5000,$B347,R$1)="","",INDEX(Dépenses!$A$2:$T$5000,$B347,R$1)),"")</f>
        <v/>
      </c>
      <c r="S347" s="10" t="str" cm="1">
        <f t="array" aca="1" ref="S347" ca="1">IF(AND($A347&lt;&gt;"",$A347&lt;&gt;"fin"),IF(INDEX(Dépenses!$A$2:$T$5000,$B347,S$1)="","",INDEX(Dépenses!$A$2:$T$5000,$B347,S$1)),"")</f>
        <v/>
      </c>
      <c r="T347" s="10" t="str" cm="1">
        <f t="array" aca="1" ref="T347" ca="1">IF(AND($A347&lt;&gt;"",$A347&lt;&gt;"fin"),IF(INDEX(Dépenses!$A$2:$T$5000,$B347,T$1)="","",INDEX(Dépenses!$A$2:$T$5000,$B347,T$1)),"")</f>
        <v/>
      </c>
    </row>
    <row r="348" spans="1:20" x14ac:dyDescent="0.25">
      <c r="A348" t="str">
        <f ca="1">IF(OR(A347="",A347="fin"),"",IF(ISNA(MATCH($F$3,OFFSET(Dépenses!$F$2:$F$5000,B347,0),0)),"fin",MATCH($F$3,OFFSET(Dépenses!$F$2:$F$5000,B347,0),0)))</f>
        <v/>
      </c>
      <c r="B348" t="str">
        <f t="shared" ca="1" si="7"/>
        <v/>
      </c>
      <c r="D348" s="79" t="str" cm="1">
        <f t="array" aca="1" ref="D348" ca="1">IF(AND($A348&lt;&gt;"",$A348&lt;&gt;"fin"),IF(INDEX(Dépenses!$A$2:$O$5000,$B348,D$1)="","",INDEX(Dépenses!$A$2:$O$5000,$B348,D$1)),"")</f>
        <v/>
      </c>
      <c r="E348" s="79" t="str" cm="1">
        <f t="array" aca="1" ref="E348" ca="1">IF(AND($A348&lt;&gt;"",$A348&lt;&gt;"fin"),IF(INDEX(Dépenses!$A$2:$O$5000,$B348,E$1)="","",INDEX(Dépenses!$A$2:$O$5000,$B348,E$1)),"")</f>
        <v/>
      </c>
      <c r="F348" s="79" t="str" cm="1">
        <f t="array" aca="1" ref="F348" ca="1">IF(AND($A348&lt;&gt;"",$A348&lt;&gt;"fin"),IF(INDEX(Dépenses!$A$2:$O$5000,$B348,F$1)="","",INDEX(Dépenses!$A$2:$O$5000,$B348,F$1)),"")</f>
        <v/>
      </c>
      <c r="G348" s="80" t="str" cm="1">
        <f t="array" aca="1" ref="G348" ca="1">IF(AND($A348&lt;&gt;"",$A348&lt;&gt;"fin"),IF(INDEX(Dépenses!$A$2:$O$5000,$B348,G$1)="","",INDEX(Dépenses!$A$2:$O$5000,$B348,G$1)),"")</f>
        <v/>
      </c>
      <c r="H348" s="11" t="str" cm="1">
        <f t="array" aca="1" ref="H348" ca="1">IF(AND($A348&lt;&gt;"",$A348&lt;&gt;"fin"),IF(INDEX(Dépenses!$A$2:$O$5000,$B348,H$1)="","",INDEX(Dépenses!$A$2:$O$5000,$B348,H$1)),"")</f>
        <v/>
      </c>
      <c r="I348" s="79" t="str" cm="1">
        <f t="array" aca="1" ref="I348" ca="1">IF(AND($A348&lt;&gt;"",$A348&lt;&gt;"fin"),IF(INDEX(Dépenses!$A$2:$O$5000,$B348,I$1)="","",INDEX(Dépenses!$A$2:$O$5000,$B348,I$1)),"")</f>
        <v/>
      </c>
      <c r="J348" s="81" t="str" cm="1">
        <f t="array" aca="1" ref="J348" ca="1">IF(AND($A348&lt;&gt;"",$A348&lt;&gt;"fin"),IF(INDEX(Dépenses!$A$2:$O$5000,$B348,J$1)="","",INDEX(Dépenses!$A$2:$O$5000,$B348,J$1)),"")</f>
        <v/>
      </c>
      <c r="K348" s="10" t="str" cm="1">
        <f t="array" aca="1" ref="K348" ca="1">IF(AND($A348&lt;&gt;"",$A348&lt;&gt;"fin"),IF(INDEX(Dépenses!$A$2:$T$5000,$B348,K$1)="","",INDEX(Dépenses!$A$2:$T$5000,$B348,K$1)),"")</f>
        <v/>
      </c>
      <c r="L348" s="10" t="str" cm="1">
        <f t="array" aca="1" ref="L348" ca="1">IF(AND($A348&lt;&gt;"",$A348&lt;&gt;"fin"),IF(INDEX(Dépenses!$A$2:$T$5000,$B348,L$1)="","",INDEX(Dépenses!$A$2:$T$5000,$B348,L$1)),"")</f>
        <v/>
      </c>
      <c r="M348" s="10" t="str" cm="1">
        <f t="array" aca="1" ref="M348" ca="1">IF(AND($A348&lt;&gt;"",$A348&lt;&gt;"fin"),IF(INDEX(Dépenses!$A$2:$T$5000,$B348,M$1)="","",INDEX(Dépenses!$A$2:$T$5000,$B348,M$1)),"")</f>
        <v/>
      </c>
      <c r="N348" s="10" t="str" cm="1">
        <f t="array" aca="1" ref="N348" ca="1">IF(AND($A348&lt;&gt;"",$A348&lt;&gt;"fin"),IF(INDEX(Dépenses!$A$2:$T$5000,$B348,N$1)="","",INDEX(Dépenses!$A$2:$T$5000,$B348,N$1)),"")</f>
        <v/>
      </c>
      <c r="O348" s="10" t="str" cm="1">
        <f t="array" aca="1" ref="O348" ca="1">IF(AND($A348&lt;&gt;"",$A348&lt;&gt;"fin"),IF(INDEX(Dépenses!$A$2:$T$5000,$B348,O$1)="","",INDEX(Dépenses!$A$2:$T$5000,$B348,O$1)),"")</f>
        <v/>
      </c>
      <c r="P348" s="10" t="str" cm="1">
        <f t="array" aca="1" ref="P348" ca="1">IF(AND($A348&lt;&gt;"",$A348&lt;&gt;"fin"),IF(INDEX(Dépenses!$A$2:$T$5000,$B348,P$1)="","",INDEX(Dépenses!$A$2:$T$5000,$B348,P$1)),"")</f>
        <v/>
      </c>
      <c r="Q348" s="10" t="str" cm="1">
        <f t="array" aca="1" ref="Q348" ca="1">IF(AND($A348&lt;&gt;"",$A348&lt;&gt;"fin"),IF(INDEX(Dépenses!$A$2:$T$5000,$B348,Q$1)="","",INDEX(Dépenses!$A$2:$T$5000,$B348,Q$1)),"")</f>
        <v/>
      </c>
      <c r="R348" s="10" t="str" cm="1">
        <f t="array" aca="1" ref="R348" ca="1">IF(AND($A348&lt;&gt;"",$A348&lt;&gt;"fin"),IF(INDEX(Dépenses!$A$2:$T$5000,$B348,R$1)="","",INDEX(Dépenses!$A$2:$T$5000,$B348,R$1)),"")</f>
        <v/>
      </c>
      <c r="S348" s="10" t="str" cm="1">
        <f t="array" aca="1" ref="S348" ca="1">IF(AND($A348&lt;&gt;"",$A348&lt;&gt;"fin"),IF(INDEX(Dépenses!$A$2:$T$5000,$B348,S$1)="","",INDEX(Dépenses!$A$2:$T$5000,$B348,S$1)),"")</f>
        <v/>
      </c>
      <c r="T348" s="10" t="str" cm="1">
        <f t="array" aca="1" ref="T348" ca="1">IF(AND($A348&lt;&gt;"",$A348&lt;&gt;"fin"),IF(INDEX(Dépenses!$A$2:$T$5000,$B348,T$1)="","",INDEX(Dépenses!$A$2:$T$5000,$B348,T$1)),"")</f>
        <v/>
      </c>
    </row>
    <row r="349" spans="1:20" x14ac:dyDescent="0.25">
      <c r="A349" t="str">
        <f ca="1">IF(OR(A348="",A348="fin"),"",IF(ISNA(MATCH($F$3,OFFSET(Dépenses!$F$2:$F$5000,B348,0),0)),"fin",MATCH($F$3,OFFSET(Dépenses!$F$2:$F$5000,B348,0),0)))</f>
        <v/>
      </c>
      <c r="B349" t="str">
        <f t="shared" ca="1" si="7"/>
        <v/>
      </c>
      <c r="D349" s="79" t="str" cm="1">
        <f t="array" aca="1" ref="D349" ca="1">IF(AND($A349&lt;&gt;"",$A349&lt;&gt;"fin"),IF(INDEX(Dépenses!$A$2:$O$5000,$B349,D$1)="","",INDEX(Dépenses!$A$2:$O$5000,$B349,D$1)),"")</f>
        <v/>
      </c>
      <c r="E349" s="79" t="str" cm="1">
        <f t="array" aca="1" ref="E349" ca="1">IF(AND($A349&lt;&gt;"",$A349&lt;&gt;"fin"),IF(INDEX(Dépenses!$A$2:$O$5000,$B349,E$1)="","",INDEX(Dépenses!$A$2:$O$5000,$B349,E$1)),"")</f>
        <v/>
      </c>
      <c r="F349" s="79" t="str" cm="1">
        <f t="array" aca="1" ref="F349" ca="1">IF(AND($A349&lt;&gt;"",$A349&lt;&gt;"fin"),IF(INDEX(Dépenses!$A$2:$O$5000,$B349,F$1)="","",INDEX(Dépenses!$A$2:$O$5000,$B349,F$1)),"")</f>
        <v/>
      </c>
      <c r="G349" s="80" t="str" cm="1">
        <f t="array" aca="1" ref="G349" ca="1">IF(AND($A349&lt;&gt;"",$A349&lt;&gt;"fin"),IF(INDEX(Dépenses!$A$2:$O$5000,$B349,G$1)="","",INDEX(Dépenses!$A$2:$O$5000,$B349,G$1)),"")</f>
        <v/>
      </c>
      <c r="H349" s="11" t="str" cm="1">
        <f t="array" aca="1" ref="H349" ca="1">IF(AND($A349&lt;&gt;"",$A349&lt;&gt;"fin"),IF(INDEX(Dépenses!$A$2:$O$5000,$B349,H$1)="","",INDEX(Dépenses!$A$2:$O$5000,$B349,H$1)),"")</f>
        <v/>
      </c>
      <c r="I349" s="79" t="str" cm="1">
        <f t="array" aca="1" ref="I349" ca="1">IF(AND($A349&lt;&gt;"",$A349&lt;&gt;"fin"),IF(INDEX(Dépenses!$A$2:$O$5000,$B349,I$1)="","",INDEX(Dépenses!$A$2:$O$5000,$B349,I$1)),"")</f>
        <v/>
      </c>
      <c r="J349" s="81" t="str" cm="1">
        <f t="array" aca="1" ref="J349" ca="1">IF(AND($A349&lt;&gt;"",$A349&lt;&gt;"fin"),IF(INDEX(Dépenses!$A$2:$O$5000,$B349,J$1)="","",INDEX(Dépenses!$A$2:$O$5000,$B349,J$1)),"")</f>
        <v/>
      </c>
      <c r="K349" s="10" t="str" cm="1">
        <f t="array" aca="1" ref="K349" ca="1">IF(AND($A349&lt;&gt;"",$A349&lt;&gt;"fin"),IF(INDEX(Dépenses!$A$2:$T$5000,$B349,K$1)="","",INDEX(Dépenses!$A$2:$T$5000,$B349,K$1)),"")</f>
        <v/>
      </c>
      <c r="L349" s="10" t="str" cm="1">
        <f t="array" aca="1" ref="L349" ca="1">IF(AND($A349&lt;&gt;"",$A349&lt;&gt;"fin"),IF(INDEX(Dépenses!$A$2:$T$5000,$B349,L$1)="","",INDEX(Dépenses!$A$2:$T$5000,$B349,L$1)),"")</f>
        <v/>
      </c>
      <c r="M349" s="10" t="str" cm="1">
        <f t="array" aca="1" ref="M349" ca="1">IF(AND($A349&lt;&gt;"",$A349&lt;&gt;"fin"),IF(INDEX(Dépenses!$A$2:$T$5000,$B349,M$1)="","",INDEX(Dépenses!$A$2:$T$5000,$B349,M$1)),"")</f>
        <v/>
      </c>
      <c r="N349" s="10" t="str" cm="1">
        <f t="array" aca="1" ref="N349" ca="1">IF(AND($A349&lt;&gt;"",$A349&lt;&gt;"fin"),IF(INDEX(Dépenses!$A$2:$T$5000,$B349,N$1)="","",INDEX(Dépenses!$A$2:$T$5000,$B349,N$1)),"")</f>
        <v/>
      </c>
      <c r="O349" s="10" t="str" cm="1">
        <f t="array" aca="1" ref="O349" ca="1">IF(AND($A349&lt;&gt;"",$A349&lt;&gt;"fin"),IF(INDEX(Dépenses!$A$2:$T$5000,$B349,O$1)="","",INDEX(Dépenses!$A$2:$T$5000,$B349,O$1)),"")</f>
        <v/>
      </c>
      <c r="P349" s="10" t="str" cm="1">
        <f t="array" aca="1" ref="P349" ca="1">IF(AND($A349&lt;&gt;"",$A349&lt;&gt;"fin"),IF(INDEX(Dépenses!$A$2:$T$5000,$B349,P$1)="","",INDEX(Dépenses!$A$2:$T$5000,$B349,P$1)),"")</f>
        <v/>
      </c>
      <c r="Q349" s="10" t="str" cm="1">
        <f t="array" aca="1" ref="Q349" ca="1">IF(AND($A349&lt;&gt;"",$A349&lt;&gt;"fin"),IF(INDEX(Dépenses!$A$2:$T$5000,$B349,Q$1)="","",INDEX(Dépenses!$A$2:$T$5000,$B349,Q$1)),"")</f>
        <v/>
      </c>
      <c r="R349" s="10" t="str" cm="1">
        <f t="array" aca="1" ref="R349" ca="1">IF(AND($A349&lt;&gt;"",$A349&lt;&gt;"fin"),IF(INDEX(Dépenses!$A$2:$T$5000,$B349,R$1)="","",INDEX(Dépenses!$A$2:$T$5000,$B349,R$1)),"")</f>
        <v/>
      </c>
      <c r="S349" s="10" t="str" cm="1">
        <f t="array" aca="1" ref="S349" ca="1">IF(AND($A349&lt;&gt;"",$A349&lt;&gt;"fin"),IF(INDEX(Dépenses!$A$2:$T$5000,$B349,S$1)="","",INDEX(Dépenses!$A$2:$T$5000,$B349,S$1)),"")</f>
        <v/>
      </c>
      <c r="T349" s="10" t="str" cm="1">
        <f t="array" aca="1" ref="T349" ca="1">IF(AND($A349&lt;&gt;"",$A349&lt;&gt;"fin"),IF(INDEX(Dépenses!$A$2:$T$5000,$B349,T$1)="","",INDEX(Dépenses!$A$2:$T$5000,$B349,T$1)),"")</f>
        <v/>
      </c>
    </row>
    <row r="350" spans="1:20" x14ac:dyDescent="0.25">
      <c r="A350" t="str">
        <f ca="1">IF(OR(A349="",A349="fin"),"",IF(ISNA(MATCH($F$3,OFFSET(Dépenses!$F$2:$F$5000,B349,0),0)),"fin",MATCH($F$3,OFFSET(Dépenses!$F$2:$F$5000,B349,0),0)))</f>
        <v/>
      </c>
      <c r="B350" t="str">
        <f t="shared" ca="1" si="7"/>
        <v/>
      </c>
      <c r="D350" s="79" t="str" cm="1">
        <f t="array" aca="1" ref="D350" ca="1">IF(AND($A350&lt;&gt;"",$A350&lt;&gt;"fin"),IF(INDEX(Dépenses!$A$2:$O$5000,$B350,D$1)="","",INDEX(Dépenses!$A$2:$O$5000,$B350,D$1)),"")</f>
        <v/>
      </c>
      <c r="E350" s="79" t="str" cm="1">
        <f t="array" aca="1" ref="E350" ca="1">IF(AND($A350&lt;&gt;"",$A350&lt;&gt;"fin"),IF(INDEX(Dépenses!$A$2:$O$5000,$B350,E$1)="","",INDEX(Dépenses!$A$2:$O$5000,$B350,E$1)),"")</f>
        <v/>
      </c>
      <c r="F350" s="79" t="str" cm="1">
        <f t="array" aca="1" ref="F350" ca="1">IF(AND($A350&lt;&gt;"",$A350&lt;&gt;"fin"),IF(INDEX(Dépenses!$A$2:$O$5000,$B350,F$1)="","",INDEX(Dépenses!$A$2:$O$5000,$B350,F$1)),"")</f>
        <v/>
      </c>
      <c r="G350" s="80" t="str" cm="1">
        <f t="array" aca="1" ref="G350" ca="1">IF(AND($A350&lt;&gt;"",$A350&lt;&gt;"fin"),IF(INDEX(Dépenses!$A$2:$O$5000,$B350,G$1)="","",INDEX(Dépenses!$A$2:$O$5000,$B350,G$1)),"")</f>
        <v/>
      </c>
      <c r="H350" s="11" t="str" cm="1">
        <f t="array" aca="1" ref="H350" ca="1">IF(AND($A350&lt;&gt;"",$A350&lt;&gt;"fin"),IF(INDEX(Dépenses!$A$2:$O$5000,$B350,H$1)="","",INDEX(Dépenses!$A$2:$O$5000,$B350,H$1)),"")</f>
        <v/>
      </c>
      <c r="I350" s="79" t="str" cm="1">
        <f t="array" aca="1" ref="I350" ca="1">IF(AND($A350&lt;&gt;"",$A350&lt;&gt;"fin"),IF(INDEX(Dépenses!$A$2:$O$5000,$B350,I$1)="","",INDEX(Dépenses!$A$2:$O$5000,$B350,I$1)),"")</f>
        <v/>
      </c>
      <c r="J350" s="81" t="str" cm="1">
        <f t="array" aca="1" ref="J350" ca="1">IF(AND($A350&lt;&gt;"",$A350&lt;&gt;"fin"),IF(INDEX(Dépenses!$A$2:$O$5000,$B350,J$1)="","",INDEX(Dépenses!$A$2:$O$5000,$B350,J$1)),"")</f>
        <v/>
      </c>
      <c r="K350" s="10" t="str" cm="1">
        <f t="array" aca="1" ref="K350" ca="1">IF(AND($A350&lt;&gt;"",$A350&lt;&gt;"fin"),IF(INDEX(Dépenses!$A$2:$T$5000,$B350,K$1)="","",INDEX(Dépenses!$A$2:$T$5000,$B350,K$1)),"")</f>
        <v/>
      </c>
      <c r="L350" s="10" t="str" cm="1">
        <f t="array" aca="1" ref="L350" ca="1">IF(AND($A350&lt;&gt;"",$A350&lt;&gt;"fin"),IF(INDEX(Dépenses!$A$2:$T$5000,$B350,L$1)="","",INDEX(Dépenses!$A$2:$T$5000,$B350,L$1)),"")</f>
        <v/>
      </c>
      <c r="M350" s="10" t="str" cm="1">
        <f t="array" aca="1" ref="M350" ca="1">IF(AND($A350&lt;&gt;"",$A350&lt;&gt;"fin"),IF(INDEX(Dépenses!$A$2:$T$5000,$B350,M$1)="","",INDEX(Dépenses!$A$2:$T$5000,$B350,M$1)),"")</f>
        <v/>
      </c>
      <c r="N350" s="10" t="str" cm="1">
        <f t="array" aca="1" ref="N350" ca="1">IF(AND($A350&lt;&gt;"",$A350&lt;&gt;"fin"),IF(INDEX(Dépenses!$A$2:$T$5000,$B350,N$1)="","",INDEX(Dépenses!$A$2:$T$5000,$B350,N$1)),"")</f>
        <v/>
      </c>
      <c r="O350" s="10" t="str" cm="1">
        <f t="array" aca="1" ref="O350" ca="1">IF(AND($A350&lt;&gt;"",$A350&lt;&gt;"fin"),IF(INDEX(Dépenses!$A$2:$T$5000,$B350,O$1)="","",INDEX(Dépenses!$A$2:$T$5000,$B350,O$1)),"")</f>
        <v/>
      </c>
      <c r="P350" s="10" t="str" cm="1">
        <f t="array" aca="1" ref="P350" ca="1">IF(AND($A350&lt;&gt;"",$A350&lt;&gt;"fin"),IF(INDEX(Dépenses!$A$2:$T$5000,$B350,P$1)="","",INDEX(Dépenses!$A$2:$T$5000,$B350,P$1)),"")</f>
        <v/>
      </c>
      <c r="Q350" s="10" t="str" cm="1">
        <f t="array" aca="1" ref="Q350" ca="1">IF(AND($A350&lt;&gt;"",$A350&lt;&gt;"fin"),IF(INDEX(Dépenses!$A$2:$T$5000,$B350,Q$1)="","",INDEX(Dépenses!$A$2:$T$5000,$B350,Q$1)),"")</f>
        <v/>
      </c>
      <c r="R350" s="10" t="str" cm="1">
        <f t="array" aca="1" ref="R350" ca="1">IF(AND($A350&lt;&gt;"",$A350&lt;&gt;"fin"),IF(INDEX(Dépenses!$A$2:$T$5000,$B350,R$1)="","",INDEX(Dépenses!$A$2:$T$5000,$B350,R$1)),"")</f>
        <v/>
      </c>
      <c r="S350" s="10" t="str" cm="1">
        <f t="array" aca="1" ref="S350" ca="1">IF(AND($A350&lt;&gt;"",$A350&lt;&gt;"fin"),IF(INDEX(Dépenses!$A$2:$T$5000,$B350,S$1)="","",INDEX(Dépenses!$A$2:$T$5000,$B350,S$1)),"")</f>
        <v/>
      </c>
      <c r="T350" s="10" t="str" cm="1">
        <f t="array" aca="1" ref="T350" ca="1">IF(AND($A350&lt;&gt;"",$A350&lt;&gt;"fin"),IF(INDEX(Dépenses!$A$2:$T$5000,$B350,T$1)="","",INDEX(Dépenses!$A$2:$T$5000,$B350,T$1)),"")</f>
        <v/>
      </c>
    </row>
    <row r="351" spans="1:20" x14ac:dyDescent="0.25">
      <c r="A351" t="str">
        <f ca="1">IF(OR(A350="",A350="fin"),"",IF(ISNA(MATCH($F$3,OFFSET(Dépenses!$F$2:$F$5000,B350,0),0)),"fin",MATCH($F$3,OFFSET(Dépenses!$F$2:$F$5000,B350,0),0)))</f>
        <v/>
      </c>
      <c r="B351" t="str">
        <f t="shared" ca="1" si="7"/>
        <v/>
      </c>
      <c r="D351" s="79" t="str" cm="1">
        <f t="array" aca="1" ref="D351" ca="1">IF(AND($A351&lt;&gt;"",$A351&lt;&gt;"fin"),IF(INDEX(Dépenses!$A$2:$O$5000,$B351,D$1)="","",INDEX(Dépenses!$A$2:$O$5000,$B351,D$1)),"")</f>
        <v/>
      </c>
      <c r="E351" s="79" t="str" cm="1">
        <f t="array" aca="1" ref="E351" ca="1">IF(AND($A351&lt;&gt;"",$A351&lt;&gt;"fin"),IF(INDEX(Dépenses!$A$2:$O$5000,$B351,E$1)="","",INDEX(Dépenses!$A$2:$O$5000,$B351,E$1)),"")</f>
        <v/>
      </c>
      <c r="F351" s="79" t="str" cm="1">
        <f t="array" aca="1" ref="F351" ca="1">IF(AND($A351&lt;&gt;"",$A351&lt;&gt;"fin"),IF(INDEX(Dépenses!$A$2:$O$5000,$B351,F$1)="","",INDEX(Dépenses!$A$2:$O$5000,$B351,F$1)),"")</f>
        <v/>
      </c>
      <c r="G351" s="80" t="str" cm="1">
        <f t="array" aca="1" ref="G351" ca="1">IF(AND($A351&lt;&gt;"",$A351&lt;&gt;"fin"),IF(INDEX(Dépenses!$A$2:$O$5000,$B351,G$1)="","",INDEX(Dépenses!$A$2:$O$5000,$B351,G$1)),"")</f>
        <v/>
      </c>
      <c r="H351" s="11" t="str" cm="1">
        <f t="array" aca="1" ref="H351" ca="1">IF(AND($A351&lt;&gt;"",$A351&lt;&gt;"fin"),IF(INDEX(Dépenses!$A$2:$O$5000,$B351,H$1)="","",INDEX(Dépenses!$A$2:$O$5000,$B351,H$1)),"")</f>
        <v/>
      </c>
      <c r="I351" s="79" t="str" cm="1">
        <f t="array" aca="1" ref="I351" ca="1">IF(AND($A351&lt;&gt;"",$A351&lt;&gt;"fin"),IF(INDEX(Dépenses!$A$2:$O$5000,$B351,I$1)="","",INDEX(Dépenses!$A$2:$O$5000,$B351,I$1)),"")</f>
        <v/>
      </c>
      <c r="J351" s="81" t="str" cm="1">
        <f t="array" aca="1" ref="J351" ca="1">IF(AND($A351&lt;&gt;"",$A351&lt;&gt;"fin"),IF(INDEX(Dépenses!$A$2:$O$5000,$B351,J$1)="","",INDEX(Dépenses!$A$2:$O$5000,$B351,J$1)),"")</f>
        <v/>
      </c>
      <c r="K351" s="10" t="str" cm="1">
        <f t="array" aca="1" ref="K351" ca="1">IF(AND($A351&lt;&gt;"",$A351&lt;&gt;"fin"),IF(INDEX(Dépenses!$A$2:$T$5000,$B351,K$1)="","",INDEX(Dépenses!$A$2:$T$5000,$B351,K$1)),"")</f>
        <v/>
      </c>
      <c r="L351" s="10" t="str" cm="1">
        <f t="array" aca="1" ref="L351" ca="1">IF(AND($A351&lt;&gt;"",$A351&lt;&gt;"fin"),IF(INDEX(Dépenses!$A$2:$T$5000,$B351,L$1)="","",INDEX(Dépenses!$A$2:$T$5000,$B351,L$1)),"")</f>
        <v/>
      </c>
      <c r="M351" s="10" t="str" cm="1">
        <f t="array" aca="1" ref="M351" ca="1">IF(AND($A351&lt;&gt;"",$A351&lt;&gt;"fin"),IF(INDEX(Dépenses!$A$2:$T$5000,$B351,M$1)="","",INDEX(Dépenses!$A$2:$T$5000,$B351,M$1)),"")</f>
        <v/>
      </c>
      <c r="N351" s="10" t="str" cm="1">
        <f t="array" aca="1" ref="N351" ca="1">IF(AND($A351&lt;&gt;"",$A351&lt;&gt;"fin"),IF(INDEX(Dépenses!$A$2:$T$5000,$B351,N$1)="","",INDEX(Dépenses!$A$2:$T$5000,$B351,N$1)),"")</f>
        <v/>
      </c>
      <c r="O351" s="10" t="str" cm="1">
        <f t="array" aca="1" ref="O351" ca="1">IF(AND($A351&lt;&gt;"",$A351&lt;&gt;"fin"),IF(INDEX(Dépenses!$A$2:$T$5000,$B351,O$1)="","",INDEX(Dépenses!$A$2:$T$5000,$B351,O$1)),"")</f>
        <v/>
      </c>
      <c r="P351" s="10" t="str" cm="1">
        <f t="array" aca="1" ref="P351" ca="1">IF(AND($A351&lt;&gt;"",$A351&lt;&gt;"fin"),IF(INDEX(Dépenses!$A$2:$T$5000,$B351,P$1)="","",INDEX(Dépenses!$A$2:$T$5000,$B351,P$1)),"")</f>
        <v/>
      </c>
      <c r="Q351" s="10" t="str" cm="1">
        <f t="array" aca="1" ref="Q351" ca="1">IF(AND($A351&lt;&gt;"",$A351&lt;&gt;"fin"),IF(INDEX(Dépenses!$A$2:$T$5000,$B351,Q$1)="","",INDEX(Dépenses!$A$2:$T$5000,$B351,Q$1)),"")</f>
        <v/>
      </c>
      <c r="R351" s="10" t="str" cm="1">
        <f t="array" aca="1" ref="R351" ca="1">IF(AND($A351&lt;&gt;"",$A351&lt;&gt;"fin"),IF(INDEX(Dépenses!$A$2:$T$5000,$B351,R$1)="","",INDEX(Dépenses!$A$2:$T$5000,$B351,R$1)),"")</f>
        <v/>
      </c>
      <c r="S351" s="10" t="str" cm="1">
        <f t="array" aca="1" ref="S351" ca="1">IF(AND($A351&lt;&gt;"",$A351&lt;&gt;"fin"),IF(INDEX(Dépenses!$A$2:$T$5000,$B351,S$1)="","",INDEX(Dépenses!$A$2:$T$5000,$B351,S$1)),"")</f>
        <v/>
      </c>
      <c r="T351" s="10" t="str" cm="1">
        <f t="array" aca="1" ref="T351" ca="1">IF(AND($A351&lt;&gt;"",$A351&lt;&gt;"fin"),IF(INDEX(Dépenses!$A$2:$T$5000,$B351,T$1)="","",INDEX(Dépenses!$A$2:$T$5000,$B351,T$1)),"")</f>
        <v/>
      </c>
    </row>
    <row r="352" spans="1:20" x14ac:dyDescent="0.25">
      <c r="A352" t="str">
        <f ca="1">IF(OR(A351="",A351="fin"),"",IF(ISNA(MATCH($F$3,OFFSET(Dépenses!$F$2:$F$5000,B351,0),0)),"fin",MATCH($F$3,OFFSET(Dépenses!$F$2:$F$5000,B351,0),0)))</f>
        <v/>
      </c>
      <c r="B352" t="str">
        <f t="shared" ca="1" si="7"/>
        <v/>
      </c>
      <c r="D352" s="79" t="str" cm="1">
        <f t="array" aca="1" ref="D352" ca="1">IF(AND($A352&lt;&gt;"",$A352&lt;&gt;"fin"),IF(INDEX(Dépenses!$A$2:$O$5000,$B352,D$1)="","",INDEX(Dépenses!$A$2:$O$5000,$B352,D$1)),"")</f>
        <v/>
      </c>
      <c r="E352" s="79" t="str" cm="1">
        <f t="array" aca="1" ref="E352" ca="1">IF(AND($A352&lt;&gt;"",$A352&lt;&gt;"fin"),IF(INDEX(Dépenses!$A$2:$O$5000,$B352,E$1)="","",INDEX(Dépenses!$A$2:$O$5000,$B352,E$1)),"")</f>
        <v/>
      </c>
      <c r="F352" s="79" t="str" cm="1">
        <f t="array" aca="1" ref="F352" ca="1">IF(AND($A352&lt;&gt;"",$A352&lt;&gt;"fin"),IF(INDEX(Dépenses!$A$2:$O$5000,$B352,F$1)="","",INDEX(Dépenses!$A$2:$O$5000,$B352,F$1)),"")</f>
        <v/>
      </c>
      <c r="G352" s="80" t="str" cm="1">
        <f t="array" aca="1" ref="G352" ca="1">IF(AND($A352&lt;&gt;"",$A352&lt;&gt;"fin"),IF(INDEX(Dépenses!$A$2:$O$5000,$B352,G$1)="","",INDEX(Dépenses!$A$2:$O$5000,$B352,G$1)),"")</f>
        <v/>
      </c>
      <c r="H352" s="11" t="str" cm="1">
        <f t="array" aca="1" ref="H352" ca="1">IF(AND($A352&lt;&gt;"",$A352&lt;&gt;"fin"),IF(INDEX(Dépenses!$A$2:$O$5000,$B352,H$1)="","",INDEX(Dépenses!$A$2:$O$5000,$B352,H$1)),"")</f>
        <v/>
      </c>
      <c r="I352" s="79" t="str" cm="1">
        <f t="array" aca="1" ref="I352" ca="1">IF(AND($A352&lt;&gt;"",$A352&lt;&gt;"fin"),IF(INDEX(Dépenses!$A$2:$O$5000,$B352,I$1)="","",INDEX(Dépenses!$A$2:$O$5000,$B352,I$1)),"")</f>
        <v/>
      </c>
      <c r="J352" s="81" t="str" cm="1">
        <f t="array" aca="1" ref="J352" ca="1">IF(AND($A352&lt;&gt;"",$A352&lt;&gt;"fin"),IF(INDEX(Dépenses!$A$2:$O$5000,$B352,J$1)="","",INDEX(Dépenses!$A$2:$O$5000,$B352,J$1)),"")</f>
        <v/>
      </c>
      <c r="K352" s="10" t="str" cm="1">
        <f t="array" aca="1" ref="K352" ca="1">IF(AND($A352&lt;&gt;"",$A352&lt;&gt;"fin"),IF(INDEX(Dépenses!$A$2:$T$5000,$B352,K$1)="","",INDEX(Dépenses!$A$2:$T$5000,$B352,K$1)),"")</f>
        <v/>
      </c>
      <c r="L352" s="10" t="str" cm="1">
        <f t="array" aca="1" ref="L352" ca="1">IF(AND($A352&lt;&gt;"",$A352&lt;&gt;"fin"),IF(INDEX(Dépenses!$A$2:$T$5000,$B352,L$1)="","",INDEX(Dépenses!$A$2:$T$5000,$B352,L$1)),"")</f>
        <v/>
      </c>
      <c r="M352" s="10" t="str" cm="1">
        <f t="array" aca="1" ref="M352" ca="1">IF(AND($A352&lt;&gt;"",$A352&lt;&gt;"fin"),IF(INDEX(Dépenses!$A$2:$T$5000,$B352,M$1)="","",INDEX(Dépenses!$A$2:$T$5000,$B352,M$1)),"")</f>
        <v/>
      </c>
      <c r="N352" s="10" t="str" cm="1">
        <f t="array" aca="1" ref="N352" ca="1">IF(AND($A352&lt;&gt;"",$A352&lt;&gt;"fin"),IF(INDEX(Dépenses!$A$2:$T$5000,$B352,N$1)="","",INDEX(Dépenses!$A$2:$T$5000,$B352,N$1)),"")</f>
        <v/>
      </c>
      <c r="O352" s="10" t="str" cm="1">
        <f t="array" aca="1" ref="O352" ca="1">IF(AND($A352&lt;&gt;"",$A352&lt;&gt;"fin"),IF(INDEX(Dépenses!$A$2:$T$5000,$B352,O$1)="","",INDEX(Dépenses!$A$2:$T$5000,$B352,O$1)),"")</f>
        <v/>
      </c>
      <c r="P352" s="10" t="str" cm="1">
        <f t="array" aca="1" ref="P352" ca="1">IF(AND($A352&lt;&gt;"",$A352&lt;&gt;"fin"),IF(INDEX(Dépenses!$A$2:$T$5000,$B352,P$1)="","",INDEX(Dépenses!$A$2:$T$5000,$B352,P$1)),"")</f>
        <v/>
      </c>
      <c r="Q352" s="10" t="str" cm="1">
        <f t="array" aca="1" ref="Q352" ca="1">IF(AND($A352&lt;&gt;"",$A352&lt;&gt;"fin"),IF(INDEX(Dépenses!$A$2:$T$5000,$B352,Q$1)="","",INDEX(Dépenses!$A$2:$T$5000,$B352,Q$1)),"")</f>
        <v/>
      </c>
      <c r="R352" s="10" t="str" cm="1">
        <f t="array" aca="1" ref="R352" ca="1">IF(AND($A352&lt;&gt;"",$A352&lt;&gt;"fin"),IF(INDEX(Dépenses!$A$2:$T$5000,$B352,R$1)="","",INDEX(Dépenses!$A$2:$T$5000,$B352,R$1)),"")</f>
        <v/>
      </c>
      <c r="S352" s="10" t="str" cm="1">
        <f t="array" aca="1" ref="S352" ca="1">IF(AND($A352&lt;&gt;"",$A352&lt;&gt;"fin"),IF(INDEX(Dépenses!$A$2:$T$5000,$B352,S$1)="","",INDEX(Dépenses!$A$2:$T$5000,$B352,S$1)),"")</f>
        <v/>
      </c>
      <c r="T352" s="10" t="str" cm="1">
        <f t="array" aca="1" ref="T352" ca="1">IF(AND($A352&lt;&gt;"",$A352&lt;&gt;"fin"),IF(INDEX(Dépenses!$A$2:$T$5000,$B352,T$1)="","",INDEX(Dépenses!$A$2:$T$5000,$B352,T$1)),"")</f>
        <v/>
      </c>
    </row>
    <row r="353" spans="1:20" x14ac:dyDescent="0.25">
      <c r="A353" t="str">
        <f ca="1">IF(OR(A352="",A352="fin"),"",IF(ISNA(MATCH($F$3,OFFSET(Dépenses!$F$2:$F$5000,B352,0),0)),"fin",MATCH($F$3,OFFSET(Dépenses!$F$2:$F$5000,B352,0),0)))</f>
        <v/>
      </c>
      <c r="B353" t="str">
        <f t="shared" ca="1" si="7"/>
        <v/>
      </c>
      <c r="D353" s="79" t="str" cm="1">
        <f t="array" aca="1" ref="D353" ca="1">IF(AND($A353&lt;&gt;"",$A353&lt;&gt;"fin"),IF(INDEX(Dépenses!$A$2:$O$5000,$B353,D$1)="","",INDEX(Dépenses!$A$2:$O$5000,$B353,D$1)),"")</f>
        <v/>
      </c>
      <c r="E353" s="79" t="str" cm="1">
        <f t="array" aca="1" ref="E353" ca="1">IF(AND($A353&lt;&gt;"",$A353&lt;&gt;"fin"),IF(INDEX(Dépenses!$A$2:$O$5000,$B353,E$1)="","",INDEX(Dépenses!$A$2:$O$5000,$B353,E$1)),"")</f>
        <v/>
      </c>
      <c r="F353" s="79" t="str" cm="1">
        <f t="array" aca="1" ref="F353" ca="1">IF(AND($A353&lt;&gt;"",$A353&lt;&gt;"fin"),IF(INDEX(Dépenses!$A$2:$O$5000,$B353,F$1)="","",INDEX(Dépenses!$A$2:$O$5000,$B353,F$1)),"")</f>
        <v/>
      </c>
      <c r="G353" s="80" t="str" cm="1">
        <f t="array" aca="1" ref="G353" ca="1">IF(AND($A353&lt;&gt;"",$A353&lt;&gt;"fin"),IF(INDEX(Dépenses!$A$2:$O$5000,$B353,G$1)="","",INDEX(Dépenses!$A$2:$O$5000,$B353,G$1)),"")</f>
        <v/>
      </c>
      <c r="H353" s="11" t="str" cm="1">
        <f t="array" aca="1" ref="H353" ca="1">IF(AND($A353&lt;&gt;"",$A353&lt;&gt;"fin"),IF(INDEX(Dépenses!$A$2:$O$5000,$B353,H$1)="","",INDEX(Dépenses!$A$2:$O$5000,$B353,H$1)),"")</f>
        <v/>
      </c>
      <c r="I353" s="79" t="str" cm="1">
        <f t="array" aca="1" ref="I353" ca="1">IF(AND($A353&lt;&gt;"",$A353&lt;&gt;"fin"),IF(INDEX(Dépenses!$A$2:$O$5000,$B353,I$1)="","",INDEX(Dépenses!$A$2:$O$5000,$B353,I$1)),"")</f>
        <v/>
      </c>
      <c r="J353" s="81" t="str" cm="1">
        <f t="array" aca="1" ref="J353" ca="1">IF(AND($A353&lt;&gt;"",$A353&lt;&gt;"fin"),IF(INDEX(Dépenses!$A$2:$O$5000,$B353,J$1)="","",INDEX(Dépenses!$A$2:$O$5000,$B353,J$1)),"")</f>
        <v/>
      </c>
      <c r="K353" s="10" t="str" cm="1">
        <f t="array" aca="1" ref="K353" ca="1">IF(AND($A353&lt;&gt;"",$A353&lt;&gt;"fin"),IF(INDEX(Dépenses!$A$2:$T$5000,$B353,K$1)="","",INDEX(Dépenses!$A$2:$T$5000,$B353,K$1)),"")</f>
        <v/>
      </c>
      <c r="L353" s="10" t="str" cm="1">
        <f t="array" aca="1" ref="L353" ca="1">IF(AND($A353&lt;&gt;"",$A353&lt;&gt;"fin"),IF(INDEX(Dépenses!$A$2:$T$5000,$B353,L$1)="","",INDEX(Dépenses!$A$2:$T$5000,$B353,L$1)),"")</f>
        <v/>
      </c>
      <c r="M353" s="10" t="str" cm="1">
        <f t="array" aca="1" ref="M353" ca="1">IF(AND($A353&lt;&gt;"",$A353&lt;&gt;"fin"),IF(INDEX(Dépenses!$A$2:$T$5000,$B353,M$1)="","",INDEX(Dépenses!$A$2:$T$5000,$B353,M$1)),"")</f>
        <v/>
      </c>
      <c r="N353" s="10" t="str" cm="1">
        <f t="array" aca="1" ref="N353" ca="1">IF(AND($A353&lt;&gt;"",$A353&lt;&gt;"fin"),IF(INDEX(Dépenses!$A$2:$T$5000,$B353,N$1)="","",INDEX(Dépenses!$A$2:$T$5000,$B353,N$1)),"")</f>
        <v/>
      </c>
      <c r="O353" s="10" t="str" cm="1">
        <f t="array" aca="1" ref="O353" ca="1">IF(AND($A353&lt;&gt;"",$A353&lt;&gt;"fin"),IF(INDEX(Dépenses!$A$2:$T$5000,$B353,O$1)="","",INDEX(Dépenses!$A$2:$T$5000,$B353,O$1)),"")</f>
        <v/>
      </c>
      <c r="P353" s="10" t="str" cm="1">
        <f t="array" aca="1" ref="P353" ca="1">IF(AND($A353&lt;&gt;"",$A353&lt;&gt;"fin"),IF(INDEX(Dépenses!$A$2:$T$5000,$B353,P$1)="","",INDEX(Dépenses!$A$2:$T$5000,$B353,P$1)),"")</f>
        <v/>
      </c>
      <c r="Q353" s="10" t="str" cm="1">
        <f t="array" aca="1" ref="Q353" ca="1">IF(AND($A353&lt;&gt;"",$A353&lt;&gt;"fin"),IF(INDEX(Dépenses!$A$2:$T$5000,$B353,Q$1)="","",INDEX(Dépenses!$A$2:$T$5000,$B353,Q$1)),"")</f>
        <v/>
      </c>
      <c r="R353" s="10" t="str" cm="1">
        <f t="array" aca="1" ref="R353" ca="1">IF(AND($A353&lt;&gt;"",$A353&lt;&gt;"fin"),IF(INDEX(Dépenses!$A$2:$T$5000,$B353,R$1)="","",INDEX(Dépenses!$A$2:$T$5000,$B353,R$1)),"")</f>
        <v/>
      </c>
      <c r="S353" s="10" t="str" cm="1">
        <f t="array" aca="1" ref="S353" ca="1">IF(AND($A353&lt;&gt;"",$A353&lt;&gt;"fin"),IF(INDEX(Dépenses!$A$2:$T$5000,$B353,S$1)="","",INDEX(Dépenses!$A$2:$T$5000,$B353,S$1)),"")</f>
        <v/>
      </c>
      <c r="T353" s="10" t="str" cm="1">
        <f t="array" aca="1" ref="T353" ca="1">IF(AND($A353&lt;&gt;"",$A353&lt;&gt;"fin"),IF(INDEX(Dépenses!$A$2:$T$5000,$B353,T$1)="","",INDEX(Dépenses!$A$2:$T$5000,$B353,T$1)),"")</f>
        <v/>
      </c>
    </row>
    <row r="354" spans="1:20" x14ac:dyDescent="0.25">
      <c r="A354" t="str">
        <f ca="1">IF(OR(A353="",A353="fin"),"",IF(ISNA(MATCH($F$3,OFFSET(Dépenses!$F$2:$F$5000,B353,0),0)),"fin",MATCH($F$3,OFFSET(Dépenses!$F$2:$F$5000,B353,0),0)))</f>
        <v/>
      </c>
      <c r="B354" t="str">
        <f t="shared" ca="1" si="7"/>
        <v/>
      </c>
      <c r="D354" s="79" t="str" cm="1">
        <f t="array" aca="1" ref="D354" ca="1">IF(AND($A354&lt;&gt;"",$A354&lt;&gt;"fin"),IF(INDEX(Dépenses!$A$2:$O$5000,$B354,D$1)="","",INDEX(Dépenses!$A$2:$O$5000,$B354,D$1)),"")</f>
        <v/>
      </c>
      <c r="E354" s="79" t="str" cm="1">
        <f t="array" aca="1" ref="E354" ca="1">IF(AND($A354&lt;&gt;"",$A354&lt;&gt;"fin"),IF(INDEX(Dépenses!$A$2:$O$5000,$B354,E$1)="","",INDEX(Dépenses!$A$2:$O$5000,$B354,E$1)),"")</f>
        <v/>
      </c>
      <c r="F354" s="79" t="str" cm="1">
        <f t="array" aca="1" ref="F354" ca="1">IF(AND($A354&lt;&gt;"",$A354&lt;&gt;"fin"),IF(INDEX(Dépenses!$A$2:$O$5000,$B354,F$1)="","",INDEX(Dépenses!$A$2:$O$5000,$B354,F$1)),"")</f>
        <v/>
      </c>
      <c r="G354" s="80" t="str" cm="1">
        <f t="array" aca="1" ref="G354" ca="1">IF(AND($A354&lt;&gt;"",$A354&lt;&gt;"fin"),IF(INDEX(Dépenses!$A$2:$O$5000,$B354,G$1)="","",INDEX(Dépenses!$A$2:$O$5000,$B354,G$1)),"")</f>
        <v/>
      </c>
      <c r="H354" s="11" t="str" cm="1">
        <f t="array" aca="1" ref="H354" ca="1">IF(AND($A354&lt;&gt;"",$A354&lt;&gt;"fin"),IF(INDEX(Dépenses!$A$2:$O$5000,$B354,H$1)="","",INDEX(Dépenses!$A$2:$O$5000,$B354,H$1)),"")</f>
        <v/>
      </c>
      <c r="I354" s="79" t="str" cm="1">
        <f t="array" aca="1" ref="I354" ca="1">IF(AND($A354&lt;&gt;"",$A354&lt;&gt;"fin"),IF(INDEX(Dépenses!$A$2:$O$5000,$B354,I$1)="","",INDEX(Dépenses!$A$2:$O$5000,$B354,I$1)),"")</f>
        <v/>
      </c>
      <c r="J354" s="81" t="str" cm="1">
        <f t="array" aca="1" ref="J354" ca="1">IF(AND($A354&lt;&gt;"",$A354&lt;&gt;"fin"),IF(INDEX(Dépenses!$A$2:$O$5000,$B354,J$1)="","",INDEX(Dépenses!$A$2:$O$5000,$B354,J$1)),"")</f>
        <v/>
      </c>
      <c r="K354" s="10" t="str" cm="1">
        <f t="array" aca="1" ref="K354" ca="1">IF(AND($A354&lt;&gt;"",$A354&lt;&gt;"fin"),IF(INDEX(Dépenses!$A$2:$T$5000,$B354,K$1)="","",INDEX(Dépenses!$A$2:$T$5000,$B354,K$1)),"")</f>
        <v/>
      </c>
      <c r="L354" s="10" t="str" cm="1">
        <f t="array" aca="1" ref="L354" ca="1">IF(AND($A354&lt;&gt;"",$A354&lt;&gt;"fin"),IF(INDEX(Dépenses!$A$2:$T$5000,$B354,L$1)="","",INDEX(Dépenses!$A$2:$T$5000,$B354,L$1)),"")</f>
        <v/>
      </c>
      <c r="M354" s="10" t="str" cm="1">
        <f t="array" aca="1" ref="M354" ca="1">IF(AND($A354&lt;&gt;"",$A354&lt;&gt;"fin"),IF(INDEX(Dépenses!$A$2:$T$5000,$B354,M$1)="","",INDEX(Dépenses!$A$2:$T$5000,$B354,M$1)),"")</f>
        <v/>
      </c>
      <c r="N354" s="10" t="str" cm="1">
        <f t="array" aca="1" ref="N354" ca="1">IF(AND($A354&lt;&gt;"",$A354&lt;&gt;"fin"),IF(INDEX(Dépenses!$A$2:$T$5000,$B354,N$1)="","",INDEX(Dépenses!$A$2:$T$5000,$B354,N$1)),"")</f>
        <v/>
      </c>
      <c r="O354" s="10" t="str" cm="1">
        <f t="array" aca="1" ref="O354" ca="1">IF(AND($A354&lt;&gt;"",$A354&lt;&gt;"fin"),IF(INDEX(Dépenses!$A$2:$T$5000,$B354,O$1)="","",INDEX(Dépenses!$A$2:$T$5000,$B354,O$1)),"")</f>
        <v/>
      </c>
      <c r="P354" s="10" t="str" cm="1">
        <f t="array" aca="1" ref="P354" ca="1">IF(AND($A354&lt;&gt;"",$A354&lt;&gt;"fin"),IF(INDEX(Dépenses!$A$2:$T$5000,$B354,P$1)="","",INDEX(Dépenses!$A$2:$T$5000,$B354,P$1)),"")</f>
        <v/>
      </c>
      <c r="Q354" s="10" t="str" cm="1">
        <f t="array" aca="1" ref="Q354" ca="1">IF(AND($A354&lt;&gt;"",$A354&lt;&gt;"fin"),IF(INDEX(Dépenses!$A$2:$T$5000,$B354,Q$1)="","",INDEX(Dépenses!$A$2:$T$5000,$B354,Q$1)),"")</f>
        <v/>
      </c>
      <c r="R354" s="10" t="str" cm="1">
        <f t="array" aca="1" ref="R354" ca="1">IF(AND($A354&lt;&gt;"",$A354&lt;&gt;"fin"),IF(INDEX(Dépenses!$A$2:$T$5000,$B354,R$1)="","",INDEX(Dépenses!$A$2:$T$5000,$B354,R$1)),"")</f>
        <v/>
      </c>
      <c r="S354" s="10" t="str" cm="1">
        <f t="array" aca="1" ref="S354" ca="1">IF(AND($A354&lt;&gt;"",$A354&lt;&gt;"fin"),IF(INDEX(Dépenses!$A$2:$T$5000,$B354,S$1)="","",INDEX(Dépenses!$A$2:$T$5000,$B354,S$1)),"")</f>
        <v/>
      </c>
      <c r="T354" s="10" t="str" cm="1">
        <f t="array" aca="1" ref="T354" ca="1">IF(AND($A354&lt;&gt;"",$A354&lt;&gt;"fin"),IF(INDEX(Dépenses!$A$2:$T$5000,$B354,T$1)="","",INDEX(Dépenses!$A$2:$T$5000,$B354,T$1)),"")</f>
        <v/>
      </c>
    </row>
    <row r="355" spans="1:20" x14ac:dyDescent="0.25">
      <c r="A355" t="str">
        <f ca="1">IF(OR(A354="",A354="fin"),"",IF(ISNA(MATCH($F$3,OFFSET(Dépenses!$F$2:$F$5000,B354,0),0)),"fin",MATCH($F$3,OFFSET(Dépenses!$F$2:$F$5000,B354,0),0)))</f>
        <v/>
      </c>
      <c r="B355" t="str">
        <f t="shared" ca="1" si="7"/>
        <v/>
      </c>
      <c r="D355" s="79" t="str" cm="1">
        <f t="array" aca="1" ref="D355" ca="1">IF(AND($A355&lt;&gt;"",$A355&lt;&gt;"fin"),IF(INDEX(Dépenses!$A$2:$O$5000,$B355,D$1)="","",INDEX(Dépenses!$A$2:$O$5000,$B355,D$1)),"")</f>
        <v/>
      </c>
      <c r="E355" s="79" t="str" cm="1">
        <f t="array" aca="1" ref="E355" ca="1">IF(AND($A355&lt;&gt;"",$A355&lt;&gt;"fin"),IF(INDEX(Dépenses!$A$2:$O$5000,$B355,E$1)="","",INDEX(Dépenses!$A$2:$O$5000,$B355,E$1)),"")</f>
        <v/>
      </c>
      <c r="F355" s="79" t="str" cm="1">
        <f t="array" aca="1" ref="F355" ca="1">IF(AND($A355&lt;&gt;"",$A355&lt;&gt;"fin"),IF(INDEX(Dépenses!$A$2:$O$5000,$B355,F$1)="","",INDEX(Dépenses!$A$2:$O$5000,$B355,F$1)),"")</f>
        <v/>
      </c>
      <c r="G355" s="80" t="str" cm="1">
        <f t="array" aca="1" ref="G355" ca="1">IF(AND($A355&lt;&gt;"",$A355&lt;&gt;"fin"),IF(INDEX(Dépenses!$A$2:$O$5000,$B355,G$1)="","",INDEX(Dépenses!$A$2:$O$5000,$B355,G$1)),"")</f>
        <v/>
      </c>
      <c r="H355" s="11" t="str" cm="1">
        <f t="array" aca="1" ref="H355" ca="1">IF(AND($A355&lt;&gt;"",$A355&lt;&gt;"fin"),IF(INDEX(Dépenses!$A$2:$O$5000,$B355,H$1)="","",INDEX(Dépenses!$A$2:$O$5000,$B355,H$1)),"")</f>
        <v/>
      </c>
      <c r="I355" s="79" t="str" cm="1">
        <f t="array" aca="1" ref="I355" ca="1">IF(AND($A355&lt;&gt;"",$A355&lt;&gt;"fin"),IF(INDEX(Dépenses!$A$2:$O$5000,$B355,I$1)="","",INDEX(Dépenses!$A$2:$O$5000,$B355,I$1)),"")</f>
        <v/>
      </c>
      <c r="J355" s="81" t="str" cm="1">
        <f t="array" aca="1" ref="J355" ca="1">IF(AND($A355&lt;&gt;"",$A355&lt;&gt;"fin"),IF(INDEX(Dépenses!$A$2:$O$5000,$B355,J$1)="","",INDEX(Dépenses!$A$2:$O$5000,$B355,J$1)),"")</f>
        <v/>
      </c>
      <c r="K355" s="10" t="str" cm="1">
        <f t="array" aca="1" ref="K355" ca="1">IF(AND($A355&lt;&gt;"",$A355&lt;&gt;"fin"),IF(INDEX(Dépenses!$A$2:$T$5000,$B355,K$1)="","",INDEX(Dépenses!$A$2:$T$5000,$B355,K$1)),"")</f>
        <v/>
      </c>
      <c r="L355" s="10" t="str" cm="1">
        <f t="array" aca="1" ref="L355" ca="1">IF(AND($A355&lt;&gt;"",$A355&lt;&gt;"fin"),IF(INDEX(Dépenses!$A$2:$T$5000,$B355,L$1)="","",INDEX(Dépenses!$A$2:$T$5000,$B355,L$1)),"")</f>
        <v/>
      </c>
      <c r="M355" s="10" t="str" cm="1">
        <f t="array" aca="1" ref="M355" ca="1">IF(AND($A355&lt;&gt;"",$A355&lt;&gt;"fin"),IF(INDEX(Dépenses!$A$2:$T$5000,$B355,M$1)="","",INDEX(Dépenses!$A$2:$T$5000,$B355,M$1)),"")</f>
        <v/>
      </c>
      <c r="N355" s="10" t="str" cm="1">
        <f t="array" aca="1" ref="N355" ca="1">IF(AND($A355&lt;&gt;"",$A355&lt;&gt;"fin"),IF(INDEX(Dépenses!$A$2:$T$5000,$B355,N$1)="","",INDEX(Dépenses!$A$2:$T$5000,$B355,N$1)),"")</f>
        <v/>
      </c>
      <c r="O355" s="10" t="str" cm="1">
        <f t="array" aca="1" ref="O355" ca="1">IF(AND($A355&lt;&gt;"",$A355&lt;&gt;"fin"),IF(INDEX(Dépenses!$A$2:$T$5000,$B355,O$1)="","",INDEX(Dépenses!$A$2:$T$5000,$B355,O$1)),"")</f>
        <v/>
      </c>
      <c r="P355" s="10" t="str" cm="1">
        <f t="array" aca="1" ref="P355" ca="1">IF(AND($A355&lt;&gt;"",$A355&lt;&gt;"fin"),IF(INDEX(Dépenses!$A$2:$T$5000,$B355,P$1)="","",INDEX(Dépenses!$A$2:$T$5000,$B355,P$1)),"")</f>
        <v/>
      </c>
      <c r="Q355" s="10" t="str" cm="1">
        <f t="array" aca="1" ref="Q355" ca="1">IF(AND($A355&lt;&gt;"",$A355&lt;&gt;"fin"),IF(INDEX(Dépenses!$A$2:$T$5000,$B355,Q$1)="","",INDEX(Dépenses!$A$2:$T$5000,$B355,Q$1)),"")</f>
        <v/>
      </c>
      <c r="R355" s="10" t="str" cm="1">
        <f t="array" aca="1" ref="R355" ca="1">IF(AND($A355&lt;&gt;"",$A355&lt;&gt;"fin"),IF(INDEX(Dépenses!$A$2:$T$5000,$B355,R$1)="","",INDEX(Dépenses!$A$2:$T$5000,$B355,R$1)),"")</f>
        <v/>
      </c>
      <c r="S355" s="10" t="str" cm="1">
        <f t="array" aca="1" ref="S355" ca="1">IF(AND($A355&lt;&gt;"",$A355&lt;&gt;"fin"),IF(INDEX(Dépenses!$A$2:$T$5000,$B355,S$1)="","",INDEX(Dépenses!$A$2:$T$5000,$B355,S$1)),"")</f>
        <v/>
      </c>
      <c r="T355" s="10" t="str" cm="1">
        <f t="array" aca="1" ref="T355" ca="1">IF(AND($A355&lt;&gt;"",$A355&lt;&gt;"fin"),IF(INDEX(Dépenses!$A$2:$T$5000,$B355,T$1)="","",INDEX(Dépenses!$A$2:$T$5000,$B355,T$1)),"")</f>
        <v/>
      </c>
    </row>
    <row r="356" spans="1:20" x14ac:dyDescent="0.25">
      <c r="A356" t="str">
        <f ca="1">IF(OR(A355="",A355="fin"),"",IF(ISNA(MATCH($F$3,OFFSET(Dépenses!$F$2:$F$5000,B355,0),0)),"fin",MATCH($F$3,OFFSET(Dépenses!$F$2:$F$5000,B355,0),0)))</f>
        <v/>
      </c>
      <c r="B356" t="str">
        <f t="shared" ca="1" si="7"/>
        <v/>
      </c>
      <c r="D356" s="79" t="str" cm="1">
        <f t="array" aca="1" ref="D356" ca="1">IF(AND($A356&lt;&gt;"",$A356&lt;&gt;"fin"),IF(INDEX(Dépenses!$A$2:$O$5000,$B356,D$1)="","",INDEX(Dépenses!$A$2:$O$5000,$B356,D$1)),"")</f>
        <v/>
      </c>
      <c r="E356" s="79" t="str" cm="1">
        <f t="array" aca="1" ref="E356" ca="1">IF(AND($A356&lt;&gt;"",$A356&lt;&gt;"fin"),IF(INDEX(Dépenses!$A$2:$O$5000,$B356,E$1)="","",INDEX(Dépenses!$A$2:$O$5000,$B356,E$1)),"")</f>
        <v/>
      </c>
      <c r="F356" s="79" t="str" cm="1">
        <f t="array" aca="1" ref="F356" ca="1">IF(AND($A356&lt;&gt;"",$A356&lt;&gt;"fin"),IF(INDEX(Dépenses!$A$2:$O$5000,$B356,F$1)="","",INDEX(Dépenses!$A$2:$O$5000,$B356,F$1)),"")</f>
        <v/>
      </c>
      <c r="G356" s="80" t="str" cm="1">
        <f t="array" aca="1" ref="G356" ca="1">IF(AND($A356&lt;&gt;"",$A356&lt;&gt;"fin"),IF(INDEX(Dépenses!$A$2:$O$5000,$B356,G$1)="","",INDEX(Dépenses!$A$2:$O$5000,$B356,G$1)),"")</f>
        <v/>
      </c>
      <c r="H356" s="11" t="str" cm="1">
        <f t="array" aca="1" ref="H356" ca="1">IF(AND($A356&lt;&gt;"",$A356&lt;&gt;"fin"),IF(INDEX(Dépenses!$A$2:$O$5000,$B356,H$1)="","",INDEX(Dépenses!$A$2:$O$5000,$B356,H$1)),"")</f>
        <v/>
      </c>
      <c r="I356" s="79" t="str" cm="1">
        <f t="array" aca="1" ref="I356" ca="1">IF(AND($A356&lt;&gt;"",$A356&lt;&gt;"fin"),IF(INDEX(Dépenses!$A$2:$O$5000,$B356,I$1)="","",INDEX(Dépenses!$A$2:$O$5000,$B356,I$1)),"")</f>
        <v/>
      </c>
      <c r="J356" s="81" t="str" cm="1">
        <f t="array" aca="1" ref="J356" ca="1">IF(AND($A356&lt;&gt;"",$A356&lt;&gt;"fin"),IF(INDEX(Dépenses!$A$2:$O$5000,$B356,J$1)="","",INDEX(Dépenses!$A$2:$O$5000,$B356,J$1)),"")</f>
        <v/>
      </c>
      <c r="K356" s="10" t="str" cm="1">
        <f t="array" aca="1" ref="K356" ca="1">IF(AND($A356&lt;&gt;"",$A356&lt;&gt;"fin"),IF(INDEX(Dépenses!$A$2:$T$5000,$B356,K$1)="","",INDEX(Dépenses!$A$2:$T$5000,$B356,K$1)),"")</f>
        <v/>
      </c>
      <c r="L356" s="10" t="str" cm="1">
        <f t="array" aca="1" ref="L356" ca="1">IF(AND($A356&lt;&gt;"",$A356&lt;&gt;"fin"),IF(INDEX(Dépenses!$A$2:$T$5000,$B356,L$1)="","",INDEX(Dépenses!$A$2:$T$5000,$B356,L$1)),"")</f>
        <v/>
      </c>
      <c r="M356" s="10" t="str" cm="1">
        <f t="array" aca="1" ref="M356" ca="1">IF(AND($A356&lt;&gt;"",$A356&lt;&gt;"fin"),IF(INDEX(Dépenses!$A$2:$T$5000,$B356,M$1)="","",INDEX(Dépenses!$A$2:$T$5000,$B356,M$1)),"")</f>
        <v/>
      </c>
      <c r="N356" s="10" t="str" cm="1">
        <f t="array" aca="1" ref="N356" ca="1">IF(AND($A356&lt;&gt;"",$A356&lt;&gt;"fin"),IF(INDEX(Dépenses!$A$2:$T$5000,$B356,N$1)="","",INDEX(Dépenses!$A$2:$T$5000,$B356,N$1)),"")</f>
        <v/>
      </c>
      <c r="O356" s="10" t="str" cm="1">
        <f t="array" aca="1" ref="O356" ca="1">IF(AND($A356&lt;&gt;"",$A356&lt;&gt;"fin"),IF(INDEX(Dépenses!$A$2:$T$5000,$B356,O$1)="","",INDEX(Dépenses!$A$2:$T$5000,$B356,O$1)),"")</f>
        <v/>
      </c>
      <c r="P356" s="10" t="str" cm="1">
        <f t="array" aca="1" ref="P356" ca="1">IF(AND($A356&lt;&gt;"",$A356&lt;&gt;"fin"),IF(INDEX(Dépenses!$A$2:$T$5000,$B356,P$1)="","",INDEX(Dépenses!$A$2:$T$5000,$B356,P$1)),"")</f>
        <v/>
      </c>
      <c r="Q356" s="10" t="str" cm="1">
        <f t="array" aca="1" ref="Q356" ca="1">IF(AND($A356&lt;&gt;"",$A356&lt;&gt;"fin"),IF(INDEX(Dépenses!$A$2:$T$5000,$B356,Q$1)="","",INDEX(Dépenses!$A$2:$T$5000,$B356,Q$1)),"")</f>
        <v/>
      </c>
      <c r="R356" s="10" t="str" cm="1">
        <f t="array" aca="1" ref="R356" ca="1">IF(AND($A356&lt;&gt;"",$A356&lt;&gt;"fin"),IF(INDEX(Dépenses!$A$2:$T$5000,$B356,R$1)="","",INDEX(Dépenses!$A$2:$T$5000,$B356,R$1)),"")</f>
        <v/>
      </c>
      <c r="S356" s="10" t="str" cm="1">
        <f t="array" aca="1" ref="S356" ca="1">IF(AND($A356&lt;&gt;"",$A356&lt;&gt;"fin"),IF(INDEX(Dépenses!$A$2:$T$5000,$B356,S$1)="","",INDEX(Dépenses!$A$2:$T$5000,$B356,S$1)),"")</f>
        <v/>
      </c>
      <c r="T356" s="10" t="str" cm="1">
        <f t="array" aca="1" ref="T356" ca="1">IF(AND($A356&lt;&gt;"",$A356&lt;&gt;"fin"),IF(INDEX(Dépenses!$A$2:$T$5000,$B356,T$1)="","",INDEX(Dépenses!$A$2:$T$5000,$B356,T$1)),"")</f>
        <v/>
      </c>
    </row>
    <row r="357" spans="1:20" x14ac:dyDescent="0.25">
      <c r="A357" t="str">
        <f ca="1">IF(OR(A356="",A356="fin"),"",IF(ISNA(MATCH($F$3,OFFSET(Dépenses!$F$2:$F$5000,B356,0),0)),"fin",MATCH($F$3,OFFSET(Dépenses!$F$2:$F$5000,B356,0),0)))</f>
        <v/>
      </c>
      <c r="B357" t="str">
        <f t="shared" ca="1" si="7"/>
        <v/>
      </c>
      <c r="D357" s="79" t="str" cm="1">
        <f t="array" aca="1" ref="D357" ca="1">IF(AND($A357&lt;&gt;"",$A357&lt;&gt;"fin"),IF(INDEX(Dépenses!$A$2:$O$5000,$B357,D$1)="","",INDEX(Dépenses!$A$2:$O$5000,$B357,D$1)),"")</f>
        <v/>
      </c>
      <c r="E357" s="79" t="str" cm="1">
        <f t="array" aca="1" ref="E357" ca="1">IF(AND($A357&lt;&gt;"",$A357&lt;&gt;"fin"),IF(INDEX(Dépenses!$A$2:$O$5000,$B357,E$1)="","",INDEX(Dépenses!$A$2:$O$5000,$B357,E$1)),"")</f>
        <v/>
      </c>
      <c r="F357" s="79" t="str" cm="1">
        <f t="array" aca="1" ref="F357" ca="1">IF(AND($A357&lt;&gt;"",$A357&lt;&gt;"fin"),IF(INDEX(Dépenses!$A$2:$O$5000,$B357,F$1)="","",INDEX(Dépenses!$A$2:$O$5000,$B357,F$1)),"")</f>
        <v/>
      </c>
      <c r="G357" s="80" t="str" cm="1">
        <f t="array" aca="1" ref="G357" ca="1">IF(AND($A357&lt;&gt;"",$A357&lt;&gt;"fin"),IF(INDEX(Dépenses!$A$2:$O$5000,$B357,G$1)="","",INDEX(Dépenses!$A$2:$O$5000,$B357,G$1)),"")</f>
        <v/>
      </c>
      <c r="H357" s="11" t="str" cm="1">
        <f t="array" aca="1" ref="H357" ca="1">IF(AND($A357&lt;&gt;"",$A357&lt;&gt;"fin"),IF(INDEX(Dépenses!$A$2:$O$5000,$B357,H$1)="","",INDEX(Dépenses!$A$2:$O$5000,$B357,H$1)),"")</f>
        <v/>
      </c>
      <c r="I357" s="79" t="str" cm="1">
        <f t="array" aca="1" ref="I357" ca="1">IF(AND($A357&lt;&gt;"",$A357&lt;&gt;"fin"),IF(INDEX(Dépenses!$A$2:$O$5000,$B357,I$1)="","",INDEX(Dépenses!$A$2:$O$5000,$B357,I$1)),"")</f>
        <v/>
      </c>
      <c r="J357" s="81" t="str" cm="1">
        <f t="array" aca="1" ref="J357" ca="1">IF(AND($A357&lt;&gt;"",$A357&lt;&gt;"fin"),IF(INDEX(Dépenses!$A$2:$O$5000,$B357,J$1)="","",INDEX(Dépenses!$A$2:$O$5000,$B357,J$1)),"")</f>
        <v/>
      </c>
      <c r="K357" s="10" t="str" cm="1">
        <f t="array" aca="1" ref="K357" ca="1">IF(AND($A357&lt;&gt;"",$A357&lt;&gt;"fin"),IF(INDEX(Dépenses!$A$2:$T$5000,$B357,K$1)="","",INDEX(Dépenses!$A$2:$T$5000,$B357,K$1)),"")</f>
        <v/>
      </c>
      <c r="L357" s="10" t="str" cm="1">
        <f t="array" aca="1" ref="L357" ca="1">IF(AND($A357&lt;&gt;"",$A357&lt;&gt;"fin"),IF(INDEX(Dépenses!$A$2:$T$5000,$B357,L$1)="","",INDEX(Dépenses!$A$2:$T$5000,$B357,L$1)),"")</f>
        <v/>
      </c>
      <c r="M357" s="10" t="str" cm="1">
        <f t="array" aca="1" ref="M357" ca="1">IF(AND($A357&lt;&gt;"",$A357&lt;&gt;"fin"),IF(INDEX(Dépenses!$A$2:$T$5000,$B357,M$1)="","",INDEX(Dépenses!$A$2:$T$5000,$B357,M$1)),"")</f>
        <v/>
      </c>
      <c r="N357" s="10" t="str" cm="1">
        <f t="array" aca="1" ref="N357" ca="1">IF(AND($A357&lt;&gt;"",$A357&lt;&gt;"fin"),IF(INDEX(Dépenses!$A$2:$T$5000,$B357,N$1)="","",INDEX(Dépenses!$A$2:$T$5000,$B357,N$1)),"")</f>
        <v/>
      </c>
      <c r="O357" s="10" t="str" cm="1">
        <f t="array" aca="1" ref="O357" ca="1">IF(AND($A357&lt;&gt;"",$A357&lt;&gt;"fin"),IF(INDEX(Dépenses!$A$2:$T$5000,$B357,O$1)="","",INDEX(Dépenses!$A$2:$T$5000,$B357,O$1)),"")</f>
        <v/>
      </c>
      <c r="P357" s="10" t="str" cm="1">
        <f t="array" aca="1" ref="P357" ca="1">IF(AND($A357&lt;&gt;"",$A357&lt;&gt;"fin"),IF(INDEX(Dépenses!$A$2:$T$5000,$B357,P$1)="","",INDEX(Dépenses!$A$2:$T$5000,$B357,P$1)),"")</f>
        <v/>
      </c>
      <c r="Q357" s="10" t="str" cm="1">
        <f t="array" aca="1" ref="Q357" ca="1">IF(AND($A357&lt;&gt;"",$A357&lt;&gt;"fin"),IF(INDEX(Dépenses!$A$2:$T$5000,$B357,Q$1)="","",INDEX(Dépenses!$A$2:$T$5000,$B357,Q$1)),"")</f>
        <v/>
      </c>
      <c r="R357" s="10" t="str" cm="1">
        <f t="array" aca="1" ref="R357" ca="1">IF(AND($A357&lt;&gt;"",$A357&lt;&gt;"fin"),IF(INDEX(Dépenses!$A$2:$T$5000,$B357,R$1)="","",INDEX(Dépenses!$A$2:$T$5000,$B357,R$1)),"")</f>
        <v/>
      </c>
      <c r="S357" s="10" t="str" cm="1">
        <f t="array" aca="1" ref="S357" ca="1">IF(AND($A357&lt;&gt;"",$A357&lt;&gt;"fin"),IF(INDEX(Dépenses!$A$2:$T$5000,$B357,S$1)="","",INDEX(Dépenses!$A$2:$T$5000,$B357,S$1)),"")</f>
        <v/>
      </c>
      <c r="T357" s="10" t="str" cm="1">
        <f t="array" aca="1" ref="T357" ca="1">IF(AND($A357&lt;&gt;"",$A357&lt;&gt;"fin"),IF(INDEX(Dépenses!$A$2:$T$5000,$B357,T$1)="","",INDEX(Dépenses!$A$2:$T$5000,$B357,T$1)),"")</f>
        <v/>
      </c>
    </row>
    <row r="358" spans="1:20" x14ac:dyDescent="0.25">
      <c r="A358" t="str">
        <f ca="1">IF(OR(A357="",A357="fin"),"",IF(ISNA(MATCH($F$3,OFFSET(Dépenses!$F$2:$F$5000,B357,0),0)),"fin",MATCH($F$3,OFFSET(Dépenses!$F$2:$F$5000,B357,0),0)))</f>
        <v/>
      </c>
      <c r="B358" t="str">
        <f t="shared" ca="1" si="7"/>
        <v/>
      </c>
      <c r="D358" s="79" t="str" cm="1">
        <f t="array" aca="1" ref="D358" ca="1">IF(AND($A358&lt;&gt;"",$A358&lt;&gt;"fin"),IF(INDEX(Dépenses!$A$2:$O$5000,$B358,D$1)="","",INDEX(Dépenses!$A$2:$O$5000,$B358,D$1)),"")</f>
        <v/>
      </c>
      <c r="E358" s="79" t="str" cm="1">
        <f t="array" aca="1" ref="E358" ca="1">IF(AND($A358&lt;&gt;"",$A358&lt;&gt;"fin"),IF(INDEX(Dépenses!$A$2:$O$5000,$B358,E$1)="","",INDEX(Dépenses!$A$2:$O$5000,$B358,E$1)),"")</f>
        <v/>
      </c>
      <c r="F358" s="79" t="str" cm="1">
        <f t="array" aca="1" ref="F358" ca="1">IF(AND($A358&lt;&gt;"",$A358&lt;&gt;"fin"),IF(INDEX(Dépenses!$A$2:$O$5000,$B358,F$1)="","",INDEX(Dépenses!$A$2:$O$5000,$B358,F$1)),"")</f>
        <v/>
      </c>
      <c r="G358" s="80" t="str" cm="1">
        <f t="array" aca="1" ref="G358" ca="1">IF(AND($A358&lt;&gt;"",$A358&lt;&gt;"fin"),IF(INDEX(Dépenses!$A$2:$O$5000,$B358,G$1)="","",INDEX(Dépenses!$A$2:$O$5000,$B358,G$1)),"")</f>
        <v/>
      </c>
      <c r="H358" s="11" t="str" cm="1">
        <f t="array" aca="1" ref="H358" ca="1">IF(AND($A358&lt;&gt;"",$A358&lt;&gt;"fin"),IF(INDEX(Dépenses!$A$2:$O$5000,$B358,H$1)="","",INDEX(Dépenses!$A$2:$O$5000,$B358,H$1)),"")</f>
        <v/>
      </c>
      <c r="I358" s="79" t="str" cm="1">
        <f t="array" aca="1" ref="I358" ca="1">IF(AND($A358&lt;&gt;"",$A358&lt;&gt;"fin"),IF(INDEX(Dépenses!$A$2:$O$5000,$B358,I$1)="","",INDEX(Dépenses!$A$2:$O$5000,$B358,I$1)),"")</f>
        <v/>
      </c>
      <c r="J358" s="81" t="str" cm="1">
        <f t="array" aca="1" ref="J358" ca="1">IF(AND($A358&lt;&gt;"",$A358&lt;&gt;"fin"),IF(INDEX(Dépenses!$A$2:$O$5000,$B358,J$1)="","",INDEX(Dépenses!$A$2:$O$5000,$B358,J$1)),"")</f>
        <v/>
      </c>
      <c r="K358" s="10" t="str" cm="1">
        <f t="array" aca="1" ref="K358" ca="1">IF(AND($A358&lt;&gt;"",$A358&lt;&gt;"fin"),IF(INDEX(Dépenses!$A$2:$T$5000,$B358,K$1)="","",INDEX(Dépenses!$A$2:$T$5000,$B358,K$1)),"")</f>
        <v/>
      </c>
      <c r="L358" s="10" t="str" cm="1">
        <f t="array" aca="1" ref="L358" ca="1">IF(AND($A358&lt;&gt;"",$A358&lt;&gt;"fin"),IF(INDEX(Dépenses!$A$2:$T$5000,$B358,L$1)="","",INDEX(Dépenses!$A$2:$T$5000,$B358,L$1)),"")</f>
        <v/>
      </c>
      <c r="M358" s="10" t="str" cm="1">
        <f t="array" aca="1" ref="M358" ca="1">IF(AND($A358&lt;&gt;"",$A358&lt;&gt;"fin"),IF(INDEX(Dépenses!$A$2:$T$5000,$B358,M$1)="","",INDEX(Dépenses!$A$2:$T$5000,$B358,M$1)),"")</f>
        <v/>
      </c>
      <c r="N358" s="10" t="str" cm="1">
        <f t="array" aca="1" ref="N358" ca="1">IF(AND($A358&lt;&gt;"",$A358&lt;&gt;"fin"),IF(INDEX(Dépenses!$A$2:$T$5000,$B358,N$1)="","",INDEX(Dépenses!$A$2:$T$5000,$B358,N$1)),"")</f>
        <v/>
      </c>
      <c r="O358" s="10" t="str" cm="1">
        <f t="array" aca="1" ref="O358" ca="1">IF(AND($A358&lt;&gt;"",$A358&lt;&gt;"fin"),IF(INDEX(Dépenses!$A$2:$T$5000,$B358,O$1)="","",INDEX(Dépenses!$A$2:$T$5000,$B358,O$1)),"")</f>
        <v/>
      </c>
      <c r="P358" s="10" t="str" cm="1">
        <f t="array" aca="1" ref="P358" ca="1">IF(AND($A358&lt;&gt;"",$A358&lt;&gt;"fin"),IF(INDEX(Dépenses!$A$2:$T$5000,$B358,P$1)="","",INDEX(Dépenses!$A$2:$T$5000,$B358,P$1)),"")</f>
        <v/>
      </c>
      <c r="Q358" s="10" t="str" cm="1">
        <f t="array" aca="1" ref="Q358" ca="1">IF(AND($A358&lt;&gt;"",$A358&lt;&gt;"fin"),IF(INDEX(Dépenses!$A$2:$T$5000,$B358,Q$1)="","",INDEX(Dépenses!$A$2:$T$5000,$B358,Q$1)),"")</f>
        <v/>
      </c>
      <c r="R358" s="10" t="str" cm="1">
        <f t="array" aca="1" ref="R358" ca="1">IF(AND($A358&lt;&gt;"",$A358&lt;&gt;"fin"),IF(INDEX(Dépenses!$A$2:$T$5000,$B358,R$1)="","",INDEX(Dépenses!$A$2:$T$5000,$B358,R$1)),"")</f>
        <v/>
      </c>
      <c r="S358" s="10" t="str" cm="1">
        <f t="array" aca="1" ref="S358" ca="1">IF(AND($A358&lt;&gt;"",$A358&lt;&gt;"fin"),IF(INDEX(Dépenses!$A$2:$T$5000,$B358,S$1)="","",INDEX(Dépenses!$A$2:$T$5000,$B358,S$1)),"")</f>
        <v/>
      </c>
      <c r="T358" s="10" t="str" cm="1">
        <f t="array" aca="1" ref="T358" ca="1">IF(AND($A358&lt;&gt;"",$A358&lt;&gt;"fin"),IF(INDEX(Dépenses!$A$2:$T$5000,$B358,T$1)="","",INDEX(Dépenses!$A$2:$T$5000,$B358,T$1)),"")</f>
        <v/>
      </c>
    </row>
    <row r="359" spans="1:20" x14ac:dyDescent="0.25">
      <c r="A359" t="str">
        <f ca="1">IF(OR(A358="",A358="fin"),"",IF(ISNA(MATCH($F$3,OFFSET(Dépenses!$F$2:$F$5000,B358,0),0)),"fin",MATCH($F$3,OFFSET(Dépenses!$F$2:$F$5000,B358,0),0)))</f>
        <v/>
      </c>
      <c r="B359" t="str">
        <f t="shared" ca="1" si="7"/>
        <v/>
      </c>
      <c r="D359" s="79" t="str" cm="1">
        <f t="array" aca="1" ref="D359" ca="1">IF(AND($A359&lt;&gt;"",$A359&lt;&gt;"fin"),IF(INDEX(Dépenses!$A$2:$O$5000,$B359,D$1)="","",INDEX(Dépenses!$A$2:$O$5000,$B359,D$1)),"")</f>
        <v/>
      </c>
      <c r="E359" s="79" t="str" cm="1">
        <f t="array" aca="1" ref="E359" ca="1">IF(AND($A359&lt;&gt;"",$A359&lt;&gt;"fin"),IF(INDEX(Dépenses!$A$2:$O$5000,$B359,E$1)="","",INDEX(Dépenses!$A$2:$O$5000,$B359,E$1)),"")</f>
        <v/>
      </c>
      <c r="F359" s="79" t="str" cm="1">
        <f t="array" aca="1" ref="F359" ca="1">IF(AND($A359&lt;&gt;"",$A359&lt;&gt;"fin"),IF(INDEX(Dépenses!$A$2:$O$5000,$B359,F$1)="","",INDEX(Dépenses!$A$2:$O$5000,$B359,F$1)),"")</f>
        <v/>
      </c>
      <c r="G359" s="80" t="str" cm="1">
        <f t="array" aca="1" ref="G359" ca="1">IF(AND($A359&lt;&gt;"",$A359&lt;&gt;"fin"),IF(INDEX(Dépenses!$A$2:$O$5000,$B359,G$1)="","",INDEX(Dépenses!$A$2:$O$5000,$B359,G$1)),"")</f>
        <v/>
      </c>
      <c r="H359" s="11" t="str" cm="1">
        <f t="array" aca="1" ref="H359" ca="1">IF(AND($A359&lt;&gt;"",$A359&lt;&gt;"fin"),IF(INDEX(Dépenses!$A$2:$O$5000,$B359,H$1)="","",INDEX(Dépenses!$A$2:$O$5000,$B359,H$1)),"")</f>
        <v/>
      </c>
      <c r="I359" s="79" t="str" cm="1">
        <f t="array" aca="1" ref="I359" ca="1">IF(AND($A359&lt;&gt;"",$A359&lt;&gt;"fin"),IF(INDEX(Dépenses!$A$2:$O$5000,$B359,I$1)="","",INDEX(Dépenses!$A$2:$O$5000,$B359,I$1)),"")</f>
        <v/>
      </c>
      <c r="J359" s="81" t="str" cm="1">
        <f t="array" aca="1" ref="J359" ca="1">IF(AND($A359&lt;&gt;"",$A359&lt;&gt;"fin"),IF(INDEX(Dépenses!$A$2:$O$5000,$B359,J$1)="","",INDEX(Dépenses!$A$2:$O$5000,$B359,J$1)),"")</f>
        <v/>
      </c>
      <c r="K359" s="10" t="str" cm="1">
        <f t="array" aca="1" ref="K359" ca="1">IF(AND($A359&lt;&gt;"",$A359&lt;&gt;"fin"),IF(INDEX(Dépenses!$A$2:$T$5000,$B359,K$1)="","",INDEX(Dépenses!$A$2:$T$5000,$B359,K$1)),"")</f>
        <v/>
      </c>
      <c r="L359" s="10" t="str" cm="1">
        <f t="array" aca="1" ref="L359" ca="1">IF(AND($A359&lt;&gt;"",$A359&lt;&gt;"fin"),IF(INDEX(Dépenses!$A$2:$T$5000,$B359,L$1)="","",INDEX(Dépenses!$A$2:$T$5000,$B359,L$1)),"")</f>
        <v/>
      </c>
      <c r="M359" s="10" t="str" cm="1">
        <f t="array" aca="1" ref="M359" ca="1">IF(AND($A359&lt;&gt;"",$A359&lt;&gt;"fin"),IF(INDEX(Dépenses!$A$2:$T$5000,$B359,M$1)="","",INDEX(Dépenses!$A$2:$T$5000,$B359,M$1)),"")</f>
        <v/>
      </c>
      <c r="N359" s="10" t="str" cm="1">
        <f t="array" aca="1" ref="N359" ca="1">IF(AND($A359&lt;&gt;"",$A359&lt;&gt;"fin"),IF(INDEX(Dépenses!$A$2:$T$5000,$B359,N$1)="","",INDEX(Dépenses!$A$2:$T$5000,$B359,N$1)),"")</f>
        <v/>
      </c>
      <c r="O359" s="10" t="str" cm="1">
        <f t="array" aca="1" ref="O359" ca="1">IF(AND($A359&lt;&gt;"",$A359&lt;&gt;"fin"),IF(INDEX(Dépenses!$A$2:$T$5000,$B359,O$1)="","",INDEX(Dépenses!$A$2:$T$5000,$B359,O$1)),"")</f>
        <v/>
      </c>
      <c r="P359" s="10" t="str" cm="1">
        <f t="array" aca="1" ref="P359" ca="1">IF(AND($A359&lt;&gt;"",$A359&lt;&gt;"fin"),IF(INDEX(Dépenses!$A$2:$T$5000,$B359,P$1)="","",INDEX(Dépenses!$A$2:$T$5000,$B359,P$1)),"")</f>
        <v/>
      </c>
      <c r="Q359" s="10" t="str" cm="1">
        <f t="array" aca="1" ref="Q359" ca="1">IF(AND($A359&lt;&gt;"",$A359&lt;&gt;"fin"),IF(INDEX(Dépenses!$A$2:$T$5000,$B359,Q$1)="","",INDEX(Dépenses!$A$2:$T$5000,$B359,Q$1)),"")</f>
        <v/>
      </c>
      <c r="R359" s="10" t="str" cm="1">
        <f t="array" aca="1" ref="R359" ca="1">IF(AND($A359&lt;&gt;"",$A359&lt;&gt;"fin"),IF(INDEX(Dépenses!$A$2:$T$5000,$B359,R$1)="","",INDEX(Dépenses!$A$2:$T$5000,$B359,R$1)),"")</f>
        <v/>
      </c>
      <c r="S359" s="10" t="str" cm="1">
        <f t="array" aca="1" ref="S359" ca="1">IF(AND($A359&lt;&gt;"",$A359&lt;&gt;"fin"),IF(INDEX(Dépenses!$A$2:$T$5000,$B359,S$1)="","",INDEX(Dépenses!$A$2:$T$5000,$B359,S$1)),"")</f>
        <v/>
      </c>
      <c r="T359" s="10" t="str" cm="1">
        <f t="array" aca="1" ref="T359" ca="1">IF(AND($A359&lt;&gt;"",$A359&lt;&gt;"fin"),IF(INDEX(Dépenses!$A$2:$T$5000,$B359,T$1)="","",INDEX(Dépenses!$A$2:$T$5000,$B359,T$1)),"")</f>
        <v/>
      </c>
    </row>
    <row r="360" spans="1:20" x14ac:dyDescent="0.25">
      <c r="A360" t="str">
        <f ca="1">IF(OR(A359="",A359="fin"),"",IF(ISNA(MATCH($F$3,OFFSET(Dépenses!$F$2:$F$5000,B359,0),0)),"fin",MATCH($F$3,OFFSET(Dépenses!$F$2:$F$5000,B359,0),0)))</f>
        <v/>
      </c>
      <c r="B360" t="str">
        <f t="shared" ca="1" si="7"/>
        <v/>
      </c>
      <c r="D360" s="79" t="str" cm="1">
        <f t="array" aca="1" ref="D360" ca="1">IF(AND($A360&lt;&gt;"",$A360&lt;&gt;"fin"),IF(INDEX(Dépenses!$A$2:$O$5000,$B360,D$1)="","",INDEX(Dépenses!$A$2:$O$5000,$B360,D$1)),"")</f>
        <v/>
      </c>
      <c r="E360" s="79" t="str" cm="1">
        <f t="array" aca="1" ref="E360" ca="1">IF(AND($A360&lt;&gt;"",$A360&lt;&gt;"fin"),IF(INDEX(Dépenses!$A$2:$O$5000,$B360,E$1)="","",INDEX(Dépenses!$A$2:$O$5000,$B360,E$1)),"")</f>
        <v/>
      </c>
      <c r="F360" s="79" t="str" cm="1">
        <f t="array" aca="1" ref="F360" ca="1">IF(AND($A360&lt;&gt;"",$A360&lt;&gt;"fin"),IF(INDEX(Dépenses!$A$2:$O$5000,$B360,F$1)="","",INDEX(Dépenses!$A$2:$O$5000,$B360,F$1)),"")</f>
        <v/>
      </c>
      <c r="G360" s="80" t="str" cm="1">
        <f t="array" aca="1" ref="G360" ca="1">IF(AND($A360&lt;&gt;"",$A360&lt;&gt;"fin"),IF(INDEX(Dépenses!$A$2:$O$5000,$B360,G$1)="","",INDEX(Dépenses!$A$2:$O$5000,$B360,G$1)),"")</f>
        <v/>
      </c>
      <c r="H360" s="11" t="str" cm="1">
        <f t="array" aca="1" ref="H360" ca="1">IF(AND($A360&lt;&gt;"",$A360&lt;&gt;"fin"),IF(INDEX(Dépenses!$A$2:$O$5000,$B360,H$1)="","",INDEX(Dépenses!$A$2:$O$5000,$B360,H$1)),"")</f>
        <v/>
      </c>
      <c r="I360" s="79" t="str" cm="1">
        <f t="array" aca="1" ref="I360" ca="1">IF(AND($A360&lt;&gt;"",$A360&lt;&gt;"fin"),IF(INDEX(Dépenses!$A$2:$O$5000,$B360,I$1)="","",INDEX(Dépenses!$A$2:$O$5000,$B360,I$1)),"")</f>
        <v/>
      </c>
      <c r="J360" s="81" t="str" cm="1">
        <f t="array" aca="1" ref="J360" ca="1">IF(AND($A360&lt;&gt;"",$A360&lt;&gt;"fin"),IF(INDEX(Dépenses!$A$2:$O$5000,$B360,J$1)="","",INDEX(Dépenses!$A$2:$O$5000,$B360,J$1)),"")</f>
        <v/>
      </c>
      <c r="K360" s="10" t="str" cm="1">
        <f t="array" aca="1" ref="K360" ca="1">IF(AND($A360&lt;&gt;"",$A360&lt;&gt;"fin"),IF(INDEX(Dépenses!$A$2:$T$5000,$B360,K$1)="","",INDEX(Dépenses!$A$2:$T$5000,$B360,K$1)),"")</f>
        <v/>
      </c>
      <c r="L360" s="10" t="str" cm="1">
        <f t="array" aca="1" ref="L360" ca="1">IF(AND($A360&lt;&gt;"",$A360&lt;&gt;"fin"),IF(INDEX(Dépenses!$A$2:$T$5000,$B360,L$1)="","",INDEX(Dépenses!$A$2:$T$5000,$B360,L$1)),"")</f>
        <v/>
      </c>
      <c r="M360" s="10" t="str" cm="1">
        <f t="array" aca="1" ref="M360" ca="1">IF(AND($A360&lt;&gt;"",$A360&lt;&gt;"fin"),IF(INDEX(Dépenses!$A$2:$T$5000,$B360,M$1)="","",INDEX(Dépenses!$A$2:$T$5000,$B360,M$1)),"")</f>
        <v/>
      </c>
      <c r="N360" s="10" t="str" cm="1">
        <f t="array" aca="1" ref="N360" ca="1">IF(AND($A360&lt;&gt;"",$A360&lt;&gt;"fin"),IF(INDEX(Dépenses!$A$2:$T$5000,$B360,N$1)="","",INDEX(Dépenses!$A$2:$T$5000,$B360,N$1)),"")</f>
        <v/>
      </c>
      <c r="O360" s="10" t="str" cm="1">
        <f t="array" aca="1" ref="O360" ca="1">IF(AND($A360&lt;&gt;"",$A360&lt;&gt;"fin"),IF(INDEX(Dépenses!$A$2:$T$5000,$B360,O$1)="","",INDEX(Dépenses!$A$2:$T$5000,$B360,O$1)),"")</f>
        <v/>
      </c>
      <c r="P360" s="10" t="str" cm="1">
        <f t="array" aca="1" ref="P360" ca="1">IF(AND($A360&lt;&gt;"",$A360&lt;&gt;"fin"),IF(INDEX(Dépenses!$A$2:$T$5000,$B360,P$1)="","",INDEX(Dépenses!$A$2:$T$5000,$B360,P$1)),"")</f>
        <v/>
      </c>
      <c r="Q360" s="10" t="str" cm="1">
        <f t="array" aca="1" ref="Q360" ca="1">IF(AND($A360&lt;&gt;"",$A360&lt;&gt;"fin"),IF(INDEX(Dépenses!$A$2:$T$5000,$B360,Q$1)="","",INDEX(Dépenses!$A$2:$T$5000,$B360,Q$1)),"")</f>
        <v/>
      </c>
      <c r="R360" s="10" t="str" cm="1">
        <f t="array" aca="1" ref="R360" ca="1">IF(AND($A360&lt;&gt;"",$A360&lt;&gt;"fin"),IF(INDEX(Dépenses!$A$2:$T$5000,$B360,R$1)="","",INDEX(Dépenses!$A$2:$T$5000,$B360,R$1)),"")</f>
        <v/>
      </c>
      <c r="S360" s="10" t="str" cm="1">
        <f t="array" aca="1" ref="S360" ca="1">IF(AND($A360&lt;&gt;"",$A360&lt;&gt;"fin"),IF(INDEX(Dépenses!$A$2:$T$5000,$B360,S$1)="","",INDEX(Dépenses!$A$2:$T$5000,$B360,S$1)),"")</f>
        <v/>
      </c>
      <c r="T360" s="10" t="str" cm="1">
        <f t="array" aca="1" ref="T360" ca="1">IF(AND($A360&lt;&gt;"",$A360&lt;&gt;"fin"),IF(INDEX(Dépenses!$A$2:$T$5000,$B360,T$1)="","",INDEX(Dépenses!$A$2:$T$5000,$B360,T$1)),"")</f>
        <v/>
      </c>
    </row>
    <row r="361" spans="1:20" x14ac:dyDescent="0.25">
      <c r="A361" t="str">
        <f ca="1">IF(OR(A360="",A360="fin"),"",IF(ISNA(MATCH($F$3,OFFSET(Dépenses!$F$2:$F$5000,B360,0),0)),"fin",MATCH($F$3,OFFSET(Dépenses!$F$2:$F$5000,B360,0),0)))</f>
        <v/>
      </c>
      <c r="B361" t="str">
        <f t="shared" ca="1" si="7"/>
        <v/>
      </c>
      <c r="D361" s="79" t="str" cm="1">
        <f t="array" aca="1" ref="D361" ca="1">IF(AND($A361&lt;&gt;"",$A361&lt;&gt;"fin"),IF(INDEX(Dépenses!$A$2:$O$5000,$B361,D$1)="","",INDEX(Dépenses!$A$2:$O$5000,$B361,D$1)),"")</f>
        <v/>
      </c>
      <c r="E361" s="79" t="str" cm="1">
        <f t="array" aca="1" ref="E361" ca="1">IF(AND($A361&lt;&gt;"",$A361&lt;&gt;"fin"),IF(INDEX(Dépenses!$A$2:$O$5000,$B361,E$1)="","",INDEX(Dépenses!$A$2:$O$5000,$B361,E$1)),"")</f>
        <v/>
      </c>
      <c r="F361" s="79" t="str" cm="1">
        <f t="array" aca="1" ref="F361" ca="1">IF(AND($A361&lt;&gt;"",$A361&lt;&gt;"fin"),IF(INDEX(Dépenses!$A$2:$O$5000,$B361,F$1)="","",INDEX(Dépenses!$A$2:$O$5000,$B361,F$1)),"")</f>
        <v/>
      </c>
      <c r="G361" s="80" t="str" cm="1">
        <f t="array" aca="1" ref="G361" ca="1">IF(AND($A361&lt;&gt;"",$A361&lt;&gt;"fin"),IF(INDEX(Dépenses!$A$2:$O$5000,$B361,G$1)="","",INDEX(Dépenses!$A$2:$O$5000,$B361,G$1)),"")</f>
        <v/>
      </c>
      <c r="H361" s="11" t="str" cm="1">
        <f t="array" aca="1" ref="H361" ca="1">IF(AND($A361&lt;&gt;"",$A361&lt;&gt;"fin"),IF(INDEX(Dépenses!$A$2:$O$5000,$B361,H$1)="","",INDEX(Dépenses!$A$2:$O$5000,$B361,H$1)),"")</f>
        <v/>
      </c>
      <c r="I361" s="79" t="str" cm="1">
        <f t="array" aca="1" ref="I361" ca="1">IF(AND($A361&lt;&gt;"",$A361&lt;&gt;"fin"),IF(INDEX(Dépenses!$A$2:$O$5000,$B361,I$1)="","",INDEX(Dépenses!$A$2:$O$5000,$B361,I$1)),"")</f>
        <v/>
      </c>
      <c r="J361" s="81" t="str" cm="1">
        <f t="array" aca="1" ref="J361" ca="1">IF(AND($A361&lt;&gt;"",$A361&lt;&gt;"fin"),IF(INDEX(Dépenses!$A$2:$O$5000,$B361,J$1)="","",INDEX(Dépenses!$A$2:$O$5000,$B361,J$1)),"")</f>
        <v/>
      </c>
      <c r="K361" s="10" t="str" cm="1">
        <f t="array" aca="1" ref="K361" ca="1">IF(AND($A361&lt;&gt;"",$A361&lt;&gt;"fin"),IF(INDEX(Dépenses!$A$2:$T$5000,$B361,K$1)="","",INDEX(Dépenses!$A$2:$T$5000,$B361,K$1)),"")</f>
        <v/>
      </c>
      <c r="L361" s="10" t="str" cm="1">
        <f t="array" aca="1" ref="L361" ca="1">IF(AND($A361&lt;&gt;"",$A361&lt;&gt;"fin"),IF(INDEX(Dépenses!$A$2:$T$5000,$B361,L$1)="","",INDEX(Dépenses!$A$2:$T$5000,$B361,L$1)),"")</f>
        <v/>
      </c>
      <c r="M361" s="10" t="str" cm="1">
        <f t="array" aca="1" ref="M361" ca="1">IF(AND($A361&lt;&gt;"",$A361&lt;&gt;"fin"),IF(INDEX(Dépenses!$A$2:$T$5000,$B361,M$1)="","",INDEX(Dépenses!$A$2:$T$5000,$B361,M$1)),"")</f>
        <v/>
      </c>
      <c r="N361" s="10" t="str" cm="1">
        <f t="array" aca="1" ref="N361" ca="1">IF(AND($A361&lt;&gt;"",$A361&lt;&gt;"fin"),IF(INDEX(Dépenses!$A$2:$T$5000,$B361,N$1)="","",INDEX(Dépenses!$A$2:$T$5000,$B361,N$1)),"")</f>
        <v/>
      </c>
      <c r="O361" s="10" t="str" cm="1">
        <f t="array" aca="1" ref="O361" ca="1">IF(AND($A361&lt;&gt;"",$A361&lt;&gt;"fin"),IF(INDEX(Dépenses!$A$2:$T$5000,$B361,O$1)="","",INDEX(Dépenses!$A$2:$T$5000,$B361,O$1)),"")</f>
        <v/>
      </c>
      <c r="P361" s="10" t="str" cm="1">
        <f t="array" aca="1" ref="P361" ca="1">IF(AND($A361&lt;&gt;"",$A361&lt;&gt;"fin"),IF(INDEX(Dépenses!$A$2:$T$5000,$B361,P$1)="","",INDEX(Dépenses!$A$2:$T$5000,$B361,P$1)),"")</f>
        <v/>
      </c>
      <c r="Q361" s="10" t="str" cm="1">
        <f t="array" aca="1" ref="Q361" ca="1">IF(AND($A361&lt;&gt;"",$A361&lt;&gt;"fin"),IF(INDEX(Dépenses!$A$2:$T$5000,$B361,Q$1)="","",INDEX(Dépenses!$A$2:$T$5000,$B361,Q$1)),"")</f>
        <v/>
      </c>
      <c r="R361" s="10" t="str" cm="1">
        <f t="array" aca="1" ref="R361" ca="1">IF(AND($A361&lt;&gt;"",$A361&lt;&gt;"fin"),IF(INDEX(Dépenses!$A$2:$T$5000,$B361,R$1)="","",INDEX(Dépenses!$A$2:$T$5000,$B361,R$1)),"")</f>
        <v/>
      </c>
      <c r="S361" s="10" t="str" cm="1">
        <f t="array" aca="1" ref="S361" ca="1">IF(AND($A361&lt;&gt;"",$A361&lt;&gt;"fin"),IF(INDEX(Dépenses!$A$2:$T$5000,$B361,S$1)="","",INDEX(Dépenses!$A$2:$T$5000,$B361,S$1)),"")</f>
        <v/>
      </c>
      <c r="T361" s="10" t="str" cm="1">
        <f t="array" aca="1" ref="T361" ca="1">IF(AND($A361&lt;&gt;"",$A361&lt;&gt;"fin"),IF(INDEX(Dépenses!$A$2:$T$5000,$B361,T$1)="","",INDEX(Dépenses!$A$2:$T$5000,$B361,T$1)),"")</f>
        <v/>
      </c>
    </row>
    <row r="362" spans="1:20" x14ac:dyDescent="0.25">
      <c r="A362" t="str">
        <f ca="1">IF(OR(A361="",A361="fin"),"",IF(ISNA(MATCH($F$3,OFFSET(Dépenses!$F$2:$F$5000,B361,0),0)),"fin",MATCH($F$3,OFFSET(Dépenses!$F$2:$F$5000,B361,0),0)))</f>
        <v/>
      </c>
      <c r="B362" t="str">
        <f t="shared" ca="1" si="7"/>
        <v/>
      </c>
      <c r="D362" s="79" t="str" cm="1">
        <f t="array" aca="1" ref="D362" ca="1">IF(AND($A362&lt;&gt;"",$A362&lt;&gt;"fin"),IF(INDEX(Dépenses!$A$2:$O$5000,$B362,D$1)="","",INDEX(Dépenses!$A$2:$O$5000,$B362,D$1)),"")</f>
        <v/>
      </c>
      <c r="E362" s="79" t="str" cm="1">
        <f t="array" aca="1" ref="E362" ca="1">IF(AND($A362&lt;&gt;"",$A362&lt;&gt;"fin"),IF(INDEX(Dépenses!$A$2:$O$5000,$B362,E$1)="","",INDEX(Dépenses!$A$2:$O$5000,$B362,E$1)),"")</f>
        <v/>
      </c>
      <c r="F362" s="79" t="str" cm="1">
        <f t="array" aca="1" ref="F362" ca="1">IF(AND($A362&lt;&gt;"",$A362&lt;&gt;"fin"),IF(INDEX(Dépenses!$A$2:$O$5000,$B362,F$1)="","",INDEX(Dépenses!$A$2:$O$5000,$B362,F$1)),"")</f>
        <v/>
      </c>
      <c r="G362" s="80" t="str" cm="1">
        <f t="array" aca="1" ref="G362" ca="1">IF(AND($A362&lt;&gt;"",$A362&lt;&gt;"fin"),IF(INDEX(Dépenses!$A$2:$O$5000,$B362,G$1)="","",INDEX(Dépenses!$A$2:$O$5000,$B362,G$1)),"")</f>
        <v/>
      </c>
      <c r="H362" s="11" t="str" cm="1">
        <f t="array" aca="1" ref="H362" ca="1">IF(AND($A362&lt;&gt;"",$A362&lt;&gt;"fin"),IF(INDEX(Dépenses!$A$2:$O$5000,$B362,H$1)="","",INDEX(Dépenses!$A$2:$O$5000,$B362,H$1)),"")</f>
        <v/>
      </c>
      <c r="I362" s="79" t="str" cm="1">
        <f t="array" aca="1" ref="I362" ca="1">IF(AND($A362&lt;&gt;"",$A362&lt;&gt;"fin"),IF(INDEX(Dépenses!$A$2:$O$5000,$B362,I$1)="","",INDEX(Dépenses!$A$2:$O$5000,$B362,I$1)),"")</f>
        <v/>
      </c>
      <c r="J362" s="81" t="str" cm="1">
        <f t="array" aca="1" ref="J362" ca="1">IF(AND($A362&lt;&gt;"",$A362&lt;&gt;"fin"),IF(INDEX(Dépenses!$A$2:$O$5000,$B362,J$1)="","",INDEX(Dépenses!$A$2:$O$5000,$B362,J$1)),"")</f>
        <v/>
      </c>
      <c r="K362" s="10" t="str" cm="1">
        <f t="array" aca="1" ref="K362" ca="1">IF(AND($A362&lt;&gt;"",$A362&lt;&gt;"fin"),IF(INDEX(Dépenses!$A$2:$T$5000,$B362,K$1)="","",INDEX(Dépenses!$A$2:$T$5000,$B362,K$1)),"")</f>
        <v/>
      </c>
      <c r="L362" s="10" t="str" cm="1">
        <f t="array" aca="1" ref="L362" ca="1">IF(AND($A362&lt;&gt;"",$A362&lt;&gt;"fin"),IF(INDEX(Dépenses!$A$2:$T$5000,$B362,L$1)="","",INDEX(Dépenses!$A$2:$T$5000,$B362,L$1)),"")</f>
        <v/>
      </c>
      <c r="M362" s="10" t="str" cm="1">
        <f t="array" aca="1" ref="M362" ca="1">IF(AND($A362&lt;&gt;"",$A362&lt;&gt;"fin"),IF(INDEX(Dépenses!$A$2:$T$5000,$B362,M$1)="","",INDEX(Dépenses!$A$2:$T$5000,$B362,M$1)),"")</f>
        <v/>
      </c>
      <c r="N362" s="10" t="str" cm="1">
        <f t="array" aca="1" ref="N362" ca="1">IF(AND($A362&lt;&gt;"",$A362&lt;&gt;"fin"),IF(INDEX(Dépenses!$A$2:$T$5000,$B362,N$1)="","",INDEX(Dépenses!$A$2:$T$5000,$B362,N$1)),"")</f>
        <v/>
      </c>
      <c r="O362" s="10" t="str" cm="1">
        <f t="array" aca="1" ref="O362" ca="1">IF(AND($A362&lt;&gt;"",$A362&lt;&gt;"fin"),IF(INDEX(Dépenses!$A$2:$T$5000,$B362,O$1)="","",INDEX(Dépenses!$A$2:$T$5000,$B362,O$1)),"")</f>
        <v/>
      </c>
      <c r="P362" s="10" t="str" cm="1">
        <f t="array" aca="1" ref="P362" ca="1">IF(AND($A362&lt;&gt;"",$A362&lt;&gt;"fin"),IF(INDEX(Dépenses!$A$2:$T$5000,$B362,P$1)="","",INDEX(Dépenses!$A$2:$T$5000,$B362,P$1)),"")</f>
        <v/>
      </c>
      <c r="Q362" s="10" t="str" cm="1">
        <f t="array" aca="1" ref="Q362" ca="1">IF(AND($A362&lt;&gt;"",$A362&lt;&gt;"fin"),IF(INDEX(Dépenses!$A$2:$T$5000,$B362,Q$1)="","",INDEX(Dépenses!$A$2:$T$5000,$B362,Q$1)),"")</f>
        <v/>
      </c>
      <c r="R362" s="10" t="str" cm="1">
        <f t="array" aca="1" ref="R362" ca="1">IF(AND($A362&lt;&gt;"",$A362&lt;&gt;"fin"),IF(INDEX(Dépenses!$A$2:$T$5000,$B362,R$1)="","",INDEX(Dépenses!$A$2:$T$5000,$B362,R$1)),"")</f>
        <v/>
      </c>
      <c r="S362" s="10" t="str" cm="1">
        <f t="array" aca="1" ref="S362" ca="1">IF(AND($A362&lt;&gt;"",$A362&lt;&gt;"fin"),IF(INDEX(Dépenses!$A$2:$T$5000,$B362,S$1)="","",INDEX(Dépenses!$A$2:$T$5000,$B362,S$1)),"")</f>
        <v/>
      </c>
      <c r="T362" s="10" t="str" cm="1">
        <f t="array" aca="1" ref="T362" ca="1">IF(AND($A362&lt;&gt;"",$A362&lt;&gt;"fin"),IF(INDEX(Dépenses!$A$2:$T$5000,$B362,T$1)="","",INDEX(Dépenses!$A$2:$T$5000,$B362,T$1)),"")</f>
        <v/>
      </c>
    </row>
    <row r="363" spans="1:20" x14ac:dyDescent="0.25">
      <c r="A363" t="str">
        <f ca="1">IF(OR(A362="",A362="fin"),"",IF(ISNA(MATCH($F$3,OFFSET(Dépenses!$F$2:$F$5000,B362,0),0)),"fin",MATCH($F$3,OFFSET(Dépenses!$F$2:$F$5000,B362,0),0)))</f>
        <v/>
      </c>
      <c r="B363" t="str">
        <f t="shared" ca="1" si="7"/>
        <v/>
      </c>
      <c r="D363" s="79" t="str" cm="1">
        <f t="array" aca="1" ref="D363" ca="1">IF(AND($A363&lt;&gt;"",$A363&lt;&gt;"fin"),IF(INDEX(Dépenses!$A$2:$O$5000,$B363,D$1)="","",INDEX(Dépenses!$A$2:$O$5000,$B363,D$1)),"")</f>
        <v/>
      </c>
      <c r="E363" s="79" t="str" cm="1">
        <f t="array" aca="1" ref="E363" ca="1">IF(AND($A363&lt;&gt;"",$A363&lt;&gt;"fin"),IF(INDEX(Dépenses!$A$2:$O$5000,$B363,E$1)="","",INDEX(Dépenses!$A$2:$O$5000,$B363,E$1)),"")</f>
        <v/>
      </c>
      <c r="F363" s="79" t="str" cm="1">
        <f t="array" aca="1" ref="F363" ca="1">IF(AND($A363&lt;&gt;"",$A363&lt;&gt;"fin"),IF(INDEX(Dépenses!$A$2:$O$5000,$B363,F$1)="","",INDEX(Dépenses!$A$2:$O$5000,$B363,F$1)),"")</f>
        <v/>
      </c>
      <c r="G363" s="80" t="str" cm="1">
        <f t="array" aca="1" ref="G363" ca="1">IF(AND($A363&lt;&gt;"",$A363&lt;&gt;"fin"),IF(INDEX(Dépenses!$A$2:$O$5000,$B363,G$1)="","",INDEX(Dépenses!$A$2:$O$5000,$B363,G$1)),"")</f>
        <v/>
      </c>
      <c r="H363" s="11" t="str" cm="1">
        <f t="array" aca="1" ref="H363" ca="1">IF(AND($A363&lt;&gt;"",$A363&lt;&gt;"fin"),IF(INDEX(Dépenses!$A$2:$O$5000,$B363,H$1)="","",INDEX(Dépenses!$A$2:$O$5000,$B363,H$1)),"")</f>
        <v/>
      </c>
      <c r="I363" s="79" t="str" cm="1">
        <f t="array" aca="1" ref="I363" ca="1">IF(AND($A363&lt;&gt;"",$A363&lt;&gt;"fin"),IF(INDEX(Dépenses!$A$2:$O$5000,$B363,I$1)="","",INDEX(Dépenses!$A$2:$O$5000,$B363,I$1)),"")</f>
        <v/>
      </c>
      <c r="J363" s="81" t="str" cm="1">
        <f t="array" aca="1" ref="J363" ca="1">IF(AND($A363&lt;&gt;"",$A363&lt;&gt;"fin"),IF(INDEX(Dépenses!$A$2:$O$5000,$B363,J$1)="","",INDEX(Dépenses!$A$2:$O$5000,$B363,J$1)),"")</f>
        <v/>
      </c>
      <c r="K363" s="10" t="str" cm="1">
        <f t="array" aca="1" ref="K363" ca="1">IF(AND($A363&lt;&gt;"",$A363&lt;&gt;"fin"),IF(INDEX(Dépenses!$A$2:$T$5000,$B363,K$1)="","",INDEX(Dépenses!$A$2:$T$5000,$B363,K$1)),"")</f>
        <v/>
      </c>
      <c r="L363" s="10" t="str" cm="1">
        <f t="array" aca="1" ref="L363" ca="1">IF(AND($A363&lt;&gt;"",$A363&lt;&gt;"fin"),IF(INDEX(Dépenses!$A$2:$T$5000,$B363,L$1)="","",INDEX(Dépenses!$A$2:$T$5000,$B363,L$1)),"")</f>
        <v/>
      </c>
      <c r="M363" s="10" t="str" cm="1">
        <f t="array" aca="1" ref="M363" ca="1">IF(AND($A363&lt;&gt;"",$A363&lt;&gt;"fin"),IF(INDEX(Dépenses!$A$2:$T$5000,$B363,M$1)="","",INDEX(Dépenses!$A$2:$T$5000,$B363,M$1)),"")</f>
        <v/>
      </c>
      <c r="N363" s="10" t="str" cm="1">
        <f t="array" aca="1" ref="N363" ca="1">IF(AND($A363&lt;&gt;"",$A363&lt;&gt;"fin"),IF(INDEX(Dépenses!$A$2:$T$5000,$B363,N$1)="","",INDEX(Dépenses!$A$2:$T$5000,$B363,N$1)),"")</f>
        <v/>
      </c>
      <c r="O363" s="10" t="str" cm="1">
        <f t="array" aca="1" ref="O363" ca="1">IF(AND($A363&lt;&gt;"",$A363&lt;&gt;"fin"),IF(INDEX(Dépenses!$A$2:$T$5000,$B363,O$1)="","",INDEX(Dépenses!$A$2:$T$5000,$B363,O$1)),"")</f>
        <v/>
      </c>
      <c r="P363" s="10" t="str" cm="1">
        <f t="array" aca="1" ref="P363" ca="1">IF(AND($A363&lt;&gt;"",$A363&lt;&gt;"fin"),IF(INDEX(Dépenses!$A$2:$T$5000,$B363,P$1)="","",INDEX(Dépenses!$A$2:$T$5000,$B363,P$1)),"")</f>
        <v/>
      </c>
      <c r="Q363" s="10" t="str" cm="1">
        <f t="array" aca="1" ref="Q363" ca="1">IF(AND($A363&lt;&gt;"",$A363&lt;&gt;"fin"),IF(INDEX(Dépenses!$A$2:$T$5000,$B363,Q$1)="","",INDEX(Dépenses!$A$2:$T$5000,$B363,Q$1)),"")</f>
        <v/>
      </c>
      <c r="R363" s="10" t="str" cm="1">
        <f t="array" aca="1" ref="R363" ca="1">IF(AND($A363&lt;&gt;"",$A363&lt;&gt;"fin"),IF(INDEX(Dépenses!$A$2:$T$5000,$B363,R$1)="","",INDEX(Dépenses!$A$2:$T$5000,$B363,R$1)),"")</f>
        <v/>
      </c>
      <c r="S363" s="10" t="str" cm="1">
        <f t="array" aca="1" ref="S363" ca="1">IF(AND($A363&lt;&gt;"",$A363&lt;&gt;"fin"),IF(INDEX(Dépenses!$A$2:$T$5000,$B363,S$1)="","",INDEX(Dépenses!$A$2:$T$5000,$B363,S$1)),"")</f>
        <v/>
      </c>
      <c r="T363" s="10" t="str" cm="1">
        <f t="array" aca="1" ref="T363" ca="1">IF(AND($A363&lt;&gt;"",$A363&lt;&gt;"fin"),IF(INDEX(Dépenses!$A$2:$T$5000,$B363,T$1)="","",INDEX(Dépenses!$A$2:$T$5000,$B363,T$1)),"")</f>
        <v/>
      </c>
    </row>
    <row r="364" spans="1:20" x14ac:dyDescent="0.25">
      <c r="A364" t="str">
        <f ca="1">IF(OR(A363="",A363="fin"),"",IF(ISNA(MATCH($F$3,OFFSET(Dépenses!$F$2:$F$5000,B363,0),0)),"fin",MATCH($F$3,OFFSET(Dépenses!$F$2:$F$5000,B363,0),0)))</f>
        <v/>
      </c>
      <c r="B364" t="str">
        <f t="shared" ca="1" si="7"/>
        <v/>
      </c>
      <c r="D364" s="79" t="str" cm="1">
        <f t="array" aca="1" ref="D364" ca="1">IF(AND($A364&lt;&gt;"",$A364&lt;&gt;"fin"),IF(INDEX(Dépenses!$A$2:$O$5000,$B364,D$1)="","",INDEX(Dépenses!$A$2:$O$5000,$B364,D$1)),"")</f>
        <v/>
      </c>
      <c r="E364" s="79" t="str" cm="1">
        <f t="array" aca="1" ref="E364" ca="1">IF(AND($A364&lt;&gt;"",$A364&lt;&gt;"fin"),IF(INDEX(Dépenses!$A$2:$O$5000,$B364,E$1)="","",INDEX(Dépenses!$A$2:$O$5000,$B364,E$1)),"")</f>
        <v/>
      </c>
      <c r="F364" s="79" t="str" cm="1">
        <f t="array" aca="1" ref="F364" ca="1">IF(AND($A364&lt;&gt;"",$A364&lt;&gt;"fin"),IF(INDEX(Dépenses!$A$2:$O$5000,$B364,F$1)="","",INDEX(Dépenses!$A$2:$O$5000,$B364,F$1)),"")</f>
        <v/>
      </c>
      <c r="G364" s="80" t="str" cm="1">
        <f t="array" aca="1" ref="G364" ca="1">IF(AND($A364&lt;&gt;"",$A364&lt;&gt;"fin"),IF(INDEX(Dépenses!$A$2:$O$5000,$B364,G$1)="","",INDEX(Dépenses!$A$2:$O$5000,$B364,G$1)),"")</f>
        <v/>
      </c>
      <c r="H364" s="11" t="str" cm="1">
        <f t="array" aca="1" ref="H364" ca="1">IF(AND($A364&lt;&gt;"",$A364&lt;&gt;"fin"),IF(INDEX(Dépenses!$A$2:$O$5000,$B364,H$1)="","",INDEX(Dépenses!$A$2:$O$5000,$B364,H$1)),"")</f>
        <v/>
      </c>
      <c r="I364" s="79" t="str" cm="1">
        <f t="array" aca="1" ref="I364" ca="1">IF(AND($A364&lt;&gt;"",$A364&lt;&gt;"fin"),IF(INDEX(Dépenses!$A$2:$O$5000,$B364,I$1)="","",INDEX(Dépenses!$A$2:$O$5000,$B364,I$1)),"")</f>
        <v/>
      </c>
      <c r="J364" s="81" t="str" cm="1">
        <f t="array" aca="1" ref="J364" ca="1">IF(AND($A364&lt;&gt;"",$A364&lt;&gt;"fin"),IF(INDEX(Dépenses!$A$2:$O$5000,$B364,J$1)="","",INDEX(Dépenses!$A$2:$O$5000,$B364,J$1)),"")</f>
        <v/>
      </c>
      <c r="K364" s="10" t="str" cm="1">
        <f t="array" aca="1" ref="K364" ca="1">IF(AND($A364&lt;&gt;"",$A364&lt;&gt;"fin"),IF(INDEX(Dépenses!$A$2:$T$5000,$B364,K$1)="","",INDEX(Dépenses!$A$2:$T$5000,$B364,K$1)),"")</f>
        <v/>
      </c>
      <c r="L364" s="10" t="str" cm="1">
        <f t="array" aca="1" ref="L364" ca="1">IF(AND($A364&lt;&gt;"",$A364&lt;&gt;"fin"),IF(INDEX(Dépenses!$A$2:$T$5000,$B364,L$1)="","",INDEX(Dépenses!$A$2:$T$5000,$B364,L$1)),"")</f>
        <v/>
      </c>
      <c r="M364" s="10" t="str" cm="1">
        <f t="array" aca="1" ref="M364" ca="1">IF(AND($A364&lt;&gt;"",$A364&lt;&gt;"fin"),IF(INDEX(Dépenses!$A$2:$T$5000,$B364,M$1)="","",INDEX(Dépenses!$A$2:$T$5000,$B364,M$1)),"")</f>
        <v/>
      </c>
      <c r="N364" s="10" t="str" cm="1">
        <f t="array" aca="1" ref="N364" ca="1">IF(AND($A364&lt;&gt;"",$A364&lt;&gt;"fin"),IF(INDEX(Dépenses!$A$2:$T$5000,$B364,N$1)="","",INDEX(Dépenses!$A$2:$T$5000,$B364,N$1)),"")</f>
        <v/>
      </c>
      <c r="O364" s="10" t="str" cm="1">
        <f t="array" aca="1" ref="O364" ca="1">IF(AND($A364&lt;&gt;"",$A364&lt;&gt;"fin"),IF(INDEX(Dépenses!$A$2:$T$5000,$B364,O$1)="","",INDEX(Dépenses!$A$2:$T$5000,$B364,O$1)),"")</f>
        <v/>
      </c>
      <c r="P364" s="10" t="str" cm="1">
        <f t="array" aca="1" ref="P364" ca="1">IF(AND($A364&lt;&gt;"",$A364&lt;&gt;"fin"),IF(INDEX(Dépenses!$A$2:$T$5000,$B364,P$1)="","",INDEX(Dépenses!$A$2:$T$5000,$B364,P$1)),"")</f>
        <v/>
      </c>
      <c r="Q364" s="10" t="str" cm="1">
        <f t="array" aca="1" ref="Q364" ca="1">IF(AND($A364&lt;&gt;"",$A364&lt;&gt;"fin"),IF(INDEX(Dépenses!$A$2:$T$5000,$B364,Q$1)="","",INDEX(Dépenses!$A$2:$T$5000,$B364,Q$1)),"")</f>
        <v/>
      </c>
      <c r="R364" s="10" t="str" cm="1">
        <f t="array" aca="1" ref="R364" ca="1">IF(AND($A364&lt;&gt;"",$A364&lt;&gt;"fin"),IF(INDEX(Dépenses!$A$2:$T$5000,$B364,R$1)="","",INDEX(Dépenses!$A$2:$T$5000,$B364,R$1)),"")</f>
        <v/>
      </c>
      <c r="S364" s="10" t="str" cm="1">
        <f t="array" aca="1" ref="S364" ca="1">IF(AND($A364&lt;&gt;"",$A364&lt;&gt;"fin"),IF(INDEX(Dépenses!$A$2:$T$5000,$B364,S$1)="","",INDEX(Dépenses!$A$2:$T$5000,$B364,S$1)),"")</f>
        <v/>
      </c>
      <c r="T364" s="10" t="str" cm="1">
        <f t="array" aca="1" ref="T364" ca="1">IF(AND($A364&lt;&gt;"",$A364&lt;&gt;"fin"),IF(INDEX(Dépenses!$A$2:$T$5000,$B364,T$1)="","",INDEX(Dépenses!$A$2:$T$5000,$B364,T$1)),"")</f>
        <v/>
      </c>
    </row>
    <row r="365" spans="1:20" x14ac:dyDescent="0.25">
      <c r="A365" t="str">
        <f ca="1">IF(OR(A364="",A364="fin"),"",IF(ISNA(MATCH($F$3,OFFSET(Dépenses!$F$2:$F$5000,B364,0),0)),"fin",MATCH($F$3,OFFSET(Dépenses!$F$2:$F$5000,B364,0),0)))</f>
        <v/>
      </c>
      <c r="B365" t="str">
        <f t="shared" ca="1" si="7"/>
        <v/>
      </c>
      <c r="D365" s="79" t="str" cm="1">
        <f t="array" aca="1" ref="D365" ca="1">IF(AND($A365&lt;&gt;"",$A365&lt;&gt;"fin"),IF(INDEX(Dépenses!$A$2:$O$5000,$B365,D$1)="","",INDEX(Dépenses!$A$2:$O$5000,$B365,D$1)),"")</f>
        <v/>
      </c>
      <c r="E365" s="79" t="str" cm="1">
        <f t="array" aca="1" ref="E365" ca="1">IF(AND($A365&lt;&gt;"",$A365&lt;&gt;"fin"),IF(INDEX(Dépenses!$A$2:$O$5000,$B365,E$1)="","",INDEX(Dépenses!$A$2:$O$5000,$B365,E$1)),"")</f>
        <v/>
      </c>
      <c r="F365" s="79" t="str" cm="1">
        <f t="array" aca="1" ref="F365" ca="1">IF(AND($A365&lt;&gt;"",$A365&lt;&gt;"fin"),IF(INDEX(Dépenses!$A$2:$O$5000,$B365,F$1)="","",INDEX(Dépenses!$A$2:$O$5000,$B365,F$1)),"")</f>
        <v/>
      </c>
      <c r="G365" s="80" t="str" cm="1">
        <f t="array" aca="1" ref="G365" ca="1">IF(AND($A365&lt;&gt;"",$A365&lt;&gt;"fin"),IF(INDEX(Dépenses!$A$2:$O$5000,$B365,G$1)="","",INDEX(Dépenses!$A$2:$O$5000,$B365,G$1)),"")</f>
        <v/>
      </c>
      <c r="H365" s="11" t="str" cm="1">
        <f t="array" aca="1" ref="H365" ca="1">IF(AND($A365&lt;&gt;"",$A365&lt;&gt;"fin"),IF(INDEX(Dépenses!$A$2:$O$5000,$B365,H$1)="","",INDEX(Dépenses!$A$2:$O$5000,$B365,H$1)),"")</f>
        <v/>
      </c>
      <c r="I365" s="79" t="str" cm="1">
        <f t="array" aca="1" ref="I365" ca="1">IF(AND($A365&lt;&gt;"",$A365&lt;&gt;"fin"),IF(INDEX(Dépenses!$A$2:$O$5000,$B365,I$1)="","",INDEX(Dépenses!$A$2:$O$5000,$B365,I$1)),"")</f>
        <v/>
      </c>
      <c r="J365" s="81" t="str" cm="1">
        <f t="array" aca="1" ref="J365" ca="1">IF(AND($A365&lt;&gt;"",$A365&lt;&gt;"fin"),IF(INDEX(Dépenses!$A$2:$O$5000,$B365,J$1)="","",INDEX(Dépenses!$A$2:$O$5000,$B365,J$1)),"")</f>
        <v/>
      </c>
      <c r="K365" s="10" t="str" cm="1">
        <f t="array" aca="1" ref="K365" ca="1">IF(AND($A365&lt;&gt;"",$A365&lt;&gt;"fin"),IF(INDEX(Dépenses!$A$2:$T$5000,$B365,K$1)="","",INDEX(Dépenses!$A$2:$T$5000,$B365,K$1)),"")</f>
        <v/>
      </c>
      <c r="L365" s="10" t="str" cm="1">
        <f t="array" aca="1" ref="L365" ca="1">IF(AND($A365&lt;&gt;"",$A365&lt;&gt;"fin"),IF(INDEX(Dépenses!$A$2:$T$5000,$B365,L$1)="","",INDEX(Dépenses!$A$2:$T$5000,$B365,L$1)),"")</f>
        <v/>
      </c>
      <c r="M365" s="10" t="str" cm="1">
        <f t="array" aca="1" ref="M365" ca="1">IF(AND($A365&lt;&gt;"",$A365&lt;&gt;"fin"),IF(INDEX(Dépenses!$A$2:$T$5000,$B365,M$1)="","",INDEX(Dépenses!$A$2:$T$5000,$B365,M$1)),"")</f>
        <v/>
      </c>
      <c r="N365" s="10" t="str" cm="1">
        <f t="array" aca="1" ref="N365" ca="1">IF(AND($A365&lt;&gt;"",$A365&lt;&gt;"fin"),IF(INDEX(Dépenses!$A$2:$T$5000,$B365,N$1)="","",INDEX(Dépenses!$A$2:$T$5000,$B365,N$1)),"")</f>
        <v/>
      </c>
      <c r="O365" s="10" t="str" cm="1">
        <f t="array" aca="1" ref="O365" ca="1">IF(AND($A365&lt;&gt;"",$A365&lt;&gt;"fin"),IF(INDEX(Dépenses!$A$2:$T$5000,$B365,O$1)="","",INDEX(Dépenses!$A$2:$T$5000,$B365,O$1)),"")</f>
        <v/>
      </c>
      <c r="P365" s="10" t="str" cm="1">
        <f t="array" aca="1" ref="P365" ca="1">IF(AND($A365&lt;&gt;"",$A365&lt;&gt;"fin"),IF(INDEX(Dépenses!$A$2:$T$5000,$B365,P$1)="","",INDEX(Dépenses!$A$2:$T$5000,$B365,P$1)),"")</f>
        <v/>
      </c>
      <c r="Q365" s="10" t="str" cm="1">
        <f t="array" aca="1" ref="Q365" ca="1">IF(AND($A365&lt;&gt;"",$A365&lt;&gt;"fin"),IF(INDEX(Dépenses!$A$2:$T$5000,$B365,Q$1)="","",INDEX(Dépenses!$A$2:$T$5000,$B365,Q$1)),"")</f>
        <v/>
      </c>
      <c r="R365" s="10" t="str" cm="1">
        <f t="array" aca="1" ref="R365" ca="1">IF(AND($A365&lt;&gt;"",$A365&lt;&gt;"fin"),IF(INDEX(Dépenses!$A$2:$T$5000,$B365,R$1)="","",INDEX(Dépenses!$A$2:$T$5000,$B365,R$1)),"")</f>
        <v/>
      </c>
      <c r="S365" s="10" t="str" cm="1">
        <f t="array" aca="1" ref="S365" ca="1">IF(AND($A365&lt;&gt;"",$A365&lt;&gt;"fin"),IF(INDEX(Dépenses!$A$2:$T$5000,$B365,S$1)="","",INDEX(Dépenses!$A$2:$T$5000,$B365,S$1)),"")</f>
        <v/>
      </c>
      <c r="T365" s="10" t="str" cm="1">
        <f t="array" aca="1" ref="T365" ca="1">IF(AND($A365&lt;&gt;"",$A365&lt;&gt;"fin"),IF(INDEX(Dépenses!$A$2:$T$5000,$B365,T$1)="","",INDEX(Dépenses!$A$2:$T$5000,$B365,T$1)),"")</f>
        <v/>
      </c>
    </row>
    <row r="366" spans="1:20" x14ac:dyDescent="0.25">
      <c r="A366" t="str">
        <f ca="1">IF(OR(A365="",A365="fin"),"",IF(ISNA(MATCH($F$3,OFFSET(Dépenses!$F$2:$F$5000,B365,0),0)),"fin",MATCH($F$3,OFFSET(Dépenses!$F$2:$F$5000,B365,0),0)))</f>
        <v/>
      </c>
      <c r="B366" t="str">
        <f t="shared" ca="1" si="7"/>
        <v/>
      </c>
      <c r="D366" s="79" t="str" cm="1">
        <f t="array" aca="1" ref="D366" ca="1">IF(AND($A366&lt;&gt;"",$A366&lt;&gt;"fin"),IF(INDEX(Dépenses!$A$2:$O$5000,$B366,D$1)="","",INDEX(Dépenses!$A$2:$O$5000,$B366,D$1)),"")</f>
        <v/>
      </c>
      <c r="E366" s="79" t="str" cm="1">
        <f t="array" aca="1" ref="E366" ca="1">IF(AND($A366&lt;&gt;"",$A366&lt;&gt;"fin"),IF(INDEX(Dépenses!$A$2:$O$5000,$B366,E$1)="","",INDEX(Dépenses!$A$2:$O$5000,$B366,E$1)),"")</f>
        <v/>
      </c>
      <c r="F366" s="79" t="str" cm="1">
        <f t="array" aca="1" ref="F366" ca="1">IF(AND($A366&lt;&gt;"",$A366&lt;&gt;"fin"),IF(INDEX(Dépenses!$A$2:$O$5000,$B366,F$1)="","",INDEX(Dépenses!$A$2:$O$5000,$B366,F$1)),"")</f>
        <v/>
      </c>
      <c r="G366" s="80" t="str" cm="1">
        <f t="array" aca="1" ref="G366" ca="1">IF(AND($A366&lt;&gt;"",$A366&lt;&gt;"fin"),IF(INDEX(Dépenses!$A$2:$O$5000,$B366,G$1)="","",INDEX(Dépenses!$A$2:$O$5000,$B366,G$1)),"")</f>
        <v/>
      </c>
      <c r="H366" s="11" t="str" cm="1">
        <f t="array" aca="1" ref="H366" ca="1">IF(AND($A366&lt;&gt;"",$A366&lt;&gt;"fin"),IF(INDEX(Dépenses!$A$2:$O$5000,$B366,H$1)="","",INDEX(Dépenses!$A$2:$O$5000,$B366,H$1)),"")</f>
        <v/>
      </c>
      <c r="I366" s="79" t="str" cm="1">
        <f t="array" aca="1" ref="I366" ca="1">IF(AND($A366&lt;&gt;"",$A366&lt;&gt;"fin"),IF(INDEX(Dépenses!$A$2:$O$5000,$B366,I$1)="","",INDEX(Dépenses!$A$2:$O$5000,$B366,I$1)),"")</f>
        <v/>
      </c>
      <c r="J366" s="81" t="str" cm="1">
        <f t="array" aca="1" ref="J366" ca="1">IF(AND($A366&lt;&gt;"",$A366&lt;&gt;"fin"),IF(INDEX(Dépenses!$A$2:$O$5000,$B366,J$1)="","",INDEX(Dépenses!$A$2:$O$5000,$B366,J$1)),"")</f>
        <v/>
      </c>
      <c r="K366" s="10" t="str" cm="1">
        <f t="array" aca="1" ref="K366" ca="1">IF(AND($A366&lt;&gt;"",$A366&lt;&gt;"fin"),IF(INDEX(Dépenses!$A$2:$T$5000,$B366,K$1)="","",INDEX(Dépenses!$A$2:$T$5000,$B366,K$1)),"")</f>
        <v/>
      </c>
      <c r="L366" s="10" t="str" cm="1">
        <f t="array" aca="1" ref="L366" ca="1">IF(AND($A366&lt;&gt;"",$A366&lt;&gt;"fin"),IF(INDEX(Dépenses!$A$2:$T$5000,$B366,L$1)="","",INDEX(Dépenses!$A$2:$T$5000,$B366,L$1)),"")</f>
        <v/>
      </c>
      <c r="M366" s="10" t="str" cm="1">
        <f t="array" aca="1" ref="M366" ca="1">IF(AND($A366&lt;&gt;"",$A366&lt;&gt;"fin"),IF(INDEX(Dépenses!$A$2:$T$5000,$B366,M$1)="","",INDEX(Dépenses!$A$2:$T$5000,$B366,M$1)),"")</f>
        <v/>
      </c>
      <c r="N366" s="10" t="str" cm="1">
        <f t="array" aca="1" ref="N366" ca="1">IF(AND($A366&lt;&gt;"",$A366&lt;&gt;"fin"),IF(INDEX(Dépenses!$A$2:$T$5000,$B366,N$1)="","",INDEX(Dépenses!$A$2:$T$5000,$B366,N$1)),"")</f>
        <v/>
      </c>
      <c r="O366" s="10" t="str" cm="1">
        <f t="array" aca="1" ref="O366" ca="1">IF(AND($A366&lt;&gt;"",$A366&lt;&gt;"fin"),IF(INDEX(Dépenses!$A$2:$T$5000,$B366,O$1)="","",INDEX(Dépenses!$A$2:$T$5000,$B366,O$1)),"")</f>
        <v/>
      </c>
      <c r="P366" s="10" t="str" cm="1">
        <f t="array" aca="1" ref="P366" ca="1">IF(AND($A366&lt;&gt;"",$A366&lt;&gt;"fin"),IF(INDEX(Dépenses!$A$2:$T$5000,$B366,P$1)="","",INDEX(Dépenses!$A$2:$T$5000,$B366,P$1)),"")</f>
        <v/>
      </c>
      <c r="Q366" s="10" t="str" cm="1">
        <f t="array" aca="1" ref="Q366" ca="1">IF(AND($A366&lt;&gt;"",$A366&lt;&gt;"fin"),IF(INDEX(Dépenses!$A$2:$T$5000,$B366,Q$1)="","",INDEX(Dépenses!$A$2:$T$5000,$B366,Q$1)),"")</f>
        <v/>
      </c>
      <c r="R366" s="10" t="str" cm="1">
        <f t="array" aca="1" ref="R366" ca="1">IF(AND($A366&lt;&gt;"",$A366&lt;&gt;"fin"),IF(INDEX(Dépenses!$A$2:$T$5000,$B366,R$1)="","",INDEX(Dépenses!$A$2:$T$5000,$B366,R$1)),"")</f>
        <v/>
      </c>
      <c r="S366" s="10" t="str" cm="1">
        <f t="array" aca="1" ref="S366" ca="1">IF(AND($A366&lt;&gt;"",$A366&lt;&gt;"fin"),IF(INDEX(Dépenses!$A$2:$T$5000,$B366,S$1)="","",INDEX(Dépenses!$A$2:$T$5000,$B366,S$1)),"")</f>
        <v/>
      </c>
      <c r="T366" s="10" t="str" cm="1">
        <f t="array" aca="1" ref="T366" ca="1">IF(AND($A366&lt;&gt;"",$A366&lt;&gt;"fin"),IF(INDEX(Dépenses!$A$2:$T$5000,$B366,T$1)="","",INDEX(Dépenses!$A$2:$T$5000,$B366,T$1)),"")</f>
        <v/>
      </c>
    </row>
    <row r="367" spans="1:20" x14ac:dyDescent="0.25">
      <c r="A367" t="str">
        <f ca="1">IF(OR(A366="",A366="fin"),"",IF(ISNA(MATCH($F$3,OFFSET(Dépenses!$F$2:$F$5000,B366,0),0)),"fin",MATCH($F$3,OFFSET(Dépenses!$F$2:$F$5000,B366,0),0)))</f>
        <v/>
      </c>
      <c r="B367" t="str">
        <f t="shared" ca="1" si="7"/>
        <v/>
      </c>
      <c r="D367" s="79" t="str" cm="1">
        <f t="array" aca="1" ref="D367" ca="1">IF(AND($A367&lt;&gt;"",$A367&lt;&gt;"fin"),IF(INDEX(Dépenses!$A$2:$O$5000,$B367,D$1)="","",INDEX(Dépenses!$A$2:$O$5000,$B367,D$1)),"")</f>
        <v/>
      </c>
      <c r="E367" s="79" t="str" cm="1">
        <f t="array" aca="1" ref="E367" ca="1">IF(AND($A367&lt;&gt;"",$A367&lt;&gt;"fin"),IF(INDEX(Dépenses!$A$2:$O$5000,$B367,E$1)="","",INDEX(Dépenses!$A$2:$O$5000,$B367,E$1)),"")</f>
        <v/>
      </c>
      <c r="F367" s="79" t="str" cm="1">
        <f t="array" aca="1" ref="F367" ca="1">IF(AND($A367&lt;&gt;"",$A367&lt;&gt;"fin"),IF(INDEX(Dépenses!$A$2:$O$5000,$B367,F$1)="","",INDEX(Dépenses!$A$2:$O$5000,$B367,F$1)),"")</f>
        <v/>
      </c>
      <c r="G367" s="80" t="str" cm="1">
        <f t="array" aca="1" ref="G367" ca="1">IF(AND($A367&lt;&gt;"",$A367&lt;&gt;"fin"),IF(INDEX(Dépenses!$A$2:$O$5000,$B367,G$1)="","",INDEX(Dépenses!$A$2:$O$5000,$B367,G$1)),"")</f>
        <v/>
      </c>
      <c r="H367" s="11" t="str" cm="1">
        <f t="array" aca="1" ref="H367" ca="1">IF(AND($A367&lt;&gt;"",$A367&lt;&gt;"fin"),IF(INDEX(Dépenses!$A$2:$O$5000,$B367,H$1)="","",INDEX(Dépenses!$A$2:$O$5000,$B367,H$1)),"")</f>
        <v/>
      </c>
      <c r="I367" s="79" t="str" cm="1">
        <f t="array" aca="1" ref="I367" ca="1">IF(AND($A367&lt;&gt;"",$A367&lt;&gt;"fin"),IF(INDEX(Dépenses!$A$2:$O$5000,$B367,I$1)="","",INDEX(Dépenses!$A$2:$O$5000,$B367,I$1)),"")</f>
        <v/>
      </c>
      <c r="J367" s="81" t="str" cm="1">
        <f t="array" aca="1" ref="J367" ca="1">IF(AND($A367&lt;&gt;"",$A367&lt;&gt;"fin"),IF(INDEX(Dépenses!$A$2:$O$5000,$B367,J$1)="","",INDEX(Dépenses!$A$2:$O$5000,$B367,J$1)),"")</f>
        <v/>
      </c>
      <c r="K367" s="10" t="str" cm="1">
        <f t="array" aca="1" ref="K367" ca="1">IF(AND($A367&lt;&gt;"",$A367&lt;&gt;"fin"),IF(INDEX(Dépenses!$A$2:$T$5000,$B367,K$1)="","",INDEX(Dépenses!$A$2:$T$5000,$B367,K$1)),"")</f>
        <v/>
      </c>
      <c r="L367" s="10" t="str" cm="1">
        <f t="array" aca="1" ref="L367" ca="1">IF(AND($A367&lt;&gt;"",$A367&lt;&gt;"fin"),IF(INDEX(Dépenses!$A$2:$T$5000,$B367,L$1)="","",INDEX(Dépenses!$A$2:$T$5000,$B367,L$1)),"")</f>
        <v/>
      </c>
      <c r="M367" s="10" t="str" cm="1">
        <f t="array" aca="1" ref="M367" ca="1">IF(AND($A367&lt;&gt;"",$A367&lt;&gt;"fin"),IF(INDEX(Dépenses!$A$2:$T$5000,$B367,M$1)="","",INDEX(Dépenses!$A$2:$T$5000,$B367,M$1)),"")</f>
        <v/>
      </c>
      <c r="N367" s="10" t="str" cm="1">
        <f t="array" aca="1" ref="N367" ca="1">IF(AND($A367&lt;&gt;"",$A367&lt;&gt;"fin"),IF(INDEX(Dépenses!$A$2:$T$5000,$B367,N$1)="","",INDEX(Dépenses!$A$2:$T$5000,$B367,N$1)),"")</f>
        <v/>
      </c>
      <c r="O367" s="10" t="str" cm="1">
        <f t="array" aca="1" ref="O367" ca="1">IF(AND($A367&lt;&gt;"",$A367&lt;&gt;"fin"),IF(INDEX(Dépenses!$A$2:$T$5000,$B367,O$1)="","",INDEX(Dépenses!$A$2:$T$5000,$B367,O$1)),"")</f>
        <v/>
      </c>
      <c r="P367" s="10" t="str" cm="1">
        <f t="array" aca="1" ref="P367" ca="1">IF(AND($A367&lt;&gt;"",$A367&lt;&gt;"fin"),IF(INDEX(Dépenses!$A$2:$T$5000,$B367,P$1)="","",INDEX(Dépenses!$A$2:$T$5000,$B367,P$1)),"")</f>
        <v/>
      </c>
      <c r="Q367" s="10" t="str" cm="1">
        <f t="array" aca="1" ref="Q367" ca="1">IF(AND($A367&lt;&gt;"",$A367&lt;&gt;"fin"),IF(INDEX(Dépenses!$A$2:$T$5000,$B367,Q$1)="","",INDEX(Dépenses!$A$2:$T$5000,$B367,Q$1)),"")</f>
        <v/>
      </c>
      <c r="R367" s="10" t="str" cm="1">
        <f t="array" aca="1" ref="R367" ca="1">IF(AND($A367&lt;&gt;"",$A367&lt;&gt;"fin"),IF(INDEX(Dépenses!$A$2:$T$5000,$B367,R$1)="","",INDEX(Dépenses!$A$2:$T$5000,$B367,R$1)),"")</f>
        <v/>
      </c>
      <c r="S367" s="10" t="str" cm="1">
        <f t="array" aca="1" ref="S367" ca="1">IF(AND($A367&lt;&gt;"",$A367&lt;&gt;"fin"),IF(INDEX(Dépenses!$A$2:$T$5000,$B367,S$1)="","",INDEX(Dépenses!$A$2:$T$5000,$B367,S$1)),"")</f>
        <v/>
      </c>
      <c r="T367" s="10" t="str" cm="1">
        <f t="array" aca="1" ref="T367" ca="1">IF(AND($A367&lt;&gt;"",$A367&lt;&gt;"fin"),IF(INDEX(Dépenses!$A$2:$T$5000,$B367,T$1)="","",INDEX(Dépenses!$A$2:$T$5000,$B367,T$1)),"")</f>
        <v/>
      </c>
    </row>
    <row r="368" spans="1:20" x14ac:dyDescent="0.25">
      <c r="A368" t="str">
        <f ca="1">IF(OR(A367="",A367="fin"),"",IF(ISNA(MATCH($F$3,OFFSET(Dépenses!$F$2:$F$5000,B367,0),0)),"fin",MATCH($F$3,OFFSET(Dépenses!$F$2:$F$5000,B367,0),0)))</f>
        <v/>
      </c>
      <c r="B368" t="str">
        <f t="shared" ca="1" si="7"/>
        <v/>
      </c>
      <c r="D368" s="79" t="str" cm="1">
        <f t="array" aca="1" ref="D368" ca="1">IF(AND($A368&lt;&gt;"",$A368&lt;&gt;"fin"),IF(INDEX(Dépenses!$A$2:$O$5000,$B368,D$1)="","",INDEX(Dépenses!$A$2:$O$5000,$B368,D$1)),"")</f>
        <v/>
      </c>
      <c r="E368" s="79" t="str" cm="1">
        <f t="array" aca="1" ref="E368" ca="1">IF(AND($A368&lt;&gt;"",$A368&lt;&gt;"fin"),IF(INDEX(Dépenses!$A$2:$O$5000,$B368,E$1)="","",INDEX(Dépenses!$A$2:$O$5000,$B368,E$1)),"")</f>
        <v/>
      </c>
      <c r="F368" s="79" t="str" cm="1">
        <f t="array" aca="1" ref="F368" ca="1">IF(AND($A368&lt;&gt;"",$A368&lt;&gt;"fin"),IF(INDEX(Dépenses!$A$2:$O$5000,$B368,F$1)="","",INDEX(Dépenses!$A$2:$O$5000,$B368,F$1)),"")</f>
        <v/>
      </c>
      <c r="G368" s="80" t="str" cm="1">
        <f t="array" aca="1" ref="G368" ca="1">IF(AND($A368&lt;&gt;"",$A368&lt;&gt;"fin"),IF(INDEX(Dépenses!$A$2:$O$5000,$B368,G$1)="","",INDEX(Dépenses!$A$2:$O$5000,$B368,G$1)),"")</f>
        <v/>
      </c>
      <c r="H368" s="11" t="str" cm="1">
        <f t="array" aca="1" ref="H368" ca="1">IF(AND($A368&lt;&gt;"",$A368&lt;&gt;"fin"),IF(INDEX(Dépenses!$A$2:$O$5000,$B368,H$1)="","",INDEX(Dépenses!$A$2:$O$5000,$B368,H$1)),"")</f>
        <v/>
      </c>
      <c r="I368" s="79" t="str" cm="1">
        <f t="array" aca="1" ref="I368" ca="1">IF(AND($A368&lt;&gt;"",$A368&lt;&gt;"fin"),IF(INDEX(Dépenses!$A$2:$O$5000,$B368,I$1)="","",INDEX(Dépenses!$A$2:$O$5000,$B368,I$1)),"")</f>
        <v/>
      </c>
      <c r="J368" s="81" t="str" cm="1">
        <f t="array" aca="1" ref="J368" ca="1">IF(AND($A368&lt;&gt;"",$A368&lt;&gt;"fin"),IF(INDEX(Dépenses!$A$2:$O$5000,$B368,J$1)="","",INDEX(Dépenses!$A$2:$O$5000,$B368,J$1)),"")</f>
        <v/>
      </c>
      <c r="K368" s="10" t="str" cm="1">
        <f t="array" aca="1" ref="K368" ca="1">IF(AND($A368&lt;&gt;"",$A368&lt;&gt;"fin"),IF(INDEX(Dépenses!$A$2:$T$5000,$B368,K$1)="","",INDEX(Dépenses!$A$2:$T$5000,$B368,K$1)),"")</f>
        <v/>
      </c>
      <c r="L368" s="10" t="str" cm="1">
        <f t="array" aca="1" ref="L368" ca="1">IF(AND($A368&lt;&gt;"",$A368&lt;&gt;"fin"),IF(INDEX(Dépenses!$A$2:$T$5000,$B368,L$1)="","",INDEX(Dépenses!$A$2:$T$5000,$B368,L$1)),"")</f>
        <v/>
      </c>
      <c r="M368" s="10" t="str" cm="1">
        <f t="array" aca="1" ref="M368" ca="1">IF(AND($A368&lt;&gt;"",$A368&lt;&gt;"fin"),IF(INDEX(Dépenses!$A$2:$T$5000,$B368,M$1)="","",INDEX(Dépenses!$A$2:$T$5000,$B368,M$1)),"")</f>
        <v/>
      </c>
      <c r="N368" s="10" t="str" cm="1">
        <f t="array" aca="1" ref="N368" ca="1">IF(AND($A368&lt;&gt;"",$A368&lt;&gt;"fin"),IF(INDEX(Dépenses!$A$2:$T$5000,$B368,N$1)="","",INDEX(Dépenses!$A$2:$T$5000,$B368,N$1)),"")</f>
        <v/>
      </c>
      <c r="O368" s="10" t="str" cm="1">
        <f t="array" aca="1" ref="O368" ca="1">IF(AND($A368&lt;&gt;"",$A368&lt;&gt;"fin"),IF(INDEX(Dépenses!$A$2:$T$5000,$B368,O$1)="","",INDEX(Dépenses!$A$2:$T$5000,$B368,O$1)),"")</f>
        <v/>
      </c>
      <c r="P368" s="10" t="str" cm="1">
        <f t="array" aca="1" ref="P368" ca="1">IF(AND($A368&lt;&gt;"",$A368&lt;&gt;"fin"),IF(INDEX(Dépenses!$A$2:$T$5000,$B368,P$1)="","",INDEX(Dépenses!$A$2:$T$5000,$B368,P$1)),"")</f>
        <v/>
      </c>
      <c r="Q368" s="10" t="str" cm="1">
        <f t="array" aca="1" ref="Q368" ca="1">IF(AND($A368&lt;&gt;"",$A368&lt;&gt;"fin"),IF(INDEX(Dépenses!$A$2:$T$5000,$B368,Q$1)="","",INDEX(Dépenses!$A$2:$T$5000,$B368,Q$1)),"")</f>
        <v/>
      </c>
      <c r="R368" s="10" t="str" cm="1">
        <f t="array" aca="1" ref="R368" ca="1">IF(AND($A368&lt;&gt;"",$A368&lt;&gt;"fin"),IF(INDEX(Dépenses!$A$2:$T$5000,$B368,R$1)="","",INDEX(Dépenses!$A$2:$T$5000,$B368,R$1)),"")</f>
        <v/>
      </c>
      <c r="S368" s="10" t="str" cm="1">
        <f t="array" aca="1" ref="S368" ca="1">IF(AND($A368&lt;&gt;"",$A368&lt;&gt;"fin"),IF(INDEX(Dépenses!$A$2:$T$5000,$B368,S$1)="","",INDEX(Dépenses!$A$2:$T$5000,$B368,S$1)),"")</f>
        <v/>
      </c>
      <c r="T368" s="10" t="str" cm="1">
        <f t="array" aca="1" ref="T368" ca="1">IF(AND($A368&lt;&gt;"",$A368&lt;&gt;"fin"),IF(INDEX(Dépenses!$A$2:$T$5000,$B368,T$1)="","",INDEX(Dépenses!$A$2:$T$5000,$B368,T$1)),"")</f>
        <v/>
      </c>
    </row>
    <row r="369" spans="1:20" x14ac:dyDescent="0.25">
      <c r="A369" t="str">
        <f ca="1">IF(OR(A368="",A368="fin"),"",IF(ISNA(MATCH($F$3,OFFSET(Dépenses!$F$2:$F$5000,B368,0),0)),"fin",MATCH($F$3,OFFSET(Dépenses!$F$2:$F$5000,B368,0),0)))</f>
        <v/>
      </c>
      <c r="B369" t="str">
        <f t="shared" ca="1" si="7"/>
        <v/>
      </c>
      <c r="D369" s="79" t="str" cm="1">
        <f t="array" aca="1" ref="D369" ca="1">IF(AND($A369&lt;&gt;"",$A369&lt;&gt;"fin"),IF(INDEX(Dépenses!$A$2:$O$5000,$B369,D$1)="","",INDEX(Dépenses!$A$2:$O$5000,$B369,D$1)),"")</f>
        <v/>
      </c>
      <c r="E369" s="79" t="str" cm="1">
        <f t="array" aca="1" ref="E369" ca="1">IF(AND($A369&lt;&gt;"",$A369&lt;&gt;"fin"),IF(INDEX(Dépenses!$A$2:$O$5000,$B369,E$1)="","",INDEX(Dépenses!$A$2:$O$5000,$B369,E$1)),"")</f>
        <v/>
      </c>
      <c r="F369" s="79" t="str" cm="1">
        <f t="array" aca="1" ref="F369" ca="1">IF(AND($A369&lt;&gt;"",$A369&lt;&gt;"fin"),IF(INDEX(Dépenses!$A$2:$O$5000,$B369,F$1)="","",INDEX(Dépenses!$A$2:$O$5000,$B369,F$1)),"")</f>
        <v/>
      </c>
      <c r="G369" s="80" t="str" cm="1">
        <f t="array" aca="1" ref="G369" ca="1">IF(AND($A369&lt;&gt;"",$A369&lt;&gt;"fin"),IF(INDEX(Dépenses!$A$2:$O$5000,$B369,G$1)="","",INDEX(Dépenses!$A$2:$O$5000,$B369,G$1)),"")</f>
        <v/>
      </c>
      <c r="H369" s="11" t="str" cm="1">
        <f t="array" aca="1" ref="H369" ca="1">IF(AND($A369&lt;&gt;"",$A369&lt;&gt;"fin"),IF(INDEX(Dépenses!$A$2:$O$5000,$B369,H$1)="","",INDEX(Dépenses!$A$2:$O$5000,$B369,H$1)),"")</f>
        <v/>
      </c>
      <c r="I369" s="79" t="str" cm="1">
        <f t="array" aca="1" ref="I369" ca="1">IF(AND($A369&lt;&gt;"",$A369&lt;&gt;"fin"),IF(INDEX(Dépenses!$A$2:$O$5000,$B369,I$1)="","",INDEX(Dépenses!$A$2:$O$5000,$B369,I$1)),"")</f>
        <v/>
      </c>
      <c r="J369" s="81" t="str" cm="1">
        <f t="array" aca="1" ref="J369" ca="1">IF(AND($A369&lt;&gt;"",$A369&lt;&gt;"fin"),IF(INDEX(Dépenses!$A$2:$O$5000,$B369,J$1)="","",INDEX(Dépenses!$A$2:$O$5000,$B369,J$1)),"")</f>
        <v/>
      </c>
      <c r="K369" s="10" t="str" cm="1">
        <f t="array" aca="1" ref="K369" ca="1">IF(AND($A369&lt;&gt;"",$A369&lt;&gt;"fin"),IF(INDEX(Dépenses!$A$2:$T$5000,$B369,K$1)="","",INDEX(Dépenses!$A$2:$T$5000,$B369,K$1)),"")</f>
        <v/>
      </c>
      <c r="L369" s="10" t="str" cm="1">
        <f t="array" aca="1" ref="L369" ca="1">IF(AND($A369&lt;&gt;"",$A369&lt;&gt;"fin"),IF(INDEX(Dépenses!$A$2:$T$5000,$B369,L$1)="","",INDEX(Dépenses!$A$2:$T$5000,$B369,L$1)),"")</f>
        <v/>
      </c>
      <c r="M369" s="10" t="str" cm="1">
        <f t="array" aca="1" ref="M369" ca="1">IF(AND($A369&lt;&gt;"",$A369&lt;&gt;"fin"),IF(INDEX(Dépenses!$A$2:$T$5000,$B369,M$1)="","",INDEX(Dépenses!$A$2:$T$5000,$B369,M$1)),"")</f>
        <v/>
      </c>
      <c r="N369" s="10" t="str" cm="1">
        <f t="array" aca="1" ref="N369" ca="1">IF(AND($A369&lt;&gt;"",$A369&lt;&gt;"fin"),IF(INDEX(Dépenses!$A$2:$T$5000,$B369,N$1)="","",INDEX(Dépenses!$A$2:$T$5000,$B369,N$1)),"")</f>
        <v/>
      </c>
      <c r="O369" s="10" t="str" cm="1">
        <f t="array" aca="1" ref="O369" ca="1">IF(AND($A369&lt;&gt;"",$A369&lt;&gt;"fin"),IF(INDEX(Dépenses!$A$2:$T$5000,$B369,O$1)="","",INDEX(Dépenses!$A$2:$T$5000,$B369,O$1)),"")</f>
        <v/>
      </c>
      <c r="P369" s="10" t="str" cm="1">
        <f t="array" aca="1" ref="P369" ca="1">IF(AND($A369&lt;&gt;"",$A369&lt;&gt;"fin"),IF(INDEX(Dépenses!$A$2:$T$5000,$B369,P$1)="","",INDEX(Dépenses!$A$2:$T$5000,$B369,P$1)),"")</f>
        <v/>
      </c>
      <c r="Q369" s="10" t="str" cm="1">
        <f t="array" aca="1" ref="Q369" ca="1">IF(AND($A369&lt;&gt;"",$A369&lt;&gt;"fin"),IF(INDEX(Dépenses!$A$2:$T$5000,$B369,Q$1)="","",INDEX(Dépenses!$A$2:$T$5000,$B369,Q$1)),"")</f>
        <v/>
      </c>
      <c r="R369" s="10" t="str" cm="1">
        <f t="array" aca="1" ref="R369" ca="1">IF(AND($A369&lt;&gt;"",$A369&lt;&gt;"fin"),IF(INDEX(Dépenses!$A$2:$T$5000,$B369,R$1)="","",INDEX(Dépenses!$A$2:$T$5000,$B369,R$1)),"")</f>
        <v/>
      </c>
      <c r="S369" s="10" t="str" cm="1">
        <f t="array" aca="1" ref="S369" ca="1">IF(AND($A369&lt;&gt;"",$A369&lt;&gt;"fin"),IF(INDEX(Dépenses!$A$2:$T$5000,$B369,S$1)="","",INDEX(Dépenses!$A$2:$T$5000,$B369,S$1)),"")</f>
        <v/>
      </c>
      <c r="T369" s="10" t="str" cm="1">
        <f t="array" aca="1" ref="T369" ca="1">IF(AND($A369&lt;&gt;"",$A369&lt;&gt;"fin"),IF(INDEX(Dépenses!$A$2:$T$5000,$B369,T$1)="","",INDEX(Dépenses!$A$2:$T$5000,$B369,T$1)),"")</f>
        <v/>
      </c>
    </row>
    <row r="370" spans="1:20" x14ac:dyDescent="0.25">
      <c r="A370" t="str">
        <f ca="1">IF(OR(A369="",A369="fin"),"",IF(ISNA(MATCH($F$3,OFFSET(Dépenses!$F$2:$F$5000,B369,0),0)),"fin",MATCH($F$3,OFFSET(Dépenses!$F$2:$F$5000,B369,0),0)))</f>
        <v/>
      </c>
      <c r="B370" t="str">
        <f t="shared" ca="1" si="7"/>
        <v/>
      </c>
      <c r="D370" s="79" t="str" cm="1">
        <f t="array" aca="1" ref="D370" ca="1">IF(AND($A370&lt;&gt;"",$A370&lt;&gt;"fin"),IF(INDEX(Dépenses!$A$2:$O$5000,$B370,D$1)="","",INDEX(Dépenses!$A$2:$O$5000,$B370,D$1)),"")</f>
        <v/>
      </c>
      <c r="E370" s="79" t="str" cm="1">
        <f t="array" aca="1" ref="E370" ca="1">IF(AND($A370&lt;&gt;"",$A370&lt;&gt;"fin"),IF(INDEX(Dépenses!$A$2:$O$5000,$B370,E$1)="","",INDEX(Dépenses!$A$2:$O$5000,$B370,E$1)),"")</f>
        <v/>
      </c>
      <c r="F370" s="79" t="str" cm="1">
        <f t="array" aca="1" ref="F370" ca="1">IF(AND($A370&lt;&gt;"",$A370&lt;&gt;"fin"),IF(INDEX(Dépenses!$A$2:$O$5000,$B370,F$1)="","",INDEX(Dépenses!$A$2:$O$5000,$B370,F$1)),"")</f>
        <v/>
      </c>
      <c r="G370" s="80" t="str" cm="1">
        <f t="array" aca="1" ref="G370" ca="1">IF(AND($A370&lt;&gt;"",$A370&lt;&gt;"fin"),IF(INDEX(Dépenses!$A$2:$O$5000,$B370,G$1)="","",INDEX(Dépenses!$A$2:$O$5000,$B370,G$1)),"")</f>
        <v/>
      </c>
      <c r="H370" s="11" t="str" cm="1">
        <f t="array" aca="1" ref="H370" ca="1">IF(AND($A370&lt;&gt;"",$A370&lt;&gt;"fin"),IF(INDEX(Dépenses!$A$2:$O$5000,$B370,H$1)="","",INDEX(Dépenses!$A$2:$O$5000,$B370,H$1)),"")</f>
        <v/>
      </c>
      <c r="I370" s="79" t="str" cm="1">
        <f t="array" aca="1" ref="I370" ca="1">IF(AND($A370&lt;&gt;"",$A370&lt;&gt;"fin"),IF(INDEX(Dépenses!$A$2:$O$5000,$B370,I$1)="","",INDEX(Dépenses!$A$2:$O$5000,$B370,I$1)),"")</f>
        <v/>
      </c>
      <c r="J370" s="81" t="str" cm="1">
        <f t="array" aca="1" ref="J370" ca="1">IF(AND($A370&lt;&gt;"",$A370&lt;&gt;"fin"),IF(INDEX(Dépenses!$A$2:$O$5000,$B370,J$1)="","",INDEX(Dépenses!$A$2:$O$5000,$B370,J$1)),"")</f>
        <v/>
      </c>
      <c r="K370" s="10" t="str" cm="1">
        <f t="array" aca="1" ref="K370" ca="1">IF(AND($A370&lt;&gt;"",$A370&lt;&gt;"fin"),IF(INDEX(Dépenses!$A$2:$T$5000,$B370,K$1)="","",INDEX(Dépenses!$A$2:$T$5000,$B370,K$1)),"")</f>
        <v/>
      </c>
      <c r="L370" s="10" t="str" cm="1">
        <f t="array" aca="1" ref="L370" ca="1">IF(AND($A370&lt;&gt;"",$A370&lt;&gt;"fin"),IF(INDEX(Dépenses!$A$2:$T$5000,$B370,L$1)="","",INDEX(Dépenses!$A$2:$T$5000,$B370,L$1)),"")</f>
        <v/>
      </c>
      <c r="M370" s="10" t="str" cm="1">
        <f t="array" aca="1" ref="M370" ca="1">IF(AND($A370&lt;&gt;"",$A370&lt;&gt;"fin"),IF(INDEX(Dépenses!$A$2:$T$5000,$B370,M$1)="","",INDEX(Dépenses!$A$2:$T$5000,$B370,M$1)),"")</f>
        <v/>
      </c>
      <c r="N370" s="10" t="str" cm="1">
        <f t="array" aca="1" ref="N370" ca="1">IF(AND($A370&lt;&gt;"",$A370&lt;&gt;"fin"),IF(INDEX(Dépenses!$A$2:$T$5000,$B370,N$1)="","",INDEX(Dépenses!$A$2:$T$5000,$B370,N$1)),"")</f>
        <v/>
      </c>
      <c r="O370" s="10" t="str" cm="1">
        <f t="array" aca="1" ref="O370" ca="1">IF(AND($A370&lt;&gt;"",$A370&lt;&gt;"fin"),IF(INDEX(Dépenses!$A$2:$T$5000,$B370,O$1)="","",INDEX(Dépenses!$A$2:$T$5000,$B370,O$1)),"")</f>
        <v/>
      </c>
      <c r="P370" s="10" t="str" cm="1">
        <f t="array" aca="1" ref="P370" ca="1">IF(AND($A370&lt;&gt;"",$A370&lt;&gt;"fin"),IF(INDEX(Dépenses!$A$2:$T$5000,$B370,P$1)="","",INDEX(Dépenses!$A$2:$T$5000,$B370,P$1)),"")</f>
        <v/>
      </c>
      <c r="Q370" s="10" t="str" cm="1">
        <f t="array" aca="1" ref="Q370" ca="1">IF(AND($A370&lt;&gt;"",$A370&lt;&gt;"fin"),IF(INDEX(Dépenses!$A$2:$T$5000,$B370,Q$1)="","",INDEX(Dépenses!$A$2:$T$5000,$B370,Q$1)),"")</f>
        <v/>
      </c>
      <c r="R370" s="10" t="str" cm="1">
        <f t="array" aca="1" ref="R370" ca="1">IF(AND($A370&lt;&gt;"",$A370&lt;&gt;"fin"),IF(INDEX(Dépenses!$A$2:$T$5000,$B370,R$1)="","",INDEX(Dépenses!$A$2:$T$5000,$B370,R$1)),"")</f>
        <v/>
      </c>
      <c r="S370" s="10" t="str" cm="1">
        <f t="array" aca="1" ref="S370" ca="1">IF(AND($A370&lt;&gt;"",$A370&lt;&gt;"fin"),IF(INDEX(Dépenses!$A$2:$T$5000,$B370,S$1)="","",INDEX(Dépenses!$A$2:$T$5000,$B370,S$1)),"")</f>
        <v/>
      </c>
      <c r="T370" s="10" t="str" cm="1">
        <f t="array" aca="1" ref="T370" ca="1">IF(AND($A370&lt;&gt;"",$A370&lt;&gt;"fin"),IF(INDEX(Dépenses!$A$2:$T$5000,$B370,T$1)="","",INDEX(Dépenses!$A$2:$T$5000,$B370,T$1)),"")</f>
        <v/>
      </c>
    </row>
    <row r="371" spans="1:20" x14ac:dyDescent="0.25">
      <c r="A371" t="str">
        <f ca="1">IF(OR(A370="",A370="fin"),"",IF(ISNA(MATCH($F$3,OFFSET(Dépenses!$F$2:$F$5000,B370,0),0)),"fin",MATCH($F$3,OFFSET(Dépenses!$F$2:$F$5000,B370,0),0)))</f>
        <v/>
      </c>
      <c r="B371" t="str">
        <f t="shared" ca="1" si="7"/>
        <v/>
      </c>
      <c r="D371" s="79" t="str" cm="1">
        <f t="array" aca="1" ref="D371" ca="1">IF(AND($A371&lt;&gt;"",$A371&lt;&gt;"fin"),IF(INDEX(Dépenses!$A$2:$O$5000,$B371,D$1)="","",INDEX(Dépenses!$A$2:$O$5000,$B371,D$1)),"")</f>
        <v/>
      </c>
      <c r="E371" s="79" t="str" cm="1">
        <f t="array" aca="1" ref="E371" ca="1">IF(AND($A371&lt;&gt;"",$A371&lt;&gt;"fin"),IF(INDEX(Dépenses!$A$2:$O$5000,$B371,E$1)="","",INDEX(Dépenses!$A$2:$O$5000,$B371,E$1)),"")</f>
        <v/>
      </c>
      <c r="F371" s="79" t="str" cm="1">
        <f t="array" aca="1" ref="F371" ca="1">IF(AND($A371&lt;&gt;"",$A371&lt;&gt;"fin"),IF(INDEX(Dépenses!$A$2:$O$5000,$B371,F$1)="","",INDEX(Dépenses!$A$2:$O$5000,$B371,F$1)),"")</f>
        <v/>
      </c>
      <c r="G371" s="80" t="str" cm="1">
        <f t="array" aca="1" ref="G371" ca="1">IF(AND($A371&lt;&gt;"",$A371&lt;&gt;"fin"),IF(INDEX(Dépenses!$A$2:$O$5000,$B371,G$1)="","",INDEX(Dépenses!$A$2:$O$5000,$B371,G$1)),"")</f>
        <v/>
      </c>
      <c r="H371" s="11" t="str" cm="1">
        <f t="array" aca="1" ref="H371" ca="1">IF(AND($A371&lt;&gt;"",$A371&lt;&gt;"fin"),IF(INDEX(Dépenses!$A$2:$O$5000,$B371,H$1)="","",INDEX(Dépenses!$A$2:$O$5000,$B371,H$1)),"")</f>
        <v/>
      </c>
      <c r="I371" s="79" t="str" cm="1">
        <f t="array" aca="1" ref="I371" ca="1">IF(AND($A371&lt;&gt;"",$A371&lt;&gt;"fin"),IF(INDEX(Dépenses!$A$2:$O$5000,$B371,I$1)="","",INDEX(Dépenses!$A$2:$O$5000,$B371,I$1)),"")</f>
        <v/>
      </c>
      <c r="J371" s="81" t="str" cm="1">
        <f t="array" aca="1" ref="J371" ca="1">IF(AND($A371&lt;&gt;"",$A371&lt;&gt;"fin"),IF(INDEX(Dépenses!$A$2:$O$5000,$B371,J$1)="","",INDEX(Dépenses!$A$2:$O$5000,$B371,J$1)),"")</f>
        <v/>
      </c>
      <c r="K371" s="10" t="str" cm="1">
        <f t="array" aca="1" ref="K371" ca="1">IF(AND($A371&lt;&gt;"",$A371&lt;&gt;"fin"),IF(INDEX(Dépenses!$A$2:$T$5000,$B371,K$1)="","",INDEX(Dépenses!$A$2:$T$5000,$B371,K$1)),"")</f>
        <v/>
      </c>
      <c r="L371" s="10" t="str" cm="1">
        <f t="array" aca="1" ref="L371" ca="1">IF(AND($A371&lt;&gt;"",$A371&lt;&gt;"fin"),IF(INDEX(Dépenses!$A$2:$T$5000,$B371,L$1)="","",INDEX(Dépenses!$A$2:$T$5000,$B371,L$1)),"")</f>
        <v/>
      </c>
      <c r="M371" s="10" t="str" cm="1">
        <f t="array" aca="1" ref="M371" ca="1">IF(AND($A371&lt;&gt;"",$A371&lt;&gt;"fin"),IF(INDEX(Dépenses!$A$2:$T$5000,$B371,M$1)="","",INDEX(Dépenses!$A$2:$T$5000,$B371,M$1)),"")</f>
        <v/>
      </c>
      <c r="N371" s="10" t="str" cm="1">
        <f t="array" aca="1" ref="N371" ca="1">IF(AND($A371&lt;&gt;"",$A371&lt;&gt;"fin"),IF(INDEX(Dépenses!$A$2:$T$5000,$B371,N$1)="","",INDEX(Dépenses!$A$2:$T$5000,$B371,N$1)),"")</f>
        <v/>
      </c>
      <c r="O371" s="10" t="str" cm="1">
        <f t="array" aca="1" ref="O371" ca="1">IF(AND($A371&lt;&gt;"",$A371&lt;&gt;"fin"),IF(INDEX(Dépenses!$A$2:$T$5000,$B371,O$1)="","",INDEX(Dépenses!$A$2:$T$5000,$B371,O$1)),"")</f>
        <v/>
      </c>
      <c r="P371" s="10" t="str" cm="1">
        <f t="array" aca="1" ref="P371" ca="1">IF(AND($A371&lt;&gt;"",$A371&lt;&gt;"fin"),IF(INDEX(Dépenses!$A$2:$T$5000,$B371,P$1)="","",INDEX(Dépenses!$A$2:$T$5000,$B371,P$1)),"")</f>
        <v/>
      </c>
      <c r="Q371" s="10" t="str" cm="1">
        <f t="array" aca="1" ref="Q371" ca="1">IF(AND($A371&lt;&gt;"",$A371&lt;&gt;"fin"),IF(INDEX(Dépenses!$A$2:$T$5000,$B371,Q$1)="","",INDEX(Dépenses!$A$2:$T$5000,$B371,Q$1)),"")</f>
        <v/>
      </c>
      <c r="R371" s="10" t="str" cm="1">
        <f t="array" aca="1" ref="R371" ca="1">IF(AND($A371&lt;&gt;"",$A371&lt;&gt;"fin"),IF(INDEX(Dépenses!$A$2:$T$5000,$B371,R$1)="","",INDEX(Dépenses!$A$2:$T$5000,$B371,R$1)),"")</f>
        <v/>
      </c>
      <c r="S371" s="10" t="str" cm="1">
        <f t="array" aca="1" ref="S371" ca="1">IF(AND($A371&lt;&gt;"",$A371&lt;&gt;"fin"),IF(INDEX(Dépenses!$A$2:$T$5000,$B371,S$1)="","",INDEX(Dépenses!$A$2:$T$5000,$B371,S$1)),"")</f>
        <v/>
      </c>
      <c r="T371" s="10" t="str" cm="1">
        <f t="array" aca="1" ref="T371" ca="1">IF(AND($A371&lt;&gt;"",$A371&lt;&gt;"fin"),IF(INDEX(Dépenses!$A$2:$T$5000,$B371,T$1)="","",INDEX(Dépenses!$A$2:$T$5000,$B371,T$1)),"")</f>
        <v/>
      </c>
    </row>
    <row r="372" spans="1:20" x14ac:dyDescent="0.25">
      <c r="A372" t="str">
        <f ca="1">IF(OR(A371="",A371="fin"),"",IF(ISNA(MATCH($F$3,OFFSET(Dépenses!$F$2:$F$5000,B371,0),0)),"fin",MATCH($F$3,OFFSET(Dépenses!$F$2:$F$5000,B371,0),0)))</f>
        <v/>
      </c>
      <c r="B372" t="str">
        <f t="shared" ca="1" si="7"/>
        <v/>
      </c>
      <c r="D372" s="79" t="str" cm="1">
        <f t="array" aca="1" ref="D372" ca="1">IF(AND($A372&lt;&gt;"",$A372&lt;&gt;"fin"),IF(INDEX(Dépenses!$A$2:$O$5000,$B372,D$1)="","",INDEX(Dépenses!$A$2:$O$5000,$B372,D$1)),"")</f>
        <v/>
      </c>
      <c r="E372" s="79" t="str" cm="1">
        <f t="array" aca="1" ref="E372" ca="1">IF(AND($A372&lt;&gt;"",$A372&lt;&gt;"fin"),IF(INDEX(Dépenses!$A$2:$O$5000,$B372,E$1)="","",INDEX(Dépenses!$A$2:$O$5000,$B372,E$1)),"")</f>
        <v/>
      </c>
      <c r="F372" s="79" t="str" cm="1">
        <f t="array" aca="1" ref="F372" ca="1">IF(AND($A372&lt;&gt;"",$A372&lt;&gt;"fin"),IF(INDEX(Dépenses!$A$2:$O$5000,$B372,F$1)="","",INDEX(Dépenses!$A$2:$O$5000,$B372,F$1)),"")</f>
        <v/>
      </c>
      <c r="G372" s="80" t="str" cm="1">
        <f t="array" aca="1" ref="G372" ca="1">IF(AND($A372&lt;&gt;"",$A372&lt;&gt;"fin"),IF(INDEX(Dépenses!$A$2:$O$5000,$B372,G$1)="","",INDEX(Dépenses!$A$2:$O$5000,$B372,G$1)),"")</f>
        <v/>
      </c>
      <c r="H372" s="11" t="str" cm="1">
        <f t="array" aca="1" ref="H372" ca="1">IF(AND($A372&lt;&gt;"",$A372&lt;&gt;"fin"),IF(INDEX(Dépenses!$A$2:$O$5000,$B372,H$1)="","",INDEX(Dépenses!$A$2:$O$5000,$B372,H$1)),"")</f>
        <v/>
      </c>
      <c r="I372" s="79" t="str" cm="1">
        <f t="array" aca="1" ref="I372" ca="1">IF(AND($A372&lt;&gt;"",$A372&lt;&gt;"fin"),IF(INDEX(Dépenses!$A$2:$O$5000,$B372,I$1)="","",INDEX(Dépenses!$A$2:$O$5000,$B372,I$1)),"")</f>
        <v/>
      </c>
      <c r="J372" s="81" t="str" cm="1">
        <f t="array" aca="1" ref="J372" ca="1">IF(AND($A372&lt;&gt;"",$A372&lt;&gt;"fin"),IF(INDEX(Dépenses!$A$2:$O$5000,$B372,J$1)="","",INDEX(Dépenses!$A$2:$O$5000,$B372,J$1)),"")</f>
        <v/>
      </c>
      <c r="K372" s="10" t="str" cm="1">
        <f t="array" aca="1" ref="K372" ca="1">IF(AND($A372&lt;&gt;"",$A372&lt;&gt;"fin"),IF(INDEX(Dépenses!$A$2:$T$5000,$B372,K$1)="","",INDEX(Dépenses!$A$2:$T$5000,$B372,K$1)),"")</f>
        <v/>
      </c>
      <c r="L372" s="10" t="str" cm="1">
        <f t="array" aca="1" ref="L372" ca="1">IF(AND($A372&lt;&gt;"",$A372&lt;&gt;"fin"),IF(INDEX(Dépenses!$A$2:$T$5000,$B372,L$1)="","",INDEX(Dépenses!$A$2:$T$5000,$B372,L$1)),"")</f>
        <v/>
      </c>
      <c r="M372" s="10" t="str" cm="1">
        <f t="array" aca="1" ref="M372" ca="1">IF(AND($A372&lt;&gt;"",$A372&lt;&gt;"fin"),IF(INDEX(Dépenses!$A$2:$T$5000,$B372,M$1)="","",INDEX(Dépenses!$A$2:$T$5000,$B372,M$1)),"")</f>
        <v/>
      </c>
      <c r="N372" s="10" t="str" cm="1">
        <f t="array" aca="1" ref="N372" ca="1">IF(AND($A372&lt;&gt;"",$A372&lt;&gt;"fin"),IF(INDEX(Dépenses!$A$2:$T$5000,$B372,N$1)="","",INDEX(Dépenses!$A$2:$T$5000,$B372,N$1)),"")</f>
        <v/>
      </c>
      <c r="O372" s="10" t="str" cm="1">
        <f t="array" aca="1" ref="O372" ca="1">IF(AND($A372&lt;&gt;"",$A372&lt;&gt;"fin"),IF(INDEX(Dépenses!$A$2:$T$5000,$B372,O$1)="","",INDEX(Dépenses!$A$2:$T$5000,$B372,O$1)),"")</f>
        <v/>
      </c>
      <c r="P372" s="10" t="str" cm="1">
        <f t="array" aca="1" ref="P372" ca="1">IF(AND($A372&lt;&gt;"",$A372&lt;&gt;"fin"),IF(INDEX(Dépenses!$A$2:$T$5000,$B372,P$1)="","",INDEX(Dépenses!$A$2:$T$5000,$B372,P$1)),"")</f>
        <v/>
      </c>
      <c r="Q372" s="10" t="str" cm="1">
        <f t="array" aca="1" ref="Q372" ca="1">IF(AND($A372&lt;&gt;"",$A372&lt;&gt;"fin"),IF(INDEX(Dépenses!$A$2:$T$5000,$B372,Q$1)="","",INDEX(Dépenses!$A$2:$T$5000,$B372,Q$1)),"")</f>
        <v/>
      </c>
      <c r="R372" s="10" t="str" cm="1">
        <f t="array" aca="1" ref="R372" ca="1">IF(AND($A372&lt;&gt;"",$A372&lt;&gt;"fin"),IF(INDEX(Dépenses!$A$2:$T$5000,$B372,R$1)="","",INDEX(Dépenses!$A$2:$T$5000,$B372,R$1)),"")</f>
        <v/>
      </c>
      <c r="S372" s="10" t="str" cm="1">
        <f t="array" aca="1" ref="S372" ca="1">IF(AND($A372&lt;&gt;"",$A372&lt;&gt;"fin"),IF(INDEX(Dépenses!$A$2:$T$5000,$B372,S$1)="","",INDEX(Dépenses!$A$2:$T$5000,$B372,S$1)),"")</f>
        <v/>
      </c>
      <c r="T372" s="10" t="str" cm="1">
        <f t="array" aca="1" ref="T372" ca="1">IF(AND($A372&lt;&gt;"",$A372&lt;&gt;"fin"),IF(INDEX(Dépenses!$A$2:$T$5000,$B372,T$1)="","",INDEX(Dépenses!$A$2:$T$5000,$B372,T$1)),"")</f>
        <v/>
      </c>
    </row>
    <row r="373" spans="1:20" x14ac:dyDescent="0.25">
      <c r="A373" t="str">
        <f ca="1">IF(OR(A372="",A372="fin"),"",IF(ISNA(MATCH($F$3,OFFSET(Dépenses!$F$2:$F$5000,B372,0),0)),"fin",MATCH($F$3,OFFSET(Dépenses!$F$2:$F$5000,B372,0),0)))</f>
        <v/>
      </c>
      <c r="B373" t="str">
        <f t="shared" ca="1" si="7"/>
        <v/>
      </c>
      <c r="D373" s="79" t="str" cm="1">
        <f t="array" aca="1" ref="D373" ca="1">IF(AND($A373&lt;&gt;"",$A373&lt;&gt;"fin"),IF(INDEX(Dépenses!$A$2:$O$5000,$B373,D$1)="","",INDEX(Dépenses!$A$2:$O$5000,$B373,D$1)),"")</f>
        <v/>
      </c>
      <c r="E373" s="79" t="str" cm="1">
        <f t="array" aca="1" ref="E373" ca="1">IF(AND($A373&lt;&gt;"",$A373&lt;&gt;"fin"),IF(INDEX(Dépenses!$A$2:$O$5000,$B373,E$1)="","",INDEX(Dépenses!$A$2:$O$5000,$B373,E$1)),"")</f>
        <v/>
      </c>
      <c r="F373" s="79" t="str" cm="1">
        <f t="array" aca="1" ref="F373" ca="1">IF(AND($A373&lt;&gt;"",$A373&lt;&gt;"fin"),IF(INDEX(Dépenses!$A$2:$O$5000,$B373,F$1)="","",INDEX(Dépenses!$A$2:$O$5000,$B373,F$1)),"")</f>
        <v/>
      </c>
      <c r="G373" s="80" t="str" cm="1">
        <f t="array" aca="1" ref="G373" ca="1">IF(AND($A373&lt;&gt;"",$A373&lt;&gt;"fin"),IF(INDEX(Dépenses!$A$2:$O$5000,$B373,G$1)="","",INDEX(Dépenses!$A$2:$O$5000,$B373,G$1)),"")</f>
        <v/>
      </c>
      <c r="H373" s="11" t="str" cm="1">
        <f t="array" aca="1" ref="H373" ca="1">IF(AND($A373&lt;&gt;"",$A373&lt;&gt;"fin"),IF(INDEX(Dépenses!$A$2:$O$5000,$B373,H$1)="","",INDEX(Dépenses!$A$2:$O$5000,$B373,H$1)),"")</f>
        <v/>
      </c>
      <c r="I373" s="79" t="str" cm="1">
        <f t="array" aca="1" ref="I373" ca="1">IF(AND($A373&lt;&gt;"",$A373&lt;&gt;"fin"),IF(INDEX(Dépenses!$A$2:$O$5000,$B373,I$1)="","",INDEX(Dépenses!$A$2:$O$5000,$B373,I$1)),"")</f>
        <v/>
      </c>
      <c r="J373" s="81" t="str" cm="1">
        <f t="array" aca="1" ref="J373" ca="1">IF(AND($A373&lt;&gt;"",$A373&lt;&gt;"fin"),IF(INDEX(Dépenses!$A$2:$O$5000,$B373,J$1)="","",INDEX(Dépenses!$A$2:$O$5000,$B373,J$1)),"")</f>
        <v/>
      </c>
      <c r="K373" s="10" t="str" cm="1">
        <f t="array" aca="1" ref="K373" ca="1">IF(AND($A373&lt;&gt;"",$A373&lt;&gt;"fin"),IF(INDEX(Dépenses!$A$2:$T$5000,$B373,K$1)="","",INDEX(Dépenses!$A$2:$T$5000,$B373,K$1)),"")</f>
        <v/>
      </c>
      <c r="L373" s="10" t="str" cm="1">
        <f t="array" aca="1" ref="L373" ca="1">IF(AND($A373&lt;&gt;"",$A373&lt;&gt;"fin"),IF(INDEX(Dépenses!$A$2:$T$5000,$B373,L$1)="","",INDEX(Dépenses!$A$2:$T$5000,$B373,L$1)),"")</f>
        <v/>
      </c>
      <c r="M373" s="10" t="str" cm="1">
        <f t="array" aca="1" ref="M373" ca="1">IF(AND($A373&lt;&gt;"",$A373&lt;&gt;"fin"),IF(INDEX(Dépenses!$A$2:$T$5000,$B373,M$1)="","",INDEX(Dépenses!$A$2:$T$5000,$B373,M$1)),"")</f>
        <v/>
      </c>
      <c r="N373" s="10" t="str" cm="1">
        <f t="array" aca="1" ref="N373" ca="1">IF(AND($A373&lt;&gt;"",$A373&lt;&gt;"fin"),IF(INDEX(Dépenses!$A$2:$T$5000,$B373,N$1)="","",INDEX(Dépenses!$A$2:$T$5000,$B373,N$1)),"")</f>
        <v/>
      </c>
      <c r="O373" s="10" t="str" cm="1">
        <f t="array" aca="1" ref="O373" ca="1">IF(AND($A373&lt;&gt;"",$A373&lt;&gt;"fin"),IF(INDEX(Dépenses!$A$2:$T$5000,$B373,O$1)="","",INDEX(Dépenses!$A$2:$T$5000,$B373,O$1)),"")</f>
        <v/>
      </c>
      <c r="P373" s="10" t="str" cm="1">
        <f t="array" aca="1" ref="P373" ca="1">IF(AND($A373&lt;&gt;"",$A373&lt;&gt;"fin"),IF(INDEX(Dépenses!$A$2:$T$5000,$B373,P$1)="","",INDEX(Dépenses!$A$2:$T$5000,$B373,P$1)),"")</f>
        <v/>
      </c>
      <c r="Q373" s="10" t="str" cm="1">
        <f t="array" aca="1" ref="Q373" ca="1">IF(AND($A373&lt;&gt;"",$A373&lt;&gt;"fin"),IF(INDEX(Dépenses!$A$2:$T$5000,$B373,Q$1)="","",INDEX(Dépenses!$A$2:$T$5000,$B373,Q$1)),"")</f>
        <v/>
      </c>
      <c r="R373" s="10" t="str" cm="1">
        <f t="array" aca="1" ref="R373" ca="1">IF(AND($A373&lt;&gt;"",$A373&lt;&gt;"fin"),IF(INDEX(Dépenses!$A$2:$T$5000,$B373,R$1)="","",INDEX(Dépenses!$A$2:$T$5000,$B373,R$1)),"")</f>
        <v/>
      </c>
      <c r="S373" s="10" t="str" cm="1">
        <f t="array" aca="1" ref="S373" ca="1">IF(AND($A373&lt;&gt;"",$A373&lt;&gt;"fin"),IF(INDEX(Dépenses!$A$2:$T$5000,$B373,S$1)="","",INDEX(Dépenses!$A$2:$T$5000,$B373,S$1)),"")</f>
        <v/>
      </c>
      <c r="T373" s="10" t="str" cm="1">
        <f t="array" aca="1" ref="T373" ca="1">IF(AND($A373&lt;&gt;"",$A373&lt;&gt;"fin"),IF(INDEX(Dépenses!$A$2:$T$5000,$B373,T$1)="","",INDEX(Dépenses!$A$2:$T$5000,$B373,T$1)),"")</f>
        <v/>
      </c>
    </row>
    <row r="374" spans="1:20" x14ac:dyDescent="0.25">
      <c r="A374" t="str">
        <f ca="1">IF(OR(A373="",A373="fin"),"",IF(ISNA(MATCH($F$3,OFFSET(Dépenses!$F$2:$F$5000,B373,0),0)),"fin",MATCH($F$3,OFFSET(Dépenses!$F$2:$F$5000,B373,0),0)))</f>
        <v/>
      </c>
      <c r="B374" t="str">
        <f t="shared" ca="1" si="7"/>
        <v/>
      </c>
      <c r="D374" s="79" t="str" cm="1">
        <f t="array" aca="1" ref="D374" ca="1">IF(AND($A374&lt;&gt;"",$A374&lt;&gt;"fin"),IF(INDEX(Dépenses!$A$2:$O$5000,$B374,D$1)="","",INDEX(Dépenses!$A$2:$O$5000,$B374,D$1)),"")</f>
        <v/>
      </c>
      <c r="E374" s="79" t="str" cm="1">
        <f t="array" aca="1" ref="E374" ca="1">IF(AND($A374&lt;&gt;"",$A374&lt;&gt;"fin"),IF(INDEX(Dépenses!$A$2:$O$5000,$B374,E$1)="","",INDEX(Dépenses!$A$2:$O$5000,$B374,E$1)),"")</f>
        <v/>
      </c>
      <c r="F374" s="79" t="str" cm="1">
        <f t="array" aca="1" ref="F374" ca="1">IF(AND($A374&lt;&gt;"",$A374&lt;&gt;"fin"),IF(INDEX(Dépenses!$A$2:$O$5000,$B374,F$1)="","",INDEX(Dépenses!$A$2:$O$5000,$B374,F$1)),"")</f>
        <v/>
      </c>
      <c r="G374" s="80" t="str" cm="1">
        <f t="array" aca="1" ref="G374" ca="1">IF(AND($A374&lt;&gt;"",$A374&lt;&gt;"fin"),IF(INDEX(Dépenses!$A$2:$O$5000,$B374,G$1)="","",INDEX(Dépenses!$A$2:$O$5000,$B374,G$1)),"")</f>
        <v/>
      </c>
      <c r="H374" s="11" t="str" cm="1">
        <f t="array" aca="1" ref="H374" ca="1">IF(AND($A374&lt;&gt;"",$A374&lt;&gt;"fin"),IF(INDEX(Dépenses!$A$2:$O$5000,$B374,H$1)="","",INDEX(Dépenses!$A$2:$O$5000,$B374,H$1)),"")</f>
        <v/>
      </c>
      <c r="I374" s="79" t="str" cm="1">
        <f t="array" aca="1" ref="I374" ca="1">IF(AND($A374&lt;&gt;"",$A374&lt;&gt;"fin"),IF(INDEX(Dépenses!$A$2:$O$5000,$B374,I$1)="","",INDEX(Dépenses!$A$2:$O$5000,$B374,I$1)),"")</f>
        <v/>
      </c>
      <c r="J374" s="81" t="str" cm="1">
        <f t="array" aca="1" ref="J374" ca="1">IF(AND($A374&lt;&gt;"",$A374&lt;&gt;"fin"),IF(INDEX(Dépenses!$A$2:$O$5000,$B374,J$1)="","",INDEX(Dépenses!$A$2:$O$5000,$B374,J$1)),"")</f>
        <v/>
      </c>
      <c r="K374" s="10" t="str" cm="1">
        <f t="array" aca="1" ref="K374" ca="1">IF(AND($A374&lt;&gt;"",$A374&lt;&gt;"fin"),IF(INDEX(Dépenses!$A$2:$T$5000,$B374,K$1)="","",INDEX(Dépenses!$A$2:$T$5000,$B374,K$1)),"")</f>
        <v/>
      </c>
      <c r="L374" s="10" t="str" cm="1">
        <f t="array" aca="1" ref="L374" ca="1">IF(AND($A374&lt;&gt;"",$A374&lt;&gt;"fin"),IF(INDEX(Dépenses!$A$2:$T$5000,$B374,L$1)="","",INDEX(Dépenses!$A$2:$T$5000,$B374,L$1)),"")</f>
        <v/>
      </c>
      <c r="M374" s="10" t="str" cm="1">
        <f t="array" aca="1" ref="M374" ca="1">IF(AND($A374&lt;&gt;"",$A374&lt;&gt;"fin"),IF(INDEX(Dépenses!$A$2:$T$5000,$B374,M$1)="","",INDEX(Dépenses!$A$2:$T$5000,$B374,M$1)),"")</f>
        <v/>
      </c>
      <c r="N374" s="10" t="str" cm="1">
        <f t="array" aca="1" ref="N374" ca="1">IF(AND($A374&lt;&gt;"",$A374&lt;&gt;"fin"),IF(INDEX(Dépenses!$A$2:$T$5000,$B374,N$1)="","",INDEX(Dépenses!$A$2:$T$5000,$B374,N$1)),"")</f>
        <v/>
      </c>
      <c r="O374" s="10" t="str" cm="1">
        <f t="array" aca="1" ref="O374" ca="1">IF(AND($A374&lt;&gt;"",$A374&lt;&gt;"fin"),IF(INDEX(Dépenses!$A$2:$T$5000,$B374,O$1)="","",INDEX(Dépenses!$A$2:$T$5000,$B374,O$1)),"")</f>
        <v/>
      </c>
      <c r="P374" s="10" t="str" cm="1">
        <f t="array" aca="1" ref="P374" ca="1">IF(AND($A374&lt;&gt;"",$A374&lt;&gt;"fin"),IF(INDEX(Dépenses!$A$2:$T$5000,$B374,P$1)="","",INDEX(Dépenses!$A$2:$T$5000,$B374,P$1)),"")</f>
        <v/>
      </c>
      <c r="Q374" s="10" t="str" cm="1">
        <f t="array" aca="1" ref="Q374" ca="1">IF(AND($A374&lt;&gt;"",$A374&lt;&gt;"fin"),IF(INDEX(Dépenses!$A$2:$T$5000,$B374,Q$1)="","",INDEX(Dépenses!$A$2:$T$5000,$B374,Q$1)),"")</f>
        <v/>
      </c>
      <c r="R374" s="10" t="str" cm="1">
        <f t="array" aca="1" ref="R374" ca="1">IF(AND($A374&lt;&gt;"",$A374&lt;&gt;"fin"),IF(INDEX(Dépenses!$A$2:$T$5000,$B374,R$1)="","",INDEX(Dépenses!$A$2:$T$5000,$B374,R$1)),"")</f>
        <v/>
      </c>
      <c r="S374" s="10" t="str" cm="1">
        <f t="array" aca="1" ref="S374" ca="1">IF(AND($A374&lt;&gt;"",$A374&lt;&gt;"fin"),IF(INDEX(Dépenses!$A$2:$T$5000,$B374,S$1)="","",INDEX(Dépenses!$A$2:$T$5000,$B374,S$1)),"")</f>
        <v/>
      </c>
      <c r="T374" s="10" t="str" cm="1">
        <f t="array" aca="1" ref="T374" ca="1">IF(AND($A374&lt;&gt;"",$A374&lt;&gt;"fin"),IF(INDEX(Dépenses!$A$2:$T$5000,$B374,T$1)="","",INDEX(Dépenses!$A$2:$T$5000,$B374,T$1)),"")</f>
        <v/>
      </c>
    </row>
    <row r="375" spans="1:20" x14ac:dyDescent="0.25">
      <c r="A375" t="str">
        <f ca="1">IF(OR(A374="",A374="fin"),"",IF(ISNA(MATCH($F$3,OFFSET(Dépenses!$F$2:$F$5000,B374,0),0)),"fin",MATCH($F$3,OFFSET(Dépenses!$F$2:$F$5000,B374,0),0)))</f>
        <v/>
      </c>
      <c r="B375" t="str">
        <f t="shared" ca="1" si="7"/>
        <v/>
      </c>
      <c r="D375" s="79" t="str" cm="1">
        <f t="array" aca="1" ref="D375" ca="1">IF(AND($A375&lt;&gt;"",$A375&lt;&gt;"fin"),IF(INDEX(Dépenses!$A$2:$O$5000,$B375,D$1)="","",INDEX(Dépenses!$A$2:$O$5000,$B375,D$1)),"")</f>
        <v/>
      </c>
      <c r="E375" s="79" t="str" cm="1">
        <f t="array" aca="1" ref="E375" ca="1">IF(AND($A375&lt;&gt;"",$A375&lt;&gt;"fin"),IF(INDEX(Dépenses!$A$2:$O$5000,$B375,E$1)="","",INDEX(Dépenses!$A$2:$O$5000,$B375,E$1)),"")</f>
        <v/>
      </c>
      <c r="F375" s="79" t="str" cm="1">
        <f t="array" aca="1" ref="F375" ca="1">IF(AND($A375&lt;&gt;"",$A375&lt;&gt;"fin"),IF(INDEX(Dépenses!$A$2:$O$5000,$B375,F$1)="","",INDEX(Dépenses!$A$2:$O$5000,$B375,F$1)),"")</f>
        <v/>
      </c>
      <c r="G375" s="80" t="str" cm="1">
        <f t="array" aca="1" ref="G375" ca="1">IF(AND($A375&lt;&gt;"",$A375&lt;&gt;"fin"),IF(INDEX(Dépenses!$A$2:$O$5000,$B375,G$1)="","",INDEX(Dépenses!$A$2:$O$5000,$B375,G$1)),"")</f>
        <v/>
      </c>
      <c r="H375" s="11" t="str" cm="1">
        <f t="array" aca="1" ref="H375" ca="1">IF(AND($A375&lt;&gt;"",$A375&lt;&gt;"fin"),IF(INDEX(Dépenses!$A$2:$O$5000,$B375,H$1)="","",INDEX(Dépenses!$A$2:$O$5000,$B375,H$1)),"")</f>
        <v/>
      </c>
      <c r="I375" s="79" t="str" cm="1">
        <f t="array" aca="1" ref="I375" ca="1">IF(AND($A375&lt;&gt;"",$A375&lt;&gt;"fin"),IF(INDEX(Dépenses!$A$2:$O$5000,$B375,I$1)="","",INDEX(Dépenses!$A$2:$O$5000,$B375,I$1)),"")</f>
        <v/>
      </c>
      <c r="J375" s="81" t="str" cm="1">
        <f t="array" aca="1" ref="J375" ca="1">IF(AND($A375&lt;&gt;"",$A375&lt;&gt;"fin"),IF(INDEX(Dépenses!$A$2:$O$5000,$B375,J$1)="","",INDEX(Dépenses!$A$2:$O$5000,$B375,J$1)),"")</f>
        <v/>
      </c>
      <c r="K375" s="10" t="str" cm="1">
        <f t="array" aca="1" ref="K375" ca="1">IF(AND($A375&lt;&gt;"",$A375&lt;&gt;"fin"),IF(INDEX(Dépenses!$A$2:$T$5000,$B375,K$1)="","",INDEX(Dépenses!$A$2:$T$5000,$B375,K$1)),"")</f>
        <v/>
      </c>
      <c r="L375" s="10" t="str" cm="1">
        <f t="array" aca="1" ref="L375" ca="1">IF(AND($A375&lt;&gt;"",$A375&lt;&gt;"fin"),IF(INDEX(Dépenses!$A$2:$T$5000,$B375,L$1)="","",INDEX(Dépenses!$A$2:$T$5000,$B375,L$1)),"")</f>
        <v/>
      </c>
      <c r="M375" s="10" t="str" cm="1">
        <f t="array" aca="1" ref="M375" ca="1">IF(AND($A375&lt;&gt;"",$A375&lt;&gt;"fin"),IF(INDEX(Dépenses!$A$2:$T$5000,$B375,M$1)="","",INDEX(Dépenses!$A$2:$T$5000,$B375,M$1)),"")</f>
        <v/>
      </c>
      <c r="N375" s="10" t="str" cm="1">
        <f t="array" aca="1" ref="N375" ca="1">IF(AND($A375&lt;&gt;"",$A375&lt;&gt;"fin"),IF(INDEX(Dépenses!$A$2:$T$5000,$B375,N$1)="","",INDEX(Dépenses!$A$2:$T$5000,$B375,N$1)),"")</f>
        <v/>
      </c>
      <c r="O375" s="10" t="str" cm="1">
        <f t="array" aca="1" ref="O375" ca="1">IF(AND($A375&lt;&gt;"",$A375&lt;&gt;"fin"),IF(INDEX(Dépenses!$A$2:$T$5000,$B375,O$1)="","",INDEX(Dépenses!$A$2:$T$5000,$B375,O$1)),"")</f>
        <v/>
      </c>
      <c r="P375" s="10" t="str" cm="1">
        <f t="array" aca="1" ref="P375" ca="1">IF(AND($A375&lt;&gt;"",$A375&lt;&gt;"fin"),IF(INDEX(Dépenses!$A$2:$T$5000,$B375,P$1)="","",INDEX(Dépenses!$A$2:$T$5000,$B375,P$1)),"")</f>
        <v/>
      </c>
      <c r="Q375" s="10" t="str" cm="1">
        <f t="array" aca="1" ref="Q375" ca="1">IF(AND($A375&lt;&gt;"",$A375&lt;&gt;"fin"),IF(INDEX(Dépenses!$A$2:$T$5000,$B375,Q$1)="","",INDEX(Dépenses!$A$2:$T$5000,$B375,Q$1)),"")</f>
        <v/>
      </c>
      <c r="R375" s="10" t="str" cm="1">
        <f t="array" aca="1" ref="R375" ca="1">IF(AND($A375&lt;&gt;"",$A375&lt;&gt;"fin"),IF(INDEX(Dépenses!$A$2:$T$5000,$B375,R$1)="","",INDEX(Dépenses!$A$2:$T$5000,$B375,R$1)),"")</f>
        <v/>
      </c>
      <c r="S375" s="10" t="str" cm="1">
        <f t="array" aca="1" ref="S375" ca="1">IF(AND($A375&lt;&gt;"",$A375&lt;&gt;"fin"),IF(INDEX(Dépenses!$A$2:$T$5000,$B375,S$1)="","",INDEX(Dépenses!$A$2:$T$5000,$B375,S$1)),"")</f>
        <v/>
      </c>
      <c r="T375" s="10" t="str" cm="1">
        <f t="array" aca="1" ref="T375" ca="1">IF(AND($A375&lt;&gt;"",$A375&lt;&gt;"fin"),IF(INDEX(Dépenses!$A$2:$T$5000,$B375,T$1)="","",INDEX(Dépenses!$A$2:$T$5000,$B375,T$1)),"")</f>
        <v/>
      </c>
    </row>
    <row r="376" spans="1:20" x14ac:dyDescent="0.25">
      <c r="A376" t="str">
        <f ca="1">IF(OR(A375="",A375="fin"),"",IF(ISNA(MATCH($F$3,OFFSET(Dépenses!$F$2:$F$5000,B375,0),0)),"fin",MATCH($F$3,OFFSET(Dépenses!$F$2:$F$5000,B375,0),0)))</f>
        <v/>
      </c>
      <c r="B376" t="str">
        <f t="shared" ca="1" si="7"/>
        <v/>
      </c>
      <c r="D376" s="79" t="str" cm="1">
        <f t="array" aca="1" ref="D376" ca="1">IF(AND($A376&lt;&gt;"",$A376&lt;&gt;"fin"),IF(INDEX(Dépenses!$A$2:$O$5000,$B376,D$1)="","",INDEX(Dépenses!$A$2:$O$5000,$B376,D$1)),"")</f>
        <v/>
      </c>
      <c r="E376" s="79" t="str" cm="1">
        <f t="array" aca="1" ref="E376" ca="1">IF(AND($A376&lt;&gt;"",$A376&lt;&gt;"fin"),IF(INDEX(Dépenses!$A$2:$O$5000,$B376,E$1)="","",INDEX(Dépenses!$A$2:$O$5000,$B376,E$1)),"")</f>
        <v/>
      </c>
      <c r="F376" s="79" t="str" cm="1">
        <f t="array" aca="1" ref="F376" ca="1">IF(AND($A376&lt;&gt;"",$A376&lt;&gt;"fin"),IF(INDEX(Dépenses!$A$2:$O$5000,$B376,F$1)="","",INDEX(Dépenses!$A$2:$O$5000,$B376,F$1)),"")</f>
        <v/>
      </c>
      <c r="G376" s="80" t="str" cm="1">
        <f t="array" aca="1" ref="G376" ca="1">IF(AND($A376&lt;&gt;"",$A376&lt;&gt;"fin"),IF(INDEX(Dépenses!$A$2:$O$5000,$B376,G$1)="","",INDEX(Dépenses!$A$2:$O$5000,$B376,G$1)),"")</f>
        <v/>
      </c>
      <c r="H376" s="11" t="str" cm="1">
        <f t="array" aca="1" ref="H376" ca="1">IF(AND($A376&lt;&gt;"",$A376&lt;&gt;"fin"),IF(INDEX(Dépenses!$A$2:$O$5000,$B376,H$1)="","",INDEX(Dépenses!$A$2:$O$5000,$B376,H$1)),"")</f>
        <v/>
      </c>
      <c r="I376" s="79" t="str" cm="1">
        <f t="array" aca="1" ref="I376" ca="1">IF(AND($A376&lt;&gt;"",$A376&lt;&gt;"fin"),IF(INDEX(Dépenses!$A$2:$O$5000,$B376,I$1)="","",INDEX(Dépenses!$A$2:$O$5000,$B376,I$1)),"")</f>
        <v/>
      </c>
      <c r="J376" s="81" t="str" cm="1">
        <f t="array" aca="1" ref="J376" ca="1">IF(AND($A376&lt;&gt;"",$A376&lt;&gt;"fin"),IF(INDEX(Dépenses!$A$2:$O$5000,$B376,J$1)="","",INDEX(Dépenses!$A$2:$O$5000,$B376,J$1)),"")</f>
        <v/>
      </c>
      <c r="K376" s="10" t="str" cm="1">
        <f t="array" aca="1" ref="K376" ca="1">IF(AND($A376&lt;&gt;"",$A376&lt;&gt;"fin"),IF(INDEX(Dépenses!$A$2:$T$5000,$B376,K$1)="","",INDEX(Dépenses!$A$2:$T$5000,$B376,K$1)),"")</f>
        <v/>
      </c>
      <c r="L376" s="10" t="str" cm="1">
        <f t="array" aca="1" ref="L376" ca="1">IF(AND($A376&lt;&gt;"",$A376&lt;&gt;"fin"),IF(INDEX(Dépenses!$A$2:$T$5000,$B376,L$1)="","",INDEX(Dépenses!$A$2:$T$5000,$B376,L$1)),"")</f>
        <v/>
      </c>
      <c r="M376" s="10" t="str" cm="1">
        <f t="array" aca="1" ref="M376" ca="1">IF(AND($A376&lt;&gt;"",$A376&lt;&gt;"fin"),IF(INDEX(Dépenses!$A$2:$T$5000,$B376,M$1)="","",INDEX(Dépenses!$A$2:$T$5000,$B376,M$1)),"")</f>
        <v/>
      </c>
      <c r="N376" s="10" t="str" cm="1">
        <f t="array" aca="1" ref="N376" ca="1">IF(AND($A376&lt;&gt;"",$A376&lt;&gt;"fin"),IF(INDEX(Dépenses!$A$2:$T$5000,$B376,N$1)="","",INDEX(Dépenses!$A$2:$T$5000,$B376,N$1)),"")</f>
        <v/>
      </c>
      <c r="O376" s="10" t="str" cm="1">
        <f t="array" aca="1" ref="O376" ca="1">IF(AND($A376&lt;&gt;"",$A376&lt;&gt;"fin"),IF(INDEX(Dépenses!$A$2:$T$5000,$B376,O$1)="","",INDEX(Dépenses!$A$2:$T$5000,$B376,O$1)),"")</f>
        <v/>
      </c>
      <c r="P376" s="10" t="str" cm="1">
        <f t="array" aca="1" ref="P376" ca="1">IF(AND($A376&lt;&gt;"",$A376&lt;&gt;"fin"),IF(INDEX(Dépenses!$A$2:$T$5000,$B376,P$1)="","",INDEX(Dépenses!$A$2:$T$5000,$B376,P$1)),"")</f>
        <v/>
      </c>
      <c r="Q376" s="10" t="str" cm="1">
        <f t="array" aca="1" ref="Q376" ca="1">IF(AND($A376&lt;&gt;"",$A376&lt;&gt;"fin"),IF(INDEX(Dépenses!$A$2:$T$5000,$B376,Q$1)="","",INDEX(Dépenses!$A$2:$T$5000,$B376,Q$1)),"")</f>
        <v/>
      </c>
      <c r="R376" s="10" t="str" cm="1">
        <f t="array" aca="1" ref="R376" ca="1">IF(AND($A376&lt;&gt;"",$A376&lt;&gt;"fin"),IF(INDEX(Dépenses!$A$2:$T$5000,$B376,R$1)="","",INDEX(Dépenses!$A$2:$T$5000,$B376,R$1)),"")</f>
        <v/>
      </c>
      <c r="S376" s="10" t="str" cm="1">
        <f t="array" aca="1" ref="S376" ca="1">IF(AND($A376&lt;&gt;"",$A376&lt;&gt;"fin"),IF(INDEX(Dépenses!$A$2:$T$5000,$B376,S$1)="","",INDEX(Dépenses!$A$2:$T$5000,$B376,S$1)),"")</f>
        <v/>
      </c>
      <c r="T376" s="10" t="str" cm="1">
        <f t="array" aca="1" ref="T376" ca="1">IF(AND($A376&lt;&gt;"",$A376&lt;&gt;"fin"),IF(INDEX(Dépenses!$A$2:$T$5000,$B376,T$1)="","",INDEX(Dépenses!$A$2:$T$5000,$B376,T$1)),"")</f>
        <v/>
      </c>
    </row>
    <row r="377" spans="1:20" x14ac:dyDescent="0.25">
      <c r="A377" t="str">
        <f ca="1">IF(OR(A376="",A376="fin"),"",IF(ISNA(MATCH($F$3,OFFSET(Dépenses!$F$2:$F$5000,B376,0),0)),"fin",MATCH($F$3,OFFSET(Dépenses!$F$2:$F$5000,B376,0),0)))</f>
        <v/>
      </c>
      <c r="B377" t="str">
        <f t="shared" ca="1" si="7"/>
        <v/>
      </c>
      <c r="D377" s="79" t="str" cm="1">
        <f t="array" aca="1" ref="D377" ca="1">IF(AND($A377&lt;&gt;"",$A377&lt;&gt;"fin"),IF(INDEX(Dépenses!$A$2:$O$5000,$B377,D$1)="","",INDEX(Dépenses!$A$2:$O$5000,$B377,D$1)),"")</f>
        <v/>
      </c>
      <c r="E377" s="79" t="str" cm="1">
        <f t="array" aca="1" ref="E377" ca="1">IF(AND($A377&lt;&gt;"",$A377&lt;&gt;"fin"),IF(INDEX(Dépenses!$A$2:$O$5000,$B377,E$1)="","",INDEX(Dépenses!$A$2:$O$5000,$B377,E$1)),"")</f>
        <v/>
      </c>
      <c r="F377" s="79" t="str" cm="1">
        <f t="array" aca="1" ref="F377" ca="1">IF(AND($A377&lt;&gt;"",$A377&lt;&gt;"fin"),IF(INDEX(Dépenses!$A$2:$O$5000,$B377,F$1)="","",INDEX(Dépenses!$A$2:$O$5000,$B377,F$1)),"")</f>
        <v/>
      </c>
      <c r="G377" s="80" t="str" cm="1">
        <f t="array" aca="1" ref="G377" ca="1">IF(AND($A377&lt;&gt;"",$A377&lt;&gt;"fin"),IF(INDEX(Dépenses!$A$2:$O$5000,$B377,G$1)="","",INDEX(Dépenses!$A$2:$O$5000,$B377,G$1)),"")</f>
        <v/>
      </c>
      <c r="H377" s="11" t="str" cm="1">
        <f t="array" aca="1" ref="H377" ca="1">IF(AND($A377&lt;&gt;"",$A377&lt;&gt;"fin"),IF(INDEX(Dépenses!$A$2:$O$5000,$B377,H$1)="","",INDEX(Dépenses!$A$2:$O$5000,$B377,H$1)),"")</f>
        <v/>
      </c>
      <c r="I377" s="79" t="str" cm="1">
        <f t="array" aca="1" ref="I377" ca="1">IF(AND($A377&lt;&gt;"",$A377&lt;&gt;"fin"),IF(INDEX(Dépenses!$A$2:$O$5000,$B377,I$1)="","",INDEX(Dépenses!$A$2:$O$5000,$B377,I$1)),"")</f>
        <v/>
      </c>
      <c r="J377" s="81" t="str" cm="1">
        <f t="array" aca="1" ref="J377" ca="1">IF(AND($A377&lt;&gt;"",$A377&lt;&gt;"fin"),IF(INDEX(Dépenses!$A$2:$O$5000,$B377,J$1)="","",INDEX(Dépenses!$A$2:$O$5000,$B377,J$1)),"")</f>
        <v/>
      </c>
      <c r="K377" s="10" t="str" cm="1">
        <f t="array" aca="1" ref="K377" ca="1">IF(AND($A377&lt;&gt;"",$A377&lt;&gt;"fin"),IF(INDEX(Dépenses!$A$2:$T$5000,$B377,K$1)="","",INDEX(Dépenses!$A$2:$T$5000,$B377,K$1)),"")</f>
        <v/>
      </c>
      <c r="L377" s="10" t="str" cm="1">
        <f t="array" aca="1" ref="L377" ca="1">IF(AND($A377&lt;&gt;"",$A377&lt;&gt;"fin"),IF(INDEX(Dépenses!$A$2:$T$5000,$B377,L$1)="","",INDEX(Dépenses!$A$2:$T$5000,$B377,L$1)),"")</f>
        <v/>
      </c>
      <c r="M377" s="10" t="str" cm="1">
        <f t="array" aca="1" ref="M377" ca="1">IF(AND($A377&lt;&gt;"",$A377&lt;&gt;"fin"),IF(INDEX(Dépenses!$A$2:$T$5000,$B377,M$1)="","",INDEX(Dépenses!$A$2:$T$5000,$B377,M$1)),"")</f>
        <v/>
      </c>
      <c r="N377" s="10" t="str" cm="1">
        <f t="array" aca="1" ref="N377" ca="1">IF(AND($A377&lt;&gt;"",$A377&lt;&gt;"fin"),IF(INDEX(Dépenses!$A$2:$T$5000,$B377,N$1)="","",INDEX(Dépenses!$A$2:$T$5000,$B377,N$1)),"")</f>
        <v/>
      </c>
      <c r="O377" s="10" t="str" cm="1">
        <f t="array" aca="1" ref="O377" ca="1">IF(AND($A377&lt;&gt;"",$A377&lt;&gt;"fin"),IF(INDEX(Dépenses!$A$2:$T$5000,$B377,O$1)="","",INDEX(Dépenses!$A$2:$T$5000,$B377,O$1)),"")</f>
        <v/>
      </c>
      <c r="P377" s="10" t="str" cm="1">
        <f t="array" aca="1" ref="P377" ca="1">IF(AND($A377&lt;&gt;"",$A377&lt;&gt;"fin"),IF(INDEX(Dépenses!$A$2:$T$5000,$B377,P$1)="","",INDEX(Dépenses!$A$2:$T$5000,$B377,P$1)),"")</f>
        <v/>
      </c>
      <c r="Q377" s="10" t="str" cm="1">
        <f t="array" aca="1" ref="Q377" ca="1">IF(AND($A377&lt;&gt;"",$A377&lt;&gt;"fin"),IF(INDEX(Dépenses!$A$2:$T$5000,$B377,Q$1)="","",INDEX(Dépenses!$A$2:$T$5000,$B377,Q$1)),"")</f>
        <v/>
      </c>
      <c r="R377" s="10" t="str" cm="1">
        <f t="array" aca="1" ref="R377" ca="1">IF(AND($A377&lt;&gt;"",$A377&lt;&gt;"fin"),IF(INDEX(Dépenses!$A$2:$T$5000,$B377,R$1)="","",INDEX(Dépenses!$A$2:$T$5000,$B377,R$1)),"")</f>
        <v/>
      </c>
      <c r="S377" s="10" t="str" cm="1">
        <f t="array" aca="1" ref="S377" ca="1">IF(AND($A377&lt;&gt;"",$A377&lt;&gt;"fin"),IF(INDEX(Dépenses!$A$2:$T$5000,$B377,S$1)="","",INDEX(Dépenses!$A$2:$T$5000,$B377,S$1)),"")</f>
        <v/>
      </c>
      <c r="T377" s="10" t="str" cm="1">
        <f t="array" aca="1" ref="T377" ca="1">IF(AND($A377&lt;&gt;"",$A377&lt;&gt;"fin"),IF(INDEX(Dépenses!$A$2:$T$5000,$B377,T$1)="","",INDEX(Dépenses!$A$2:$T$5000,$B377,T$1)),"")</f>
        <v/>
      </c>
    </row>
    <row r="378" spans="1:20" x14ac:dyDescent="0.25">
      <c r="A378" t="str">
        <f ca="1">IF(OR(A377="",A377="fin"),"",IF(ISNA(MATCH($F$3,OFFSET(Dépenses!$F$2:$F$5000,B377,0),0)),"fin",MATCH($F$3,OFFSET(Dépenses!$F$2:$F$5000,B377,0),0)))</f>
        <v/>
      </c>
      <c r="B378" t="str">
        <f t="shared" ca="1" si="7"/>
        <v/>
      </c>
      <c r="D378" s="79" t="str" cm="1">
        <f t="array" aca="1" ref="D378" ca="1">IF(AND($A378&lt;&gt;"",$A378&lt;&gt;"fin"),IF(INDEX(Dépenses!$A$2:$O$5000,$B378,D$1)="","",INDEX(Dépenses!$A$2:$O$5000,$B378,D$1)),"")</f>
        <v/>
      </c>
      <c r="E378" s="79" t="str" cm="1">
        <f t="array" aca="1" ref="E378" ca="1">IF(AND($A378&lt;&gt;"",$A378&lt;&gt;"fin"),IF(INDEX(Dépenses!$A$2:$O$5000,$B378,E$1)="","",INDEX(Dépenses!$A$2:$O$5000,$B378,E$1)),"")</f>
        <v/>
      </c>
      <c r="F378" s="79" t="str" cm="1">
        <f t="array" aca="1" ref="F378" ca="1">IF(AND($A378&lt;&gt;"",$A378&lt;&gt;"fin"),IF(INDEX(Dépenses!$A$2:$O$5000,$B378,F$1)="","",INDEX(Dépenses!$A$2:$O$5000,$B378,F$1)),"")</f>
        <v/>
      </c>
      <c r="G378" s="80" t="str" cm="1">
        <f t="array" aca="1" ref="G378" ca="1">IF(AND($A378&lt;&gt;"",$A378&lt;&gt;"fin"),IF(INDEX(Dépenses!$A$2:$O$5000,$B378,G$1)="","",INDEX(Dépenses!$A$2:$O$5000,$B378,G$1)),"")</f>
        <v/>
      </c>
      <c r="H378" s="11" t="str" cm="1">
        <f t="array" aca="1" ref="H378" ca="1">IF(AND($A378&lt;&gt;"",$A378&lt;&gt;"fin"),IF(INDEX(Dépenses!$A$2:$O$5000,$B378,H$1)="","",INDEX(Dépenses!$A$2:$O$5000,$B378,H$1)),"")</f>
        <v/>
      </c>
      <c r="I378" s="79" t="str" cm="1">
        <f t="array" aca="1" ref="I378" ca="1">IF(AND($A378&lt;&gt;"",$A378&lt;&gt;"fin"),IF(INDEX(Dépenses!$A$2:$O$5000,$B378,I$1)="","",INDEX(Dépenses!$A$2:$O$5000,$B378,I$1)),"")</f>
        <v/>
      </c>
      <c r="J378" s="81" t="str" cm="1">
        <f t="array" aca="1" ref="J378" ca="1">IF(AND($A378&lt;&gt;"",$A378&lt;&gt;"fin"),IF(INDEX(Dépenses!$A$2:$O$5000,$B378,J$1)="","",INDEX(Dépenses!$A$2:$O$5000,$B378,J$1)),"")</f>
        <v/>
      </c>
      <c r="K378" s="10" t="str" cm="1">
        <f t="array" aca="1" ref="K378" ca="1">IF(AND($A378&lt;&gt;"",$A378&lt;&gt;"fin"),IF(INDEX(Dépenses!$A$2:$T$5000,$B378,K$1)="","",INDEX(Dépenses!$A$2:$T$5000,$B378,K$1)),"")</f>
        <v/>
      </c>
      <c r="L378" s="10" t="str" cm="1">
        <f t="array" aca="1" ref="L378" ca="1">IF(AND($A378&lt;&gt;"",$A378&lt;&gt;"fin"),IF(INDEX(Dépenses!$A$2:$T$5000,$B378,L$1)="","",INDEX(Dépenses!$A$2:$T$5000,$B378,L$1)),"")</f>
        <v/>
      </c>
      <c r="M378" s="10" t="str" cm="1">
        <f t="array" aca="1" ref="M378" ca="1">IF(AND($A378&lt;&gt;"",$A378&lt;&gt;"fin"),IF(INDEX(Dépenses!$A$2:$T$5000,$B378,M$1)="","",INDEX(Dépenses!$A$2:$T$5000,$B378,M$1)),"")</f>
        <v/>
      </c>
      <c r="N378" s="10" t="str" cm="1">
        <f t="array" aca="1" ref="N378" ca="1">IF(AND($A378&lt;&gt;"",$A378&lt;&gt;"fin"),IF(INDEX(Dépenses!$A$2:$T$5000,$B378,N$1)="","",INDEX(Dépenses!$A$2:$T$5000,$B378,N$1)),"")</f>
        <v/>
      </c>
      <c r="O378" s="10" t="str" cm="1">
        <f t="array" aca="1" ref="O378" ca="1">IF(AND($A378&lt;&gt;"",$A378&lt;&gt;"fin"),IF(INDEX(Dépenses!$A$2:$T$5000,$B378,O$1)="","",INDEX(Dépenses!$A$2:$T$5000,$B378,O$1)),"")</f>
        <v/>
      </c>
      <c r="P378" s="10" t="str" cm="1">
        <f t="array" aca="1" ref="P378" ca="1">IF(AND($A378&lt;&gt;"",$A378&lt;&gt;"fin"),IF(INDEX(Dépenses!$A$2:$T$5000,$B378,P$1)="","",INDEX(Dépenses!$A$2:$T$5000,$B378,P$1)),"")</f>
        <v/>
      </c>
      <c r="Q378" s="10" t="str" cm="1">
        <f t="array" aca="1" ref="Q378" ca="1">IF(AND($A378&lt;&gt;"",$A378&lt;&gt;"fin"),IF(INDEX(Dépenses!$A$2:$T$5000,$B378,Q$1)="","",INDEX(Dépenses!$A$2:$T$5000,$B378,Q$1)),"")</f>
        <v/>
      </c>
      <c r="R378" s="10" t="str" cm="1">
        <f t="array" aca="1" ref="R378" ca="1">IF(AND($A378&lt;&gt;"",$A378&lt;&gt;"fin"),IF(INDEX(Dépenses!$A$2:$T$5000,$B378,R$1)="","",INDEX(Dépenses!$A$2:$T$5000,$B378,R$1)),"")</f>
        <v/>
      </c>
      <c r="S378" s="10" t="str" cm="1">
        <f t="array" aca="1" ref="S378" ca="1">IF(AND($A378&lt;&gt;"",$A378&lt;&gt;"fin"),IF(INDEX(Dépenses!$A$2:$T$5000,$B378,S$1)="","",INDEX(Dépenses!$A$2:$T$5000,$B378,S$1)),"")</f>
        <v/>
      </c>
      <c r="T378" s="10" t="str" cm="1">
        <f t="array" aca="1" ref="T378" ca="1">IF(AND($A378&lt;&gt;"",$A378&lt;&gt;"fin"),IF(INDEX(Dépenses!$A$2:$T$5000,$B378,T$1)="","",INDEX(Dépenses!$A$2:$T$5000,$B378,T$1)),"")</f>
        <v/>
      </c>
    </row>
    <row r="379" spans="1:20" x14ac:dyDescent="0.25">
      <c r="A379" t="str">
        <f ca="1">IF(OR(A378="",A378="fin"),"",IF(ISNA(MATCH($F$3,OFFSET(Dépenses!$F$2:$F$5000,B378,0),0)),"fin",MATCH($F$3,OFFSET(Dépenses!$F$2:$F$5000,B378,0),0)))</f>
        <v/>
      </c>
      <c r="B379" t="str">
        <f t="shared" ca="1" si="7"/>
        <v/>
      </c>
      <c r="D379" s="79" t="str" cm="1">
        <f t="array" aca="1" ref="D379" ca="1">IF(AND($A379&lt;&gt;"",$A379&lt;&gt;"fin"),IF(INDEX(Dépenses!$A$2:$O$5000,$B379,D$1)="","",INDEX(Dépenses!$A$2:$O$5000,$B379,D$1)),"")</f>
        <v/>
      </c>
      <c r="E379" s="79" t="str" cm="1">
        <f t="array" aca="1" ref="E379" ca="1">IF(AND($A379&lt;&gt;"",$A379&lt;&gt;"fin"),IF(INDEX(Dépenses!$A$2:$O$5000,$B379,E$1)="","",INDEX(Dépenses!$A$2:$O$5000,$B379,E$1)),"")</f>
        <v/>
      </c>
      <c r="F379" s="79" t="str" cm="1">
        <f t="array" aca="1" ref="F379" ca="1">IF(AND($A379&lt;&gt;"",$A379&lt;&gt;"fin"),IF(INDEX(Dépenses!$A$2:$O$5000,$B379,F$1)="","",INDEX(Dépenses!$A$2:$O$5000,$B379,F$1)),"")</f>
        <v/>
      </c>
      <c r="G379" s="80" t="str" cm="1">
        <f t="array" aca="1" ref="G379" ca="1">IF(AND($A379&lt;&gt;"",$A379&lt;&gt;"fin"),IF(INDEX(Dépenses!$A$2:$O$5000,$B379,G$1)="","",INDEX(Dépenses!$A$2:$O$5000,$B379,G$1)),"")</f>
        <v/>
      </c>
      <c r="H379" s="11" t="str" cm="1">
        <f t="array" aca="1" ref="H379" ca="1">IF(AND($A379&lt;&gt;"",$A379&lt;&gt;"fin"),IF(INDEX(Dépenses!$A$2:$O$5000,$B379,H$1)="","",INDEX(Dépenses!$A$2:$O$5000,$B379,H$1)),"")</f>
        <v/>
      </c>
      <c r="I379" s="79" t="str" cm="1">
        <f t="array" aca="1" ref="I379" ca="1">IF(AND($A379&lt;&gt;"",$A379&lt;&gt;"fin"),IF(INDEX(Dépenses!$A$2:$O$5000,$B379,I$1)="","",INDEX(Dépenses!$A$2:$O$5000,$B379,I$1)),"")</f>
        <v/>
      </c>
      <c r="J379" s="81" t="str" cm="1">
        <f t="array" aca="1" ref="J379" ca="1">IF(AND($A379&lt;&gt;"",$A379&lt;&gt;"fin"),IF(INDEX(Dépenses!$A$2:$O$5000,$B379,J$1)="","",INDEX(Dépenses!$A$2:$O$5000,$B379,J$1)),"")</f>
        <v/>
      </c>
      <c r="K379" s="10" t="str" cm="1">
        <f t="array" aca="1" ref="K379" ca="1">IF(AND($A379&lt;&gt;"",$A379&lt;&gt;"fin"),IF(INDEX(Dépenses!$A$2:$T$5000,$B379,K$1)="","",INDEX(Dépenses!$A$2:$T$5000,$B379,K$1)),"")</f>
        <v/>
      </c>
      <c r="L379" s="10" t="str" cm="1">
        <f t="array" aca="1" ref="L379" ca="1">IF(AND($A379&lt;&gt;"",$A379&lt;&gt;"fin"),IF(INDEX(Dépenses!$A$2:$T$5000,$B379,L$1)="","",INDEX(Dépenses!$A$2:$T$5000,$B379,L$1)),"")</f>
        <v/>
      </c>
      <c r="M379" s="10" t="str" cm="1">
        <f t="array" aca="1" ref="M379" ca="1">IF(AND($A379&lt;&gt;"",$A379&lt;&gt;"fin"),IF(INDEX(Dépenses!$A$2:$T$5000,$B379,M$1)="","",INDEX(Dépenses!$A$2:$T$5000,$B379,M$1)),"")</f>
        <v/>
      </c>
      <c r="N379" s="10" t="str" cm="1">
        <f t="array" aca="1" ref="N379" ca="1">IF(AND($A379&lt;&gt;"",$A379&lt;&gt;"fin"),IF(INDEX(Dépenses!$A$2:$T$5000,$B379,N$1)="","",INDEX(Dépenses!$A$2:$T$5000,$B379,N$1)),"")</f>
        <v/>
      </c>
      <c r="O379" s="10" t="str" cm="1">
        <f t="array" aca="1" ref="O379" ca="1">IF(AND($A379&lt;&gt;"",$A379&lt;&gt;"fin"),IF(INDEX(Dépenses!$A$2:$T$5000,$B379,O$1)="","",INDEX(Dépenses!$A$2:$T$5000,$B379,O$1)),"")</f>
        <v/>
      </c>
      <c r="P379" s="10" t="str" cm="1">
        <f t="array" aca="1" ref="P379" ca="1">IF(AND($A379&lt;&gt;"",$A379&lt;&gt;"fin"),IF(INDEX(Dépenses!$A$2:$T$5000,$B379,P$1)="","",INDEX(Dépenses!$A$2:$T$5000,$B379,P$1)),"")</f>
        <v/>
      </c>
      <c r="Q379" s="10" t="str" cm="1">
        <f t="array" aca="1" ref="Q379" ca="1">IF(AND($A379&lt;&gt;"",$A379&lt;&gt;"fin"),IF(INDEX(Dépenses!$A$2:$T$5000,$B379,Q$1)="","",INDEX(Dépenses!$A$2:$T$5000,$B379,Q$1)),"")</f>
        <v/>
      </c>
      <c r="R379" s="10" t="str" cm="1">
        <f t="array" aca="1" ref="R379" ca="1">IF(AND($A379&lt;&gt;"",$A379&lt;&gt;"fin"),IF(INDEX(Dépenses!$A$2:$T$5000,$B379,R$1)="","",INDEX(Dépenses!$A$2:$T$5000,$B379,R$1)),"")</f>
        <v/>
      </c>
      <c r="S379" s="10" t="str" cm="1">
        <f t="array" aca="1" ref="S379" ca="1">IF(AND($A379&lt;&gt;"",$A379&lt;&gt;"fin"),IF(INDEX(Dépenses!$A$2:$T$5000,$B379,S$1)="","",INDEX(Dépenses!$A$2:$T$5000,$B379,S$1)),"")</f>
        <v/>
      </c>
      <c r="T379" s="10" t="str" cm="1">
        <f t="array" aca="1" ref="T379" ca="1">IF(AND($A379&lt;&gt;"",$A379&lt;&gt;"fin"),IF(INDEX(Dépenses!$A$2:$T$5000,$B379,T$1)="","",INDEX(Dépenses!$A$2:$T$5000,$B379,T$1)),"")</f>
        <v/>
      </c>
    </row>
    <row r="380" spans="1:20" x14ac:dyDescent="0.25">
      <c r="A380" t="str">
        <f ca="1">IF(OR(A379="",A379="fin"),"",IF(ISNA(MATCH($F$3,OFFSET(Dépenses!$F$2:$F$5000,B379,0),0)),"fin",MATCH($F$3,OFFSET(Dépenses!$F$2:$F$5000,B379,0),0)))</f>
        <v/>
      </c>
      <c r="B380" t="str">
        <f t="shared" ca="1" si="7"/>
        <v/>
      </c>
      <c r="D380" s="79" t="str" cm="1">
        <f t="array" aca="1" ref="D380" ca="1">IF(AND($A380&lt;&gt;"",$A380&lt;&gt;"fin"),IF(INDEX(Dépenses!$A$2:$O$5000,$B380,D$1)="","",INDEX(Dépenses!$A$2:$O$5000,$B380,D$1)),"")</f>
        <v/>
      </c>
      <c r="E380" s="79" t="str" cm="1">
        <f t="array" aca="1" ref="E380" ca="1">IF(AND($A380&lt;&gt;"",$A380&lt;&gt;"fin"),IF(INDEX(Dépenses!$A$2:$O$5000,$B380,E$1)="","",INDEX(Dépenses!$A$2:$O$5000,$B380,E$1)),"")</f>
        <v/>
      </c>
      <c r="F380" s="79" t="str" cm="1">
        <f t="array" aca="1" ref="F380" ca="1">IF(AND($A380&lt;&gt;"",$A380&lt;&gt;"fin"),IF(INDEX(Dépenses!$A$2:$O$5000,$B380,F$1)="","",INDEX(Dépenses!$A$2:$O$5000,$B380,F$1)),"")</f>
        <v/>
      </c>
      <c r="G380" s="80" t="str" cm="1">
        <f t="array" aca="1" ref="G380" ca="1">IF(AND($A380&lt;&gt;"",$A380&lt;&gt;"fin"),IF(INDEX(Dépenses!$A$2:$O$5000,$B380,G$1)="","",INDEX(Dépenses!$A$2:$O$5000,$B380,G$1)),"")</f>
        <v/>
      </c>
      <c r="H380" s="11" t="str" cm="1">
        <f t="array" aca="1" ref="H380" ca="1">IF(AND($A380&lt;&gt;"",$A380&lt;&gt;"fin"),IF(INDEX(Dépenses!$A$2:$O$5000,$B380,H$1)="","",INDEX(Dépenses!$A$2:$O$5000,$B380,H$1)),"")</f>
        <v/>
      </c>
      <c r="I380" s="79" t="str" cm="1">
        <f t="array" aca="1" ref="I380" ca="1">IF(AND($A380&lt;&gt;"",$A380&lt;&gt;"fin"),IF(INDEX(Dépenses!$A$2:$O$5000,$B380,I$1)="","",INDEX(Dépenses!$A$2:$O$5000,$B380,I$1)),"")</f>
        <v/>
      </c>
      <c r="J380" s="81" t="str" cm="1">
        <f t="array" aca="1" ref="J380" ca="1">IF(AND($A380&lt;&gt;"",$A380&lt;&gt;"fin"),IF(INDEX(Dépenses!$A$2:$O$5000,$B380,J$1)="","",INDEX(Dépenses!$A$2:$O$5000,$B380,J$1)),"")</f>
        <v/>
      </c>
      <c r="K380" s="10" t="str" cm="1">
        <f t="array" aca="1" ref="K380" ca="1">IF(AND($A380&lt;&gt;"",$A380&lt;&gt;"fin"),IF(INDEX(Dépenses!$A$2:$T$5000,$B380,K$1)="","",INDEX(Dépenses!$A$2:$T$5000,$B380,K$1)),"")</f>
        <v/>
      </c>
      <c r="L380" s="10" t="str" cm="1">
        <f t="array" aca="1" ref="L380" ca="1">IF(AND($A380&lt;&gt;"",$A380&lt;&gt;"fin"),IF(INDEX(Dépenses!$A$2:$T$5000,$B380,L$1)="","",INDEX(Dépenses!$A$2:$T$5000,$B380,L$1)),"")</f>
        <v/>
      </c>
      <c r="M380" s="10" t="str" cm="1">
        <f t="array" aca="1" ref="M380" ca="1">IF(AND($A380&lt;&gt;"",$A380&lt;&gt;"fin"),IF(INDEX(Dépenses!$A$2:$T$5000,$B380,M$1)="","",INDEX(Dépenses!$A$2:$T$5000,$B380,M$1)),"")</f>
        <v/>
      </c>
      <c r="N380" s="10" t="str" cm="1">
        <f t="array" aca="1" ref="N380" ca="1">IF(AND($A380&lt;&gt;"",$A380&lt;&gt;"fin"),IF(INDEX(Dépenses!$A$2:$T$5000,$B380,N$1)="","",INDEX(Dépenses!$A$2:$T$5000,$B380,N$1)),"")</f>
        <v/>
      </c>
      <c r="O380" s="10" t="str" cm="1">
        <f t="array" aca="1" ref="O380" ca="1">IF(AND($A380&lt;&gt;"",$A380&lt;&gt;"fin"),IF(INDEX(Dépenses!$A$2:$T$5000,$B380,O$1)="","",INDEX(Dépenses!$A$2:$T$5000,$B380,O$1)),"")</f>
        <v/>
      </c>
      <c r="P380" s="10" t="str" cm="1">
        <f t="array" aca="1" ref="P380" ca="1">IF(AND($A380&lt;&gt;"",$A380&lt;&gt;"fin"),IF(INDEX(Dépenses!$A$2:$T$5000,$B380,P$1)="","",INDEX(Dépenses!$A$2:$T$5000,$B380,P$1)),"")</f>
        <v/>
      </c>
      <c r="Q380" s="10" t="str" cm="1">
        <f t="array" aca="1" ref="Q380" ca="1">IF(AND($A380&lt;&gt;"",$A380&lt;&gt;"fin"),IF(INDEX(Dépenses!$A$2:$T$5000,$B380,Q$1)="","",INDEX(Dépenses!$A$2:$T$5000,$B380,Q$1)),"")</f>
        <v/>
      </c>
      <c r="R380" s="10" t="str" cm="1">
        <f t="array" aca="1" ref="R380" ca="1">IF(AND($A380&lt;&gt;"",$A380&lt;&gt;"fin"),IF(INDEX(Dépenses!$A$2:$T$5000,$B380,R$1)="","",INDEX(Dépenses!$A$2:$T$5000,$B380,R$1)),"")</f>
        <v/>
      </c>
      <c r="S380" s="10" t="str" cm="1">
        <f t="array" aca="1" ref="S380" ca="1">IF(AND($A380&lt;&gt;"",$A380&lt;&gt;"fin"),IF(INDEX(Dépenses!$A$2:$T$5000,$B380,S$1)="","",INDEX(Dépenses!$A$2:$T$5000,$B380,S$1)),"")</f>
        <v/>
      </c>
      <c r="T380" s="10" t="str" cm="1">
        <f t="array" aca="1" ref="T380" ca="1">IF(AND($A380&lt;&gt;"",$A380&lt;&gt;"fin"),IF(INDEX(Dépenses!$A$2:$T$5000,$B380,T$1)="","",INDEX(Dépenses!$A$2:$T$5000,$B380,T$1)),"")</f>
        <v/>
      </c>
    </row>
    <row r="381" spans="1:20" x14ac:dyDescent="0.25">
      <c r="A381" t="str">
        <f ca="1">IF(OR(A380="",A380="fin"),"",IF(ISNA(MATCH($F$3,OFFSET(Dépenses!$F$2:$F$5000,B380,0),0)),"fin",MATCH($F$3,OFFSET(Dépenses!$F$2:$F$5000,B380,0),0)))</f>
        <v/>
      </c>
      <c r="B381" t="str">
        <f t="shared" ca="1" si="7"/>
        <v/>
      </c>
      <c r="D381" s="79" t="str" cm="1">
        <f t="array" aca="1" ref="D381" ca="1">IF(AND($A381&lt;&gt;"",$A381&lt;&gt;"fin"),IF(INDEX(Dépenses!$A$2:$O$5000,$B381,D$1)="","",INDEX(Dépenses!$A$2:$O$5000,$B381,D$1)),"")</f>
        <v/>
      </c>
      <c r="E381" s="79" t="str" cm="1">
        <f t="array" aca="1" ref="E381" ca="1">IF(AND($A381&lt;&gt;"",$A381&lt;&gt;"fin"),IF(INDEX(Dépenses!$A$2:$O$5000,$B381,E$1)="","",INDEX(Dépenses!$A$2:$O$5000,$B381,E$1)),"")</f>
        <v/>
      </c>
      <c r="F381" s="79" t="str" cm="1">
        <f t="array" aca="1" ref="F381" ca="1">IF(AND($A381&lt;&gt;"",$A381&lt;&gt;"fin"),IF(INDEX(Dépenses!$A$2:$O$5000,$B381,F$1)="","",INDEX(Dépenses!$A$2:$O$5000,$B381,F$1)),"")</f>
        <v/>
      </c>
      <c r="G381" s="80" t="str" cm="1">
        <f t="array" aca="1" ref="G381" ca="1">IF(AND($A381&lt;&gt;"",$A381&lt;&gt;"fin"),IF(INDEX(Dépenses!$A$2:$O$5000,$B381,G$1)="","",INDEX(Dépenses!$A$2:$O$5000,$B381,G$1)),"")</f>
        <v/>
      </c>
      <c r="H381" s="11" t="str" cm="1">
        <f t="array" aca="1" ref="H381" ca="1">IF(AND($A381&lt;&gt;"",$A381&lt;&gt;"fin"),IF(INDEX(Dépenses!$A$2:$O$5000,$B381,H$1)="","",INDEX(Dépenses!$A$2:$O$5000,$B381,H$1)),"")</f>
        <v/>
      </c>
      <c r="I381" s="79" t="str" cm="1">
        <f t="array" aca="1" ref="I381" ca="1">IF(AND($A381&lt;&gt;"",$A381&lt;&gt;"fin"),IF(INDEX(Dépenses!$A$2:$O$5000,$B381,I$1)="","",INDEX(Dépenses!$A$2:$O$5000,$B381,I$1)),"")</f>
        <v/>
      </c>
      <c r="J381" s="81" t="str" cm="1">
        <f t="array" aca="1" ref="J381" ca="1">IF(AND($A381&lt;&gt;"",$A381&lt;&gt;"fin"),IF(INDEX(Dépenses!$A$2:$O$5000,$B381,J$1)="","",INDEX(Dépenses!$A$2:$O$5000,$B381,J$1)),"")</f>
        <v/>
      </c>
      <c r="K381" s="10" t="str" cm="1">
        <f t="array" aca="1" ref="K381" ca="1">IF(AND($A381&lt;&gt;"",$A381&lt;&gt;"fin"),IF(INDEX(Dépenses!$A$2:$T$5000,$B381,K$1)="","",INDEX(Dépenses!$A$2:$T$5000,$B381,K$1)),"")</f>
        <v/>
      </c>
      <c r="L381" s="10" t="str" cm="1">
        <f t="array" aca="1" ref="L381" ca="1">IF(AND($A381&lt;&gt;"",$A381&lt;&gt;"fin"),IF(INDEX(Dépenses!$A$2:$T$5000,$B381,L$1)="","",INDEX(Dépenses!$A$2:$T$5000,$B381,L$1)),"")</f>
        <v/>
      </c>
      <c r="M381" s="10" t="str" cm="1">
        <f t="array" aca="1" ref="M381" ca="1">IF(AND($A381&lt;&gt;"",$A381&lt;&gt;"fin"),IF(INDEX(Dépenses!$A$2:$T$5000,$B381,M$1)="","",INDEX(Dépenses!$A$2:$T$5000,$B381,M$1)),"")</f>
        <v/>
      </c>
      <c r="N381" s="10" t="str" cm="1">
        <f t="array" aca="1" ref="N381" ca="1">IF(AND($A381&lt;&gt;"",$A381&lt;&gt;"fin"),IF(INDEX(Dépenses!$A$2:$T$5000,$B381,N$1)="","",INDEX(Dépenses!$A$2:$T$5000,$B381,N$1)),"")</f>
        <v/>
      </c>
      <c r="O381" s="10" t="str" cm="1">
        <f t="array" aca="1" ref="O381" ca="1">IF(AND($A381&lt;&gt;"",$A381&lt;&gt;"fin"),IF(INDEX(Dépenses!$A$2:$T$5000,$B381,O$1)="","",INDEX(Dépenses!$A$2:$T$5000,$B381,O$1)),"")</f>
        <v/>
      </c>
      <c r="P381" s="10" t="str" cm="1">
        <f t="array" aca="1" ref="P381" ca="1">IF(AND($A381&lt;&gt;"",$A381&lt;&gt;"fin"),IF(INDEX(Dépenses!$A$2:$T$5000,$B381,P$1)="","",INDEX(Dépenses!$A$2:$T$5000,$B381,P$1)),"")</f>
        <v/>
      </c>
      <c r="Q381" s="10" t="str" cm="1">
        <f t="array" aca="1" ref="Q381" ca="1">IF(AND($A381&lt;&gt;"",$A381&lt;&gt;"fin"),IF(INDEX(Dépenses!$A$2:$T$5000,$B381,Q$1)="","",INDEX(Dépenses!$A$2:$T$5000,$B381,Q$1)),"")</f>
        <v/>
      </c>
      <c r="R381" s="10" t="str" cm="1">
        <f t="array" aca="1" ref="R381" ca="1">IF(AND($A381&lt;&gt;"",$A381&lt;&gt;"fin"),IF(INDEX(Dépenses!$A$2:$T$5000,$B381,R$1)="","",INDEX(Dépenses!$A$2:$T$5000,$B381,R$1)),"")</f>
        <v/>
      </c>
      <c r="S381" s="10" t="str" cm="1">
        <f t="array" aca="1" ref="S381" ca="1">IF(AND($A381&lt;&gt;"",$A381&lt;&gt;"fin"),IF(INDEX(Dépenses!$A$2:$T$5000,$B381,S$1)="","",INDEX(Dépenses!$A$2:$T$5000,$B381,S$1)),"")</f>
        <v/>
      </c>
      <c r="T381" s="10" t="str" cm="1">
        <f t="array" aca="1" ref="T381" ca="1">IF(AND($A381&lt;&gt;"",$A381&lt;&gt;"fin"),IF(INDEX(Dépenses!$A$2:$T$5000,$B381,T$1)="","",INDEX(Dépenses!$A$2:$T$5000,$B381,T$1)),"")</f>
        <v/>
      </c>
    </row>
    <row r="382" spans="1:20" x14ac:dyDescent="0.25">
      <c r="A382" t="str">
        <f ca="1">IF(OR(A381="",A381="fin"),"",IF(ISNA(MATCH($F$3,OFFSET(Dépenses!$F$2:$F$5000,B381,0),0)),"fin",MATCH($F$3,OFFSET(Dépenses!$F$2:$F$5000,B381,0),0)))</f>
        <v/>
      </c>
      <c r="B382" t="str">
        <f t="shared" ca="1" si="7"/>
        <v/>
      </c>
      <c r="D382" s="79" t="str" cm="1">
        <f t="array" aca="1" ref="D382" ca="1">IF(AND($A382&lt;&gt;"",$A382&lt;&gt;"fin"),IF(INDEX(Dépenses!$A$2:$O$5000,$B382,D$1)="","",INDEX(Dépenses!$A$2:$O$5000,$B382,D$1)),"")</f>
        <v/>
      </c>
      <c r="E382" s="79" t="str" cm="1">
        <f t="array" aca="1" ref="E382" ca="1">IF(AND($A382&lt;&gt;"",$A382&lt;&gt;"fin"),IF(INDEX(Dépenses!$A$2:$O$5000,$B382,E$1)="","",INDEX(Dépenses!$A$2:$O$5000,$B382,E$1)),"")</f>
        <v/>
      </c>
      <c r="F382" s="79" t="str" cm="1">
        <f t="array" aca="1" ref="F382" ca="1">IF(AND($A382&lt;&gt;"",$A382&lt;&gt;"fin"),IF(INDEX(Dépenses!$A$2:$O$5000,$B382,F$1)="","",INDEX(Dépenses!$A$2:$O$5000,$B382,F$1)),"")</f>
        <v/>
      </c>
      <c r="G382" s="80" t="str" cm="1">
        <f t="array" aca="1" ref="G382" ca="1">IF(AND($A382&lt;&gt;"",$A382&lt;&gt;"fin"),IF(INDEX(Dépenses!$A$2:$O$5000,$B382,G$1)="","",INDEX(Dépenses!$A$2:$O$5000,$B382,G$1)),"")</f>
        <v/>
      </c>
      <c r="H382" s="11" t="str" cm="1">
        <f t="array" aca="1" ref="H382" ca="1">IF(AND($A382&lt;&gt;"",$A382&lt;&gt;"fin"),IF(INDEX(Dépenses!$A$2:$O$5000,$B382,H$1)="","",INDEX(Dépenses!$A$2:$O$5000,$B382,H$1)),"")</f>
        <v/>
      </c>
      <c r="I382" s="79" t="str" cm="1">
        <f t="array" aca="1" ref="I382" ca="1">IF(AND($A382&lt;&gt;"",$A382&lt;&gt;"fin"),IF(INDEX(Dépenses!$A$2:$O$5000,$B382,I$1)="","",INDEX(Dépenses!$A$2:$O$5000,$B382,I$1)),"")</f>
        <v/>
      </c>
      <c r="J382" s="81" t="str" cm="1">
        <f t="array" aca="1" ref="J382" ca="1">IF(AND($A382&lt;&gt;"",$A382&lt;&gt;"fin"),IF(INDEX(Dépenses!$A$2:$O$5000,$B382,J$1)="","",INDEX(Dépenses!$A$2:$O$5000,$B382,J$1)),"")</f>
        <v/>
      </c>
      <c r="K382" s="10" t="str" cm="1">
        <f t="array" aca="1" ref="K382" ca="1">IF(AND($A382&lt;&gt;"",$A382&lt;&gt;"fin"),IF(INDEX(Dépenses!$A$2:$T$5000,$B382,K$1)="","",INDEX(Dépenses!$A$2:$T$5000,$B382,K$1)),"")</f>
        <v/>
      </c>
      <c r="L382" s="10" t="str" cm="1">
        <f t="array" aca="1" ref="L382" ca="1">IF(AND($A382&lt;&gt;"",$A382&lt;&gt;"fin"),IF(INDEX(Dépenses!$A$2:$T$5000,$B382,L$1)="","",INDEX(Dépenses!$A$2:$T$5000,$B382,L$1)),"")</f>
        <v/>
      </c>
      <c r="M382" s="10" t="str" cm="1">
        <f t="array" aca="1" ref="M382" ca="1">IF(AND($A382&lt;&gt;"",$A382&lt;&gt;"fin"),IF(INDEX(Dépenses!$A$2:$T$5000,$B382,M$1)="","",INDEX(Dépenses!$A$2:$T$5000,$B382,M$1)),"")</f>
        <v/>
      </c>
      <c r="N382" s="10" t="str" cm="1">
        <f t="array" aca="1" ref="N382" ca="1">IF(AND($A382&lt;&gt;"",$A382&lt;&gt;"fin"),IF(INDEX(Dépenses!$A$2:$T$5000,$B382,N$1)="","",INDEX(Dépenses!$A$2:$T$5000,$B382,N$1)),"")</f>
        <v/>
      </c>
      <c r="O382" s="10" t="str" cm="1">
        <f t="array" aca="1" ref="O382" ca="1">IF(AND($A382&lt;&gt;"",$A382&lt;&gt;"fin"),IF(INDEX(Dépenses!$A$2:$T$5000,$B382,O$1)="","",INDEX(Dépenses!$A$2:$T$5000,$B382,O$1)),"")</f>
        <v/>
      </c>
      <c r="P382" s="10" t="str" cm="1">
        <f t="array" aca="1" ref="P382" ca="1">IF(AND($A382&lt;&gt;"",$A382&lt;&gt;"fin"),IF(INDEX(Dépenses!$A$2:$T$5000,$B382,P$1)="","",INDEX(Dépenses!$A$2:$T$5000,$B382,P$1)),"")</f>
        <v/>
      </c>
      <c r="Q382" s="10" t="str" cm="1">
        <f t="array" aca="1" ref="Q382" ca="1">IF(AND($A382&lt;&gt;"",$A382&lt;&gt;"fin"),IF(INDEX(Dépenses!$A$2:$T$5000,$B382,Q$1)="","",INDEX(Dépenses!$A$2:$T$5000,$B382,Q$1)),"")</f>
        <v/>
      </c>
      <c r="R382" s="10" t="str" cm="1">
        <f t="array" aca="1" ref="R382" ca="1">IF(AND($A382&lt;&gt;"",$A382&lt;&gt;"fin"),IF(INDEX(Dépenses!$A$2:$T$5000,$B382,R$1)="","",INDEX(Dépenses!$A$2:$T$5000,$B382,R$1)),"")</f>
        <v/>
      </c>
      <c r="S382" s="10" t="str" cm="1">
        <f t="array" aca="1" ref="S382" ca="1">IF(AND($A382&lt;&gt;"",$A382&lt;&gt;"fin"),IF(INDEX(Dépenses!$A$2:$T$5000,$B382,S$1)="","",INDEX(Dépenses!$A$2:$T$5000,$B382,S$1)),"")</f>
        <v/>
      </c>
      <c r="T382" s="10" t="str" cm="1">
        <f t="array" aca="1" ref="T382" ca="1">IF(AND($A382&lt;&gt;"",$A382&lt;&gt;"fin"),IF(INDEX(Dépenses!$A$2:$T$5000,$B382,T$1)="","",INDEX(Dépenses!$A$2:$T$5000,$B382,T$1)),"")</f>
        <v/>
      </c>
    </row>
    <row r="383" spans="1:20" x14ac:dyDescent="0.25">
      <c r="A383" t="str">
        <f ca="1">IF(OR(A382="",A382="fin"),"",IF(ISNA(MATCH($F$3,OFFSET(Dépenses!$F$2:$F$5000,B382,0),0)),"fin",MATCH($F$3,OFFSET(Dépenses!$F$2:$F$5000,B382,0),0)))</f>
        <v/>
      </c>
      <c r="B383" t="str">
        <f t="shared" ca="1" si="7"/>
        <v/>
      </c>
      <c r="D383" s="79" t="str" cm="1">
        <f t="array" aca="1" ref="D383" ca="1">IF(AND($A383&lt;&gt;"",$A383&lt;&gt;"fin"),IF(INDEX(Dépenses!$A$2:$O$5000,$B383,D$1)="","",INDEX(Dépenses!$A$2:$O$5000,$B383,D$1)),"")</f>
        <v/>
      </c>
      <c r="E383" s="79" t="str" cm="1">
        <f t="array" aca="1" ref="E383" ca="1">IF(AND($A383&lt;&gt;"",$A383&lt;&gt;"fin"),IF(INDEX(Dépenses!$A$2:$O$5000,$B383,E$1)="","",INDEX(Dépenses!$A$2:$O$5000,$B383,E$1)),"")</f>
        <v/>
      </c>
      <c r="F383" s="79" t="str" cm="1">
        <f t="array" aca="1" ref="F383" ca="1">IF(AND($A383&lt;&gt;"",$A383&lt;&gt;"fin"),IF(INDEX(Dépenses!$A$2:$O$5000,$B383,F$1)="","",INDEX(Dépenses!$A$2:$O$5000,$B383,F$1)),"")</f>
        <v/>
      </c>
      <c r="G383" s="80" t="str" cm="1">
        <f t="array" aca="1" ref="G383" ca="1">IF(AND($A383&lt;&gt;"",$A383&lt;&gt;"fin"),IF(INDEX(Dépenses!$A$2:$O$5000,$B383,G$1)="","",INDEX(Dépenses!$A$2:$O$5000,$B383,G$1)),"")</f>
        <v/>
      </c>
      <c r="H383" s="11" t="str" cm="1">
        <f t="array" aca="1" ref="H383" ca="1">IF(AND($A383&lt;&gt;"",$A383&lt;&gt;"fin"),IF(INDEX(Dépenses!$A$2:$O$5000,$B383,H$1)="","",INDEX(Dépenses!$A$2:$O$5000,$B383,H$1)),"")</f>
        <v/>
      </c>
      <c r="I383" s="79" t="str" cm="1">
        <f t="array" aca="1" ref="I383" ca="1">IF(AND($A383&lt;&gt;"",$A383&lt;&gt;"fin"),IF(INDEX(Dépenses!$A$2:$O$5000,$B383,I$1)="","",INDEX(Dépenses!$A$2:$O$5000,$B383,I$1)),"")</f>
        <v/>
      </c>
      <c r="J383" s="81" t="str" cm="1">
        <f t="array" aca="1" ref="J383" ca="1">IF(AND($A383&lt;&gt;"",$A383&lt;&gt;"fin"),IF(INDEX(Dépenses!$A$2:$O$5000,$B383,J$1)="","",INDEX(Dépenses!$A$2:$O$5000,$B383,J$1)),"")</f>
        <v/>
      </c>
      <c r="K383" s="10" t="str" cm="1">
        <f t="array" aca="1" ref="K383" ca="1">IF(AND($A383&lt;&gt;"",$A383&lt;&gt;"fin"),IF(INDEX(Dépenses!$A$2:$T$5000,$B383,K$1)="","",INDEX(Dépenses!$A$2:$T$5000,$B383,K$1)),"")</f>
        <v/>
      </c>
      <c r="L383" s="10" t="str" cm="1">
        <f t="array" aca="1" ref="L383" ca="1">IF(AND($A383&lt;&gt;"",$A383&lt;&gt;"fin"),IF(INDEX(Dépenses!$A$2:$T$5000,$B383,L$1)="","",INDEX(Dépenses!$A$2:$T$5000,$B383,L$1)),"")</f>
        <v/>
      </c>
      <c r="M383" s="10" t="str" cm="1">
        <f t="array" aca="1" ref="M383" ca="1">IF(AND($A383&lt;&gt;"",$A383&lt;&gt;"fin"),IF(INDEX(Dépenses!$A$2:$T$5000,$B383,M$1)="","",INDEX(Dépenses!$A$2:$T$5000,$B383,M$1)),"")</f>
        <v/>
      </c>
      <c r="N383" s="10" t="str" cm="1">
        <f t="array" aca="1" ref="N383" ca="1">IF(AND($A383&lt;&gt;"",$A383&lt;&gt;"fin"),IF(INDEX(Dépenses!$A$2:$T$5000,$B383,N$1)="","",INDEX(Dépenses!$A$2:$T$5000,$B383,N$1)),"")</f>
        <v/>
      </c>
      <c r="O383" s="10" t="str" cm="1">
        <f t="array" aca="1" ref="O383" ca="1">IF(AND($A383&lt;&gt;"",$A383&lt;&gt;"fin"),IF(INDEX(Dépenses!$A$2:$T$5000,$B383,O$1)="","",INDEX(Dépenses!$A$2:$T$5000,$B383,O$1)),"")</f>
        <v/>
      </c>
      <c r="P383" s="10" t="str" cm="1">
        <f t="array" aca="1" ref="P383" ca="1">IF(AND($A383&lt;&gt;"",$A383&lt;&gt;"fin"),IF(INDEX(Dépenses!$A$2:$T$5000,$B383,P$1)="","",INDEX(Dépenses!$A$2:$T$5000,$B383,P$1)),"")</f>
        <v/>
      </c>
      <c r="Q383" s="10" t="str" cm="1">
        <f t="array" aca="1" ref="Q383" ca="1">IF(AND($A383&lt;&gt;"",$A383&lt;&gt;"fin"),IF(INDEX(Dépenses!$A$2:$T$5000,$B383,Q$1)="","",INDEX(Dépenses!$A$2:$T$5000,$B383,Q$1)),"")</f>
        <v/>
      </c>
      <c r="R383" s="10" t="str" cm="1">
        <f t="array" aca="1" ref="R383" ca="1">IF(AND($A383&lt;&gt;"",$A383&lt;&gt;"fin"),IF(INDEX(Dépenses!$A$2:$T$5000,$B383,R$1)="","",INDEX(Dépenses!$A$2:$T$5000,$B383,R$1)),"")</f>
        <v/>
      </c>
      <c r="S383" s="10" t="str" cm="1">
        <f t="array" aca="1" ref="S383" ca="1">IF(AND($A383&lt;&gt;"",$A383&lt;&gt;"fin"),IF(INDEX(Dépenses!$A$2:$T$5000,$B383,S$1)="","",INDEX(Dépenses!$A$2:$T$5000,$B383,S$1)),"")</f>
        <v/>
      </c>
      <c r="T383" s="10" t="str" cm="1">
        <f t="array" aca="1" ref="T383" ca="1">IF(AND($A383&lt;&gt;"",$A383&lt;&gt;"fin"),IF(INDEX(Dépenses!$A$2:$T$5000,$B383,T$1)="","",INDEX(Dépenses!$A$2:$T$5000,$B383,T$1)),"")</f>
        <v/>
      </c>
    </row>
    <row r="384" spans="1:20" x14ac:dyDescent="0.25">
      <c r="A384" t="str">
        <f ca="1">IF(OR(A383="",A383="fin"),"",IF(ISNA(MATCH($F$3,OFFSET(Dépenses!$F$2:$F$5000,B383,0),0)),"fin",MATCH($F$3,OFFSET(Dépenses!$F$2:$F$5000,B383,0),0)))</f>
        <v/>
      </c>
      <c r="B384" t="str">
        <f t="shared" ca="1" si="7"/>
        <v/>
      </c>
      <c r="D384" s="79" t="str" cm="1">
        <f t="array" aca="1" ref="D384" ca="1">IF(AND($A384&lt;&gt;"",$A384&lt;&gt;"fin"),IF(INDEX(Dépenses!$A$2:$O$5000,$B384,D$1)="","",INDEX(Dépenses!$A$2:$O$5000,$B384,D$1)),"")</f>
        <v/>
      </c>
      <c r="E384" s="79" t="str" cm="1">
        <f t="array" aca="1" ref="E384" ca="1">IF(AND($A384&lt;&gt;"",$A384&lt;&gt;"fin"),IF(INDEX(Dépenses!$A$2:$O$5000,$B384,E$1)="","",INDEX(Dépenses!$A$2:$O$5000,$B384,E$1)),"")</f>
        <v/>
      </c>
      <c r="F384" s="79" t="str" cm="1">
        <f t="array" aca="1" ref="F384" ca="1">IF(AND($A384&lt;&gt;"",$A384&lt;&gt;"fin"),IF(INDEX(Dépenses!$A$2:$O$5000,$B384,F$1)="","",INDEX(Dépenses!$A$2:$O$5000,$B384,F$1)),"")</f>
        <v/>
      </c>
      <c r="G384" s="80" t="str" cm="1">
        <f t="array" aca="1" ref="G384" ca="1">IF(AND($A384&lt;&gt;"",$A384&lt;&gt;"fin"),IF(INDEX(Dépenses!$A$2:$O$5000,$B384,G$1)="","",INDEX(Dépenses!$A$2:$O$5000,$B384,G$1)),"")</f>
        <v/>
      </c>
      <c r="H384" s="11" t="str" cm="1">
        <f t="array" aca="1" ref="H384" ca="1">IF(AND($A384&lt;&gt;"",$A384&lt;&gt;"fin"),IF(INDEX(Dépenses!$A$2:$O$5000,$B384,H$1)="","",INDEX(Dépenses!$A$2:$O$5000,$B384,H$1)),"")</f>
        <v/>
      </c>
      <c r="I384" s="79" t="str" cm="1">
        <f t="array" aca="1" ref="I384" ca="1">IF(AND($A384&lt;&gt;"",$A384&lt;&gt;"fin"),IF(INDEX(Dépenses!$A$2:$O$5000,$B384,I$1)="","",INDEX(Dépenses!$A$2:$O$5000,$B384,I$1)),"")</f>
        <v/>
      </c>
      <c r="J384" s="81" t="str" cm="1">
        <f t="array" aca="1" ref="J384" ca="1">IF(AND($A384&lt;&gt;"",$A384&lt;&gt;"fin"),IF(INDEX(Dépenses!$A$2:$O$5000,$B384,J$1)="","",INDEX(Dépenses!$A$2:$O$5000,$B384,J$1)),"")</f>
        <v/>
      </c>
      <c r="K384" s="10" t="str" cm="1">
        <f t="array" aca="1" ref="K384" ca="1">IF(AND($A384&lt;&gt;"",$A384&lt;&gt;"fin"),IF(INDEX(Dépenses!$A$2:$T$5000,$B384,K$1)="","",INDEX(Dépenses!$A$2:$T$5000,$B384,K$1)),"")</f>
        <v/>
      </c>
      <c r="L384" s="10" t="str" cm="1">
        <f t="array" aca="1" ref="L384" ca="1">IF(AND($A384&lt;&gt;"",$A384&lt;&gt;"fin"),IF(INDEX(Dépenses!$A$2:$T$5000,$B384,L$1)="","",INDEX(Dépenses!$A$2:$T$5000,$B384,L$1)),"")</f>
        <v/>
      </c>
      <c r="M384" s="10" t="str" cm="1">
        <f t="array" aca="1" ref="M384" ca="1">IF(AND($A384&lt;&gt;"",$A384&lt;&gt;"fin"),IF(INDEX(Dépenses!$A$2:$T$5000,$B384,M$1)="","",INDEX(Dépenses!$A$2:$T$5000,$B384,M$1)),"")</f>
        <v/>
      </c>
      <c r="N384" s="10" t="str" cm="1">
        <f t="array" aca="1" ref="N384" ca="1">IF(AND($A384&lt;&gt;"",$A384&lt;&gt;"fin"),IF(INDEX(Dépenses!$A$2:$T$5000,$B384,N$1)="","",INDEX(Dépenses!$A$2:$T$5000,$B384,N$1)),"")</f>
        <v/>
      </c>
      <c r="O384" s="10" t="str" cm="1">
        <f t="array" aca="1" ref="O384" ca="1">IF(AND($A384&lt;&gt;"",$A384&lt;&gt;"fin"),IF(INDEX(Dépenses!$A$2:$T$5000,$B384,O$1)="","",INDEX(Dépenses!$A$2:$T$5000,$B384,O$1)),"")</f>
        <v/>
      </c>
      <c r="P384" s="10" t="str" cm="1">
        <f t="array" aca="1" ref="P384" ca="1">IF(AND($A384&lt;&gt;"",$A384&lt;&gt;"fin"),IF(INDEX(Dépenses!$A$2:$T$5000,$B384,P$1)="","",INDEX(Dépenses!$A$2:$T$5000,$B384,P$1)),"")</f>
        <v/>
      </c>
      <c r="Q384" s="10" t="str" cm="1">
        <f t="array" aca="1" ref="Q384" ca="1">IF(AND($A384&lt;&gt;"",$A384&lt;&gt;"fin"),IF(INDEX(Dépenses!$A$2:$T$5000,$B384,Q$1)="","",INDEX(Dépenses!$A$2:$T$5000,$B384,Q$1)),"")</f>
        <v/>
      </c>
      <c r="R384" s="10" t="str" cm="1">
        <f t="array" aca="1" ref="R384" ca="1">IF(AND($A384&lt;&gt;"",$A384&lt;&gt;"fin"),IF(INDEX(Dépenses!$A$2:$T$5000,$B384,R$1)="","",INDEX(Dépenses!$A$2:$T$5000,$B384,R$1)),"")</f>
        <v/>
      </c>
      <c r="S384" s="10" t="str" cm="1">
        <f t="array" aca="1" ref="S384" ca="1">IF(AND($A384&lt;&gt;"",$A384&lt;&gt;"fin"),IF(INDEX(Dépenses!$A$2:$T$5000,$B384,S$1)="","",INDEX(Dépenses!$A$2:$T$5000,$B384,S$1)),"")</f>
        <v/>
      </c>
      <c r="T384" s="10" t="str" cm="1">
        <f t="array" aca="1" ref="T384" ca="1">IF(AND($A384&lt;&gt;"",$A384&lt;&gt;"fin"),IF(INDEX(Dépenses!$A$2:$T$5000,$B384,T$1)="","",INDEX(Dépenses!$A$2:$T$5000,$B384,T$1)),"")</f>
        <v/>
      </c>
    </row>
    <row r="385" spans="1:20" x14ac:dyDescent="0.25">
      <c r="A385" t="str">
        <f ca="1">IF(OR(A384="",A384="fin"),"",IF(ISNA(MATCH($F$3,OFFSET(Dépenses!$F$2:$F$5000,B384,0),0)),"fin",MATCH($F$3,OFFSET(Dépenses!$F$2:$F$5000,B384,0),0)))</f>
        <v/>
      </c>
      <c r="B385" t="str">
        <f t="shared" ca="1" si="7"/>
        <v/>
      </c>
      <c r="D385" s="79" t="str" cm="1">
        <f t="array" aca="1" ref="D385" ca="1">IF(AND($A385&lt;&gt;"",$A385&lt;&gt;"fin"),IF(INDEX(Dépenses!$A$2:$O$5000,$B385,D$1)="","",INDEX(Dépenses!$A$2:$O$5000,$B385,D$1)),"")</f>
        <v/>
      </c>
      <c r="E385" s="79" t="str" cm="1">
        <f t="array" aca="1" ref="E385" ca="1">IF(AND($A385&lt;&gt;"",$A385&lt;&gt;"fin"),IF(INDEX(Dépenses!$A$2:$O$5000,$B385,E$1)="","",INDEX(Dépenses!$A$2:$O$5000,$B385,E$1)),"")</f>
        <v/>
      </c>
      <c r="F385" s="79" t="str" cm="1">
        <f t="array" aca="1" ref="F385" ca="1">IF(AND($A385&lt;&gt;"",$A385&lt;&gt;"fin"),IF(INDEX(Dépenses!$A$2:$O$5000,$B385,F$1)="","",INDEX(Dépenses!$A$2:$O$5000,$B385,F$1)),"")</f>
        <v/>
      </c>
      <c r="G385" s="80" t="str" cm="1">
        <f t="array" aca="1" ref="G385" ca="1">IF(AND($A385&lt;&gt;"",$A385&lt;&gt;"fin"),IF(INDEX(Dépenses!$A$2:$O$5000,$B385,G$1)="","",INDEX(Dépenses!$A$2:$O$5000,$B385,G$1)),"")</f>
        <v/>
      </c>
      <c r="H385" s="11" t="str" cm="1">
        <f t="array" aca="1" ref="H385" ca="1">IF(AND($A385&lt;&gt;"",$A385&lt;&gt;"fin"),IF(INDEX(Dépenses!$A$2:$O$5000,$B385,H$1)="","",INDEX(Dépenses!$A$2:$O$5000,$B385,H$1)),"")</f>
        <v/>
      </c>
      <c r="I385" s="79" t="str" cm="1">
        <f t="array" aca="1" ref="I385" ca="1">IF(AND($A385&lt;&gt;"",$A385&lt;&gt;"fin"),IF(INDEX(Dépenses!$A$2:$O$5000,$B385,I$1)="","",INDEX(Dépenses!$A$2:$O$5000,$B385,I$1)),"")</f>
        <v/>
      </c>
      <c r="J385" s="81" t="str" cm="1">
        <f t="array" aca="1" ref="J385" ca="1">IF(AND($A385&lt;&gt;"",$A385&lt;&gt;"fin"),IF(INDEX(Dépenses!$A$2:$O$5000,$B385,J$1)="","",INDEX(Dépenses!$A$2:$O$5000,$B385,J$1)),"")</f>
        <v/>
      </c>
      <c r="K385" s="10" t="str" cm="1">
        <f t="array" aca="1" ref="K385" ca="1">IF(AND($A385&lt;&gt;"",$A385&lt;&gt;"fin"),IF(INDEX(Dépenses!$A$2:$T$5000,$B385,K$1)="","",INDEX(Dépenses!$A$2:$T$5000,$B385,K$1)),"")</f>
        <v/>
      </c>
      <c r="L385" s="10" t="str" cm="1">
        <f t="array" aca="1" ref="L385" ca="1">IF(AND($A385&lt;&gt;"",$A385&lt;&gt;"fin"),IF(INDEX(Dépenses!$A$2:$T$5000,$B385,L$1)="","",INDEX(Dépenses!$A$2:$T$5000,$B385,L$1)),"")</f>
        <v/>
      </c>
      <c r="M385" s="10" t="str" cm="1">
        <f t="array" aca="1" ref="M385" ca="1">IF(AND($A385&lt;&gt;"",$A385&lt;&gt;"fin"),IF(INDEX(Dépenses!$A$2:$T$5000,$B385,M$1)="","",INDEX(Dépenses!$A$2:$T$5000,$B385,M$1)),"")</f>
        <v/>
      </c>
      <c r="N385" s="10" t="str" cm="1">
        <f t="array" aca="1" ref="N385" ca="1">IF(AND($A385&lt;&gt;"",$A385&lt;&gt;"fin"),IF(INDEX(Dépenses!$A$2:$T$5000,$B385,N$1)="","",INDEX(Dépenses!$A$2:$T$5000,$B385,N$1)),"")</f>
        <v/>
      </c>
      <c r="O385" s="10" t="str" cm="1">
        <f t="array" aca="1" ref="O385" ca="1">IF(AND($A385&lt;&gt;"",$A385&lt;&gt;"fin"),IF(INDEX(Dépenses!$A$2:$T$5000,$B385,O$1)="","",INDEX(Dépenses!$A$2:$T$5000,$B385,O$1)),"")</f>
        <v/>
      </c>
      <c r="P385" s="10" t="str" cm="1">
        <f t="array" aca="1" ref="P385" ca="1">IF(AND($A385&lt;&gt;"",$A385&lt;&gt;"fin"),IF(INDEX(Dépenses!$A$2:$T$5000,$B385,P$1)="","",INDEX(Dépenses!$A$2:$T$5000,$B385,P$1)),"")</f>
        <v/>
      </c>
      <c r="Q385" s="10" t="str" cm="1">
        <f t="array" aca="1" ref="Q385" ca="1">IF(AND($A385&lt;&gt;"",$A385&lt;&gt;"fin"),IF(INDEX(Dépenses!$A$2:$T$5000,$B385,Q$1)="","",INDEX(Dépenses!$A$2:$T$5000,$B385,Q$1)),"")</f>
        <v/>
      </c>
      <c r="R385" s="10" t="str" cm="1">
        <f t="array" aca="1" ref="R385" ca="1">IF(AND($A385&lt;&gt;"",$A385&lt;&gt;"fin"),IF(INDEX(Dépenses!$A$2:$T$5000,$B385,R$1)="","",INDEX(Dépenses!$A$2:$T$5000,$B385,R$1)),"")</f>
        <v/>
      </c>
      <c r="S385" s="10" t="str" cm="1">
        <f t="array" aca="1" ref="S385" ca="1">IF(AND($A385&lt;&gt;"",$A385&lt;&gt;"fin"),IF(INDEX(Dépenses!$A$2:$T$5000,$B385,S$1)="","",INDEX(Dépenses!$A$2:$T$5000,$B385,S$1)),"")</f>
        <v/>
      </c>
      <c r="T385" s="10" t="str" cm="1">
        <f t="array" aca="1" ref="T385" ca="1">IF(AND($A385&lt;&gt;"",$A385&lt;&gt;"fin"),IF(INDEX(Dépenses!$A$2:$T$5000,$B385,T$1)="","",INDEX(Dépenses!$A$2:$T$5000,$B385,T$1)),"")</f>
        <v/>
      </c>
    </row>
    <row r="386" spans="1:20" x14ac:dyDescent="0.25">
      <c r="A386" t="str">
        <f ca="1">IF(OR(A385="",A385="fin"),"",IF(ISNA(MATCH($F$3,OFFSET(Dépenses!$F$2:$F$5000,B385,0),0)),"fin",MATCH($F$3,OFFSET(Dépenses!$F$2:$F$5000,B385,0),0)))</f>
        <v/>
      </c>
      <c r="B386" t="str">
        <f t="shared" ca="1" si="7"/>
        <v/>
      </c>
      <c r="D386" s="79" t="str" cm="1">
        <f t="array" aca="1" ref="D386" ca="1">IF(AND($A386&lt;&gt;"",$A386&lt;&gt;"fin"),IF(INDEX(Dépenses!$A$2:$O$5000,$B386,D$1)="","",INDEX(Dépenses!$A$2:$O$5000,$B386,D$1)),"")</f>
        <v/>
      </c>
      <c r="E386" s="79" t="str" cm="1">
        <f t="array" aca="1" ref="E386" ca="1">IF(AND($A386&lt;&gt;"",$A386&lt;&gt;"fin"),IF(INDEX(Dépenses!$A$2:$O$5000,$B386,E$1)="","",INDEX(Dépenses!$A$2:$O$5000,$B386,E$1)),"")</f>
        <v/>
      </c>
      <c r="F386" s="79" t="str" cm="1">
        <f t="array" aca="1" ref="F386" ca="1">IF(AND($A386&lt;&gt;"",$A386&lt;&gt;"fin"),IF(INDEX(Dépenses!$A$2:$O$5000,$B386,F$1)="","",INDEX(Dépenses!$A$2:$O$5000,$B386,F$1)),"")</f>
        <v/>
      </c>
      <c r="G386" s="80" t="str" cm="1">
        <f t="array" aca="1" ref="G386" ca="1">IF(AND($A386&lt;&gt;"",$A386&lt;&gt;"fin"),IF(INDEX(Dépenses!$A$2:$O$5000,$B386,G$1)="","",INDEX(Dépenses!$A$2:$O$5000,$B386,G$1)),"")</f>
        <v/>
      </c>
      <c r="H386" s="11" t="str" cm="1">
        <f t="array" aca="1" ref="H386" ca="1">IF(AND($A386&lt;&gt;"",$A386&lt;&gt;"fin"),IF(INDEX(Dépenses!$A$2:$O$5000,$B386,H$1)="","",INDEX(Dépenses!$A$2:$O$5000,$B386,H$1)),"")</f>
        <v/>
      </c>
      <c r="I386" s="79" t="str" cm="1">
        <f t="array" aca="1" ref="I386" ca="1">IF(AND($A386&lt;&gt;"",$A386&lt;&gt;"fin"),IF(INDEX(Dépenses!$A$2:$O$5000,$B386,I$1)="","",INDEX(Dépenses!$A$2:$O$5000,$B386,I$1)),"")</f>
        <v/>
      </c>
      <c r="J386" s="81" t="str" cm="1">
        <f t="array" aca="1" ref="J386" ca="1">IF(AND($A386&lt;&gt;"",$A386&lt;&gt;"fin"),IF(INDEX(Dépenses!$A$2:$O$5000,$B386,J$1)="","",INDEX(Dépenses!$A$2:$O$5000,$B386,J$1)),"")</f>
        <v/>
      </c>
      <c r="K386" s="10" t="str" cm="1">
        <f t="array" aca="1" ref="K386" ca="1">IF(AND($A386&lt;&gt;"",$A386&lt;&gt;"fin"),IF(INDEX(Dépenses!$A$2:$T$5000,$B386,K$1)="","",INDEX(Dépenses!$A$2:$T$5000,$B386,K$1)),"")</f>
        <v/>
      </c>
      <c r="L386" s="10" t="str" cm="1">
        <f t="array" aca="1" ref="L386" ca="1">IF(AND($A386&lt;&gt;"",$A386&lt;&gt;"fin"),IF(INDEX(Dépenses!$A$2:$T$5000,$B386,L$1)="","",INDEX(Dépenses!$A$2:$T$5000,$B386,L$1)),"")</f>
        <v/>
      </c>
      <c r="M386" s="10" t="str" cm="1">
        <f t="array" aca="1" ref="M386" ca="1">IF(AND($A386&lt;&gt;"",$A386&lt;&gt;"fin"),IF(INDEX(Dépenses!$A$2:$T$5000,$B386,M$1)="","",INDEX(Dépenses!$A$2:$T$5000,$B386,M$1)),"")</f>
        <v/>
      </c>
      <c r="N386" s="10" t="str" cm="1">
        <f t="array" aca="1" ref="N386" ca="1">IF(AND($A386&lt;&gt;"",$A386&lt;&gt;"fin"),IF(INDEX(Dépenses!$A$2:$T$5000,$B386,N$1)="","",INDEX(Dépenses!$A$2:$T$5000,$B386,N$1)),"")</f>
        <v/>
      </c>
      <c r="O386" s="10" t="str" cm="1">
        <f t="array" aca="1" ref="O386" ca="1">IF(AND($A386&lt;&gt;"",$A386&lt;&gt;"fin"),IF(INDEX(Dépenses!$A$2:$T$5000,$B386,O$1)="","",INDEX(Dépenses!$A$2:$T$5000,$B386,O$1)),"")</f>
        <v/>
      </c>
      <c r="P386" s="10" t="str" cm="1">
        <f t="array" aca="1" ref="P386" ca="1">IF(AND($A386&lt;&gt;"",$A386&lt;&gt;"fin"),IF(INDEX(Dépenses!$A$2:$T$5000,$B386,P$1)="","",INDEX(Dépenses!$A$2:$T$5000,$B386,P$1)),"")</f>
        <v/>
      </c>
      <c r="Q386" s="10" t="str" cm="1">
        <f t="array" aca="1" ref="Q386" ca="1">IF(AND($A386&lt;&gt;"",$A386&lt;&gt;"fin"),IF(INDEX(Dépenses!$A$2:$T$5000,$B386,Q$1)="","",INDEX(Dépenses!$A$2:$T$5000,$B386,Q$1)),"")</f>
        <v/>
      </c>
      <c r="R386" s="10" t="str" cm="1">
        <f t="array" aca="1" ref="R386" ca="1">IF(AND($A386&lt;&gt;"",$A386&lt;&gt;"fin"),IF(INDEX(Dépenses!$A$2:$T$5000,$B386,R$1)="","",INDEX(Dépenses!$A$2:$T$5000,$B386,R$1)),"")</f>
        <v/>
      </c>
      <c r="S386" s="10" t="str" cm="1">
        <f t="array" aca="1" ref="S386" ca="1">IF(AND($A386&lt;&gt;"",$A386&lt;&gt;"fin"),IF(INDEX(Dépenses!$A$2:$T$5000,$B386,S$1)="","",INDEX(Dépenses!$A$2:$T$5000,$B386,S$1)),"")</f>
        <v/>
      </c>
      <c r="T386" s="10" t="str" cm="1">
        <f t="array" aca="1" ref="T386" ca="1">IF(AND($A386&lt;&gt;"",$A386&lt;&gt;"fin"),IF(INDEX(Dépenses!$A$2:$T$5000,$B386,T$1)="","",INDEX(Dépenses!$A$2:$T$5000,$B386,T$1)),"")</f>
        <v/>
      </c>
    </row>
    <row r="387" spans="1:20" x14ac:dyDescent="0.25">
      <c r="A387" t="str">
        <f ca="1">IF(OR(A386="",A386="fin"),"",IF(ISNA(MATCH($F$3,OFFSET(Dépenses!$F$2:$F$5000,B386,0),0)),"fin",MATCH($F$3,OFFSET(Dépenses!$F$2:$F$5000,B386,0),0)))</f>
        <v/>
      </c>
      <c r="B387" t="str">
        <f t="shared" ca="1" si="7"/>
        <v/>
      </c>
      <c r="D387" s="79" t="str" cm="1">
        <f t="array" aca="1" ref="D387" ca="1">IF(AND($A387&lt;&gt;"",$A387&lt;&gt;"fin"),IF(INDEX(Dépenses!$A$2:$O$5000,$B387,D$1)="","",INDEX(Dépenses!$A$2:$O$5000,$B387,D$1)),"")</f>
        <v/>
      </c>
      <c r="E387" s="79" t="str" cm="1">
        <f t="array" aca="1" ref="E387" ca="1">IF(AND($A387&lt;&gt;"",$A387&lt;&gt;"fin"),IF(INDEX(Dépenses!$A$2:$O$5000,$B387,E$1)="","",INDEX(Dépenses!$A$2:$O$5000,$B387,E$1)),"")</f>
        <v/>
      </c>
      <c r="F387" s="79" t="str" cm="1">
        <f t="array" aca="1" ref="F387" ca="1">IF(AND($A387&lt;&gt;"",$A387&lt;&gt;"fin"),IF(INDEX(Dépenses!$A$2:$O$5000,$B387,F$1)="","",INDEX(Dépenses!$A$2:$O$5000,$B387,F$1)),"")</f>
        <v/>
      </c>
      <c r="G387" s="80" t="str" cm="1">
        <f t="array" aca="1" ref="G387" ca="1">IF(AND($A387&lt;&gt;"",$A387&lt;&gt;"fin"),IF(INDEX(Dépenses!$A$2:$O$5000,$B387,G$1)="","",INDEX(Dépenses!$A$2:$O$5000,$B387,G$1)),"")</f>
        <v/>
      </c>
      <c r="H387" s="11" t="str" cm="1">
        <f t="array" aca="1" ref="H387" ca="1">IF(AND($A387&lt;&gt;"",$A387&lt;&gt;"fin"),IF(INDEX(Dépenses!$A$2:$O$5000,$B387,H$1)="","",INDEX(Dépenses!$A$2:$O$5000,$B387,H$1)),"")</f>
        <v/>
      </c>
      <c r="I387" s="79" t="str" cm="1">
        <f t="array" aca="1" ref="I387" ca="1">IF(AND($A387&lt;&gt;"",$A387&lt;&gt;"fin"),IF(INDEX(Dépenses!$A$2:$O$5000,$B387,I$1)="","",INDEX(Dépenses!$A$2:$O$5000,$B387,I$1)),"")</f>
        <v/>
      </c>
      <c r="J387" s="81" t="str" cm="1">
        <f t="array" aca="1" ref="J387" ca="1">IF(AND($A387&lt;&gt;"",$A387&lt;&gt;"fin"),IF(INDEX(Dépenses!$A$2:$O$5000,$B387,J$1)="","",INDEX(Dépenses!$A$2:$O$5000,$B387,J$1)),"")</f>
        <v/>
      </c>
      <c r="K387" s="10" t="str" cm="1">
        <f t="array" aca="1" ref="K387" ca="1">IF(AND($A387&lt;&gt;"",$A387&lt;&gt;"fin"),IF(INDEX(Dépenses!$A$2:$T$5000,$B387,K$1)="","",INDEX(Dépenses!$A$2:$T$5000,$B387,K$1)),"")</f>
        <v/>
      </c>
      <c r="L387" s="10" t="str" cm="1">
        <f t="array" aca="1" ref="L387" ca="1">IF(AND($A387&lt;&gt;"",$A387&lt;&gt;"fin"),IF(INDEX(Dépenses!$A$2:$T$5000,$B387,L$1)="","",INDEX(Dépenses!$A$2:$T$5000,$B387,L$1)),"")</f>
        <v/>
      </c>
      <c r="M387" s="10" t="str" cm="1">
        <f t="array" aca="1" ref="M387" ca="1">IF(AND($A387&lt;&gt;"",$A387&lt;&gt;"fin"),IF(INDEX(Dépenses!$A$2:$T$5000,$B387,M$1)="","",INDEX(Dépenses!$A$2:$T$5000,$B387,M$1)),"")</f>
        <v/>
      </c>
      <c r="N387" s="10" t="str" cm="1">
        <f t="array" aca="1" ref="N387" ca="1">IF(AND($A387&lt;&gt;"",$A387&lt;&gt;"fin"),IF(INDEX(Dépenses!$A$2:$T$5000,$B387,N$1)="","",INDEX(Dépenses!$A$2:$T$5000,$B387,N$1)),"")</f>
        <v/>
      </c>
      <c r="O387" s="10" t="str" cm="1">
        <f t="array" aca="1" ref="O387" ca="1">IF(AND($A387&lt;&gt;"",$A387&lt;&gt;"fin"),IF(INDEX(Dépenses!$A$2:$T$5000,$B387,O$1)="","",INDEX(Dépenses!$A$2:$T$5000,$B387,O$1)),"")</f>
        <v/>
      </c>
      <c r="P387" s="10" t="str" cm="1">
        <f t="array" aca="1" ref="P387" ca="1">IF(AND($A387&lt;&gt;"",$A387&lt;&gt;"fin"),IF(INDEX(Dépenses!$A$2:$T$5000,$B387,P$1)="","",INDEX(Dépenses!$A$2:$T$5000,$B387,P$1)),"")</f>
        <v/>
      </c>
      <c r="Q387" s="10" t="str" cm="1">
        <f t="array" aca="1" ref="Q387" ca="1">IF(AND($A387&lt;&gt;"",$A387&lt;&gt;"fin"),IF(INDEX(Dépenses!$A$2:$T$5000,$B387,Q$1)="","",INDEX(Dépenses!$A$2:$T$5000,$B387,Q$1)),"")</f>
        <v/>
      </c>
      <c r="R387" s="10" t="str" cm="1">
        <f t="array" aca="1" ref="R387" ca="1">IF(AND($A387&lt;&gt;"",$A387&lt;&gt;"fin"),IF(INDEX(Dépenses!$A$2:$T$5000,$B387,R$1)="","",INDEX(Dépenses!$A$2:$T$5000,$B387,R$1)),"")</f>
        <v/>
      </c>
      <c r="S387" s="10" t="str" cm="1">
        <f t="array" aca="1" ref="S387" ca="1">IF(AND($A387&lt;&gt;"",$A387&lt;&gt;"fin"),IF(INDEX(Dépenses!$A$2:$T$5000,$B387,S$1)="","",INDEX(Dépenses!$A$2:$T$5000,$B387,S$1)),"")</f>
        <v/>
      </c>
      <c r="T387" s="10" t="str" cm="1">
        <f t="array" aca="1" ref="T387" ca="1">IF(AND($A387&lt;&gt;"",$A387&lt;&gt;"fin"),IF(INDEX(Dépenses!$A$2:$T$5000,$B387,T$1)="","",INDEX(Dépenses!$A$2:$T$5000,$B387,T$1)),"")</f>
        <v/>
      </c>
    </row>
    <row r="388" spans="1:20" x14ac:dyDescent="0.25">
      <c r="A388" t="str">
        <f ca="1">IF(OR(A387="",A387="fin"),"",IF(ISNA(MATCH($F$3,OFFSET(Dépenses!$F$2:$F$5000,B387,0),0)),"fin",MATCH($F$3,OFFSET(Dépenses!$F$2:$F$5000,B387,0),0)))</f>
        <v/>
      </c>
      <c r="B388" t="str">
        <f t="shared" ca="1" si="7"/>
        <v/>
      </c>
      <c r="D388" s="79" t="str" cm="1">
        <f t="array" aca="1" ref="D388" ca="1">IF(AND($A388&lt;&gt;"",$A388&lt;&gt;"fin"),IF(INDEX(Dépenses!$A$2:$O$5000,$B388,D$1)="","",INDEX(Dépenses!$A$2:$O$5000,$B388,D$1)),"")</f>
        <v/>
      </c>
      <c r="E388" s="79" t="str" cm="1">
        <f t="array" aca="1" ref="E388" ca="1">IF(AND($A388&lt;&gt;"",$A388&lt;&gt;"fin"),IF(INDEX(Dépenses!$A$2:$O$5000,$B388,E$1)="","",INDEX(Dépenses!$A$2:$O$5000,$B388,E$1)),"")</f>
        <v/>
      </c>
      <c r="F388" s="79" t="str" cm="1">
        <f t="array" aca="1" ref="F388" ca="1">IF(AND($A388&lt;&gt;"",$A388&lt;&gt;"fin"),IF(INDEX(Dépenses!$A$2:$O$5000,$B388,F$1)="","",INDEX(Dépenses!$A$2:$O$5000,$B388,F$1)),"")</f>
        <v/>
      </c>
      <c r="G388" s="80" t="str" cm="1">
        <f t="array" aca="1" ref="G388" ca="1">IF(AND($A388&lt;&gt;"",$A388&lt;&gt;"fin"),IF(INDEX(Dépenses!$A$2:$O$5000,$B388,G$1)="","",INDEX(Dépenses!$A$2:$O$5000,$B388,G$1)),"")</f>
        <v/>
      </c>
      <c r="H388" s="11" t="str" cm="1">
        <f t="array" aca="1" ref="H388" ca="1">IF(AND($A388&lt;&gt;"",$A388&lt;&gt;"fin"),IF(INDEX(Dépenses!$A$2:$O$5000,$B388,H$1)="","",INDEX(Dépenses!$A$2:$O$5000,$B388,H$1)),"")</f>
        <v/>
      </c>
      <c r="I388" s="79" t="str" cm="1">
        <f t="array" aca="1" ref="I388" ca="1">IF(AND($A388&lt;&gt;"",$A388&lt;&gt;"fin"),IF(INDEX(Dépenses!$A$2:$O$5000,$B388,I$1)="","",INDEX(Dépenses!$A$2:$O$5000,$B388,I$1)),"")</f>
        <v/>
      </c>
      <c r="J388" s="81" t="str" cm="1">
        <f t="array" aca="1" ref="J388" ca="1">IF(AND($A388&lt;&gt;"",$A388&lt;&gt;"fin"),IF(INDEX(Dépenses!$A$2:$O$5000,$B388,J$1)="","",INDEX(Dépenses!$A$2:$O$5000,$B388,J$1)),"")</f>
        <v/>
      </c>
      <c r="K388" s="10" t="str" cm="1">
        <f t="array" aca="1" ref="K388" ca="1">IF(AND($A388&lt;&gt;"",$A388&lt;&gt;"fin"),IF(INDEX(Dépenses!$A$2:$T$5000,$B388,K$1)="","",INDEX(Dépenses!$A$2:$T$5000,$B388,K$1)),"")</f>
        <v/>
      </c>
      <c r="L388" s="10" t="str" cm="1">
        <f t="array" aca="1" ref="L388" ca="1">IF(AND($A388&lt;&gt;"",$A388&lt;&gt;"fin"),IF(INDEX(Dépenses!$A$2:$T$5000,$B388,L$1)="","",INDEX(Dépenses!$A$2:$T$5000,$B388,L$1)),"")</f>
        <v/>
      </c>
      <c r="M388" s="10" t="str" cm="1">
        <f t="array" aca="1" ref="M388" ca="1">IF(AND($A388&lt;&gt;"",$A388&lt;&gt;"fin"),IF(INDEX(Dépenses!$A$2:$T$5000,$B388,M$1)="","",INDEX(Dépenses!$A$2:$T$5000,$B388,M$1)),"")</f>
        <v/>
      </c>
      <c r="N388" s="10" t="str" cm="1">
        <f t="array" aca="1" ref="N388" ca="1">IF(AND($A388&lt;&gt;"",$A388&lt;&gt;"fin"),IF(INDEX(Dépenses!$A$2:$T$5000,$B388,N$1)="","",INDEX(Dépenses!$A$2:$T$5000,$B388,N$1)),"")</f>
        <v/>
      </c>
      <c r="O388" s="10" t="str" cm="1">
        <f t="array" aca="1" ref="O388" ca="1">IF(AND($A388&lt;&gt;"",$A388&lt;&gt;"fin"),IF(INDEX(Dépenses!$A$2:$T$5000,$B388,O$1)="","",INDEX(Dépenses!$A$2:$T$5000,$B388,O$1)),"")</f>
        <v/>
      </c>
      <c r="P388" s="10" t="str" cm="1">
        <f t="array" aca="1" ref="P388" ca="1">IF(AND($A388&lt;&gt;"",$A388&lt;&gt;"fin"),IF(INDEX(Dépenses!$A$2:$T$5000,$B388,P$1)="","",INDEX(Dépenses!$A$2:$T$5000,$B388,P$1)),"")</f>
        <v/>
      </c>
      <c r="Q388" s="10" t="str" cm="1">
        <f t="array" aca="1" ref="Q388" ca="1">IF(AND($A388&lt;&gt;"",$A388&lt;&gt;"fin"),IF(INDEX(Dépenses!$A$2:$T$5000,$B388,Q$1)="","",INDEX(Dépenses!$A$2:$T$5000,$B388,Q$1)),"")</f>
        <v/>
      </c>
      <c r="R388" s="10" t="str" cm="1">
        <f t="array" aca="1" ref="R388" ca="1">IF(AND($A388&lt;&gt;"",$A388&lt;&gt;"fin"),IF(INDEX(Dépenses!$A$2:$T$5000,$B388,R$1)="","",INDEX(Dépenses!$A$2:$T$5000,$B388,R$1)),"")</f>
        <v/>
      </c>
      <c r="S388" s="10" t="str" cm="1">
        <f t="array" aca="1" ref="S388" ca="1">IF(AND($A388&lt;&gt;"",$A388&lt;&gt;"fin"),IF(INDEX(Dépenses!$A$2:$T$5000,$B388,S$1)="","",INDEX(Dépenses!$A$2:$T$5000,$B388,S$1)),"")</f>
        <v/>
      </c>
      <c r="T388" s="10" t="str" cm="1">
        <f t="array" aca="1" ref="T388" ca="1">IF(AND($A388&lt;&gt;"",$A388&lt;&gt;"fin"),IF(INDEX(Dépenses!$A$2:$T$5000,$B388,T$1)="","",INDEX(Dépenses!$A$2:$T$5000,$B388,T$1)),"")</f>
        <v/>
      </c>
    </row>
    <row r="389" spans="1:20" x14ac:dyDescent="0.25">
      <c r="A389" t="str">
        <f ca="1">IF(OR(A388="",A388="fin"),"",IF(ISNA(MATCH($F$3,OFFSET(Dépenses!$F$2:$F$5000,B388,0),0)),"fin",MATCH($F$3,OFFSET(Dépenses!$F$2:$F$5000,B388,0),0)))</f>
        <v/>
      </c>
      <c r="B389" t="str">
        <f t="shared" ca="1" si="7"/>
        <v/>
      </c>
      <c r="D389" s="79" t="str" cm="1">
        <f t="array" aca="1" ref="D389" ca="1">IF(AND($A389&lt;&gt;"",$A389&lt;&gt;"fin"),IF(INDEX(Dépenses!$A$2:$O$5000,$B389,D$1)="","",INDEX(Dépenses!$A$2:$O$5000,$B389,D$1)),"")</f>
        <v/>
      </c>
      <c r="E389" s="79" t="str" cm="1">
        <f t="array" aca="1" ref="E389" ca="1">IF(AND($A389&lt;&gt;"",$A389&lt;&gt;"fin"),IF(INDEX(Dépenses!$A$2:$O$5000,$B389,E$1)="","",INDEX(Dépenses!$A$2:$O$5000,$B389,E$1)),"")</f>
        <v/>
      </c>
      <c r="F389" s="79" t="str" cm="1">
        <f t="array" aca="1" ref="F389" ca="1">IF(AND($A389&lt;&gt;"",$A389&lt;&gt;"fin"),IF(INDEX(Dépenses!$A$2:$O$5000,$B389,F$1)="","",INDEX(Dépenses!$A$2:$O$5000,$B389,F$1)),"")</f>
        <v/>
      </c>
      <c r="G389" s="80" t="str" cm="1">
        <f t="array" aca="1" ref="G389" ca="1">IF(AND($A389&lt;&gt;"",$A389&lt;&gt;"fin"),IF(INDEX(Dépenses!$A$2:$O$5000,$B389,G$1)="","",INDEX(Dépenses!$A$2:$O$5000,$B389,G$1)),"")</f>
        <v/>
      </c>
      <c r="H389" s="11" t="str" cm="1">
        <f t="array" aca="1" ref="H389" ca="1">IF(AND($A389&lt;&gt;"",$A389&lt;&gt;"fin"),IF(INDEX(Dépenses!$A$2:$O$5000,$B389,H$1)="","",INDEX(Dépenses!$A$2:$O$5000,$B389,H$1)),"")</f>
        <v/>
      </c>
      <c r="I389" s="79" t="str" cm="1">
        <f t="array" aca="1" ref="I389" ca="1">IF(AND($A389&lt;&gt;"",$A389&lt;&gt;"fin"),IF(INDEX(Dépenses!$A$2:$O$5000,$B389,I$1)="","",INDEX(Dépenses!$A$2:$O$5000,$B389,I$1)),"")</f>
        <v/>
      </c>
      <c r="J389" s="81" t="str" cm="1">
        <f t="array" aca="1" ref="J389" ca="1">IF(AND($A389&lt;&gt;"",$A389&lt;&gt;"fin"),IF(INDEX(Dépenses!$A$2:$O$5000,$B389,J$1)="","",INDEX(Dépenses!$A$2:$O$5000,$B389,J$1)),"")</f>
        <v/>
      </c>
      <c r="K389" s="10" t="str" cm="1">
        <f t="array" aca="1" ref="K389" ca="1">IF(AND($A389&lt;&gt;"",$A389&lt;&gt;"fin"),IF(INDEX(Dépenses!$A$2:$T$5000,$B389,K$1)="","",INDEX(Dépenses!$A$2:$T$5000,$B389,K$1)),"")</f>
        <v/>
      </c>
      <c r="L389" s="10" t="str" cm="1">
        <f t="array" aca="1" ref="L389" ca="1">IF(AND($A389&lt;&gt;"",$A389&lt;&gt;"fin"),IF(INDEX(Dépenses!$A$2:$T$5000,$B389,L$1)="","",INDEX(Dépenses!$A$2:$T$5000,$B389,L$1)),"")</f>
        <v/>
      </c>
      <c r="M389" s="10" t="str" cm="1">
        <f t="array" aca="1" ref="M389" ca="1">IF(AND($A389&lt;&gt;"",$A389&lt;&gt;"fin"),IF(INDEX(Dépenses!$A$2:$T$5000,$B389,M$1)="","",INDEX(Dépenses!$A$2:$T$5000,$B389,M$1)),"")</f>
        <v/>
      </c>
      <c r="N389" s="10" t="str" cm="1">
        <f t="array" aca="1" ref="N389" ca="1">IF(AND($A389&lt;&gt;"",$A389&lt;&gt;"fin"),IF(INDEX(Dépenses!$A$2:$T$5000,$B389,N$1)="","",INDEX(Dépenses!$A$2:$T$5000,$B389,N$1)),"")</f>
        <v/>
      </c>
      <c r="O389" s="10" t="str" cm="1">
        <f t="array" aca="1" ref="O389" ca="1">IF(AND($A389&lt;&gt;"",$A389&lt;&gt;"fin"),IF(INDEX(Dépenses!$A$2:$T$5000,$B389,O$1)="","",INDEX(Dépenses!$A$2:$T$5000,$B389,O$1)),"")</f>
        <v/>
      </c>
      <c r="P389" s="10" t="str" cm="1">
        <f t="array" aca="1" ref="P389" ca="1">IF(AND($A389&lt;&gt;"",$A389&lt;&gt;"fin"),IF(INDEX(Dépenses!$A$2:$T$5000,$B389,P$1)="","",INDEX(Dépenses!$A$2:$T$5000,$B389,P$1)),"")</f>
        <v/>
      </c>
      <c r="Q389" s="10" t="str" cm="1">
        <f t="array" aca="1" ref="Q389" ca="1">IF(AND($A389&lt;&gt;"",$A389&lt;&gt;"fin"),IF(INDEX(Dépenses!$A$2:$T$5000,$B389,Q$1)="","",INDEX(Dépenses!$A$2:$T$5000,$B389,Q$1)),"")</f>
        <v/>
      </c>
      <c r="R389" s="10" t="str" cm="1">
        <f t="array" aca="1" ref="R389" ca="1">IF(AND($A389&lt;&gt;"",$A389&lt;&gt;"fin"),IF(INDEX(Dépenses!$A$2:$T$5000,$B389,R$1)="","",INDEX(Dépenses!$A$2:$T$5000,$B389,R$1)),"")</f>
        <v/>
      </c>
      <c r="S389" s="10" t="str" cm="1">
        <f t="array" aca="1" ref="S389" ca="1">IF(AND($A389&lt;&gt;"",$A389&lt;&gt;"fin"),IF(INDEX(Dépenses!$A$2:$T$5000,$B389,S$1)="","",INDEX(Dépenses!$A$2:$T$5000,$B389,S$1)),"")</f>
        <v/>
      </c>
      <c r="T389" s="10" t="str" cm="1">
        <f t="array" aca="1" ref="T389" ca="1">IF(AND($A389&lt;&gt;"",$A389&lt;&gt;"fin"),IF(INDEX(Dépenses!$A$2:$T$5000,$B389,T$1)="","",INDEX(Dépenses!$A$2:$T$5000,$B389,T$1)),"")</f>
        <v/>
      </c>
    </row>
    <row r="390" spans="1:20" x14ac:dyDescent="0.25">
      <c r="A390" t="str">
        <f ca="1">IF(OR(A389="",A389="fin"),"",IF(ISNA(MATCH($F$3,OFFSET(Dépenses!$F$2:$F$5000,B389,0),0)),"fin",MATCH($F$3,OFFSET(Dépenses!$F$2:$F$5000,B389,0),0)))</f>
        <v/>
      </c>
      <c r="B390" t="str">
        <f t="shared" ca="1" si="7"/>
        <v/>
      </c>
      <c r="D390" s="79" t="str" cm="1">
        <f t="array" aca="1" ref="D390" ca="1">IF(AND($A390&lt;&gt;"",$A390&lt;&gt;"fin"),IF(INDEX(Dépenses!$A$2:$O$5000,$B390,D$1)="","",INDEX(Dépenses!$A$2:$O$5000,$B390,D$1)),"")</f>
        <v/>
      </c>
      <c r="E390" s="79" t="str" cm="1">
        <f t="array" aca="1" ref="E390" ca="1">IF(AND($A390&lt;&gt;"",$A390&lt;&gt;"fin"),IF(INDEX(Dépenses!$A$2:$O$5000,$B390,E$1)="","",INDEX(Dépenses!$A$2:$O$5000,$B390,E$1)),"")</f>
        <v/>
      </c>
      <c r="F390" s="79" t="str" cm="1">
        <f t="array" aca="1" ref="F390" ca="1">IF(AND($A390&lt;&gt;"",$A390&lt;&gt;"fin"),IF(INDEX(Dépenses!$A$2:$O$5000,$B390,F$1)="","",INDEX(Dépenses!$A$2:$O$5000,$B390,F$1)),"")</f>
        <v/>
      </c>
      <c r="G390" s="80" t="str" cm="1">
        <f t="array" aca="1" ref="G390" ca="1">IF(AND($A390&lt;&gt;"",$A390&lt;&gt;"fin"),IF(INDEX(Dépenses!$A$2:$O$5000,$B390,G$1)="","",INDEX(Dépenses!$A$2:$O$5000,$B390,G$1)),"")</f>
        <v/>
      </c>
      <c r="H390" s="11" t="str" cm="1">
        <f t="array" aca="1" ref="H390" ca="1">IF(AND($A390&lt;&gt;"",$A390&lt;&gt;"fin"),IF(INDEX(Dépenses!$A$2:$O$5000,$B390,H$1)="","",INDEX(Dépenses!$A$2:$O$5000,$B390,H$1)),"")</f>
        <v/>
      </c>
      <c r="I390" s="79" t="str" cm="1">
        <f t="array" aca="1" ref="I390" ca="1">IF(AND($A390&lt;&gt;"",$A390&lt;&gt;"fin"),IF(INDEX(Dépenses!$A$2:$O$5000,$B390,I$1)="","",INDEX(Dépenses!$A$2:$O$5000,$B390,I$1)),"")</f>
        <v/>
      </c>
      <c r="J390" s="81" t="str" cm="1">
        <f t="array" aca="1" ref="J390" ca="1">IF(AND($A390&lt;&gt;"",$A390&lt;&gt;"fin"),IF(INDEX(Dépenses!$A$2:$O$5000,$B390,J$1)="","",INDEX(Dépenses!$A$2:$O$5000,$B390,J$1)),"")</f>
        <v/>
      </c>
      <c r="K390" s="10" t="str" cm="1">
        <f t="array" aca="1" ref="K390" ca="1">IF(AND($A390&lt;&gt;"",$A390&lt;&gt;"fin"),IF(INDEX(Dépenses!$A$2:$T$5000,$B390,K$1)="","",INDEX(Dépenses!$A$2:$T$5000,$B390,K$1)),"")</f>
        <v/>
      </c>
      <c r="L390" s="10" t="str" cm="1">
        <f t="array" aca="1" ref="L390" ca="1">IF(AND($A390&lt;&gt;"",$A390&lt;&gt;"fin"),IF(INDEX(Dépenses!$A$2:$T$5000,$B390,L$1)="","",INDEX(Dépenses!$A$2:$T$5000,$B390,L$1)),"")</f>
        <v/>
      </c>
      <c r="M390" s="10" t="str" cm="1">
        <f t="array" aca="1" ref="M390" ca="1">IF(AND($A390&lt;&gt;"",$A390&lt;&gt;"fin"),IF(INDEX(Dépenses!$A$2:$T$5000,$B390,M$1)="","",INDEX(Dépenses!$A$2:$T$5000,$B390,M$1)),"")</f>
        <v/>
      </c>
      <c r="N390" s="10" t="str" cm="1">
        <f t="array" aca="1" ref="N390" ca="1">IF(AND($A390&lt;&gt;"",$A390&lt;&gt;"fin"),IF(INDEX(Dépenses!$A$2:$T$5000,$B390,N$1)="","",INDEX(Dépenses!$A$2:$T$5000,$B390,N$1)),"")</f>
        <v/>
      </c>
      <c r="O390" s="10" t="str" cm="1">
        <f t="array" aca="1" ref="O390" ca="1">IF(AND($A390&lt;&gt;"",$A390&lt;&gt;"fin"),IF(INDEX(Dépenses!$A$2:$T$5000,$B390,O$1)="","",INDEX(Dépenses!$A$2:$T$5000,$B390,O$1)),"")</f>
        <v/>
      </c>
      <c r="P390" s="10" t="str" cm="1">
        <f t="array" aca="1" ref="P390" ca="1">IF(AND($A390&lt;&gt;"",$A390&lt;&gt;"fin"),IF(INDEX(Dépenses!$A$2:$T$5000,$B390,P$1)="","",INDEX(Dépenses!$A$2:$T$5000,$B390,P$1)),"")</f>
        <v/>
      </c>
      <c r="Q390" s="10" t="str" cm="1">
        <f t="array" aca="1" ref="Q390" ca="1">IF(AND($A390&lt;&gt;"",$A390&lt;&gt;"fin"),IF(INDEX(Dépenses!$A$2:$T$5000,$B390,Q$1)="","",INDEX(Dépenses!$A$2:$T$5000,$B390,Q$1)),"")</f>
        <v/>
      </c>
      <c r="R390" s="10" t="str" cm="1">
        <f t="array" aca="1" ref="R390" ca="1">IF(AND($A390&lt;&gt;"",$A390&lt;&gt;"fin"),IF(INDEX(Dépenses!$A$2:$T$5000,$B390,R$1)="","",INDEX(Dépenses!$A$2:$T$5000,$B390,R$1)),"")</f>
        <v/>
      </c>
      <c r="S390" s="10" t="str" cm="1">
        <f t="array" aca="1" ref="S390" ca="1">IF(AND($A390&lt;&gt;"",$A390&lt;&gt;"fin"),IF(INDEX(Dépenses!$A$2:$T$5000,$B390,S$1)="","",INDEX(Dépenses!$A$2:$T$5000,$B390,S$1)),"")</f>
        <v/>
      </c>
      <c r="T390" s="10" t="str" cm="1">
        <f t="array" aca="1" ref="T390" ca="1">IF(AND($A390&lt;&gt;"",$A390&lt;&gt;"fin"),IF(INDEX(Dépenses!$A$2:$T$5000,$B390,T$1)="","",INDEX(Dépenses!$A$2:$T$5000,$B390,T$1)),"")</f>
        <v/>
      </c>
    </row>
    <row r="391" spans="1:20" x14ac:dyDescent="0.25">
      <c r="A391" t="str">
        <f ca="1">IF(OR(A390="",A390="fin"),"",IF(ISNA(MATCH($F$3,OFFSET(Dépenses!$F$2:$F$5000,B390,0),0)),"fin",MATCH($F$3,OFFSET(Dépenses!$F$2:$F$5000,B390,0),0)))</f>
        <v/>
      </c>
      <c r="B391" t="str">
        <f t="shared" ca="1" si="7"/>
        <v/>
      </c>
      <c r="D391" s="79" t="str" cm="1">
        <f t="array" aca="1" ref="D391" ca="1">IF(AND($A391&lt;&gt;"",$A391&lt;&gt;"fin"),IF(INDEX(Dépenses!$A$2:$O$5000,$B391,D$1)="","",INDEX(Dépenses!$A$2:$O$5000,$B391,D$1)),"")</f>
        <v/>
      </c>
      <c r="E391" s="79" t="str" cm="1">
        <f t="array" aca="1" ref="E391" ca="1">IF(AND($A391&lt;&gt;"",$A391&lt;&gt;"fin"),IF(INDEX(Dépenses!$A$2:$O$5000,$B391,E$1)="","",INDEX(Dépenses!$A$2:$O$5000,$B391,E$1)),"")</f>
        <v/>
      </c>
      <c r="F391" s="79" t="str" cm="1">
        <f t="array" aca="1" ref="F391" ca="1">IF(AND($A391&lt;&gt;"",$A391&lt;&gt;"fin"),IF(INDEX(Dépenses!$A$2:$O$5000,$B391,F$1)="","",INDEX(Dépenses!$A$2:$O$5000,$B391,F$1)),"")</f>
        <v/>
      </c>
      <c r="G391" s="80" t="str" cm="1">
        <f t="array" aca="1" ref="G391" ca="1">IF(AND($A391&lt;&gt;"",$A391&lt;&gt;"fin"),IF(INDEX(Dépenses!$A$2:$O$5000,$B391,G$1)="","",INDEX(Dépenses!$A$2:$O$5000,$B391,G$1)),"")</f>
        <v/>
      </c>
      <c r="H391" s="11" t="str" cm="1">
        <f t="array" aca="1" ref="H391" ca="1">IF(AND($A391&lt;&gt;"",$A391&lt;&gt;"fin"),IF(INDEX(Dépenses!$A$2:$O$5000,$B391,H$1)="","",INDEX(Dépenses!$A$2:$O$5000,$B391,H$1)),"")</f>
        <v/>
      </c>
      <c r="I391" s="79" t="str" cm="1">
        <f t="array" aca="1" ref="I391" ca="1">IF(AND($A391&lt;&gt;"",$A391&lt;&gt;"fin"),IF(INDEX(Dépenses!$A$2:$O$5000,$B391,I$1)="","",INDEX(Dépenses!$A$2:$O$5000,$B391,I$1)),"")</f>
        <v/>
      </c>
      <c r="J391" s="81" t="str" cm="1">
        <f t="array" aca="1" ref="J391" ca="1">IF(AND($A391&lt;&gt;"",$A391&lt;&gt;"fin"),IF(INDEX(Dépenses!$A$2:$O$5000,$B391,J$1)="","",INDEX(Dépenses!$A$2:$O$5000,$B391,J$1)),"")</f>
        <v/>
      </c>
      <c r="K391" s="10" t="str" cm="1">
        <f t="array" aca="1" ref="K391" ca="1">IF(AND($A391&lt;&gt;"",$A391&lt;&gt;"fin"),IF(INDEX(Dépenses!$A$2:$T$5000,$B391,K$1)="","",INDEX(Dépenses!$A$2:$T$5000,$B391,K$1)),"")</f>
        <v/>
      </c>
      <c r="L391" s="10" t="str" cm="1">
        <f t="array" aca="1" ref="L391" ca="1">IF(AND($A391&lt;&gt;"",$A391&lt;&gt;"fin"),IF(INDEX(Dépenses!$A$2:$T$5000,$B391,L$1)="","",INDEX(Dépenses!$A$2:$T$5000,$B391,L$1)),"")</f>
        <v/>
      </c>
      <c r="M391" s="10" t="str" cm="1">
        <f t="array" aca="1" ref="M391" ca="1">IF(AND($A391&lt;&gt;"",$A391&lt;&gt;"fin"),IF(INDEX(Dépenses!$A$2:$T$5000,$B391,M$1)="","",INDEX(Dépenses!$A$2:$T$5000,$B391,M$1)),"")</f>
        <v/>
      </c>
      <c r="N391" s="10" t="str" cm="1">
        <f t="array" aca="1" ref="N391" ca="1">IF(AND($A391&lt;&gt;"",$A391&lt;&gt;"fin"),IF(INDEX(Dépenses!$A$2:$T$5000,$B391,N$1)="","",INDEX(Dépenses!$A$2:$T$5000,$B391,N$1)),"")</f>
        <v/>
      </c>
      <c r="O391" s="10" t="str" cm="1">
        <f t="array" aca="1" ref="O391" ca="1">IF(AND($A391&lt;&gt;"",$A391&lt;&gt;"fin"),IF(INDEX(Dépenses!$A$2:$T$5000,$B391,O$1)="","",INDEX(Dépenses!$A$2:$T$5000,$B391,O$1)),"")</f>
        <v/>
      </c>
      <c r="P391" s="10" t="str" cm="1">
        <f t="array" aca="1" ref="P391" ca="1">IF(AND($A391&lt;&gt;"",$A391&lt;&gt;"fin"),IF(INDEX(Dépenses!$A$2:$T$5000,$B391,P$1)="","",INDEX(Dépenses!$A$2:$T$5000,$B391,P$1)),"")</f>
        <v/>
      </c>
      <c r="Q391" s="10" t="str" cm="1">
        <f t="array" aca="1" ref="Q391" ca="1">IF(AND($A391&lt;&gt;"",$A391&lt;&gt;"fin"),IF(INDEX(Dépenses!$A$2:$T$5000,$B391,Q$1)="","",INDEX(Dépenses!$A$2:$T$5000,$B391,Q$1)),"")</f>
        <v/>
      </c>
      <c r="R391" s="10" t="str" cm="1">
        <f t="array" aca="1" ref="R391" ca="1">IF(AND($A391&lt;&gt;"",$A391&lt;&gt;"fin"),IF(INDEX(Dépenses!$A$2:$T$5000,$B391,R$1)="","",INDEX(Dépenses!$A$2:$T$5000,$B391,R$1)),"")</f>
        <v/>
      </c>
      <c r="S391" s="10" t="str" cm="1">
        <f t="array" aca="1" ref="S391" ca="1">IF(AND($A391&lt;&gt;"",$A391&lt;&gt;"fin"),IF(INDEX(Dépenses!$A$2:$T$5000,$B391,S$1)="","",INDEX(Dépenses!$A$2:$T$5000,$B391,S$1)),"")</f>
        <v/>
      </c>
      <c r="T391" s="10" t="str" cm="1">
        <f t="array" aca="1" ref="T391" ca="1">IF(AND($A391&lt;&gt;"",$A391&lt;&gt;"fin"),IF(INDEX(Dépenses!$A$2:$T$5000,$B391,T$1)="","",INDEX(Dépenses!$A$2:$T$5000,$B391,T$1)),"")</f>
        <v/>
      </c>
    </row>
    <row r="392" spans="1:20" x14ac:dyDescent="0.25">
      <c r="A392" t="str">
        <f ca="1">IF(OR(A391="",A391="fin"),"",IF(ISNA(MATCH($F$3,OFFSET(Dépenses!$F$2:$F$5000,B391,0),0)),"fin",MATCH($F$3,OFFSET(Dépenses!$F$2:$F$5000,B391,0),0)))</f>
        <v/>
      </c>
      <c r="B392" t="str">
        <f t="shared" ca="1" si="7"/>
        <v/>
      </c>
      <c r="D392" s="79" t="str" cm="1">
        <f t="array" aca="1" ref="D392" ca="1">IF(AND($A392&lt;&gt;"",$A392&lt;&gt;"fin"),IF(INDEX(Dépenses!$A$2:$O$5000,$B392,D$1)="","",INDEX(Dépenses!$A$2:$O$5000,$B392,D$1)),"")</f>
        <v/>
      </c>
      <c r="E392" s="79" t="str" cm="1">
        <f t="array" aca="1" ref="E392" ca="1">IF(AND($A392&lt;&gt;"",$A392&lt;&gt;"fin"),IF(INDEX(Dépenses!$A$2:$O$5000,$B392,E$1)="","",INDEX(Dépenses!$A$2:$O$5000,$B392,E$1)),"")</f>
        <v/>
      </c>
      <c r="F392" s="79" t="str" cm="1">
        <f t="array" aca="1" ref="F392" ca="1">IF(AND($A392&lt;&gt;"",$A392&lt;&gt;"fin"),IF(INDEX(Dépenses!$A$2:$O$5000,$B392,F$1)="","",INDEX(Dépenses!$A$2:$O$5000,$B392,F$1)),"")</f>
        <v/>
      </c>
      <c r="G392" s="80" t="str" cm="1">
        <f t="array" aca="1" ref="G392" ca="1">IF(AND($A392&lt;&gt;"",$A392&lt;&gt;"fin"),IF(INDEX(Dépenses!$A$2:$O$5000,$B392,G$1)="","",INDEX(Dépenses!$A$2:$O$5000,$B392,G$1)),"")</f>
        <v/>
      </c>
      <c r="H392" s="11" t="str" cm="1">
        <f t="array" aca="1" ref="H392" ca="1">IF(AND($A392&lt;&gt;"",$A392&lt;&gt;"fin"),IF(INDEX(Dépenses!$A$2:$O$5000,$B392,H$1)="","",INDEX(Dépenses!$A$2:$O$5000,$B392,H$1)),"")</f>
        <v/>
      </c>
      <c r="I392" s="79" t="str" cm="1">
        <f t="array" aca="1" ref="I392" ca="1">IF(AND($A392&lt;&gt;"",$A392&lt;&gt;"fin"),IF(INDEX(Dépenses!$A$2:$O$5000,$B392,I$1)="","",INDEX(Dépenses!$A$2:$O$5000,$B392,I$1)),"")</f>
        <v/>
      </c>
      <c r="J392" s="81" t="str" cm="1">
        <f t="array" aca="1" ref="J392" ca="1">IF(AND($A392&lt;&gt;"",$A392&lt;&gt;"fin"),IF(INDEX(Dépenses!$A$2:$O$5000,$B392,J$1)="","",INDEX(Dépenses!$A$2:$O$5000,$B392,J$1)),"")</f>
        <v/>
      </c>
      <c r="K392" s="10" t="str" cm="1">
        <f t="array" aca="1" ref="K392" ca="1">IF(AND($A392&lt;&gt;"",$A392&lt;&gt;"fin"),IF(INDEX(Dépenses!$A$2:$T$5000,$B392,K$1)="","",INDEX(Dépenses!$A$2:$T$5000,$B392,K$1)),"")</f>
        <v/>
      </c>
      <c r="L392" s="10" t="str" cm="1">
        <f t="array" aca="1" ref="L392" ca="1">IF(AND($A392&lt;&gt;"",$A392&lt;&gt;"fin"),IF(INDEX(Dépenses!$A$2:$T$5000,$B392,L$1)="","",INDEX(Dépenses!$A$2:$T$5000,$B392,L$1)),"")</f>
        <v/>
      </c>
      <c r="M392" s="10" t="str" cm="1">
        <f t="array" aca="1" ref="M392" ca="1">IF(AND($A392&lt;&gt;"",$A392&lt;&gt;"fin"),IF(INDEX(Dépenses!$A$2:$T$5000,$B392,M$1)="","",INDEX(Dépenses!$A$2:$T$5000,$B392,M$1)),"")</f>
        <v/>
      </c>
      <c r="N392" s="10" t="str" cm="1">
        <f t="array" aca="1" ref="N392" ca="1">IF(AND($A392&lt;&gt;"",$A392&lt;&gt;"fin"),IF(INDEX(Dépenses!$A$2:$T$5000,$B392,N$1)="","",INDEX(Dépenses!$A$2:$T$5000,$B392,N$1)),"")</f>
        <v/>
      </c>
      <c r="O392" s="10" t="str" cm="1">
        <f t="array" aca="1" ref="O392" ca="1">IF(AND($A392&lt;&gt;"",$A392&lt;&gt;"fin"),IF(INDEX(Dépenses!$A$2:$T$5000,$B392,O$1)="","",INDEX(Dépenses!$A$2:$T$5000,$B392,O$1)),"")</f>
        <v/>
      </c>
      <c r="P392" s="10" t="str" cm="1">
        <f t="array" aca="1" ref="P392" ca="1">IF(AND($A392&lt;&gt;"",$A392&lt;&gt;"fin"),IF(INDEX(Dépenses!$A$2:$T$5000,$B392,P$1)="","",INDEX(Dépenses!$A$2:$T$5000,$B392,P$1)),"")</f>
        <v/>
      </c>
      <c r="Q392" s="10" t="str" cm="1">
        <f t="array" aca="1" ref="Q392" ca="1">IF(AND($A392&lt;&gt;"",$A392&lt;&gt;"fin"),IF(INDEX(Dépenses!$A$2:$T$5000,$B392,Q$1)="","",INDEX(Dépenses!$A$2:$T$5000,$B392,Q$1)),"")</f>
        <v/>
      </c>
      <c r="R392" s="10" t="str" cm="1">
        <f t="array" aca="1" ref="R392" ca="1">IF(AND($A392&lt;&gt;"",$A392&lt;&gt;"fin"),IF(INDEX(Dépenses!$A$2:$T$5000,$B392,R$1)="","",INDEX(Dépenses!$A$2:$T$5000,$B392,R$1)),"")</f>
        <v/>
      </c>
      <c r="S392" s="10" t="str" cm="1">
        <f t="array" aca="1" ref="S392" ca="1">IF(AND($A392&lt;&gt;"",$A392&lt;&gt;"fin"),IF(INDEX(Dépenses!$A$2:$T$5000,$B392,S$1)="","",INDEX(Dépenses!$A$2:$T$5000,$B392,S$1)),"")</f>
        <v/>
      </c>
      <c r="T392" s="10" t="str" cm="1">
        <f t="array" aca="1" ref="T392" ca="1">IF(AND($A392&lt;&gt;"",$A392&lt;&gt;"fin"),IF(INDEX(Dépenses!$A$2:$T$5000,$B392,T$1)="","",INDEX(Dépenses!$A$2:$T$5000,$B392,T$1)),"")</f>
        <v/>
      </c>
    </row>
    <row r="393" spans="1:20" x14ac:dyDescent="0.25">
      <c r="A393" t="str">
        <f ca="1">IF(OR(A392="",A392="fin"),"",IF(ISNA(MATCH($F$3,OFFSET(Dépenses!$F$2:$F$5000,B392,0),0)),"fin",MATCH($F$3,OFFSET(Dépenses!$F$2:$F$5000,B392,0),0)))</f>
        <v/>
      </c>
      <c r="B393" t="str">
        <f t="shared" ca="1" si="7"/>
        <v/>
      </c>
      <c r="D393" s="79" t="str" cm="1">
        <f t="array" aca="1" ref="D393" ca="1">IF(AND($A393&lt;&gt;"",$A393&lt;&gt;"fin"),IF(INDEX(Dépenses!$A$2:$O$5000,$B393,D$1)="","",INDEX(Dépenses!$A$2:$O$5000,$B393,D$1)),"")</f>
        <v/>
      </c>
      <c r="E393" s="79" t="str" cm="1">
        <f t="array" aca="1" ref="E393" ca="1">IF(AND($A393&lt;&gt;"",$A393&lt;&gt;"fin"),IF(INDEX(Dépenses!$A$2:$O$5000,$B393,E$1)="","",INDEX(Dépenses!$A$2:$O$5000,$B393,E$1)),"")</f>
        <v/>
      </c>
      <c r="F393" s="79" t="str" cm="1">
        <f t="array" aca="1" ref="F393" ca="1">IF(AND($A393&lt;&gt;"",$A393&lt;&gt;"fin"),IF(INDEX(Dépenses!$A$2:$O$5000,$B393,F$1)="","",INDEX(Dépenses!$A$2:$O$5000,$B393,F$1)),"")</f>
        <v/>
      </c>
      <c r="G393" s="80" t="str" cm="1">
        <f t="array" aca="1" ref="G393" ca="1">IF(AND($A393&lt;&gt;"",$A393&lt;&gt;"fin"),IF(INDEX(Dépenses!$A$2:$O$5000,$B393,G$1)="","",INDEX(Dépenses!$A$2:$O$5000,$B393,G$1)),"")</f>
        <v/>
      </c>
      <c r="H393" s="11" t="str" cm="1">
        <f t="array" aca="1" ref="H393" ca="1">IF(AND($A393&lt;&gt;"",$A393&lt;&gt;"fin"),IF(INDEX(Dépenses!$A$2:$O$5000,$B393,H$1)="","",INDEX(Dépenses!$A$2:$O$5000,$B393,H$1)),"")</f>
        <v/>
      </c>
      <c r="I393" s="79" t="str" cm="1">
        <f t="array" aca="1" ref="I393" ca="1">IF(AND($A393&lt;&gt;"",$A393&lt;&gt;"fin"),IF(INDEX(Dépenses!$A$2:$O$5000,$B393,I$1)="","",INDEX(Dépenses!$A$2:$O$5000,$B393,I$1)),"")</f>
        <v/>
      </c>
      <c r="J393" s="81" t="str" cm="1">
        <f t="array" aca="1" ref="J393" ca="1">IF(AND($A393&lt;&gt;"",$A393&lt;&gt;"fin"),IF(INDEX(Dépenses!$A$2:$O$5000,$B393,J$1)="","",INDEX(Dépenses!$A$2:$O$5000,$B393,J$1)),"")</f>
        <v/>
      </c>
      <c r="K393" s="10" t="str" cm="1">
        <f t="array" aca="1" ref="K393" ca="1">IF(AND($A393&lt;&gt;"",$A393&lt;&gt;"fin"),IF(INDEX(Dépenses!$A$2:$T$5000,$B393,K$1)="","",INDEX(Dépenses!$A$2:$T$5000,$B393,K$1)),"")</f>
        <v/>
      </c>
      <c r="L393" s="10" t="str" cm="1">
        <f t="array" aca="1" ref="L393" ca="1">IF(AND($A393&lt;&gt;"",$A393&lt;&gt;"fin"),IF(INDEX(Dépenses!$A$2:$T$5000,$B393,L$1)="","",INDEX(Dépenses!$A$2:$T$5000,$B393,L$1)),"")</f>
        <v/>
      </c>
      <c r="M393" s="10" t="str" cm="1">
        <f t="array" aca="1" ref="M393" ca="1">IF(AND($A393&lt;&gt;"",$A393&lt;&gt;"fin"),IF(INDEX(Dépenses!$A$2:$T$5000,$B393,M$1)="","",INDEX(Dépenses!$A$2:$T$5000,$B393,M$1)),"")</f>
        <v/>
      </c>
      <c r="N393" s="10" t="str" cm="1">
        <f t="array" aca="1" ref="N393" ca="1">IF(AND($A393&lt;&gt;"",$A393&lt;&gt;"fin"),IF(INDEX(Dépenses!$A$2:$T$5000,$B393,N$1)="","",INDEX(Dépenses!$A$2:$T$5000,$B393,N$1)),"")</f>
        <v/>
      </c>
      <c r="O393" s="10" t="str" cm="1">
        <f t="array" aca="1" ref="O393" ca="1">IF(AND($A393&lt;&gt;"",$A393&lt;&gt;"fin"),IF(INDEX(Dépenses!$A$2:$T$5000,$B393,O$1)="","",INDEX(Dépenses!$A$2:$T$5000,$B393,O$1)),"")</f>
        <v/>
      </c>
      <c r="P393" s="10" t="str" cm="1">
        <f t="array" aca="1" ref="P393" ca="1">IF(AND($A393&lt;&gt;"",$A393&lt;&gt;"fin"),IF(INDEX(Dépenses!$A$2:$T$5000,$B393,P$1)="","",INDEX(Dépenses!$A$2:$T$5000,$B393,P$1)),"")</f>
        <v/>
      </c>
      <c r="Q393" s="10" t="str" cm="1">
        <f t="array" aca="1" ref="Q393" ca="1">IF(AND($A393&lt;&gt;"",$A393&lt;&gt;"fin"),IF(INDEX(Dépenses!$A$2:$T$5000,$B393,Q$1)="","",INDEX(Dépenses!$A$2:$T$5000,$B393,Q$1)),"")</f>
        <v/>
      </c>
      <c r="R393" s="10" t="str" cm="1">
        <f t="array" aca="1" ref="R393" ca="1">IF(AND($A393&lt;&gt;"",$A393&lt;&gt;"fin"),IF(INDEX(Dépenses!$A$2:$T$5000,$B393,R$1)="","",INDEX(Dépenses!$A$2:$T$5000,$B393,R$1)),"")</f>
        <v/>
      </c>
      <c r="S393" s="10" t="str" cm="1">
        <f t="array" aca="1" ref="S393" ca="1">IF(AND($A393&lt;&gt;"",$A393&lt;&gt;"fin"),IF(INDEX(Dépenses!$A$2:$T$5000,$B393,S$1)="","",INDEX(Dépenses!$A$2:$T$5000,$B393,S$1)),"")</f>
        <v/>
      </c>
      <c r="T393" s="10" t="str" cm="1">
        <f t="array" aca="1" ref="T393" ca="1">IF(AND($A393&lt;&gt;"",$A393&lt;&gt;"fin"),IF(INDEX(Dépenses!$A$2:$T$5000,$B393,T$1)="","",INDEX(Dépenses!$A$2:$T$5000,$B393,T$1)),"")</f>
        <v/>
      </c>
    </row>
    <row r="394" spans="1:20" x14ac:dyDescent="0.25">
      <c r="A394" t="str">
        <f ca="1">IF(OR(A393="",A393="fin"),"",IF(ISNA(MATCH($F$3,OFFSET(Dépenses!$F$2:$F$5000,B393,0),0)),"fin",MATCH($F$3,OFFSET(Dépenses!$F$2:$F$5000,B393,0),0)))</f>
        <v/>
      </c>
      <c r="B394" t="str">
        <f t="shared" ca="1" si="7"/>
        <v/>
      </c>
      <c r="D394" s="79" t="str" cm="1">
        <f t="array" aca="1" ref="D394" ca="1">IF(AND($A394&lt;&gt;"",$A394&lt;&gt;"fin"),IF(INDEX(Dépenses!$A$2:$O$5000,$B394,D$1)="","",INDEX(Dépenses!$A$2:$O$5000,$B394,D$1)),"")</f>
        <v/>
      </c>
      <c r="E394" s="79" t="str" cm="1">
        <f t="array" aca="1" ref="E394" ca="1">IF(AND($A394&lt;&gt;"",$A394&lt;&gt;"fin"),IF(INDEX(Dépenses!$A$2:$O$5000,$B394,E$1)="","",INDEX(Dépenses!$A$2:$O$5000,$B394,E$1)),"")</f>
        <v/>
      </c>
      <c r="F394" s="79" t="str" cm="1">
        <f t="array" aca="1" ref="F394" ca="1">IF(AND($A394&lt;&gt;"",$A394&lt;&gt;"fin"),IF(INDEX(Dépenses!$A$2:$O$5000,$B394,F$1)="","",INDEX(Dépenses!$A$2:$O$5000,$B394,F$1)),"")</f>
        <v/>
      </c>
      <c r="G394" s="80" t="str" cm="1">
        <f t="array" aca="1" ref="G394" ca="1">IF(AND($A394&lt;&gt;"",$A394&lt;&gt;"fin"),IF(INDEX(Dépenses!$A$2:$O$5000,$B394,G$1)="","",INDEX(Dépenses!$A$2:$O$5000,$B394,G$1)),"")</f>
        <v/>
      </c>
      <c r="H394" s="11" t="str" cm="1">
        <f t="array" aca="1" ref="H394" ca="1">IF(AND($A394&lt;&gt;"",$A394&lt;&gt;"fin"),IF(INDEX(Dépenses!$A$2:$O$5000,$B394,H$1)="","",INDEX(Dépenses!$A$2:$O$5000,$B394,H$1)),"")</f>
        <v/>
      </c>
      <c r="I394" s="79" t="str" cm="1">
        <f t="array" aca="1" ref="I394" ca="1">IF(AND($A394&lt;&gt;"",$A394&lt;&gt;"fin"),IF(INDEX(Dépenses!$A$2:$O$5000,$B394,I$1)="","",INDEX(Dépenses!$A$2:$O$5000,$B394,I$1)),"")</f>
        <v/>
      </c>
      <c r="J394" s="81" t="str" cm="1">
        <f t="array" aca="1" ref="J394" ca="1">IF(AND($A394&lt;&gt;"",$A394&lt;&gt;"fin"),IF(INDEX(Dépenses!$A$2:$O$5000,$B394,J$1)="","",INDEX(Dépenses!$A$2:$O$5000,$B394,J$1)),"")</f>
        <v/>
      </c>
      <c r="K394" s="10" t="str" cm="1">
        <f t="array" aca="1" ref="K394" ca="1">IF(AND($A394&lt;&gt;"",$A394&lt;&gt;"fin"),IF(INDEX(Dépenses!$A$2:$T$5000,$B394,K$1)="","",INDEX(Dépenses!$A$2:$T$5000,$B394,K$1)),"")</f>
        <v/>
      </c>
      <c r="L394" s="10" t="str" cm="1">
        <f t="array" aca="1" ref="L394" ca="1">IF(AND($A394&lt;&gt;"",$A394&lt;&gt;"fin"),IF(INDEX(Dépenses!$A$2:$T$5000,$B394,L$1)="","",INDEX(Dépenses!$A$2:$T$5000,$B394,L$1)),"")</f>
        <v/>
      </c>
      <c r="M394" s="10" t="str" cm="1">
        <f t="array" aca="1" ref="M394" ca="1">IF(AND($A394&lt;&gt;"",$A394&lt;&gt;"fin"),IF(INDEX(Dépenses!$A$2:$T$5000,$B394,M$1)="","",INDEX(Dépenses!$A$2:$T$5000,$B394,M$1)),"")</f>
        <v/>
      </c>
      <c r="N394" s="10" t="str" cm="1">
        <f t="array" aca="1" ref="N394" ca="1">IF(AND($A394&lt;&gt;"",$A394&lt;&gt;"fin"),IF(INDEX(Dépenses!$A$2:$T$5000,$B394,N$1)="","",INDEX(Dépenses!$A$2:$T$5000,$B394,N$1)),"")</f>
        <v/>
      </c>
      <c r="O394" s="10" t="str" cm="1">
        <f t="array" aca="1" ref="O394" ca="1">IF(AND($A394&lt;&gt;"",$A394&lt;&gt;"fin"),IF(INDEX(Dépenses!$A$2:$T$5000,$B394,O$1)="","",INDEX(Dépenses!$A$2:$T$5000,$B394,O$1)),"")</f>
        <v/>
      </c>
      <c r="P394" s="10" t="str" cm="1">
        <f t="array" aca="1" ref="P394" ca="1">IF(AND($A394&lt;&gt;"",$A394&lt;&gt;"fin"),IF(INDEX(Dépenses!$A$2:$T$5000,$B394,P$1)="","",INDEX(Dépenses!$A$2:$T$5000,$B394,P$1)),"")</f>
        <v/>
      </c>
      <c r="Q394" s="10" t="str" cm="1">
        <f t="array" aca="1" ref="Q394" ca="1">IF(AND($A394&lt;&gt;"",$A394&lt;&gt;"fin"),IF(INDEX(Dépenses!$A$2:$T$5000,$B394,Q$1)="","",INDEX(Dépenses!$A$2:$T$5000,$B394,Q$1)),"")</f>
        <v/>
      </c>
      <c r="R394" s="10" t="str" cm="1">
        <f t="array" aca="1" ref="R394" ca="1">IF(AND($A394&lt;&gt;"",$A394&lt;&gt;"fin"),IF(INDEX(Dépenses!$A$2:$T$5000,$B394,R$1)="","",INDEX(Dépenses!$A$2:$T$5000,$B394,R$1)),"")</f>
        <v/>
      </c>
      <c r="S394" s="10" t="str" cm="1">
        <f t="array" aca="1" ref="S394" ca="1">IF(AND($A394&lt;&gt;"",$A394&lt;&gt;"fin"),IF(INDEX(Dépenses!$A$2:$T$5000,$B394,S$1)="","",INDEX(Dépenses!$A$2:$T$5000,$B394,S$1)),"")</f>
        <v/>
      </c>
      <c r="T394" s="10" t="str" cm="1">
        <f t="array" aca="1" ref="T394" ca="1">IF(AND($A394&lt;&gt;"",$A394&lt;&gt;"fin"),IF(INDEX(Dépenses!$A$2:$T$5000,$B394,T$1)="","",INDEX(Dépenses!$A$2:$T$5000,$B394,T$1)),"")</f>
        <v/>
      </c>
    </row>
    <row r="395" spans="1:20" x14ac:dyDescent="0.25">
      <c r="A395" t="str">
        <f ca="1">IF(OR(A394="",A394="fin"),"",IF(ISNA(MATCH($F$3,OFFSET(Dépenses!$F$2:$F$5000,B394,0),0)),"fin",MATCH($F$3,OFFSET(Dépenses!$F$2:$F$5000,B394,0),0)))</f>
        <v/>
      </c>
      <c r="B395" t="str">
        <f t="shared" ca="1" si="7"/>
        <v/>
      </c>
      <c r="D395" s="79" t="str" cm="1">
        <f t="array" aca="1" ref="D395" ca="1">IF(AND($A395&lt;&gt;"",$A395&lt;&gt;"fin"),IF(INDEX(Dépenses!$A$2:$O$5000,$B395,D$1)="","",INDEX(Dépenses!$A$2:$O$5000,$B395,D$1)),"")</f>
        <v/>
      </c>
      <c r="E395" s="79" t="str" cm="1">
        <f t="array" aca="1" ref="E395" ca="1">IF(AND($A395&lt;&gt;"",$A395&lt;&gt;"fin"),IF(INDEX(Dépenses!$A$2:$O$5000,$B395,E$1)="","",INDEX(Dépenses!$A$2:$O$5000,$B395,E$1)),"")</f>
        <v/>
      </c>
      <c r="F395" s="79" t="str" cm="1">
        <f t="array" aca="1" ref="F395" ca="1">IF(AND($A395&lt;&gt;"",$A395&lt;&gt;"fin"),IF(INDEX(Dépenses!$A$2:$O$5000,$B395,F$1)="","",INDEX(Dépenses!$A$2:$O$5000,$B395,F$1)),"")</f>
        <v/>
      </c>
      <c r="G395" s="80" t="str" cm="1">
        <f t="array" aca="1" ref="G395" ca="1">IF(AND($A395&lt;&gt;"",$A395&lt;&gt;"fin"),IF(INDEX(Dépenses!$A$2:$O$5000,$B395,G$1)="","",INDEX(Dépenses!$A$2:$O$5000,$B395,G$1)),"")</f>
        <v/>
      </c>
      <c r="H395" s="11" t="str" cm="1">
        <f t="array" aca="1" ref="H395" ca="1">IF(AND($A395&lt;&gt;"",$A395&lt;&gt;"fin"),IF(INDEX(Dépenses!$A$2:$O$5000,$B395,H$1)="","",INDEX(Dépenses!$A$2:$O$5000,$B395,H$1)),"")</f>
        <v/>
      </c>
      <c r="I395" s="79" t="str" cm="1">
        <f t="array" aca="1" ref="I395" ca="1">IF(AND($A395&lt;&gt;"",$A395&lt;&gt;"fin"),IF(INDEX(Dépenses!$A$2:$O$5000,$B395,I$1)="","",INDEX(Dépenses!$A$2:$O$5000,$B395,I$1)),"")</f>
        <v/>
      </c>
      <c r="J395" s="81" t="str" cm="1">
        <f t="array" aca="1" ref="J395" ca="1">IF(AND($A395&lt;&gt;"",$A395&lt;&gt;"fin"),IF(INDEX(Dépenses!$A$2:$O$5000,$B395,J$1)="","",INDEX(Dépenses!$A$2:$O$5000,$B395,J$1)),"")</f>
        <v/>
      </c>
      <c r="K395" s="10" t="str" cm="1">
        <f t="array" aca="1" ref="K395" ca="1">IF(AND($A395&lt;&gt;"",$A395&lt;&gt;"fin"),IF(INDEX(Dépenses!$A$2:$T$5000,$B395,K$1)="","",INDEX(Dépenses!$A$2:$T$5000,$B395,K$1)),"")</f>
        <v/>
      </c>
      <c r="L395" s="10" t="str" cm="1">
        <f t="array" aca="1" ref="L395" ca="1">IF(AND($A395&lt;&gt;"",$A395&lt;&gt;"fin"),IF(INDEX(Dépenses!$A$2:$T$5000,$B395,L$1)="","",INDEX(Dépenses!$A$2:$T$5000,$B395,L$1)),"")</f>
        <v/>
      </c>
      <c r="M395" s="10" t="str" cm="1">
        <f t="array" aca="1" ref="M395" ca="1">IF(AND($A395&lt;&gt;"",$A395&lt;&gt;"fin"),IF(INDEX(Dépenses!$A$2:$T$5000,$B395,M$1)="","",INDEX(Dépenses!$A$2:$T$5000,$B395,M$1)),"")</f>
        <v/>
      </c>
      <c r="N395" s="10" t="str" cm="1">
        <f t="array" aca="1" ref="N395" ca="1">IF(AND($A395&lt;&gt;"",$A395&lt;&gt;"fin"),IF(INDEX(Dépenses!$A$2:$T$5000,$B395,N$1)="","",INDEX(Dépenses!$A$2:$T$5000,$B395,N$1)),"")</f>
        <v/>
      </c>
      <c r="O395" s="10" t="str" cm="1">
        <f t="array" aca="1" ref="O395" ca="1">IF(AND($A395&lt;&gt;"",$A395&lt;&gt;"fin"),IF(INDEX(Dépenses!$A$2:$T$5000,$B395,O$1)="","",INDEX(Dépenses!$A$2:$T$5000,$B395,O$1)),"")</f>
        <v/>
      </c>
      <c r="P395" s="10" t="str" cm="1">
        <f t="array" aca="1" ref="P395" ca="1">IF(AND($A395&lt;&gt;"",$A395&lt;&gt;"fin"),IF(INDEX(Dépenses!$A$2:$T$5000,$B395,P$1)="","",INDEX(Dépenses!$A$2:$T$5000,$B395,P$1)),"")</f>
        <v/>
      </c>
      <c r="Q395" s="10" t="str" cm="1">
        <f t="array" aca="1" ref="Q395" ca="1">IF(AND($A395&lt;&gt;"",$A395&lt;&gt;"fin"),IF(INDEX(Dépenses!$A$2:$T$5000,$B395,Q$1)="","",INDEX(Dépenses!$A$2:$T$5000,$B395,Q$1)),"")</f>
        <v/>
      </c>
      <c r="R395" s="10" t="str" cm="1">
        <f t="array" aca="1" ref="R395" ca="1">IF(AND($A395&lt;&gt;"",$A395&lt;&gt;"fin"),IF(INDEX(Dépenses!$A$2:$T$5000,$B395,R$1)="","",INDEX(Dépenses!$A$2:$T$5000,$B395,R$1)),"")</f>
        <v/>
      </c>
      <c r="S395" s="10" t="str" cm="1">
        <f t="array" aca="1" ref="S395" ca="1">IF(AND($A395&lt;&gt;"",$A395&lt;&gt;"fin"),IF(INDEX(Dépenses!$A$2:$T$5000,$B395,S$1)="","",INDEX(Dépenses!$A$2:$T$5000,$B395,S$1)),"")</f>
        <v/>
      </c>
      <c r="T395" s="10" t="str" cm="1">
        <f t="array" aca="1" ref="T395" ca="1">IF(AND($A395&lt;&gt;"",$A395&lt;&gt;"fin"),IF(INDEX(Dépenses!$A$2:$T$5000,$B395,T$1)="","",INDEX(Dépenses!$A$2:$T$5000,$B395,T$1)),"")</f>
        <v/>
      </c>
    </row>
    <row r="396" spans="1:20" x14ac:dyDescent="0.25">
      <c r="A396" t="str">
        <f ca="1">IF(OR(A395="",A395="fin"),"",IF(ISNA(MATCH($F$3,OFFSET(Dépenses!$F$2:$F$5000,B395,0),0)),"fin",MATCH($F$3,OFFSET(Dépenses!$F$2:$F$5000,B395,0),0)))</f>
        <v/>
      </c>
      <c r="B396" t="str">
        <f t="shared" ref="B396:B459" ca="1" si="8">IF(OR(A396="", A396="fin"),"",IF(B395="",A396,B395+A396))</f>
        <v/>
      </c>
      <c r="D396" s="79" t="str" cm="1">
        <f t="array" aca="1" ref="D396" ca="1">IF(AND($A396&lt;&gt;"",$A396&lt;&gt;"fin"),IF(INDEX(Dépenses!$A$2:$O$5000,$B396,D$1)="","",INDEX(Dépenses!$A$2:$O$5000,$B396,D$1)),"")</f>
        <v/>
      </c>
      <c r="E396" s="79" t="str" cm="1">
        <f t="array" aca="1" ref="E396" ca="1">IF(AND($A396&lt;&gt;"",$A396&lt;&gt;"fin"),IF(INDEX(Dépenses!$A$2:$O$5000,$B396,E$1)="","",INDEX(Dépenses!$A$2:$O$5000,$B396,E$1)),"")</f>
        <v/>
      </c>
      <c r="F396" s="79" t="str" cm="1">
        <f t="array" aca="1" ref="F396" ca="1">IF(AND($A396&lt;&gt;"",$A396&lt;&gt;"fin"),IF(INDEX(Dépenses!$A$2:$O$5000,$B396,F$1)="","",INDEX(Dépenses!$A$2:$O$5000,$B396,F$1)),"")</f>
        <v/>
      </c>
      <c r="G396" s="80" t="str" cm="1">
        <f t="array" aca="1" ref="G396" ca="1">IF(AND($A396&lt;&gt;"",$A396&lt;&gt;"fin"),IF(INDEX(Dépenses!$A$2:$O$5000,$B396,G$1)="","",INDEX(Dépenses!$A$2:$O$5000,$B396,G$1)),"")</f>
        <v/>
      </c>
      <c r="H396" s="11" t="str" cm="1">
        <f t="array" aca="1" ref="H396" ca="1">IF(AND($A396&lt;&gt;"",$A396&lt;&gt;"fin"),IF(INDEX(Dépenses!$A$2:$O$5000,$B396,H$1)="","",INDEX(Dépenses!$A$2:$O$5000,$B396,H$1)),"")</f>
        <v/>
      </c>
      <c r="I396" s="79" t="str" cm="1">
        <f t="array" aca="1" ref="I396" ca="1">IF(AND($A396&lt;&gt;"",$A396&lt;&gt;"fin"),IF(INDEX(Dépenses!$A$2:$O$5000,$B396,I$1)="","",INDEX(Dépenses!$A$2:$O$5000,$B396,I$1)),"")</f>
        <v/>
      </c>
      <c r="J396" s="81" t="str" cm="1">
        <f t="array" aca="1" ref="J396" ca="1">IF(AND($A396&lt;&gt;"",$A396&lt;&gt;"fin"),IF(INDEX(Dépenses!$A$2:$O$5000,$B396,J$1)="","",INDEX(Dépenses!$A$2:$O$5000,$B396,J$1)),"")</f>
        <v/>
      </c>
      <c r="K396" s="10" t="str" cm="1">
        <f t="array" aca="1" ref="K396" ca="1">IF(AND($A396&lt;&gt;"",$A396&lt;&gt;"fin"),IF(INDEX(Dépenses!$A$2:$T$5000,$B396,K$1)="","",INDEX(Dépenses!$A$2:$T$5000,$B396,K$1)),"")</f>
        <v/>
      </c>
      <c r="L396" s="10" t="str" cm="1">
        <f t="array" aca="1" ref="L396" ca="1">IF(AND($A396&lt;&gt;"",$A396&lt;&gt;"fin"),IF(INDEX(Dépenses!$A$2:$T$5000,$B396,L$1)="","",INDEX(Dépenses!$A$2:$T$5000,$B396,L$1)),"")</f>
        <v/>
      </c>
      <c r="M396" s="10" t="str" cm="1">
        <f t="array" aca="1" ref="M396" ca="1">IF(AND($A396&lt;&gt;"",$A396&lt;&gt;"fin"),IF(INDEX(Dépenses!$A$2:$T$5000,$B396,M$1)="","",INDEX(Dépenses!$A$2:$T$5000,$B396,M$1)),"")</f>
        <v/>
      </c>
      <c r="N396" s="10" t="str" cm="1">
        <f t="array" aca="1" ref="N396" ca="1">IF(AND($A396&lt;&gt;"",$A396&lt;&gt;"fin"),IF(INDEX(Dépenses!$A$2:$T$5000,$B396,N$1)="","",INDEX(Dépenses!$A$2:$T$5000,$B396,N$1)),"")</f>
        <v/>
      </c>
      <c r="O396" s="10" t="str" cm="1">
        <f t="array" aca="1" ref="O396" ca="1">IF(AND($A396&lt;&gt;"",$A396&lt;&gt;"fin"),IF(INDEX(Dépenses!$A$2:$T$5000,$B396,O$1)="","",INDEX(Dépenses!$A$2:$T$5000,$B396,O$1)),"")</f>
        <v/>
      </c>
      <c r="P396" s="10" t="str" cm="1">
        <f t="array" aca="1" ref="P396" ca="1">IF(AND($A396&lt;&gt;"",$A396&lt;&gt;"fin"),IF(INDEX(Dépenses!$A$2:$T$5000,$B396,P$1)="","",INDEX(Dépenses!$A$2:$T$5000,$B396,P$1)),"")</f>
        <v/>
      </c>
      <c r="Q396" s="10" t="str" cm="1">
        <f t="array" aca="1" ref="Q396" ca="1">IF(AND($A396&lt;&gt;"",$A396&lt;&gt;"fin"),IF(INDEX(Dépenses!$A$2:$T$5000,$B396,Q$1)="","",INDEX(Dépenses!$A$2:$T$5000,$B396,Q$1)),"")</f>
        <v/>
      </c>
      <c r="R396" s="10" t="str" cm="1">
        <f t="array" aca="1" ref="R396" ca="1">IF(AND($A396&lt;&gt;"",$A396&lt;&gt;"fin"),IF(INDEX(Dépenses!$A$2:$T$5000,$B396,R$1)="","",INDEX(Dépenses!$A$2:$T$5000,$B396,R$1)),"")</f>
        <v/>
      </c>
      <c r="S396" s="10" t="str" cm="1">
        <f t="array" aca="1" ref="S396" ca="1">IF(AND($A396&lt;&gt;"",$A396&lt;&gt;"fin"),IF(INDEX(Dépenses!$A$2:$T$5000,$B396,S$1)="","",INDEX(Dépenses!$A$2:$T$5000,$B396,S$1)),"")</f>
        <v/>
      </c>
      <c r="T396" s="10" t="str" cm="1">
        <f t="array" aca="1" ref="T396" ca="1">IF(AND($A396&lt;&gt;"",$A396&lt;&gt;"fin"),IF(INDEX(Dépenses!$A$2:$T$5000,$B396,T$1)="","",INDEX(Dépenses!$A$2:$T$5000,$B396,T$1)),"")</f>
        <v/>
      </c>
    </row>
    <row r="397" spans="1:20" x14ac:dyDescent="0.25">
      <c r="A397" t="str">
        <f ca="1">IF(OR(A396="",A396="fin"),"",IF(ISNA(MATCH($F$3,OFFSET(Dépenses!$F$2:$F$5000,B396,0),0)),"fin",MATCH($F$3,OFFSET(Dépenses!$F$2:$F$5000,B396,0),0)))</f>
        <v/>
      </c>
      <c r="B397" t="str">
        <f t="shared" ca="1" si="8"/>
        <v/>
      </c>
      <c r="D397" s="79" t="str" cm="1">
        <f t="array" aca="1" ref="D397" ca="1">IF(AND($A397&lt;&gt;"",$A397&lt;&gt;"fin"),IF(INDEX(Dépenses!$A$2:$O$5000,$B397,D$1)="","",INDEX(Dépenses!$A$2:$O$5000,$B397,D$1)),"")</f>
        <v/>
      </c>
      <c r="E397" s="79" t="str" cm="1">
        <f t="array" aca="1" ref="E397" ca="1">IF(AND($A397&lt;&gt;"",$A397&lt;&gt;"fin"),IF(INDEX(Dépenses!$A$2:$O$5000,$B397,E$1)="","",INDEX(Dépenses!$A$2:$O$5000,$B397,E$1)),"")</f>
        <v/>
      </c>
      <c r="F397" s="79" t="str" cm="1">
        <f t="array" aca="1" ref="F397" ca="1">IF(AND($A397&lt;&gt;"",$A397&lt;&gt;"fin"),IF(INDEX(Dépenses!$A$2:$O$5000,$B397,F$1)="","",INDEX(Dépenses!$A$2:$O$5000,$B397,F$1)),"")</f>
        <v/>
      </c>
      <c r="G397" s="80" t="str" cm="1">
        <f t="array" aca="1" ref="G397" ca="1">IF(AND($A397&lt;&gt;"",$A397&lt;&gt;"fin"),IF(INDEX(Dépenses!$A$2:$O$5000,$B397,G$1)="","",INDEX(Dépenses!$A$2:$O$5000,$B397,G$1)),"")</f>
        <v/>
      </c>
      <c r="H397" s="11" t="str" cm="1">
        <f t="array" aca="1" ref="H397" ca="1">IF(AND($A397&lt;&gt;"",$A397&lt;&gt;"fin"),IF(INDEX(Dépenses!$A$2:$O$5000,$B397,H$1)="","",INDEX(Dépenses!$A$2:$O$5000,$B397,H$1)),"")</f>
        <v/>
      </c>
      <c r="I397" s="79" t="str" cm="1">
        <f t="array" aca="1" ref="I397" ca="1">IF(AND($A397&lt;&gt;"",$A397&lt;&gt;"fin"),IF(INDEX(Dépenses!$A$2:$O$5000,$B397,I$1)="","",INDEX(Dépenses!$A$2:$O$5000,$B397,I$1)),"")</f>
        <v/>
      </c>
      <c r="J397" s="81" t="str" cm="1">
        <f t="array" aca="1" ref="J397" ca="1">IF(AND($A397&lt;&gt;"",$A397&lt;&gt;"fin"),IF(INDEX(Dépenses!$A$2:$O$5000,$B397,J$1)="","",INDEX(Dépenses!$A$2:$O$5000,$B397,J$1)),"")</f>
        <v/>
      </c>
      <c r="K397" s="10" t="str" cm="1">
        <f t="array" aca="1" ref="K397" ca="1">IF(AND($A397&lt;&gt;"",$A397&lt;&gt;"fin"),IF(INDEX(Dépenses!$A$2:$T$5000,$B397,K$1)="","",INDEX(Dépenses!$A$2:$T$5000,$B397,K$1)),"")</f>
        <v/>
      </c>
      <c r="L397" s="10" t="str" cm="1">
        <f t="array" aca="1" ref="L397" ca="1">IF(AND($A397&lt;&gt;"",$A397&lt;&gt;"fin"),IF(INDEX(Dépenses!$A$2:$T$5000,$B397,L$1)="","",INDEX(Dépenses!$A$2:$T$5000,$B397,L$1)),"")</f>
        <v/>
      </c>
      <c r="M397" s="10" t="str" cm="1">
        <f t="array" aca="1" ref="M397" ca="1">IF(AND($A397&lt;&gt;"",$A397&lt;&gt;"fin"),IF(INDEX(Dépenses!$A$2:$T$5000,$B397,M$1)="","",INDEX(Dépenses!$A$2:$T$5000,$B397,M$1)),"")</f>
        <v/>
      </c>
      <c r="N397" s="10" t="str" cm="1">
        <f t="array" aca="1" ref="N397" ca="1">IF(AND($A397&lt;&gt;"",$A397&lt;&gt;"fin"),IF(INDEX(Dépenses!$A$2:$T$5000,$B397,N$1)="","",INDEX(Dépenses!$A$2:$T$5000,$B397,N$1)),"")</f>
        <v/>
      </c>
      <c r="O397" s="10" t="str" cm="1">
        <f t="array" aca="1" ref="O397" ca="1">IF(AND($A397&lt;&gt;"",$A397&lt;&gt;"fin"),IF(INDEX(Dépenses!$A$2:$T$5000,$B397,O$1)="","",INDEX(Dépenses!$A$2:$T$5000,$B397,O$1)),"")</f>
        <v/>
      </c>
      <c r="P397" s="10" t="str" cm="1">
        <f t="array" aca="1" ref="P397" ca="1">IF(AND($A397&lt;&gt;"",$A397&lt;&gt;"fin"),IF(INDEX(Dépenses!$A$2:$T$5000,$B397,P$1)="","",INDEX(Dépenses!$A$2:$T$5000,$B397,P$1)),"")</f>
        <v/>
      </c>
      <c r="Q397" s="10" t="str" cm="1">
        <f t="array" aca="1" ref="Q397" ca="1">IF(AND($A397&lt;&gt;"",$A397&lt;&gt;"fin"),IF(INDEX(Dépenses!$A$2:$T$5000,$B397,Q$1)="","",INDEX(Dépenses!$A$2:$T$5000,$B397,Q$1)),"")</f>
        <v/>
      </c>
      <c r="R397" s="10" t="str" cm="1">
        <f t="array" aca="1" ref="R397" ca="1">IF(AND($A397&lt;&gt;"",$A397&lt;&gt;"fin"),IF(INDEX(Dépenses!$A$2:$T$5000,$B397,R$1)="","",INDEX(Dépenses!$A$2:$T$5000,$B397,R$1)),"")</f>
        <v/>
      </c>
      <c r="S397" s="10" t="str" cm="1">
        <f t="array" aca="1" ref="S397" ca="1">IF(AND($A397&lt;&gt;"",$A397&lt;&gt;"fin"),IF(INDEX(Dépenses!$A$2:$T$5000,$B397,S$1)="","",INDEX(Dépenses!$A$2:$T$5000,$B397,S$1)),"")</f>
        <v/>
      </c>
      <c r="T397" s="10" t="str" cm="1">
        <f t="array" aca="1" ref="T397" ca="1">IF(AND($A397&lt;&gt;"",$A397&lt;&gt;"fin"),IF(INDEX(Dépenses!$A$2:$T$5000,$B397,T$1)="","",INDEX(Dépenses!$A$2:$T$5000,$B397,T$1)),"")</f>
        <v/>
      </c>
    </row>
    <row r="398" spans="1:20" x14ac:dyDescent="0.25">
      <c r="A398" t="str">
        <f ca="1">IF(OR(A397="",A397="fin"),"",IF(ISNA(MATCH($F$3,OFFSET(Dépenses!$F$2:$F$5000,B397,0),0)),"fin",MATCH($F$3,OFFSET(Dépenses!$F$2:$F$5000,B397,0),0)))</f>
        <v/>
      </c>
      <c r="B398" t="str">
        <f t="shared" ca="1" si="8"/>
        <v/>
      </c>
      <c r="D398" s="79" t="str" cm="1">
        <f t="array" aca="1" ref="D398" ca="1">IF(AND($A398&lt;&gt;"",$A398&lt;&gt;"fin"),IF(INDEX(Dépenses!$A$2:$O$5000,$B398,D$1)="","",INDEX(Dépenses!$A$2:$O$5000,$B398,D$1)),"")</f>
        <v/>
      </c>
      <c r="E398" s="79" t="str" cm="1">
        <f t="array" aca="1" ref="E398" ca="1">IF(AND($A398&lt;&gt;"",$A398&lt;&gt;"fin"),IF(INDEX(Dépenses!$A$2:$O$5000,$B398,E$1)="","",INDEX(Dépenses!$A$2:$O$5000,$B398,E$1)),"")</f>
        <v/>
      </c>
      <c r="F398" s="79" t="str" cm="1">
        <f t="array" aca="1" ref="F398" ca="1">IF(AND($A398&lt;&gt;"",$A398&lt;&gt;"fin"),IF(INDEX(Dépenses!$A$2:$O$5000,$B398,F$1)="","",INDEX(Dépenses!$A$2:$O$5000,$B398,F$1)),"")</f>
        <v/>
      </c>
      <c r="G398" s="80" t="str" cm="1">
        <f t="array" aca="1" ref="G398" ca="1">IF(AND($A398&lt;&gt;"",$A398&lt;&gt;"fin"),IF(INDEX(Dépenses!$A$2:$O$5000,$B398,G$1)="","",INDEX(Dépenses!$A$2:$O$5000,$B398,G$1)),"")</f>
        <v/>
      </c>
      <c r="H398" s="11" t="str" cm="1">
        <f t="array" aca="1" ref="H398" ca="1">IF(AND($A398&lt;&gt;"",$A398&lt;&gt;"fin"),IF(INDEX(Dépenses!$A$2:$O$5000,$B398,H$1)="","",INDEX(Dépenses!$A$2:$O$5000,$B398,H$1)),"")</f>
        <v/>
      </c>
      <c r="I398" s="79" t="str" cm="1">
        <f t="array" aca="1" ref="I398" ca="1">IF(AND($A398&lt;&gt;"",$A398&lt;&gt;"fin"),IF(INDEX(Dépenses!$A$2:$O$5000,$B398,I$1)="","",INDEX(Dépenses!$A$2:$O$5000,$B398,I$1)),"")</f>
        <v/>
      </c>
      <c r="J398" s="81" t="str" cm="1">
        <f t="array" aca="1" ref="J398" ca="1">IF(AND($A398&lt;&gt;"",$A398&lt;&gt;"fin"),IF(INDEX(Dépenses!$A$2:$O$5000,$B398,J$1)="","",INDEX(Dépenses!$A$2:$O$5000,$B398,J$1)),"")</f>
        <v/>
      </c>
      <c r="K398" s="10" t="str" cm="1">
        <f t="array" aca="1" ref="K398" ca="1">IF(AND($A398&lt;&gt;"",$A398&lt;&gt;"fin"),IF(INDEX(Dépenses!$A$2:$T$5000,$B398,K$1)="","",INDEX(Dépenses!$A$2:$T$5000,$B398,K$1)),"")</f>
        <v/>
      </c>
      <c r="L398" s="10" t="str" cm="1">
        <f t="array" aca="1" ref="L398" ca="1">IF(AND($A398&lt;&gt;"",$A398&lt;&gt;"fin"),IF(INDEX(Dépenses!$A$2:$T$5000,$B398,L$1)="","",INDEX(Dépenses!$A$2:$T$5000,$B398,L$1)),"")</f>
        <v/>
      </c>
      <c r="M398" s="10" t="str" cm="1">
        <f t="array" aca="1" ref="M398" ca="1">IF(AND($A398&lt;&gt;"",$A398&lt;&gt;"fin"),IF(INDEX(Dépenses!$A$2:$T$5000,$B398,M$1)="","",INDEX(Dépenses!$A$2:$T$5000,$B398,M$1)),"")</f>
        <v/>
      </c>
      <c r="N398" s="10" t="str" cm="1">
        <f t="array" aca="1" ref="N398" ca="1">IF(AND($A398&lt;&gt;"",$A398&lt;&gt;"fin"),IF(INDEX(Dépenses!$A$2:$T$5000,$B398,N$1)="","",INDEX(Dépenses!$A$2:$T$5000,$B398,N$1)),"")</f>
        <v/>
      </c>
      <c r="O398" s="10" t="str" cm="1">
        <f t="array" aca="1" ref="O398" ca="1">IF(AND($A398&lt;&gt;"",$A398&lt;&gt;"fin"),IF(INDEX(Dépenses!$A$2:$T$5000,$B398,O$1)="","",INDEX(Dépenses!$A$2:$T$5000,$B398,O$1)),"")</f>
        <v/>
      </c>
      <c r="P398" s="10" t="str" cm="1">
        <f t="array" aca="1" ref="P398" ca="1">IF(AND($A398&lt;&gt;"",$A398&lt;&gt;"fin"),IF(INDEX(Dépenses!$A$2:$T$5000,$B398,P$1)="","",INDEX(Dépenses!$A$2:$T$5000,$B398,P$1)),"")</f>
        <v/>
      </c>
      <c r="Q398" s="10" t="str" cm="1">
        <f t="array" aca="1" ref="Q398" ca="1">IF(AND($A398&lt;&gt;"",$A398&lt;&gt;"fin"),IF(INDEX(Dépenses!$A$2:$T$5000,$B398,Q$1)="","",INDEX(Dépenses!$A$2:$T$5000,$B398,Q$1)),"")</f>
        <v/>
      </c>
      <c r="R398" s="10" t="str" cm="1">
        <f t="array" aca="1" ref="R398" ca="1">IF(AND($A398&lt;&gt;"",$A398&lt;&gt;"fin"),IF(INDEX(Dépenses!$A$2:$T$5000,$B398,R$1)="","",INDEX(Dépenses!$A$2:$T$5000,$B398,R$1)),"")</f>
        <v/>
      </c>
      <c r="S398" s="10" t="str" cm="1">
        <f t="array" aca="1" ref="S398" ca="1">IF(AND($A398&lt;&gt;"",$A398&lt;&gt;"fin"),IF(INDEX(Dépenses!$A$2:$T$5000,$B398,S$1)="","",INDEX(Dépenses!$A$2:$T$5000,$B398,S$1)),"")</f>
        <v/>
      </c>
      <c r="T398" s="10" t="str" cm="1">
        <f t="array" aca="1" ref="T398" ca="1">IF(AND($A398&lt;&gt;"",$A398&lt;&gt;"fin"),IF(INDEX(Dépenses!$A$2:$T$5000,$B398,T$1)="","",INDEX(Dépenses!$A$2:$T$5000,$B398,T$1)),"")</f>
        <v/>
      </c>
    </row>
    <row r="399" spans="1:20" x14ac:dyDescent="0.25">
      <c r="A399" t="str">
        <f ca="1">IF(OR(A398="",A398="fin"),"",IF(ISNA(MATCH($F$3,OFFSET(Dépenses!$F$2:$F$5000,B398,0),0)),"fin",MATCH($F$3,OFFSET(Dépenses!$F$2:$F$5000,B398,0),0)))</f>
        <v/>
      </c>
      <c r="B399" t="str">
        <f t="shared" ca="1" si="8"/>
        <v/>
      </c>
      <c r="D399" s="79" t="str" cm="1">
        <f t="array" aca="1" ref="D399" ca="1">IF(AND($A399&lt;&gt;"",$A399&lt;&gt;"fin"),IF(INDEX(Dépenses!$A$2:$O$5000,$B399,D$1)="","",INDEX(Dépenses!$A$2:$O$5000,$B399,D$1)),"")</f>
        <v/>
      </c>
      <c r="E399" s="79" t="str" cm="1">
        <f t="array" aca="1" ref="E399" ca="1">IF(AND($A399&lt;&gt;"",$A399&lt;&gt;"fin"),IF(INDEX(Dépenses!$A$2:$O$5000,$B399,E$1)="","",INDEX(Dépenses!$A$2:$O$5000,$B399,E$1)),"")</f>
        <v/>
      </c>
      <c r="F399" s="79" t="str" cm="1">
        <f t="array" aca="1" ref="F399" ca="1">IF(AND($A399&lt;&gt;"",$A399&lt;&gt;"fin"),IF(INDEX(Dépenses!$A$2:$O$5000,$B399,F$1)="","",INDEX(Dépenses!$A$2:$O$5000,$B399,F$1)),"")</f>
        <v/>
      </c>
      <c r="G399" s="80" t="str" cm="1">
        <f t="array" aca="1" ref="G399" ca="1">IF(AND($A399&lt;&gt;"",$A399&lt;&gt;"fin"),IF(INDEX(Dépenses!$A$2:$O$5000,$B399,G$1)="","",INDEX(Dépenses!$A$2:$O$5000,$B399,G$1)),"")</f>
        <v/>
      </c>
      <c r="H399" s="11" t="str" cm="1">
        <f t="array" aca="1" ref="H399" ca="1">IF(AND($A399&lt;&gt;"",$A399&lt;&gt;"fin"),IF(INDEX(Dépenses!$A$2:$O$5000,$B399,H$1)="","",INDEX(Dépenses!$A$2:$O$5000,$B399,H$1)),"")</f>
        <v/>
      </c>
      <c r="I399" s="79" t="str" cm="1">
        <f t="array" aca="1" ref="I399" ca="1">IF(AND($A399&lt;&gt;"",$A399&lt;&gt;"fin"),IF(INDEX(Dépenses!$A$2:$O$5000,$B399,I$1)="","",INDEX(Dépenses!$A$2:$O$5000,$B399,I$1)),"")</f>
        <v/>
      </c>
      <c r="J399" s="81" t="str" cm="1">
        <f t="array" aca="1" ref="J399" ca="1">IF(AND($A399&lt;&gt;"",$A399&lt;&gt;"fin"),IF(INDEX(Dépenses!$A$2:$O$5000,$B399,J$1)="","",INDEX(Dépenses!$A$2:$O$5000,$B399,J$1)),"")</f>
        <v/>
      </c>
      <c r="K399" s="10" t="str" cm="1">
        <f t="array" aca="1" ref="K399" ca="1">IF(AND($A399&lt;&gt;"",$A399&lt;&gt;"fin"),IF(INDEX(Dépenses!$A$2:$T$5000,$B399,K$1)="","",INDEX(Dépenses!$A$2:$T$5000,$B399,K$1)),"")</f>
        <v/>
      </c>
      <c r="L399" s="10" t="str" cm="1">
        <f t="array" aca="1" ref="L399" ca="1">IF(AND($A399&lt;&gt;"",$A399&lt;&gt;"fin"),IF(INDEX(Dépenses!$A$2:$T$5000,$B399,L$1)="","",INDEX(Dépenses!$A$2:$T$5000,$B399,L$1)),"")</f>
        <v/>
      </c>
      <c r="M399" s="10" t="str" cm="1">
        <f t="array" aca="1" ref="M399" ca="1">IF(AND($A399&lt;&gt;"",$A399&lt;&gt;"fin"),IF(INDEX(Dépenses!$A$2:$T$5000,$B399,M$1)="","",INDEX(Dépenses!$A$2:$T$5000,$B399,M$1)),"")</f>
        <v/>
      </c>
      <c r="N399" s="10" t="str" cm="1">
        <f t="array" aca="1" ref="N399" ca="1">IF(AND($A399&lt;&gt;"",$A399&lt;&gt;"fin"),IF(INDEX(Dépenses!$A$2:$T$5000,$B399,N$1)="","",INDEX(Dépenses!$A$2:$T$5000,$B399,N$1)),"")</f>
        <v/>
      </c>
      <c r="O399" s="10" t="str" cm="1">
        <f t="array" aca="1" ref="O399" ca="1">IF(AND($A399&lt;&gt;"",$A399&lt;&gt;"fin"),IF(INDEX(Dépenses!$A$2:$T$5000,$B399,O$1)="","",INDEX(Dépenses!$A$2:$T$5000,$B399,O$1)),"")</f>
        <v/>
      </c>
      <c r="P399" s="10" t="str" cm="1">
        <f t="array" aca="1" ref="P399" ca="1">IF(AND($A399&lt;&gt;"",$A399&lt;&gt;"fin"),IF(INDEX(Dépenses!$A$2:$T$5000,$B399,P$1)="","",INDEX(Dépenses!$A$2:$T$5000,$B399,P$1)),"")</f>
        <v/>
      </c>
      <c r="Q399" s="10" t="str" cm="1">
        <f t="array" aca="1" ref="Q399" ca="1">IF(AND($A399&lt;&gt;"",$A399&lt;&gt;"fin"),IF(INDEX(Dépenses!$A$2:$T$5000,$B399,Q$1)="","",INDEX(Dépenses!$A$2:$T$5000,$B399,Q$1)),"")</f>
        <v/>
      </c>
      <c r="R399" s="10" t="str" cm="1">
        <f t="array" aca="1" ref="R399" ca="1">IF(AND($A399&lt;&gt;"",$A399&lt;&gt;"fin"),IF(INDEX(Dépenses!$A$2:$T$5000,$B399,R$1)="","",INDEX(Dépenses!$A$2:$T$5000,$B399,R$1)),"")</f>
        <v/>
      </c>
      <c r="S399" s="10" t="str" cm="1">
        <f t="array" aca="1" ref="S399" ca="1">IF(AND($A399&lt;&gt;"",$A399&lt;&gt;"fin"),IF(INDEX(Dépenses!$A$2:$T$5000,$B399,S$1)="","",INDEX(Dépenses!$A$2:$T$5000,$B399,S$1)),"")</f>
        <v/>
      </c>
      <c r="T399" s="10" t="str" cm="1">
        <f t="array" aca="1" ref="T399" ca="1">IF(AND($A399&lt;&gt;"",$A399&lt;&gt;"fin"),IF(INDEX(Dépenses!$A$2:$T$5000,$B399,T$1)="","",INDEX(Dépenses!$A$2:$T$5000,$B399,T$1)),"")</f>
        <v/>
      </c>
    </row>
    <row r="400" spans="1:20" x14ac:dyDescent="0.25">
      <c r="A400" t="str">
        <f ca="1">IF(OR(A399="",A399="fin"),"",IF(ISNA(MATCH($F$3,OFFSET(Dépenses!$F$2:$F$5000,B399,0),0)),"fin",MATCH($F$3,OFFSET(Dépenses!$F$2:$F$5000,B399,0),0)))</f>
        <v/>
      </c>
      <c r="B400" t="str">
        <f t="shared" ca="1" si="8"/>
        <v/>
      </c>
      <c r="D400" s="79" t="str" cm="1">
        <f t="array" aca="1" ref="D400" ca="1">IF(AND($A400&lt;&gt;"",$A400&lt;&gt;"fin"),IF(INDEX(Dépenses!$A$2:$O$5000,$B400,D$1)="","",INDEX(Dépenses!$A$2:$O$5000,$B400,D$1)),"")</f>
        <v/>
      </c>
      <c r="E400" s="79" t="str" cm="1">
        <f t="array" aca="1" ref="E400" ca="1">IF(AND($A400&lt;&gt;"",$A400&lt;&gt;"fin"),IF(INDEX(Dépenses!$A$2:$O$5000,$B400,E$1)="","",INDEX(Dépenses!$A$2:$O$5000,$B400,E$1)),"")</f>
        <v/>
      </c>
      <c r="F400" s="79" t="str" cm="1">
        <f t="array" aca="1" ref="F400" ca="1">IF(AND($A400&lt;&gt;"",$A400&lt;&gt;"fin"),IF(INDEX(Dépenses!$A$2:$O$5000,$B400,F$1)="","",INDEX(Dépenses!$A$2:$O$5000,$B400,F$1)),"")</f>
        <v/>
      </c>
      <c r="G400" s="80" t="str" cm="1">
        <f t="array" aca="1" ref="G400" ca="1">IF(AND($A400&lt;&gt;"",$A400&lt;&gt;"fin"),IF(INDEX(Dépenses!$A$2:$O$5000,$B400,G$1)="","",INDEX(Dépenses!$A$2:$O$5000,$B400,G$1)),"")</f>
        <v/>
      </c>
      <c r="H400" s="11" t="str" cm="1">
        <f t="array" aca="1" ref="H400" ca="1">IF(AND($A400&lt;&gt;"",$A400&lt;&gt;"fin"),IF(INDEX(Dépenses!$A$2:$O$5000,$B400,H$1)="","",INDEX(Dépenses!$A$2:$O$5000,$B400,H$1)),"")</f>
        <v/>
      </c>
      <c r="I400" s="79" t="str" cm="1">
        <f t="array" aca="1" ref="I400" ca="1">IF(AND($A400&lt;&gt;"",$A400&lt;&gt;"fin"),IF(INDEX(Dépenses!$A$2:$O$5000,$B400,I$1)="","",INDEX(Dépenses!$A$2:$O$5000,$B400,I$1)),"")</f>
        <v/>
      </c>
      <c r="J400" s="81" t="str" cm="1">
        <f t="array" aca="1" ref="J400" ca="1">IF(AND($A400&lt;&gt;"",$A400&lt;&gt;"fin"),IF(INDEX(Dépenses!$A$2:$O$5000,$B400,J$1)="","",INDEX(Dépenses!$A$2:$O$5000,$B400,J$1)),"")</f>
        <v/>
      </c>
      <c r="K400" s="10" t="str" cm="1">
        <f t="array" aca="1" ref="K400" ca="1">IF(AND($A400&lt;&gt;"",$A400&lt;&gt;"fin"),IF(INDEX(Dépenses!$A$2:$T$5000,$B400,K$1)="","",INDEX(Dépenses!$A$2:$T$5000,$B400,K$1)),"")</f>
        <v/>
      </c>
      <c r="L400" s="10" t="str" cm="1">
        <f t="array" aca="1" ref="L400" ca="1">IF(AND($A400&lt;&gt;"",$A400&lt;&gt;"fin"),IF(INDEX(Dépenses!$A$2:$T$5000,$B400,L$1)="","",INDEX(Dépenses!$A$2:$T$5000,$B400,L$1)),"")</f>
        <v/>
      </c>
      <c r="M400" s="10" t="str" cm="1">
        <f t="array" aca="1" ref="M400" ca="1">IF(AND($A400&lt;&gt;"",$A400&lt;&gt;"fin"),IF(INDEX(Dépenses!$A$2:$T$5000,$B400,M$1)="","",INDEX(Dépenses!$A$2:$T$5000,$B400,M$1)),"")</f>
        <v/>
      </c>
      <c r="N400" s="10" t="str" cm="1">
        <f t="array" aca="1" ref="N400" ca="1">IF(AND($A400&lt;&gt;"",$A400&lt;&gt;"fin"),IF(INDEX(Dépenses!$A$2:$T$5000,$B400,N$1)="","",INDEX(Dépenses!$A$2:$T$5000,$B400,N$1)),"")</f>
        <v/>
      </c>
      <c r="O400" s="10" t="str" cm="1">
        <f t="array" aca="1" ref="O400" ca="1">IF(AND($A400&lt;&gt;"",$A400&lt;&gt;"fin"),IF(INDEX(Dépenses!$A$2:$T$5000,$B400,O$1)="","",INDEX(Dépenses!$A$2:$T$5000,$B400,O$1)),"")</f>
        <v/>
      </c>
      <c r="P400" s="10" t="str" cm="1">
        <f t="array" aca="1" ref="P400" ca="1">IF(AND($A400&lt;&gt;"",$A400&lt;&gt;"fin"),IF(INDEX(Dépenses!$A$2:$T$5000,$B400,P$1)="","",INDEX(Dépenses!$A$2:$T$5000,$B400,P$1)),"")</f>
        <v/>
      </c>
      <c r="Q400" s="10" t="str" cm="1">
        <f t="array" aca="1" ref="Q400" ca="1">IF(AND($A400&lt;&gt;"",$A400&lt;&gt;"fin"),IF(INDEX(Dépenses!$A$2:$T$5000,$B400,Q$1)="","",INDEX(Dépenses!$A$2:$T$5000,$B400,Q$1)),"")</f>
        <v/>
      </c>
      <c r="R400" s="10" t="str" cm="1">
        <f t="array" aca="1" ref="R400" ca="1">IF(AND($A400&lt;&gt;"",$A400&lt;&gt;"fin"),IF(INDEX(Dépenses!$A$2:$T$5000,$B400,R$1)="","",INDEX(Dépenses!$A$2:$T$5000,$B400,R$1)),"")</f>
        <v/>
      </c>
      <c r="S400" s="10" t="str" cm="1">
        <f t="array" aca="1" ref="S400" ca="1">IF(AND($A400&lt;&gt;"",$A400&lt;&gt;"fin"),IF(INDEX(Dépenses!$A$2:$T$5000,$B400,S$1)="","",INDEX(Dépenses!$A$2:$T$5000,$B400,S$1)),"")</f>
        <v/>
      </c>
      <c r="T400" s="10" t="str" cm="1">
        <f t="array" aca="1" ref="T400" ca="1">IF(AND($A400&lt;&gt;"",$A400&lt;&gt;"fin"),IF(INDEX(Dépenses!$A$2:$T$5000,$B400,T$1)="","",INDEX(Dépenses!$A$2:$T$5000,$B400,T$1)),"")</f>
        <v/>
      </c>
    </row>
    <row r="401" spans="1:20" x14ac:dyDescent="0.25">
      <c r="A401" t="str">
        <f ca="1">IF(OR(A400="",A400="fin"),"",IF(ISNA(MATCH($F$3,OFFSET(Dépenses!$F$2:$F$5000,B400,0),0)),"fin",MATCH($F$3,OFFSET(Dépenses!$F$2:$F$5000,B400,0),0)))</f>
        <v/>
      </c>
      <c r="B401" t="str">
        <f t="shared" ca="1" si="8"/>
        <v/>
      </c>
      <c r="D401" s="79" t="str" cm="1">
        <f t="array" aca="1" ref="D401" ca="1">IF(AND($A401&lt;&gt;"",$A401&lt;&gt;"fin"),IF(INDEX(Dépenses!$A$2:$O$5000,$B401,D$1)="","",INDEX(Dépenses!$A$2:$O$5000,$B401,D$1)),"")</f>
        <v/>
      </c>
      <c r="E401" s="79" t="str" cm="1">
        <f t="array" aca="1" ref="E401" ca="1">IF(AND($A401&lt;&gt;"",$A401&lt;&gt;"fin"),IF(INDEX(Dépenses!$A$2:$O$5000,$B401,E$1)="","",INDEX(Dépenses!$A$2:$O$5000,$B401,E$1)),"")</f>
        <v/>
      </c>
      <c r="F401" s="79" t="str" cm="1">
        <f t="array" aca="1" ref="F401" ca="1">IF(AND($A401&lt;&gt;"",$A401&lt;&gt;"fin"),IF(INDEX(Dépenses!$A$2:$O$5000,$B401,F$1)="","",INDEX(Dépenses!$A$2:$O$5000,$B401,F$1)),"")</f>
        <v/>
      </c>
      <c r="G401" s="80" t="str" cm="1">
        <f t="array" aca="1" ref="G401" ca="1">IF(AND($A401&lt;&gt;"",$A401&lt;&gt;"fin"),IF(INDEX(Dépenses!$A$2:$O$5000,$B401,G$1)="","",INDEX(Dépenses!$A$2:$O$5000,$B401,G$1)),"")</f>
        <v/>
      </c>
      <c r="H401" s="11" t="str" cm="1">
        <f t="array" aca="1" ref="H401" ca="1">IF(AND($A401&lt;&gt;"",$A401&lt;&gt;"fin"),IF(INDEX(Dépenses!$A$2:$O$5000,$B401,H$1)="","",INDEX(Dépenses!$A$2:$O$5000,$B401,H$1)),"")</f>
        <v/>
      </c>
      <c r="I401" s="79" t="str" cm="1">
        <f t="array" aca="1" ref="I401" ca="1">IF(AND($A401&lt;&gt;"",$A401&lt;&gt;"fin"),IF(INDEX(Dépenses!$A$2:$O$5000,$B401,I$1)="","",INDEX(Dépenses!$A$2:$O$5000,$B401,I$1)),"")</f>
        <v/>
      </c>
      <c r="J401" s="81" t="str" cm="1">
        <f t="array" aca="1" ref="J401" ca="1">IF(AND($A401&lt;&gt;"",$A401&lt;&gt;"fin"),IF(INDEX(Dépenses!$A$2:$O$5000,$B401,J$1)="","",INDEX(Dépenses!$A$2:$O$5000,$B401,J$1)),"")</f>
        <v/>
      </c>
      <c r="K401" s="10" t="str" cm="1">
        <f t="array" aca="1" ref="K401" ca="1">IF(AND($A401&lt;&gt;"",$A401&lt;&gt;"fin"),IF(INDEX(Dépenses!$A$2:$T$5000,$B401,K$1)="","",INDEX(Dépenses!$A$2:$T$5000,$B401,K$1)),"")</f>
        <v/>
      </c>
      <c r="L401" s="10" t="str" cm="1">
        <f t="array" aca="1" ref="L401" ca="1">IF(AND($A401&lt;&gt;"",$A401&lt;&gt;"fin"),IF(INDEX(Dépenses!$A$2:$T$5000,$B401,L$1)="","",INDEX(Dépenses!$A$2:$T$5000,$B401,L$1)),"")</f>
        <v/>
      </c>
      <c r="M401" s="10" t="str" cm="1">
        <f t="array" aca="1" ref="M401" ca="1">IF(AND($A401&lt;&gt;"",$A401&lt;&gt;"fin"),IF(INDEX(Dépenses!$A$2:$T$5000,$B401,M$1)="","",INDEX(Dépenses!$A$2:$T$5000,$B401,M$1)),"")</f>
        <v/>
      </c>
      <c r="N401" s="10" t="str" cm="1">
        <f t="array" aca="1" ref="N401" ca="1">IF(AND($A401&lt;&gt;"",$A401&lt;&gt;"fin"),IF(INDEX(Dépenses!$A$2:$T$5000,$B401,N$1)="","",INDEX(Dépenses!$A$2:$T$5000,$B401,N$1)),"")</f>
        <v/>
      </c>
      <c r="O401" s="10" t="str" cm="1">
        <f t="array" aca="1" ref="O401" ca="1">IF(AND($A401&lt;&gt;"",$A401&lt;&gt;"fin"),IF(INDEX(Dépenses!$A$2:$T$5000,$B401,O$1)="","",INDEX(Dépenses!$A$2:$T$5000,$B401,O$1)),"")</f>
        <v/>
      </c>
      <c r="P401" s="10" t="str" cm="1">
        <f t="array" aca="1" ref="P401" ca="1">IF(AND($A401&lt;&gt;"",$A401&lt;&gt;"fin"),IF(INDEX(Dépenses!$A$2:$T$5000,$B401,P$1)="","",INDEX(Dépenses!$A$2:$T$5000,$B401,P$1)),"")</f>
        <v/>
      </c>
      <c r="Q401" s="10" t="str" cm="1">
        <f t="array" aca="1" ref="Q401" ca="1">IF(AND($A401&lt;&gt;"",$A401&lt;&gt;"fin"),IF(INDEX(Dépenses!$A$2:$T$5000,$B401,Q$1)="","",INDEX(Dépenses!$A$2:$T$5000,$B401,Q$1)),"")</f>
        <v/>
      </c>
      <c r="R401" s="10" t="str" cm="1">
        <f t="array" aca="1" ref="R401" ca="1">IF(AND($A401&lt;&gt;"",$A401&lt;&gt;"fin"),IF(INDEX(Dépenses!$A$2:$T$5000,$B401,R$1)="","",INDEX(Dépenses!$A$2:$T$5000,$B401,R$1)),"")</f>
        <v/>
      </c>
      <c r="S401" s="10" t="str" cm="1">
        <f t="array" aca="1" ref="S401" ca="1">IF(AND($A401&lt;&gt;"",$A401&lt;&gt;"fin"),IF(INDEX(Dépenses!$A$2:$T$5000,$B401,S$1)="","",INDEX(Dépenses!$A$2:$T$5000,$B401,S$1)),"")</f>
        <v/>
      </c>
      <c r="T401" s="10" t="str" cm="1">
        <f t="array" aca="1" ref="T401" ca="1">IF(AND($A401&lt;&gt;"",$A401&lt;&gt;"fin"),IF(INDEX(Dépenses!$A$2:$T$5000,$B401,T$1)="","",INDEX(Dépenses!$A$2:$T$5000,$B401,T$1)),"")</f>
        <v/>
      </c>
    </row>
    <row r="402" spans="1:20" x14ac:dyDescent="0.25">
      <c r="A402" t="str">
        <f ca="1">IF(OR(A401="",A401="fin"),"",IF(ISNA(MATCH($F$3,OFFSET(Dépenses!$F$2:$F$5000,B401,0),0)),"fin",MATCH($F$3,OFFSET(Dépenses!$F$2:$F$5000,B401,0),0)))</f>
        <v/>
      </c>
      <c r="B402" t="str">
        <f t="shared" ca="1" si="8"/>
        <v/>
      </c>
      <c r="D402" s="79" t="str" cm="1">
        <f t="array" aca="1" ref="D402" ca="1">IF(AND($A402&lt;&gt;"",$A402&lt;&gt;"fin"),IF(INDEX(Dépenses!$A$2:$O$5000,$B402,D$1)="","",INDEX(Dépenses!$A$2:$O$5000,$B402,D$1)),"")</f>
        <v/>
      </c>
      <c r="E402" s="79" t="str" cm="1">
        <f t="array" aca="1" ref="E402" ca="1">IF(AND($A402&lt;&gt;"",$A402&lt;&gt;"fin"),IF(INDEX(Dépenses!$A$2:$O$5000,$B402,E$1)="","",INDEX(Dépenses!$A$2:$O$5000,$B402,E$1)),"")</f>
        <v/>
      </c>
      <c r="F402" s="79" t="str" cm="1">
        <f t="array" aca="1" ref="F402" ca="1">IF(AND($A402&lt;&gt;"",$A402&lt;&gt;"fin"),IF(INDEX(Dépenses!$A$2:$O$5000,$B402,F$1)="","",INDEX(Dépenses!$A$2:$O$5000,$B402,F$1)),"")</f>
        <v/>
      </c>
      <c r="G402" s="80" t="str" cm="1">
        <f t="array" aca="1" ref="G402" ca="1">IF(AND($A402&lt;&gt;"",$A402&lt;&gt;"fin"),IF(INDEX(Dépenses!$A$2:$O$5000,$B402,G$1)="","",INDEX(Dépenses!$A$2:$O$5000,$B402,G$1)),"")</f>
        <v/>
      </c>
      <c r="H402" s="11" t="str" cm="1">
        <f t="array" aca="1" ref="H402" ca="1">IF(AND($A402&lt;&gt;"",$A402&lt;&gt;"fin"),IF(INDEX(Dépenses!$A$2:$O$5000,$B402,H$1)="","",INDEX(Dépenses!$A$2:$O$5000,$B402,H$1)),"")</f>
        <v/>
      </c>
      <c r="I402" s="79" t="str" cm="1">
        <f t="array" aca="1" ref="I402" ca="1">IF(AND($A402&lt;&gt;"",$A402&lt;&gt;"fin"),IF(INDEX(Dépenses!$A$2:$O$5000,$B402,I$1)="","",INDEX(Dépenses!$A$2:$O$5000,$B402,I$1)),"")</f>
        <v/>
      </c>
      <c r="J402" s="81" t="str" cm="1">
        <f t="array" aca="1" ref="J402" ca="1">IF(AND($A402&lt;&gt;"",$A402&lt;&gt;"fin"),IF(INDEX(Dépenses!$A$2:$O$5000,$B402,J$1)="","",INDEX(Dépenses!$A$2:$O$5000,$B402,J$1)),"")</f>
        <v/>
      </c>
      <c r="K402" s="10" t="str" cm="1">
        <f t="array" aca="1" ref="K402" ca="1">IF(AND($A402&lt;&gt;"",$A402&lt;&gt;"fin"),IF(INDEX(Dépenses!$A$2:$T$5000,$B402,K$1)="","",INDEX(Dépenses!$A$2:$T$5000,$B402,K$1)),"")</f>
        <v/>
      </c>
      <c r="L402" s="10" t="str" cm="1">
        <f t="array" aca="1" ref="L402" ca="1">IF(AND($A402&lt;&gt;"",$A402&lt;&gt;"fin"),IF(INDEX(Dépenses!$A$2:$T$5000,$B402,L$1)="","",INDEX(Dépenses!$A$2:$T$5000,$B402,L$1)),"")</f>
        <v/>
      </c>
      <c r="M402" s="10" t="str" cm="1">
        <f t="array" aca="1" ref="M402" ca="1">IF(AND($A402&lt;&gt;"",$A402&lt;&gt;"fin"),IF(INDEX(Dépenses!$A$2:$T$5000,$B402,M$1)="","",INDEX(Dépenses!$A$2:$T$5000,$B402,M$1)),"")</f>
        <v/>
      </c>
      <c r="N402" s="10" t="str" cm="1">
        <f t="array" aca="1" ref="N402" ca="1">IF(AND($A402&lt;&gt;"",$A402&lt;&gt;"fin"),IF(INDEX(Dépenses!$A$2:$T$5000,$B402,N$1)="","",INDEX(Dépenses!$A$2:$T$5000,$B402,N$1)),"")</f>
        <v/>
      </c>
      <c r="O402" s="10" t="str" cm="1">
        <f t="array" aca="1" ref="O402" ca="1">IF(AND($A402&lt;&gt;"",$A402&lt;&gt;"fin"),IF(INDEX(Dépenses!$A$2:$T$5000,$B402,O$1)="","",INDEX(Dépenses!$A$2:$T$5000,$B402,O$1)),"")</f>
        <v/>
      </c>
      <c r="P402" s="10" t="str" cm="1">
        <f t="array" aca="1" ref="P402" ca="1">IF(AND($A402&lt;&gt;"",$A402&lt;&gt;"fin"),IF(INDEX(Dépenses!$A$2:$T$5000,$B402,P$1)="","",INDEX(Dépenses!$A$2:$T$5000,$B402,P$1)),"")</f>
        <v/>
      </c>
      <c r="Q402" s="10" t="str" cm="1">
        <f t="array" aca="1" ref="Q402" ca="1">IF(AND($A402&lt;&gt;"",$A402&lt;&gt;"fin"),IF(INDEX(Dépenses!$A$2:$T$5000,$B402,Q$1)="","",INDEX(Dépenses!$A$2:$T$5000,$B402,Q$1)),"")</f>
        <v/>
      </c>
      <c r="R402" s="10" t="str" cm="1">
        <f t="array" aca="1" ref="R402" ca="1">IF(AND($A402&lt;&gt;"",$A402&lt;&gt;"fin"),IF(INDEX(Dépenses!$A$2:$T$5000,$B402,R$1)="","",INDEX(Dépenses!$A$2:$T$5000,$B402,R$1)),"")</f>
        <v/>
      </c>
      <c r="S402" s="10" t="str" cm="1">
        <f t="array" aca="1" ref="S402" ca="1">IF(AND($A402&lt;&gt;"",$A402&lt;&gt;"fin"),IF(INDEX(Dépenses!$A$2:$T$5000,$B402,S$1)="","",INDEX(Dépenses!$A$2:$T$5000,$B402,S$1)),"")</f>
        <v/>
      </c>
      <c r="T402" s="10" t="str" cm="1">
        <f t="array" aca="1" ref="T402" ca="1">IF(AND($A402&lt;&gt;"",$A402&lt;&gt;"fin"),IF(INDEX(Dépenses!$A$2:$T$5000,$B402,T$1)="","",INDEX(Dépenses!$A$2:$T$5000,$B402,T$1)),"")</f>
        <v/>
      </c>
    </row>
    <row r="403" spans="1:20" x14ac:dyDescent="0.25">
      <c r="A403" t="str">
        <f ca="1">IF(OR(A402="",A402="fin"),"",IF(ISNA(MATCH($F$3,OFFSET(Dépenses!$F$2:$F$5000,B402,0),0)),"fin",MATCH($F$3,OFFSET(Dépenses!$F$2:$F$5000,B402,0),0)))</f>
        <v/>
      </c>
      <c r="B403" t="str">
        <f t="shared" ca="1" si="8"/>
        <v/>
      </c>
      <c r="D403" s="79" t="str" cm="1">
        <f t="array" aca="1" ref="D403" ca="1">IF(AND($A403&lt;&gt;"",$A403&lt;&gt;"fin"),IF(INDEX(Dépenses!$A$2:$O$5000,$B403,D$1)="","",INDEX(Dépenses!$A$2:$O$5000,$B403,D$1)),"")</f>
        <v/>
      </c>
      <c r="E403" s="79" t="str" cm="1">
        <f t="array" aca="1" ref="E403" ca="1">IF(AND($A403&lt;&gt;"",$A403&lt;&gt;"fin"),IF(INDEX(Dépenses!$A$2:$O$5000,$B403,E$1)="","",INDEX(Dépenses!$A$2:$O$5000,$B403,E$1)),"")</f>
        <v/>
      </c>
      <c r="F403" s="79" t="str" cm="1">
        <f t="array" aca="1" ref="F403" ca="1">IF(AND($A403&lt;&gt;"",$A403&lt;&gt;"fin"),IF(INDEX(Dépenses!$A$2:$O$5000,$B403,F$1)="","",INDEX(Dépenses!$A$2:$O$5000,$B403,F$1)),"")</f>
        <v/>
      </c>
      <c r="G403" s="80" t="str" cm="1">
        <f t="array" aca="1" ref="G403" ca="1">IF(AND($A403&lt;&gt;"",$A403&lt;&gt;"fin"),IF(INDEX(Dépenses!$A$2:$O$5000,$B403,G$1)="","",INDEX(Dépenses!$A$2:$O$5000,$B403,G$1)),"")</f>
        <v/>
      </c>
      <c r="H403" s="11" t="str" cm="1">
        <f t="array" aca="1" ref="H403" ca="1">IF(AND($A403&lt;&gt;"",$A403&lt;&gt;"fin"),IF(INDEX(Dépenses!$A$2:$O$5000,$B403,H$1)="","",INDEX(Dépenses!$A$2:$O$5000,$B403,H$1)),"")</f>
        <v/>
      </c>
      <c r="I403" s="79" t="str" cm="1">
        <f t="array" aca="1" ref="I403" ca="1">IF(AND($A403&lt;&gt;"",$A403&lt;&gt;"fin"),IF(INDEX(Dépenses!$A$2:$O$5000,$B403,I$1)="","",INDEX(Dépenses!$A$2:$O$5000,$B403,I$1)),"")</f>
        <v/>
      </c>
      <c r="J403" s="81" t="str" cm="1">
        <f t="array" aca="1" ref="J403" ca="1">IF(AND($A403&lt;&gt;"",$A403&lt;&gt;"fin"),IF(INDEX(Dépenses!$A$2:$O$5000,$B403,J$1)="","",INDEX(Dépenses!$A$2:$O$5000,$B403,J$1)),"")</f>
        <v/>
      </c>
      <c r="K403" s="10" t="str" cm="1">
        <f t="array" aca="1" ref="K403" ca="1">IF(AND($A403&lt;&gt;"",$A403&lt;&gt;"fin"),IF(INDEX(Dépenses!$A$2:$T$5000,$B403,K$1)="","",INDEX(Dépenses!$A$2:$T$5000,$B403,K$1)),"")</f>
        <v/>
      </c>
      <c r="L403" s="10" t="str" cm="1">
        <f t="array" aca="1" ref="L403" ca="1">IF(AND($A403&lt;&gt;"",$A403&lt;&gt;"fin"),IF(INDEX(Dépenses!$A$2:$T$5000,$B403,L$1)="","",INDEX(Dépenses!$A$2:$T$5000,$B403,L$1)),"")</f>
        <v/>
      </c>
      <c r="M403" s="10" t="str" cm="1">
        <f t="array" aca="1" ref="M403" ca="1">IF(AND($A403&lt;&gt;"",$A403&lt;&gt;"fin"),IF(INDEX(Dépenses!$A$2:$T$5000,$B403,M$1)="","",INDEX(Dépenses!$A$2:$T$5000,$B403,M$1)),"")</f>
        <v/>
      </c>
      <c r="N403" s="10" t="str" cm="1">
        <f t="array" aca="1" ref="N403" ca="1">IF(AND($A403&lt;&gt;"",$A403&lt;&gt;"fin"),IF(INDEX(Dépenses!$A$2:$T$5000,$B403,N$1)="","",INDEX(Dépenses!$A$2:$T$5000,$B403,N$1)),"")</f>
        <v/>
      </c>
      <c r="O403" s="10" t="str" cm="1">
        <f t="array" aca="1" ref="O403" ca="1">IF(AND($A403&lt;&gt;"",$A403&lt;&gt;"fin"),IF(INDEX(Dépenses!$A$2:$T$5000,$B403,O$1)="","",INDEX(Dépenses!$A$2:$T$5000,$B403,O$1)),"")</f>
        <v/>
      </c>
      <c r="P403" s="10" t="str" cm="1">
        <f t="array" aca="1" ref="P403" ca="1">IF(AND($A403&lt;&gt;"",$A403&lt;&gt;"fin"),IF(INDEX(Dépenses!$A$2:$T$5000,$B403,P$1)="","",INDEX(Dépenses!$A$2:$T$5000,$B403,P$1)),"")</f>
        <v/>
      </c>
      <c r="Q403" s="10" t="str" cm="1">
        <f t="array" aca="1" ref="Q403" ca="1">IF(AND($A403&lt;&gt;"",$A403&lt;&gt;"fin"),IF(INDEX(Dépenses!$A$2:$T$5000,$B403,Q$1)="","",INDEX(Dépenses!$A$2:$T$5000,$B403,Q$1)),"")</f>
        <v/>
      </c>
      <c r="R403" s="10" t="str" cm="1">
        <f t="array" aca="1" ref="R403" ca="1">IF(AND($A403&lt;&gt;"",$A403&lt;&gt;"fin"),IF(INDEX(Dépenses!$A$2:$T$5000,$B403,R$1)="","",INDEX(Dépenses!$A$2:$T$5000,$B403,R$1)),"")</f>
        <v/>
      </c>
      <c r="S403" s="10" t="str" cm="1">
        <f t="array" aca="1" ref="S403" ca="1">IF(AND($A403&lt;&gt;"",$A403&lt;&gt;"fin"),IF(INDEX(Dépenses!$A$2:$T$5000,$B403,S$1)="","",INDEX(Dépenses!$A$2:$T$5000,$B403,S$1)),"")</f>
        <v/>
      </c>
      <c r="T403" s="10" t="str" cm="1">
        <f t="array" aca="1" ref="T403" ca="1">IF(AND($A403&lt;&gt;"",$A403&lt;&gt;"fin"),IF(INDEX(Dépenses!$A$2:$T$5000,$B403,T$1)="","",INDEX(Dépenses!$A$2:$T$5000,$B403,T$1)),"")</f>
        <v/>
      </c>
    </row>
    <row r="404" spans="1:20" x14ac:dyDescent="0.25">
      <c r="A404" t="str">
        <f ca="1">IF(OR(A403="",A403="fin"),"",IF(ISNA(MATCH($F$3,OFFSET(Dépenses!$F$2:$F$5000,B403,0),0)),"fin",MATCH($F$3,OFFSET(Dépenses!$F$2:$F$5000,B403,0),0)))</f>
        <v/>
      </c>
      <c r="B404" t="str">
        <f t="shared" ca="1" si="8"/>
        <v/>
      </c>
      <c r="D404" s="79" t="str" cm="1">
        <f t="array" aca="1" ref="D404" ca="1">IF(AND($A404&lt;&gt;"",$A404&lt;&gt;"fin"),IF(INDEX(Dépenses!$A$2:$O$5000,$B404,D$1)="","",INDEX(Dépenses!$A$2:$O$5000,$B404,D$1)),"")</f>
        <v/>
      </c>
      <c r="E404" s="79" t="str" cm="1">
        <f t="array" aca="1" ref="E404" ca="1">IF(AND($A404&lt;&gt;"",$A404&lt;&gt;"fin"),IF(INDEX(Dépenses!$A$2:$O$5000,$B404,E$1)="","",INDEX(Dépenses!$A$2:$O$5000,$B404,E$1)),"")</f>
        <v/>
      </c>
      <c r="F404" s="79" t="str" cm="1">
        <f t="array" aca="1" ref="F404" ca="1">IF(AND($A404&lt;&gt;"",$A404&lt;&gt;"fin"),IF(INDEX(Dépenses!$A$2:$O$5000,$B404,F$1)="","",INDEX(Dépenses!$A$2:$O$5000,$B404,F$1)),"")</f>
        <v/>
      </c>
      <c r="G404" s="80" t="str" cm="1">
        <f t="array" aca="1" ref="G404" ca="1">IF(AND($A404&lt;&gt;"",$A404&lt;&gt;"fin"),IF(INDEX(Dépenses!$A$2:$O$5000,$B404,G$1)="","",INDEX(Dépenses!$A$2:$O$5000,$B404,G$1)),"")</f>
        <v/>
      </c>
      <c r="H404" s="11" t="str" cm="1">
        <f t="array" aca="1" ref="H404" ca="1">IF(AND($A404&lt;&gt;"",$A404&lt;&gt;"fin"),IF(INDEX(Dépenses!$A$2:$O$5000,$B404,H$1)="","",INDEX(Dépenses!$A$2:$O$5000,$B404,H$1)),"")</f>
        <v/>
      </c>
      <c r="I404" s="79" t="str" cm="1">
        <f t="array" aca="1" ref="I404" ca="1">IF(AND($A404&lt;&gt;"",$A404&lt;&gt;"fin"),IF(INDEX(Dépenses!$A$2:$O$5000,$B404,I$1)="","",INDEX(Dépenses!$A$2:$O$5000,$B404,I$1)),"")</f>
        <v/>
      </c>
      <c r="J404" s="81" t="str" cm="1">
        <f t="array" aca="1" ref="J404" ca="1">IF(AND($A404&lt;&gt;"",$A404&lt;&gt;"fin"),IF(INDEX(Dépenses!$A$2:$O$5000,$B404,J$1)="","",INDEX(Dépenses!$A$2:$O$5000,$B404,J$1)),"")</f>
        <v/>
      </c>
      <c r="K404" s="10" t="str" cm="1">
        <f t="array" aca="1" ref="K404" ca="1">IF(AND($A404&lt;&gt;"",$A404&lt;&gt;"fin"),IF(INDEX(Dépenses!$A$2:$T$5000,$B404,K$1)="","",INDEX(Dépenses!$A$2:$T$5000,$B404,K$1)),"")</f>
        <v/>
      </c>
      <c r="L404" s="10" t="str" cm="1">
        <f t="array" aca="1" ref="L404" ca="1">IF(AND($A404&lt;&gt;"",$A404&lt;&gt;"fin"),IF(INDEX(Dépenses!$A$2:$T$5000,$B404,L$1)="","",INDEX(Dépenses!$A$2:$T$5000,$B404,L$1)),"")</f>
        <v/>
      </c>
      <c r="M404" s="10" t="str" cm="1">
        <f t="array" aca="1" ref="M404" ca="1">IF(AND($A404&lt;&gt;"",$A404&lt;&gt;"fin"),IF(INDEX(Dépenses!$A$2:$T$5000,$B404,M$1)="","",INDEX(Dépenses!$A$2:$T$5000,$B404,M$1)),"")</f>
        <v/>
      </c>
      <c r="N404" s="10" t="str" cm="1">
        <f t="array" aca="1" ref="N404" ca="1">IF(AND($A404&lt;&gt;"",$A404&lt;&gt;"fin"),IF(INDEX(Dépenses!$A$2:$T$5000,$B404,N$1)="","",INDEX(Dépenses!$A$2:$T$5000,$B404,N$1)),"")</f>
        <v/>
      </c>
      <c r="O404" s="10" t="str" cm="1">
        <f t="array" aca="1" ref="O404" ca="1">IF(AND($A404&lt;&gt;"",$A404&lt;&gt;"fin"),IF(INDEX(Dépenses!$A$2:$T$5000,$B404,O$1)="","",INDEX(Dépenses!$A$2:$T$5000,$B404,O$1)),"")</f>
        <v/>
      </c>
      <c r="P404" s="10" t="str" cm="1">
        <f t="array" aca="1" ref="P404" ca="1">IF(AND($A404&lt;&gt;"",$A404&lt;&gt;"fin"),IF(INDEX(Dépenses!$A$2:$T$5000,$B404,P$1)="","",INDEX(Dépenses!$A$2:$T$5000,$B404,P$1)),"")</f>
        <v/>
      </c>
      <c r="Q404" s="10" t="str" cm="1">
        <f t="array" aca="1" ref="Q404" ca="1">IF(AND($A404&lt;&gt;"",$A404&lt;&gt;"fin"),IF(INDEX(Dépenses!$A$2:$T$5000,$B404,Q$1)="","",INDEX(Dépenses!$A$2:$T$5000,$B404,Q$1)),"")</f>
        <v/>
      </c>
      <c r="R404" s="10" t="str" cm="1">
        <f t="array" aca="1" ref="R404" ca="1">IF(AND($A404&lt;&gt;"",$A404&lt;&gt;"fin"),IF(INDEX(Dépenses!$A$2:$T$5000,$B404,R$1)="","",INDEX(Dépenses!$A$2:$T$5000,$B404,R$1)),"")</f>
        <v/>
      </c>
      <c r="S404" s="10" t="str" cm="1">
        <f t="array" aca="1" ref="S404" ca="1">IF(AND($A404&lt;&gt;"",$A404&lt;&gt;"fin"),IF(INDEX(Dépenses!$A$2:$T$5000,$B404,S$1)="","",INDEX(Dépenses!$A$2:$T$5000,$B404,S$1)),"")</f>
        <v/>
      </c>
      <c r="T404" s="10" t="str" cm="1">
        <f t="array" aca="1" ref="T404" ca="1">IF(AND($A404&lt;&gt;"",$A404&lt;&gt;"fin"),IF(INDEX(Dépenses!$A$2:$T$5000,$B404,T$1)="","",INDEX(Dépenses!$A$2:$T$5000,$B404,T$1)),"")</f>
        <v/>
      </c>
    </row>
    <row r="405" spans="1:20" x14ac:dyDescent="0.25">
      <c r="A405" t="str">
        <f ca="1">IF(OR(A404="",A404="fin"),"",IF(ISNA(MATCH($F$3,OFFSET(Dépenses!$F$2:$F$5000,B404,0),0)),"fin",MATCH($F$3,OFFSET(Dépenses!$F$2:$F$5000,B404,0),0)))</f>
        <v/>
      </c>
      <c r="B405" t="str">
        <f t="shared" ca="1" si="8"/>
        <v/>
      </c>
      <c r="D405" s="79" t="str" cm="1">
        <f t="array" aca="1" ref="D405" ca="1">IF(AND($A405&lt;&gt;"",$A405&lt;&gt;"fin"),IF(INDEX(Dépenses!$A$2:$O$5000,$B405,D$1)="","",INDEX(Dépenses!$A$2:$O$5000,$B405,D$1)),"")</f>
        <v/>
      </c>
      <c r="E405" s="79" t="str" cm="1">
        <f t="array" aca="1" ref="E405" ca="1">IF(AND($A405&lt;&gt;"",$A405&lt;&gt;"fin"),IF(INDEX(Dépenses!$A$2:$O$5000,$B405,E$1)="","",INDEX(Dépenses!$A$2:$O$5000,$B405,E$1)),"")</f>
        <v/>
      </c>
      <c r="F405" s="79" t="str" cm="1">
        <f t="array" aca="1" ref="F405" ca="1">IF(AND($A405&lt;&gt;"",$A405&lt;&gt;"fin"),IF(INDEX(Dépenses!$A$2:$O$5000,$B405,F$1)="","",INDEX(Dépenses!$A$2:$O$5000,$B405,F$1)),"")</f>
        <v/>
      </c>
      <c r="G405" s="80" t="str" cm="1">
        <f t="array" aca="1" ref="G405" ca="1">IF(AND($A405&lt;&gt;"",$A405&lt;&gt;"fin"),IF(INDEX(Dépenses!$A$2:$O$5000,$B405,G$1)="","",INDEX(Dépenses!$A$2:$O$5000,$B405,G$1)),"")</f>
        <v/>
      </c>
      <c r="H405" s="11" t="str" cm="1">
        <f t="array" aca="1" ref="H405" ca="1">IF(AND($A405&lt;&gt;"",$A405&lt;&gt;"fin"),IF(INDEX(Dépenses!$A$2:$O$5000,$B405,H$1)="","",INDEX(Dépenses!$A$2:$O$5000,$B405,H$1)),"")</f>
        <v/>
      </c>
      <c r="I405" s="79" t="str" cm="1">
        <f t="array" aca="1" ref="I405" ca="1">IF(AND($A405&lt;&gt;"",$A405&lt;&gt;"fin"),IF(INDEX(Dépenses!$A$2:$O$5000,$B405,I$1)="","",INDEX(Dépenses!$A$2:$O$5000,$B405,I$1)),"")</f>
        <v/>
      </c>
      <c r="J405" s="81" t="str" cm="1">
        <f t="array" aca="1" ref="J405" ca="1">IF(AND($A405&lt;&gt;"",$A405&lt;&gt;"fin"),IF(INDEX(Dépenses!$A$2:$O$5000,$B405,J$1)="","",INDEX(Dépenses!$A$2:$O$5000,$B405,J$1)),"")</f>
        <v/>
      </c>
      <c r="K405" s="10" t="str" cm="1">
        <f t="array" aca="1" ref="K405" ca="1">IF(AND($A405&lt;&gt;"",$A405&lt;&gt;"fin"),IF(INDEX(Dépenses!$A$2:$T$5000,$B405,K$1)="","",INDEX(Dépenses!$A$2:$T$5000,$B405,K$1)),"")</f>
        <v/>
      </c>
      <c r="L405" s="10" t="str" cm="1">
        <f t="array" aca="1" ref="L405" ca="1">IF(AND($A405&lt;&gt;"",$A405&lt;&gt;"fin"),IF(INDEX(Dépenses!$A$2:$T$5000,$B405,L$1)="","",INDEX(Dépenses!$A$2:$T$5000,$B405,L$1)),"")</f>
        <v/>
      </c>
      <c r="M405" s="10" t="str" cm="1">
        <f t="array" aca="1" ref="M405" ca="1">IF(AND($A405&lt;&gt;"",$A405&lt;&gt;"fin"),IF(INDEX(Dépenses!$A$2:$T$5000,$B405,M$1)="","",INDEX(Dépenses!$A$2:$T$5000,$B405,M$1)),"")</f>
        <v/>
      </c>
      <c r="N405" s="10" t="str" cm="1">
        <f t="array" aca="1" ref="N405" ca="1">IF(AND($A405&lt;&gt;"",$A405&lt;&gt;"fin"),IF(INDEX(Dépenses!$A$2:$T$5000,$B405,N$1)="","",INDEX(Dépenses!$A$2:$T$5000,$B405,N$1)),"")</f>
        <v/>
      </c>
      <c r="O405" s="10" t="str" cm="1">
        <f t="array" aca="1" ref="O405" ca="1">IF(AND($A405&lt;&gt;"",$A405&lt;&gt;"fin"),IF(INDEX(Dépenses!$A$2:$T$5000,$B405,O$1)="","",INDEX(Dépenses!$A$2:$T$5000,$B405,O$1)),"")</f>
        <v/>
      </c>
      <c r="P405" s="10" t="str" cm="1">
        <f t="array" aca="1" ref="P405" ca="1">IF(AND($A405&lt;&gt;"",$A405&lt;&gt;"fin"),IF(INDEX(Dépenses!$A$2:$T$5000,$B405,P$1)="","",INDEX(Dépenses!$A$2:$T$5000,$B405,P$1)),"")</f>
        <v/>
      </c>
      <c r="Q405" s="10" t="str" cm="1">
        <f t="array" aca="1" ref="Q405" ca="1">IF(AND($A405&lt;&gt;"",$A405&lt;&gt;"fin"),IF(INDEX(Dépenses!$A$2:$T$5000,$B405,Q$1)="","",INDEX(Dépenses!$A$2:$T$5000,$B405,Q$1)),"")</f>
        <v/>
      </c>
      <c r="R405" s="10" t="str" cm="1">
        <f t="array" aca="1" ref="R405" ca="1">IF(AND($A405&lt;&gt;"",$A405&lt;&gt;"fin"),IF(INDEX(Dépenses!$A$2:$T$5000,$B405,R$1)="","",INDEX(Dépenses!$A$2:$T$5000,$B405,R$1)),"")</f>
        <v/>
      </c>
      <c r="S405" s="10" t="str" cm="1">
        <f t="array" aca="1" ref="S405" ca="1">IF(AND($A405&lt;&gt;"",$A405&lt;&gt;"fin"),IF(INDEX(Dépenses!$A$2:$T$5000,$B405,S$1)="","",INDEX(Dépenses!$A$2:$T$5000,$B405,S$1)),"")</f>
        <v/>
      </c>
      <c r="T405" s="10" t="str" cm="1">
        <f t="array" aca="1" ref="T405" ca="1">IF(AND($A405&lt;&gt;"",$A405&lt;&gt;"fin"),IF(INDEX(Dépenses!$A$2:$T$5000,$B405,T$1)="","",INDEX(Dépenses!$A$2:$T$5000,$B405,T$1)),"")</f>
        <v/>
      </c>
    </row>
    <row r="406" spans="1:20" x14ac:dyDescent="0.25">
      <c r="A406" t="str">
        <f ca="1">IF(OR(A405="",A405="fin"),"",IF(ISNA(MATCH($F$3,OFFSET(Dépenses!$F$2:$F$5000,B405,0),0)),"fin",MATCH($F$3,OFFSET(Dépenses!$F$2:$F$5000,B405,0),0)))</f>
        <v/>
      </c>
      <c r="B406" t="str">
        <f t="shared" ca="1" si="8"/>
        <v/>
      </c>
      <c r="D406" s="79" t="str" cm="1">
        <f t="array" aca="1" ref="D406" ca="1">IF(AND($A406&lt;&gt;"",$A406&lt;&gt;"fin"),IF(INDEX(Dépenses!$A$2:$O$5000,$B406,D$1)="","",INDEX(Dépenses!$A$2:$O$5000,$B406,D$1)),"")</f>
        <v/>
      </c>
      <c r="E406" s="79" t="str" cm="1">
        <f t="array" aca="1" ref="E406" ca="1">IF(AND($A406&lt;&gt;"",$A406&lt;&gt;"fin"),IF(INDEX(Dépenses!$A$2:$O$5000,$B406,E$1)="","",INDEX(Dépenses!$A$2:$O$5000,$B406,E$1)),"")</f>
        <v/>
      </c>
      <c r="F406" s="79" t="str" cm="1">
        <f t="array" aca="1" ref="F406" ca="1">IF(AND($A406&lt;&gt;"",$A406&lt;&gt;"fin"),IF(INDEX(Dépenses!$A$2:$O$5000,$B406,F$1)="","",INDEX(Dépenses!$A$2:$O$5000,$B406,F$1)),"")</f>
        <v/>
      </c>
      <c r="G406" s="80" t="str" cm="1">
        <f t="array" aca="1" ref="G406" ca="1">IF(AND($A406&lt;&gt;"",$A406&lt;&gt;"fin"),IF(INDEX(Dépenses!$A$2:$O$5000,$B406,G$1)="","",INDEX(Dépenses!$A$2:$O$5000,$B406,G$1)),"")</f>
        <v/>
      </c>
      <c r="H406" s="11" t="str" cm="1">
        <f t="array" aca="1" ref="H406" ca="1">IF(AND($A406&lt;&gt;"",$A406&lt;&gt;"fin"),IF(INDEX(Dépenses!$A$2:$O$5000,$B406,H$1)="","",INDEX(Dépenses!$A$2:$O$5000,$B406,H$1)),"")</f>
        <v/>
      </c>
      <c r="I406" s="79" t="str" cm="1">
        <f t="array" aca="1" ref="I406" ca="1">IF(AND($A406&lt;&gt;"",$A406&lt;&gt;"fin"),IF(INDEX(Dépenses!$A$2:$O$5000,$B406,I$1)="","",INDEX(Dépenses!$A$2:$O$5000,$B406,I$1)),"")</f>
        <v/>
      </c>
      <c r="J406" s="81" t="str" cm="1">
        <f t="array" aca="1" ref="J406" ca="1">IF(AND($A406&lt;&gt;"",$A406&lt;&gt;"fin"),IF(INDEX(Dépenses!$A$2:$O$5000,$B406,J$1)="","",INDEX(Dépenses!$A$2:$O$5000,$B406,J$1)),"")</f>
        <v/>
      </c>
      <c r="K406" s="10" t="str" cm="1">
        <f t="array" aca="1" ref="K406" ca="1">IF(AND($A406&lt;&gt;"",$A406&lt;&gt;"fin"),IF(INDEX(Dépenses!$A$2:$T$5000,$B406,K$1)="","",INDEX(Dépenses!$A$2:$T$5000,$B406,K$1)),"")</f>
        <v/>
      </c>
      <c r="L406" s="10" t="str" cm="1">
        <f t="array" aca="1" ref="L406" ca="1">IF(AND($A406&lt;&gt;"",$A406&lt;&gt;"fin"),IF(INDEX(Dépenses!$A$2:$T$5000,$B406,L$1)="","",INDEX(Dépenses!$A$2:$T$5000,$B406,L$1)),"")</f>
        <v/>
      </c>
      <c r="M406" s="10" t="str" cm="1">
        <f t="array" aca="1" ref="M406" ca="1">IF(AND($A406&lt;&gt;"",$A406&lt;&gt;"fin"),IF(INDEX(Dépenses!$A$2:$T$5000,$B406,M$1)="","",INDEX(Dépenses!$A$2:$T$5000,$B406,M$1)),"")</f>
        <v/>
      </c>
      <c r="N406" s="10" t="str" cm="1">
        <f t="array" aca="1" ref="N406" ca="1">IF(AND($A406&lt;&gt;"",$A406&lt;&gt;"fin"),IF(INDEX(Dépenses!$A$2:$T$5000,$B406,N$1)="","",INDEX(Dépenses!$A$2:$T$5000,$B406,N$1)),"")</f>
        <v/>
      </c>
      <c r="O406" s="10" t="str" cm="1">
        <f t="array" aca="1" ref="O406" ca="1">IF(AND($A406&lt;&gt;"",$A406&lt;&gt;"fin"),IF(INDEX(Dépenses!$A$2:$T$5000,$B406,O$1)="","",INDEX(Dépenses!$A$2:$T$5000,$B406,O$1)),"")</f>
        <v/>
      </c>
      <c r="P406" s="10" t="str" cm="1">
        <f t="array" aca="1" ref="P406" ca="1">IF(AND($A406&lt;&gt;"",$A406&lt;&gt;"fin"),IF(INDEX(Dépenses!$A$2:$T$5000,$B406,P$1)="","",INDEX(Dépenses!$A$2:$T$5000,$B406,P$1)),"")</f>
        <v/>
      </c>
      <c r="Q406" s="10" t="str" cm="1">
        <f t="array" aca="1" ref="Q406" ca="1">IF(AND($A406&lt;&gt;"",$A406&lt;&gt;"fin"),IF(INDEX(Dépenses!$A$2:$T$5000,$B406,Q$1)="","",INDEX(Dépenses!$A$2:$T$5000,$B406,Q$1)),"")</f>
        <v/>
      </c>
      <c r="R406" s="10" t="str" cm="1">
        <f t="array" aca="1" ref="R406" ca="1">IF(AND($A406&lt;&gt;"",$A406&lt;&gt;"fin"),IF(INDEX(Dépenses!$A$2:$T$5000,$B406,R$1)="","",INDEX(Dépenses!$A$2:$T$5000,$B406,R$1)),"")</f>
        <v/>
      </c>
      <c r="S406" s="10" t="str" cm="1">
        <f t="array" aca="1" ref="S406" ca="1">IF(AND($A406&lt;&gt;"",$A406&lt;&gt;"fin"),IF(INDEX(Dépenses!$A$2:$T$5000,$B406,S$1)="","",INDEX(Dépenses!$A$2:$T$5000,$B406,S$1)),"")</f>
        <v/>
      </c>
      <c r="T406" s="10" t="str" cm="1">
        <f t="array" aca="1" ref="T406" ca="1">IF(AND($A406&lt;&gt;"",$A406&lt;&gt;"fin"),IF(INDEX(Dépenses!$A$2:$T$5000,$B406,T$1)="","",INDEX(Dépenses!$A$2:$T$5000,$B406,T$1)),"")</f>
        <v/>
      </c>
    </row>
    <row r="407" spans="1:20" x14ac:dyDescent="0.25">
      <c r="A407" t="str">
        <f ca="1">IF(OR(A406="",A406="fin"),"",IF(ISNA(MATCH($F$3,OFFSET(Dépenses!$F$2:$F$5000,B406,0),0)),"fin",MATCH($F$3,OFFSET(Dépenses!$F$2:$F$5000,B406,0),0)))</f>
        <v/>
      </c>
      <c r="B407" t="str">
        <f t="shared" ca="1" si="8"/>
        <v/>
      </c>
      <c r="D407" s="79" t="str" cm="1">
        <f t="array" aca="1" ref="D407" ca="1">IF(AND($A407&lt;&gt;"",$A407&lt;&gt;"fin"),IF(INDEX(Dépenses!$A$2:$O$5000,$B407,D$1)="","",INDEX(Dépenses!$A$2:$O$5000,$B407,D$1)),"")</f>
        <v/>
      </c>
      <c r="E407" s="79" t="str" cm="1">
        <f t="array" aca="1" ref="E407" ca="1">IF(AND($A407&lt;&gt;"",$A407&lt;&gt;"fin"),IF(INDEX(Dépenses!$A$2:$O$5000,$B407,E$1)="","",INDEX(Dépenses!$A$2:$O$5000,$B407,E$1)),"")</f>
        <v/>
      </c>
      <c r="F407" s="79" t="str" cm="1">
        <f t="array" aca="1" ref="F407" ca="1">IF(AND($A407&lt;&gt;"",$A407&lt;&gt;"fin"),IF(INDEX(Dépenses!$A$2:$O$5000,$B407,F$1)="","",INDEX(Dépenses!$A$2:$O$5000,$B407,F$1)),"")</f>
        <v/>
      </c>
      <c r="G407" s="80" t="str" cm="1">
        <f t="array" aca="1" ref="G407" ca="1">IF(AND($A407&lt;&gt;"",$A407&lt;&gt;"fin"),IF(INDEX(Dépenses!$A$2:$O$5000,$B407,G$1)="","",INDEX(Dépenses!$A$2:$O$5000,$B407,G$1)),"")</f>
        <v/>
      </c>
      <c r="H407" s="11" t="str" cm="1">
        <f t="array" aca="1" ref="H407" ca="1">IF(AND($A407&lt;&gt;"",$A407&lt;&gt;"fin"),IF(INDEX(Dépenses!$A$2:$O$5000,$B407,H$1)="","",INDEX(Dépenses!$A$2:$O$5000,$B407,H$1)),"")</f>
        <v/>
      </c>
      <c r="I407" s="79" t="str" cm="1">
        <f t="array" aca="1" ref="I407" ca="1">IF(AND($A407&lt;&gt;"",$A407&lt;&gt;"fin"),IF(INDEX(Dépenses!$A$2:$O$5000,$B407,I$1)="","",INDEX(Dépenses!$A$2:$O$5000,$B407,I$1)),"")</f>
        <v/>
      </c>
      <c r="J407" s="81" t="str" cm="1">
        <f t="array" aca="1" ref="J407" ca="1">IF(AND($A407&lt;&gt;"",$A407&lt;&gt;"fin"),IF(INDEX(Dépenses!$A$2:$O$5000,$B407,J$1)="","",INDEX(Dépenses!$A$2:$O$5000,$B407,J$1)),"")</f>
        <v/>
      </c>
      <c r="K407" s="10" t="str" cm="1">
        <f t="array" aca="1" ref="K407" ca="1">IF(AND($A407&lt;&gt;"",$A407&lt;&gt;"fin"),IF(INDEX(Dépenses!$A$2:$T$5000,$B407,K$1)="","",INDEX(Dépenses!$A$2:$T$5000,$B407,K$1)),"")</f>
        <v/>
      </c>
      <c r="L407" s="10" t="str" cm="1">
        <f t="array" aca="1" ref="L407" ca="1">IF(AND($A407&lt;&gt;"",$A407&lt;&gt;"fin"),IF(INDEX(Dépenses!$A$2:$T$5000,$B407,L$1)="","",INDEX(Dépenses!$A$2:$T$5000,$B407,L$1)),"")</f>
        <v/>
      </c>
      <c r="M407" s="10" t="str" cm="1">
        <f t="array" aca="1" ref="M407" ca="1">IF(AND($A407&lt;&gt;"",$A407&lt;&gt;"fin"),IF(INDEX(Dépenses!$A$2:$T$5000,$B407,M$1)="","",INDEX(Dépenses!$A$2:$T$5000,$B407,M$1)),"")</f>
        <v/>
      </c>
      <c r="N407" s="10" t="str" cm="1">
        <f t="array" aca="1" ref="N407" ca="1">IF(AND($A407&lt;&gt;"",$A407&lt;&gt;"fin"),IF(INDEX(Dépenses!$A$2:$T$5000,$B407,N$1)="","",INDEX(Dépenses!$A$2:$T$5000,$B407,N$1)),"")</f>
        <v/>
      </c>
      <c r="O407" s="10" t="str" cm="1">
        <f t="array" aca="1" ref="O407" ca="1">IF(AND($A407&lt;&gt;"",$A407&lt;&gt;"fin"),IF(INDEX(Dépenses!$A$2:$T$5000,$B407,O$1)="","",INDEX(Dépenses!$A$2:$T$5000,$B407,O$1)),"")</f>
        <v/>
      </c>
      <c r="P407" s="10" t="str" cm="1">
        <f t="array" aca="1" ref="P407" ca="1">IF(AND($A407&lt;&gt;"",$A407&lt;&gt;"fin"),IF(INDEX(Dépenses!$A$2:$T$5000,$B407,P$1)="","",INDEX(Dépenses!$A$2:$T$5000,$B407,P$1)),"")</f>
        <v/>
      </c>
      <c r="Q407" s="10" t="str" cm="1">
        <f t="array" aca="1" ref="Q407" ca="1">IF(AND($A407&lt;&gt;"",$A407&lt;&gt;"fin"),IF(INDEX(Dépenses!$A$2:$T$5000,$B407,Q$1)="","",INDEX(Dépenses!$A$2:$T$5000,$B407,Q$1)),"")</f>
        <v/>
      </c>
      <c r="R407" s="10" t="str" cm="1">
        <f t="array" aca="1" ref="R407" ca="1">IF(AND($A407&lt;&gt;"",$A407&lt;&gt;"fin"),IF(INDEX(Dépenses!$A$2:$T$5000,$B407,R$1)="","",INDEX(Dépenses!$A$2:$T$5000,$B407,R$1)),"")</f>
        <v/>
      </c>
      <c r="S407" s="10" t="str" cm="1">
        <f t="array" aca="1" ref="S407" ca="1">IF(AND($A407&lt;&gt;"",$A407&lt;&gt;"fin"),IF(INDEX(Dépenses!$A$2:$T$5000,$B407,S$1)="","",INDEX(Dépenses!$A$2:$T$5000,$B407,S$1)),"")</f>
        <v/>
      </c>
      <c r="T407" s="10" t="str" cm="1">
        <f t="array" aca="1" ref="T407" ca="1">IF(AND($A407&lt;&gt;"",$A407&lt;&gt;"fin"),IF(INDEX(Dépenses!$A$2:$T$5000,$B407,T$1)="","",INDEX(Dépenses!$A$2:$T$5000,$B407,T$1)),"")</f>
        <v/>
      </c>
    </row>
    <row r="408" spans="1:20" x14ac:dyDescent="0.25">
      <c r="A408" t="str">
        <f ca="1">IF(OR(A407="",A407="fin"),"",IF(ISNA(MATCH($F$3,OFFSET(Dépenses!$F$2:$F$5000,B407,0),0)),"fin",MATCH($F$3,OFFSET(Dépenses!$F$2:$F$5000,B407,0),0)))</f>
        <v/>
      </c>
      <c r="B408" t="str">
        <f t="shared" ca="1" si="8"/>
        <v/>
      </c>
      <c r="D408" s="79" t="str" cm="1">
        <f t="array" aca="1" ref="D408" ca="1">IF(AND($A408&lt;&gt;"",$A408&lt;&gt;"fin"),IF(INDEX(Dépenses!$A$2:$O$5000,$B408,D$1)="","",INDEX(Dépenses!$A$2:$O$5000,$B408,D$1)),"")</f>
        <v/>
      </c>
      <c r="E408" s="79" t="str" cm="1">
        <f t="array" aca="1" ref="E408" ca="1">IF(AND($A408&lt;&gt;"",$A408&lt;&gt;"fin"),IF(INDEX(Dépenses!$A$2:$O$5000,$B408,E$1)="","",INDEX(Dépenses!$A$2:$O$5000,$B408,E$1)),"")</f>
        <v/>
      </c>
      <c r="F408" s="79" t="str" cm="1">
        <f t="array" aca="1" ref="F408" ca="1">IF(AND($A408&lt;&gt;"",$A408&lt;&gt;"fin"),IF(INDEX(Dépenses!$A$2:$O$5000,$B408,F$1)="","",INDEX(Dépenses!$A$2:$O$5000,$B408,F$1)),"")</f>
        <v/>
      </c>
      <c r="G408" s="80" t="str" cm="1">
        <f t="array" aca="1" ref="G408" ca="1">IF(AND($A408&lt;&gt;"",$A408&lt;&gt;"fin"),IF(INDEX(Dépenses!$A$2:$O$5000,$B408,G$1)="","",INDEX(Dépenses!$A$2:$O$5000,$B408,G$1)),"")</f>
        <v/>
      </c>
      <c r="H408" s="11" t="str" cm="1">
        <f t="array" aca="1" ref="H408" ca="1">IF(AND($A408&lt;&gt;"",$A408&lt;&gt;"fin"),IF(INDEX(Dépenses!$A$2:$O$5000,$B408,H$1)="","",INDEX(Dépenses!$A$2:$O$5000,$B408,H$1)),"")</f>
        <v/>
      </c>
      <c r="I408" s="79" t="str" cm="1">
        <f t="array" aca="1" ref="I408" ca="1">IF(AND($A408&lt;&gt;"",$A408&lt;&gt;"fin"),IF(INDEX(Dépenses!$A$2:$O$5000,$B408,I$1)="","",INDEX(Dépenses!$A$2:$O$5000,$B408,I$1)),"")</f>
        <v/>
      </c>
      <c r="J408" s="81" t="str" cm="1">
        <f t="array" aca="1" ref="J408" ca="1">IF(AND($A408&lt;&gt;"",$A408&lt;&gt;"fin"),IF(INDEX(Dépenses!$A$2:$O$5000,$B408,J$1)="","",INDEX(Dépenses!$A$2:$O$5000,$B408,J$1)),"")</f>
        <v/>
      </c>
      <c r="K408" s="10" t="str" cm="1">
        <f t="array" aca="1" ref="K408" ca="1">IF(AND($A408&lt;&gt;"",$A408&lt;&gt;"fin"),IF(INDEX(Dépenses!$A$2:$T$5000,$B408,K$1)="","",INDEX(Dépenses!$A$2:$T$5000,$B408,K$1)),"")</f>
        <v/>
      </c>
      <c r="L408" s="10" t="str" cm="1">
        <f t="array" aca="1" ref="L408" ca="1">IF(AND($A408&lt;&gt;"",$A408&lt;&gt;"fin"),IF(INDEX(Dépenses!$A$2:$T$5000,$B408,L$1)="","",INDEX(Dépenses!$A$2:$T$5000,$B408,L$1)),"")</f>
        <v/>
      </c>
      <c r="M408" s="10" t="str" cm="1">
        <f t="array" aca="1" ref="M408" ca="1">IF(AND($A408&lt;&gt;"",$A408&lt;&gt;"fin"),IF(INDEX(Dépenses!$A$2:$T$5000,$B408,M$1)="","",INDEX(Dépenses!$A$2:$T$5000,$B408,M$1)),"")</f>
        <v/>
      </c>
      <c r="N408" s="10" t="str" cm="1">
        <f t="array" aca="1" ref="N408" ca="1">IF(AND($A408&lt;&gt;"",$A408&lt;&gt;"fin"),IF(INDEX(Dépenses!$A$2:$T$5000,$B408,N$1)="","",INDEX(Dépenses!$A$2:$T$5000,$B408,N$1)),"")</f>
        <v/>
      </c>
      <c r="O408" s="10" t="str" cm="1">
        <f t="array" aca="1" ref="O408" ca="1">IF(AND($A408&lt;&gt;"",$A408&lt;&gt;"fin"),IF(INDEX(Dépenses!$A$2:$T$5000,$B408,O$1)="","",INDEX(Dépenses!$A$2:$T$5000,$B408,O$1)),"")</f>
        <v/>
      </c>
      <c r="P408" s="10" t="str" cm="1">
        <f t="array" aca="1" ref="P408" ca="1">IF(AND($A408&lt;&gt;"",$A408&lt;&gt;"fin"),IF(INDEX(Dépenses!$A$2:$T$5000,$B408,P$1)="","",INDEX(Dépenses!$A$2:$T$5000,$B408,P$1)),"")</f>
        <v/>
      </c>
      <c r="Q408" s="10" t="str" cm="1">
        <f t="array" aca="1" ref="Q408" ca="1">IF(AND($A408&lt;&gt;"",$A408&lt;&gt;"fin"),IF(INDEX(Dépenses!$A$2:$T$5000,$B408,Q$1)="","",INDEX(Dépenses!$A$2:$T$5000,$B408,Q$1)),"")</f>
        <v/>
      </c>
      <c r="R408" s="10" t="str" cm="1">
        <f t="array" aca="1" ref="R408" ca="1">IF(AND($A408&lt;&gt;"",$A408&lt;&gt;"fin"),IF(INDEX(Dépenses!$A$2:$T$5000,$B408,R$1)="","",INDEX(Dépenses!$A$2:$T$5000,$B408,R$1)),"")</f>
        <v/>
      </c>
      <c r="S408" s="10" t="str" cm="1">
        <f t="array" aca="1" ref="S408" ca="1">IF(AND($A408&lt;&gt;"",$A408&lt;&gt;"fin"),IF(INDEX(Dépenses!$A$2:$T$5000,$B408,S$1)="","",INDEX(Dépenses!$A$2:$T$5000,$B408,S$1)),"")</f>
        <v/>
      </c>
      <c r="T408" s="10" t="str" cm="1">
        <f t="array" aca="1" ref="T408" ca="1">IF(AND($A408&lt;&gt;"",$A408&lt;&gt;"fin"),IF(INDEX(Dépenses!$A$2:$T$5000,$B408,T$1)="","",INDEX(Dépenses!$A$2:$T$5000,$B408,T$1)),"")</f>
        <v/>
      </c>
    </row>
    <row r="409" spans="1:20" x14ac:dyDescent="0.25">
      <c r="A409" t="str">
        <f ca="1">IF(OR(A408="",A408="fin"),"",IF(ISNA(MATCH($F$3,OFFSET(Dépenses!$F$2:$F$5000,B408,0),0)),"fin",MATCH($F$3,OFFSET(Dépenses!$F$2:$F$5000,B408,0),0)))</f>
        <v/>
      </c>
      <c r="B409" t="str">
        <f t="shared" ca="1" si="8"/>
        <v/>
      </c>
      <c r="D409" s="79" t="str" cm="1">
        <f t="array" aca="1" ref="D409" ca="1">IF(AND($A409&lt;&gt;"",$A409&lt;&gt;"fin"),IF(INDEX(Dépenses!$A$2:$O$5000,$B409,D$1)="","",INDEX(Dépenses!$A$2:$O$5000,$B409,D$1)),"")</f>
        <v/>
      </c>
      <c r="E409" s="79" t="str" cm="1">
        <f t="array" aca="1" ref="E409" ca="1">IF(AND($A409&lt;&gt;"",$A409&lt;&gt;"fin"),IF(INDEX(Dépenses!$A$2:$O$5000,$B409,E$1)="","",INDEX(Dépenses!$A$2:$O$5000,$B409,E$1)),"")</f>
        <v/>
      </c>
      <c r="F409" s="79" t="str" cm="1">
        <f t="array" aca="1" ref="F409" ca="1">IF(AND($A409&lt;&gt;"",$A409&lt;&gt;"fin"),IF(INDEX(Dépenses!$A$2:$O$5000,$B409,F$1)="","",INDEX(Dépenses!$A$2:$O$5000,$B409,F$1)),"")</f>
        <v/>
      </c>
      <c r="G409" s="80" t="str" cm="1">
        <f t="array" aca="1" ref="G409" ca="1">IF(AND($A409&lt;&gt;"",$A409&lt;&gt;"fin"),IF(INDEX(Dépenses!$A$2:$O$5000,$B409,G$1)="","",INDEX(Dépenses!$A$2:$O$5000,$B409,G$1)),"")</f>
        <v/>
      </c>
      <c r="H409" s="11" t="str" cm="1">
        <f t="array" aca="1" ref="H409" ca="1">IF(AND($A409&lt;&gt;"",$A409&lt;&gt;"fin"),IF(INDEX(Dépenses!$A$2:$O$5000,$B409,H$1)="","",INDEX(Dépenses!$A$2:$O$5000,$B409,H$1)),"")</f>
        <v/>
      </c>
      <c r="I409" s="79" t="str" cm="1">
        <f t="array" aca="1" ref="I409" ca="1">IF(AND($A409&lt;&gt;"",$A409&lt;&gt;"fin"),IF(INDEX(Dépenses!$A$2:$O$5000,$B409,I$1)="","",INDEX(Dépenses!$A$2:$O$5000,$B409,I$1)),"")</f>
        <v/>
      </c>
      <c r="J409" s="81" t="str" cm="1">
        <f t="array" aca="1" ref="J409" ca="1">IF(AND($A409&lt;&gt;"",$A409&lt;&gt;"fin"),IF(INDEX(Dépenses!$A$2:$O$5000,$B409,J$1)="","",INDEX(Dépenses!$A$2:$O$5000,$B409,J$1)),"")</f>
        <v/>
      </c>
      <c r="K409" s="10" t="str" cm="1">
        <f t="array" aca="1" ref="K409" ca="1">IF(AND($A409&lt;&gt;"",$A409&lt;&gt;"fin"),IF(INDEX(Dépenses!$A$2:$T$5000,$B409,K$1)="","",INDEX(Dépenses!$A$2:$T$5000,$B409,K$1)),"")</f>
        <v/>
      </c>
      <c r="L409" s="10" t="str" cm="1">
        <f t="array" aca="1" ref="L409" ca="1">IF(AND($A409&lt;&gt;"",$A409&lt;&gt;"fin"),IF(INDEX(Dépenses!$A$2:$T$5000,$B409,L$1)="","",INDEX(Dépenses!$A$2:$T$5000,$B409,L$1)),"")</f>
        <v/>
      </c>
      <c r="M409" s="10" t="str" cm="1">
        <f t="array" aca="1" ref="M409" ca="1">IF(AND($A409&lt;&gt;"",$A409&lt;&gt;"fin"),IF(INDEX(Dépenses!$A$2:$T$5000,$B409,M$1)="","",INDEX(Dépenses!$A$2:$T$5000,$B409,M$1)),"")</f>
        <v/>
      </c>
      <c r="N409" s="10" t="str" cm="1">
        <f t="array" aca="1" ref="N409" ca="1">IF(AND($A409&lt;&gt;"",$A409&lt;&gt;"fin"),IF(INDEX(Dépenses!$A$2:$T$5000,$B409,N$1)="","",INDEX(Dépenses!$A$2:$T$5000,$B409,N$1)),"")</f>
        <v/>
      </c>
      <c r="O409" s="10" t="str" cm="1">
        <f t="array" aca="1" ref="O409" ca="1">IF(AND($A409&lt;&gt;"",$A409&lt;&gt;"fin"),IF(INDEX(Dépenses!$A$2:$T$5000,$B409,O$1)="","",INDEX(Dépenses!$A$2:$T$5000,$B409,O$1)),"")</f>
        <v/>
      </c>
      <c r="P409" s="10" t="str" cm="1">
        <f t="array" aca="1" ref="P409" ca="1">IF(AND($A409&lt;&gt;"",$A409&lt;&gt;"fin"),IF(INDEX(Dépenses!$A$2:$T$5000,$B409,P$1)="","",INDEX(Dépenses!$A$2:$T$5000,$B409,P$1)),"")</f>
        <v/>
      </c>
      <c r="Q409" s="10" t="str" cm="1">
        <f t="array" aca="1" ref="Q409" ca="1">IF(AND($A409&lt;&gt;"",$A409&lt;&gt;"fin"),IF(INDEX(Dépenses!$A$2:$T$5000,$B409,Q$1)="","",INDEX(Dépenses!$A$2:$T$5000,$B409,Q$1)),"")</f>
        <v/>
      </c>
      <c r="R409" s="10" t="str" cm="1">
        <f t="array" aca="1" ref="R409" ca="1">IF(AND($A409&lt;&gt;"",$A409&lt;&gt;"fin"),IF(INDEX(Dépenses!$A$2:$T$5000,$B409,R$1)="","",INDEX(Dépenses!$A$2:$T$5000,$B409,R$1)),"")</f>
        <v/>
      </c>
      <c r="S409" s="10" t="str" cm="1">
        <f t="array" aca="1" ref="S409" ca="1">IF(AND($A409&lt;&gt;"",$A409&lt;&gt;"fin"),IF(INDEX(Dépenses!$A$2:$T$5000,$B409,S$1)="","",INDEX(Dépenses!$A$2:$T$5000,$B409,S$1)),"")</f>
        <v/>
      </c>
      <c r="T409" s="10" t="str" cm="1">
        <f t="array" aca="1" ref="T409" ca="1">IF(AND($A409&lt;&gt;"",$A409&lt;&gt;"fin"),IF(INDEX(Dépenses!$A$2:$T$5000,$B409,T$1)="","",INDEX(Dépenses!$A$2:$T$5000,$B409,T$1)),"")</f>
        <v/>
      </c>
    </row>
    <row r="410" spans="1:20" x14ac:dyDescent="0.25">
      <c r="A410" t="str">
        <f ca="1">IF(OR(A409="",A409="fin"),"",IF(ISNA(MATCH($F$3,OFFSET(Dépenses!$F$2:$F$5000,B409,0),0)),"fin",MATCH($F$3,OFFSET(Dépenses!$F$2:$F$5000,B409,0),0)))</f>
        <v/>
      </c>
      <c r="B410" t="str">
        <f t="shared" ca="1" si="8"/>
        <v/>
      </c>
      <c r="D410" s="79" t="str" cm="1">
        <f t="array" aca="1" ref="D410" ca="1">IF(AND($A410&lt;&gt;"",$A410&lt;&gt;"fin"),IF(INDEX(Dépenses!$A$2:$O$5000,$B410,D$1)="","",INDEX(Dépenses!$A$2:$O$5000,$B410,D$1)),"")</f>
        <v/>
      </c>
      <c r="E410" s="79" t="str" cm="1">
        <f t="array" aca="1" ref="E410" ca="1">IF(AND($A410&lt;&gt;"",$A410&lt;&gt;"fin"),IF(INDEX(Dépenses!$A$2:$O$5000,$B410,E$1)="","",INDEX(Dépenses!$A$2:$O$5000,$B410,E$1)),"")</f>
        <v/>
      </c>
      <c r="F410" s="79" t="str" cm="1">
        <f t="array" aca="1" ref="F410" ca="1">IF(AND($A410&lt;&gt;"",$A410&lt;&gt;"fin"),IF(INDEX(Dépenses!$A$2:$O$5000,$B410,F$1)="","",INDEX(Dépenses!$A$2:$O$5000,$B410,F$1)),"")</f>
        <v/>
      </c>
      <c r="G410" s="80" t="str" cm="1">
        <f t="array" aca="1" ref="G410" ca="1">IF(AND($A410&lt;&gt;"",$A410&lt;&gt;"fin"),IF(INDEX(Dépenses!$A$2:$O$5000,$B410,G$1)="","",INDEX(Dépenses!$A$2:$O$5000,$B410,G$1)),"")</f>
        <v/>
      </c>
      <c r="H410" s="11" t="str" cm="1">
        <f t="array" aca="1" ref="H410" ca="1">IF(AND($A410&lt;&gt;"",$A410&lt;&gt;"fin"),IF(INDEX(Dépenses!$A$2:$O$5000,$B410,H$1)="","",INDEX(Dépenses!$A$2:$O$5000,$B410,H$1)),"")</f>
        <v/>
      </c>
      <c r="I410" s="79" t="str" cm="1">
        <f t="array" aca="1" ref="I410" ca="1">IF(AND($A410&lt;&gt;"",$A410&lt;&gt;"fin"),IF(INDEX(Dépenses!$A$2:$O$5000,$B410,I$1)="","",INDEX(Dépenses!$A$2:$O$5000,$B410,I$1)),"")</f>
        <v/>
      </c>
      <c r="J410" s="81" t="str" cm="1">
        <f t="array" aca="1" ref="J410" ca="1">IF(AND($A410&lt;&gt;"",$A410&lt;&gt;"fin"),IF(INDEX(Dépenses!$A$2:$O$5000,$B410,J$1)="","",INDEX(Dépenses!$A$2:$O$5000,$B410,J$1)),"")</f>
        <v/>
      </c>
      <c r="K410" s="10" t="str" cm="1">
        <f t="array" aca="1" ref="K410" ca="1">IF(AND($A410&lt;&gt;"",$A410&lt;&gt;"fin"),IF(INDEX(Dépenses!$A$2:$T$5000,$B410,K$1)="","",INDEX(Dépenses!$A$2:$T$5000,$B410,K$1)),"")</f>
        <v/>
      </c>
      <c r="L410" s="10" t="str" cm="1">
        <f t="array" aca="1" ref="L410" ca="1">IF(AND($A410&lt;&gt;"",$A410&lt;&gt;"fin"),IF(INDEX(Dépenses!$A$2:$T$5000,$B410,L$1)="","",INDEX(Dépenses!$A$2:$T$5000,$B410,L$1)),"")</f>
        <v/>
      </c>
      <c r="M410" s="10" t="str" cm="1">
        <f t="array" aca="1" ref="M410" ca="1">IF(AND($A410&lt;&gt;"",$A410&lt;&gt;"fin"),IF(INDEX(Dépenses!$A$2:$T$5000,$B410,M$1)="","",INDEX(Dépenses!$A$2:$T$5000,$B410,M$1)),"")</f>
        <v/>
      </c>
      <c r="N410" s="10" t="str" cm="1">
        <f t="array" aca="1" ref="N410" ca="1">IF(AND($A410&lt;&gt;"",$A410&lt;&gt;"fin"),IF(INDEX(Dépenses!$A$2:$T$5000,$B410,N$1)="","",INDEX(Dépenses!$A$2:$T$5000,$B410,N$1)),"")</f>
        <v/>
      </c>
      <c r="O410" s="10" t="str" cm="1">
        <f t="array" aca="1" ref="O410" ca="1">IF(AND($A410&lt;&gt;"",$A410&lt;&gt;"fin"),IF(INDEX(Dépenses!$A$2:$T$5000,$B410,O$1)="","",INDEX(Dépenses!$A$2:$T$5000,$B410,O$1)),"")</f>
        <v/>
      </c>
      <c r="P410" s="10" t="str" cm="1">
        <f t="array" aca="1" ref="P410" ca="1">IF(AND($A410&lt;&gt;"",$A410&lt;&gt;"fin"),IF(INDEX(Dépenses!$A$2:$T$5000,$B410,P$1)="","",INDEX(Dépenses!$A$2:$T$5000,$B410,P$1)),"")</f>
        <v/>
      </c>
      <c r="Q410" s="10" t="str" cm="1">
        <f t="array" aca="1" ref="Q410" ca="1">IF(AND($A410&lt;&gt;"",$A410&lt;&gt;"fin"),IF(INDEX(Dépenses!$A$2:$T$5000,$B410,Q$1)="","",INDEX(Dépenses!$A$2:$T$5000,$B410,Q$1)),"")</f>
        <v/>
      </c>
      <c r="R410" s="10" t="str" cm="1">
        <f t="array" aca="1" ref="R410" ca="1">IF(AND($A410&lt;&gt;"",$A410&lt;&gt;"fin"),IF(INDEX(Dépenses!$A$2:$T$5000,$B410,R$1)="","",INDEX(Dépenses!$A$2:$T$5000,$B410,R$1)),"")</f>
        <v/>
      </c>
      <c r="S410" s="10" t="str" cm="1">
        <f t="array" aca="1" ref="S410" ca="1">IF(AND($A410&lt;&gt;"",$A410&lt;&gt;"fin"),IF(INDEX(Dépenses!$A$2:$T$5000,$B410,S$1)="","",INDEX(Dépenses!$A$2:$T$5000,$B410,S$1)),"")</f>
        <v/>
      </c>
      <c r="T410" s="10" t="str" cm="1">
        <f t="array" aca="1" ref="T410" ca="1">IF(AND($A410&lt;&gt;"",$A410&lt;&gt;"fin"),IF(INDEX(Dépenses!$A$2:$T$5000,$B410,T$1)="","",INDEX(Dépenses!$A$2:$T$5000,$B410,T$1)),"")</f>
        <v/>
      </c>
    </row>
    <row r="411" spans="1:20" x14ac:dyDescent="0.25">
      <c r="A411" t="str">
        <f ca="1">IF(OR(A410="",A410="fin"),"",IF(ISNA(MATCH($F$3,OFFSET(Dépenses!$F$2:$F$5000,B410,0),0)),"fin",MATCH($F$3,OFFSET(Dépenses!$F$2:$F$5000,B410,0),0)))</f>
        <v/>
      </c>
      <c r="B411" t="str">
        <f t="shared" ca="1" si="8"/>
        <v/>
      </c>
      <c r="D411" s="79" t="str" cm="1">
        <f t="array" aca="1" ref="D411" ca="1">IF(AND($A411&lt;&gt;"",$A411&lt;&gt;"fin"),IF(INDEX(Dépenses!$A$2:$O$5000,$B411,D$1)="","",INDEX(Dépenses!$A$2:$O$5000,$B411,D$1)),"")</f>
        <v/>
      </c>
      <c r="E411" s="79" t="str" cm="1">
        <f t="array" aca="1" ref="E411" ca="1">IF(AND($A411&lt;&gt;"",$A411&lt;&gt;"fin"),IF(INDEX(Dépenses!$A$2:$O$5000,$B411,E$1)="","",INDEX(Dépenses!$A$2:$O$5000,$B411,E$1)),"")</f>
        <v/>
      </c>
      <c r="F411" s="79" t="str" cm="1">
        <f t="array" aca="1" ref="F411" ca="1">IF(AND($A411&lt;&gt;"",$A411&lt;&gt;"fin"),IF(INDEX(Dépenses!$A$2:$O$5000,$B411,F$1)="","",INDEX(Dépenses!$A$2:$O$5000,$B411,F$1)),"")</f>
        <v/>
      </c>
      <c r="G411" s="80" t="str" cm="1">
        <f t="array" aca="1" ref="G411" ca="1">IF(AND($A411&lt;&gt;"",$A411&lt;&gt;"fin"),IF(INDEX(Dépenses!$A$2:$O$5000,$B411,G$1)="","",INDEX(Dépenses!$A$2:$O$5000,$B411,G$1)),"")</f>
        <v/>
      </c>
      <c r="H411" s="11" t="str" cm="1">
        <f t="array" aca="1" ref="H411" ca="1">IF(AND($A411&lt;&gt;"",$A411&lt;&gt;"fin"),IF(INDEX(Dépenses!$A$2:$O$5000,$B411,H$1)="","",INDEX(Dépenses!$A$2:$O$5000,$B411,H$1)),"")</f>
        <v/>
      </c>
      <c r="I411" s="79" t="str" cm="1">
        <f t="array" aca="1" ref="I411" ca="1">IF(AND($A411&lt;&gt;"",$A411&lt;&gt;"fin"),IF(INDEX(Dépenses!$A$2:$O$5000,$B411,I$1)="","",INDEX(Dépenses!$A$2:$O$5000,$B411,I$1)),"")</f>
        <v/>
      </c>
      <c r="J411" s="81" t="str" cm="1">
        <f t="array" aca="1" ref="J411" ca="1">IF(AND($A411&lt;&gt;"",$A411&lt;&gt;"fin"),IF(INDEX(Dépenses!$A$2:$O$5000,$B411,J$1)="","",INDEX(Dépenses!$A$2:$O$5000,$B411,J$1)),"")</f>
        <v/>
      </c>
      <c r="K411" s="10" t="str" cm="1">
        <f t="array" aca="1" ref="K411" ca="1">IF(AND($A411&lt;&gt;"",$A411&lt;&gt;"fin"),IF(INDEX(Dépenses!$A$2:$T$5000,$B411,K$1)="","",INDEX(Dépenses!$A$2:$T$5000,$B411,K$1)),"")</f>
        <v/>
      </c>
      <c r="L411" s="10" t="str" cm="1">
        <f t="array" aca="1" ref="L411" ca="1">IF(AND($A411&lt;&gt;"",$A411&lt;&gt;"fin"),IF(INDEX(Dépenses!$A$2:$T$5000,$B411,L$1)="","",INDEX(Dépenses!$A$2:$T$5000,$B411,L$1)),"")</f>
        <v/>
      </c>
      <c r="M411" s="10" t="str" cm="1">
        <f t="array" aca="1" ref="M411" ca="1">IF(AND($A411&lt;&gt;"",$A411&lt;&gt;"fin"),IF(INDEX(Dépenses!$A$2:$T$5000,$B411,M$1)="","",INDEX(Dépenses!$A$2:$T$5000,$B411,M$1)),"")</f>
        <v/>
      </c>
      <c r="N411" s="10" t="str" cm="1">
        <f t="array" aca="1" ref="N411" ca="1">IF(AND($A411&lt;&gt;"",$A411&lt;&gt;"fin"),IF(INDEX(Dépenses!$A$2:$T$5000,$B411,N$1)="","",INDEX(Dépenses!$A$2:$T$5000,$B411,N$1)),"")</f>
        <v/>
      </c>
      <c r="O411" s="10" t="str" cm="1">
        <f t="array" aca="1" ref="O411" ca="1">IF(AND($A411&lt;&gt;"",$A411&lt;&gt;"fin"),IF(INDEX(Dépenses!$A$2:$T$5000,$B411,O$1)="","",INDEX(Dépenses!$A$2:$T$5000,$B411,O$1)),"")</f>
        <v/>
      </c>
      <c r="P411" s="10" t="str" cm="1">
        <f t="array" aca="1" ref="P411" ca="1">IF(AND($A411&lt;&gt;"",$A411&lt;&gt;"fin"),IF(INDEX(Dépenses!$A$2:$T$5000,$B411,P$1)="","",INDEX(Dépenses!$A$2:$T$5000,$B411,P$1)),"")</f>
        <v/>
      </c>
      <c r="Q411" s="10" t="str" cm="1">
        <f t="array" aca="1" ref="Q411" ca="1">IF(AND($A411&lt;&gt;"",$A411&lt;&gt;"fin"),IF(INDEX(Dépenses!$A$2:$T$5000,$B411,Q$1)="","",INDEX(Dépenses!$A$2:$T$5000,$B411,Q$1)),"")</f>
        <v/>
      </c>
      <c r="R411" s="10" t="str" cm="1">
        <f t="array" aca="1" ref="R411" ca="1">IF(AND($A411&lt;&gt;"",$A411&lt;&gt;"fin"),IF(INDEX(Dépenses!$A$2:$T$5000,$B411,R$1)="","",INDEX(Dépenses!$A$2:$T$5000,$B411,R$1)),"")</f>
        <v/>
      </c>
      <c r="S411" s="10" t="str" cm="1">
        <f t="array" aca="1" ref="S411" ca="1">IF(AND($A411&lt;&gt;"",$A411&lt;&gt;"fin"),IF(INDEX(Dépenses!$A$2:$T$5000,$B411,S$1)="","",INDEX(Dépenses!$A$2:$T$5000,$B411,S$1)),"")</f>
        <v/>
      </c>
      <c r="T411" s="10" t="str" cm="1">
        <f t="array" aca="1" ref="T411" ca="1">IF(AND($A411&lt;&gt;"",$A411&lt;&gt;"fin"),IF(INDEX(Dépenses!$A$2:$T$5000,$B411,T$1)="","",INDEX(Dépenses!$A$2:$T$5000,$B411,T$1)),"")</f>
        <v/>
      </c>
    </row>
    <row r="412" spans="1:20" x14ac:dyDescent="0.25">
      <c r="A412" t="str">
        <f ca="1">IF(OR(A411="",A411="fin"),"",IF(ISNA(MATCH($F$3,OFFSET(Dépenses!$F$2:$F$5000,B411,0),0)),"fin",MATCH($F$3,OFFSET(Dépenses!$F$2:$F$5000,B411,0),0)))</f>
        <v/>
      </c>
      <c r="B412" t="str">
        <f t="shared" ca="1" si="8"/>
        <v/>
      </c>
      <c r="D412" s="79" t="str" cm="1">
        <f t="array" aca="1" ref="D412" ca="1">IF(AND($A412&lt;&gt;"",$A412&lt;&gt;"fin"),IF(INDEX(Dépenses!$A$2:$O$5000,$B412,D$1)="","",INDEX(Dépenses!$A$2:$O$5000,$B412,D$1)),"")</f>
        <v/>
      </c>
      <c r="E412" s="79" t="str" cm="1">
        <f t="array" aca="1" ref="E412" ca="1">IF(AND($A412&lt;&gt;"",$A412&lt;&gt;"fin"),IF(INDEX(Dépenses!$A$2:$O$5000,$B412,E$1)="","",INDEX(Dépenses!$A$2:$O$5000,$B412,E$1)),"")</f>
        <v/>
      </c>
      <c r="F412" s="79" t="str" cm="1">
        <f t="array" aca="1" ref="F412" ca="1">IF(AND($A412&lt;&gt;"",$A412&lt;&gt;"fin"),IF(INDEX(Dépenses!$A$2:$O$5000,$B412,F$1)="","",INDEX(Dépenses!$A$2:$O$5000,$B412,F$1)),"")</f>
        <v/>
      </c>
      <c r="G412" s="80" t="str" cm="1">
        <f t="array" aca="1" ref="G412" ca="1">IF(AND($A412&lt;&gt;"",$A412&lt;&gt;"fin"),IF(INDEX(Dépenses!$A$2:$O$5000,$B412,G$1)="","",INDEX(Dépenses!$A$2:$O$5000,$B412,G$1)),"")</f>
        <v/>
      </c>
      <c r="H412" s="11" t="str" cm="1">
        <f t="array" aca="1" ref="H412" ca="1">IF(AND($A412&lt;&gt;"",$A412&lt;&gt;"fin"),IF(INDEX(Dépenses!$A$2:$O$5000,$B412,H$1)="","",INDEX(Dépenses!$A$2:$O$5000,$B412,H$1)),"")</f>
        <v/>
      </c>
      <c r="I412" s="79" t="str" cm="1">
        <f t="array" aca="1" ref="I412" ca="1">IF(AND($A412&lt;&gt;"",$A412&lt;&gt;"fin"),IF(INDEX(Dépenses!$A$2:$O$5000,$B412,I$1)="","",INDEX(Dépenses!$A$2:$O$5000,$B412,I$1)),"")</f>
        <v/>
      </c>
      <c r="J412" s="81" t="str" cm="1">
        <f t="array" aca="1" ref="J412" ca="1">IF(AND($A412&lt;&gt;"",$A412&lt;&gt;"fin"),IF(INDEX(Dépenses!$A$2:$O$5000,$B412,J$1)="","",INDEX(Dépenses!$A$2:$O$5000,$B412,J$1)),"")</f>
        <v/>
      </c>
      <c r="K412" s="10" t="str" cm="1">
        <f t="array" aca="1" ref="K412" ca="1">IF(AND($A412&lt;&gt;"",$A412&lt;&gt;"fin"),IF(INDEX(Dépenses!$A$2:$T$5000,$B412,K$1)="","",INDEX(Dépenses!$A$2:$T$5000,$B412,K$1)),"")</f>
        <v/>
      </c>
      <c r="L412" s="10" t="str" cm="1">
        <f t="array" aca="1" ref="L412" ca="1">IF(AND($A412&lt;&gt;"",$A412&lt;&gt;"fin"),IF(INDEX(Dépenses!$A$2:$T$5000,$B412,L$1)="","",INDEX(Dépenses!$A$2:$T$5000,$B412,L$1)),"")</f>
        <v/>
      </c>
      <c r="M412" s="10" t="str" cm="1">
        <f t="array" aca="1" ref="M412" ca="1">IF(AND($A412&lt;&gt;"",$A412&lt;&gt;"fin"),IF(INDEX(Dépenses!$A$2:$T$5000,$B412,M$1)="","",INDEX(Dépenses!$A$2:$T$5000,$B412,M$1)),"")</f>
        <v/>
      </c>
      <c r="N412" s="10" t="str" cm="1">
        <f t="array" aca="1" ref="N412" ca="1">IF(AND($A412&lt;&gt;"",$A412&lt;&gt;"fin"),IF(INDEX(Dépenses!$A$2:$T$5000,$B412,N$1)="","",INDEX(Dépenses!$A$2:$T$5000,$B412,N$1)),"")</f>
        <v/>
      </c>
      <c r="O412" s="10" t="str" cm="1">
        <f t="array" aca="1" ref="O412" ca="1">IF(AND($A412&lt;&gt;"",$A412&lt;&gt;"fin"),IF(INDEX(Dépenses!$A$2:$T$5000,$B412,O$1)="","",INDEX(Dépenses!$A$2:$T$5000,$B412,O$1)),"")</f>
        <v/>
      </c>
      <c r="P412" s="10" t="str" cm="1">
        <f t="array" aca="1" ref="P412" ca="1">IF(AND($A412&lt;&gt;"",$A412&lt;&gt;"fin"),IF(INDEX(Dépenses!$A$2:$T$5000,$B412,P$1)="","",INDEX(Dépenses!$A$2:$T$5000,$B412,P$1)),"")</f>
        <v/>
      </c>
      <c r="Q412" s="10" t="str" cm="1">
        <f t="array" aca="1" ref="Q412" ca="1">IF(AND($A412&lt;&gt;"",$A412&lt;&gt;"fin"),IF(INDEX(Dépenses!$A$2:$T$5000,$B412,Q$1)="","",INDEX(Dépenses!$A$2:$T$5000,$B412,Q$1)),"")</f>
        <v/>
      </c>
      <c r="R412" s="10" t="str" cm="1">
        <f t="array" aca="1" ref="R412" ca="1">IF(AND($A412&lt;&gt;"",$A412&lt;&gt;"fin"),IF(INDEX(Dépenses!$A$2:$T$5000,$B412,R$1)="","",INDEX(Dépenses!$A$2:$T$5000,$B412,R$1)),"")</f>
        <v/>
      </c>
      <c r="S412" s="10" t="str" cm="1">
        <f t="array" aca="1" ref="S412" ca="1">IF(AND($A412&lt;&gt;"",$A412&lt;&gt;"fin"),IF(INDEX(Dépenses!$A$2:$T$5000,$B412,S$1)="","",INDEX(Dépenses!$A$2:$T$5000,$B412,S$1)),"")</f>
        <v/>
      </c>
      <c r="T412" s="10" t="str" cm="1">
        <f t="array" aca="1" ref="T412" ca="1">IF(AND($A412&lt;&gt;"",$A412&lt;&gt;"fin"),IF(INDEX(Dépenses!$A$2:$T$5000,$B412,T$1)="","",INDEX(Dépenses!$A$2:$T$5000,$B412,T$1)),"")</f>
        <v/>
      </c>
    </row>
    <row r="413" spans="1:20" x14ac:dyDescent="0.25">
      <c r="A413" t="str">
        <f ca="1">IF(OR(A412="",A412="fin"),"",IF(ISNA(MATCH($F$3,OFFSET(Dépenses!$F$2:$F$5000,B412,0),0)),"fin",MATCH($F$3,OFFSET(Dépenses!$F$2:$F$5000,B412,0),0)))</f>
        <v/>
      </c>
      <c r="B413" t="str">
        <f t="shared" ca="1" si="8"/>
        <v/>
      </c>
      <c r="D413" s="79" t="str" cm="1">
        <f t="array" aca="1" ref="D413" ca="1">IF(AND($A413&lt;&gt;"",$A413&lt;&gt;"fin"),IF(INDEX(Dépenses!$A$2:$O$5000,$B413,D$1)="","",INDEX(Dépenses!$A$2:$O$5000,$B413,D$1)),"")</f>
        <v/>
      </c>
      <c r="E413" s="79" t="str" cm="1">
        <f t="array" aca="1" ref="E413" ca="1">IF(AND($A413&lt;&gt;"",$A413&lt;&gt;"fin"),IF(INDEX(Dépenses!$A$2:$O$5000,$B413,E$1)="","",INDEX(Dépenses!$A$2:$O$5000,$B413,E$1)),"")</f>
        <v/>
      </c>
      <c r="F413" s="79" t="str" cm="1">
        <f t="array" aca="1" ref="F413" ca="1">IF(AND($A413&lt;&gt;"",$A413&lt;&gt;"fin"),IF(INDEX(Dépenses!$A$2:$O$5000,$B413,F$1)="","",INDEX(Dépenses!$A$2:$O$5000,$B413,F$1)),"")</f>
        <v/>
      </c>
      <c r="G413" s="80" t="str" cm="1">
        <f t="array" aca="1" ref="G413" ca="1">IF(AND($A413&lt;&gt;"",$A413&lt;&gt;"fin"),IF(INDEX(Dépenses!$A$2:$O$5000,$B413,G$1)="","",INDEX(Dépenses!$A$2:$O$5000,$B413,G$1)),"")</f>
        <v/>
      </c>
      <c r="H413" s="11" t="str" cm="1">
        <f t="array" aca="1" ref="H413" ca="1">IF(AND($A413&lt;&gt;"",$A413&lt;&gt;"fin"),IF(INDEX(Dépenses!$A$2:$O$5000,$B413,H$1)="","",INDEX(Dépenses!$A$2:$O$5000,$B413,H$1)),"")</f>
        <v/>
      </c>
      <c r="I413" s="79" t="str" cm="1">
        <f t="array" aca="1" ref="I413" ca="1">IF(AND($A413&lt;&gt;"",$A413&lt;&gt;"fin"),IF(INDEX(Dépenses!$A$2:$O$5000,$B413,I$1)="","",INDEX(Dépenses!$A$2:$O$5000,$B413,I$1)),"")</f>
        <v/>
      </c>
      <c r="J413" s="81" t="str" cm="1">
        <f t="array" aca="1" ref="J413" ca="1">IF(AND($A413&lt;&gt;"",$A413&lt;&gt;"fin"),IF(INDEX(Dépenses!$A$2:$O$5000,$B413,J$1)="","",INDEX(Dépenses!$A$2:$O$5000,$B413,J$1)),"")</f>
        <v/>
      </c>
      <c r="K413" s="10" t="str" cm="1">
        <f t="array" aca="1" ref="K413" ca="1">IF(AND($A413&lt;&gt;"",$A413&lt;&gt;"fin"),IF(INDEX(Dépenses!$A$2:$T$5000,$B413,K$1)="","",INDEX(Dépenses!$A$2:$T$5000,$B413,K$1)),"")</f>
        <v/>
      </c>
      <c r="L413" s="10" t="str" cm="1">
        <f t="array" aca="1" ref="L413" ca="1">IF(AND($A413&lt;&gt;"",$A413&lt;&gt;"fin"),IF(INDEX(Dépenses!$A$2:$T$5000,$B413,L$1)="","",INDEX(Dépenses!$A$2:$T$5000,$B413,L$1)),"")</f>
        <v/>
      </c>
      <c r="M413" s="10" t="str" cm="1">
        <f t="array" aca="1" ref="M413" ca="1">IF(AND($A413&lt;&gt;"",$A413&lt;&gt;"fin"),IF(INDEX(Dépenses!$A$2:$T$5000,$B413,M$1)="","",INDEX(Dépenses!$A$2:$T$5000,$B413,M$1)),"")</f>
        <v/>
      </c>
      <c r="N413" s="10" t="str" cm="1">
        <f t="array" aca="1" ref="N413" ca="1">IF(AND($A413&lt;&gt;"",$A413&lt;&gt;"fin"),IF(INDEX(Dépenses!$A$2:$T$5000,$B413,N$1)="","",INDEX(Dépenses!$A$2:$T$5000,$B413,N$1)),"")</f>
        <v/>
      </c>
      <c r="O413" s="10" t="str" cm="1">
        <f t="array" aca="1" ref="O413" ca="1">IF(AND($A413&lt;&gt;"",$A413&lt;&gt;"fin"),IF(INDEX(Dépenses!$A$2:$T$5000,$B413,O$1)="","",INDEX(Dépenses!$A$2:$T$5000,$B413,O$1)),"")</f>
        <v/>
      </c>
      <c r="P413" s="10" t="str" cm="1">
        <f t="array" aca="1" ref="P413" ca="1">IF(AND($A413&lt;&gt;"",$A413&lt;&gt;"fin"),IF(INDEX(Dépenses!$A$2:$T$5000,$B413,P$1)="","",INDEX(Dépenses!$A$2:$T$5000,$B413,P$1)),"")</f>
        <v/>
      </c>
      <c r="Q413" s="10" t="str" cm="1">
        <f t="array" aca="1" ref="Q413" ca="1">IF(AND($A413&lt;&gt;"",$A413&lt;&gt;"fin"),IF(INDEX(Dépenses!$A$2:$T$5000,$B413,Q$1)="","",INDEX(Dépenses!$A$2:$T$5000,$B413,Q$1)),"")</f>
        <v/>
      </c>
      <c r="R413" s="10" t="str" cm="1">
        <f t="array" aca="1" ref="R413" ca="1">IF(AND($A413&lt;&gt;"",$A413&lt;&gt;"fin"),IF(INDEX(Dépenses!$A$2:$T$5000,$B413,R$1)="","",INDEX(Dépenses!$A$2:$T$5000,$B413,R$1)),"")</f>
        <v/>
      </c>
      <c r="S413" s="10" t="str" cm="1">
        <f t="array" aca="1" ref="S413" ca="1">IF(AND($A413&lt;&gt;"",$A413&lt;&gt;"fin"),IF(INDEX(Dépenses!$A$2:$T$5000,$B413,S$1)="","",INDEX(Dépenses!$A$2:$T$5000,$B413,S$1)),"")</f>
        <v/>
      </c>
      <c r="T413" s="10" t="str" cm="1">
        <f t="array" aca="1" ref="T413" ca="1">IF(AND($A413&lt;&gt;"",$A413&lt;&gt;"fin"),IF(INDEX(Dépenses!$A$2:$T$5000,$B413,T$1)="","",INDEX(Dépenses!$A$2:$T$5000,$B413,T$1)),"")</f>
        <v/>
      </c>
    </row>
    <row r="414" spans="1:20" x14ac:dyDescent="0.25">
      <c r="A414" t="str">
        <f ca="1">IF(OR(A413="",A413="fin"),"",IF(ISNA(MATCH($F$3,OFFSET(Dépenses!$F$2:$F$5000,B413,0),0)),"fin",MATCH($F$3,OFFSET(Dépenses!$F$2:$F$5000,B413,0),0)))</f>
        <v/>
      </c>
      <c r="B414" t="str">
        <f t="shared" ca="1" si="8"/>
        <v/>
      </c>
      <c r="D414" s="79" t="str" cm="1">
        <f t="array" aca="1" ref="D414" ca="1">IF(AND($A414&lt;&gt;"",$A414&lt;&gt;"fin"),IF(INDEX(Dépenses!$A$2:$O$5000,$B414,D$1)="","",INDEX(Dépenses!$A$2:$O$5000,$B414,D$1)),"")</f>
        <v/>
      </c>
      <c r="E414" s="79" t="str" cm="1">
        <f t="array" aca="1" ref="E414" ca="1">IF(AND($A414&lt;&gt;"",$A414&lt;&gt;"fin"),IF(INDEX(Dépenses!$A$2:$O$5000,$B414,E$1)="","",INDEX(Dépenses!$A$2:$O$5000,$B414,E$1)),"")</f>
        <v/>
      </c>
      <c r="F414" s="79" t="str" cm="1">
        <f t="array" aca="1" ref="F414" ca="1">IF(AND($A414&lt;&gt;"",$A414&lt;&gt;"fin"),IF(INDEX(Dépenses!$A$2:$O$5000,$B414,F$1)="","",INDEX(Dépenses!$A$2:$O$5000,$B414,F$1)),"")</f>
        <v/>
      </c>
      <c r="G414" s="80" t="str" cm="1">
        <f t="array" aca="1" ref="G414" ca="1">IF(AND($A414&lt;&gt;"",$A414&lt;&gt;"fin"),IF(INDEX(Dépenses!$A$2:$O$5000,$B414,G$1)="","",INDEX(Dépenses!$A$2:$O$5000,$B414,G$1)),"")</f>
        <v/>
      </c>
      <c r="H414" s="11" t="str" cm="1">
        <f t="array" aca="1" ref="H414" ca="1">IF(AND($A414&lt;&gt;"",$A414&lt;&gt;"fin"),IF(INDEX(Dépenses!$A$2:$O$5000,$B414,H$1)="","",INDEX(Dépenses!$A$2:$O$5000,$B414,H$1)),"")</f>
        <v/>
      </c>
      <c r="I414" s="79" t="str" cm="1">
        <f t="array" aca="1" ref="I414" ca="1">IF(AND($A414&lt;&gt;"",$A414&lt;&gt;"fin"),IF(INDEX(Dépenses!$A$2:$O$5000,$B414,I$1)="","",INDEX(Dépenses!$A$2:$O$5000,$B414,I$1)),"")</f>
        <v/>
      </c>
      <c r="J414" s="81" t="str" cm="1">
        <f t="array" aca="1" ref="J414" ca="1">IF(AND($A414&lt;&gt;"",$A414&lt;&gt;"fin"),IF(INDEX(Dépenses!$A$2:$O$5000,$B414,J$1)="","",INDEX(Dépenses!$A$2:$O$5000,$B414,J$1)),"")</f>
        <v/>
      </c>
      <c r="K414" s="10" t="str" cm="1">
        <f t="array" aca="1" ref="K414" ca="1">IF(AND($A414&lt;&gt;"",$A414&lt;&gt;"fin"),IF(INDEX(Dépenses!$A$2:$T$5000,$B414,K$1)="","",INDEX(Dépenses!$A$2:$T$5000,$B414,K$1)),"")</f>
        <v/>
      </c>
      <c r="L414" s="10" t="str" cm="1">
        <f t="array" aca="1" ref="L414" ca="1">IF(AND($A414&lt;&gt;"",$A414&lt;&gt;"fin"),IF(INDEX(Dépenses!$A$2:$T$5000,$B414,L$1)="","",INDEX(Dépenses!$A$2:$T$5000,$B414,L$1)),"")</f>
        <v/>
      </c>
      <c r="M414" s="10" t="str" cm="1">
        <f t="array" aca="1" ref="M414" ca="1">IF(AND($A414&lt;&gt;"",$A414&lt;&gt;"fin"),IF(INDEX(Dépenses!$A$2:$T$5000,$B414,M$1)="","",INDEX(Dépenses!$A$2:$T$5000,$B414,M$1)),"")</f>
        <v/>
      </c>
      <c r="N414" s="10" t="str" cm="1">
        <f t="array" aca="1" ref="N414" ca="1">IF(AND($A414&lt;&gt;"",$A414&lt;&gt;"fin"),IF(INDEX(Dépenses!$A$2:$T$5000,$B414,N$1)="","",INDEX(Dépenses!$A$2:$T$5000,$B414,N$1)),"")</f>
        <v/>
      </c>
      <c r="O414" s="10" t="str" cm="1">
        <f t="array" aca="1" ref="O414" ca="1">IF(AND($A414&lt;&gt;"",$A414&lt;&gt;"fin"),IF(INDEX(Dépenses!$A$2:$T$5000,$B414,O$1)="","",INDEX(Dépenses!$A$2:$T$5000,$B414,O$1)),"")</f>
        <v/>
      </c>
      <c r="P414" s="10" t="str" cm="1">
        <f t="array" aca="1" ref="P414" ca="1">IF(AND($A414&lt;&gt;"",$A414&lt;&gt;"fin"),IF(INDEX(Dépenses!$A$2:$T$5000,$B414,P$1)="","",INDEX(Dépenses!$A$2:$T$5000,$B414,P$1)),"")</f>
        <v/>
      </c>
      <c r="Q414" s="10" t="str" cm="1">
        <f t="array" aca="1" ref="Q414" ca="1">IF(AND($A414&lt;&gt;"",$A414&lt;&gt;"fin"),IF(INDEX(Dépenses!$A$2:$T$5000,$B414,Q$1)="","",INDEX(Dépenses!$A$2:$T$5000,$B414,Q$1)),"")</f>
        <v/>
      </c>
      <c r="R414" s="10" t="str" cm="1">
        <f t="array" aca="1" ref="R414" ca="1">IF(AND($A414&lt;&gt;"",$A414&lt;&gt;"fin"),IF(INDEX(Dépenses!$A$2:$T$5000,$B414,R$1)="","",INDEX(Dépenses!$A$2:$T$5000,$B414,R$1)),"")</f>
        <v/>
      </c>
      <c r="S414" s="10" t="str" cm="1">
        <f t="array" aca="1" ref="S414" ca="1">IF(AND($A414&lt;&gt;"",$A414&lt;&gt;"fin"),IF(INDEX(Dépenses!$A$2:$T$5000,$B414,S$1)="","",INDEX(Dépenses!$A$2:$T$5000,$B414,S$1)),"")</f>
        <v/>
      </c>
      <c r="T414" s="10" t="str" cm="1">
        <f t="array" aca="1" ref="T414" ca="1">IF(AND($A414&lt;&gt;"",$A414&lt;&gt;"fin"),IF(INDEX(Dépenses!$A$2:$T$5000,$B414,T$1)="","",INDEX(Dépenses!$A$2:$T$5000,$B414,T$1)),"")</f>
        <v/>
      </c>
    </row>
    <row r="415" spans="1:20" x14ac:dyDescent="0.25">
      <c r="A415" t="str">
        <f ca="1">IF(OR(A414="",A414="fin"),"",IF(ISNA(MATCH($F$3,OFFSET(Dépenses!$F$2:$F$5000,B414,0),0)),"fin",MATCH($F$3,OFFSET(Dépenses!$F$2:$F$5000,B414,0),0)))</f>
        <v/>
      </c>
      <c r="B415" t="str">
        <f t="shared" ca="1" si="8"/>
        <v/>
      </c>
      <c r="D415" s="79" t="str" cm="1">
        <f t="array" aca="1" ref="D415" ca="1">IF(AND($A415&lt;&gt;"",$A415&lt;&gt;"fin"),IF(INDEX(Dépenses!$A$2:$O$5000,$B415,D$1)="","",INDEX(Dépenses!$A$2:$O$5000,$B415,D$1)),"")</f>
        <v/>
      </c>
      <c r="E415" s="79" t="str" cm="1">
        <f t="array" aca="1" ref="E415" ca="1">IF(AND($A415&lt;&gt;"",$A415&lt;&gt;"fin"),IF(INDEX(Dépenses!$A$2:$O$5000,$B415,E$1)="","",INDEX(Dépenses!$A$2:$O$5000,$B415,E$1)),"")</f>
        <v/>
      </c>
      <c r="F415" s="79" t="str" cm="1">
        <f t="array" aca="1" ref="F415" ca="1">IF(AND($A415&lt;&gt;"",$A415&lt;&gt;"fin"),IF(INDEX(Dépenses!$A$2:$O$5000,$B415,F$1)="","",INDEX(Dépenses!$A$2:$O$5000,$B415,F$1)),"")</f>
        <v/>
      </c>
      <c r="G415" s="80" t="str" cm="1">
        <f t="array" aca="1" ref="G415" ca="1">IF(AND($A415&lt;&gt;"",$A415&lt;&gt;"fin"),IF(INDEX(Dépenses!$A$2:$O$5000,$B415,G$1)="","",INDEX(Dépenses!$A$2:$O$5000,$B415,G$1)),"")</f>
        <v/>
      </c>
      <c r="H415" s="11" t="str" cm="1">
        <f t="array" aca="1" ref="H415" ca="1">IF(AND($A415&lt;&gt;"",$A415&lt;&gt;"fin"),IF(INDEX(Dépenses!$A$2:$O$5000,$B415,H$1)="","",INDEX(Dépenses!$A$2:$O$5000,$B415,H$1)),"")</f>
        <v/>
      </c>
      <c r="I415" s="79" t="str" cm="1">
        <f t="array" aca="1" ref="I415" ca="1">IF(AND($A415&lt;&gt;"",$A415&lt;&gt;"fin"),IF(INDEX(Dépenses!$A$2:$O$5000,$B415,I$1)="","",INDEX(Dépenses!$A$2:$O$5000,$B415,I$1)),"")</f>
        <v/>
      </c>
      <c r="J415" s="81" t="str" cm="1">
        <f t="array" aca="1" ref="J415" ca="1">IF(AND($A415&lt;&gt;"",$A415&lt;&gt;"fin"),IF(INDEX(Dépenses!$A$2:$O$5000,$B415,J$1)="","",INDEX(Dépenses!$A$2:$O$5000,$B415,J$1)),"")</f>
        <v/>
      </c>
      <c r="K415" s="10" t="str" cm="1">
        <f t="array" aca="1" ref="K415" ca="1">IF(AND($A415&lt;&gt;"",$A415&lt;&gt;"fin"),IF(INDEX(Dépenses!$A$2:$T$5000,$B415,K$1)="","",INDEX(Dépenses!$A$2:$T$5000,$B415,K$1)),"")</f>
        <v/>
      </c>
      <c r="L415" s="10" t="str" cm="1">
        <f t="array" aca="1" ref="L415" ca="1">IF(AND($A415&lt;&gt;"",$A415&lt;&gt;"fin"),IF(INDEX(Dépenses!$A$2:$T$5000,$B415,L$1)="","",INDEX(Dépenses!$A$2:$T$5000,$B415,L$1)),"")</f>
        <v/>
      </c>
      <c r="M415" s="10" t="str" cm="1">
        <f t="array" aca="1" ref="M415" ca="1">IF(AND($A415&lt;&gt;"",$A415&lt;&gt;"fin"),IF(INDEX(Dépenses!$A$2:$T$5000,$B415,M$1)="","",INDEX(Dépenses!$A$2:$T$5000,$B415,M$1)),"")</f>
        <v/>
      </c>
      <c r="N415" s="10" t="str" cm="1">
        <f t="array" aca="1" ref="N415" ca="1">IF(AND($A415&lt;&gt;"",$A415&lt;&gt;"fin"),IF(INDEX(Dépenses!$A$2:$T$5000,$B415,N$1)="","",INDEX(Dépenses!$A$2:$T$5000,$B415,N$1)),"")</f>
        <v/>
      </c>
      <c r="O415" s="10" t="str" cm="1">
        <f t="array" aca="1" ref="O415" ca="1">IF(AND($A415&lt;&gt;"",$A415&lt;&gt;"fin"),IF(INDEX(Dépenses!$A$2:$T$5000,$B415,O$1)="","",INDEX(Dépenses!$A$2:$T$5000,$B415,O$1)),"")</f>
        <v/>
      </c>
      <c r="P415" s="10" t="str" cm="1">
        <f t="array" aca="1" ref="P415" ca="1">IF(AND($A415&lt;&gt;"",$A415&lt;&gt;"fin"),IF(INDEX(Dépenses!$A$2:$T$5000,$B415,P$1)="","",INDEX(Dépenses!$A$2:$T$5000,$B415,P$1)),"")</f>
        <v/>
      </c>
      <c r="Q415" s="10" t="str" cm="1">
        <f t="array" aca="1" ref="Q415" ca="1">IF(AND($A415&lt;&gt;"",$A415&lt;&gt;"fin"),IF(INDEX(Dépenses!$A$2:$T$5000,$B415,Q$1)="","",INDEX(Dépenses!$A$2:$T$5000,$B415,Q$1)),"")</f>
        <v/>
      </c>
      <c r="R415" s="10" t="str" cm="1">
        <f t="array" aca="1" ref="R415" ca="1">IF(AND($A415&lt;&gt;"",$A415&lt;&gt;"fin"),IF(INDEX(Dépenses!$A$2:$T$5000,$B415,R$1)="","",INDEX(Dépenses!$A$2:$T$5000,$B415,R$1)),"")</f>
        <v/>
      </c>
      <c r="S415" s="10" t="str" cm="1">
        <f t="array" aca="1" ref="S415" ca="1">IF(AND($A415&lt;&gt;"",$A415&lt;&gt;"fin"),IF(INDEX(Dépenses!$A$2:$T$5000,$B415,S$1)="","",INDEX(Dépenses!$A$2:$T$5000,$B415,S$1)),"")</f>
        <v/>
      </c>
      <c r="T415" s="10" t="str" cm="1">
        <f t="array" aca="1" ref="T415" ca="1">IF(AND($A415&lt;&gt;"",$A415&lt;&gt;"fin"),IF(INDEX(Dépenses!$A$2:$T$5000,$B415,T$1)="","",INDEX(Dépenses!$A$2:$T$5000,$B415,T$1)),"")</f>
        <v/>
      </c>
    </row>
    <row r="416" spans="1:20" x14ac:dyDescent="0.25">
      <c r="A416" t="str">
        <f ca="1">IF(OR(A415="",A415="fin"),"",IF(ISNA(MATCH($F$3,OFFSET(Dépenses!$F$2:$F$5000,B415,0),0)),"fin",MATCH($F$3,OFFSET(Dépenses!$F$2:$F$5000,B415,0),0)))</f>
        <v/>
      </c>
      <c r="B416" t="str">
        <f t="shared" ca="1" si="8"/>
        <v/>
      </c>
      <c r="D416" s="79" t="str" cm="1">
        <f t="array" aca="1" ref="D416" ca="1">IF(AND($A416&lt;&gt;"",$A416&lt;&gt;"fin"),IF(INDEX(Dépenses!$A$2:$O$5000,$B416,D$1)="","",INDEX(Dépenses!$A$2:$O$5000,$B416,D$1)),"")</f>
        <v/>
      </c>
      <c r="E416" s="79" t="str" cm="1">
        <f t="array" aca="1" ref="E416" ca="1">IF(AND($A416&lt;&gt;"",$A416&lt;&gt;"fin"),IF(INDEX(Dépenses!$A$2:$O$5000,$B416,E$1)="","",INDEX(Dépenses!$A$2:$O$5000,$B416,E$1)),"")</f>
        <v/>
      </c>
      <c r="F416" s="79" t="str" cm="1">
        <f t="array" aca="1" ref="F416" ca="1">IF(AND($A416&lt;&gt;"",$A416&lt;&gt;"fin"),IF(INDEX(Dépenses!$A$2:$O$5000,$B416,F$1)="","",INDEX(Dépenses!$A$2:$O$5000,$B416,F$1)),"")</f>
        <v/>
      </c>
      <c r="G416" s="80" t="str" cm="1">
        <f t="array" aca="1" ref="G416" ca="1">IF(AND($A416&lt;&gt;"",$A416&lt;&gt;"fin"),IF(INDEX(Dépenses!$A$2:$O$5000,$B416,G$1)="","",INDEX(Dépenses!$A$2:$O$5000,$B416,G$1)),"")</f>
        <v/>
      </c>
      <c r="H416" s="11" t="str" cm="1">
        <f t="array" aca="1" ref="H416" ca="1">IF(AND($A416&lt;&gt;"",$A416&lt;&gt;"fin"),IF(INDEX(Dépenses!$A$2:$O$5000,$B416,H$1)="","",INDEX(Dépenses!$A$2:$O$5000,$B416,H$1)),"")</f>
        <v/>
      </c>
      <c r="I416" s="79" t="str" cm="1">
        <f t="array" aca="1" ref="I416" ca="1">IF(AND($A416&lt;&gt;"",$A416&lt;&gt;"fin"),IF(INDEX(Dépenses!$A$2:$O$5000,$B416,I$1)="","",INDEX(Dépenses!$A$2:$O$5000,$B416,I$1)),"")</f>
        <v/>
      </c>
      <c r="J416" s="81" t="str" cm="1">
        <f t="array" aca="1" ref="J416" ca="1">IF(AND($A416&lt;&gt;"",$A416&lt;&gt;"fin"),IF(INDEX(Dépenses!$A$2:$O$5000,$B416,J$1)="","",INDEX(Dépenses!$A$2:$O$5000,$B416,J$1)),"")</f>
        <v/>
      </c>
      <c r="K416" s="10" t="str" cm="1">
        <f t="array" aca="1" ref="K416" ca="1">IF(AND($A416&lt;&gt;"",$A416&lt;&gt;"fin"),IF(INDEX(Dépenses!$A$2:$T$5000,$B416,K$1)="","",INDEX(Dépenses!$A$2:$T$5000,$B416,K$1)),"")</f>
        <v/>
      </c>
      <c r="L416" s="10" t="str" cm="1">
        <f t="array" aca="1" ref="L416" ca="1">IF(AND($A416&lt;&gt;"",$A416&lt;&gt;"fin"),IF(INDEX(Dépenses!$A$2:$T$5000,$B416,L$1)="","",INDEX(Dépenses!$A$2:$T$5000,$B416,L$1)),"")</f>
        <v/>
      </c>
      <c r="M416" s="10" t="str" cm="1">
        <f t="array" aca="1" ref="M416" ca="1">IF(AND($A416&lt;&gt;"",$A416&lt;&gt;"fin"),IF(INDEX(Dépenses!$A$2:$T$5000,$B416,M$1)="","",INDEX(Dépenses!$A$2:$T$5000,$B416,M$1)),"")</f>
        <v/>
      </c>
      <c r="N416" s="10" t="str" cm="1">
        <f t="array" aca="1" ref="N416" ca="1">IF(AND($A416&lt;&gt;"",$A416&lt;&gt;"fin"),IF(INDEX(Dépenses!$A$2:$T$5000,$B416,N$1)="","",INDEX(Dépenses!$A$2:$T$5000,$B416,N$1)),"")</f>
        <v/>
      </c>
      <c r="O416" s="10" t="str" cm="1">
        <f t="array" aca="1" ref="O416" ca="1">IF(AND($A416&lt;&gt;"",$A416&lt;&gt;"fin"),IF(INDEX(Dépenses!$A$2:$T$5000,$B416,O$1)="","",INDEX(Dépenses!$A$2:$T$5000,$B416,O$1)),"")</f>
        <v/>
      </c>
      <c r="P416" s="10" t="str" cm="1">
        <f t="array" aca="1" ref="P416" ca="1">IF(AND($A416&lt;&gt;"",$A416&lt;&gt;"fin"),IF(INDEX(Dépenses!$A$2:$T$5000,$B416,P$1)="","",INDEX(Dépenses!$A$2:$T$5000,$B416,P$1)),"")</f>
        <v/>
      </c>
      <c r="Q416" s="10" t="str" cm="1">
        <f t="array" aca="1" ref="Q416" ca="1">IF(AND($A416&lt;&gt;"",$A416&lt;&gt;"fin"),IF(INDEX(Dépenses!$A$2:$T$5000,$B416,Q$1)="","",INDEX(Dépenses!$A$2:$T$5000,$B416,Q$1)),"")</f>
        <v/>
      </c>
      <c r="R416" s="10" t="str" cm="1">
        <f t="array" aca="1" ref="R416" ca="1">IF(AND($A416&lt;&gt;"",$A416&lt;&gt;"fin"),IF(INDEX(Dépenses!$A$2:$T$5000,$B416,R$1)="","",INDEX(Dépenses!$A$2:$T$5000,$B416,R$1)),"")</f>
        <v/>
      </c>
      <c r="S416" s="10" t="str" cm="1">
        <f t="array" aca="1" ref="S416" ca="1">IF(AND($A416&lt;&gt;"",$A416&lt;&gt;"fin"),IF(INDEX(Dépenses!$A$2:$T$5000,$B416,S$1)="","",INDEX(Dépenses!$A$2:$T$5000,$B416,S$1)),"")</f>
        <v/>
      </c>
      <c r="T416" s="10" t="str" cm="1">
        <f t="array" aca="1" ref="T416" ca="1">IF(AND($A416&lt;&gt;"",$A416&lt;&gt;"fin"),IF(INDEX(Dépenses!$A$2:$T$5000,$B416,T$1)="","",INDEX(Dépenses!$A$2:$T$5000,$B416,T$1)),"")</f>
        <v/>
      </c>
    </row>
    <row r="417" spans="1:20" x14ac:dyDescent="0.25">
      <c r="A417" t="str">
        <f ca="1">IF(OR(A416="",A416="fin"),"",IF(ISNA(MATCH($F$3,OFFSET(Dépenses!$F$2:$F$5000,B416,0),0)),"fin",MATCH($F$3,OFFSET(Dépenses!$F$2:$F$5000,B416,0),0)))</f>
        <v/>
      </c>
      <c r="B417" t="str">
        <f t="shared" ca="1" si="8"/>
        <v/>
      </c>
      <c r="D417" s="79" t="str" cm="1">
        <f t="array" aca="1" ref="D417" ca="1">IF(AND($A417&lt;&gt;"",$A417&lt;&gt;"fin"),IF(INDEX(Dépenses!$A$2:$O$5000,$B417,D$1)="","",INDEX(Dépenses!$A$2:$O$5000,$B417,D$1)),"")</f>
        <v/>
      </c>
      <c r="E417" s="79" t="str" cm="1">
        <f t="array" aca="1" ref="E417" ca="1">IF(AND($A417&lt;&gt;"",$A417&lt;&gt;"fin"),IF(INDEX(Dépenses!$A$2:$O$5000,$B417,E$1)="","",INDEX(Dépenses!$A$2:$O$5000,$B417,E$1)),"")</f>
        <v/>
      </c>
      <c r="F417" s="79" t="str" cm="1">
        <f t="array" aca="1" ref="F417" ca="1">IF(AND($A417&lt;&gt;"",$A417&lt;&gt;"fin"),IF(INDEX(Dépenses!$A$2:$O$5000,$B417,F$1)="","",INDEX(Dépenses!$A$2:$O$5000,$B417,F$1)),"")</f>
        <v/>
      </c>
      <c r="G417" s="80" t="str" cm="1">
        <f t="array" aca="1" ref="G417" ca="1">IF(AND($A417&lt;&gt;"",$A417&lt;&gt;"fin"),IF(INDEX(Dépenses!$A$2:$O$5000,$B417,G$1)="","",INDEX(Dépenses!$A$2:$O$5000,$B417,G$1)),"")</f>
        <v/>
      </c>
      <c r="H417" s="11" t="str" cm="1">
        <f t="array" aca="1" ref="H417" ca="1">IF(AND($A417&lt;&gt;"",$A417&lt;&gt;"fin"),IF(INDEX(Dépenses!$A$2:$O$5000,$B417,H$1)="","",INDEX(Dépenses!$A$2:$O$5000,$B417,H$1)),"")</f>
        <v/>
      </c>
      <c r="I417" s="79" t="str" cm="1">
        <f t="array" aca="1" ref="I417" ca="1">IF(AND($A417&lt;&gt;"",$A417&lt;&gt;"fin"),IF(INDEX(Dépenses!$A$2:$O$5000,$B417,I$1)="","",INDEX(Dépenses!$A$2:$O$5000,$B417,I$1)),"")</f>
        <v/>
      </c>
      <c r="J417" s="81" t="str" cm="1">
        <f t="array" aca="1" ref="J417" ca="1">IF(AND($A417&lt;&gt;"",$A417&lt;&gt;"fin"),IF(INDEX(Dépenses!$A$2:$O$5000,$B417,J$1)="","",INDEX(Dépenses!$A$2:$O$5000,$B417,J$1)),"")</f>
        <v/>
      </c>
      <c r="K417" s="10" t="str" cm="1">
        <f t="array" aca="1" ref="K417" ca="1">IF(AND($A417&lt;&gt;"",$A417&lt;&gt;"fin"),IF(INDEX(Dépenses!$A$2:$T$5000,$B417,K$1)="","",INDEX(Dépenses!$A$2:$T$5000,$B417,K$1)),"")</f>
        <v/>
      </c>
      <c r="L417" s="10" t="str" cm="1">
        <f t="array" aca="1" ref="L417" ca="1">IF(AND($A417&lt;&gt;"",$A417&lt;&gt;"fin"),IF(INDEX(Dépenses!$A$2:$T$5000,$B417,L$1)="","",INDEX(Dépenses!$A$2:$T$5000,$B417,L$1)),"")</f>
        <v/>
      </c>
      <c r="M417" s="10" t="str" cm="1">
        <f t="array" aca="1" ref="M417" ca="1">IF(AND($A417&lt;&gt;"",$A417&lt;&gt;"fin"),IF(INDEX(Dépenses!$A$2:$T$5000,$B417,M$1)="","",INDEX(Dépenses!$A$2:$T$5000,$B417,M$1)),"")</f>
        <v/>
      </c>
      <c r="N417" s="10" t="str" cm="1">
        <f t="array" aca="1" ref="N417" ca="1">IF(AND($A417&lt;&gt;"",$A417&lt;&gt;"fin"),IF(INDEX(Dépenses!$A$2:$T$5000,$B417,N$1)="","",INDEX(Dépenses!$A$2:$T$5000,$B417,N$1)),"")</f>
        <v/>
      </c>
      <c r="O417" s="10" t="str" cm="1">
        <f t="array" aca="1" ref="O417" ca="1">IF(AND($A417&lt;&gt;"",$A417&lt;&gt;"fin"),IF(INDEX(Dépenses!$A$2:$T$5000,$B417,O$1)="","",INDEX(Dépenses!$A$2:$T$5000,$B417,O$1)),"")</f>
        <v/>
      </c>
      <c r="P417" s="10" t="str" cm="1">
        <f t="array" aca="1" ref="P417" ca="1">IF(AND($A417&lt;&gt;"",$A417&lt;&gt;"fin"),IF(INDEX(Dépenses!$A$2:$T$5000,$B417,P$1)="","",INDEX(Dépenses!$A$2:$T$5000,$B417,P$1)),"")</f>
        <v/>
      </c>
      <c r="Q417" s="10" t="str" cm="1">
        <f t="array" aca="1" ref="Q417" ca="1">IF(AND($A417&lt;&gt;"",$A417&lt;&gt;"fin"),IF(INDEX(Dépenses!$A$2:$T$5000,$B417,Q$1)="","",INDEX(Dépenses!$A$2:$T$5000,$B417,Q$1)),"")</f>
        <v/>
      </c>
      <c r="R417" s="10" t="str" cm="1">
        <f t="array" aca="1" ref="R417" ca="1">IF(AND($A417&lt;&gt;"",$A417&lt;&gt;"fin"),IF(INDEX(Dépenses!$A$2:$T$5000,$B417,R$1)="","",INDEX(Dépenses!$A$2:$T$5000,$B417,R$1)),"")</f>
        <v/>
      </c>
      <c r="S417" s="10" t="str" cm="1">
        <f t="array" aca="1" ref="S417" ca="1">IF(AND($A417&lt;&gt;"",$A417&lt;&gt;"fin"),IF(INDEX(Dépenses!$A$2:$T$5000,$B417,S$1)="","",INDEX(Dépenses!$A$2:$T$5000,$B417,S$1)),"")</f>
        <v/>
      </c>
      <c r="T417" s="10" t="str" cm="1">
        <f t="array" aca="1" ref="T417" ca="1">IF(AND($A417&lt;&gt;"",$A417&lt;&gt;"fin"),IF(INDEX(Dépenses!$A$2:$T$5000,$B417,T$1)="","",INDEX(Dépenses!$A$2:$T$5000,$B417,T$1)),"")</f>
        <v/>
      </c>
    </row>
    <row r="418" spans="1:20" x14ac:dyDescent="0.25">
      <c r="A418" t="str">
        <f ca="1">IF(OR(A417="",A417="fin"),"",IF(ISNA(MATCH($F$3,OFFSET(Dépenses!$F$2:$F$5000,B417,0),0)),"fin",MATCH($F$3,OFFSET(Dépenses!$F$2:$F$5000,B417,0),0)))</f>
        <v/>
      </c>
      <c r="B418" t="str">
        <f t="shared" ca="1" si="8"/>
        <v/>
      </c>
      <c r="D418" s="79" t="str" cm="1">
        <f t="array" aca="1" ref="D418" ca="1">IF(AND($A418&lt;&gt;"",$A418&lt;&gt;"fin"),IF(INDEX(Dépenses!$A$2:$O$5000,$B418,D$1)="","",INDEX(Dépenses!$A$2:$O$5000,$B418,D$1)),"")</f>
        <v/>
      </c>
      <c r="E418" s="79" t="str" cm="1">
        <f t="array" aca="1" ref="E418" ca="1">IF(AND($A418&lt;&gt;"",$A418&lt;&gt;"fin"),IF(INDEX(Dépenses!$A$2:$O$5000,$B418,E$1)="","",INDEX(Dépenses!$A$2:$O$5000,$B418,E$1)),"")</f>
        <v/>
      </c>
      <c r="F418" s="79" t="str" cm="1">
        <f t="array" aca="1" ref="F418" ca="1">IF(AND($A418&lt;&gt;"",$A418&lt;&gt;"fin"),IF(INDEX(Dépenses!$A$2:$O$5000,$B418,F$1)="","",INDEX(Dépenses!$A$2:$O$5000,$B418,F$1)),"")</f>
        <v/>
      </c>
      <c r="G418" s="80" t="str" cm="1">
        <f t="array" aca="1" ref="G418" ca="1">IF(AND($A418&lt;&gt;"",$A418&lt;&gt;"fin"),IF(INDEX(Dépenses!$A$2:$O$5000,$B418,G$1)="","",INDEX(Dépenses!$A$2:$O$5000,$B418,G$1)),"")</f>
        <v/>
      </c>
      <c r="H418" s="11" t="str" cm="1">
        <f t="array" aca="1" ref="H418" ca="1">IF(AND($A418&lt;&gt;"",$A418&lt;&gt;"fin"),IF(INDEX(Dépenses!$A$2:$O$5000,$B418,H$1)="","",INDEX(Dépenses!$A$2:$O$5000,$B418,H$1)),"")</f>
        <v/>
      </c>
      <c r="I418" s="79" t="str" cm="1">
        <f t="array" aca="1" ref="I418" ca="1">IF(AND($A418&lt;&gt;"",$A418&lt;&gt;"fin"),IF(INDEX(Dépenses!$A$2:$O$5000,$B418,I$1)="","",INDEX(Dépenses!$A$2:$O$5000,$B418,I$1)),"")</f>
        <v/>
      </c>
      <c r="J418" s="81" t="str" cm="1">
        <f t="array" aca="1" ref="J418" ca="1">IF(AND($A418&lt;&gt;"",$A418&lt;&gt;"fin"),IF(INDEX(Dépenses!$A$2:$O$5000,$B418,J$1)="","",INDEX(Dépenses!$A$2:$O$5000,$B418,J$1)),"")</f>
        <v/>
      </c>
      <c r="K418" s="10" t="str" cm="1">
        <f t="array" aca="1" ref="K418" ca="1">IF(AND($A418&lt;&gt;"",$A418&lt;&gt;"fin"),IF(INDEX(Dépenses!$A$2:$T$5000,$B418,K$1)="","",INDEX(Dépenses!$A$2:$T$5000,$B418,K$1)),"")</f>
        <v/>
      </c>
      <c r="L418" s="10" t="str" cm="1">
        <f t="array" aca="1" ref="L418" ca="1">IF(AND($A418&lt;&gt;"",$A418&lt;&gt;"fin"),IF(INDEX(Dépenses!$A$2:$T$5000,$B418,L$1)="","",INDEX(Dépenses!$A$2:$T$5000,$B418,L$1)),"")</f>
        <v/>
      </c>
      <c r="M418" s="10" t="str" cm="1">
        <f t="array" aca="1" ref="M418" ca="1">IF(AND($A418&lt;&gt;"",$A418&lt;&gt;"fin"),IF(INDEX(Dépenses!$A$2:$T$5000,$B418,M$1)="","",INDEX(Dépenses!$A$2:$T$5000,$B418,M$1)),"")</f>
        <v/>
      </c>
      <c r="N418" s="10" t="str" cm="1">
        <f t="array" aca="1" ref="N418" ca="1">IF(AND($A418&lt;&gt;"",$A418&lt;&gt;"fin"),IF(INDEX(Dépenses!$A$2:$T$5000,$B418,N$1)="","",INDEX(Dépenses!$A$2:$T$5000,$B418,N$1)),"")</f>
        <v/>
      </c>
      <c r="O418" s="10" t="str" cm="1">
        <f t="array" aca="1" ref="O418" ca="1">IF(AND($A418&lt;&gt;"",$A418&lt;&gt;"fin"),IF(INDEX(Dépenses!$A$2:$T$5000,$B418,O$1)="","",INDEX(Dépenses!$A$2:$T$5000,$B418,O$1)),"")</f>
        <v/>
      </c>
      <c r="P418" s="10" t="str" cm="1">
        <f t="array" aca="1" ref="P418" ca="1">IF(AND($A418&lt;&gt;"",$A418&lt;&gt;"fin"),IF(INDEX(Dépenses!$A$2:$T$5000,$B418,P$1)="","",INDEX(Dépenses!$A$2:$T$5000,$B418,P$1)),"")</f>
        <v/>
      </c>
      <c r="Q418" s="10" t="str" cm="1">
        <f t="array" aca="1" ref="Q418" ca="1">IF(AND($A418&lt;&gt;"",$A418&lt;&gt;"fin"),IF(INDEX(Dépenses!$A$2:$T$5000,$B418,Q$1)="","",INDEX(Dépenses!$A$2:$T$5000,$B418,Q$1)),"")</f>
        <v/>
      </c>
      <c r="R418" s="10" t="str" cm="1">
        <f t="array" aca="1" ref="R418" ca="1">IF(AND($A418&lt;&gt;"",$A418&lt;&gt;"fin"),IF(INDEX(Dépenses!$A$2:$T$5000,$B418,R$1)="","",INDEX(Dépenses!$A$2:$T$5000,$B418,R$1)),"")</f>
        <v/>
      </c>
      <c r="S418" s="10" t="str" cm="1">
        <f t="array" aca="1" ref="S418" ca="1">IF(AND($A418&lt;&gt;"",$A418&lt;&gt;"fin"),IF(INDEX(Dépenses!$A$2:$T$5000,$B418,S$1)="","",INDEX(Dépenses!$A$2:$T$5000,$B418,S$1)),"")</f>
        <v/>
      </c>
      <c r="T418" s="10" t="str" cm="1">
        <f t="array" aca="1" ref="T418" ca="1">IF(AND($A418&lt;&gt;"",$A418&lt;&gt;"fin"),IF(INDEX(Dépenses!$A$2:$T$5000,$B418,T$1)="","",INDEX(Dépenses!$A$2:$T$5000,$B418,T$1)),"")</f>
        <v/>
      </c>
    </row>
    <row r="419" spans="1:20" x14ac:dyDescent="0.25">
      <c r="A419" t="str">
        <f ca="1">IF(OR(A418="",A418="fin"),"",IF(ISNA(MATCH($F$3,OFFSET(Dépenses!$F$2:$F$5000,B418,0),0)),"fin",MATCH($F$3,OFFSET(Dépenses!$F$2:$F$5000,B418,0),0)))</f>
        <v/>
      </c>
      <c r="B419" t="str">
        <f t="shared" ca="1" si="8"/>
        <v/>
      </c>
      <c r="D419" s="79" t="str" cm="1">
        <f t="array" aca="1" ref="D419" ca="1">IF(AND($A419&lt;&gt;"",$A419&lt;&gt;"fin"),IF(INDEX(Dépenses!$A$2:$O$5000,$B419,D$1)="","",INDEX(Dépenses!$A$2:$O$5000,$B419,D$1)),"")</f>
        <v/>
      </c>
      <c r="E419" s="79" t="str" cm="1">
        <f t="array" aca="1" ref="E419" ca="1">IF(AND($A419&lt;&gt;"",$A419&lt;&gt;"fin"),IF(INDEX(Dépenses!$A$2:$O$5000,$B419,E$1)="","",INDEX(Dépenses!$A$2:$O$5000,$B419,E$1)),"")</f>
        <v/>
      </c>
      <c r="F419" s="79" t="str" cm="1">
        <f t="array" aca="1" ref="F419" ca="1">IF(AND($A419&lt;&gt;"",$A419&lt;&gt;"fin"),IF(INDEX(Dépenses!$A$2:$O$5000,$B419,F$1)="","",INDEX(Dépenses!$A$2:$O$5000,$B419,F$1)),"")</f>
        <v/>
      </c>
      <c r="G419" s="80" t="str" cm="1">
        <f t="array" aca="1" ref="G419" ca="1">IF(AND($A419&lt;&gt;"",$A419&lt;&gt;"fin"),IF(INDEX(Dépenses!$A$2:$O$5000,$B419,G$1)="","",INDEX(Dépenses!$A$2:$O$5000,$B419,G$1)),"")</f>
        <v/>
      </c>
      <c r="H419" s="11" t="str" cm="1">
        <f t="array" aca="1" ref="H419" ca="1">IF(AND($A419&lt;&gt;"",$A419&lt;&gt;"fin"),IF(INDEX(Dépenses!$A$2:$O$5000,$B419,H$1)="","",INDEX(Dépenses!$A$2:$O$5000,$B419,H$1)),"")</f>
        <v/>
      </c>
      <c r="I419" s="79" t="str" cm="1">
        <f t="array" aca="1" ref="I419" ca="1">IF(AND($A419&lt;&gt;"",$A419&lt;&gt;"fin"),IF(INDEX(Dépenses!$A$2:$O$5000,$B419,I$1)="","",INDEX(Dépenses!$A$2:$O$5000,$B419,I$1)),"")</f>
        <v/>
      </c>
      <c r="J419" s="81" t="str" cm="1">
        <f t="array" aca="1" ref="J419" ca="1">IF(AND($A419&lt;&gt;"",$A419&lt;&gt;"fin"),IF(INDEX(Dépenses!$A$2:$O$5000,$B419,J$1)="","",INDEX(Dépenses!$A$2:$O$5000,$B419,J$1)),"")</f>
        <v/>
      </c>
      <c r="K419" s="10" t="str" cm="1">
        <f t="array" aca="1" ref="K419" ca="1">IF(AND($A419&lt;&gt;"",$A419&lt;&gt;"fin"),IF(INDEX(Dépenses!$A$2:$T$5000,$B419,K$1)="","",INDEX(Dépenses!$A$2:$T$5000,$B419,K$1)),"")</f>
        <v/>
      </c>
      <c r="L419" s="10" t="str" cm="1">
        <f t="array" aca="1" ref="L419" ca="1">IF(AND($A419&lt;&gt;"",$A419&lt;&gt;"fin"),IF(INDEX(Dépenses!$A$2:$T$5000,$B419,L$1)="","",INDEX(Dépenses!$A$2:$T$5000,$B419,L$1)),"")</f>
        <v/>
      </c>
      <c r="M419" s="10" t="str" cm="1">
        <f t="array" aca="1" ref="M419" ca="1">IF(AND($A419&lt;&gt;"",$A419&lt;&gt;"fin"),IF(INDEX(Dépenses!$A$2:$T$5000,$B419,M$1)="","",INDEX(Dépenses!$A$2:$T$5000,$B419,M$1)),"")</f>
        <v/>
      </c>
      <c r="N419" s="10" t="str" cm="1">
        <f t="array" aca="1" ref="N419" ca="1">IF(AND($A419&lt;&gt;"",$A419&lt;&gt;"fin"),IF(INDEX(Dépenses!$A$2:$T$5000,$B419,N$1)="","",INDEX(Dépenses!$A$2:$T$5000,$B419,N$1)),"")</f>
        <v/>
      </c>
      <c r="O419" s="10" t="str" cm="1">
        <f t="array" aca="1" ref="O419" ca="1">IF(AND($A419&lt;&gt;"",$A419&lt;&gt;"fin"),IF(INDEX(Dépenses!$A$2:$T$5000,$B419,O$1)="","",INDEX(Dépenses!$A$2:$T$5000,$B419,O$1)),"")</f>
        <v/>
      </c>
      <c r="P419" s="10" t="str" cm="1">
        <f t="array" aca="1" ref="P419" ca="1">IF(AND($A419&lt;&gt;"",$A419&lt;&gt;"fin"),IF(INDEX(Dépenses!$A$2:$T$5000,$B419,P$1)="","",INDEX(Dépenses!$A$2:$T$5000,$B419,P$1)),"")</f>
        <v/>
      </c>
      <c r="Q419" s="10" t="str" cm="1">
        <f t="array" aca="1" ref="Q419" ca="1">IF(AND($A419&lt;&gt;"",$A419&lt;&gt;"fin"),IF(INDEX(Dépenses!$A$2:$T$5000,$B419,Q$1)="","",INDEX(Dépenses!$A$2:$T$5000,$B419,Q$1)),"")</f>
        <v/>
      </c>
      <c r="R419" s="10" t="str" cm="1">
        <f t="array" aca="1" ref="R419" ca="1">IF(AND($A419&lt;&gt;"",$A419&lt;&gt;"fin"),IF(INDEX(Dépenses!$A$2:$T$5000,$B419,R$1)="","",INDEX(Dépenses!$A$2:$T$5000,$B419,R$1)),"")</f>
        <v/>
      </c>
      <c r="S419" s="10" t="str" cm="1">
        <f t="array" aca="1" ref="S419" ca="1">IF(AND($A419&lt;&gt;"",$A419&lt;&gt;"fin"),IF(INDEX(Dépenses!$A$2:$T$5000,$B419,S$1)="","",INDEX(Dépenses!$A$2:$T$5000,$B419,S$1)),"")</f>
        <v/>
      </c>
      <c r="T419" s="10" t="str" cm="1">
        <f t="array" aca="1" ref="T419" ca="1">IF(AND($A419&lt;&gt;"",$A419&lt;&gt;"fin"),IF(INDEX(Dépenses!$A$2:$T$5000,$B419,T$1)="","",INDEX(Dépenses!$A$2:$T$5000,$B419,T$1)),"")</f>
        <v/>
      </c>
    </row>
    <row r="420" spans="1:20" x14ac:dyDescent="0.25">
      <c r="A420" t="str">
        <f ca="1">IF(OR(A419="",A419="fin"),"",IF(ISNA(MATCH($F$3,OFFSET(Dépenses!$F$2:$F$5000,B419,0),0)),"fin",MATCH($F$3,OFFSET(Dépenses!$F$2:$F$5000,B419,0),0)))</f>
        <v/>
      </c>
      <c r="B420" t="str">
        <f t="shared" ca="1" si="8"/>
        <v/>
      </c>
      <c r="D420" s="79" t="str" cm="1">
        <f t="array" aca="1" ref="D420" ca="1">IF(AND($A420&lt;&gt;"",$A420&lt;&gt;"fin"),IF(INDEX(Dépenses!$A$2:$O$5000,$B420,D$1)="","",INDEX(Dépenses!$A$2:$O$5000,$B420,D$1)),"")</f>
        <v/>
      </c>
      <c r="E420" s="79" t="str" cm="1">
        <f t="array" aca="1" ref="E420" ca="1">IF(AND($A420&lt;&gt;"",$A420&lt;&gt;"fin"),IF(INDEX(Dépenses!$A$2:$O$5000,$B420,E$1)="","",INDEX(Dépenses!$A$2:$O$5000,$B420,E$1)),"")</f>
        <v/>
      </c>
      <c r="F420" s="79" t="str" cm="1">
        <f t="array" aca="1" ref="F420" ca="1">IF(AND($A420&lt;&gt;"",$A420&lt;&gt;"fin"),IF(INDEX(Dépenses!$A$2:$O$5000,$B420,F$1)="","",INDEX(Dépenses!$A$2:$O$5000,$B420,F$1)),"")</f>
        <v/>
      </c>
      <c r="G420" s="80" t="str" cm="1">
        <f t="array" aca="1" ref="G420" ca="1">IF(AND($A420&lt;&gt;"",$A420&lt;&gt;"fin"),IF(INDEX(Dépenses!$A$2:$O$5000,$B420,G$1)="","",INDEX(Dépenses!$A$2:$O$5000,$B420,G$1)),"")</f>
        <v/>
      </c>
      <c r="H420" s="11" t="str" cm="1">
        <f t="array" aca="1" ref="H420" ca="1">IF(AND($A420&lt;&gt;"",$A420&lt;&gt;"fin"),IF(INDEX(Dépenses!$A$2:$O$5000,$B420,H$1)="","",INDEX(Dépenses!$A$2:$O$5000,$B420,H$1)),"")</f>
        <v/>
      </c>
      <c r="I420" s="79" t="str" cm="1">
        <f t="array" aca="1" ref="I420" ca="1">IF(AND($A420&lt;&gt;"",$A420&lt;&gt;"fin"),IF(INDEX(Dépenses!$A$2:$O$5000,$B420,I$1)="","",INDEX(Dépenses!$A$2:$O$5000,$B420,I$1)),"")</f>
        <v/>
      </c>
      <c r="J420" s="81" t="str" cm="1">
        <f t="array" aca="1" ref="J420" ca="1">IF(AND($A420&lt;&gt;"",$A420&lt;&gt;"fin"),IF(INDEX(Dépenses!$A$2:$O$5000,$B420,J$1)="","",INDEX(Dépenses!$A$2:$O$5000,$B420,J$1)),"")</f>
        <v/>
      </c>
      <c r="K420" s="10" t="str" cm="1">
        <f t="array" aca="1" ref="K420" ca="1">IF(AND($A420&lt;&gt;"",$A420&lt;&gt;"fin"),IF(INDEX(Dépenses!$A$2:$T$5000,$B420,K$1)="","",INDEX(Dépenses!$A$2:$T$5000,$B420,K$1)),"")</f>
        <v/>
      </c>
      <c r="L420" s="10" t="str" cm="1">
        <f t="array" aca="1" ref="L420" ca="1">IF(AND($A420&lt;&gt;"",$A420&lt;&gt;"fin"),IF(INDEX(Dépenses!$A$2:$T$5000,$B420,L$1)="","",INDEX(Dépenses!$A$2:$T$5000,$B420,L$1)),"")</f>
        <v/>
      </c>
      <c r="M420" s="10" t="str" cm="1">
        <f t="array" aca="1" ref="M420" ca="1">IF(AND($A420&lt;&gt;"",$A420&lt;&gt;"fin"),IF(INDEX(Dépenses!$A$2:$T$5000,$B420,M$1)="","",INDEX(Dépenses!$A$2:$T$5000,$B420,M$1)),"")</f>
        <v/>
      </c>
      <c r="N420" s="10" t="str" cm="1">
        <f t="array" aca="1" ref="N420" ca="1">IF(AND($A420&lt;&gt;"",$A420&lt;&gt;"fin"),IF(INDEX(Dépenses!$A$2:$T$5000,$B420,N$1)="","",INDEX(Dépenses!$A$2:$T$5000,$B420,N$1)),"")</f>
        <v/>
      </c>
      <c r="O420" s="10" t="str" cm="1">
        <f t="array" aca="1" ref="O420" ca="1">IF(AND($A420&lt;&gt;"",$A420&lt;&gt;"fin"),IF(INDEX(Dépenses!$A$2:$T$5000,$B420,O$1)="","",INDEX(Dépenses!$A$2:$T$5000,$B420,O$1)),"")</f>
        <v/>
      </c>
      <c r="P420" s="10" t="str" cm="1">
        <f t="array" aca="1" ref="P420" ca="1">IF(AND($A420&lt;&gt;"",$A420&lt;&gt;"fin"),IF(INDEX(Dépenses!$A$2:$T$5000,$B420,P$1)="","",INDEX(Dépenses!$A$2:$T$5000,$B420,P$1)),"")</f>
        <v/>
      </c>
      <c r="Q420" s="10" t="str" cm="1">
        <f t="array" aca="1" ref="Q420" ca="1">IF(AND($A420&lt;&gt;"",$A420&lt;&gt;"fin"),IF(INDEX(Dépenses!$A$2:$T$5000,$B420,Q$1)="","",INDEX(Dépenses!$A$2:$T$5000,$B420,Q$1)),"")</f>
        <v/>
      </c>
      <c r="R420" s="10" t="str" cm="1">
        <f t="array" aca="1" ref="R420" ca="1">IF(AND($A420&lt;&gt;"",$A420&lt;&gt;"fin"),IF(INDEX(Dépenses!$A$2:$T$5000,$B420,R$1)="","",INDEX(Dépenses!$A$2:$T$5000,$B420,R$1)),"")</f>
        <v/>
      </c>
      <c r="S420" s="10" t="str" cm="1">
        <f t="array" aca="1" ref="S420" ca="1">IF(AND($A420&lt;&gt;"",$A420&lt;&gt;"fin"),IF(INDEX(Dépenses!$A$2:$T$5000,$B420,S$1)="","",INDEX(Dépenses!$A$2:$T$5000,$B420,S$1)),"")</f>
        <v/>
      </c>
      <c r="T420" s="10" t="str" cm="1">
        <f t="array" aca="1" ref="T420" ca="1">IF(AND($A420&lt;&gt;"",$A420&lt;&gt;"fin"),IF(INDEX(Dépenses!$A$2:$T$5000,$B420,T$1)="","",INDEX(Dépenses!$A$2:$T$5000,$B420,T$1)),"")</f>
        <v/>
      </c>
    </row>
    <row r="421" spans="1:20" x14ac:dyDescent="0.25">
      <c r="A421" t="str">
        <f ca="1">IF(OR(A420="",A420="fin"),"",IF(ISNA(MATCH($F$3,OFFSET(Dépenses!$F$2:$F$5000,B420,0),0)),"fin",MATCH($F$3,OFFSET(Dépenses!$F$2:$F$5000,B420,0),0)))</f>
        <v/>
      </c>
      <c r="B421" t="str">
        <f t="shared" ca="1" si="8"/>
        <v/>
      </c>
      <c r="D421" s="79" t="str" cm="1">
        <f t="array" aca="1" ref="D421" ca="1">IF(AND($A421&lt;&gt;"",$A421&lt;&gt;"fin"),IF(INDEX(Dépenses!$A$2:$O$5000,$B421,D$1)="","",INDEX(Dépenses!$A$2:$O$5000,$B421,D$1)),"")</f>
        <v/>
      </c>
      <c r="E421" s="79" t="str" cm="1">
        <f t="array" aca="1" ref="E421" ca="1">IF(AND($A421&lt;&gt;"",$A421&lt;&gt;"fin"),IF(INDEX(Dépenses!$A$2:$O$5000,$B421,E$1)="","",INDEX(Dépenses!$A$2:$O$5000,$B421,E$1)),"")</f>
        <v/>
      </c>
      <c r="F421" s="79" t="str" cm="1">
        <f t="array" aca="1" ref="F421" ca="1">IF(AND($A421&lt;&gt;"",$A421&lt;&gt;"fin"),IF(INDEX(Dépenses!$A$2:$O$5000,$B421,F$1)="","",INDEX(Dépenses!$A$2:$O$5000,$B421,F$1)),"")</f>
        <v/>
      </c>
      <c r="G421" s="80" t="str" cm="1">
        <f t="array" aca="1" ref="G421" ca="1">IF(AND($A421&lt;&gt;"",$A421&lt;&gt;"fin"),IF(INDEX(Dépenses!$A$2:$O$5000,$B421,G$1)="","",INDEX(Dépenses!$A$2:$O$5000,$B421,G$1)),"")</f>
        <v/>
      </c>
      <c r="H421" s="11" t="str" cm="1">
        <f t="array" aca="1" ref="H421" ca="1">IF(AND($A421&lt;&gt;"",$A421&lt;&gt;"fin"),IF(INDEX(Dépenses!$A$2:$O$5000,$B421,H$1)="","",INDEX(Dépenses!$A$2:$O$5000,$B421,H$1)),"")</f>
        <v/>
      </c>
      <c r="I421" s="79" t="str" cm="1">
        <f t="array" aca="1" ref="I421" ca="1">IF(AND($A421&lt;&gt;"",$A421&lt;&gt;"fin"),IF(INDEX(Dépenses!$A$2:$O$5000,$B421,I$1)="","",INDEX(Dépenses!$A$2:$O$5000,$B421,I$1)),"")</f>
        <v/>
      </c>
      <c r="J421" s="81" t="str" cm="1">
        <f t="array" aca="1" ref="J421" ca="1">IF(AND($A421&lt;&gt;"",$A421&lt;&gt;"fin"),IF(INDEX(Dépenses!$A$2:$O$5000,$B421,J$1)="","",INDEX(Dépenses!$A$2:$O$5000,$B421,J$1)),"")</f>
        <v/>
      </c>
      <c r="K421" s="10" t="str" cm="1">
        <f t="array" aca="1" ref="K421" ca="1">IF(AND($A421&lt;&gt;"",$A421&lt;&gt;"fin"),IF(INDEX(Dépenses!$A$2:$T$5000,$B421,K$1)="","",INDEX(Dépenses!$A$2:$T$5000,$B421,K$1)),"")</f>
        <v/>
      </c>
      <c r="L421" s="10" t="str" cm="1">
        <f t="array" aca="1" ref="L421" ca="1">IF(AND($A421&lt;&gt;"",$A421&lt;&gt;"fin"),IF(INDEX(Dépenses!$A$2:$T$5000,$B421,L$1)="","",INDEX(Dépenses!$A$2:$T$5000,$B421,L$1)),"")</f>
        <v/>
      </c>
      <c r="M421" s="10" t="str" cm="1">
        <f t="array" aca="1" ref="M421" ca="1">IF(AND($A421&lt;&gt;"",$A421&lt;&gt;"fin"),IF(INDEX(Dépenses!$A$2:$T$5000,$B421,M$1)="","",INDEX(Dépenses!$A$2:$T$5000,$B421,M$1)),"")</f>
        <v/>
      </c>
      <c r="N421" s="10" t="str" cm="1">
        <f t="array" aca="1" ref="N421" ca="1">IF(AND($A421&lt;&gt;"",$A421&lt;&gt;"fin"),IF(INDEX(Dépenses!$A$2:$T$5000,$B421,N$1)="","",INDEX(Dépenses!$A$2:$T$5000,$B421,N$1)),"")</f>
        <v/>
      </c>
      <c r="O421" s="10" t="str" cm="1">
        <f t="array" aca="1" ref="O421" ca="1">IF(AND($A421&lt;&gt;"",$A421&lt;&gt;"fin"),IF(INDEX(Dépenses!$A$2:$T$5000,$B421,O$1)="","",INDEX(Dépenses!$A$2:$T$5000,$B421,O$1)),"")</f>
        <v/>
      </c>
      <c r="P421" s="10" t="str" cm="1">
        <f t="array" aca="1" ref="P421" ca="1">IF(AND($A421&lt;&gt;"",$A421&lt;&gt;"fin"),IF(INDEX(Dépenses!$A$2:$T$5000,$B421,P$1)="","",INDEX(Dépenses!$A$2:$T$5000,$B421,P$1)),"")</f>
        <v/>
      </c>
      <c r="Q421" s="10" t="str" cm="1">
        <f t="array" aca="1" ref="Q421" ca="1">IF(AND($A421&lt;&gt;"",$A421&lt;&gt;"fin"),IF(INDEX(Dépenses!$A$2:$T$5000,$B421,Q$1)="","",INDEX(Dépenses!$A$2:$T$5000,$B421,Q$1)),"")</f>
        <v/>
      </c>
      <c r="R421" s="10" t="str" cm="1">
        <f t="array" aca="1" ref="R421" ca="1">IF(AND($A421&lt;&gt;"",$A421&lt;&gt;"fin"),IF(INDEX(Dépenses!$A$2:$T$5000,$B421,R$1)="","",INDEX(Dépenses!$A$2:$T$5000,$B421,R$1)),"")</f>
        <v/>
      </c>
      <c r="S421" s="10" t="str" cm="1">
        <f t="array" aca="1" ref="S421" ca="1">IF(AND($A421&lt;&gt;"",$A421&lt;&gt;"fin"),IF(INDEX(Dépenses!$A$2:$T$5000,$B421,S$1)="","",INDEX(Dépenses!$A$2:$T$5000,$B421,S$1)),"")</f>
        <v/>
      </c>
      <c r="T421" s="10" t="str" cm="1">
        <f t="array" aca="1" ref="T421" ca="1">IF(AND($A421&lt;&gt;"",$A421&lt;&gt;"fin"),IF(INDEX(Dépenses!$A$2:$T$5000,$B421,T$1)="","",INDEX(Dépenses!$A$2:$T$5000,$B421,T$1)),"")</f>
        <v/>
      </c>
    </row>
    <row r="422" spans="1:20" x14ac:dyDescent="0.25">
      <c r="A422" t="str">
        <f ca="1">IF(OR(A421="",A421="fin"),"",IF(ISNA(MATCH($F$3,OFFSET(Dépenses!$F$2:$F$5000,B421,0),0)),"fin",MATCH($F$3,OFFSET(Dépenses!$F$2:$F$5000,B421,0),0)))</f>
        <v/>
      </c>
      <c r="B422" t="str">
        <f t="shared" ca="1" si="8"/>
        <v/>
      </c>
      <c r="D422" s="79" t="str" cm="1">
        <f t="array" aca="1" ref="D422" ca="1">IF(AND($A422&lt;&gt;"",$A422&lt;&gt;"fin"),IF(INDEX(Dépenses!$A$2:$O$5000,$B422,D$1)="","",INDEX(Dépenses!$A$2:$O$5000,$B422,D$1)),"")</f>
        <v/>
      </c>
      <c r="E422" s="79" t="str" cm="1">
        <f t="array" aca="1" ref="E422" ca="1">IF(AND($A422&lt;&gt;"",$A422&lt;&gt;"fin"),IF(INDEX(Dépenses!$A$2:$O$5000,$B422,E$1)="","",INDEX(Dépenses!$A$2:$O$5000,$B422,E$1)),"")</f>
        <v/>
      </c>
      <c r="F422" s="79" t="str" cm="1">
        <f t="array" aca="1" ref="F422" ca="1">IF(AND($A422&lt;&gt;"",$A422&lt;&gt;"fin"),IF(INDEX(Dépenses!$A$2:$O$5000,$B422,F$1)="","",INDEX(Dépenses!$A$2:$O$5000,$B422,F$1)),"")</f>
        <v/>
      </c>
      <c r="G422" s="80" t="str" cm="1">
        <f t="array" aca="1" ref="G422" ca="1">IF(AND($A422&lt;&gt;"",$A422&lt;&gt;"fin"),IF(INDEX(Dépenses!$A$2:$O$5000,$B422,G$1)="","",INDEX(Dépenses!$A$2:$O$5000,$B422,G$1)),"")</f>
        <v/>
      </c>
      <c r="H422" s="11" t="str" cm="1">
        <f t="array" aca="1" ref="H422" ca="1">IF(AND($A422&lt;&gt;"",$A422&lt;&gt;"fin"),IF(INDEX(Dépenses!$A$2:$O$5000,$B422,H$1)="","",INDEX(Dépenses!$A$2:$O$5000,$B422,H$1)),"")</f>
        <v/>
      </c>
      <c r="I422" s="79" t="str" cm="1">
        <f t="array" aca="1" ref="I422" ca="1">IF(AND($A422&lt;&gt;"",$A422&lt;&gt;"fin"),IF(INDEX(Dépenses!$A$2:$O$5000,$B422,I$1)="","",INDEX(Dépenses!$A$2:$O$5000,$B422,I$1)),"")</f>
        <v/>
      </c>
      <c r="J422" s="81" t="str" cm="1">
        <f t="array" aca="1" ref="J422" ca="1">IF(AND($A422&lt;&gt;"",$A422&lt;&gt;"fin"),IF(INDEX(Dépenses!$A$2:$O$5000,$B422,J$1)="","",INDEX(Dépenses!$A$2:$O$5000,$B422,J$1)),"")</f>
        <v/>
      </c>
      <c r="K422" s="10" t="str" cm="1">
        <f t="array" aca="1" ref="K422" ca="1">IF(AND($A422&lt;&gt;"",$A422&lt;&gt;"fin"),IF(INDEX(Dépenses!$A$2:$T$5000,$B422,K$1)="","",INDEX(Dépenses!$A$2:$T$5000,$B422,K$1)),"")</f>
        <v/>
      </c>
      <c r="L422" s="10" t="str" cm="1">
        <f t="array" aca="1" ref="L422" ca="1">IF(AND($A422&lt;&gt;"",$A422&lt;&gt;"fin"),IF(INDEX(Dépenses!$A$2:$T$5000,$B422,L$1)="","",INDEX(Dépenses!$A$2:$T$5000,$B422,L$1)),"")</f>
        <v/>
      </c>
      <c r="M422" s="10" t="str" cm="1">
        <f t="array" aca="1" ref="M422" ca="1">IF(AND($A422&lt;&gt;"",$A422&lt;&gt;"fin"),IF(INDEX(Dépenses!$A$2:$T$5000,$B422,M$1)="","",INDEX(Dépenses!$A$2:$T$5000,$B422,M$1)),"")</f>
        <v/>
      </c>
      <c r="N422" s="10" t="str" cm="1">
        <f t="array" aca="1" ref="N422" ca="1">IF(AND($A422&lt;&gt;"",$A422&lt;&gt;"fin"),IF(INDEX(Dépenses!$A$2:$T$5000,$B422,N$1)="","",INDEX(Dépenses!$A$2:$T$5000,$B422,N$1)),"")</f>
        <v/>
      </c>
      <c r="O422" s="10" t="str" cm="1">
        <f t="array" aca="1" ref="O422" ca="1">IF(AND($A422&lt;&gt;"",$A422&lt;&gt;"fin"),IF(INDEX(Dépenses!$A$2:$T$5000,$B422,O$1)="","",INDEX(Dépenses!$A$2:$T$5000,$B422,O$1)),"")</f>
        <v/>
      </c>
      <c r="P422" s="10" t="str" cm="1">
        <f t="array" aca="1" ref="P422" ca="1">IF(AND($A422&lt;&gt;"",$A422&lt;&gt;"fin"),IF(INDEX(Dépenses!$A$2:$T$5000,$B422,P$1)="","",INDEX(Dépenses!$A$2:$T$5000,$B422,P$1)),"")</f>
        <v/>
      </c>
      <c r="Q422" s="10" t="str" cm="1">
        <f t="array" aca="1" ref="Q422" ca="1">IF(AND($A422&lt;&gt;"",$A422&lt;&gt;"fin"),IF(INDEX(Dépenses!$A$2:$T$5000,$B422,Q$1)="","",INDEX(Dépenses!$A$2:$T$5000,$B422,Q$1)),"")</f>
        <v/>
      </c>
      <c r="R422" s="10" t="str" cm="1">
        <f t="array" aca="1" ref="R422" ca="1">IF(AND($A422&lt;&gt;"",$A422&lt;&gt;"fin"),IF(INDEX(Dépenses!$A$2:$T$5000,$B422,R$1)="","",INDEX(Dépenses!$A$2:$T$5000,$B422,R$1)),"")</f>
        <v/>
      </c>
      <c r="S422" s="10" t="str" cm="1">
        <f t="array" aca="1" ref="S422" ca="1">IF(AND($A422&lt;&gt;"",$A422&lt;&gt;"fin"),IF(INDEX(Dépenses!$A$2:$T$5000,$B422,S$1)="","",INDEX(Dépenses!$A$2:$T$5000,$B422,S$1)),"")</f>
        <v/>
      </c>
      <c r="T422" s="10" t="str" cm="1">
        <f t="array" aca="1" ref="T422" ca="1">IF(AND($A422&lt;&gt;"",$A422&lt;&gt;"fin"),IF(INDEX(Dépenses!$A$2:$T$5000,$B422,T$1)="","",INDEX(Dépenses!$A$2:$T$5000,$B422,T$1)),"")</f>
        <v/>
      </c>
    </row>
    <row r="423" spans="1:20" x14ac:dyDescent="0.25">
      <c r="A423" t="str">
        <f ca="1">IF(OR(A422="",A422="fin"),"",IF(ISNA(MATCH($F$3,OFFSET(Dépenses!$F$2:$F$5000,B422,0),0)),"fin",MATCH($F$3,OFFSET(Dépenses!$F$2:$F$5000,B422,0),0)))</f>
        <v/>
      </c>
      <c r="B423" t="str">
        <f t="shared" ca="1" si="8"/>
        <v/>
      </c>
      <c r="D423" s="79" t="str" cm="1">
        <f t="array" aca="1" ref="D423" ca="1">IF(AND($A423&lt;&gt;"",$A423&lt;&gt;"fin"),IF(INDEX(Dépenses!$A$2:$O$5000,$B423,D$1)="","",INDEX(Dépenses!$A$2:$O$5000,$B423,D$1)),"")</f>
        <v/>
      </c>
      <c r="E423" s="79" t="str" cm="1">
        <f t="array" aca="1" ref="E423" ca="1">IF(AND($A423&lt;&gt;"",$A423&lt;&gt;"fin"),IF(INDEX(Dépenses!$A$2:$O$5000,$B423,E$1)="","",INDEX(Dépenses!$A$2:$O$5000,$B423,E$1)),"")</f>
        <v/>
      </c>
      <c r="F423" s="79" t="str" cm="1">
        <f t="array" aca="1" ref="F423" ca="1">IF(AND($A423&lt;&gt;"",$A423&lt;&gt;"fin"),IF(INDEX(Dépenses!$A$2:$O$5000,$B423,F$1)="","",INDEX(Dépenses!$A$2:$O$5000,$B423,F$1)),"")</f>
        <v/>
      </c>
      <c r="G423" s="80" t="str" cm="1">
        <f t="array" aca="1" ref="G423" ca="1">IF(AND($A423&lt;&gt;"",$A423&lt;&gt;"fin"),IF(INDEX(Dépenses!$A$2:$O$5000,$B423,G$1)="","",INDEX(Dépenses!$A$2:$O$5000,$B423,G$1)),"")</f>
        <v/>
      </c>
      <c r="H423" s="11" t="str" cm="1">
        <f t="array" aca="1" ref="H423" ca="1">IF(AND($A423&lt;&gt;"",$A423&lt;&gt;"fin"),IF(INDEX(Dépenses!$A$2:$O$5000,$B423,H$1)="","",INDEX(Dépenses!$A$2:$O$5000,$B423,H$1)),"")</f>
        <v/>
      </c>
      <c r="I423" s="79" t="str" cm="1">
        <f t="array" aca="1" ref="I423" ca="1">IF(AND($A423&lt;&gt;"",$A423&lt;&gt;"fin"),IF(INDEX(Dépenses!$A$2:$O$5000,$B423,I$1)="","",INDEX(Dépenses!$A$2:$O$5000,$B423,I$1)),"")</f>
        <v/>
      </c>
      <c r="J423" s="81" t="str" cm="1">
        <f t="array" aca="1" ref="J423" ca="1">IF(AND($A423&lt;&gt;"",$A423&lt;&gt;"fin"),IF(INDEX(Dépenses!$A$2:$O$5000,$B423,J$1)="","",INDEX(Dépenses!$A$2:$O$5000,$B423,J$1)),"")</f>
        <v/>
      </c>
      <c r="K423" s="10" t="str" cm="1">
        <f t="array" aca="1" ref="K423" ca="1">IF(AND($A423&lt;&gt;"",$A423&lt;&gt;"fin"),IF(INDEX(Dépenses!$A$2:$T$5000,$B423,K$1)="","",INDEX(Dépenses!$A$2:$T$5000,$B423,K$1)),"")</f>
        <v/>
      </c>
      <c r="L423" s="10" t="str" cm="1">
        <f t="array" aca="1" ref="L423" ca="1">IF(AND($A423&lt;&gt;"",$A423&lt;&gt;"fin"),IF(INDEX(Dépenses!$A$2:$T$5000,$B423,L$1)="","",INDEX(Dépenses!$A$2:$T$5000,$B423,L$1)),"")</f>
        <v/>
      </c>
      <c r="M423" s="10" t="str" cm="1">
        <f t="array" aca="1" ref="M423" ca="1">IF(AND($A423&lt;&gt;"",$A423&lt;&gt;"fin"),IF(INDEX(Dépenses!$A$2:$T$5000,$B423,M$1)="","",INDEX(Dépenses!$A$2:$T$5000,$B423,M$1)),"")</f>
        <v/>
      </c>
      <c r="N423" s="10" t="str" cm="1">
        <f t="array" aca="1" ref="N423" ca="1">IF(AND($A423&lt;&gt;"",$A423&lt;&gt;"fin"),IF(INDEX(Dépenses!$A$2:$T$5000,$B423,N$1)="","",INDEX(Dépenses!$A$2:$T$5000,$B423,N$1)),"")</f>
        <v/>
      </c>
      <c r="O423" s="10" t="str" cm="1">
        <f t="array" aca="1" ref="O423" ca="1">IF(AND($A423&lt;&gt;"",$A423&lt;&gt;"fin"),IF(INDEX(Dépenses!$A$2:$T$5000,$B423,O$1)="","",INDEX(Dépenses!$A$2:$T$5000,$B423,O$1)),"")</f>
        <v/>
      </c>
      <c r="P423" s="10" t="str" cm="1">
        <f t="array" aca="1" ref="P423" ca="1">IF(AND($A423&lt;&gt;"",$A423&lt;&gt;"fin"),IF(INDEX(Dépenses!$A$2:$T$5000,$B423,P$1)="","",INDEX(Dépenses!$A$2:$T$5000,$B423,P$1)),"")</f>
        <v/>
      </c>
      <c r="Q423" s="10" t="str" cm="1">
        <f t="array" aca="1" ref="Q423" ca="1">IF(AND($A423&lt;&gt;"",$A423&lt;&gt;"fin"),IF(INDEX(Dépenses!$A$2:$T$5000,$B423,Q$1)="","",INDEX(Dépenses!$A$2:$T$5000,$B423,Q$1)),"")</f>
        <v/>
      </c>
      <c r="R423" s="10" t="str" cm="1">
        <f t="array" aca="1" ref="R423" ca="1">IF(AND($A423&lt;&gt;"",$A423&lt;&gt;"fin"),IF(INDEX(Dépenses!$A$2:$T$5000,$B423,R$1)="","",INDEX(Dépenses!$A$2:$T$5000,$B423,R$1)),"")</f>
        <v/>
      </c>
      <c r="S423" s="10" t="str" cm="1">
        <f t="array" aca="1" ref="S423" ca="1">IF(AND($A423&lt;&gt;"",$A423&lt;&gt;"fin"),IF(INDEX(Dépenses!$A$2:$T$5000,$B423,S$1)="","",INDEX(Dépenses!$A$2:$T$5000,$B423,S$1)),"")</f>
        <v/>
      </c>
      <c r="T423" s="10" t="str" cm="1">
        <f t="array" aca="1" ref="T423" ca="1">IF(AND($A423&lt;&gt;"",$A423&lt;&gt;"fin"),IF(INDEX(Dépenses!$A$2:$T$5000,$B423,T$1)="","",INDEX(Dépenses!$A$2:$T$5000,$B423,T$1)),"")</f>
        <v/>
      </c>
    </row>
    <row r="424" spans="1:20" x14ac:dyDescent="0.25">
      <c r="A424" t="str">
        <f ca="1">IF(OR(A423="",A423="fin"),"",IF(ISNA(MATCH($F$3,OFFSET(Dépenses!$F$2:$F$5000,B423,0),0)),"fin",MATCH($F$3,OFFSET(Dépenses!$F$2:$F$5000,B423,0),0)))</f>
        <v/>
      </c>
      <c r="B424" t="str">
        <f t="shared" ca="1" si="8"/>
        <v/>
      </c>
      <c r="D424" s="79" t="str" cm="1">
        <f t="array" aca="1" ref="D424" ca="1">IF(AND($A424&lt;&gt;"",$A424&lt;&gt;"fin"),IF(INDEX(Dépenses!$A$2:$O$5000,$B424,D$1)="","",INDEX(Dépenses!$A$2:$O$5000,$B424,D$1)),"")</f>
        <v/>
      </c>
      <c r="E424" s="79" t="str" cm="1">
        <f t="array" aca="1" ref="E424" ca="1">IF(AND($A424&lt;&gt;"",$A424&lt;&gt;"fin"),IF(INDEX(Dépenses!$A$2:$O$5000,$B424,E$1)="","",INDEX(Dépenses!$A$2:$O$5000,$B424,E$1)),"")</f>
        <v/>
      </c>
      <c r="F424" s="79" t="str" cm="1">
        <f t="array" aca="1" ref="F424" ca="1">IF(AND($A424&lt;&gt;"",$A424&lt;&gt;"fin"),IF(INDEX(Dépenses!$A$2:$O$5000,$B424,F$1)="","",INDEX(Dépenses!$A$2:$O$5000,$B424,F$1)),"")</f>
        <v/>
      </c>
      <c r="G424" s="80" t="str" cm="1">
        <f t="array" aca="1" ref="G424" ca="1">IF(AND($A424&lt;&gt;"",$A424&lt;&gt;"fin"),IF(INDEX(Dépenses!$A$2:$O$5000,$B424,G$1)="","",INDEX(Dépenses!$A$2:$O$5000,$B424,G$1)),"")</f>
        <v/>
      </c>
      <c r="H424" s="11" t="str" cm="1">
        <f t="array" aca="1" ref="H424" ca="1">IF(AND($A424&lt;&gt;"",$A424&lt;&gt;"fin"),IF(INDEX(Dépenses!$A$2:$O$5000,$B424,H$1)="","",INDEX(Dépenses!$A$2:$O$5000,$B424,H$1)),"")</f>
        <v/>
      </c>
      <c r="I424" s="79" t="str" cm="1">
        <f t="array" aca="1" ref="I424" ca="1">IF(AND($A424&lt;&gt;"",$A424&lt;&gt;"fin"),IF(INDEX(Dépenses!$A$2:$O$5000,$B424,I$1)="","",INDEX(Dépenses!$A$2:$O$5000,$B424,I$1)),"")</f>
        <v/>
      </c>
      <c r="J424" s="81" t="str" cm="1">
        <f t="array" aca="1" ref="J424" ca="1">IF(AND($A424&lt;&gt;"",$A424&lt;&gt;"fin"),IF(INDEX(Dépenses!$A$2:$O$5000,$B424,J$1)="","",INDEX(Dépenses!$A$2:$O$5000,$B424,J$1)),"")</f>
        <v/>
      </c>
      <c r="K424" s="10" t="str" cm="1">
        <f t="array" aca="1" ref="K424" ca="1">IF(AND($A424&lt;&gt;"",$A424&lt;&gt;"fin"),IF(INDEX(Dépenses!$A$2:$T$5000,$B424,K$1)="","",INDEX(Dépenses!$A$2:$T$5000,$B424,K$1)),"")</f>
        <v/>
      </c>
      <c r="L424" s="10" t="str" cm="1">
        <f t="array" aca="1" ref="L424" ca="1">IF(AND($A424&lt;&gt;"",$A424&lt;&gt;"fin"),IF(INDEX(Dépenses!$A$2:$T$5000,$B424,L$1)="","",INDEX(Dépenses!$A$2:$T$5000,$B424,L$1)),"")</f>
        <v/>
      </c>
      <c r="M424" s="10" t="str" cm="1">
        <f t="array" aca="1" ref="M424" ca="1">IF(AND($A424&lt;&gt;"",$A424&lt;&gt;"fin"),IF(INDEX(Dépenses!$A$2:$T$5000,$B424,M$1)="","",INDEX(Dépenses!$A$2:$T$5000,$B424,M$1)),"")</f>
        <v/>
      </c>
      <c r="N424" s="10" t="str" cm="1">
        <f t="array" aca="1" ref="N424" ca="1">IF(AND($A424&lt;&gt;"",$A424&lt;&gt;"fin"),IF(INDEX(Dépenses!$A$2:$T$5000,$B424,N$1)="","",INDEX(Dépenses!$A$2:$T$5000,$B424,N$1)),"")</f>
        <v/>
      </c>
      <c r="O424" s="10" t="str" cm="1">
        <f t="array" aca="1" ref="O424" ca="1">IF(AND($A424&lt;&gt;"",$A424&lt;&gt;"fin"),IF(INDEX(Dépenses!$A$2:$T$5000,$B424,O$1)="","",INDEX(Dépenses!$A$2:$T$5000,$B424,O$1)),"")</f>
        <v/>
      </c>
      <c r="P424" s="10" t="str" cm="1">
        <f t="array" aca="1" ref="P424" ca="1">IF(AND($A424&lt;&gt;"",$A424&lt;&gt;"fin"),IF(INDEX(Dépenses!$A$2:$T$5000,$B424,P$1)="","",INDEX(Dépenses!$A$2:$T$5000,$B424,P$1)),"")</f>
        <v/>
      </c>
      <c r="Q424" s="10" t="str" cm="1">
        <f t="array" aca="1" ref="Q424" ca="1">IF(AND($A424&lt;&gt;"",$A424&lt;&gt;"fin"),IF(INDEX(Dépenses!$A$2:$T$5000,$B424,Q$1)="","",INDEX(Dépenses!$A$2:$T$5000,$B424,Q$1)),"")</f>
        <v/>
      </c>
      <c r="R424" s="10" t="str" cm="1">
        <f t="array" aca="1" ref="R424" ca="1">IF(AND($A424&lt;&gt;"",$A424&lt;&gt;"fin"),IF(INDEX(Dépenses!$A$2:$T$5000,$B424,R$1)="","",INDEX(Dépenses!$A$2:$T$5000,$B424,R$1)),"")</f>
        <v/>
      </c>
      <c r="S424" s="10" t="str" cm="1">
        <f t="array" aca="1" ref="S424" ca="1">IF(AND($A424&lt;&gt;"",$A424&lt;&gt;"fin"),IF(INDEX(Dépenses!$A$2:$T$5000,$B424,S$1)="","",INDEX(Dépenses!$A$2:$T$5000,$B424,S$1)),"")</f>
        <v/>
      </c>
      <c r="T424" s="10" t="str" cm="1">
        <f t="array" aca="1" ref="T424" ca="1">IF(AND($A424&lt;&gt;"",$A424&lt;&gt;"fin"),IF(INDEX(Dépenses!$A$2:$T$5000,$B424,T$1)="","",INDEX(Dépenses!$A$2:$T$5000,$B424,T$1)),"")</f>
        <v/>
      </c>
    </row>
    <row r="425" spans="1:20" x14ac:dyDescent="0.25">
      <c r="A425" t="str">
        <f ca="1">IF(OR(A424="",A424="fin"),"",IF(ISNA(MATCH($F$3,OFFSET(Dépenses!$F$2:$F$5000,B424,0),0)),"fin",MATCH($F$3,OFFSET(Dépenses!$F$2:$F$5000,B424,0),0)))</f>
        <v/>
      </c>
      <c r="B425" t="str">
        <f t="shared" ca="1" si="8"/>
        <v/>
      </c>
      <c r="D425" s="79" t="str" cm="1">
        <f t="array" aca="1" ref="D425" ca="1">IF(AND($A425&lt;&gt;"",$A425&lt;&gt;"fin"),IF(INDEX(Dépenses!$A$2:$O$5000,$B425,D$1)="","",INDEX(Dépenses!$A$2:$O$5000,$B425,D$1)),"")</f>
        <v/>
      </c>
      <c r="E425" s="79" t="str" cm="1">
        <f t="array" aca="1" ref="E425" ca="1">IF(AND($A425&lt;&gt;"",$A425&lt;&gt;"fin"),IF(INDEX(Dépenses!$A$2:$O$5000,$B425,E$1)="","",INDEX(Dépenses!$A$2:$O$5000,$B425,E$1)),"")</f>
        <v/>
      </c>
      <c r="F425" s="79" t="str" cm="1">
        <f t="array" aca="1" ref="F425" ca="1">IF(AND($A425&lt;&gt;"",$A425&lt;&gt;"fin"),IF(INDEX(Dépenses!$A$2:$O$5000,$B425,F$1)="","",INDEX(Dépenses!$A$2:$O$5000,$B425,F$1)),"")</f>
        <v/>
      </c>
      <c r="G425" s="80" t="str" cm="1">
        <f t="array" aca="1" ref="G425" ca="1">IF(AND($A425&lt;&gt;"",$A425&lt;&gt;"fin"),IF(INDEX(Dépenses!$A$2:$O$5000,$B425,G$1)="","",INDEX(Dépenses!$A$2:$O$5000,$B425,G$1)),"")</f>
        <v/>
      </c>
      <c r="H425" s="11" t="str" cm="1">
        <f t="array" aca="1" ref="H425" ca="1">IF(AND($A425&lt;&gt;"",$A425&lt;&gt;"fin"),IF(INDEX(Dépenses!$A$2:$O$5000,$B425,H$1)="","",INDEX(Dépenses!$A$2:$O$5000,$B425,H$1)),"")</f>
        <v/>
      </c>
      <c r="I425" s="79" t="str" cm="1">
        <f t="array" aca="1" ref="I425" ca="1">IF(AND($A425&lt;&gt;"",$A425&lt;&gt;"fin"),IF(INDEX(Dépenses!$A$2:$O$5000,$B425,I$1)="","",INDEX(Dépenses!$A$2:$O$5000,$B425,I$1)),"")</f>
        <v/>
      </c>
      <c r="J425" s="81" t="str" cm="1">
        <f t="array" aca="1" ref="J425" ca="1">IF(AND($A425&lt;&gt;"",$A425&lt;&gt;"fin"),IF(INDEX(Dépenses!$A$2:$O$5000,$B425,J$1)="","",INDEX(Dépenses!$A$2:$O$5000,$B425,J$1)),"")</f>
        <v/>
      </c>
      <c r="K425" s="10" t="str" cm="1">
        <f t="array" aca="1" ref="K425" ca="1">IF(AND($A425&lt;&gt;"",$A425&lt;&gt;"fin"),IF(INDEX(Dépenses!$A$2:$T$5000,$B425,K$1)="","",INDEX(Dépenses!$A$2:$T$5000,$B425,K$1)),"")</f>
        <v/>
      </c>
      <c r="L425" s="10" t="str" cm="1">
        <f t="array" aca="1" ref="L425" ca="1">IF(AND($A425&lt;&gt;"",$A425&lt;&gt;"fin"),IF(INDEX(Dépenses!$A$2:$T$5000,$B425,L$1)="","",INDEX(Dépenses!$A$2:$T$5000,$B425,L$1)),"")</f>
        <v/>
      </c>
      <c r="M425" s="10" t="str" cm="1">
        <f t="array" aca="1" ref="M425" ca="1">IF(AND($A425&lt;&gt;"",$A425&lt;&gt;"fin"),IF(INDEX(Dépenses!$A$2:$T$5000,$B425,M$1)="","",INDEX(Dépenses!$A$2:$T$5000,$B425,M$1)),"")</f>
        <v/>
      </c>
      <c r="N425" s="10" t="str" cm="1">
        <f t="array" aca="1" ref="N425" ca="1">IF(AND($A425&lt;&gt;"",$A425&lt;&gt;"fin"),IF(INDEX(Dépenses!$A$2:$T$5000,$B425,N$1)="","",INDEX(Dépenses!$A$2:$T$5000,$B425,N$1)),"")</f>
        <v/>
      </c>
      <c r="O425" s="10" t="str" cm="1">
        <f t="array" aca="1" ref="O425" ca="1">IF(AND($A425&lt;&gt;"",$A425&lt;&gt;"fin"),IF(INDEX(Dépenses!$A$2:$T$5000,$B425,O$1)="","",INDEX(Dépenses!$A$2:$T$5000,$B425,O$1)),"")</f>
        <v/>
      </c>
      <c r="P425" s="10" t="str" cm="1">
        <f t="array" aca="1" ref="P425" ca="1">IF(AND($A425&lt;&gt;"",$A425&lt;&gt;"fin"),IF(INDEX(Dépenses!$A$2:$T$5000,$B425,P$1)="","",INDEX(Dépenses!$A$2:$T$5000,$B425,P$1)),"")</f>
        <v/>
      </c>
      <c r="Q425" s="10" t="str" cm="1">
        <f t="array" aca="1" ref="Q425" ca="1">IF(AND($A425&lt;&gt;"",$A425&lt;&gt;"fin"),IF(INDEX(Dépenses!$A$2:$T$5000,$B425,Q$1)="","",INDEX(Dépenses!$A$2:$T$5000,$B425,Q$1)),"")</f>
        <v/>
      </c>
      <c r="R425" s="10" t="str" cm="1">
        <f t="array" aca="1" ref="R425" ca="1">IF(AND($A425&lt;&gt;"",$A425&lt;&gt;"fin"),IF(INDEX(Dépenses!$A$2:$T$5000,$B425,R$1)="","",INDEX(Dépenses!$A$2:$T$5000,$B425,R$1)),"")</f>
        <v/>
      </c>
      <c r="S425" s="10" t="str" cm="1">
        <f t="array" aca="1" ref="S425" ca="1">IF(AND($A425&lt;&gt;"",$A425&lt;&gt;"fin"),IF(INDEX(Dépenses!$A$2:$T$5000,$B425,S$1)="","",INDEX(Dépenses!$A$2:$T$5000,$B425,S$1)),"")</f>
        <v/>
      </c>
      <c r="T425" s="10" t="str" cm="1">
        <f t="array" aca="1" ref="T425" ca="1">IF(AND($A425&lt;&gt;"",$A425&lt;&gt;"fin"),IF(INDEX(Dépenses!$A$2:$T$5000,$B425,T$1)="","",INDEX(Dépenses!$A$2:$T$5000,$B425,T$1)),"")</f>
        <v/>
      </c>
    </row>
    <row r="426" spans="1:20" x14ac:dyDescent="0.25">
      <c r="A426" t="str">
        <f ca="1">IF(OR(A425="",A425="fin"),"",IF(ISNA(MATCH($F$3,OFFSET(Dépenses!$F$2:$F$5000,B425,0),0)),"fin",MATCH($F$3,OFFSET(Dépenses!$F$2:$F$5000,B425,0),0)))</f>
        <v/>
      </c>
      <c r="B426" t="str">
        <f t="shared" ca="1" si="8"/>
        <v/>
      </c>
      <c r="D426" s="79" t="str" cm="1">
        <f t="array" aca="1" ref="D426" ca="1">IF(AND($A426&lt;&gt;"",$A426&lt;&gt;"fin"),IF(INDEX(Dépenses!$A$2:$O$5000,$B426,D$1)="","",INDEX(Dépenses!$A$2:$O$5000,$B426,D$1)),"")</f>
        <v/>
      </c>
      <c r="E426" s="79" t="str" cm="1">
        <f t="array" aca="1" ref="E426" ca="1">IF(AND($A426&lt;&gt;"",$A426&lt;&gt;"fin"),IF(INDEX(Dépenses!$A$2:$O$5000,$B426,E$1)="","",INDEX(Dépenses!$A$2:$O$5000,$B426,E$1)),"")</f>
        <v/>
      </c>
      <c r="F426" s="79" t="str" cm="1">
        <f t="array" aca="1" ref="F426" ca="1">IF(AND($A426&lt;&gt;"",$A426&lt;&gt;"fin"),IF(INDEX(Dépenses!$A$2:$O$5000,$B426,F$1)="","",INDEX(Dépenses!$A$2:$O$5000,$B426,F$1)),"")</f>
        <v/>
      </c>
      <c r="G426" s="80" t="str" cm="1">
        <f t="array" aca="1" ref="G426" ca="1">IF(AND($A426&lt;&gt;"",$A426&lt;&gt;"fin"),IF(INDEX(Dépenses!$A$2:$O$5000,$B426,G$1)="","",INDEX(Dépenses!$A$2:$O$5000,$B426,G$1)),"")</f>
        <v/>
      </c>
      <c r="H426" s="11" t="str" cm="1">
        <f t="array" aca="1" ref="H426" ca="1">IF(AND($A426&lt;&gt;"",$A426&lt;&gt;"fin"),IF(INDEX(Dépenses!$A$2:$O$5000,$B426,H$1)="","",INDEX(Dépenses!$A$2:$O$5000,$B426,H$1)),"")</f>
        <v/>
      </c>
      <c r="I426" s="79" t="str" cm="1">
        <f t="array" aca="1" ref="I426" ca="1">IF(AND($A426&lt;&gt;"",$A426&lt;&gt;"fin"),IF(INDEX(Dépenses!$A$2:$O$5000,$B426,I$1)="","",INDEX(Dépenses!$A$2:$O$5000,$B426,I$1)),"")</f>
        <v/>
      </c>
      <c r="J426" s="81" t="str" cm="1">
        <f t="array" aca="1" ref="J426" ca="1">IF(AND($A426&lt;&gt;"",$A426&lt;&gt;"fin"),IF(INDEX(Dépenses!$A$2:$O$5000,$B426,J$1)="","",INDEX(Dépenses!$A$2:$O$5000,$B426,J$1)),"")</f>
        <v/>
      </c>
      <c r="K426" s="10" t="str" cm="1">
        <f t="array" aca="1" ref="K426" ca="1">IF(AND($A426&lt;&gt;"",$A426&lt;&gt;"fin"),IF(INDEX(Dépenses!$A$2:$T$5000,$B426,K$1)="","",INDEX(Dépenses!$A$2:$T$5000,$B426,K$1)),"")</f>
        <v/>
      </c>
      <c r="L426" s="10" t="str" cm="1">
        <f t="array" aca="1" ref="L426" ca="1">IF(AND($A426&lt;&gt;"",$A426&lt;&gt;"fin"),IF(INDEX(Dépenses!$A$2:$T$5000,$B426,L$1)="","",INDEX(Dépenses!$A$2:$T$5000,$B426,L$1)),"")</f>
        <v/>
      </c>
      <c r="M426" s="10" t="str" cm="1">
        <f t="array" aca="1" ref="M426" ca="1">IF(AND($A426&lt;&gt;"",$A426&lt;&gt;"fin"),IF(INDEX(Dépenses!$A$2:$T$5000,$B426,M$1)="","",INDEX(Dépenses!$A$2:$T$5000,$B426,M$1)),"")</f>
        <v/>
      </c>
      <c r="N426" s="10" t="str" cm="1">
        <f t="array" aca="1" ref="N426" ca="1">IF(AND($A426&lt;&gt;"",$A426&lt;&gt;"fin"),IF(INDEX(Dépenses!$A$2:$T$5000,$B426,N$1)="","",INDEX(Dépenses!$A$2:$T$5000,$B426,N$1)),"")</f>
        <v/>
      </c>
      <c r="O426" s="10" t="str" cm="1">
        <f t="array" aca="1" ref="O426" ca="1">IF(AND($A426&lt;&gt;"",$A426&lt;&gt;"fin"),IF(INDEX(Dépenses!$A$2:$T$5000,$B426,O$1)="","",INDEX(Dépenses!$A$2:$T$5000,$B426,O$1)),"")</f>
        <v/>
      </c>
      <c r="P426" s="10" t="str" cm="1">
        <f t="array" aca="1" ref="P426" ca="1">IF(AND($A426&lt;&gt;"",$A426&lt;&gt;"fin"),IF(INDEX(Dépenses!$A$2:$T$5000,$B426,P$1)="","",INDEX(Dépenses!$A$2:$T$5000,$B426,P$1)),"")</f>
        <v/>
      </c>
      <c r="Q426" s="10" t="str" cm="1">
        <f t="array" aca="1" ref="Q426" ca="1">IF(AND($A426&lt;&gt;"",$A426&lt;&gt;"fin"),IF(INDEX(Dépenses!$A$2:$T$5000,$B426,Q$1)="","",INDEX(Dépenses!$A$2:$T$5000,$B426,Q$1)),"")</f>
        <v/>
      </c>
      <c r="R426" s="10" t="str" cm="1">
        <f t="array" aca="1" ref="R426" ca="1">IF(AND($A426&lt;&gt;"",$A426&lt;&gt;"fin"),IF(INDEX(Dépenses!$A$2:$T$5000,$B426,R$1)="","",INDEX(Dépenses!$A$2:$T$5000,$B426,R$1)),"")</f>
        <v/>
      </c>
      <c r="S426" s="10" t="str" cm="1">
        <f t="array" aca="1" ref="S426" ca="1">IF(AND($A426&lt;&gt;"",$A426&lt;&gt;"fin"),IF(INDEX(Dépenses!$A$2:$T$5000,$B426,S$1)="","",INDEX(Dépenses!$A$2:$T$5000,$B426,S$1)),"")</f>
        <v/>
      </c>
      <c r="T426" s="10" t="str" cm="1">
        <f t="array" aca="1" ref="T426" ca="1">IF(AND($A426&lt;&gt;"",$A426&lt;&gt;"fin"),IF(INDEX(Dépenses!$A$2:$T$5000,$B426,T$1)="","",INDEX(Dépenses!$A$2:$T$5000,$B426,T$1)),"")</f>
        <v/>
      </c>
    </row>
    <row r="427" spans="1:20" x14ac:dyDescent="0.25">
      <c r="A427" t="str">
        <f ca="1">IF(OR(A426="",A426="fin"),"",IF(ISNA(MATCH($F$3,OFFSET(Dépenses!$F$2:$F$5000,B426,0),0)),"fin",MATCH($F$3,OFFSET(Dépenses!$F$2:$F$5000,B426,0),0)))</f>
        <v/>
      </c>
      <c r="B427" t="str">
        <f t="shared" ca="1" si="8"/>
        <v/>
      </c>
      <c r="D427" s="79" t="str" cm="1">
        <f t="array" aca="1" ref="D427" ca="1">IF(AND($A427&lt;&gt;"",$A427&lt;&gt;"fin"),IF(INDEX(Dépenses!$A$2:$O$5000,$B427,D$1)="","",INDEX(Dépenses!$A$2:$O$5000,$B427,D$1)),"")</f>
        <v/>
      </c>
      <c r="E427" s="79" t="str" cm="1">
        <f t="array" aca="1" ref="E427" ca="1">IF(AND($A427&lt;&gt;"",$A427&lt;&gt;"fin"),IF(INDEX(Dépenses!$A$2:$O$5000,$B427,E$1)="","",INDEX(Dépenses!$A$2:$O$5000,$B427,E$1)),"")</f>
        <v/>
      </c>
      <c r="F427" s="79" t="str" cm="1">
        <f t="array" aca="1" ref="F427" ca="1">IF(AND($A427&lt;&gt;"",$A427&lt;&gt;"fin"),IF(INDEX(Dépenses!$A$2:$O$5000,$B427,F$1)="","",INDEX(Dépenses!$A$2:$O$5000,$B427,F$1)),"")</f>
        <v/>
      </c>
      <c r="G427" s="80" t="str" cm="1">
        <f t="array" aca="1" ref="G427" ca="1">IF(AND($A427&lt;&gt;"",$A427&lt;&gt;"fin"),IF(INDEX(Dépenses!$A$2:$O$5000,$B427,G$1)="","",INDEX(Dépenses!$A$2:$O$5000,$B427,G$1)),"")</f>
        <v/>
      </c>
      <c r="H427" s="11" t="str" cm="1">
        <f t="array" aca="1" ref="H427" ca="1">IF(AND($A427&lt;&gt;"",$A427&lt;&gt;"fin"),IF(INDEX(Dépenses!$A$2:$O$5000,$B427,H$1)="","",INDEX(Dépenses!$A$2:$O$5000,$B427,H$1)),"")</f>
        <v/>
      </c>
      <c r="I427" s="79" t="str" cm="1">
        <f t="array" aca="1" ref="I427" ca="1">IF(AND($A427&lt;&gt;"",$A427&lt;&gt;"fin"),IF(INDEX(Dépenses!$A$2:$O$5000,$B427,I$1)="","",INDEX(Dépenses!$A$2:$O$5000,$B427,I$1)),"")</f>
        <v/>
      </c>
      <c r="J427" s="81" t="str" cm="1">
        <f t="array" aca="1" ref="J427" ca="1">IF(AND($A427&lt;&gt;"",$A427&lt;&gt;"fin"),IF(INDEX(Dépenses!$A$2:$O$5000,$B427,J$1)="","",INDEX(Dépenses!$A$2:$O$5000,$B427,J$1)),"")</f>
        <v/>
      </c>
      <c r="K427" s="10" t="str" cm="1">
        <f t="array" aca="1" ref="K427" ca="1">IF(AND($A427&lt;&gt;"",$A427&lt;&gt;"fin"),IF(INDEX(Dépenses!$A$2:$T$5000,$B427,K$1)="","",INDEX(Dépenses!$A$2:$T$5000,$B427,K$1)),"")</f>
        <v/>
      </c>
      <c r="L427" s="10" t="str" cm="1">
        <f t="array" aca="1" ref="L427" ca="1">IF(AND($A427&lt;&gt;"",$A427&lt;&gt;"fin"),IF(INDEX(Dépenses!$A$2:$T$5000,$B427,L$1)="","",INDEX(Dépenses!$A$2:$T$5000,$B427,L$1)),"")</f>
        <v/>
      </c>
      <c r="M427" s="10" t="str" cm="1">
        <f t="array" aca="1" ref="M427" ca="1">IF(AND($A427&lt;&gt;"",$A427&lt;&gt;"fin"),IF(INDEX(Dépenses!$A$2:$T$5000,$B427,M$1)="","",INDEX(Dépenses!$A$2:$T$5000,$B427,M$1)),"")</f>
        <v/>
      </c>
      <c r="N427" s="10" t="str" cm="1">
        <f t="array" aca="1" ref="N427" ca="1">IF(AND($A427&lt;&gt;"",$A427&lt;&gt;"fin"),IF(INDEX(Dépenses!$A$2:$T$5000,$B427,N$1)="","",INDEX(Dépenses!$A$2:$T$5000,$B427,N$1)),"")</f>
        <v/>
      </c>
      <c r="O427" s="10" t="str" cm="1">
        <f t="array" aca="1" ref="O427" ca="1">IF(AND($A427&lt;&gt;"",$A427&lt;&gt;"fin"),IF(INDEX(Dépenses!$A$2:$T$5000,$B427,O$1)="","",INDEX(Dépenses!$A$2:$T$5000,$B427,O$1)),"")</f>
        <v/>
      </c>
      <c r="P427" s="10" t="str" cm="1">
        <f t="array" aca="1" ref="P427" ca="1">IF(AND($A427&lt;&gt;"",$A427&lt;&gt;"fin"),IF(INDEX(Dépenses!$A$2:$T$5000,$B427,P$1)="","",INDEX(Dépenses!$A$2:$T$5000,$B427,P$1)),"")</f>
        <v/>
      </c>
      <c r="Q427" s="10" t="str" cm="1">
        <f t="array" aca="1" ref="Q427" ca="1">IF(AND($A427&lt;&gt;"",$A427&lt;&gt;"fin"),IF(INDEX(Dépenses!$A$2:$T$5000,$B427,Q$1)="","",INDEX(Dépenses!$A$2:$T$5000,$B427,Q$1)),"")</f>
        <v/>
      </c>
      <c r="R427" s="10" t="str" cm="1">
        <f t="array" aca="1" ref="R427" ca="1">IF(AND($A427&lt;&gt;"",$A427&lt;&gt;"fin"),IF(INDEX(Dépenses!$A$2:$T$5000,$B427,R$1)="","",INDEX(Dépenses!$A$2:$T$5000,$B427,R$1)),"")</f>
        <v/>
      </c>
      <c r="S427" s="10" t="str" cm="1">
        <f t="array" aca="1" ref="S427" ca="1">IF(AND($A427&lt;&gt;"",$A427&lt;&gt;"fin"),IF(INDEX(Dépenses!$A$2:$T$5000,$B427,S$1)="","",INDEX(Dépenses!$A$2:$T$5000,$B427,S$1)),"")</f>
        <v/>
      </c>
      <c r="T427" s="10" t="str" cm="1">
        <f t="array" aca="1" ref="T427" ca="1">IF(AND($A427&lt;&gt;"",$A427&lt;&gt;"fin"),IF(INDEX(Dépenses!$A$2:$T$5000,$B427,T$1)="","",INDEX(Dépenses!$A$2:$T$5000,$B427,T$1)),"")</f>
        <v/>
      </c>
    </row>
    <row r="428" spans="1:20" x14ac:dyDescent="0.25">
      <c r="A428" t="str">
        <f ca="1">IF(OR(A427="",A427="fin"),"",IF(ISNA(MATCH($F$3,OFFSET(Dépenses!$F$2:$F$5000,B427,0),0)),"fin",MATCH($F$3,OFFSET(Dépenses!$F$2:$F$5000,B427,0),0)))</f>
        <v/>
      </c>
      <c r="B428" t="str">
        <f t="shared" ca="1" si="8"/>
        <v/>
      </c>
      <c r="D428" s="79" t="str" cm="1">
        <f t="array" aca="1" ref="D428" ca="1">IF(AND($A428&lt;&gt;"",$A428&lt;&gt;"fin"),IF(INDEX(Dépenses!$A$2:$O$5000,$B428,D$1)="","",INDEX(Dépenses!$A$2:$O$5000,$B428,D$1)),"")</f>
        <v/>
      </c>
      <c r="E428" s="79" t="str" cm="1">
        <f t="array" aca="1" ref="E428" ca="1">IF(AND($A428&lt;&gt;"",$A428&lt;&gt;"fin"),IF(INDEX(Dépenses!$A$2:$O$5000,$B428,E$1)="","",INDEX(Dépenses!$A$2:$O$5000,$B428,E$1)),"")</f>
        <v/>
      </c>
      <c r="F428" s="79" t="str" cm="1">
        <f t="array" aca="1" ref="F428" ca="1">IF(AND($A428&lt;&gt;"",$A428&lt;&gt;"fin"),IF(INDEX(Dépenses!$A$2:$O$5000,$B428,F$1)="","",INDEX(Dépenses!$A$2:$O$5000,$B428,F$1)),"")</f>
        <v/>
      </c>
      <c r="G428" s="80" t="str" cm="1">
        <f t="array" aca="1" ref="G428" ca="1">IF(AND($A428&lt;&gt;"",$A428&lt;&gt;"fin"),IF(INDEX(Dépenses!$A$2:$O$5000,$B428,G$1)="","",INDEX(Dépenses!$A$2:$O$5000,$B428,G$1)),"")</f>
        <v/>
      </c>
      <c r="H428" s="11" t="str" cm="1">
        <f t="array" aca="1" ref="H428" ca="1">IF(AND($A428&lt;&gt;"",$A428&lt;&gt;"fin"),IF(INDEX(Dépenses!$A$2:$O$5000,$B428,H$1)="","",INDEX(Dépenses!$A$2:$O$5000,$B428,H$1)),"")</f>
        <v/>
      </c>
      <c r="I428" s="79" t="str" cm="1">
        <f t="array" aca="1" ref="I428" ca="1">IF(AND($A428&lt;&gt;"",$A428&lt;&gt;"fin"),IF(INDEX(Dépenses!$A$2:$O$5000,$B428,I$1)="","",INDEX(Dépenses!$A$2:$O$5000,$B428,I$1)),"")</f>
        <v/>
      </c>
      <c r="J428" s="81" t="str" cm="1">
        <f t="array" aca="1" ref="J428" ca="1">IF(AND($A428&lt;&gt;"",$A428&lt;&gt;"fin"),IF(INDEX(Dépenses!$A$2:$O$5000,$B428,J$1)="","",INDEX(Dépenses!$A$2:$O$5000,$B428,J$1)),"")</f>
        <v/>
      </c>
      <c r="K428" s="10" t="str" cm="1">
        <f t="array" aca="1" ref="K428" ca="1">IF(AND($A428&lt;&gt;"",$A428&lt;&gt;"fin"),IF(INDEX(Dépenses!$A$2:$T$5000,$B428,K$1)="","",INDEX(Dépenses!$A$2:$T$5000,$B428,K$1)),"")</f>
        <v/>
      </c>
      <c r="L428" s="10" t="str" cm="1">
        <f t="array" aca="1" ref="L428" ca="1">IF(AND($A428&lt;&gt;"",$A428&lt;&gt;"fin"),IF(INDEX(Dépenses!$A$2:$T$5000,$B428,L$1)="","",INDEX(Dépenses!$A$2:$T$5000,$B428,L$1)),"")</f>
        <v/>
      </c>
      <c r="M428" s="10" t="str" cm="1">
        <f t="array" aca="1" ref="M428" ca="1">IF(AND($A428&lt;&gt;"",$A428&lt;&gt;"fin"),IF(INDEX(Dépenses!$A$2:$T$5000,$B428,M$1)="","",INDEX(Dépenses!$A$2:$T$5000,$B428,M$1)),"")</f>
        <v/>
      </c>
      <c r="N428" s="10" t="str" cm="1">
        <f t="array" aca="1" ref="N428" ca="1">IF(AND($A428&lt;&gt;"",$A428&lt;&gt;"fin"),IF(INDEX(Dépenses!$A$2:$T$5000,$B428,N$1)="","",INDEX(Dépenses!$A$2:$T$5000,$B428,N$1)),"")</f>
        <v/>
      </c>
      <c r="O428" s="10" t="str" cm="1">
        <f t="array" aca="1" ref="O428" ca="1">IF(AND($A428&lt;&gt;"",$A428&lt;&gt;"fin"),IF(INDEX(Dépenses!$A$2:$T$5000,$B428,O$1)="","",INDEX(Dépenses!$A$2:$T$5000,$B428,O$1)),"")</f>
        <v/>
      </c>
      <c r="P428" s="10" t="str" cm="1">
        <f t="array" aca="1" ref="P428" ca="1">IF(AND($A428&lt;&gt;"",$A428&lt;&gt;"fin"),IF(INDEX(Dépenses!$A$2:$T$5000,$B428,P$1)="","",INDEX(Dépenses!$A$2:$T$5000,$B428,P$1)),"")</f>
        <v/>
      </c>
      <c r="Q428" s="10" t="str" cm="1">
        <f t="array" aca="1" ref="Q428" ca="1">IF(AND($A428&lt;&gt;"",$A428&lt;&gt;"fin"),IF(INDEX(Dépenses!$A$2:$T$5000,$B428,Q$1)="","",INDEX(Dépenses!$A$2:$T$5000,$B428,Q$1)),"")</f>
        <v/>
      </c>
      <c r="R428" s="10" t="str" cm="1">
        <f t="array" aca="1" ref="R428" ca="1">IF(AND($A428&lt;&gt;"",$A428&lt;&gt;"fin"),IF(INDEX(Dépenses!$A$2:$T$5000,$B428,R$1)="","",INDEX(Dépenses!$A$2:$T$5000,$B428,R$1)),"")</f>
        <v/>
      </c>
      <c r="S428" s="10" t="str" cm="1">
        <f t="array" aca="1" ref="S428" ca="1">IF(AND($A428&lt;&gt;"",$A428&lt;&gt;"fin"),IF(INDEX(Dépenses!$A$2:$T$5000,$B428,S$1)="","",INDEX(Dépenses!$A$2:$T$5000,$B428,S$1)),"")</f>
        <v/>
      </c>
      <c r="T428" s="10" t="str" cm="1">
        <f t="array" aca="1" ref="T428" ca="1">IF(AND($A428&lt;&gt;"",$A428&lt;&gt;"fin"),IF(INDEX(Dépenses!$A$2:$T$5000,$B428,T$1)="","",INDEX(Dépenses!$A$2:$T$5000,$B428,T$1)),"")</f>
        <v/>
      </c>
    </row>
    <row r="429" spans="1:20" x14ac:dyDescent="0.25">
      <c r="A429" t="str">
        <f ca="1">IF(OR(A428="",A428="fin"),"",IF(ISNA(MATCH($F$3,OFFSET(Dépenses!$F$2:$F$5000,B428,0),0)),"fin",MATCH($F$3,OFFSET(Dépenses!$F$2:$F$5000,B428,0),0)))</f>
        <v/>
      </c>
      <c r="B429" t="str">
        <f t="shared" ca="1" si="8"/>
        <v/>
      </c>
      <c r="D429" s="79" t="str" cm="1">
        <f t="array" aca="1" ref="D429" ca="1">IF(AND($A429&lt;&gt;"",$A429&lt;&gt;"fin"),IF(INDEX(Dépenses!$A$2:$O$5000,$B429,D$1)="","",INDEX(Dépenses!$A$2:$O$5000,$B429,D$1)),"")</f>
        <v/>
      </c>
      <c r="E429" s="79" t="str" cm="1">
        <f t="array" aca="1" ref="E429" ca="1">IF(AND($A429&lt;&gt;"",$A429&lt;&gt;"fin"),IF(INDEX(Dépenses!$A$2:$O$5000,$B429,E$1)="","",INDEX(Dépenses!$A$2:$O$5000,$B429,E$1)),"")</f>
        <v/>
      </c>
      <c r="F429" s="79" t="str" cm="1">
        <f t="array" aca="1" ref="F429" ca="1">IF(AND($A429&lt;&gt;"",$A429&lt;&gt;"fin"),IF(INDEX(Dépenses!$A$2:$O$5000,$B429,F$1)="","",INDEX(Dépenses!$A$2:$O$5000,$B429,F$1)),"")</f>
        <v/>
      </c>
      <c r="G429" s="80" t="str" cm="1">
        <f t="array" aca="1" ref="G429" ca="1">IF(AND($A429&lt;&gt;"",$A429&lt;&gt;"fin"),IF(INDEX(Dépenses!$A$2:$O$5000,$B429,G$1)="","",INDEX(Dépenses!$A$2:$O$5000,$B429,G$1)),"")</f>
        <v/>
      </c>
      <c r="H429" s="11" t="str" cm="1">
        <f t="array" aca="1" ref="H429" ca="1">IF(AND($A429&lt;&gt;"",$A429&lt;&gt;"fin"),IF(INDEX(Dépenses!$A$2:$O$5000,$B429,H$1)="","",INDEX(Dépenses!$A$2:$O$5000,$B429,H$1)),"")</f>
        <v/>
      </c>
      <c r="I429" s="79" t="str" cm="1">
        <f t="array" aca="1" ref="I429" ca="1">IF(AND($A429&lt;&gt;"",$A429&lt;&gt;"fin"),IF(INDEX(Dépenses!$A$2:$O$5000,$B429,I$1)="","",INDEX(Dépenses!$A$2:$O$5000,$B429,I$1)),"")</f>
        <v/>
      </c>
      <c r="J429" s="81" t="str" cm="1">
        <f t="array" aca="1" ref="J429" ca="1">IF(AND($A429&lt;&gt;"",$A429&lt;&gt;"fin"),IF(INDEX(Dépenses!$A$2:$O$5000,$B429,J$1)="","",INDEX(Dépenses!$A$2:$O$5000,$B429,J$1)),"")</f>
        <v/>
      </c>
      <c r="K429" s="10" t="str" cm="1">
        <f t="array" aca="1" ref="K429" ca="1">IF(AND($A429&lt;&gt;"",$A429&lt;&gt;"fin"),IF(INDEX(Dépenses!$A$2:$T$5000,$B429,K$1)="","",INDEX(Dépenses!$A$2:$T$5000,$B429,K$1)),"")</f>
        <v/>
      </c>
      <c r="L429" s="10" t="str" cm="1">
        <f t="array" aca="1" ref="L429" ca="1">IF(AND($A429&lt;&gt;"",$A429&lt;&gt;"fin"),IF(INDEX(Dépenses!$A$2:$T$5000,$B429,L$1)="","",INDEX(Dépenses!$A$2:$T$5000,$B429,L$1)),"")</f>
        <v/>
      </c>
      <c r="M429" s="10" t="str" cm="1">
        <f t="array" aca="1" ref="M429" ca="1">IF(AND($A429&lt;&gt;"",$A429&lt;&gt;"fin"),IF(INDEX(Dépenses!$A$2:$T$5000,$B429,M$1)="","",INDEX(Dépenses!$A$2:$T$5000,$B429,M$1)),"")</f>
        <v/>
      </c>
      <c r="N429" s="10" t="str" cm="1">
        <f t="array" aca="1" ref="N429" ca="1">IF(AND($A429&lt;&gt;"",$A429&lt;&gt;"fin"),IF(INDEX(Dépenses!$A$2:$T$5000,$B429,N$1)="","",INDEX(Dépenses!$A$2:$T$5000,$B429,N$1)),"")</f>
        <v/>
      </c>
      <c r="O429" s="10" t="str" cm="1">
        <f t="array" aca="1" ref="O429" ca="1">IF(AND($A429&lt;&gt;"",$A429&lt;&gt;"fin"),IF(INDEX(Dépenses!$A$2:$T$5000,$B429,O$1)="","",INDEX(Dépenses!$A$2:$T$5000,$B429,O$1)),"")</f>
        <v/>
      </c>
      <c r="P429" s="10" t="str" cm="1">
        <f t="array" aca="1" ref="P429" ca="1">IF(AND($A429&lt;&gt;"",$A429&lt;&gt;"fin"),IF(INDEX(Dépenses!$A$2:$T$5000,$B429,P$1)="","",INDEX(Dépenses!$A$2:$T$5000,$B429,P$1)),"")</f>
        <v/>
      </c>
      <c r="Q429" s="10" t="str" cm="1">
        <f t="array" aca="1" ref="Q429" ca="1">IF(AND($A429&lt;&gt;"",$A429&lt;&gt;"fin"),IF(INDEX(Dépenses!$A$2:$T$5000,$B429,Q$1)="","",INDEX(Dépenses!$A$2:$T$5000,$B429,Q$1)),"")</f>
        <v/>
      </c>
      <c r="R429" s="10" t="str" cm="1">
        <f t="array" aca="1" ref="R429" ca="1">IF(AND($A429&lt;&gt;"",$A429&lt;&gt;"fin"),IF(INDEX(Dépenses!$A$2:$T$5000,$B429,R$1)="","",INDEX(Dépenses!$A$2:$T$5000,$B429,R$1)),"")</f>
        <v/>
      </c>
      <c r="S429" s="10" t="str" cm="1">
        <f t="array" aca="1" ref="S429" ca="1">IF(AND($A429&lt;&gt;"",$A429&lt;&gt;"fin"),IF(INDEX(Dépenses!$A$2:$T$5000,$B429,S$1)="","",INDEX(Dépenses!$A$2:$T$5000,$B429,S$1)),"")</f>
        <v/>
      </c>
      <c r="T429" s="10" t="str" cm="1">
        <f t="array" aca="1" ref="T429" ca="1">IF(AND($A429&lt;&gt;"",$A429&lt;&gt;"fin"),IF(INDEX(Dépenses!$A$2:$T$5000,$B429,T$1)="","",INDEX(Dépenses!$A$2:$T$5000,$B429,T$1)),"")</f>
        <v/>
      </c>
    </row>
    <row r="430" spans="1:20" x14ac:dyDescent="0.25">
      <c r="A430" t="str">
        <f ca="1">IF(OR(A429="",A429="fin"),"",IF(ISNA(MATCH($F$3,OFFSET(Dépenses!$F$2:$F$5000,B429,0),0)),"fin",MATCH($F$3,OFFSET(Dépenses!$F$2:$F$5000,B429,0),0)))</f>
        <v/>
      </c>
      <c r="B430" t="str">
        <f t="shared" ca="1" si="8"/>
        <v/>
      </c>
      <c r="D430" s="79" t="str" cm="1">
        <f t="array" aca="1" ref="D430" ca="1">IF(AND($A430&lt;&gt;"",$A430&lt;&gt;"fin"),IF(INDEX(Dépenses!$A$2:$O$5000,$B430,D$1)="","",INDEX(Dépenses!$A$2:$O$5000,$B430,D$1)),"")</f>
        <v/>
      </c>
      <c r="E430" s="79" t="str" cm="1">
        <f t="array" aca="1" ref="E430" ca="1">IF(AND($A430&lt;&gt;"",$A430&lt;&gt;"fin"),IF(INDEX(Dépenses!$A$2:$O$5000,$B430,E$1)="","",INDEX(Dépenses!$A$2:$O$5000,$B430,E$1)),"")</f>
        <v/>
      </c>
      <c r="F430" s="79" t="str" cm="1">
        <f t="array" aca="1" ref="F430" ca="1">IF(AND($A430&lt;&gt;"",$A430&lt;&gt;"fin"),IF(INDEX(Dépenses!$A$2:$O$5000,$B430,F$1)="","",INDEX(Dépenses!$A$2:$O$5000,$B430,F$1)),"")</f>
        <v/>
      </c>
      <c r="G430" s="80" t="str" cm="1">
        <f t="array" aca="1" ref="G430" ca="1">IF(AND($A430&lt;&gt;"",$A430&lt;&gt;"fin"),IF(INDEX(Dépenses!$A$2:$O$5000,$B430,G$1)="","",INDEX(Dépenses!$A$2:$O$5000,$B430,G$1)),"")</f>
        <v/>
      </c>
      <c r="H430" s="11" t="str" cm="1">
        <f t="array" aca="1" ref="H430" ca="1">IF(AND($A430&lt;&gt;"",$A430&lt;&gt;"fin"),IF(INDEX(Dépenses!$A$2:$O$5000,$B430,H$1)="","",INDEX(Dépenses!$A$2:$O$5000,$B430,H$1)),"")</f>
        <v/>
      </c>
      <c r="I430" s="79" t="str" cm="1">
        <f t="array" aca="1" ref="I430" ca="1">IF(AND($A430&lt;&gt;"",$A430&lt;&gt;"fin"),IF(INDEX(Dépenses!$A$2:$O$5000,$B430,I$1)="","",INDEX(Dépenses!$A$2:$O$5000,$B430,I$1)),"")</f>
        <v/>
      </c>
      <c r="J430" s="81" t="str" cm="1">
        <f t="array" aca="1" ref="J430" ca="1">IF(AND($A430&lt;&gt;"",$A430&lt;&gt;"fin"),IF(INDEX(Dépenses!$A$2:$O$5000,$B430,J$1)="","",INDEX(Dépenses!$A$2:$O$5000,$B430,J$1)),"")</f>
        <v/>
      </c>
      <c r="K430" s="10" t="str" cm="1">
        <f t="array" aca="1" ref="K430" ca="1">IF(AND($A430&lt;&gt;"",$A430&lt;&gt;"fin"),IF(INDEX(Dépenses!$A$2:$T$5000,$B430,K$1)="","",INDEX(Dépenses!$A$2:$T$5000,$B430,K$1)),"")</f>
        <v/>
      </c>
      <c r="L430" s="10" t="str" cm="1">
        <f t="array" aca="1" ref="L430" ca="1">IF(AND($A430&lt;&gt;"",$A430&lt;&gt;"fin"),IF(INDEX(Dépenses!$A$2:$T$5000,$B430,L$1)="","",INDEX(Dépenses!$A$2:$T$5000,$B430,L$1)),"")</f>
        <v/>
      </c>
      <c r="M430" s="10" t="str" cm="1">
        <f t="array" aca="1" ref="M430" ca="1">IF(AND($A430&lt;&gt;"",$A430&lt;&gt;"fin"),IF(INDEX(Dépenses!$A$2:$T$5000,$B430,M$1)="","",INDEX(Dépenses!$A$2:$T$5000,$B430,M$1)),"")</f>
        <v/>
      </c>
      <c r="N430" s="10" t="str" cm="1">
        <f t="array" aca="1" ref="N430" ca="1">IF(AND($A430&lt;&gt;"",$A430&lt;&gt;"fin"),IF(INDEX(Dépenses!$A$2:$T$5000,$B430,N$1)="","",INDEX(Dépenses!$A$2:$T$5000,$B430,N$1)),"")</f>
        <v/>
      </c>
      <c r="O430" s="10" t="str" cm="1">
        <f t="array" aca="1" ref="O430" ca="1">IF(AND($A430&lt;&gt;"",$A430&lt;&gt;"fin"),IF(INDEX(Dépenses!$A$2:$T$5000,$B430,O$1)="","",INDEX(Dépenses!$A$2:$T$5000,$B430,O$1)),"")</f>
        <v/>
      </c>
      <c r="P430" s="10" t="str" cm="1">
        <f t="array" aca="1" ref="P430" ca="1">IF(AND($A430&lt;&gt;"",$A430&lt;&gt;"fin"),IF(INDEX(Dépenses!$A$2:$T$5000,$B430,P$1)="","",INDEX(Dépenses!$A$2:$T$5000,$B430,P$1)),"")</f>
        <v/>
      </c>
      <c r="Q430" s="10" t="str" cm="1">
        <f t="array" aca="1" ref="Q430" ca="1">IF(AND($A430&lt;&gt;"",$A430&lt;&gt;"fin"),IF(INDEX(Dépenses!$A$2:$T$5000,$B430,Q$1)="","",INDEX(Dépenses!$A$2:$T$5000,$B430,Q$1)),"")</f>
        <v/>
      </c>
      <c r="R430" s="10" t="str" cm="1">
        <f t="array" aca="1" ref="R430" ca="1">IF(AND($A430&lt;&gt;"",$A430&lt;&gt;"fin"),IF(INDEX(Dépenses!$A$2:$T$5000,$B430,R$1)="","",INDEX(Dépenses!$A$2:$T$5000,$B430,R$1)),"")</f>
        <v/>
      </c>
      <c r="S430" s="10" t="str" cm="1">
        <f t="array" aca="1" ref="S430" ca="1">IF(AND($A430&lt;&gt;"",$A430&lt;&gt;"fin"),IF(INDEX(Dépenses!$A$2:$T$5000,$B430,S$1)="","",INDEX(Dépenses!$A$2:$T$5000,$B430,S$1)),"")</f>
        <v/>
      </c>
      <c r="T430" s="10" t="str" cm="1">
        <f t="array" aca="1" ref="T430" ca="1">IF(AND($A430&lt;&gt;"",$A430&lt;&gt;"fin"),IF(INDEX(Dépenses!$A$2:$T$5000,$B430,T$1)="","",INDEX(Dépenses!$A$2:$T$5000,$B430,T$1)),"")</f>
        <v/>
      </c>
    </row>
    <row r="431" spans="1:20" x14ac:dyDescent="0.25">
      <c r="A431" t="str">
        <f ca="1">IF(OR(A430="",A430="fin"),"",IF(ISNA(MATCH($F$3,OFFSET(Dépenses!$F$2:$F$5000,B430,0),0)),"fin",MATCH($F$3,OFFSET(Dépenses!$F$2:$F$5000,B430,0),0)))</f>
        <v/>
      </c>
      <c r="B431" t="str">
        <f t="shared" ca="1" si="8"/>
        <v/>
      </c>
      <c r="D431" s="79" t="str" cm="1">
        <f t="array" aca="1" ref="D431" ca="1">IF(AND($A431&lt;&gt;"",$A431&lt;&gt;"fin"),IF(INDEX(Dépenses!$A$2:$O$5000,$B431,D$1)="","",INDEX(Dépenses!$A$2:$O$5000,$B431,D$1)),"")</f>
        <v/>
      </c>
      <c r="E431" s="79" t="str" cm="1">
        <f t="array" aca="1" ref="E431" ca="1">IF(AND($A431&lt;&gt;"",$A431&lt;&gt;"fin"),IF(INDEX(Dépenses!$A$2:$O$5000,$B431,E$1)="","",INDEX(Dépenses!$A$2:$O$5000,$B431,E$1)),"")</f>
        <v/>
      </c>
      <c r="F431" s="79" t="str" cm="1">
        <f t="array" aca="1" ref="F431" ca="1">IF(AND($A431&lt;&gt;"",$A431&lt;&gt;"fin"),IF(INDEX(Dépenses!$A$2:$O$5000,$B431,F$1)="","",INDEX(Dépenses!$A$2:$O$5000,$B431,F$1)),"")</f>
        <v/>
      </c>
      <c r="G431" s="80" t="str" cm="1">
        <f t="array" aca="1" ref="G431" ca="1">IF(AND($A431&lt;&gt;"",$A431&lt;&gt;"fin"),IF(INDEX(Dépenses!$A$2:$O$5000,$B431,G$1)="","",INDEX(Dépenses!$A$2:$O$5000,$B431,G$1)),"")</f>
        <v/>
      </c>
      <c r="H431" s="11" t="str" cm="1">
        <f t="array" aca="1" ref="H431" ca="1">IF(AND($A431&lt;&gt;"",$A431&lt;&gt;"fin"),IF(INDEX(Dépenses!$A$2:$O$5000,$B431,H$1)="","",INDEX(Dépenses!$A$2:$O$5000,$B431,H$1)),"")</f>
        <v/>
      </c>
      <c r="I431" s="79" t="str" cm="1">
        <f t="array" aca="1" ref="I431" ca="1">IF(AND($A431&lt;&gt;"",$A431&lt;&gt;"fin"),IF(INDEX(Dépenses!$A$2:$O$5000,$B431,I$1)="","",INDEX(Dépenses!$A$2:$O$5000,$B431,I$1)),"")</f>
        <v/>
      </c>
      <c r="J431" s="81" t="str" cm="1">
        <f t="array" aca="1" ref="J431" ca="1">IF(AND($A431&lt;&gt;"",$A431&lt;&gt;"fin"),IF(INDEX(Dépenses!$A$2:$O$5000,$B431,J$1)="","",INDEX(Dépenses!$A$2:$O$5000,$B431,J$1)),"")</f>
        <v/>
      </c>
      <c r="K431" s="10" t="str" cm="1">
        <f t="array" aca="1" ref="K431" ca="1">IF(AND($A431&lt;&gt;"",$A431&lt;&gt;"fin"),IF(INDEX(Dépenses!$A$2:$T$5000,$B431,K$1)="","",INDEX(Dépenses!$A$2:$T$5000,$B431,K$1)),"")</f>
        <v/>
      </c>
      <c r="L431" s="10" t="str" cm="1">
        <f t="array" aca="1" ref="L431" ca="1">IF(AND($A431&lt;&gt;"",$A431&lt;&gt;"fin"),IF(INDEX(Dépenses!$A$2:$T$5000,$B431,L$1)="","",INDEX(Dépenses!$A$2:$T$5000,$B431,L$1)),"")</f>
        <v/>
      </c>
      <c r="M431" s="10" t="str" cm="1">
        <f t="array" aca="1" ref="M431" ca="1">IF(AND($A431&lt;&gt;"",$A431&lt;&gt;"fin"),IF(INDEX(Dépenses!$A$2:$T$5000,$B431,M$1)="","",INDEX(Dépenses!$A$2:$T$5000,$B431,M$1)),"")</f>
        <v/>
      </c>
      <c r="N431" s="10" t="str" cm="1">
        <f t="array" aca="1" ref="N431" ca="1">IF(AND($A431&lt;&gt;"",$A431&lt;&gt;"fin"),IF(INDEX(Dépenses!$A$2:$T$5000,$B431,N$1)="","",INDEX(Dépenses!$A$2:$T$5000,$B431,N$1)),"")</f>
        <v/>
      </c>
      <c r="O431" s="10" t="str" cm="1">
        <f t="array" aca="1" ref="O431" ca="1">IF(AND($A431&lt;&gt;"",$A431&lt;&gt;"fin"),IF(INDEX(Dépenses!$A$2:$T$5000,$B431,O$1)="","",INDEX(Dépenses!$A$2:$T$5000,$B431,O$1)),"")</f>
        <v/>
      </c>
      <c r="P431" s="10" t="str" cm="1">
        <f t="array" aca="1" ref="P431" ca="1">IF(AND($A431&lt;&gt;"",$A431&lt;&gt;"fin"),IF(INDEX(Dépenses!$A$2:$T$5000,$B431,P$1)="","",INDEX(Dépenses!$A$2:$T$5000,$B431,P$1)),"")</f>
        <v/>
      </c>
      <c r="Q431" s="10" t="str" cm="1">
        <f t="array" aca="1" ref="Q431" ca="1">IF(AND($A431&lt;&gt;"",$A431&lt;&gt;"fin"),IF(INDEX(Dépenses!$A$2:$T$5000,$B431,Q$1)="","",INDEX(Dépenses!$A$2:$T$5000,$B431,Q$1)),"")</f>
        <v/>
      </c>
      <c r="R431" s="10" t="str" cm="1">
        <f t="array" aca="1" ref="R431" ca="1">IF(AND($A431&lt;&gt;"",$A431&lt;&gt;"fin"),IF(INDEX(Dépenses!$A$2:$T$5000,$B431,R$1)="","",INDEX(Dépenses!$A$2:$T$5000,$B431,R$1)),"")</f>
        <v/>
      </c>
      <c r="S431" s="10" t="str" cm="1">
        <f t="array" aca="1" ref="S431" ca="1">IF(AND($A431&lt;&gt;"",$A431&lt;&gt;"fin"),IF(INDEX(Dépenses!$A$2:$T$5000,$B431,S$1)="","",INDEX(Dépenses!$A$2:$T$5000,$B431,S$1)),"")</f>
        <v/>
      </c>
      <c r="T431" s="10" t="str" cm="1">
        <f t="array" aca="1" ref="T431" ca="1">IF(AND($A431&lt;&gt;"",$A431&lt;&gt;"fin"),IF(INDEX(Dépenses!$A$2:$T$5000,$B431,T$1)="","",INDEX(Dépenses!$A$2:$T$5000,$B431,T$1)),"")</f>
        <v/>
      </c>
    </row>
    <row r="432" spans="1:20" x14ac:dyDescent="0.25">
      <c r="A432" t="str">
        <f ca="1">IF(OR(A431="",A431="fin"),"",IF(ISNA(MATCH($F$3,OFFSET(Dépenses!$F$2:$F$5000,B431,0),0)),"fin",MATCH($F$3,OFFSET(Dépenses!$F$2:$F$5000,B431,0),0)))</f>
        <v/>
      </c>
      <c r="B432" t="str">
        <f t="shared" ca="1" si="8"/>
        <v/>
      </c>
      <c r="D432" s="79" t="str" cm="1">
        <f t="array" aca="1" ref="D432" ca="1">IF(AND($A432&lt;&gt;"",$A432&lt;&gt;"fin"),IF(INDEX(Dépenses!$A$2:$O$5000,$B432,D$1)="","",INDEX(Dépenses!$A$2:$O$5000,$B432,D$1)),"")</f>
        <v/>
      </c>
      <c r="E432" s="79" t="str" cm="1">
        <f t="array" aca="1" ref="E432" ca="1">IF(AND($A432&lt;&gt;"",$A432&lt;&gt;"fin"),IF(INDEX(Dépenses!$A$2:$O$5000,$B432,E$1)="","",INDEX(Dépenses!$A$2:$O$5000,$B432,E$1)),"")</f>
        <v/>
      </c>
      <c r="F432" s="79" t="str" cm="1">
        <f t="array" aca="1" ref="F432" ca="1">IF(AND($A432&lt;&gt;"",$A432&lt;&gt;"fin"),IF(INDEX(Dépenses!$A$2:$O$5000,$B432,F$1)="","",INDEX(Dépenses!$A$2:$O$5000,$B432,F$1)),"")</f>
        <v/>
      </c>
      <c r="G432" s="80" t="str" cm="1">
        <f t="array" aca="1" ref="G432" ca="1">IF(AND($A432&lt;&gt;"",$A432&lt;&gt;"fin"),IF(INDEX(Dépenses!$A$2:$O$5000,$B432,G$1)="","",INDEX(Dépenses!$A$2:$O$5000,$B432,G$1)),"")</f>
        <v/>
      </c>
      <c r="H432" s="11" t="str" cm="1">
        <f t="array" aca="1" ref="H432" ca="1">IF(AND($A432&lt;&gt;"",$A432&lt;&gt;"fin"),IF(INDEX(Dépenses!$A$2:$O$5000,$B432,H$1)="","",INDEX(Dépenses!$A$2:$O$5000,$B432,H$1)),"")</f>
        <v/>
      </c>
      <c r="I432" s="79" t="str" cm="1">
        <f t="array" aca="1" ref="I432" ca="1">IF(AND($A432&lt;&gt;"",$A432&lt;&gt;"fin"),IF(INDEX(Dépenses!$A$2:$O$5000,$B432,I$1)="","",INDEX(Dépenses!$A$2:$O$5000,$B432,I$1)),"")</f>
        <v/>
      </c>
      <c r="J432" s="81" t="str" cm="1">
        <f t="array" aca="1" ref="J432" ca="1">IF(AND($A432&lt;&gt;"",$A432&lt;&gt;"fin"),IF(INDEX(Dépenses!$A$2:$O$5000,$B432,J$1)="","",INDEX(Dépenses!$A$2:$O$5000,$B432,J$1)),"")</f>
        <v/>
      </c>
      <c r="K432" s="10" t="str" cm="1">
        <f t="array" aca="1" ref="K432" ca="1">IF(AND($A432&lt;&gt;"",$A432&lt;&gt;"fin"),IF(INDEX(Dépenses!$A$2:$T$5000,$B432,K$1)="","",INDEX(Dépenses!$A$2:$T$5000,$B432,K$1)),"")</f>
        <v/>
      </c>
      <c r="L432" s="10" t="str" cm="1">
        <f t="array" aca="1" ref="L432" ca="1">IF(AND($A432&lt;&gt;"",$A432&lt;&gt;"fin"),IF(INDEX(Dépenses!$A$2:$T$5000,$B432,L$1)="","",INDEX(Dépenses!$A$2:$T$5000,$B432,L$1)),"")</f>
        <v/>
      </c>
      <c r="M432" s="10" t="str" cm="1">
        <f t="array" aca="1" ref="M432" ca="1">IF(AND($A432&lt;&gt;"",$A432&lt;&gt;"fin"),IF(INDEX(Dépenses!$A$2:$T$5000,$B432,M$1)="","",INDEX(Dépenses!$A$2:$T$5000,$B432,M$1)),"")</f>
        <v/>
      </c>
      <c r="N432" s="10" t="str" cm="1">
        <f t="array" aca="1" ref="N432" ca="1">IF(AND($A432&lt;&gt;"",$A432&lt;&gt;"fin"),IF(INDEX(Dépenses!$A$2:$T$5000,$B432,N$1)="","",INDEX(Dépenses!$A$2:$T$5000,$B432,N$1)),"")</f>
        <v/>
      </c>
      <c r="O432" s="10" t="str" cm="1">
        <f t="array" aca="1" ref="O432" ca="1">IF(AND($A432&lt;&gt;"",$A432&lt;&gt;"fin"),IF(INDEX(Dépenses!$A$2:$T$5000,$B432,O$1)="","",INDEX(Dépenses!$A$2:$T$5000,$B432,O$1)),"")</f>
        <v/>
      </c>
      <c r="P432" s="10" t="str" cm="1">
        <f t="array" aca="1" ref="P432" ca="1">IF(AND($A432&lt;&gt;"",$A432&lt;&gt;"fin"),IF(INDEX(Dépenses!$A$2:$T$5000,$B432,P$1)="","",INDEX(Dépenses!$A$2:$T$5000,$B432,P$1)),"")</f>
        <v/>
      </c>
      <c r="Q432" s="10" t="str" cm="1">
        <f t="array" aca="1" ref="Q432" ca="1">IF(AND($A432&lt;&gt;"",$A432&lt;&gt;"fin"),IF(INDEX(Dépenses!$A$2:$T$5000,$B432,Q$1)="","",INDEX(Dépenses!$A$2:$T$5000,$B432,Q$1)),"")</f>
        <v/>
      </c>
      <c r="R432" s="10" t="str" cm="1">
        <f t="array" aca="1" ref="R432" ca="1">IF(AND($A432&lt;&gt;"",$A432&lt;&gt;"fin"),IF(INDEX(Dépenses!$A$2:$T$5000,$B432,R$1)="","",INDEX(Dépenses!$A$2:$T$5000,$B432,R$1)),"")</f>
        <v/>
      </c>
      <c r="S432" s="10" t="str" cm="1">
        <f t="array" aca="1" ref="S432" ca="1">IF(AND($A432&lt;&gt;"",$A432&lt;&gt;"fin"),IF(INDEX(Dépenses!$A$2:$T$5000,$B432,S$1)="","",INDEX(Dépenses!$A$2:$T$5000,$B432,S$1)),"")</f>
        <v/>
      </c>
      <c r="T432" s="10" t="str" cm="1">
        <f t="array" aca="1" ref="T432" ca="1">IF(AND($A432&lt;&gt;"",$A432&lt;&gt;"fin"),IF(INDEX(Dépenses!$A$2:$T$5000,$B432,T$1)="","",INDEX(Dépenses!$A$2:$T$5000,$B432,T$1)),"")</f>
        <v/>
      </c>
    </row>
    <row r="433" spans="1:20" x14ac:dyDescent="0.25">
      <c r="A433" t="str">
        <f ca="1">IF(OR(A432="",A432="fin"),"",IF(ISNA(MATCH($F$3,OFFSET(Dépenses!$F$2:$F$5000,B432,0),0)),"fin",MATCH($F$3,OFFSET(Dépenses!$F$2:$F$5000,B432,0),0)))</f>
        <v/>
      </c>
      <c r="B433" t="str">
        <f t="shared" ca="1" si="8"/>
        <v/>
      </c>
      <c r="D433" s="79" t="str" cm="1">
        <f t="array" aca="1" ref="D433" ca="1">IF(AND($A433&lt;&gt;"",$A433&lt;&gt;"fin"),IF(INDEX(Dépenses!$A$2:$O$5000,$B433,D$1)="","",INDEX(Dépenses!$A$2:$O$5000,$B433,D$1)),"")</f>
        <v/>
      </c>
      <c r="E433" s="79" t="str" cm="1">
        <f t="array" aca="1" ref="E433" ca="1">IF(AND($A433&lt;&gt;"",$A433&lt;&gt;"fin"),IF(INDEX(Dépenses!$A$2:$O$5000,$B433,E$1)="","",INDEX(Dépenses!$A$2:$O$5000,$B433,E$1)),"")</f>
        <v/>
      </c>
      <c r="F433" s="79" t="str" cm="1">
        <f t="array" aca="1" ref="F433" ca="1">IF(AND($A433&lt;&gt;"",$A433&lt;&gt;"fin"),IF(INDEX(Dépenses!$A$2:$O$5000,$B433,F$1)="","",INDEX(Dépenses!$A$2:$O$5000,$B433,F$1)),"")</f>
        <v/>
      </c>
      <c r="G433" s="80" t="str" cm="1">
        <f t="array" aca="1" ref="G433" ca="1">IF(AND($A433&lt;&gt;"",$A433&lt;&gt;"fin"),IF(INDEX(Dépenses!$A$2:$O$5000,$B433,G$1)="","",INDEX(Dépenses!$A$2:$O$5000,$B433,G$1)),"")</f>
        <v/>
      </c>
      <c r="H433" s="11" t="str" cm="1">
        <f t="array" aca="1" ref="H433" ca="1">IF(AND($A433&lt;&gt;"",$A433&lt;&gt;"fin"),IF(INDEX(Dépenses!$A$2:$O$5000,$B433,H$1)="","",INDEX(Dépenses!$A$2:$O$5000,$B433,H$1)),"")</f>
        <v/>
      </c>
      <c r="I433" s="79" t="str" cm="1">
        <f t="array" aca="1" ref="I433" ca="1">IF(AND($A433&lt;&gt;"",$A433&lt;&gt;"fin"),IF(INDEX(Dépenses!$A$2:$O$5000,$B433,I$1)="","",INDEX(Dépenses!$A$2:$O$5000,$B433,I$1)),"")</f>
        <v/>
      </c>
      <c r="J433" s="81" t="str" cm="1">
        <f t="array" aca="1" ref="J433" ca="1">IF(AND($A433&lt;&gt;"",$A433&lt;&gt;"fin"),IF(INDEX(Dépenses!$A$2:$O$5000,$B433,J$1)="","",INDEX(Dépenses!$A$2:$O$5000,$B433,J$1)),"")</f>
        <v/>
      </c>
      <c r="K433" s="10" t="str" cm="1">
        <f t="array" aca="1" ref="K433" ca="1">IF(AND($A433&lt;&gt;"",$A433&lt;&gt;"fin"),IF(INDEX(Dépenses!$A$2:$T$5000,$B433,K$1)="","",INDEX(Dépenses!$A$2:$T$5000,$B433,K$1)),"")</f>
        <v/>
      </c>
      <c r="L433" s="10" t="str" cm="1">
        <f t="array" aca="1" ref="L433" ca="1">IF(AND($A433&lt;&gt;"",$A433&lt;&gt;"fin"),IF(INDEX(Dépenses!$A$2:$T$5000,$B433,L$1)="","",INDEX(Dépenses!$A$2:$T$5000,$B433,L$1)),"")</f>
        <v/>
      </c>
      <c r="M433" s="10" t="str" cm="1">
        <f t="array" aca="1" ref="M433" ca="1">IF(AND($A433&lt;&gt;"",$A433&lt;&gt;"fin"),IF(INDEX(Dépenses!$A$2:$T$5000,$B433,M$1)="","",INDEX(Dépenses!$A$2:$T$5000,$B433,M$1)),"")</f>
        <v/>
      </c>
      <c r="N433" s="10" t="str" cm="1">
        <f t="array" aca="1" ref="N433" ca="1">IF(AND($A433&lt;&gt;"",$A433&lt;&gt;"fin"),IF(INDEX(Dépenses!$A$2:$T$5000,$B433,N$1)="","",INDEX(Dépenses!$A$2:$T$5000,$B433,N$1)),"")</f>
        <v/>
      </c>
      <c r="O433" s="10" t="str" cm="1">
        <f t="array" aca="1" ref="O433" ca="1">IF(AND($A433&lt;&gt;"",$A433&lt;&gt;"fin"),IF(INDEX(Dépenses!$A$2:$T$5000,$B433,O$1)="","",INDEX(Dépenses!$A$2:$T$5000,$B433,O$1)),"")</f>
        <v/>
      </c>
      <c r="P433" s="10" t="str" cm="1">
        <f t="array" aca="1" ref="P433" ca="1">IF(AND($A433&lt;&gt;"",$A433&lt;&gt;"fin"),IF(INDEX(Dépenses!$A$2:$T$5000,$B433,P$1)="","",INDEX(Dépenses!$A$2:$T$5000,$B433,P$1)),"")</f>
        <v/>
      </c>
      <c r="Q433" s="10" t="str" cm="1">
        <f t="array" aca="1" ref="Q433" ca="1">IF(AND($A433&lt;&gt;"",$A433&lt;&gt;"fin"),IF(INDEX(Dépenses!$A$2:$T$5000,$B433,Q$1)="","",INDEX(Dépenses!$A$2:$T$5000,$B433,Q$1)),"")</f>
        <v/>
      </c>
      <c r="R433" s="10" t="str" cm="1">
        <f t="array" aca="1" ref="R433" ca="1">IF(AND($A433&lt;&gt;"",$A433&lt;&gt;"fin"),IF(INDEX(Dépenses!$A$2:$T$5000,$B433,R$1)="","",INDEX(Dépenses!$A$2:$T$5000,$B433,R$1)),"")</f>
        <v/>
      </c>
      <c r="S433" s="10" t="str" cm="1">
        <f t="array" aca="1" ref="S433" ca="1">IF(AND($A433&lt;&gt;"",$A433&lt;&gt;"fin"),IF(INDEX(Dépenses!$A$2:$T$5000,$B433,S$1)="","",INDEX(Dépenses!$A$2:$T$5000,$B433,S$1)),"")</f>
        <v/>
      </c>
      <c r="T433" s="10" t="str" cm="1">
        <f t="array" aca="1" ref="T433" ca="1">IF(AND($A433&lt;&gt;"",$A433&lt;&gt;"fin"),IF(INDEX(Dépenses!$A$2:$T$5000,$B433,T$1)="","",INDEX(Dépenses!$A$2:$T$5000,$B433,T$1)),"")</f>
        <v/>
      </c>
    </row>
    <row r="434" spans="1:20" x14ac:dyDescent="0.25">
      <c r="A434" t="str">
        <f ca="1">IF(OR(A433="",A433="fin"),"",IF(ISNA(MATCH($F$3,OFFSET(Dépenses!$F$2:$F$5000,B433,0),0)),"fin",MATCH($F$3,OFFSET(Dépenses!$F$2:$F$5000,B433,0),0)))</f>
        <v/>
      </c>
      <c r="B434" t="str">
        <f t="shared" ca="1" si="8"/>
        <v/>
      </c>
      <c r="D434" s="79" t="str" cm="1">
        <f t="array" aca="1" ref="D434" ca="1">IF(AND($A434&lt;&gt;"",$A434&lt;&gt;"fin"),IF(INDEX(Dépenses!$A$2:$O$5000,$B434,D$1)="","",INDEX(Dépenses!$A$2:$O$5000,$B434,D$1)),"")</f>
        <v/>
      </c>
      <c r="E434" s="79" t="str" cm="1">
        <f t="array" aca="1" ref="E434" ca="1">IF(AND($A434&lt;&gt;"",$A434&lt;&gt;"fin"),IF(INDEX(Dépenses!$A$2:$O$5000,$B434,E$1)="","",INDEX(Dépenses!$A$2:$O$5000,$B434,E$1)),"")</f>
        <v/>
      </c>
      <c r="F434" s="79" t="str" cm="1">
        <f t="array" aca="1" ref="F434" ca="1">IF(AND($A434&lt;&gt;"",$A434&lt;&gt;"fin"),IF(INDEX(Dépenses!$A$2:$O$5000,$B434,F$1)="","",INDEX(Dépenses!$A$2:$O$5000,$B434,F$1)),"")</f>
        <v/>
      </c>
      <c r="G434" s="80" t="str" cm="1">
        <f t="array" aca="1" ref="G434" ca="1">IF(AND($A434&lt;&gt;"",$A434&lt;&gt;"fin"),IF(INDEX(Dépenses!$A$2:$O$5000,$B434,G$1)="","",INDEX(Dépenses!$A$2:$O$5000,$B434,G$1)),"")</f>
        <v/>
      </c>
      <c r="H434" s="11" t="str" cm="1">
        <f t="array" aca="1" ref="H434" ca="1">IF(AND($A434&lt;&gt;"",$A434&lt;&gt;"fin"),IF(INDEX(Dépenses!$A$2:$O$5000,$B434,H$1)="","",INDEX(Dépenses!$A$2:$O$5000,$B434,H$1)),"")</f>
        <v/>
      </c>
      <c r="I434" s="79" t="str" cm="1">
        <f t="array" aca="1" ref="I434" ca="1">IF(AND($A434&lt;&gt;"",$A434&lt;&gt;"fin"),IF(INDEX(Dépenses!$A$2:$O$5000,$B434,I$1)="","",INDEX(Dépenses!$A$2:$O$5000,$B434,I$1)),"")</f>
        <v/>
      </c>
      <c r="J434" s="81" t="str" cm="1">
        <f t="array" aca="1" ref="J434" ca="1">IF(AND($A434&lt;&gt;"",$A434&lt;&gt;"fin"),IF(INDEX(Dépenses!$A$2:$O$5000,$B434,J$1)="","",INDEX(Dépenses!$A$2:$O$5000,$B434,J$1)),"")</f>
        <v/>
      </c>
      <c r="K434" s="10" t="str" cm="1">
        <f t="array" aca="1" ref="K434" ca="1">IF(AND($A434&lt;&gt;"",$A434&lt;&gt;"fin"),IF(INDEX(Dépenses!$A$2:$T$5000,$B434,K$1)="","",INDEX(Dépenses!$A$2:$T$5000,$B434,K$1)),"")</f>
        <v/>
      </c>
      <c r="L434" s="10" t="str" cm="1">
        <f t="array" aca="1" ref="L434" ca="1">IF(AND($A434&lt;&gt;"",$A434&lt;&gt;"fin"),IF(INDEX(Dépenses!$A$2:$T$5000,$B434,L$1)="","",INDEX(Dépenses!$A$2:$T$5000,$B434,L$1)),"")</f>
        <v/>
      </c>
      <c r="M434" s="10" t="str" cm="1">
        <f t="array" aca="1" ref="M434" ca="1">IF(AND($A434&lt;&gt;"",$A434&lt;&gt;"fin"),IF(INDEX(Dépenses!$A$2:$T$5000,$B434,M$1)="","",INDEX(Dépenses!$A$2:$T$5000,$B434,M$1)),"")</f>
        <v/>
      </c>
      <c r="N434" s="10" t="str" cm="1">
        <f t="array" aca="1" ref="N434" ca="1">IF(AND($A434&lt;&gt;"",$A434&lt;&gt;"fin"),IF(INDEX(Dépenses!$A$2:$T$5000,$B434,N$1)="","",INDEX(Dépenses!$A$2:$T$5000,$B434,N$1)),"")</f>
        <v/>
      </c>
      <c r="O434" s="10" t="str" cm="1">
        <f t="array" aca="1" ref="O434" ca="1">IF(AND($A434&lt;&gt;"",$A434&lt;&gt;"fin"),IF(INDEX(Dépenses!$A$2:$T$5000,$B434,O$1)="","",INDEX(Dépenses!$A$2:$T$5000,$B434,O$1)),"")</f>
        <v/>
      </c>
      <c r="P434" s="10" t="str" cm="1">
        <f t="array" aca="1" ref="P434" ca="1">IF(AND($A434&lt;&gt;"",$A434&lt;&gt;"fin"),IF(INDEX(Dépenses!$A$2:$T$5000,$B434,P$1)="","",INDEX(Dépenses!$A$2:$T$5000,$B434,P$1)),"")</f>
        <v/>
      </c>
      <c r="Q434" s="10" t="str" cm="1">
        <f t="array" aca="1" ref="Q434" ca="1">IF(AND($A434&lt;&gt;"",$A434&lt;&gt;"fin"),IF(INDEX(Dépenses!$A$2:$T$5000,$B434,Q$1)="","",INDEX(Dépenses!$A$2:$T$5000,$B434,Q$1)),"")</f>
        <v/>
      </c>
      <c r="R434" s="10" t="str" cm="1">
        <f t="array" aca="1" ref="R434" ca="1">IF(AND($A434&lt;&gt;"",$A434&lt;&gt;"fin"),IF(INDEX(Dépenses!$A$2:$T$5000,$B434,R$1)="","",INDEX(Dépenses!$A$2:$T$5000,$B434,R$1)),"")</f>
        <v/>
      </c>
      <c r="S434" s="10" t="str" cm="1">
        <f t="array" aca="1" ref="S434" ca="1">IF(AND($A434&lt;&gt;"",$A434&lt;&gt;"fin"),IF(INDEX(Dépenses!$A$2:$T$5000,$B434,S$1)="","",INDEX(Dépenses!$A$2:$T$5000,$B434,S$1)),"")</f>
        <v/>
      </c>
      <c r="T434" s="10" t="str" cm="1">
        <f t="array" aca="1" ref="T434" ca="1">IF(AND($A434&lt;&gt;"",$A434&lt;&gt;"fin"),IF(INDEX(Dépenses!$A$2:$T$5000,$B434,T$1)="","",INDEX(Dépenses!$A$2:$T$5000,$B434,T$1)),"")</f>
        <v/>
      </c>
    </row>
    <row r="435" spans="1:20" x14ac:dyDescent="0.25">
      <c r="A435" t="str">
        <f ca="1">IF(OR(A434="",A434="fin"),"",IF(ISNA(MATCH($F$3,OFFSET(Dépenses!$F$2:$F$5000,B434,0),0)),"fin",MATCH($F$3,OFFSET(Dépenses!$F$2:$F$5000,B434,0),0)))</f>
        <v/>
      </c>
      <c r="B435" t="str">
        <f t="shared" ca="1" si="8"/>
        <v/>
      </c>
      <c r="D435" s="79" t="str" cm="1">
        <f t="array" aca="1" ref="D435" ca="1">IF(AND($A435&lt;&gt;"",$A435&lt;&gt;"fin"),IF(INDEX(Dépenses!$A$2:$O$5000,$B435,D$1)="","",INDEX(Dépenses!$A$2:$O$5000,$B435,D$1)),"")</f>
        <v/>
      </c>
      <c r="E435" s="79" t="str" cm="1">
        <f t="array" aca="1" ref="E435" ca="1">IF(AND($A435&lt;&gt;"",$A435&lt;&gt;"fin"),IF(INDEX(Dépenses!$A$2:$O$5000,$B435,E$1)="","",INDEX(Dépenses!$A$2:$O$5000,$B435,E$1)),"")</f>
        <v/>
      </c>
      <c r="F435" s="79" t="str" cm="1">
        <f t="array" aca="1" ref="F435" ca="1">IF(AND($A435&lt;&gt;"",$A435&lt;&gt;"fin"),IF(INDEX(Dépenses!$A$2:$O$5000,$B435,F$1)="","",INDEX(Dépenses!$A$2:$O$5000,$B435,F$1)),"")</f>
        <v/>
      </c>
      <c r="G435" s="80" t="str" cm="1">
        <f t="array" aca="1" ref="G435" ca="1">IF(AND($A435&lt;&gt;"",$A435&lt;&gt;"fin"),IF(INDEX(Dépenses!$A$2:$O$5000,$B435,G$1)="","",INDEX(Dépenses!$A$2:$O$5000,$B435,G$1)),"")</f>
        <v/>
      </c>
      <c r="H435" s="11" t="str" cm="1">
        <f t="array" aca="1" ref="H435" ca="1">IF(AND($A435&lt;&gt;"",$A435&lt;&gt;"fin"),IF(INDEX(Dépenses!$A$2:$O$5000,$B435,H$1)="","",INDEX(Dépenses!$A$2:$O$5000,$B435,H$1)),"")</f>
        <v/>
      </c>
      <c r="I435" s="79" t="str" cm="1">
        <f t="array" aca="1" ref="I435" ca="1">IF(AND($A435&lt;&gt;"",$A435&lt;&gt;"fin"),IF(INDEX(Dépenses!$A$2:$O$5000,$B435,I$1)="","",INDEX(Dépenses!$A$2:$O$5000,$B435,I$1)),"")</f>
        <v/>
      </c>
      <c r="J435" s="81" t="str" cm="1">
        <f t="array" aca="1" ref="J435" ca="1">IF(AND($A435&lt;&gt;"",$A435&lt;&gt;"fin"),IF(INDEX(Dépenses!$A$2:$O$5000,$B435,J$1)="","",INDEX(Dépenses!$A$2:$O$5000,$B435,J$1)),"")</f>
        <v/>
      </c>
      <c r="K435" s="10" t="str" cm="1">
        <f t="array" aca="1" ref="K435" ca="1">IF(AND($A435&lt;&gt;"",$A435&lt;&gt;"fin"),IF(INDEX(Dépenses!$A$2:$T$5000,$B435,K$1)="","",INDEX(Dépenses!$A$2:$T$5000,$B435,K$1)),"")</f>
        <v/>
      </c>
      <c r="L435" s="10" t="str" cm="1">
        <f t="array" aca="1" ref="L435" ca="1">IF(AND($A435&lt;&gt;"",$A435&lt;&gt;"fin"),IF(INDEX(Dépenses!$A$2:$T$5000,$B435,L$1)="","",INDEX(Dépenses!$A$2:$T$5000,$B435,L$1)),"")</f>
        <v/>
      </c>
      <c r="M435" s="10" t="str" cm="1">
        <f t="array" aca="1" ref="M435" ca="1">IF(AND($A435&lt;&gt;"",$A435&lt;&gt;"fin"),IF(INDEX(Dépenses!$A$2:$T$5000,$B435,M$1)="","",INDEX(Dépenses!$A$2:$T$5000,$B435,M$1)),"")</f>
        <v/>
      </c>
      <c r="N435" s="10" t="str" cm="1">
        <f t="array" aca="1" ref="N435" ca="1">IF(AND($A435&lt;&gt;"",$A435&lt;&gt;"fin"),IF(INDEX(Dépenses!$A$2:$T$5000,$B435,N$1)="","",INDEX(Dépenses!$A$2:$T$5000,$B435,N$1)),"")</f>
        <v/>
      </c>
      <c r="O435" s="10" t="str" cm="1">
        <f t="array" aca="1" ref="O435" ca="1">IF(AND($A435&lt;&gt;"",$A435&lt;&gt;"fin"),IF(INDEX(Dépenses!$A$2:$T$5000,$B435,O$1)="","",INDEX(Dépenses!$A$2:$T$5000,$B435,O$1)),"")</f>
        <v/>
      </c>
      <c r="P435" s="10" t="str" cm="1">
        <f t="array" aca="1" ref="P435" ca="1">IF(AND($A435&lt;&gt;"",$A435&lt;&gt;"fin"),IF(INDEX(Dépenses!$A$2:$T$5000,$B435,P$1)="","",INDEX(Dépenses!$A$2:$T$5000,$B435,P$1)),"")</f>
        <v/>
      </c>
      <c r="Q435" s="10" t="str" cm="1">
        <f t="array" aca="1" ref="Q435" ca="1">IF(AND($A435&lt;&gt;"",$A435&lt;&gt;"fin"),IF(INDEX(Dépenses!$A$2:$T$5000,$B435,Q$1)="","",INDEX(Dépenses!$A$2:$T$5000,$B435,Q$1)),"")</f>
        <v/>
      </c>
      <c r="R435" s="10" t="str" cm="1">
        <f t="array" aca="1" ref="R435" ca="1">IF(AND($A435&lt;&gt;"",$A435&lt;&gt;"fin"),IF(INDEX(Dépenses!$A$2:$T$5000,$B435,R$1)="","",INDEX(Dépenses!$A$2:$T$5000,$B435,R$1)),"")</f>
        <v/>
      </c>
      <c r="S435" s="10" t="str" cm="1">
        <f t="array" aca="1" ref="S435" ca="1">IF(AND($A435&lt;&gt;"",$A435&lt;&gt;"fin"),IF(INDEX(Dépenses!$A$2:$T$5000,$B435,S$1)="","",INDEX(Dépenses!$A$2:$T$5000,$B435,S$1)),"")</f>
        <v/>
      </c>
      <c r="T435" s="10" t="str" cm="1">
        <f t="array" aca="1" ref="T435" ca="1">IF(AND($A435&lt;&gt;"",$A435&lt;&gt;"fin"),IF(INDEX(Dépenses!$A$2:$T$5000,$B435,T$1)="","",INDEX(Dépenses!$A$2:$T$5000,$B435,T$1)),"")</f>
        <v/>
      </c>
    </row>
    <row r="436" spans="1:20" x14ac:dyDescent="0.25">
      <c r="A436" t="str">
        <f ca="1">IF(OR(A435="",A435="fin"),"",IF(ISNA(MATCH($F$3,OFFSET(Dépenses!$F$2:$F$5000,B435,0),0)),"fin",MATCH($F$3,OFFSET(Dépenses!$F$2:$F$5000,B435,0),0)))</f>
        <v/>
      </c>
      <c r="B436" t="str">
        <f t="shared" ca="1" si="8"/>
        <v/>
      </c>
      <c r="D436" s="79" t="str" cm="1">
        <f t="array" aca="1" ref="D436" ca="1">IF(AND($A436&lt;&gt;"",$A436&lt;&gt;"fin"),IF(INDEX(Dépenses!$A$2:$O$5000,$B436,D$1)="","",INDEX(Dépenses!$A$2:$O$5000,$B436,D$1)),"")</f>
        <v/>
      </c>
      <c r="E436" s="79" t="str" cm="1">
        <f t="array" aca="1" ref="E436" ca="1">IF(AND($A436&lt;&gt;"",$A436&lt;&gt;"fin"),IF(INDEX(Dépenses!$A$2:$O$5000,$B436,E$1)="","",INDEX(Dépenses!$A$2:$O$5000,$B436,E$1)),"")</f>
        <v/>
      </c>
      <c r="F436" s="79" t="str" cm="1">
        <f t="array" aca="1" ref="F436" ca="1">IF(AND($A436&lt;&gt;"",$A436&lt;&gt;"fin"),IF(INDEX(Dépenses!$A$2:$O$5000,$B436,F$1)="","",INDEX(Dépenses!$A$2:$O$5000,$B436,F$1)),"")</f>
        <v/>
      </c>
      <c r="G436" s="80" t="str" cm="1">
        <f t="array" aca="1" ref="G436" ca="1">IF(AND($A436&lt;&gt;"",$A436&lt;&gt;"fin"),IF(INDEX(Dépenses!$A$2:$O$5000,$B436,G$1)="","",INDEX(Dépenses!$A$2:$O$5000,$B436,G$1)),"")</f>
        <v/>
      </c>
      <c r="H436" s="11" t="str" cm="1">
        <f t="array" aca="1" ref="H436" ca="1">IF(AND($A436&lt;&gt;"",$A436&lt;&gt;"fin"),IF(INDEX(Dépenses!$A$2:$O$5000,$B436,H$1)="","",INDEX(Dépenses!$A$2:$O$5000,$B436,H$1)),"")</f>
        <v/>
      </c>
      <c r="I436" s="79" t="str" cm="1">
        <f t="array" aca="1" ref="I436" ca="1">IF(AND($A436&lt;&gt;"",$A436&lt;&gt;"fin"),IF(INDEX(Dépenses!$A$2:$O$5000,$B436,I$1)="","",INDEX(Dépenses!$A$2:$O$5000,$B436,I$1)),"")</f>
        <v/>
      </c>
      <c r="J436" s="81" t="str" cm="1">
        <f t="array" aca="1" ref="J436" ca="1">IF(AND($A436&lt;&gt;"",$A436&lt;&gt;"fin"),IF(INDEX(Dépenses!$A$2:$O$5000,$B436,J$1)="","",INDEX(Dépenses!$A$2:$O$5000,$B436,J$1)),"")</f>
        <v/>
      </c>
      <c r="K436" s="10" t="str" cm="1">
        <f t="array" aca="1" ref="K436" ca="1">IF(AND($A436&lt;&gt;"",$A436&lt;&gt;"fin"),IF(INDEX(Dépenses!$A$2:$T$5000,$B436,K$1)="","",INDEX(Dépenses!$A$2:$T$5000,$B436,K$1)),"")</f>
        <v/>
      </c>
      <c r="L436" s="10" t="str" cm="1">
        <f t="array" aca="1" ref="L436" ca="1">IF(AND($A436&lt;&gt;"",$A436&lt;&gt;"fin"),IF(INDEX(Dépenses!$A$2:$T$5000,$B436,L$1)="","",INDEX(Dépenses!$A$2:$T$5000,$B436,L$1)),"")</f>
        <v/>
      </c>
      <c r="M436" s="10" t="str" cm="1">
        <f t="array" aca="1" ref="M436" ca="1">IF(AND($A436&lt;&gt;"",$A436&lt;&gt;"fin"),IF(INDEX(Dépenses!$A$2:$T$5000,$B436,M$1)="","",INDEX(Dépenses!$A$2:$T$5000,$B436,M$1)),"")</f>
        <v/>
      </c>
      <c r="N436" s="10" t="str" cm="1">
        <f t="array" aca="1" ref="N436" ca="1">IF(AND($A436&lt;&gt;"",$A436&lt;&gt;"fin"),IF(INDEX(Dépenses!$A$2:$T$5000,$B436,N$1)="","",INDEX(Dépenses!$A$2:$T$5000,$B436,N$1)),"")</f>
        <v/>
      </c>
      <c r="O436" s="10" t="str" cm="1">
        <f t="array" aca="1" ref="O436" ca="1">IF(AND($A436&lt;&gt;"",$A436&lt;&gt;"fin"),IF(INDEX(Dépenses!$A$2:$T$5000,$B436,O$1)="","",INDEX(Dépenses!$A$2:$T$5000,$B436,O$1)),"")</f>
        <v/>
      </c>
      <c r="P436" s="10" t="str" cm="1">
        <f t="array" aca="1" ref="P436" ca="1">IF(AND($A436&lt;&gt;"",$A436&lt;&gt;"fin"),IF(INDEX(Dépenses!$A$2:$T$5000,$B436,P$1)="","",INDEX(Dépenses!$A$2:$T$5000,$B436,P$1)),"")</f>
        <v/>
      </c>
      <c r="Q436" s="10" t="str" cm="1">
        <f t="array" aca="1" ref="Q436" ca="1">IF(AND($A436&lt;&gt;"",$A436&lt;&gt;"fin"),IF(INDEX(Dépenses!$A$2:$T$5000,$B436,Q$1)="","",INDEX(Dépenses!$A$2:$T$5000,$B436,Q$1)),"")</f>
        <v/>
      </c>
      <c r="R436" s="10" t="str" cm="1">
        <f t="array" aca="1" ref="R436" ca="1">IF(AND($A436&lt;&gt;"",$A436&lt;&gt;"fin"),IF(INDEX(Dépenses!$A$2:$T$5000,$B436,R$1)="","",INDEX(Dépenses!$A$2:$T$5000,$B436,R$1)),"")</f>
        <v/>
      </c>
      <c r="S436" s="10" t="str" cm="1">
        <f t="array" aca="1" ref="S436" ca="1">IF(AND($A436&lt;&gt;"",$A436&lt;&gt;"fin"),IF(INDEX(Dépenses!$A$2:$T$5000,$B436,S$1)="","",INDEX(Dépenses!$A$2:$T$5000,$B436,S$1)),"")</f>
        <v/>
      </c>
      <c r="T436" s="10" t="str" cm="1">
        <f t="array" aca="1" ref="T436" ca="1">IF(AND($A436&lt;&gt;"",$A436&lt;&gt;"fin"),IF(INDEX(Dépenses!$A$2:$T$5000,$B436,T$1)="","",INDEX(Dépenses!$A$2:$T$5000,$B436,T$1)),"")</f>
        <v/>
      </c>
    </row>
    <row r="437" spans="1:20" x14ac:dyDescent="0.25">
      <c r="A437" t="str">
        <f ca="1">IF(OR(A436="",A436="fin"),"",IF(ISNA(MATCH($F$3,OFFSET(Dépenses!$F$2:$F$5000,B436,0),0)),"fin",MATCH($F$3,OFFSET(Dépenses!$F$2:$F$5000,B436,0),0)))</f>
        <v/>
      </c>
      <c r="B437" t="str">
        <f t="shared" ca="1" si="8"/>
        <v/>
      </c>
      <c r="D437" s="79" t="str" cm="1">
        <f t="array" aca="1" ref="D437" ca="1">IF(AND($A437&lt;&gt;"",$A437&lt;&gt;"fin"),IF(INDEX(Dépenses!$A$2:$O$5000,$B437,D$1)="","",INDEX(Dépenses!$A$2:$O$5000,$B437,D$1)),"")</f>
        <v/>
      </c>
      <c r="E437" s="79" t="str" cm="1">
        <f t="array" aca="1" ref="E437" ca="1">IF(AND($A437&lt;&gt;"",$A437&lt;&gt;"fin"),IF(INDEX(Dépenses!$A$2:$O$5000,$B437,E$1)="","",INDEX(Dépenses!$A$2:$O$5000,$B437,E$1)),"")</f>
        <v/>
      </c>
      <c r="F437" s="79" t="str" cm="1">
        <f t="array" aca="1" ref="F437" ca="1">IF(AND($A437&lt;&gt;"",$A437&lt;&gt;"fin"),IF(INDEX(Dépenses!$A$2:$O$5000,$B437,F$1)="","",INDEX(Dépenses!$A$2:$O$5000,$B437,F$1)),"")</f>
        <v/>
      </c>
      <c r="G437" s="80" t="str" cm="1">
        <f t="array" aca="1" ref="G437" ca="1">IF(AND($A437&lt;&gt;"",$A437&lt;&gt;"fin"),IF(INDEX(Dépenses!$A$2:$O$5000,$B437,G$1)="","",INDEX(Dépenses!$A$2:$O$5000,$B437,G$1)),"")</f>
        <v/>
      </c>
      <c r="H437" s="11" t="str" cm="1">
        <f t="array" aca="1" ref="H437" ca="1">IF(AND($A437&lt;&gt;"",$A437&lt;&gt;"fin"),IF(INDEX(Dépenses!$A$2:$O$5000,$B437,H$1)="","",INDEX(Dépenses!$A$2:$O$5000,$B437,H$1)),"")</f>
        <v/>
      </c>
      <c r="I437" s="79" t="str" cm="1">
        <f t="array" aca="1" ref="I437" ca="1">IF(AND($A437&lt;&gt;"",$A437&lt;&gt;"fin"),IF(INDEX(Dépenses!$A$2:$O$5000,$B437,I$1)="","",INDEX(Dépenses!$A$2:$O$5000,$B437,I$1)),"")</f>
        <v/>
      </c>
      <c r="J437" s="81" t="str" cm="1">
        <f t="array" aca="1" ref="J437" ca="1">IF(AND($A437&lt;&gt;"",$A437&lt;&gt;"fin"),IF(INDEX(Dépenses!$A$2:$O$5000,$B437,J$1)="","",INDEX(Dépenses!$A$2:$O$5000,$B437,J$1)),"")</f>
        <v/>
      </c>
      <c r="K437" s="10" t="str" cm="1">
        <f t="array" aca="1" ref="K437" ca="1">IF(AND($A437&lt;&gt;"",$A437&lt;&gt;"fin"),IF(INDEX(Dépenses!$A$2:$T$5000,$B437,K$1)="","",INDEX(Dépenses!$A$2:$T$5000,$B437,K$1)),"")</f>
        <v/>
      </c>
      <c r="L437" s="10" t="str" cm="1">
        <f t="array" aca="1" ref="L437" ca="1">IF(AND($A437&lt;&gt;"",$A437&lt;&gt;"fin"),IF(INDEX(Dépenses!$A$2:$T$5000,$B437,L$1)="","",INDEX(Dépenses!$A$2:$T$5000,$B437,L$1)),"")</f>
        <v/>
      </c>
      <c r="M437" s="10" t="str" cm="1">
        <f t="array" aca="1" ref="M437" ca="1">IF(AND($A437&lt;&gt;"",$A437&lt;&gt;"fin"),IF(INDEX(Dépenses!$A$2:$T$5000,$B437,M$1)="","",INDEX(Dépenses!$A$2:$T$5000,$B437,M$1)),"")</f>
        <v/>
      </c>
      <c r="N437" s="10" t="str" cm="1">
        <f t="array" aca="1" ref="N437" ca="1">IF(AND($A437&lt;&gt;"",$A437&lt;&gt;"fin"),IF(INDEX(Dépenses!$A$2:$T$5000,$B437,N$1)="","",INDEX(Dépenses!$A$2:$T$5000,$B437,N$1)),"")</f>
        <v/>
      </c>
      <c r="O437" s="10" t="str" cm="1">
        <f t="array" aca="1" ref="O437" ca="1">IF(AND($A437&lt;&gt;"",$A437&lt;&gt;"fin"),IF(INDEX(Dépenses!$A$2:$T$5000,$B437,O$1)="","",INDEX(Dépenses!$A$2:$T$5000,$B437,O$1)),"")</f>
        <v/>
      </c>
      <c r="P437" s="10" t="str" cm="1">
        <f t="array" aca="1" ref="P437" ca="1">IF(AND($A437&lt;&gt;"",$A437&lt;&gt;"fin"),IF(INDEX(Dépenses!$A$2:$T$5000,$B437,P$1)="","",INDEX(Dépenses!$A$2:$T$5000,$B437,P$1)),"")</f>
        <v/>
      </c>
      <c r="Q437" s="10" t="str" cm="1">
        <f t="array" aca="1" ref="Q437" ca="1">IF(AND($A437&lt;&gt;"",$A437&lt;&gt;"fin"),IF(INDEX(Dépenses!$A$2:$T$5000,$B437,Q$1)="","",INDEX(Dépenses!$A$2:$T$5000,$B437,Q$1)),"")</f>
        <v/>
      </c>
      <c r="R437" s="10" t="str" cm="1">
        <f t="array" aca="1" ref="R437" ca="1">IF(AND($A437&lt;&gt;"",$A437&lt;&gt;"fin"),IF(INDEX(Dépenses!$A$2:$T$5000,$B437,R$1)="","",INDEX(Dépenses!$A$2:$T$5000,$B437,R$1)),"")</f>
        <v/>
      </c>
      <c r="S437" s="10" t="str" cm="1">
        <f t="array" aca="1" ref="S437" ca="1">IF(AND($A437&lt;&gt;"",$A437&lt;&gt;"fin"),IF(INDEX(Dépenses!$A$2:$T$5000,$B437,S$1)="","",INDEX(Dépenses!$A$2:$T$5000,$B437,S$1)),"")</f>
        <v/>
      </c>
      <c r="T437" s="10" t="str" cm="1">
        <f t="array" aca="1" ref="T437" ca="1">IF(AND($A437&lt;&gt;"",$A437&lt;&gt;"fin"),IF(INDEX(Dépenses!$A$2:$T$5000,$B437,T$1)="","",INDEX(Dépenses!$A$2:$T$5000,$B437,T$1)),"")</f>
        <v/>
      </c>
    </row>
    <row r="438" spans="1:20" x14ac:dyDescent="0.25">
      <c r="A438" t="str">
        <f ca="1">IF(OR(A437="",A437="fin"),"",IF(ISNA(MATCH($F$3,OFFSET(Dépenses!$F$2:$F$5000,B437,0),0)),"fin",MATCH($F$3,OFFSET(Dépenses!$F$2:$F$5000,B437,0),0)))</f>
        <v/>
      </c>
      <c r="B438" t="str">
        <f t="shared" ca="1" si="8"/>
        <v/>
      </c>
      <c r="D438" s="79" t="str" cm="1">
        <f t="array" aca="1" ref="D438" ca="1">IF(AND($A438&lt;&gt;"",$A438&lt;&gt;"fin"),IF(INDEX(Dépenses!$A$2:$O$5000,$B438,D$1)="","",INDEX(Dépenses!$A$2:$O$5000,$B438,D$1)),"")</f>
        <v/>
      </c>
      <c r="E438" s="79" t="str" cm="1">
        <f t="array" aca="1" ref="E438" ca="1">IF(AND($A438&lt;&gt;"",$A438&lt;&gt;"fin"),IF(INDEX(Dépenses!$A$2:$O$5000,$B438,E$1)="","",INDEX(Dépenses!$A$2:$O$5000,$B438,E$1)),"")</f>
        <v/>
      </c>
      <c r="F438" s="79" t="str" cm="1">
        <f t="array" aca="1" ref="F438" ca="1">IF(AND($A438&lt;&gt;"",$A438&lt;&gt;"fin"),IF(INDEX(Dépenses!$A$2:$O$5000,$B438,F$1)="","",INDEX(Dépenses!$A$2:$O$5000,$B438,F$1)),"")</f>
        <v/>
      </c>
      <c r="G438" s="80" t="str" cm="1">
        <f t="array" aca="1" ref="G438" ca="1">IF(AND($A438&lt;&gt;"",$A438&lt;&gt;"fin"),IF(INDEX(Dépenses!$A$2:$O$5000,$B438,G$1)="","",INDEX(Dépenses!$A$2:$O$5000,$B438,G$1)),"")</f>
        <v/>
      </c>
      <c r="H438" s="11" t="str" cm="1">
        <f t="array" aca="1" ref="H438" ca="1">IF(AND($A438&lt;&gt;"",$A438&lt;&gt;"fin"),IF(INDEX(Dépenses!$A$2:$O$5000,$B438,H$1)="","",INDEX(Dépenses!$A$2:$O$5000,$B438,H$1)),"")</f>
        <v/>
      </c>
      <c r="I438" s="79" t="str" cm="1">
        <f t="array" aca="1" ref="I438" ca="1">IF(AND($A438&lt;&gt;"",$A438&lt;&gt;"fin"),IF(INDEX(Dépenses!$A$2:$O$5000,$B438,I$1)="","",INDEX(Dépenses!$A$2:$O$5000,$B438,I$1)),"")</f>
        <v/>
      </c>
      <c r="J438" s="81" t="str" cm="1">
        <f t="array" aca="1" ref="J438" ca="1">IF(AND($A438&lt;&gt;"",$A438&lt;&gt;"fin"),IF(INDEX(Dépenses!$A$2:$O$5000,$B438,J$1)="","",INDEX(Dépenses!$A$2:$O$5000,$B438,J$1)),"")</f>
        <v/>
      </c>
      <c r="K438" s="10" t="str" cm="1">
        <f t="array" aca="1" ref="K438" ca="1">IF(AND($A438&lt;&gt;"",$A438&lt;&gt;"fin"),IF(INDEX(Dépenses!$A$2:$T$5000,$B438,K$1)="","",INDEX(Dépenses!$A$2:$T$5000,$B438,K$1)),"")</f>
        <v/>
      </c>
      <c r="L438" s="10" t="str" cm="1">
        <f t="array" aca="1" ref="L438" ca="1">IF(AND($A438&lt;&gt;"",$A438&lt;&gt;"fin"),IF(INDEX(Dépenses!$A$2:$T$5000,$B438,L$1)="","",INDEX(Dépenses!$A$2:$T$5000,$B438,L$1)),"")</f>
        <v/>
      </c>
      <c r="M438" s="10" t="str" cm="1">
        <f t="array" aca="1" ref="M438" ca="1">IF(AND($A438&lt;&gt;"",$A438&lt;&gt;"fin"),IF(INDEX(Dépenses!$A$2:$T$5000,$B438,M$1)="","",INDEX(Dépenses!$A$2:$T$5000,$B438,M$1)),"")</f>
        <v/>
      </c>
      <c r="N438" s="10" t="str" cm="1">
        <f t="array" aca="1" ref="N438" ca="1">IF(AND($A438&lt;&gt;"",$A438&lt;&gt;"fin"),IF(INDEX(Dépenses!$A$2:$T$5000,$B438,N$1)="","",INDEX(Dépenses!$A$2:$T$5000,$B438,N$1)),"")</f>
        <v/>
      </c>
      <c r="O438" s="10" t="str" cm="1">
        <f t="array" aca="1" ref="O438" ca="1">IF(AND($A438&lt;&gt;"",$A438&lt;&gt;"fin"),IF(INDEX(Dépenses!$A$2:$T$5000,$B438,O$1)="","",INDEX(Dépenses!$A$2:$T$5000,$B438,O$1)),"")</f>
        <v/>
      </c>
      <c r="P438" s="10" t="str" cm="1">
        <f t="array" aca="1" ref="P438" ca="1">IF(AND($A438&lt;&gt;"",$A438&lt;&gt;"fin"),IF(INDEX(Dépenses!$A$2:$T$5000,$B438,P$1)="","",INDEX(Dépenses!$A$2:$T$5000,$B438,P$1)),"")</f>
        <v/>
      </c>
      <c r="Q438" s="10" t="str" cm="1">
        <f t="array" aca="1" ref="Q438" ca="1">IF(AND($A438&lt;&gt;"",$A438&lt;&gt;"fin"),IF(INDEX(Dépenses!$A$2:$T$5000,$B438,Q$1)="","",INDEX(Dépenses!$A$2:$T$5000,$B438,Q$1)),"")</f>
        <v/>
      </c>
      <c r="R438" s="10" t="str" cm="1">
        <f t="array" aca="1" ref="R438" ca="1">IF(AND($A438&lt;&gt;"",$A438&lt;&gt;"fin"),IF(INDEX(Dépenses!$A$2:$T$5000,$B438,R$1)="","",INDEX(Dépenses!$A$2:$T$5000,$B438,R$1)),"")</f>
        <v/>
      </c>
      <c r="S438" s="10" t="str" cm="1">
        <f t="array" aca="1" ref="S438" ca="1">IF(AND($A438&lt;&gt;"",$A438&lt;&gt;"fin"),IF(INDEX(Dépenses!$A$2:$T$5000,$B438,S$1)="","",INDEX(Dépenses!$A$2:$T$5000,$B438,S$1)),"")</f>
        <v/>
      </c>
      <c r="T438" s="10" t="str" cm="1">
        <f t="array" aca="1" ref="T438" ca="1">IF(AND($A438&lt;&gt;"",$A438&lt;&gt;"fin"),IF(INDEX(Dépenses!$A$2:$T$5000,$B438,T$1)="","",INDEX(Dépenses!$A$2:$T$5000,$B438,T$1)),"")</f>
        <v/>
      </c>
    </row>
    <row r="439" spans="1:20" x14ac:dyDescent="0.25">
      <c r="A439" t="str">
        <f ca="1">IF(OR(A438="",A438="fin"),"",IF(ISNA(MATCH($F$3,OFFSET(Dépenses!$F$2:$F$5000,B438,0),0)),"fin",MATCH($F$3,OFFSET(Dépenses!$F$2:$F$5000,B438,0),0)))</f>
        <v/>
      </c>
      <c r="B439" t="str">
        <f t="shared" ca="1" si="8"/>
        <v/>
      </c>
      <c r="D439" s="79" t="str" cm="1">
        <f t="array" aca="1" ref="D439" ca="1">IF(AND($A439&lt;&gt;"",$A439&lt;&gt;"fin"),IF(INDEX(Dépenses!$A$2:$O$5000,$B439,D$1)="","",INDEX(Dépenses!$A$2:$O$5000,$B439,D$1)),"")</f>
        <v/>
      </c>
      <c r="E439" s="79" t="str" cm="1">
        <f t="array" aca="1" ref="E439" ca="1">IF(AND($A439&lt;&gt;"",$A439&lt;&gt;"fin"),IF(INDEX(Dépenses!$A$2:$O$5000,$B439,E$1)="","",INDEX(Dépenses!$A$2:$O$5000,$B439,E$1)),"")</f>
        <v/>
      </c>
      <c r="F439" s="79" t="str" cm="1">
        <f t="array" aca="1" ref="F439" ca="1">IF(AND($A439&lt;&gt;"",$A439&lt;&gt;"fin"),IF(INDEX(Dépenses!$A$2:$O$5000,$B439,F$1)="","",INDEX(Dépenses!$A$2:$O$5000,$B439,F$1)),"")</f>
        <v/>
      </c>
      <c r="G439" s="80" t="str" cm="1">
        <f t="array" aca="1" ref="G439" ca="1">IF(AND($A439&lt;&gt;"",$A439&lt;&gt;"fin"),IF(INDEX(Dépenses!$A$2:$O$5000,$B439,G$1)="","",INDEX(Dépenses!$A$2:$O$5000,$B439,G$1)),"")</f>
        <v/>
      </c>
      <c r="H439" s="11" t="str" cm="1">
        <f t="array" aca="1" ref="H439" ca="1">IF(AND($A439&lt;&gt;"",$A439&lt;&gt;"fin"),IF(INDEX(Dépenses!$A$2:$O$5000,$B439,H$1)="","",INDEX(Dépenses!$A$2:$O$5000,$B439,H$1)),"")</f>
        <v/>
      </c>
      <c r="I439" s="79" t="str" cm="1">
        <f t="array" aca="1" ref="I439" ca="1">IF(AND($A439&lt;&gt;"",$A439&lt;&gt;"fin"),IF(INDEX(Dépenses!$A$2:$O$5000,$B439,I$1)="","",INDEX(Dépenses!$A$2:$O$5000,$B439,I$1)),"")</f>
        <v/>
      </c>
      <c r="J439" s="81" t="str" cm="1">
        <f t="array" aca="1" ref="J439" ca="1">IF(AND($A439&lt;&gt;"",$A439&lt;&gt;"fin"),IF(INDEX(Dépenses!$A$2:$O$5000,$B439,J$1)="","",INDEX(Dépenses!$A$2:$O$5000,$B439,J$1)),"")</f>
        <v/>
      </c>
      <c r="K439" s="10" t="str" cm="1">
        <f t="array" aca="1" ref="K439" ca="1">IF(AND($A439&lt;&gt;"",$A439&lt;&gt;"fin"),IF(INDEX(Dépenses!$A$2:$T$5000,$B439,K$1)="","",INDEX(Dépenses!$A$2:$T$5000,$B439,K$1)),"")</f>
        <v/>
      </c>
      <c r="L439" s="10" t="str" cm="1">
        <f t="array" aca="1" ref="L439" ca="1">IF(AND($A439&lt;&gt;"",$A439&lt;&gt;"fin"),IF(INDEX(Dépenses!$A$2:$T$5000,$B439,L$1)="","",INDEX(Dépenses!$A$2:$T$5000,$B439,L$1)),"")</f>
        <v/>
      </c>
      <c r="M439" s="10" t="str" cm="1">
        <f t="array" aca="1" ref="M439" ca="1">IF(AND($A439&lt;&gt;"",$A439&lt;&gt;"fin"),IF(INDEX(Dépenses!$A$2:$T$5000,$B439,M$1)="","",INDEX(Dépenses!$A$2:$T$5000,$B439,M$1)),"")</f>
        <v/>
      </c>
      <c r="N439" s="10" t="str" cm="1">
        <f t="array" aca="1" ref="N439" ca="1">IF(AND($A439&lt;&gt;"",$A439&lt;&gt;"fin"),IF(INDEX(Dépenses!$A$2:$T$5000,$B439,N$1)="","",INDEX(Dépenses!$A$2:$T$5000,$B439,N$1)),"")</f>
        <v/>
      </c>
      <c r="O439" s="10" t="str" cm="1">
        <f t="array" aca="1" ref="O439" ca="1">IF(AND($A439&lt;&gt;"",$A439&lt;&gt;"fin"),IF(INDEX(Dépenses!$A$2:$T$5000,$B439,O$1)="","",INDEX(Dépenses!$A$2:$T$5000,$B439,O$1)),"")</f>
        <v/>
      </c>
      <c r="P439" s="10" t="str" cm="1">
        <f t="array" aca="1" ref="P439" ca="1">IF(AND($A439&lt;&gt;"",$A439&lt;&gt;"fin"),IF(INDEX(Dépenses!$A$2:$T$5000,$B439,P$1)="","",INDEX(Dépenses!$A$2:$T$5000,$B439,P$1)),"")</f>
        <v/>
      </c>
      <c r="Q439" s="10" t="str" cm="1">
        <f t="array" aca="1" ref="Q439" ca="1">IF(AND($A439&lt;&gt;"",$A439&lt;&gt;"fin"),IF(INDEX(Dépenses!$A$2:$T$5000,$B439,Q$1)="","",INDEX(Dépenses!$A$2:$T$5000,$B439,Q$1)),"")</f>
        <v/>
      </c>
      <c r="R439" s="10" t="str" cm="1">
        <f t="array" aca="1" ref="R439" ca="1">IF(AND($A439&lt;&gt;"",$A439&lt;&gt;"fin"),IF(INDEX(Dépenses!$A$2:$T$5000,$B439,R$1)="","",INDEX(Dépenses!$A$2:$T$5000,$B439,R$1)),"")</f>
        <v/>
      </c>
      <c r="S439" s="10" t="str" cm="1">
        <f t="array" aca="1" ref="S439" ca="1">IF(AND($A439&lt;&gt;"",$A439&lt;&gt;"fin"),IF(INDEX(Dépenses!$A$2:$T$5000,$B439,S$1)="","",INDEX(Dépenses!$A$2:$T$5000,$B439,S$1)),"")</f>
        <v/>
      </c>
      <c r="T439" s="10" t="str" cm="1">
        <f t="array" aca="1" ref="T439" ca="1">IF(AND($A439&lt;&gt;"",$A439&lt;&gt;"fin"),IF(INDEX(Dépenses!$A$2:$T$5000,$B439,T$1)="","",INDEX(Dépenses!$A$2:$T$5000,$B439,T$1)),"")</f>
        <v/>
      </c>
    </row>
    <row r="440" spans="1:20" x14ac:dyDescent="0.25">
      <c r="A440" t="str">
        <f ca="1">IF(OR(A439="",A439="fin"),"",IF(ISNA(MATCH($F$3,OFFSET(Dépenses!$F$2:$F$5000,B439,0),0)),"fin",MATCH($F$3,OFFSET(Dépenses!$F$2:$F$5000,B439,0),0)))</f>
        <v/>
      </c>
      <c r="B440" t="str">
        <f t="shared" ca="1" si="8"/>
        <v/>
      </c>
      <c r="D440" s="79" t="str" cm="1">
        <f t="array" aca="1" ref="D440" ca="1">IF(AND($A440&lt;&gt;"",$A440&lt;&gt;"fin"),IF(INDEX(Dépenses!$A$2:$O$5000,$B440,D$1)="","",INDEX(Dépenses!$A$2:$O$5000,$B440,D$1)),"")</f>
        <v/>
      </c>
      <c r="E440" s="79" t="str" cm="1">
        <f t="array" aca="1" ref="E440" ca="1">IF(AND($A440&lt;&gt;"",$A440&lt;&gt;"fin"),IF(INDEX(Dépenses!$A$2:$O$5000,$B440,E$1)="","",INDEX(Dépenses!$A$2:$O$5000,$B440,E$1)),"")</f>
        <v/>
      </c>
      <c r="F440" s="79" t="str" cm="1">
        <f t="array" aca="1" ref="F440" ca="1">IF(AND($A440&lt;&gt;"",$A440&lt;&gt;"fin"),IF(INDEX(Dépenses!$A$2:$O$5000,$B440,F$1)="","",INDEX(Dépenses!$A$2:$O$5000,$B440,F$1)),"")</f>
        <v/>
      </c>
      <c r="G440" s="80" t="str" cm="1">
        <f t="array" aca="1" ref="G440" ca="1">IF(AND($A440&lt;&gt;"",$A440&lt;&gt;"fin"),IF(INDEX(Dépenses!$A$2:$O$5000,$B440,G$1)="","",INDEX(Dépenses!$A$2:$O$5000,$B440,G$1)),"")</f>
        <v/>
      </c>
      <c r="H440" s="11" t="str" cm="1">
        <f t="array" aca="1" ref="H440" ca="1">IF(AND($A440&lt;&gt;"",$A440&lt;&gt;"fin"),IF(INDEX(Dépenses!$A$2:$O$5000,$B440,H$1)="","",INDEX(Dépenses!$A$2:$O$5000,$B440,H$1)),"")</f>
        <v/>
      </c>
      <c r="I440" s="79" t="str" cm="1">
        <f t="array" aca="1" ref="I440" ca="1">IF(AND($A440&lt;&gt;"",$A440&lt;&gt;"fin"),IF(INDEX(Dépenses!$A$2:$O$5000,$B440,I$1)="","",INDEX(Dépenses!$A$2:$O$5000,$B440,I$1)),"")</f>
        <v/>
      </c>
      <c r="J440" s="81" t="str" cm="1">
        <f t="array" aca="1" ref="J440" ca="1">IF(AND($A440&lt;&gt;"",$A440&lt;&gt;"fin"),IF(INDEX(Dépenses!$A$2:$O$5000,$B440,J$1)="","",INDEX(Dépenses!$A$2:$O$5000,$B440,J$1)),"")</f>
        <v/>
      </c>
      <c r="K440" s="10" t="str" cm="1">
        <f t="array" aca="1" ref="K440" ca="1">IF(AND($A440&lt;&gt;"",$A440&lt;&gt;"fin"),IF(INDEX(Dépenses!$A$2:$T$5000,$B440,K$1)="","",INDEX(Dépenses!$A$2:$T$5000,$B440,K$1)),"")</f>
        <v/>
      </c>
      <c r="L440" s="10" t="str" cm="1">
        <f t="array" aca="1" ref="L440" ca="1">IF(AND($A440&lt;&gt;"",$A440&lt;&gt;"fin"),IF(INDEX(Dépenses!$A$2:$T$5000,$B440,L$1)="","",INDEX(Dépenses!$A$2:$T$5000,$B440,L$1)),"")</f>
        <v/>
      </c>
      <c r="M440" s="10" t="str" cm="1">
        <f t="array" aca="1" ref="M440" ca="1">IF(AND($A440&lt;&gt;"",$A440&lt;&gt;"fin"),IF(INDEX(Dépenses!$A$2:$T$5000,$B440,M$1)="","",INDEX(Dépenses!$A$2:$T$5000,$B440,M$1)),"")</f>
        <v/>
      </c>
      <c r="N440" s="10" t="str" cm="1">
        <f t="array" aca="1" ref="N440" ca="1">IF(AND($A440&lt;&gt;"",$A440&lt;&gt;"fin"),IF(INDEX(Dépenses!$A$2:$T$5000,$B440,N$1)="","",INDEX(Dépenses!$A$2:$T$5000,$B440,N$1)),"")</f>
        <v/>
      </c>
      <c r="O440" s="10" t="str" cm="1">
        <f t="array" aca="1" ref="O440" ca="1">IF(AND($A440&lt;&gt;"",$A440&lt;&gt;"fin"),IF(INDEX(Dépenses!$A$2:$T$5000,$B440,O$1)="","",INDEX(Dépenses!$A$2:$T$5000,$B440,O$1)),"")</f>
        <v/>
      </c>
      <c r="P440" s="10" t="str" cm="1">
        <f t="array" aca="1" ref="P440" ca="1">IF(AND($A440&lt;&gt;"",$A440&lt;&gt;"fin"),IF(INDEX(Dépenses!$A$2:$T$5000,$B440,P$1)="","",INDEX(Dépenses!$A$2:$T$5000,$B440,P$1)),"")</f>
        <v/>
      </c>
      <c r="Q440" s="10" t="str" cm="1">
        <f t="array" aca="1" ref="Q440" ca="1">IF(AND($A440&lt;&gt;"",$A440&lt;&gt;"fin"),IF(INDEX(Dépenses!$A$2:$T$5000,$B440,Q$1)="","",INDEX(Dépenses!$A$2:$T$5000,$B440,Q$1)),"")</f>
        <v/>
      </c>
      <c r="R440" s="10" t="str" cm="1">
        <f t="array" aca="1" ref="R440" ca="1">IF(AND($A440&lt;&gt;"",$A440&lt;&gt;"fin"),IF(INDEX(Dépenses!$A$2:$T$5000,$B440,R$1)="","",INDEX(Dépenses!$A$2:$T$5000,$B440,R$1)),"")</f>
        <v/>
      </c>
      <c r="S440" s="10" t="str" cm="1">
        <f t="array" aca="1" ref="S440" ca="1">IF(AND($A440&lt;&gt;"",$A440&lt;&gt;"fin"),IF(INDEX(Dépenses!$A$2:$T$5000,$B440,S$1)="","",INDEX(Dépenses!$A$2:$T$5000,$B440,S$1)),"")</f>
        <v/>
      </c>
      <c r="T440" s="10" t="str" cm="1">
        <f t="array" aca="1" ref="T440" ca="1">IF(AND($A440&lt;&gt;"",$A440&lt;&gt;"fin"),IF(INDEX(Dépenses!$A$2:$T$5000,$B440,T$1)="","",INDEX(Dépenses!$A$2:$T$5000,$B440,T$1)),"")</f>
        <v/>
      </c>
    </row>
    <row r="441" spans="1:20" x14ac:dyDescent="0.25">
      <c r="A441" t="str">
        <f ca="1">IF(OR(A440="",A440="fin"),"",IF(ISNA(MATCH($F$3,OFFSET(Dépenses!$F$2:$F$5000,B440,0),0)),"fin",MATCH($F$3,OFFSET(Dépenses!$F$2:$F$5000,B440,0),0)))</f>
        <v/>
      </c>
      <c r="B441" t="str">
        <f t="shared" ca="1" si="8"/>
        <v/>
      </c>
      <c r="D441" s="79" t="str" cm="1">
        <f t="array" aca="1" ref="D441" ca="1">IF(AND($A441&lt;&gt;"",$A441&lt;&gt;"fin"),IF(INDEX(Dépenses!$A$2:$O$5000,$B441,D$1)="","",INDEX(Dépenses!$A$2:$O$5000,$B441,D$1)),"")</f>
        <v/>
      </c>
      <c r="E441" s="79" t="str" cm="1">
        <f t="array" aca="1" ref="E441" ca="1">IF(AND($A441&lt;&gt;"",$A441&lt;&gt;"fin"),IF(INDEX(Dépenses!$A$2:$O$5000,$B441,E$1)="","",INDEX(Dépenses!$A$2:$O$5000,$B441,E$1)),"")</f>
        <v/>
      </c>
      <c r="F441" s="79" t="str" cm="1">
        <f t="array" aca="1" ref="F441" ca="1">IF(AND($A441&lt;&gt;"",$A441&lt;&gt;"fin"),IF(INDEX(Dépenses!$A$2:$O$5000,$B441,F$1)="","",INDEX(Dépenses!$A$2:$O$5000,$B441,F$1)),"")</f>
        <v/>
      </c>
      <c r="G441" s="80" t="str" cm="1">
        <f t="array" aca="1" ref="G441" ca="1">IF(AND($A441&lt;&gt;"",$A441&lt;&gt;"fin"),IF(INDEX(Dépenses!$A$2:$O$5000,$B441,G$1)="","",INDEX(Dépenses!$A$2:$O$5000,$B441,G$1)),"")</f>
        <v/>
      </c>
      <c r="H441" s="11" t="str" cm="1">
        <f t="array" aca="1" ref="H441" ca="1">IF(AND($A441&lt;&gt;"",$A441&lt;&gt;"fin"),IF(INDEX(Dépenses!$A$2:$O$5000,$B441,H$1)="","",INDEX(Dépenses!$A$2:$O$5000,$B441,H$1)),"")</f>
        <v/>
      </c>
      <c r="I441" s="79" t="str" cm="1">
        <f t="array" aca="1" ref="I441" ca="1">IF(AND($A441&lt;&gt;"",$A441&lt;&gt;"fin"),IF(INDEX(Dépenses!$A$2:$O$5000,$B441,I$1)="","",INDEX(Dépenses!$A$2:$O$5000,$B441,I$1)),"")</f>
        <v/>
      </c>
      <c r="J441" s="81" t="str" cm="1">
        <f t="array" aca="1" ref="J441" ca="1">IF(AND($A441&lt;&gt;"",$A441&lt;&gt;"fin"),IF(INDEX(Dépenses!$A$2:$O$5000,$B441,J$1)="","",INDEX(Dépenses!$A$2:$O$5000,$B441,J$1)),"")</f>
        <v/>
      </c>
      <c r="K441" s="10" t="str" cm="1">
        <f t="array" aca="1" ref="K441" ca="1">IF(AND($A441&lt;&gt;"",$A441&lt;&gt;"fin"),IF(INDEX(Dépenses!$A$2:$T$5000,$B441,K$1)="","",INDEX(Dépenses!$A$2:$T$5000,$B441,K$1)),"")</f>
        <v/>
      </c>
      <c r="L441" s="10" t="str" cm="1">
        <f t="array" aca="1" ref="L441" ca="1">IF(AND($A441&lt;&gt;"",$A441&lt;&gt;"fin"),IF(INDEX(Dépenses!$A$2:$T$5000,$B441,L$1)="","",INDEX(Dépenses!$A$2:$T$5000,$B441,L$1)),"")</f>
        <v/>
      </c>
      <c r="M441" s="10" t="str" cm="1">
        <f t="array" aca="1" ref="M441" ca="1">IF(AND($A441&lt;&gt;"",$A441&lt;&gt;"fin"),IF(INDEX(Dépenses!$A$2:$T$5000,$B441,M$1)="","",INDEX(Dépenses!$A$2:$T$5000,$B441,M$1)),"")</f>
        <v/>
      </c>
      <c r="N441" s="10" t="str" cm="1">
        <f t="array" aca="1" ref="N441" ca="1">IF(AND($A441&lt;&gt;"",$A441&lt;&gt;"fin"),IF(INDEX(Dépenses!$A$2:$T$5000,$B441,N$1)="","",INDEX(Dépenses!$A$2:$T$5000,$B441,N$1)),"")</f>
        <v/>
      </c>
      <c r="O441" s="10" t="str" cm="1">
        <f t="array" aca="1" ref="O441" ca="1">IF(AND($A441&lt;&gt;"",$A441&lt;&gt;"fin"),IF(INDEX(Dépenses!$A$2:$T$5000,$B441,O$1)="","",INDEX(Dépenses!$A$2:$T$5000,$B441,O$1)),"")</f>
        <v/>
      </c>
      <c r="P441" s="10" t="str" cm="1">
        <f t="array" aca="1" ref="P441" ca="1">IF(AND($A441&lt;&gt;"",$A441&lt;&gt;"fin"),IF(INDEX(Dépenses!$A$2:$T$5000,$B441,P$1)="","",INDEX(Dépenses!$A$2:$T$5000,$B441,P$1)),"")</f>
        <v/>
      </c>
      <c r="Q441" s="10" t="str" cm="1">
        <f t="array" aca="1" ref="Q441" ca="1">IF(AND($A441&lt;&gt;"",$A441&lt;&gt;"fin"),IF(INDEX(Dépenses!$A$2:$T$5000,$B441,Q$1)="","",INDEX(Dépenses!$A$2:$T$5000,$B441,Q$1)),"")</f>
        <v/>
      </c>
      <c r="R441" s="10" t="str" cm="1">
        <f t="array" aca="1" ref="R441" ca="1">IF(AND($A441&lt;&gt;"",$A441&lt;&gt;"fin"),IF(INDEX(Dépenses!$A$2:$T$5000,$B441,R$1)="","",INDEX(Dépenses!$A$2:$T$5000,$B441,R$1)),"")</f>
        <v/>
      </c>
      <c r="S441" s="10" t="str" cm="1">
        <f t="array" aca="1" ref="S441" ca="1">IF(AND($A441&lt;&gt;"",$A441&lt;&gt;"fin"),IF(INDEX(Dépenses!$A$2:$T$5000,$B441,S$1)="","",INDEX(Dépenses!$A$2:$T$5000,$B441,S$1)),"")</f>
        <v/>
      </c>
      <c r="T441" s="10" t="str" cm="1">
        <f t="array" aca="1" ref="T441" ca="1">IF(AND($A441&lt;&gt;"",$A441&lt;&gt;"fin"),IF(INDEX(Dépenses!$A$2:$T$5000,$B441,T$1)="","",INDEX(Dépenses!$A$2:$T$5000,$B441,T$1)),"")</f>
        <v/>
      </c>
    </row>
    <row r="442" spans="1:20" x14ac:dyDescent="0.25">
      <c r="A442" t="str">
        <f ca="1">IF(OR(A441="",A441="fin"),"",IF(ISNA(MATCH($F$3,OFFSET(Dépenses!$F$2:$F$5000,B441,0),0)),"fin",MATCH($F$3,OFFSET(Dépenses!$F$2:$F$5000,B441,0),0)))</f>
        <v/>
      </c>
      <c r="B442" t="str">
        <f t="shared" ca="1" si="8"/>
        <v/>
      </c>
      <c r="D442" s="79" t="str" cm="1">
        <f t="array" aca="1" ref="D442" ca="1">IF(AND($A442&lt;&gt;"",$A442&lt;&gt;"fin"),IF(INDEX(Dépenses!$A$2:$O$5000,$B442,D$1)="","",INDEX(Dépenses!$A$2:$O$5000,$B442,D$1)),"")</f>
        <v/>
      </c>
      <c r="E442" s="79" t="str" cm="1">
        <f t="array" aca="1" ref="E442" ca="1">IF(AND($A442&lt;&gt;"",$A442&lt;&gt;"fin"),IF(INDEX(Dépenses!$A$2:$O$5000,$B442,E$1)="","",INDEX(Dépenses!$A$2:$O$5000,$B442,E$1)),"")</f>
        <v/>
      </c>
      <c r="F442" s="79" t="str" cm="1">
        <f t="array" aca="1" ref="F442" ca="1">IF(AND($A442&lt;&gt;"",$A442&lt;&gt;"fin"),IF(INDEX(Dépenses!$A$2:$O$5000,$B442,F$1)="","",INDEX(Dépenses!$A$2:$O$5000,$B442,F$1)),"")</f>
        <v/>
      </c>
      <c r="G442" s="80" t="str" cm="1">
        <f t="array" aca="1" ref="G442" ca="1">IF(AND($A442&lt;&gt;"",$A442&lt;&gt;"fin"),IF(INDEX(Dépenses!$A$2:$O$5000,$B442,G$1)="","",INDEX(Dépenses!$A$2:$O$5000,$B442,G$1)),"")</f>
        <v/>
      </c>
      <c r="H442" s="11" t="str" cm="1">
        <f t="array" aca="1" ref="H442" ca="1">IF(AND($A442&lt;&gt;"",$A442&lt;&gt;"fin"),IF(INDEX(Dépenses!$A$2:$O$5000,$B442,H$1)="","",INDEX(Dépenses!$A$2:$O$5000,$B442,H$1)),"")</f>
        <v/>
      </c>
      <c r="I442" s="79" t="str" cm="1">
        <f t="array" aca="1" ref="I442" ca="1">IF(AND($A442&lt;&gt;"",$A442&lt;&gt;"fin"),IF(INDEX(Dépenses!$A$2:$O$5000,$B442,I$1)="","",INDEX(Dépenses!$A$2:$O$5000,$B442,I$1)),"")</f>
        <v/>
      </c>
      <c r="J442" s="81" t="str" cm="1">
        <f t="array" aca="1" ref="J442" ca="1">IF(AND($A442&lt;&gt;"",$A442&lt;&gt;"fin"),IF(INDEX(Dépenses!$A$2:$O$5000,$B442,J$1)="","",INDEX(Dépenses!$A$2:$O$5000,$B442,J$1)),"")</f>
        <v/>
      </c>
      <c r="K442" s="10" t="str" cm="1">
        <f t="array" aca="1" ref="K442" ca="1">IF(AND($A442&lt;&gt;"",$A442&lt;&gt;"fin"),IF(INDEX(Dépenses!$A$2:$T$5000,$B442,K$1)="","",INDEX(Dépenses!$A$2:$T$5000,$B442,K$1)),"")</f>
        <v/>
      </c>
      <c r="L442" s="10" t="str" cm="1">
        <f t="array" aca="1" ref="L442" ca="1">IF(AND($A442&lt;&gt;"",$A442&lt;&gt;"fin"),IF(INDEX(Dépenses!$A$2:$T$5000,$B442,L$1)="","",INDEX(Dépenses!$A$2:$T$5000,$B442,L$1)),"")</f>
        <v/>
      </c>
      <c r="M442" s="10" t="str" cm="1">
        <f t="array" aca="1" ref="M442" ca="1">IF(AND($A442&lt;&gt;"",$A442&lt;&gt;"fin"),IF(INDEX(Dépenses!$A$2:$T$5000,$B442,M$1)="","",INDEX(Dépenses!$A$2:$T$5000,$B442,M$1)),"")</f>
        <v/>
      </c>
      <c r="N442" s="10" t="str" cm="1">
        <f t="array" aca="1" ref="N442" ca="1">IF(AND($A442&lt;&gt;"",$A442&lt;&gt;"fin"),IF(INDEX(Dépenses!$A$2:$T$5000,$B442,N$1)="","",INDEX(Dépenses!$A$2:$T$5000,$B442,N$1)),"")</f>
        <v/>
      </c>
      <c r="O442" s="10" t="str" cm="1">
        <f t="array" aca="1" ref="O442" ca="1">IF(AND($A442&lt;&gt;"",$A442&lt;&gt;"fin"),IF(INDEX(Dépenses!$A$2:$T$5000,$B442,O$1)="","",INDEX(Dépenses!$A$2:$T$5000,$B442,O$1)),"")</f>
        <v/>
      </c>
      <c r="P442" s="10" t="str" cm="1">
        <f t="array" aca="1" ref="P442" ca="1">IF(AND($A442&lt;&gt;"",$A442&lt;&gt;"fin"),IF(INDEX(Dépenses!$A$2:$T$5000,$B442,P$1)="","",INDEX(Dépenses!$A$2:$T$5000,$B442,P$1)),"")</f>
        <v/>
      </c>
      <c r="Q442" s="10" t="str" cm="1">
        <f t="array" aca="1" ref="Q442" ca="1">IF(AND($A442&lt;&gt;"",$A442&lt;&gt;"fin"),IF(INDEX(Dépenses!$A$2:$T$5000,$B442,Q$1)="","",INDEX(Dépenses!$A$2:$T$5000,$B442,Q$1)),"")</f>
        <v/>
      </c>
      <c r="R442" s="10" t="str" cm="1">
        <f t="array" aca="1" ref="R442" ca="1">IF(AND($A442&lt;&gt;"",$A442&lt;&gt;"fin"),IF(INDEX(Dépenses!$A$2:$T$5000,$B442,R$1)="","",INDEX(Dépenses!$A$2:$T$5000,$B442,R$1)),"")</f>
        <v/>
      </c>
      <c r="S442" s="10" t="str" cm="1">
        <f t="array" aca="1" ref="S442" ca="1">IF(AND($A442&lt;&gt;"",$A442&lt;&gt;"fin"),IF(INDEX(Dépenses!$A$2:$T$5000,$B442,S$1)="","",INDEX(Dépenses!$A$2:$T$5000,$B442,S$1)),"")</f>
        <v/>
      </c>
      <c r="T442" s="10" t="str" cm="1">
        <f t="array" aca="1" ref="T442" ca="1">IF(AND($A442&lt;&gt;"",$A442&lt;&gt;"fin"),IF(INDEX(Dépenses!$A$2:$T$5000,$B442,T$1)="","",INDEX(Dépenses!$A$2:$T$5000,$B442,T$1)),"")</f>
        <v/>
      </c>
    </row>
    <row r="443" spans="1:20" x14ac:dyDescent="0.25">
      <c r="A443" t="str">
        <f ca="1">IF(OR(A442="",A442="fin"),"",IF(ISNA(MATCH($F$3,OFFSET(Dépenses!$F$2:$F$5000,B442,0),0)),"fin",MATCH($F$3,OFFSET(Dépenses!$F$2:$F$5000,B442,0),0)))</f>
        <v/>
      </c>
      <c r="B443" t="str">
        <f t="shared" ca="1" si="8"/>
        <v/>
      </c>
      <c r="D443" s="79" t="str" cm="1">
        <f t="array" aca="1" ref="D443" ca="1">IF(AND($A443&lt;&gt;"",$A443&lt;&gt;"fin"),IF(INDEX(Dépenses!$A$2:$O$5000,$B443,D$1)="","",INDEX(Dépenses!$A$2:$O$5000,$B443,D$1)),"")</f>
        <v/>
      </c>
      <c r="E443" s="79" t="str" cm="1">
        <f t="array" aca="1" ref="E443" ca="1">IF(AND($A443&lt;&gt;"",$A443&lt;&gt;"fin"),IF(INDEX(Dépenses!$A$2:$O$5000,$B443,E$1)="","",INDEX(Dépenses!$A$2:$O$5000,$B443,E$1)),"")</f>
        <v/>
      </c>
      <c r="F443" s="79" t="str" cm="1">
        <f t="array" aca="1" ref="F443" ca="1">IF(AND($A443&lt;&gt;"",$A443&lt;&gt;"fin"),IF(INDEX(Dépenses!$A$2:$O$5000,$B443,F$1)="","",INDEX(Dépenses!$A$2:$O$5000,$B443,F$1)),"")</f>
        <v/>
      </c>
      <c r="G443" s="80" t="str" cm="1">
        <f t="array" aca="1" ref="G443" ca="1">IF(AND($A443&lt;&gt;"",$A443&lt;&gt;"fin"),IF(INDEX(Dépenses!$A$2:$O$5000,$B443,G$1)="","",INDEX(Dépenses!$A$2:$O$5000,$B443,G$1)),"")</f>
        <v/>
      </c>
      <c r="H443" s="11" t="str" cm="1">
        <f t="array" aca="1" ref="H443" ca="1">IF(AND($A443&lt;&gt;"",$A443&lt;&gt;"fin"),IF(INDEX(Dépenses!$A$2:$O$5000,$B443,H$1)="","",INDEX(Dépenses!$A$2:$O$5000,$B443,H$1)),"")</f>
        <v/>
      </c>
      <c r="I443" s="79" t="str" cm="1">
        <f t="array" aca="1" ref="I443" ca="1">IF(AND($A443&lt;&gt;"",$A443&lt;&gt;"fin"),IF(INDEX(Dépenses!$A$2:$O$5000,$B443,I$1)="","",INDEX(Dépenses!$A$2:$O$5000,$B443,I$1)),"")</f>
        <v/>
      </c>
      <c r="J443" s="81" t="str" cm="1">
        <f t="array" aca="1" ref="J443" ca="1">IF(AND($A443&lt;&gt;"",$A443&lt;&gt;"fin"),IF(INDEX(Dépenses!$A$2:$O$5000,$B443,J$1)="","",INDEX(Dépenses!$A$2:$O$5000,$B443,J$1)),"")</f>
        <v/>
      </c>
      <c r="K443" s="10" t="str" cm="1">
        <f t="array" aca="1" ref="K443" ca="1">IF(AND($A443&lt;&gt;"",$A443&lt;&gt;"fin"),IF(INDEX(Dépenses!$A$2:$T$5000,$B443,K$1)="","",INDEX(Dépenses!$A$2:$T$5000,$B443,K$1)),"")</f>
        <v/>
      </c>
      <c r="L443" s="10" t="str" cm="1">
        <f t="array" aca="1" ref="L443" ca="1">IF(AND($A443&lt;&gt;"",$A443&lt;&gt;"fin"),IF(INDEX(Dépenses!$A$2:$T$5000,$B443,L$1)="","",INDEX(Dépenses!$A$2:$T$5000,$B443,L$1)),"")</f>
        <v/>
      </c>
      <c r="M443" s="10" t="str" cm="1">
        <f t="array" aca="1" ref="M443" ca="1">IF(AND($A443&lt;&gt;"",$A443&lt;&gt;"fin"),IF(INDEX(Dépenses!$A$2:$T$5000,$B443,M$1)="","",INDEX(Dépenses!$A$2:$T$5000,$B443,M$1)),"")</f>
        <v/>
      </c>
      <c r="N443" s="10" t="str" cm="1">
        <f t="array" aca="1" ref="N443" ca="1">IF(AND($A443&lt;&gt;"",$A443&lt;&gt;"fin"),IF(INDEX(Dépenses!$A$2:$T$5000,$B443,N$1)="","",INDEX(Dépenses!$A$2:$T$5000,$B443,N$1)),"")</f>
        <v/>
      </c>
      <c r="O443" s="10" t="str" cm="1">
        <f t="array" aca="1" ref="O443" ca="1">IF(AND($A443&lt;&gt;"",$A443&lt;&gt;"fin"),IF(INDEX(Dépenses!$A$2:$T$5000,$B443,O$1)="","",INDEX(Dépenses!$A$2:$T$5000,$B443,O$1)),"")</f>
        <v/>
      </c>
      <c r="P443" s="10" t="str" cm="1">
        <f t="array" aca="1" ref="P443" ca="1">IF(AND($A443&lt;&gt;"",$A443&lt;&gt;"fin"),IF(INDEX(Dépenses!$A$2:$T$5000,$B443,P$1)="","",INDEX(Dépenses!$A$2:$T$5000,$B443,P$1)),"")</f>
        <v/>
      </c>
      <c r="Q443" s="10" t="str" cm="1">
        <f t="array" aca="1" ref="Q443" ca="1">IF(AND($A443&lt;&gt;"",$A443&lt;&gt;"fin"),IF(INDEX(Dépenses!$A$2:$T$5000,$B443,Q$1)="","",INDEX(Dépenses!$A$2:$T$5000,$B443,Q$1)),"")</f>
        <v/>
      </c>
      <c r="R443" s="10" t="str" cm="1">
        <f t="array" aca="1" ref="R443" ca="1">IF(AND($A443&lt;&gt;"",$A443&lt;&gt;"fin"),IF(INDEX(Dépenses!$A$2:$T$5000,$B443,R$1)="","",INDEX(Dépenses!$A$2:$T$5000,$B443,R$1)),"")</f>
        <v/>
      </c>
      <c r="S443" s="10" t="str" cm="1">
        <f t="array" aca="1" ref="S443" ca="1">IF(AND($A443&lt;&gt;"",$A443&lt;&gt;"fin"),IF(INDEX(Dépenses!$A$2:$T$5000,$B443,S$1)="","",INDEX(Dépenses!$A$2:$T$5000,$B443,S$1)),"")</f>
        <v/>
      </c>
      <c r="T443" s="10" t="str" cm="1">
        <f t="array" aca="1" ref="T443" ca="1">IF(AND($A443&lt;&gt;"",$A443&lt;&gt;"fin"),IF(INDEX(Dépenses!$A$2:$T$5000,$B443,T$1)="","",INDEX(Dépenses!$A$2:$T$5000,$B443,T$1)),"")</f>
        <v/>
      </c>
    </row>
    <row r="444" spans="1:20" x14ac:dyDescent="0.25">
      <c r="A444" t="str">
        <f ca="1">IF(OR(A443="",A443="fin"),"",IF(ISNA(MATCH($F$3,OFFSET(Dépenses!$F$2:$F$5000,B443,0),0)),"fin",MATCH($F$3,OFFSET(Dépenses!$F$2:$F$5000,B443,0),0)))</f>
        <v/>
      </c>
      <c r="B444" t="str">
        <f t="shared" ca="1" si="8"/>
        <v/>
      </c>
      <c r="D444" s="79" t="str" cm="1">
        <f t="array" aca="1" ref="D444" ca="1">IF(AND($A444&lt;&gt;"",$A444&lt;&gt;"fin"),IF(INDEX(Dépenses!$A$2:$O$5000,$B444,D$1)="","",INDEX(Dépenses!$A$2:$O$5000,$B444,D$1)),"")</f>
        <v/>
      </c>
      <c r="E444" s="79" t="str" cm="1">
        <f t="array" aca="1" ref="E444" ca="1">IF(AND($A444&lt;&gt;"",$A444&lt;&gt;"fin"),IF(INDEX(Dépenses!$A$2:$O$5000,$B444,E$1)="","",INDEX(Dépenses!$A$2:$O$5000,$B444,E$1)),"")</f>
        <v/>
      </c>
      <c r="F444" s="79" t="str" cm="1">
        <f t="array" aca="1" ref="F444" ca="1">IF(AND($A444&lt;&gt;"",$A444&lt;&gt;"fin"),IF(INDEX(Dépenses!$A$2:$O$5000,$B444,F$1)="","",INDEX(Dépenses!$A$2:$O$5000,$B444,F$1)),"")</f>
        <v/>
      </c>
      <c r="G444" s="80" t="str" cm="1">
        <f t="array" aca="1" ref="G444" ca="1">IF(AND($A444&lt;&gt;"",$A444&lt;&gt;"fin"),IF(INDEX(Dépenses!$A$2:$O$5000,$B444,G$1)="","",INDEX(Dépenses!$A$2:$O$5000,$B444,G$1)),"")</f>
        <v/>
      </c>
      <c r="H444" s="11" t="str" cm="1">
        <f t="array" aca="1" ref="H444" ca="1">IF(AND($A444&lt;&gt;"",$A444&lt;&gt;"fin"),IF(INDEX(Dépenses!$A$2:$O$5000,$B444,H$1)="","",INDEX(Dépenses!$A$2:$O$5000,$B444,H$1)),"")</f>
        <v/>
      </c>
      <c r="I444" s="79" t="str" cm="1">
        <f t="array" aca="1" ref="I444" ca="1">IF(AND($A444&lt;&gt;"",$A444&lt;&gt;"fin"),IF(INDEX(Dépenses!$A$2:$O$5000,$B444,I$1)="","",INDEX(Dépenses!$A$2:$O$5000,$B444,I$1)),"")</f>
        <v/>
      </c>
      <c r="J444" s="81" t="str" cm="1">
        <f t="array" aca="1" ref="J444" ca="1">IF(AND($A444&lt;&gt;"",$A444&lt;&gt;"fin"),IF(INDEX(Dépenses!$A$2:$O$5000,$B444,J$1)="","",INDEX(Dépenses!$A$2:$O$5000,$B444,J$1)),"")</f>
        <v/>
      </c>
      <c r="K444" s="10" t="str" cm="1">
        <f t="array" aca="1" ref="K444" ca="1">IF(AND($A444&lt;&gt;"",$A444&lt;&gt;"fin"),IF(INDEX(Dépenses!$A$2:$T$5000,$B444,K$1)="","",INDEX(Dépenses!$A$2:$T$5000,$B444,K$1)),"")</f>
        <v/>
      </c>
      <c r="L444" s="10" t="str" cm="1">
        <f t="array" aca="1" ref="L444" ca="1">IF(AND($A444&lt;&gt;"",$A444&lt;&gt;"fin"),IF(INDEX(Dépenses!$A$2:$T$5000,$B444,L$1)="","",INDEX(Dépenses!$A$2:$T$5000,$B444,L$1)),"")</f>
        <v/>
      </c>
      <c r="M444" s="10" t="str" cm="1">
        <f t="array" aca="1" ref="M444" ca="1">IF(AND($A444&lt;&gt;"",$A444&lt;&gt;"fin"),IF(INDEX(Dépenses!$A$2:$T$5000,$B444,M$1)="","",INDEX(Dépenses!$A$2:$T$5000,$B444,M$1)),"")</f>
        <v/>
      </c>
      <c r="N444" s="10" t="str" cm="1">
        <f t="array" aca="1" ref="N444" ca="1">IF(AND($A444&lt;&gt;"",$A444&lt;&gt;"fin"),IF(INDEX(Dépenses!$A$2:$T$5000,$B444,N$1)="","",INDEX(Dépenses!$A$2:$T$5000,$B444,N$1)),"")</f>
        <v/>
      </c>
      <c r="O444" s="10" t="str" cm="1">
        <f t="array" aca="1" ref="O444" ca="1">IF(AND($A444&lt;&gt;"",$A444&lt;&gt;"fin"),IF(INDEX(Dépenses!$A$2:$T$5000,$B444,O$1)="","",INDEX(Dépenses!$A$2:$T$5000,$B444,O$1)),"")</f>
        <v/>
      </c>
      <c r="P444" s="10" t="str" cm="1">
        <f t="array" aca="1" ref="P444" ca="1">IF(AND($A444&lt;&gt;"",$A444&lt;&gt;"fin"),IF(INDEX(Dépenses!$A$2:$T$5000,$B444,P$1)="","",INDEX(Dépenses!$A$2:$T$5000,$B444,P$1)),"")</f>
        <v/>
      </c>
      <c r="Q444" s="10" t="str" cm="1">
        <f t="array" aca="1" ref="Q444" ca="1">IF(AND($A444&lt;&gt;"",$A444&lt;&gt;"fin"),IF(INDEX(Dépenses!$A$2:$T$5000,$B444,Q$1)="","",INDEX(Dépenses!$A$2:$T$5000,$B444,Q$1)),"")</f>
        <v/>
      </c>
      <c r="R444" s="10" t="str" cm="1">
        <f t="array" aca="1" ref="R444" ca="1">IF(AND($A444&lt;&gt;"",$A444&lt;&gt;"fin"),IF(INDEX(Dépenses!$A$2:$T$5000,$B444,R$1)="","",INDEX(Dépenses!$A$2:$T$5000,$B444,R$1)),"")</f>
        <v/>
      </c>
      <c r="S444" s="10" t="str" cm="1">
        <f t="array" aca="1" ref="S444" ca="1">IF(AND($A444&lt;&gt;"",$A444&lt;&gt;"fin"),IF(INDEX(Dépenses!$A$2:$T$5000,$B444,S$1)="","",INDEX(Dépenses!$A$2:$T$5000,$B444,S$1)),"")</f>
        <v/>
      </c>
      <c r="T444" s="10" t="str" cm="1">
        <f t="array" aca="1" ref="T444" ca="1">IF(AND($A444&lt;&gt;"",$A444&lt;&gt;"fin"),IF(INDEX(Dépenses!$A$2:$T$5000,$B444,T$1)="","",INDEX(Dépenses!$A$2:$T$5000,$B444,T$1)),"")</f>
        <v/>
      </c>
    </row>
    <row r="445" spans="1:20" x14ac:dyDescent="0.25">
      <c r="A445" t="str">
        <f ca="1">IF(OR(A444="",A444="fin"),"",IF(ISNA(MATCH($F$3,OFFSET(Dépenses!$F$2:$F$5000,B444,0),0)),"fin",MATCH($F$3,OFFSET(Dépenses!$F$2:$F$5000,B444,0),0)))</f>
        <v/>
      </c>
      <c r="B445" t="str">
        <f t="shared" ca="1" si="8"/>
        <v/>
      </c>
      <c r="D445" s="79" t="str" cm="1">
        <f t="array" aca="1" ref="D445" ca="1">IF(AND($A445&lt;&gt;"",$A445&lt;&gt;"fin"),IF(INDEX(Dépenses!$A$2:$O$5000,$B445,D$1)="","",INDEX(Dépenses!$A$2:$O$5000,$B445,D$1)),"")</f>
        <v/>
      </c>
      <c r="E445" s="79" t="str" cm="1">
        <f t="array" aca="1" ref="E445" ca="1">IF(AND($A445&lt;&gt;"",$A445&lt;&gt;"fin"),IF(INDEX(Dépenses!$A$2:$O$5000,$B445,E$1)="","",INDEX(Dépenses!$A$2:$O$5000,$B445,E$1)),"")</f>
        <v/>
      </c>
      <c r="F445" s="79" t="str" cm="1">
        <f t="array" aca="1" ref="F445" ca="1">IF(AND($A445&lt;&gt;"",$A445&lt;&gt;"fin"),IF(INDEX(Dépenses!$A$2:$O$5000,$B445,F$1)="","",INDEX(Dépenses!$A$2:$O$5000,$B445,F$1)),"")</f>
        <v/>
      </c>
      <c r="G445" s="80" t="str" cm="1">
        <f t="array" aca="1" ref="G445" ca="1">IF(AND($A445&lt;&gt;"",$A445&lt;&gt;"fin"),IF(INDEX(Dépenses!$A$2:$O$5000,$B445,G$1)="","",INDEX(Dépenses!$A$2:$O$5000,$B445,G$1)),"")</f>
        <v/>
      </c>
      <c r="H445" s="11" t="str" cm="1">
        <f t="array" aca="1" ref="H445" ca="1">IF(AND($A445&lt;&gt;"",$A445&lt;&gt;"fin"),IF(INDEX(Dépenses!$A$2:$O$5000,$B445,H$1)="","",INDEX(Dépenses!$A$2:$O$5000,$B445,H$1)),"")</f>
        <v/>
      </c>
      <c r="I445" s="79" t="str" cm="1">
        <f t="array" aca="1" ref="I445" ca="1">IF(AND($A445&lt;&gt;"",$A445&lt;&gt;"fin"),IF(INDEX(Dépenses!$A$2:$O$5000,$B445,I$1)="","",INDEX(Dépenses!$A$2:$O$5000,$B445,I$1)),"")</f>
        <v/>
      </c>
      <c r="J445" s="81" t="str" cm="1">
        <f t="array" aca="1" ref="J445" ca="1">IF(AND($A445&lt;&gt;"",$A445&lt;&gt;"fin"),IF(INDEX(Dépenses!$A$2:$O$5000,$B445,J$1)="","",INDEX(Dépenses!$A$2:$O$5000,$B445,J$1)),"")</f>
        <v/>
      </c>
      <c r="K445" s="10" t="str" cm="1">
        <f t="array" aca="1" ref="K445" ca="1">IF(AND($A445&lt;&gt;"",$A445&lt;&gt;"fin"),IF(INDEX(Dépenses!$A$2:$T$5000,$B445,K$1)="","",INDEX(Dépenses!$A$2:$T$5000,$B445,K$1)),"")</f>
        <v/>
      </c>
      <c r="L445" s="10" t="str" cm="1">
        <f t="array" aca="1" ref="L445" ca="1">IF(AND($A445&lt;&gt;"",$A445&lt;&gt;"fin"),IF(INDEX(Dépenses!$A$2:$T$5000,$B445,L$1)="","",INDEX(Dépenses!$A$2:$T$5000,$B445,L$1)),"")</f>
        <v/>
      </c>
      <c r="M445" s="10" t="str" cm="1">
        <f t="array" aca="1" ref="M445" ca="1">IF(AND($A445&lt;&gt;"",$A445&lt;&gt;"fin"),IF(INDEX(Dépenses!$A$2:$T$5000,$B445,M$1)="","",INDEX(Dépenses!$A$2:$T$5000,$B445,M$1)),"")</f>
        <v/>
      </c>
      <c r="N445" s="10" t="str" cm="1">
        <f t="array" aca="1" ref="N445" ca="1">IF(AND($A445&lt;&gt;"",$A445&lt;&gt;"fin"),IF(INDEX(Dépenses!$A$2:$T$5000,$B445,N$1)="","",INDEX(Dépenses!$A$2:$T$5000,$B445,N$1)),"")</f>
        <v/>
      </c>
      <c r="O445" s="10" t="str" cm="1">
        <f t="array" aca="1" ref="O445" ca="1">IF(AND($A445&lt;&gt;"",$A445&lt;&gt;"fin"),IF(INDEX(Dépenses!$A$2:$T$5000,$B445,O$1)="","",INDEX(Dépenses!$A$2:$T$5000,$B445,O$1)),"")</f>
        <v/>
      </c>
      <c r="P445" s="10" t="str" cm="1">
        <f t="array" aca="1" ref="P445" ca="1">IF(AND($A445&lt;&gt;"",$A445&lt;&gt;"fin"),IF(INDEX(Dépenses!$A$2:$T$5000,$B445,P$1)="","",INDEX(Dépenses!$A$2:$T$5000,$B445,P$1)),"")</f>
        <v/>
      </c>
      <c r="Q445" s="10" t="str" cm="1">
        <f t="array" aca="1" ref="Q445" ca="1">IF(AND($A445&lt;&gt;"",$A445&lt;&gt;"fin"),IF(INDEX(Dépenses!$A$2:$T$5000,$B445,Q$1)="","",INDEX(Dépenses!$A$2:$T$5000,$B445,Q$1)),"")</f>
        <v/>
      </c>
      <c r="R445" s="10" t="str" cm="1">
        <f t="array" aca="1" ref="R445" ca="1">IF(AND($A445&lt;&gt;"",$A445&lt;&gt;"fin"),IF(INDEX(Dépenses!$A$2:$T$5000,$B445,R$1)="","",INDEX(Dépenses!$A$2:$T$5000,$B445,R$1)),"")</f>
        <v/>
      </c>
      <c r="S445" s="10" t="str" cm="1">
        <f t="array" aca="1" ref="S445" ca="1">IF(AND($A445&lt;&gt;"",$A445&lt;&gt;"fin"),IF(INDEX(Dépenses!$A$2:$T$5000,$B445,S$1)="","",INDEX(Dépenses!$A$2:$T$5000,$B445,S$1)),"")</f>
        <v/>
      </c>
      <c r="T445" s="10" t="str" cm="1">
        <f t="array" aca="1" ref="T445" ca="1">IF(AND($A445&lt;&gt;"",$A445&lt;&gt;"fin"),IF(INDEX(Dépenses!$A$2:$T$5000,$B445,T$1)="","",INDEX(Dépenses!$A$2:$T$5000,$B445,T$1)),"")</f>
        <v/>
      </c>
    </row>
    <row r="446" spans="1:20" x14ac:dyDescent="0.25">
      <c r="A446" t="str">
        <f ca="1">IF(OR(A445="",A445="fin"),"",IF(ISNA(MATCH($F$3,OFFSET(Dépenses!$F$2:$F$5000,B445,0),0)),"fin",MATCH($F$3,OFFSET(Dépenses!$F$2:$F$5000,B445,0),0)))</f>
        <v/>
      </c>
      <c r="B446" t="str">
        <f t="shared" ca="1" si="8"/>
        <v/>
      </c>
      <c r="D446" s="79" t="str" cm="1">
        <f t="array" aca="1" ref="D446" ca="1">IF(AND($A446&lt;&gt;"",$A446&lt;&gt;"fin"),IF(INDEX(Dépenses!$A$2:$O$5000,$B446,D$1)="","",INDEX(Dépenses!$A$2:$O$5000,$B446,D$1)),"")</f>
        <v/>
      </c>
      <c r="E446" s="79" t="str" cm="1">
        <f t="array" aca="1" ref="E446" ca="1">IF(AND($A446&lt;&gt;"",$A446&lt;&gt;"fin"),IF(INDEX(Dépenses!$A$2:$O$5000,$B446,E$1)="","",INDEX(Dépenses!$A$2:$O$5000,$B446,E$1)),"")</f>
        <v/>
      </c>
      <c r="F446" s="79" t="str" cm="1">
        <f t="array" aca="1" ref="F446" ca="1">IF(AND($A446&lt;&gt;"",$A446&lt;&gt;"fin"),IF(INDEX(Dépenses!$A$2:$O$5000,$B446,F$1)="","",INDEX(Dépenses!$A$2:$O$5000,$B446,F$1)),"")</f>
        <v/>
      </c>
      <c r="G446" s="80" t="str" cm="1">
        <f t="array" aca="1" ref="G446" ca="1">IF(AND($A446&lt;&gt;"",$A446&lt;&gt;"fin"),IF(INDEX(Dépenses!$A$2:$O$5000,$B446,G$1)="","",INDEX(Dépenses!$A$2:$O$5000,$B446,G$1)),"")</f>
        <v/>
      </c>
      <c r="H446" s="11" t="str" cm="1">
        <f t="array" aca="1" ref="H446" ca="1">IF(AND($A446&lt;&gt;"",$A446&lt;&gt;"fin"),IF(INDEX(Dépenses!$A$2:$O$5000,$B446,H$1)="","",INDEX(Dépenses!$A$2:$O$5000,$B446,H$1)),"")</f>
        <v/>
      </c>
      <c r="I446" s="79" t="str" cm="1">
        <f t="array" aca="1" ref="I446" ca="1">IF(AND($A446&lt;&gt;"",$A446&lt;&gt;"fin"),IF(INDEX(Dépenses!$A$2:$O$5000,$B446,I$1)="","",INDEX(Dépenses!$A$2:$O$5000,$B446,I$1)),"")</f>
        <v/>
      </c>
      <c r="J446" s="81" t="str" cm="1">
        <f t="array" aca="1" ref="J446" ca="1">IF(AND($A446&lt;&gt;"",$A446&lt;&gt;"fin"),IF(INDEX(Dépenses!$A$2:$O$5000,$B446,J$1)="","",INDEX(Dépenses!$A$2:$O$5000,$B446,J$1)),"")</f>
        <v/>
      </c>
      <c r="K446" s="10" t="str" cm="1">
        <f t="array" aca="1" ref="K446" ca="1">IF(AND($A446&lt;&gt;"",$A446&lt;&gt;"fin"),IF(INDEX(Dépenses!$A$2:$T$5000,$B446,K$1)="","",INDEX(Dépenses!$A$2:$T$5000,$B446,K$1)),"")</f>
        <v/>
      </c>
      <c r="L446" s="10" t="str" cm="1">
        <f t="array" aca="1" ref="L446" ca="1">IF(AND($A446&lt;&gt;"",$A446&lt;&gt;"fin"),IF(INDEX(Dépenses!$A$2:$T$5000,$B446,L$1)="","",INDEX(Dépenses!$A$2:$T$5000,$B446,L$1)),"")</f>
        <v/>
      </c>
      <c r="M446" s="10" t="str" cm="1">
        <f t="array" aca="1" ref="M446" ca="1">IF(AND($A446&lt;&gt;"",$A446&lt;&gt;"fin"),IF(INDEX(Dépenses!$A$2:$T$5000,$B446,M$1)="","",INDEX(Dépenses!$A$2:$T$5000,$B446,M$1)),"")</f>
        <v/>
      </c>
      <c r="N446" s="10" t="str" cm="1">
        <f t="array" aca="1" ref="N446" ca="1">IF(AND($A446&lt;&gt;"",$A446&lt;&gt;"fin"),IF(INDEX(Dépenses!$A$2:$T$5000,$B446,N$1)="","",INDEX(Dépenses!$A$2:$T$5000,$B446,N$1)),"")</f>
        <v/>
      </c>
      <c r="O446" s="10" t="str" cm="1">
        <f t="array" aca="1" ref="O446" ca="1">IF(AND($A446&lt;&gt;"",$A446&lt;&gt;"fin"),IF(INDEX(Dépenses!$A$2:$T$5000,$B446,O$1)="","",INDEX(Dépenses!$A$2:$T$5000,$B446,O$1)),"")</f>
        <v/>
      </c>
      <c r="P446" s="10" t="str" cm="1">
        <f t="array" aca="1" ref="P446" ca="1">IF(AND($A446&lt;&gt;"",$A446&lt;&gt;"fin"),IF(INDEX(Dépenses!$A$2:$T$5000,$B446,P$1)="","",INDEX(Dépenses!$A$2:$T$5000,$B446,P$1)),"")</f>
        <v/>
      </c>
      <c r="Q446" s="10" t="str" cm="1">
        <f t="array" aca="1" ref="Q446" ca="1">IF(AND($A446&lt;&gt;"",$A446&lt;&gt;"fin"),IF(INDEX(Dépenses!$A$2:$T$5000,$B446,Q$1)="","",INDEX(Dépenses!$A$2:$T$5000,$B446,Q$1)),"")</f>
        <v/>
      </c>
      <c r="R446" s="10" t="str" cm="1">
        <f t="array" aca="1" ref="R446" ca="1">IF(AND($A446&lt;&gt;"",$A446&lt;&gt;"fin"),IF(INDEX(Dépenses!$A$2:$T$5000,$B446,R$1)="","",INDEX(Dépenses!$A$2:$T$5000,$B446,R$1)),"")</f>
        <v/>
      </c>
      <c r="S446" s="10" t="str" cm="1">
        <f t="array" aca="1" ref="S446" ca="1">IF(AND($A446&lt;&gt;"",$A446&lt;&gt;"fin"),IF(INDEX(Dépenses!$A$2:$T$5000,$B446,S$1)="","",INDEX(Dépenses!$A$2:$T$5000,$B446,S$1)),"")</f>
        <v/>
      </c>
      <c r="T446" s="10" t="str" cm="1">
        <f t="array" aca="1" ref="T446" ca="1">IF(AND($A446&lt;&gt;"",$A446&lt;&gt;"fin"),IF(INDEX(Dépenses!$A$2:$T$5000,$B446,T$1)="","",INDEX(Dépenses!$A$2:$T$5000,$B446,T$1)),"")</f>
        <v/>
      </c>
    </row>
    <row r="447" spans="1:20" x14ac:dyDescent="0.25">
      <c r="A447" t="str">
        <f ca="1">IF(OR(A446="",A446="fin"),"",IF(ISNA(MATCH($F$3,OFFSET(Dépenses!$F$2:$F$5000,B446,0),0)),"fin",MATCH($F$3,OFFSET(Dépenses!$F$2:$F$5000,B446,0),0)))</f>
        <v/>
      </c>
      <c r="B447" t="str">
        <f t="shared" ca="1" si="8"/>
        <v/>
      </c>
      <c r="D447" s="79" t="str" cm="1">
        <f t="array" aca="1" ref="D447" ca="1">IF(AND($A447&lt;&gt;"",$A447&lt;&gt;"fin"),IF(INDEX(Dépenses!$A$2:$O$5000,$B447,D$1)="","",INDEX(Dépenses!$A$2:$O$5000,$B447,D$1)),"")</f>
        <v/>
      </c>
      <c r="E447" s="79" t="str" cm="1">
        <f t="array" aca="1" ref="E447" ca="1">IF(AND($A447&lt;&gt;"",$A447&lt;&gt;"fin"),IF(INDEX(Dépenses!$A$2:$O$5000,$B447,E$1)="","",INDEX(Dépenses!$A$2:$O$5000,$B447,E$1)),"")</f>
        <v/>
      </c>
      <c r="F447" s="79" t="str" cm="1">
        <f t="array" aca="1" ref="F447" ca="1">IF(AND($A447&lt;&gt;"",$A447&lt;&gt;"fin"),IF(INDEX(Dépenses!$A$2:$O$5000,$B447,F$1)="","",INDEX(Dépenses!$A$2:$O$5000,$B447,F$1)),"")</f>
        <v/>
      </c>
      <c r="G447" s="80" t="str" cm="1">
        <f t="array" aca="1" ref="G447" ca="1">IF(AND($A447&lt;&gt;"",$A447&lt;&gt;"fin"),IF(INDEX(Dépenses!$A$2:$O$5000,$B447,G$1)="","",INDEX(Dépenses!$A$2:$O$5000,$B447,G$1)),"")</f>
        <v/>
      </c>
      <c r="H447" s="11" t="str" cm="1">
        <f t="array" aca="1" ref="H447" ca="1">IF(AND($A447&lt;&gt;"",$A447&lt;&gt;"fin"),IF(INDEX(Dépenses!$A$2:$O$5000,$B447,H$1)="","",INDEX(Dépenses!$A$2:$O$5000,$B447,H$1)),"")</f>
        <v/>
      </c>
      <c r="I447" s="79" t="str" cm="1">
        <f t="array" aca="1" ref="I447" ca="1">IF(AND($A447&lt;&gt;"",$A447&lt;&gt;"fin"),IF(INDEX(Dépenses!$A$2:$O$5000,$B447,I$1)="","",INDEX(Dépenses!$A$2:$O$5000,$B447,I$1)),"")</f>
        <v/>
      </c>
      <c r="J447" s="81" t="str" cm="1">
        <f t="array" aca="1" ref="J447" ca="1">IF(AND($A447&lt;&gt;"",$A447&lt;&gt;"fin"),IF(INDEX(Dépenses!$A$2:$O$5000,$B447,J$1)="","",INDEX(Dépenses!$A$2:$O$5000,$B447,J$1)),"")</f>
        <v/>
      </c>
      <c r="K447" s="10" t="str" cm="1">
        <f t="array" aca="1" ref="K447" ca="1">IF(AND($A447&lt;&gt;"",$A447&lt;&gt;"fin"),IF(INDEX(Dépenses!$A$2:$T$5000,$B447,K$1)="","",INDEX(Dépenses!$A$2:$T$5000,$B447,K$1)),"")</f>
        <v/>
      </c>
      <c r="L447" s="10" t="str" cm="1">
        <f t="array" aca="1" ref="L447" ca="1">IF(AND($A447&lt;&gt;"",$A447&lt;&gt;"fin"),IF(INDEX(Dépenses!$A$2:$T$5000,$B447,L$1)="","",INDEX(Dépenses!$A$2:$T$5000,$B447,L$1)),"")</f>
        <v/>
      </c>
      <c r="M447" s="10" t="str" cm="1">
        <f t="array" aca="1" ref="M447" ca="1">IF(AND($A447&lt;&gt;"",$A447&lt;&gt;"fin"),IF(INDEX(Dépenses!$A$2:$T$5000,$B447,M$1)="","",INDEX(Dépenses!$A$2:$T$5000,$B447,M$1)),"")</f>
        <v/>
      </c>
      <c r="N447" s="10" t="str" cm="1">
        <f t="array" aca="1" ref="N447" ca="1">IF(AND($A447&lt;&gt;"",$A447&lt;&gt;"fin"),IF(INDEX(Dépenses!$A$2:$T$5000,$B447,N$1)="","",INDEX(Dépenses!$A$2:$T$5000,$B447,N$1)),"")</f>
        <v/>
      </c>
      <c r="O447" s="10" t="str" cm="1">
        <f t="array" aca="1" ref="O447" ca="1">IF(AND($A447&lt;&gt;"",$A447&lt;&gt;"fin"),IF(INDEX(Dépenses!$A$2:$T$5000,$B447,O$1)="","",INDEX(Dépenses!$A$2:$T$5000,$B447,O$1)),"")</f>
        <v/>
      </c>
      <c r="P447" s="10" t="str" cm="1">
        <f t="array" aca="1" ref="P447" ca="1">IF(AND($A447&lt;&gt;"",$A447&lt;&gt;"fin"),IF(INDEX(Dépenses!$A$2:$T$5000,$B447,P$1)="","",INDEX(Dépenses!$A$2:$T$5000,$B447,P$1)),"")</f>
        <v/>
      </c>
      <c r="Q447" s="10" t="str" cm="1">
        <f t="array" aca="1" ref="Q447" ca="1">IF(AND($A447&lt;&gt;"",$A447&lt;&gt;"fin"),IF(INDEX(Dépenses!$A$2:$T$5000,$B447,Q$1)="","",INDEX(Dépenses!$A$2:$T$5000,$B447,Q$1)),"")</f>
        <v/>
      </c>
      <c r="R447" s="10" t="str" cm="1">
        <f t="array" aca="1" ref="R447" ca="1">IF(AND($A447&lt;&gt;"",$A447&lt;&gt;"fin"),IF(INDEX(Dépenses!$A$2:$T$5000,$B447,R$1)="","",INDEX(Dépenses!$A$2:$T$5000,$B447,R$1)),"")</f>
        <v/>
      </c>
      <c r="S447" s="10" t="str" cm="1">
        <f t="array" aca="1" ref="S447" ca="1">IF(AND($A447&lt;&gt;"",$A447&lt;&gt;"fin"),IF(INDEX(Dépenses!$A$2:$T$5000,$B447,S$1)="","",INDEX(Dépenses!$A$2:$T$5000,$B447,S$1)),"")</f>
        <v/>
      </c>
      <c r="T447" s="10" t="str" cm="1">
        <f t="array" aca="1" ref="T447" ca="1">IF(AND($A447&lt;&gt;"",$A447&lt;&gt;"fin"),IF(INDEX(Dépenses!$A$2:$T$5000,$B447,T$1)="","",INDEX(Dépenses!$A$2:$T$5000,$B447,T$1)),"")</f>
        <v/>
      </c>
    </row>
    <row r="448" spans="1:20" x14ac:dyDescent="0.25">
      <c r="A448" t="str">
        <f ca="1">IF(OR(A447="",A447="fin"),"",IF(ISNA(MATCH($F$3,OFFSET(Dépenses!$F$2:$F$5000,B447,0),0)),"fin",MATCH($F$3,OFFSET(Dépenses!$F$2:$F$5000,B447,0),0)))</f>
        <v/>
      </c>
      <c r="B448" t="str">
        <f t="shared" ca="1" si="8"/>
        <v/>
      </c>
      <c r="D448" s="79" t="str" cm="1">
        <f t="array" aca="1" ref="D448" ca="1">IF(AND($A448&lt;&gt;"",$A448&lt;&gt;"fin"),IF(INDEX(Dépenses!$A$2:$O$5000,$B448,D$1)="","",INDEX(Dépenses!$A$2:$O$5000,$B448,D$1)),"")</f>
        <v/>
      </c>
      <c r="E448" s="79" t="str" cm="1">
        <f t="array" aca="1" ref="E448" ca="1">IF(AND($A448&lt;&gt;"",$A448&lt;&gt;"fin"),IF(INDEX(Dépenses!$A$2:$O$5000,$B448,E$1)="","",INDEX(Dépenses!$A$2:$O$5000,$B448,E$1)),"")</f>
        <v/>
      </c>
      <c r="F448" s="79" t="str" cm="1">
        <f t="array" aca="1" ref="F448" ca="1">IF(AND($A448&lt;&gt;"",$A448&lt;&gt;"fin"),IF(INDEX(Dépenses!$A$2:$O$5000,$B448,F$1)="","",INDEX(Dépenses!$A$2:$O$5000,$B448,F$1)),"")</f>
        <v/>
      </c>
      <c r="G448" s="80" t="str" cm="1">
        <f t="array" aca="1" ref="G448" ca="1">IF(AND($A448&lt;&gt;"",$A448&lt;&gt;"fin"),IF(INDEX(Dépenses!$A$2:$O$5000,$B448,G$1)="","",INDEX(Dépenses!$A$2:$O$5000,$B448,G$1)),"")</f>
        <v/>
      </c>
      <c r="H448" s="11" t="str" cm="1">
        <f t="array" aca="1" ref="H448" ca="1">IF(AND($A448&lt;&gt;"",$A448&lt;&gt;"fin"),IF(INDEX(Dépenses!$A$2:$O$5000,$B448,H$1)="","",INDEX(Dépenses!$A$2:$O$5000,$B448,H$1)),"")</f>
        <v/>
      </c>
      <c r="I448" s="79" t="str" cm="1">
        <f t="array" aca="1" ref="I448" ca="1">IF(AND($A448&lt;&gt;"",$A448&lt;&gt;"fin"),IF(INDEX(Dépenses!$A$2:$O$5000,$B448,I$1)="","",INDEX(Dépenses!$A$2:$O$5000,$B448,I$1)),"")</f>
        <v/>
      </c>
      <c r="J448" s="81" t="str" cm="1">
        <f t="array" aca="1" ref="J448" ca="1">IF(AND($A448&lt;&gt;"",$A448&lt;&gt;"fin"),IF(INDEX(Dépenses!$A$2:$O$5000,$B448,J$1)="","",INDEX(Dépenses!$A$2:$O$5000,$B448,J$1)),"")</f>
        <v/>
      </c>
      <c r="K448" s="10" t="str" cm="1">
        <f t="array" aca="1" ref="K448" ca="1">IF(AND($A448&lt;&gt;"",$A448&lt;&gt;"fin"),IF(INDEX(Dépenses!$A$2:$T$5000,$B448,K$1)="","",INDEX(Dépenses!$A$2:$T$5000,$B448,K$1)),"")</f>
        <v/>
      </c>
      <c r="L448" s="10" t="str" cm="1">
        <f t="array" aca="1" ref="L448" ca="1">IF(AND($A448&lt;&gt;"",$A448&lt;&gt;"fin"),IF(INDEX(Dépenses!$A$2:$T$5000,$B448,L$1)="","",INDEX(Dépenses!$A$2:$T$5000,$B448,L$1)),"")</f>
        <v/>
      </c>
      <c r="M448" s="10" t="str" cm="1">
        <f t="array" aca="1" ref="M448" ca="1">IF(AND($A448&lt;&gt;"",$A448&lt;&gt;"fin"),IF(INDEX(Dépenses!$A$2:$T$5000,$B448,M$1)="","",INDEX(Dépenses!$A$2:$T$5000,$B448,M$1)),"")</f>
        <v/>
      </c>
      <c r="N448" s="10" t="str" cm="1">
        <f t="array" aca="1" ref="N448" ca="1">IF(AND($A448&lt;&gt;"",$A448&lt;&gt;"fin"),IF(INDEX(Dépenses!$A$2:$T$5000,$B448,N$1)="","",INDEX(Dépenses!$A$2:$T$5000,$B448,N$1)),"")</f>
        <v/>
      </c>
      <c r="O448" s="10" t="str" cm="1">
        <f t="array" aca="1" ref="O448" ca="1">IF(AND($A448&lt;&gt;"",$A448&lt;&gt;"fin"),IF(INDEX(Dépenses!$A$2:$T$5000,$B448,O$1)="","",INDEX(Dépenses!$A$2:$T$5000,$B448,O$1)),"")</f>
        <v/>
      </c>
      <c r="P448" s="10" t="str" cm="1">
        <f t="array" aca="1" ref="P448" ca="1">IF(AND($A448&lt;&gt;"",$A448&lt;&gt;"fin"),IF(INDEX(Dépenses!$A$2:$T$5000,$B448,P$1)="","",INDEX(Dépenses!$A$2:$T$5000,$B448,P$1)),"")</f>
        <v/>
      </c>
      <c r="Q448" s="10" t="str" cm="1">
        <f t="array" aca="1" ref="Q448" ca="1">IF(AND($A448&lt;&gt;"",$A448&lt;&gt;"fin"),IF(INDEX(Dépenses!$A$2:$T$5000,$B448,Q$1)="","",INDEX(Dépenses!$A$2:$T$5000,$B448,Q$1)),"")</f>
        <v/>
      </c>
      <c r="R448" s="10" t="str" cm="1">
        <f t="array" aca="1" ref="R448" ca="1">IF(AND($A448&lt;&gt;"",$A448&lt;&gt;"fin"),IF(INDEX(Dépenses!$A$2:$T$5000,$B448,R$1)="","",INDEX(Dépenses!$A$2:$T$5000,$B448,R$1)),"")</f>
        <v/>
      </c>
      <c r="S448" s="10" t="str" cm="1">
        <f t="array" aca="1" ref="S448" ca="1">IF(AND($A448&lt;&gt;"",$A448&lt;&gt;"fin"),IF(INDEX(Dépenses!$A$2:$T$5000,$B448,S$1)="","",INDEX(Dépenses!$A$2:$T$5000,$B448,S$1)),"")</f>
        <v/>
      </c>
      <c r="T448" s="10" t="str" cm="1">
        <f t="array" aca="1" ref="T448" ca="1">IF(AND($A448&lt;&gt;"",$A448&lt;&gt;"fin"),IF(INDEX(Dépenses!$A$2:$T$5000,$B448,T$1)="","",INDEX(Dépenses!$A$2:$T$5000,$B448,T$1)),"")</f>
        <v/>
      </c>
    </row>
    <row r="449" spans="1:20" x14ac:dyDescent="0.25">
      <c r="A449" t="str">
        <f ca="1">IF(OR(A448="",A448="fin"),"",IF(ISNA(MATCH($F$3,OFFSET(Dépenses!$F$2:$F$5000,B448,0),0)),"fin",MATCH($F$3,OFFSET(Dépenses!$F$2:$F$5000,B448,0),0)))</f>
        <v/>
      </c>
      <c r="B449" t="str">
        <f t="shared" ca="1" si="8"/>
        <v/>
      </c>
      <c r="D449" s="79" t="str" cm="1">
        <f t="array" aca="1" ref="D449" ca="1">IF(AND($A449&lt;&gt;"",$A449&lt;&gt;"fin"),IF(INDEX(Dépenses!$A$2:$O$5000,$B449,D$1)="","",INDEX(Dépenses!$A$2:$O$5000,$B449,D$1)),"")</f>
        <v/>
      </c>
      <c r="E449" s="79" t="str" cm="1">
        <f t="array" aca="1" ref="E449" ca="1">IF(AND($A449&lt;&gt;"",$A449&lt;&gt;"fin"),IF(INDEX(Dépenses!$A$2:$O$5000,$B449,E$1)="","",INDEX(Dépenses!$A$2:$O$5000,$B449,E$1)),"")</f>
        <v/>
      </c>
      <c r="F449" s="79" t="str" cm="1">
        <f t="array" aca="1" ref="F449" ca="1">IF(AND($A449&lt;&gt;"",$A449&lt;&gt;"fin"),IF(INDEX(Dépenses!$A$2:$O$5000,$B449,F$1)="","",INDEX(Dépenses!$A$2:$O$5000,$B449,F$1)),"")</f>
        <v/>
      </c>
      <c r="G449" s="80" t="str" cm="1">
        <f t="array" aca="1" ref="G449" ca="1">IF(AND($A449&lt;&gt;"",$A449&lt;&gt;"fin"),IF(INDEX(Dépenses!$A$2:$O$5000,$B449,G$1)="","",INDEX(Dépenses!$A$2:$O$5000,$B449,G$1)),"")</f>
        <v/>
      </c>
      <c r="H449" s="11" t="str" cm="1">
        <f t="array" aca="1" ref="H449" ca="1">IF(AND($A449&lt;&gt;"",$A449&lt;&gt;"fin"),IF(INDEX(Dépenses!$A$2:$O$5000,$B449,H$1)="","",INDEX(Dépenses!$A$2:$O$5000,$B449,H$1)),"")</f>
        <v/>
      </c>
      <c r="I449" s="79" t="str" cm="1">
        <f t="array" aca="1" ref="I449" ca="1">IF(AND($A449&lt;&gt;"",$A449&lt;&gt;"fin"),IF(INDEX(Dépenses!$A$2:$O$5000,$B449,I$1)="","",INDEX(Dépenses!$A$2:$O$5000,$B449,I$1)),"")</f>
        <v/>
      </c>
      <c r="J449" s="81" t="str" cm="1">
        <f t="array" aca="1" ref="J449" ca="1">IF(AND($A449&lt;&gt;"",$A449&lt;&gt;"fin"),IF(INDEX(Dépenses!$A$2:$O$5000,$B449,J$1)="","",INDEX(Dépenses!$A$2:$O$5000,$B449,J$1)),"")</f>
        <v/>
      </c>
      <c r="K449" s="10" t="str" cm="1">
        <f t="array" aca="1" ref="K449" ca="1">IF(AND($A449&lt;&gt;"",$A449&lt;&gt;"fin"),IF(INDEX(Dépenses!$A$2:$T$5000,$B449,K$1)="","",INDEX(Dépenses!$A$2:$T$5000,$B449,K$1)),"")</f>
        <v/>
      </c>
      <c r="L449" s="10" t="str" cm="1">
        <f t="array" aca="1" ref="L449" ca="1">IF(AND($A449&lt;&gt;"",$A449&lt;&gt;"fin"),IF(INDEX(Dépenses!$A$2:$T$5000,$B449,L$1)="","",INDEX(Dépenses!$A$2:$T$5000,$B449,L$1)),"")</f>
        <v/>
      </c>
      <c r="M449" s="10" t="str" cm="1">
        <f t="array" aca="1" ref="M449" ca="1">IF(AND($A449&lt;&gt;"",$A449&lt;&gt;"fin"),IF(INDEX(Dépenses!$A$2:$T$5000,$B449,M$1)="","",INDEX(Dépenses!$A$2:$T$5000,$B449,M$1)),"")</f>
        <v/>
      </c>
      <c r="N449" s="10" t="str" cm="1">
        <f t="array" aca="1" ref="N449" ca="1">IF(AND($A449&lt;&gt;"",$A449&lt;&gt;"fin"),IF(INDEX(Dépenses!$A$2:$T$5000,$B449,N$1)="","",INDEX(Dépenses!$A$2:$T$5000,$B449,N$1)),"")</f>
        <v/>
      </c>
      <c r="O449" s="10" t="str" cm="1">
        <f t="array" aca="1" ref="O449" ca="1">IF(AND($A449&lt;&gt;"",$A449&lt;&gt;"fin"),IF(INDEX(Dépenses!$A$2:$T$5000,$B449,O$1)="","",INDEX(Dépenses!$A$2:$T$5000,$B449,O$1)),"")</f>
        <v/>
      </c>
      <c r="P449" s="10" t="str" cm="1">
        <f t="array" aca="1" ref="P449" ca="1">IF(AND($A449&lt;&gt;"",$A449&lt;&gt;"fin"),IF(INDEX(Dépenses!$A$2:$T$5000,$B449,P$1)="","",INDEX(Dépenses!$A$2:$T$5000,$B449,P$1)),"")</f>
        <v/>
      </c>
      <c r="Q449" s="10" t="str" cm="1">
        <f t="array" aca="1" ref="Q449" ca="1">IF(AND($A449&lt;&gt;"",$A449&lt;&gt;"fin"),IF(INDEX(Dépenses!$A$2:$T$5000,$B449,Q$1)="","",INDEX(Dépenses!$A$2:$T$5000,$B449,Q$1)),"")</f>
        <v/>
      </c>
      <c r="R449" s="10" t="str" cm="1">
        <f t="array" aca="1" ref="R449" ca="1">IF(AND($A449&lt;&gt;"",$A449&lt;&gt;"fin"),IF(INDEX(Dépenses!$A$2:$T$5000,$B449,R$1)="","",INDEX(Dépenses!$A$2:$T$5000,$B449,R$1)),"")</f>
        <v/>
      </c>
      <c r="S449" s="10" t="str" cm="1">
        <f t="array" aca="1" ref="S449" ca="1">IF(AND($A449&lt;&gt;"",$A449&lt;&gt;"fin"),IF(INDEX(Dépenses!$A$2:$T$5000,$B449,S$1)="","",INDEX(Dépenses!$A$2:$T$5000,$B449,S$1)),"")</f>
        <v/>
      </c>
      <c r="T449" s="10" t="str" cm="1">
        <f t="array" aca="1" ref="T449" ca="1">IF(AND($A449&lt;&gt;"",$A449&lt;&gt;"fin"),IF(INDEX(Dépenses!$A$2:$T$5000,$B449,T$1)="","",INDEX(Dépenses!$A$2:$T$5000,$B449,T$1)),"")</f>
        <v/>
      </c>
    </row>
    <row r="450" spans="1:20" x14ac:dyDescent="0.25">
      <c r="A450" t="str">
        <f ca="1">IF(OR(A449="",A449="fin"),"",IF(ISNA(MATCH($F$3,OFFSET(Dépenses!$F$2:$F$5000,B449,0),0)),"fin",MATCH($F$3,OFFSET(Dépenses!$F$2:$F$5000,B449,0),0)))</f>
        <v/>
      </c>
      <c r="B450" t="str">
        <f t="shared" ca="1" si="8"/>
        <v/>
      </c>
      <c r="D450" s="79" t="str" cm="1">
        <f t="array" aca="1" ref="D450" ca="1">IF(AND($A450&lt;&gt;"",$A450&lt;&gt;"fin"),IF(INDEX(Dépenses!$A$2:$O$5000,$B450,D$1)="","",INDEX(Dépenses!$A$2:$O$5000,$B450,D$1)),"")</f>
        <v/>
      </c>
      <c r="E450" s="79" t="str" cm="1">
        <f t="array" aca="1" ref="E450" ca="1">IF(AND($A450&lt;&gt;"",$A450&lt;&gt;"fin"),IF(INDEX(Dépenses!$A$2:$O$5000,$B450,E$1)="","",INDEX(Dépenses!$A$2:$O$5000,$B450,E$1)),"")</f>
        <v/>
      </c>
      <c r="F450" s="79" t="str" cm="1">
        <f t="array" aca="1" ref="F450" ca="1">IF(AND($A450&lt;&gt;"",$A450&lt;&gt;"fin"),IF(INDEX(Dépenses!$A$2:$O$5000,$B450,F$1)="","",INDEX(Dépenses!$A$2:$O$5000,$B450,F$1)),"")</f>
        <v/>
      </c>
      <c r="G450" s="80" t="str" cm="1">
        <f t="array" aca="1" ref="G450" ca="1">IF(AND($A450&lt;&gt;"",$A450&lt;&gt;"fin"),IF(INDEX(Dépenses!$A$2:$O$5000,$B450,G$1)="","",INDEX(Dépenses!$A$2:$O$5000,$B450,G$1)),"")</f>
        <v/>
      </c>
      <c r="H450" s="11" t="str" cm="1">
        <f t="array" aca="1" ref="H450" ca="1">IF(AND($A450&lt;&gt;"",$A450&lt;&gt;"fin"),IF(INDEX(Dépenses!$A$2:$O$5000,$B450,H$1)="","",INDEX(Dépenses!$A$2:$O$5000,$B450,H$1)),"")</f>
        <v/>
      </c>
      <c r="I450" s="79" t="str" cm="1">
        <f t="array" aca="1" ref="I450" ca="1">IF(AND($A450&lt;&gt;"",$A450&lt;&gt;"fin"),IF(INDEX(Dépenses!$A$2:$O$5000,$B450,I$1)="","",INDEX(Dépenses!$A$2:$O$5000,$B450,I$1)),"")</f>
        <v/>
      </c>
      <c r="J450" s="81" t="str" cm="1">
        <f t="array" aca="1" ref="J450" ca="1">IF(AND($A450&lt;&gt;"",$A450&lt;&gt;"fin"),IF(INDEX(Dépenses!$A$2:$O$5000,$B450,J$1)="","",INDEX(Dépenses!$A$2:$O$5000,$B450,J$1)),"")</f>
        <v/>
      </c>
      <c r="K450" s="10" t="str" cm="1">
        <f t="array" aca="1" ref="K450" ca="1">IF(AND($A450&lt;&gt;"",$A450&lt;&gt;"fin"),IF(INDEX(Dépenses!$A$2:$T$5000,$B450,K$1)="","",INDEX(Dépenses!$A$2:$T$5000,$B450,K$1)),"")</f>
        <v/>
      </c>
      <c r="L450" s="10" t="str" cm="1">
        <f t="array" aca="1" ref="L450" ca="1">IF(AND($A450&lt;&gt;"",$A450&lt;&gt;"fin"),IF(INDEX(Dépenses!$A$2:$T$5000,$B450,L$1)="","",INDEX(Dépenses!$A$2:$T$5000,$B450,L$1)),"")</f>
        <v/>
      </c>
      <c r="M450" s="10" t="str" cm="1">
        <f t="array" aca="1" ref="M450" ca="1">IF(AND($A450&lt;&gt;"",$A450&lt;&gt;"fin"),IF(INDEX(Dépenses!$A$2:$T$5000,$B450,M$1)="","",INDEX(Dépenses!$A$2:$T$5000,$B450,M$1)),"")</f>
        <v/>
      </c>
      <c r="N450" s="10" t="str" cm="1">
        <f t="array" aca="1" ref="N450" ca="1">IF(AND($A450&lt;&gt;"",$A450&lt;&gt;"fin"),IF(INDEX(Dépenses!$A$2:$T$5000,$B450,N$1)="","",INDEX(Dépenses!$A$2:$T$5000,$B450,N$1)),"")</f>
        <v/>
      </c>
      <c r="O450" s="10" t="str" cm="1">
        <f t="array" aca="1" ref="O450" ca="1">IF(AND($A450&lt;&gt;"",$A450&lt;&gt;"fin"),IF(INDEX(Dépenses!$A$2:$T$5000,$B450,O$1)="","",INDEX(Dépenses!$A$2:$T$5000,$B450,O$1)),"")</f>
        <v/>
      </c>
      <c r="P450" s="10" t="str" cm="1">
        <f t="array" aca="1" ref="P450" ca="1">IF(AND($A450&lt;&gt;"",$A450&lt;&gt;"fin"),IF(INDEX(Dépenses!$A$2:$T$5000,$B450,P$1)="","",INDEX(Dépenses!$A$2:$T$5000,$B450,P$1)),"")</f>
        <v/>
      </c>
      <c r="Q450" s="10" t="str" cm="1">
        <f t="array" aca="1" ref="Q450" ca="1">IF(AND($A450&lt;&gt;"",$A450&lt;&gt;"fin"),IF(INDEX(Dépenses!$A$2:$T$5000,$B450,Q$1)="","",INDEX(Dépenses!$A$2:$T$5000,$B450,Q$1)),"")</f>
        <v/>
      </c>
      <c r="R450" s="10" t="str" cm="1">
        <f t="array" aca="1" ref="R450" ca="1">IF(AND($A450&lt;&gt;"",$A450&lt;&gt;"fin"),IF(INDEX(Dépenses!$A$2:$T$5000,$B450,R$1)="","",INDEX(Dépenses!$A$2:$T$5000,$B450,R$1)),"")</f>
        <v/>
      </c>
      <c r="S450" s="10" t="str" cm="1">
        <f t="array" aca="1" ref="S450" ca="1">IF(AND($A450&lt;&gt;"",$A450&lt;&gt;"fin"),IF(INDEX(Dépenses!$A$2:$T$5000,$B450,S$1)="","",INDEX(Dépenses!$A$2:$T$5000,$B450,S$1)),"")</f>
        <v/>
      </c>
      <c r="T450" s="10" t="str" cm="1">
        <f t="array" aca="1" ref="T450" ca="1">IF(AND($A450&lt;&gt;"",$A450&lt;&gt;"fin"),IF(INDEX(Dépenses!$A$2:$T$5000,$B450,T$1)="","",INDEX(Dépenses!$A$2:$T$5000,$B450,T$1)),"")</f>
        <v/>
      </c>
    </row>
    <row r="451" spans="1:20" x14ac:dyDescent="0.25">
      <c r="A451" t="str">
        <f ca="1">IF(OR(A450="",A450="fin"),"",IF(ISNA(MATCH($F$3,OFFSET(Dépenses!$F$2:$F$5000,B450,0),0)),"fin",MATCH($F$3,OFFSET(Dépenses!$F$2:$F$5000,B450,0),0)))</f>
        <v/>
      </c>
      <c r="B451" t="str">
        <f t="shared" ca="1" si="8"/>
        <v/>
      </c>
      <c r="D451" s="79" t="str" cm="1">
        <f t="array" aca="1" ref="D451" ca="1">IF(AND($A451&lt;&gt;"",$A451&lt;&gt;"fin"),IF(INDEX(Dépenses!$A$2:$O$5000,$B451,D$1)="","",INDEX(Dépenses!$A$2:$O$5000,$B451,D$1)),"")</f>
        <v/>
      </c>
      <c r="E451" s="79" t="str" cm="1">
        <f t="array" aca="1" ref="E451" ca="1">IF(AND($A451&lt;&gt;"",$A451&lt;&gt;"fin"),IF(INDEX(Dépenses!$A$2:$O$5000,$B451,E$1)="","",INDEX(Dépenses!$A$2:$O$5000,$B451,E$1)),"")</f>
        <v/>
      </c>
      <c r="F451" s="79" t="str" cm="1">
        <f t="array" aca="1" ref="F451" ca="1">IF(AND($A451&lt;&gt;"",$A451&lt;&gt;"fin"),IF(INDEX(Dépenses!$A$2:$O$5000,$B451,F$1)="","",INDEX(Dépenses!$A$2:$O$5000,$B451,F$1)),"")</f>
        <v/>
      </c>
      <c r="G451" s="80" t="str" cm="1">
        <f t="array" aca="1" ref="G451" ca="1">IF(AND($A451&lt;&gt;"",$A451&lt;&gt;"fin"),IF(INDEX(Dépenses!$A$2:$O$5000,$B451,G$1)="","",INDEX(Dépenses!$A$2:$O$5000,$B451,G$1)),"")</f>
        <v/>
      </c>
      <c r="H451" s="11" t="str" cm="1">
        <f t="array" aca="1" ref="H451" ca="1">IF(AND($A451&lt;&gt;"",$A451&lt;&gt;"fin"),IF(INDEX(Dépenses!$A$2:$O$5000,$B451,H$1)="","",INDEX(Dépenses!$A$2:$O$5000,$B451,H$1)),"")</f>
        <v/>
      </c>
      <c r="I451" s="79" t="str" cm="1">
        <f t="array" aca="1" ref="I451" ca="1">IF(AND($A451&lt;&gt;"",$A451&lt;&gt;"fin"),IF(INDEX(Dépenses!$A$2:$O$5000,$B451,I$1)="","",INDEX(Dépenses!$A$2:$O$5000,$B451,I$1)),"")</f>
        <v/>
      </c>
      <c r="J451" s="81" t="str" cm="1">
        <f t="array" aca="1" ref="J451" ca="1">IF(AND($A451&lt;&gt;"",$A451&lt;&gt;"fin"),IF(INDEX(Dépenses!$A$2:$O$5000,$B451,J$1)="","",INDEX(Dépenses!$A$2:$O$5000,$B451,J$1)),"")</f>
        <v/>
      </c>
      <c r="K451" s="10" t="str" cm="1">
        <f t="array" aca="1" ref="K451" ca="1">IF(AND($A451&lt;&gt;"",$A451&lt;&gt;"fin"),IF(INDEX(Dépenses!$A$2:$T$5000,$B451,K$1)="","",INDEX(Dépenses!$A$2:$T$5000,$B451,K$1)),"")</f>
        <v/>
      </c>
      <c r="L451" s="10" t="str" cm="1">
        <f t="array" aca="1" ref="L451" ca="1">IF(AND($A451&lt;&gt;"",$A451&lt;&gt;"fin"),IF(INDEX(Dépenses!$A$2:$T$5000,$B451,L$1)="","",INDEX(Dépenses!$A$2:$T$5000,$B451,L$1)),"")</f>
        <v/>
      </c>
      <c r="M451" s="10" t="str" cm="1">
        <f t="array" aca="1" ref="M451" ca="1">IF(AND($A451&lt;&gt;"",$A451&lt;&gt;"fin"),IF(INDEX(Dépenses!$A$2:$T$5000,$B451,M$1)="","",INDEX(Dépenses!$A$2:$T$5000,$B451,M$1)),"")</f>
        <v/>
      </c>
      <c r="N451" s="10" t="str" cm="1">
        <f t="array" aca="1" ref="N451" ca="1">IF(AND($A451&lt;&gt;"",$A451&lt;&gt;"fin"),IF(INDEX(Dépenses!$A$2:$T$5000,$B451,N$1)="","",INDEX(Dépenses!$A$2:$T$5000,$B451,N$1)),"")</f>
        <v/>
      </c>
      <c r="O451" s="10" t="str" cm="1">
        <f t="array" aca="1" ref="O451" ca="1">IF(AND($A451&lt;&gt;"",$A451&lt;&gt;"fin"),IF(INDEX(Dépenses!$A$2:$T$5000,$B451,O$1)="","",INDEX(Dépenses!$A$2:$T$5000,$B451,O$1)),"")</f>
        <v/>
      </c>
      <c r="P451" s="10" t="str" cm="1">
        <f t="array" aca="1" ref="P451" ca="1">IF(AND($A451&lt;&gt;"",$A451&lt;&gt;"fin"),IF(INDEX(Dépenses!$A$2:$T$5000,$B451,P$1)="","",INDEX(Dépenses!$A$2:$T$5000,$B451,P$1)),"")</f>
        <v/>
      </c>
      <c r="Q451" s="10" t="str" cm="1">
        <f t="array" aca="1" ref="Q451" ca="1">IF(AND($A451&lt;&gt;"",$A451&lt;&gt;"fin"),IF(INDEX(Dépenses!$A$2:$T$5000,$B451,Q$1)="","",INDEX(Dépenses!$A$2:$T$5000,$B451,Q$1)),"")</f>
        <v/>
      </c>
      <c r="R451" s="10" t="str" cm="1">
        <f t="array" aca="1" ref="R451" ca="1">IF(AND($A451&lt;&gt;"",$A451&lt;&gt;"fin"),IF(INDEX(Dépenses!$A$2:$T$5000,$B451,R$1)="","",INDEX(Dépenses!$A$2:$T$5000,$B451,R$1)),"")</f>
        <v/>
      </c>
      <c r="S451" s="10" t="str" cm="1">
        <f t="array" aca="1" ref="S451" ca="1">IF(AND($A451&lt;&gt;"",$A451&lt;&gt;"fin"),IF(INDEX(Dépenses!$A$2:$T$5000,$B451,S$1)="","",INDEX(Dépenses!$A$2:$T$5000,$B451,S$1)),"")</f>
        <v/>
      </c>
      <c r="T451" s="10" t="str" cm="1">
        <f t="array" aca="1" ref="T451" ca="1">IF(AND($A451&lt;&gt;"",$A451&lt;&gt;"fin"),IF(INDEX(Dépenses!$A$2:$T$5000,$B451,T$1)="","",INDEX(Dépenses!$A$2:$T$5000,$B451,T$1)),"")</f>
        <v/>
      </c>
    </row>
    <row r="452" spans="1:20" x14ac:dyDescent="0.25">
      <c r="A452" t="str">
        <f ca="1">IF(OR(A451="",A451="fin"),"",IF(ISNA(MATCH($F$3,OFFSET(Dépenses!$F$2:$F$5000,B451,0),0)),"fin",MATCH($F$3,OFFSET(Dépenses!$F$2:$F$5000,B451,0),0)))</f>
        <v/>
      </c>
      <c r="B452" t="str">
        <f t="shared" ca="1" si="8"/>
        <v/>
      </c>
      <c r="D452" s="79" t="str" cm="1">
        <f t="array" aca="1" ref="D452" ca="1">IF(AND($A452&lt;&gt;"",$A452&lt;&gt;"fin"),IF(INDEX(Dépenses!$A$2:$O$5000,$B452,D$1)="","",INDEX(Dépenses!$A$2:$O$5000,$B452,D$1)),"")</f>
        <v/>
      </c>
      <c r="E452" s="79" t="str" cm="1">
        <f t="array" aca="1" ref="E452" ca="1">IF(AND($A452&lt;&gt;"",$A452&lt;&gt;"fin"),IF(INDEX(Dépenses!$A$2:$O$5000,$B452,E$1)="","",INDEX(Dépenses!$A$2:$O$5000,$B452,E$1)),"")</f>
        <v/>
      </c>
      <c r="F452" s="79" t="str" cm="1">
        <f t="array" aca="1" ref="F452" ca="1">IF(AND($A452&lt;&gt;"",$A452&lt;&gt;"fin"),IF(INDEX(Dépenses!$A$2:$O$5000,$B452,F$1)="","",INDEX(Dépenses!$A$2:$O$5000,$B452,F$1)),"")</f>
        <v/>
      </c>
      <c r="G452" s="80" t="str" cm="1">
        <f t="array" aca="1" ref="G452" ca="1">IF(AND($A452&lt;&gt;"",$A452&lt;&gt;"fin"),IF(INDEX(Dépenses!$A$2:$O$5000,$B452,G$1)="","",INDEX(Dépenses!$A$2:$O$5000,$B452,G$1)),"")</f>
        <v/>
      </c>
      <c r="H452" s="11" t="str" cm="1">
        <f t="array" aca="1" ref="H452" ca="1">IF(AND($A452&lt;&gt;"",$A452&lt;&gt;"fin"),IF(INDEX(Dépenses!$A$2:$O$5000,$B452,H$1)="","",INDEX(Dépenses!$A$2:$O$5000,$B452,H$1)),"")</f>
        <v/>
      </c>
      <c r="I452" s="79" t="str" cm="1">
        <f t="array" aca="1" ref="I452" ca="1">IF(AND($A452&lt;&gt;"",$A452&lt;&gt;"fin"),IF(INDEX(Dépenses!$A$2:$O$5000,$B452,I$1)="","",INDEX(Dépenses!$A$2:$O$5000,$B452,I$1)),"")</f>
        <v/>
      </c>
      <c r="J452" s="81" t="str" cm="1">
        <f t="array" aca="1" ref="J452" ca="1">IF(AND($A452&lt;&gt;"",$A452&lt;&gt;"fin"),IF(INDEX(Dépenses!$A$2:$O$5000,$B452,J$1)="","",INDEX(Dépenses!$A$2:$O$5000,$B452,J$1)),"")</f>
        <v/>
      </c>
      <c r="K452" s="10" t="str" cm="1">
        <f t="array" aca="1" ref="K452" ca="1">IF(AND($A452&lt;&gt;"",$A452&lt;&gt;"fin"),IF(INDEX(Dépenses!$A$2:$T$5000,$B452,K$1)="","",INDEX(Dépenses!$A$2:$T$5000,$B452,K$1)),"")</f>
        <v/>
      </c>
      <c r="L452" s="10" t="str" cm="1">
        <f t="array" aca="1" ref="L452" ca="1">IF(AND($A452&lt;&gt;"",$A452&lt;&gt;"fin"),IF(INDEX(Dépenses!$A$2:$T$5000,$B452,L$1)="","",INDEX(Dépenses!$A$2:$T$5000,$B452,L$1)),"")</f>
        <v/>
      </c>
      <c r="M452" s="10" t="str" cm="1">
        <f t="array" aca="1" ref="M452" ca="1">IF(AND($A452&lt;&gt;"",$A452&lt;&gt;"fin"),IF(INDEX(Dépenses!$A$2:$T$5000,$B452,M$1)="","",INDEX(Dépenses!$A$2:$T$5000,$B452,M$1)),"")</f>
        <v/>
      </c>
      <c r="N452" s="10" t="str" cm="1">
        <f t="array" aca="1" ref="N452" ca="1">IF(AND($A452&lt;&gt;"",$A452&lt;&gt;"fin"),IF(INDEX(Dépenses!$A$2:$T$5000,$B452,N$1)="","",INDEX(Dépenses!$A$2:$T$5000,$B452,N$1)),"")</f>
        <v/>
      </c>
      <c r="O452" s="10" t="str" cm="1">
        <f t="array" aca="1" ref="O452" ca="1">IF(AND($A452&lt;&gt;"",$A452&lt;&gt;"fin"),IF(INDEX(Dépenses!$A$2:$T$5000,$B452,O$1)="","",INDEX(Dépenses!$A$2:$T$5000,$B452,O$1)),"")</f>
        <v/>
      </c>
      <c r="P452" s="10" t="str" cm="1">
        <f t="array" aca="1" ref="P452" ca="1">IF(AND($A452&lt;&gt;"",$A452&lt;&gt;"fin"),IF(INDEX(Dépenses!$A$2:$T$5000,$B452,P$1)="","",INDEX(Dépenses!$A$2:$T$5000,$B452,P$1)),"")</f>
        <v/>
      </c>
      <c r="Q452" s="10" t="str" cm="1">
        <f t="array" aca="1" ref="Q452" ca="1">IF(AND($A452&lt;&gt;"",$A452&lt;&gt;"fin"),IF(INDEX(Dépenses!$A$2:$T$5000,$B452,Q$1)="","",INDEX(Dépenses!$A$2:$T$5000,$B452,Q$1)),"")</f>
        <v/>
      </c>
      <c r="R452" s="10" t="str" cm="1">
        <f t="array" aca="1" ref="R452" ca="1">IF(AND($A452&lt;&gt;"",$A452&lt;&gt;"fin"),IF(INDEX(Dépenses!$A$2:$T$5000,$B452,R$1)="","",INDEX(Dépenses!$A$2:$T$5000,$B452,R$1)),"")</f>
        <v/>
      </c>
      <c r="S452" s="10" t="str" cm="1">
        <f t="array" aca="1" ref="S452" ca="1">IF(AND($A452&lt;&gt;"",$A452&lt;&gt;"fin"),IF(INDEX(Dépenses!$A$2:$T$5000,$B452,S$1)="","",INDEX(Dépenses!$A$2:$T$5000,$B452,S$1)),"")</f>
        <v/>
      </c>
      <c r="T452" s="10" t="str" cm="1">
        <f t="array" aca="1" ref="T452" ca="1">IF(AND($A452&lt;&gt;"",$A452&lt;&gt;"fin"),IF(INDEX(Dépenses!$A$2:$T$5000,$B452,T$1)="","",INDEX(Dépenses!$A$2:$T$5000,$B452,T$1)),"")</f>
        <v/>
      </c>
    </row>
    <row r="453" spans="1:20" x14ac:dyDescent="0.25">
      <c r="A453" t="str">
        <f ca="1">IF(OR(A452="",A452="fin"),"",IF(ISNA(MATCH($F$3,OFFSET(Dépenses!$F$2:$F$5000,B452,0),0)),"fin",MATCH($F$3,OFFSET(Dépenses!$F$2:$F$5000,B452,0),0)))</f>
        <v/>
      </c>
      <c r="B453" t="str">
        <f t="shared" ca="1" si="8"/>
        <v/>
      </c>
      <c r="D453" s="79" t="str" cm="1">
        <f t="array" aca="1" ref="D453" ca="1">IF(AND($A453&lt;&gt;"",$A453&lt;&gt;"fin"),IF(INDEX(Dépenses!$A$2:$O$5000,$B453,D$1)="","",INDEX(Dépenses!$A$2:$O$5000,$B453,D$1)),"")</f>
        <v/>
      </c>
      <c r="E453" s="79" t="str" cm="1">
        <f t="array" aca="1" ref="E453" ca="1">IF(AND($A453&lt;&gt;"",$A453&lt;&gt;"fin"),IF(INDEX(Dépenses!$A$2:$O$5000,$B453,E$1)="","",INDEX(Dépenses!$A$2:$O$5000,$B453,E$1)),"")</f>
        <v/>
      </c>
      <c r="F453" s="79" t="str" cm="1">
        <f t="array" aca="1" ref="F453" ca="1">IF(AND($A453&lt;&gt;"",$A453&lt;&gt;"fin"),IF(INDEX(Dépenses!$A$2:$O$5000,$B453,F$1)="","",INDEX(Dépenses!$A$2:$O$5000,$B453,F$1)),"")</f>
        <v/>
      </c>
      <c r="G453" s="80" t="str" cm="1">
        <f t="array" aca="1" ref="G453" ca="1">IF(AND($A453&lt;&gt;"",$A453&lt;&gt;"fin"),IF(INDEX(Dépenses!$A$2:$O$5000,$B453,G$1)="","",INDEX(Dépenses!$A$2:$O$5000,$B453,G$1)),"")</f>
        <v/>
      </c>
      <c r="H453" s="11" t="str" cm="1">
        <f t="array" aca="1" ref="H453" ca="1">IF(AND($A453&lt;&gt;"",$A453&lt;&gt;"fin"),IF(INDEX(Dépenses!$A$2:$O$5000,$B453,H$1)="","",INDEX(Dépenses!$A$2:$O$5000,$B453,H$1)),"")</f>
        <v/>
      </c>
      <c r="I453" s="79" t="str" cm="1">
        <f t="array" aca="1" ref="I453" ca="1">IF(AND($A453&lt;&gt;"",$A453&lt;&gt;"fin"),IF(INDEX(Dépenses!$A$2:$O$5000,$B453,I$1)="","",INDEX(Dépenses!$A$2:$O$5000,$B453,I$1)),"")</f>
        <v/>
      </c>
      <c r="J453" s="81" t="str" cm="1">
        <f t="array" aca="1" ref="J453" ca="1">IF(AND($A453&lt;&gt;"",$A453&lt;&gt;"fin"),IF(INDEX(Dépenses!$A$2:$O$5000,$B453,J$1)="","",INDEX(Dépenses!$A$2:$O$5000,$B453,J$1)),"")</f>
        <v/>
      </c>
      <c r="K453" s="10" t="str" cm="1">
        <f t="array" aca="1" ref="K453" ca="1">IF(AND($A453&lt;&gt;"",$A453&lt;&gt;"fin"),IF(INDEX(Dépenses!$A$2:$T$5000,$B453,K$1)="","",INDEX(Dépenses!$A$2:$T$5000,$B453,K$1)),"")</f>
        <v/>
      </c>
      <c r="L453" s="10" t="str" cm="1">
        <f t="array" aca="1" ref="L453" ca="1">IF(AND($A453&lt;&gt;"",$A453&lt;&gt;"fin"),IF(INDEX(Dépenses!$A$2:$T$5000,$B453,L$1)="","",INDEX(Dépenses!$A$2:$T$5000,$B453,L$1)),"")</f>
        <v/>
      </c>
      <c r="M453" s="10" t="str" cm="1">
        <f t="array" aca="1" ref="M453" ca="1">IF(AND($A453&lt;&gt;"",$A453&lt;&gt;"fin"),IF(INDEX(Dépenses!$A$2:$T$5000,$B453,M$1)="","",INDEX(Dépenses!$A$2:$T$5000,$B453,M$1)),"")</f>
        <v/>
      </c>
      <c r="N453" s="10" t="str" cm="1">
        <f t="array" aca="1" ref="N453" ca="1">IF(AND($A453&lt;&gt;"",$A453&lt;&gt;"fin"),IF(INDEX(Dépenses!$A$2:$T$5000,$B453,N$1)="","",INDEX(Dépenses!$A$2:$T$5000,$B453,N$1)),"")</f>
        <v/>
      </c>
      <c r="O453" s="10" t="str" cm="1">
        <f t="array" aca="1" ref="O453" ca="1">IF(AND($A453&lt;&gt;"",$A453&lt;&gt;"fin"),IF(INDEX(Dépenses!$A$2:$T$5000,$B453,O$1)="","",INDEX(Dépenses!$A$2:$T$5000,$B453,O$1)),"")</f>
        <v/>
      </c>
      <c r="P453" s="10" t="str" cm="1">
        <f t="array" aca="1" ref="P453" ca="1">IF(AND($A453&lt;&gt;"",$A453&lt;&gt;"fin"),IF(INDEX(Dépenses!$A$2:$T$5000,$B453,P$1)="","",INDEX(Dépenses!$A$2:$T$5000,$B453,P$1)),"")</f>
        <v/>
      </c>
      <c r="Q453" s="10" t="str" cm="1">
        <f t="array" aca="1" ref="Q453" ca="1">IF(AND($A453&lt;&gt;"",$A453&lt;&gt;"fin"),IF(INDEX(Dépenses!$A$2:$T$5000,$B453,Q$1)="","",INDEX(Dépenses!$A$2:$T$5000,$B453,Q$1)),"")</f>
        <v/>
      </c>
      <c r="R453" s="10" t="str" cm="1">
        <f t="array" aca="1" ref="R453" ca="1">IF(AND($A453&lt;&gt;"",$A453&lt;&gt;"fin"),IF(INDEX(Dépenses!$A$2:$T$5000,$B453,R$1)="","",INDEX(Dépenses!$A$2:$T$5000,$B453,R$1)),"")</f>
        <v/>
      </c>
      <c r="S453" s="10" t="str" cm="1">
        <f t="array" aca="1" ref="S453" ca="1">IF(AND($A453&lt;&gt;"",$A453&lt;&gt;"fin"),IF(INDEX(Dépenses!$A$2:$T$5000,$B453,S$1)="","",INDEX(Dépenses!$A$2:$T$5000,$B453,S$1)),"")</f>
        <v/>
      </c>
      <c r="T453" s="10" t="str" cm="1">
        <f t="array" aca="1" ref="T453" ca="1">IF(AND($A453&lt;&gt;"",$A453&lt;&gt;"fin"),IF(INDEX(Dépenses!$A$2:$T$5000,$B453,T$1)="","",INDEX(Dépenses!$A$2:$T$5000,$B453,T$1)),"")</f>
        <v/>
      </c>
    </row>
    <row r="454" spans="1:20" x14ac:dyDescent="0.25">
      <c r="A454" t="str">
        <f ca="1">IF(OR(A453="",A453="fin"),"",IF(ISNA(MATCH($F$3,OFFSET(Dépenses!$F$2:$F$5000,B453,0),0)),"fin",MATCH($F$3,OFFSET(Dépenses!$F$2:$F$5000,B453,0),0)))</f>
        <v/>
      </c>
      <c r="B454" t="str">
        <f t="shared" ca="1" si="8"/>
        <v/>
      </c>
      <c r="D454" s="79" t="str" cm="1">
        <f t="array" aca="1" ref="D454" ca="1">IF(AND($A454&lt;&gt;"",$A454&lt;&gt;"fin"),IF(INDEX(Dépenses!$A$2:$O$5000,$B454,D$1)="","",INDEX(Dépenses!$A$2:$O$5000,$B454,D$1)),"")</f>
        <v/>
      </c>
      <c r="E454" s="79" t="str" cm="1">
        <f t="array" aca="1" ref="E454" ca="1">IF(AND($A454&lt;&gt;"",$A454&lt;&gt;"fin"),IF(INDEX(Dépenses!$A$2:$O$5000,$B454,E$1)="","",INDEX(Dépenses!$A$2:$O$5000,$B454,E$1)),"")</f>
        <v/>
      </c>
      <c r="F454" s="79" t="str" cm="1">
        <f t="array" aca="1" ref="F454" ca="1">IF(AND($A454&lt;&gt;"",$A454&lt;&gt;"fin"),IF(INDEX(Dépenses!$A$2:$O$5000,$B454,F$1)="","",INDEX(Dépenses!$A$2:$O$5000,$B454,F$1)),"")</f>
        <v/>
      </c>
      <c r="G454" s="80" t="str" cm="1">
        <f t="array" aca="1" ref="G454" ca="1">IF(AND($A454&lt;&gt;"",$A454&lt;&gt;"fin"),IF(INDEX(Dépenses!$A$2:$O$5000,$B454,G$1)="","",INDEX(Dépenses!$A$2:$O$5000,$B454,G$1)),"")</f>
        <v/>
      </c>
      <c r="H454" s="11" t="str" cm="1">
        <f t="array" aca="1" ref="H454" ca="1">IF(AND($A454&lt;&gt;"",$A454&lt;&gt;"fin"),IF(INDEX(Dépenses!$A$2:$O$5000,$B454,H$1)="","",INDEX(Dépenses!$A$2:$O$5000,$B454,H$1)),"")</f>
        <v/>
      </c>
      <c r="I454" s="79" t="str" cm="1">
        <f t="array" aca="1" ref="I454" ca="1">IF(AND($A454&lt;&gt;"",$A454&lt;&gt;"fin"),IF(INDEX(Dépenses!$A$2:$O$5000,$B454,I$1)="","",INDEX(Dépenses!$A$2:$O$5000,$B454,I$1)),"")</f>
        <v/>
      </c>
      <c r="J454" s="81" t="str" cm="1">
        <f t="array" aca="1" ref="J454" ca="1">IF(AND($A454&lt;&gt;"",$A454&lt;&gt;"fin"),IF(INDEX(Dépenses!$A$2:$O$5000,$B454,J$1)="","",INDEX(Dépenses!$A$2:$O$5000,$B454,J$1)),"")</f>
        <v/>
      </c>
      <c r="K454" s="10" t="str" cm="1">
        <f t="array" aca="1" ref="K454" ca="1">IF(AND($A454&lt;&gt;"",$A454&lt;&gt;"fin"),IF(INDEX(Dépenses!$A$2:$T$5000,$B454,K$1)="","",INDEX(Dépenses!$A$2:$T$5000,$B454,K$1)),"")</f>
        <v/>
      </c>
      <c r="L454" s="10" t="str" cm="1">
        <f t="array" aca="1" ref="L454" ca="1">IF(AND($A454&lt;&gt;"",$A454&lt;&gt;"fin"),IF(INDEX(Dépenses!$A$2:$T$5000,$B454,L$1)="","",INDEX(Dépenses!$A$2:$T$5000,$B454,L$1)),"")</f>
        <v/>
      </c>
      <c r="M454" s="10" t="str" cm="1">
        <f t="array" aca="1" ref="M454" ca="1">IF(AND($A454&lt;&gt;"",$A454&lt;&gt;"fin"),IF(INDEX(Dépenses!$A$2:$T$5000,$B454,M$1)="","",INDEX(Dépenses!$A$2:$T$5000,$B454,M$1)),"")</f>
        <v/>
      </c>
      <c r="N454" s="10" t="str" cm="1">
        <f t="array" aca="1" ref="N454" ca="1">IF(AND($A454&lt;&gt;"",$A454&lt;&gt;"fin"),IF(INDEX(Dépenses!$A$2:$T$5000,$B454,N$1)="","",INDEX(Dépenses!$A$2:$T$5000,$B454,N$1)),"")</f>
        <v/>
      </c>
      <c r="O454" s="10" t="str" cm="1">
        <f t="array" aca="1" ref="O454" ca="1">IF(AND($A454&lt;&gt;"",$A454&lt;&gt;"fin"),IF(INDEX(Dépenses!$A$2:$T$5000,$B454,O$1)="","",INDEX(Dépenses!$A$2:$T$5000,$B454,O$1)),"")</f>
        <v/>
      </c>
      <c r="P454" s="10" t="str" cm="1">
        <f t="array" aca="1" ref="P454" ca="1">IF(AND($A454&lt;&gt;"",$A454&lt;&gt;"fin"),IF(INDEX(Dépenses!$A$2:$T$5000,$B454,P$1)="","",INDEX(Dépenses!$A$2:$T$5000,$B454,P$1)),"")</f>
        <v/>
      </c>
      <c r="Q454" s="10" t="str" cm="1">
        <f t="array" aca="1" ref="Q454" ca="1">IF(AND($A454&lt;&gt;"",$A454&lt;&gt;"fin"),IF(INDEX(Dépenses!$A$2:$T$5000,$B454,Q$1)="","",INDEX(Dépenses!$A$2:$T$5000,$B454,Q$1)),"")</f>
        <v/>
      </c>
      <c r="R454" s="10" t="str" cm="1">
        <f t="array" aca="1" ref="R454" ca="1">IF(AND($A454&lt;&gt;"",$A454&lt;&gt;"fin"),IF(INDEX(Dépenses!$A$2:$T$5000,$B454,R$1)="","",INDEX(Dépenses!$A$2:$T$5000,$B454,R$1)),"")</f>
        <v/>
      </c>
      <c r="S454" s="10" t="str" cm="1">
        <f t="array" aca="1" ref="S454" ca="1">IF(AND($A454&lt;&gt;"",$A454&lt;&gt;"fin"),IF(INDEX(Dépenses!$A$2:$T$5000,$B454,S$1)="","",INDEX(Dépenses!$A$2:$T$5000,$B454,S$1)),"")</f>
        <v/>
      </c>
      <c r="T454" s="10" t="str" cm="1">
        <f t="array" aca="1" ref="T454" ca="1">IF(AND($A454&lt;&gt;"",$A454&lt;&gt;"fin"),IF(INDEX(Dépenses!$A$2:$T$5000,$B454,T$1)="","",INDEX(Dépenses!$A$2:$T$5000,$B454,T$1)),"")</f>
        <v/>
      </c>
    </row>
    <row r="455" spans="1:20" x14ac:dyDescent="0.25">
      <c r="A455" t="str">
        <f ca="1">IF(OR(A454="",A454="fin"),"",IF(ISNA(MATCH($F$3,OFFSET(Dépenses!$F$2:$F$5000,B454,0),0)),"fin",MATCH($F$3,OFFSET(Dépenses!$F$2:$F$5000,B454,0),0)))</f>
        <v/>
      </c>
      <c r="B455" t="str">
        <f t="shared" ca="1" si="8"/>
        <v/>
      </c>
      <c r="D455" s="79" t="str" cm="1">
        <f t="array" aca="1" ref="D455" ca="1">IF(AND($A455&lt;&gt;"",$A455&lt;&gt;"fin"),IF(INDEX(Dépenses!$A$2:$O$5000,$B455,D$1)="","",INDEX(Dépenses!$A$2:$O$5000,$B455,D$1)),"")</f>
        <v/>
      </c>
      <c r="E455" s="79" t="str" cm="1">
        <f t="array" aca="1" ref="E455" ca="1">IF(AND($A455&lt;&gt;"",$A455&lt;&gt;"fin"),IF(INDEX(Dépenses!$A$2:$O$5000,$B455,E$1)="","",INDEX(Dépenses!$A$2:$O$5000,$B455,E$1)),"")</f>
        <v/>
      </c>
      <c r="F455" s="79" t="str" cm="1">
        <f t="array" aca="1" ref="F455" ca="1">IF(AND($A455&lt;&gt;"",$A455&lt;&gt;"fin"),IF(INDEX(Dépenses!$A$2:$O$5000,$B455,F$1)="","",INDEX(Dépenses!$A$2:$O$5000,$B455,F$1)),"")</f>
        <v/>
      </c>
      <c r="G455" s="80" t="str" cm="1">
        <f t="array" aca="1" ref="G455" ca="1">IF(AND($A455&lt;&gt;"",$A455&lt;&gt;"fin"),IF(INDEX(Dépenses!$A$2:$O$5000,$B455,G$1)="","",INDEX(Dépenses!$A$2:$O$5000,$B455,G$1)),"")</f>
        <v/>
      </c>
      <c r="H455" s="11" t="str" cm="1">
        <f t="array" aca="1" ref="H455" ca="1">IF(AND($A455&lt;&gt;"",$A455&lt;&gt;"fin"),IF(INDEX(Dépenses!$A$2:$O$5000,$B455,H$1)="","",INDEX(Dépenses!$A$2:$O$5000,$B455,H$1)),"")</f>
        <v/>
      </c>
      <c r="I455" s="79" t="str" cm="1">
        <f t="array" aca="1" ref="I455" ca="1">IF(AND($A455&lt;&gt;"",$A455&lt;&gt;"fin"),IF(INDEX(Dépenses!$A$2:$O$5000,$B455,I$1)="","",INDEX(Dépenses!$A$2:$O$5000,$B455,I$1)),"")</f>
        <v/>
      </c>
      <c r="J455" s="81" t="str" cm="1">
        <f t="array" aca="1" ref="J455" ca="1">IF(AND($A455&lt;&gt;"",$A455&lt;&gt;"fin"),IF(INDEX(Dépenses!$A$2:$O$5000,$B455,J$1)="","",INDEX(Dépenses!$A$2:$O$5000,$B455,J$1)),"")</f>
        <v/>
      </c>
      <c r="K455" s="10" t="str" cm="1">
        <f t="array" aca="1" ref="K455" ca="1">IF(AND($A455&lt;&gt;"",$A455&lt;&gt;"fin"),IF(INDEX(Dépenses!$A$2:$T$5000,$B455,K$1)="","",INDEX(Dépenses!$A$2:$T$5000,$B455,K$1)),"")</f>
        <v/>
      </c>
      <c r="L455" s="10" t="str" cm="1">
        <f t="array" aca="1" ref="L455" ca="1">IF(AND($A455&lt;&gt;"",$A455&lt;&gt;"fin"),IF(INDEX(Dépenses!$A$2:$T$5000,$B455,L$1)="","",INDEX(Dépenses!$A$2:$T$5000,$B455,L$1)),"")</f>
        <v/>
      </c>
      <c r="M455" s="10" t="str" cm="1">
        <f t="array" aca="1" ref="M455" ca="1">IF(AND($A455&lt;&gt;"",$A455&lt;&gt;"fin"),IF(INDEX(Dépenses!$A$2:$T$5000,$B455,M$1)="","",INDEX(Dépenses!$A$2:$T$5000,$B455,M$1)),"")</f>
        <v/>
      </c>
      <c r="N455" s="10" t="str" cm="1">
        <f t="array" aca="1" ref="N455" ca="1">IF(AND($A455&lt;&gt;"",$A455&lt;&gt;"fin"),IF(INDEX(Dépenses!$A$2:$T$5000,$B455,N$1)="","",INDEX(Dépenses!$A$2:$T$5000,$B455,N$1)),"")</f>
        <v/>
      </c>
      <c r="O455" s="10" t="str" cm="1">
        <f t="array" aca="1" ref="O455" ca="1">IF(AND($A455&lt;&gt;"",$A455&lt;&gt;"fin"),IF(INDEX(Dépenses!$A$2:$T$5000,$B455,O$1)="","",INDEX(Dépenses!$A$2:$T$5000,$B455,O$1)),"")</f>
        <v/>
      </c>
      <c r="P455" s="10" t="str" cm="1">
        <f t="array" aca="1" ref="P455" ca="1">IF(AND($A455&lt;&gt;"",$A455&lt;&gt;"fin"),IF(INDEX(Dépenses!$A$2:$T$5000,$B455,P$1)="","",INDEX(Dépenses!$A$2:$T$5000,$B455,P$1)),"")</f>
        <v/>
      </c>
      <c r="Q455" s="10" t="str" cm="1">
        <f t="array" aca="1" ref="Q455" ca="1">IF(AND($A455&lt;&gt;"",$A455&lt;&gt;"fin"),IF(INDEX(Dépenses!$A$2:$T$5000,$B455,Q$1)="","",INDEX(Dépenses!$A$2:$T$5000,$B455,Q$1)),"")</f>
        <v/>
      </c>
      <c r="R455" s="10" t="str" cm="1">
        <f t="array" aca="1" ref="R455" ca="1">IF(AND($A455&lt;&gt;"",$A455&lt;&gt;"fin"),IF(INDEX(Dépenses!$A$2:$T$5000,$B455,R$1)="","",INDEX(Dépenses!$A$2:$T$5000,$B455,R$1)),"")</f>
        <v/>
      </c>
      <c r="S455" s="10" t="str" cm="1">
        <f t="array" aca="1" ref="S455" ca="1">IF(AND($A455&lt;&gt;"",$A455&lt;&gt;"fin"),IF(INDEX(Dépenses!$A$2:$T$5000,$B455,S$1)="","",INDEX(Dépenses!$A$2:$T$5000,$B455,S$1)),"")</f>
        <v/>
      </c>
      <c r="T455" s="10" t="str" cm="1">
        <f t="array" aca="1" ref="T455" ca="1">IF(AND($A455&lt;&gt;"",$A455&lt;&gt;"fin"),IF(INDEX(Dépenses!$A$2:$T$5000,$B455,T$1)="","",INDEX(Dépenses!$A$2:$T$5000,$B455,T$1)),"")</f>
        <v/>
      </c>
    </row>
    <row r="456" spans="1:20" x14ac:dyDescent="0.25">
      <c r="A456" t="str">
        <f ca="1">IF(OR(A455="",A455="fin"),"",IF(ISNA(MATCH($F$3,OFFSET(Dépenses!$F$2:$F$5000,B455,0),0)),"fin",MATCH($F$3,OFFSET(Dépenses!$F$2:$F$5000,B455,0),0)))</f>
        <v/>
      </c>
      <c r="B456" t="str">
        <f t="shared" ca="1" si="8"/>
        <v/>
      </c>
      <c r="D456" s="79" t="str" cm="1">
        <f t="array" aca="1" ref="D456" ca="1">IF(AND($A456&lt;&gt;"",$A456&lt;&gt;"fin"),IF(INDEX(Dépenses!$A$2:$O$5000,$B456,D$1)="","",INDEX(Dépenses!$A$2:$O$5000,$B456,D$1)),"")</f>
        <v/>
      </c>
      <c r="E456" s="79" t="str" cm="1">
        <f t="array" aca="1" ref="E456" ca="1">IF(AND($A456&lt;&gt;"",$A456&lt;&gt;"fin"),IF(INDEX(Dépenses!$A$2:$O$5000,$B456,E$1)="","",INDEX(Dépenses!$A$2:$O$5000,$B456,E$1)),"")</f>
        <v/>
      </c>
      <c r="F456" s="79" t="str" cm="1">
        <f t="array" aca="1" ref="F456" ca="1">IF(AND($A456&lt;&gt;"",$A456&lt;&gt;"fin"),IF(INDEX(Dépenses!$A$2:$O$5000,$B456,F$1)="","",INDEX(Dépenses!$A$2:$O$5000,$B456,F$1)),"")</f>
        <v/>
      </c>
      <c r="G456" s="80" t="str" cm="1">
        <f t="array" aca="1" ref="G456" ca="1">IF(AND($A456&lt;&gt;"",$A456&lt;&gt;"fin"),IF(INDEX(Dépenses!$A$2:$O$5000,$B456,G$1)="","",INDEX(Dépenses!$A$2:$O$5000,$B456,G$1)),"")</f>
        <v/>
      </c>
      <c r="H456" s="11" t="str" cm="1">
        <f t="array" aca="1" ref="H456" ca="1">IF(AND($A456&lt;&gt;"",$A456&lt;&gt;"fin"),IF(INDEX(Dépenses!$A$2:$O$5000,$B456,H$1)="","",INDEX(Dépenses!$A$2:$O$5000,$B456,H$1)),"")</f>
        <v/>
      </c>
      <c r="I456" s="79" t="str" cm="1">
        <f t="array" aca="1" ref="I456" ca="1">IF(AND($A456&lt;&gt;"",$A456&lt;&gt;"fin"),IF(INDEX(Dépenses!$A$2:$O$5000,$B456,I$1)="","",INDEX(Dépenses!$A$2:$O$5000,$B456,I$1)),"")</f>
        <v/>
      </c>
      <c r="J456" s="81" t="str" cm="1">
        <f t="array" aca="1" ref="J456" ca="1">IF(AND($A456&lt;&gt;"",$A456&lt;&gt;"fin"),IF(INDEX(Dépenses!$A$2:$O$5000,$B456,J$1)="","",INDEX(Dépenses!$A$2:$O$5000,$B456,J$1)),"")</f>
        <v/>
      </c>
      <c r="K456" s="10" t="str" cm="1">
        <f t="array" aca="1" ref="K456" ca="1">IF(AND($A456&lt;&gt;"",$A456&lt;&gt;"fin"),IF(INDEX(Dépenses!$A$2:$T$5000,$B456,K$1)="","",INDEX(Dépenses!$A$2:$T$5000,$B456,K$1)),"")</f>
        <v/>
      </c>
      <c r="L456" s="10" t="str" cm="1">
        <f t="array" aca="1" ref="L456" ca="1">IF(AND($A456&lt;&gt;"",$A456&lt;&gt;"fin"),IF(INDEX(Dépenses!$A$2:$T$5000,$B456,L$1)="","",INDEX(Dépenses!$A$2:$T$5000,$B456,L$1)),"")</f>
        <v/>
      </c>
      <c r="M456" s="10" t="str" cm="1">
        <f t="array" aca="1" ref="M456" ca="1">IF(AND($A456&lt;&gt;"",$A456&lt;&gt;"fin"),IF(INDEX(Dépenses!$A$2:$T$5000,$B456,M$1)="","",INDEX(Dépenses!$A$2:$T$5000,$B456,M$1)),"")</f>
        <v/>
      </c>
      <c r="N456" s="10" t="str" cm="1">
        <f t="array" aca="1" ref="N456" ca="1">IF(AND($A456&lt;&gt;"",$A456&lt;&gt;"fin"),IF(INDEX(Dépenses!$A$2:$T$5000,$B456,N$1)="","",INDEX(Dépenses!$A$2:$T$5000,$B456,N$1)),"")</f>
        <v/>
      </c>
      <c r="O456" s="10" t="str" cm="1">
        <f t="array" aca="1" ref="O456" ca="1">IF(AND($A456&lt;&gt;"",$A456&lt;&gt;"fin"),IF(INDEX(Dépenses!$A$2:$T$5000,$B456,O$1)="","",INDEX(Dépenses!$A$2:$T$5000,$B456,O$1)),"")</f>
        <v/>
      </c>
      <c r="P456" s="10" t="str" cm="1">
        <f t="array" aca="1" ref="P456" ca="1">IF(AND($A456&lt;&gt;"",$A456&lt;&gt;"fin"),IF(INDEX(Dépenses!$A$2:$T$5000,$B456,P$1)="","",INDEX(Dépenses!$A$2:$T$5000,$B456,P$1)),"")</f>
        <v/>
      </c>
      <c r="Q456" s="10" t="str" cm="1">
        <f t="array" aca="1" ref="Q456" ca="1">IF(AND($A456&lt;&gt;"",$A456&lt;&gt;"fin"),IF(INDEX(Dépenses!$A$2:$T$5000,$B456,Q$1)="","",INDEX(Dépenses!$A$2:$T$5000,$B456,Q$1)),"")</f>
        <v/>
      </c>
      <c r="R456" s="10" t="str" cm="1">
        <f t="array" aca="1" ref="R456" ca="1">IF(AND($A456&lt;&gt;"",$A456&lt;&gt;"fin"),IF(INDEX(Dépenses!$A$2:$T$5000,$B456,R$1)="","",INDEX(Dépenses!$A$2:$T$5000,$B456,R$1)),"")</f>
        <v/>
      </c>
      <c r="S456" s="10" t="str" cm="1">
        <f t="array" aca="1" ref="S456" ca="1">IF(AND($A456&lt;&gt;"",$A456&lt;&gt;"fin"),IF(INDEX(Dépenses!$A$2:$T$5000,$B456,S$1)="","",INDEX(Dépenses!$A$2:$T$5000,$B456,S$1)),"")</f>
        <v/>
      </c>
      <c r="T456" s="10" t="str" cm="1">
        <f t="array" aca="1" ref="T456" ca="1">IF(AND($A456&lt;&gt;"",$A456&lt;&gt;"fin"),IF(INDEX(Dépenses!$A$2:$T$5000,$B456,T$1)="","",INDEX(Dépenses!$A$2:$T$5000,$B456,T$1)),"")</f>
        <v/>
      </c>
    </row>
    <row r="457" spans="1:20" x14ac:dyDescent="0.25">
      <c r="A457" t="str">
        <f ca="1">IF(OR(A456="",A456="fin"),"",IF(ISNA(MATCH($F$3,OFFSET(Dépenses!$F$2:$F$5000,B456,0),0)),"fin",MATCH($F$3,OFFSET(Dépenses!$F$2:$F$5000,B456,0),0)))</f>
        <v/>
      </c>
      <c r="B457" t="str">
        <f t="shared" ca="1" si="8"/>
        <v/>
      </c>
      <c r="D457" s="79" t="str" cm="1">
        <f t="array" aca="1" ref="D457" ca="1">IF(AND($A457&lt;&gt;"",$A457&lt;&gt;"fin"),IF(INDEX(Dépenses!$A$2:$O$5000,$B457,D$1)="","",INDEX(Dépenses!$A$2:$O$5000,$B457,D$1)),"")</f>
        <v/>
      </c>
      <c r="E457" s="79" t="str" cm="1">
        <f t="array" aca="1" ref="E457" ca="1">IF(AND($A457&lt;&gt;"",$A457&lt;&gt;"fin"),IF(INDEX(Dépenses!$A$2:$O$5000,$B457,E$1)="","",INDEX(Dépenses!$A$2:$O$5000,$B457,E$1)),"")</f>
        <v/>
      </c>
      <c r="F457" s="79" t="str" cm="1">
        <f t="array" aca="1" ref="F457" ca="1">IF(AND($A457&lt;&gt;"",$A457&lt;&gt;"fin"),IF(INDEX(Dépenses!$A$2:$O$5000,$B457,F$1)="","",INDEX(Dépenses!$A$2:$O$5000,$B457,F$1)),"")</f>
        <v/>
      </c>
      <c r="G457" s="80" t="str" cm="1">
        <f t="array" aca="1" ref="G457" ca="1">IF(AND($A457&lt;&gt;"",$A457&lt;&gt;"fin"),IF(INDEX(Dépenses!$A$2:$O$5000,$B457,G$1)="","",INDEX(Dépenses!$A$2:$O$5000,$B457,G$1)),"")</f>
        <v/>
      </c>
      <c r="H457" s="11" t="str" cm="1">
        <f t="array" aca="1" ref="H457" ca="1">IF(AND($A457&lt;&gt;"",$A457&lt;&gt;"fin"),IF(INDEX(Dépenses!$A$2:$O$5000,$B457,H$1)="","",INDEX(Dépenses!$A$2:$O$5000,$B457,H$1)),"")</f>
        <v/>
      </c>
      <c r="I457" s="79" t="str" cm="1">
        <f t="array" aca="1" ref="I457" ca="1">IF(AND($A457&lt;&gt;"",$A457&lt;&gt;"fin"),IF(INDEX(Dépenses!$A$2:$O$5000,$B457,I$1)="","",INDEX(Dépenses!$A$2:$O$5000,$B457,I$1)),"")</f>
        <v/>
      </c>
      <c r="J457" s="81" t="str" cm="1">
        <f t="array" aca="1" ref="J457" ca="1">IF(AND($A457&lt;&gt;"",$A457&lt;&gt;"fin"),IF(INDEX(Dépenses!$A$2:$O$5000,$B457,J$1)="","",INDEX(Dépenses!$A$2:$O$5000,$B457,J$1)),"")</f>
        <v/>
      </c>
      <c r="K457" s="10" t="str" cm="1">
        <f t="array" aca="1" ref="K457" ca="1">IF(AND($A457&lt;&gt;"",$A457&lt;&gt;"fin"),IF(INDEX(Dépenses!$A$2:$T$5000,$B457,K$1)="","",INDEX(Dépenses!$A$2:$T$5000,$B457,K$1)),"")</f>
        <v/>
      </c>
      <c r="L457" s="10" t="str" cm="1">
        <f t="array" aca="1" ref="L457" ca="1">IF(AND($A457&lt;&gt;"",$A457&lt;&gt;"fin"),IF(INDEX(Dépenses!$A$2:$T$5000,$B457,L$1)="","",INDEX(Dépenses!$A$2:$T$5000,$B457,L$1)),"")</f>
        <v/>
      </c>
      <c r="M457" s="10" t="str" cm="1">
        <f t="array" aca="1" ref="M457" ca="1">IF(AND($A457&lt;&gt;"",$A457&lt;&gt;"fin"),IF(INDEX(Dépenses!$A$2:$T$5000,$B457,M$1)="","",INDEX(Dépenses!$A$2:$T$5000,$B457,M$1)),"")</f>
        <v/>
      </c>
      <c r="N457" s="10" t="str" cm="1">
        <f t="array" aca="1" ref="N457" ca="1">IF(AND($A457&lt;&gt;"",$A457&lt;&gt;"fin"),IF(INDEX(Dépenses!$A$2:$T$5000,$B457,N$1)="","",INDEX(Dépenses!$A$2:$T$5000,$B457,N$1)),"")</f>
        <v/>
      </c>
      <c r="O457" s="10" t="str" cm="1">
        <f t="array" aca="1" ref="O457" ca="1">IF(AND($A457&lt;&gt;"",$A457&lt;&gt;"fin"),IF(INDEX(Dépenses!$A$2:$T$5000,$B457,O$1)="","",INDEX(Dépenses!$A$2:$T$5000,$B457,O$1)),"")</f>
        <v/>
      </c>
      <c r="P457" s="10" t="str" cm="1">
        <f t="array" aca="1" ref="P457" ca="1">IF(AND($A457&lt;&gt;"",$A457&lt;&gt;"fin"),IF(INDEX(Dépenses!$A$2:$T$5000,$B457,P$1)="","",INDEX(Dépenses!$A$2:$T$5000,$B457,P$1)),"")</f>
        <v/>
      </c>
      <c r="Q457" s="10" t="str" cm="1">
        <f t="array" aca="1" ref="Q457" ca="1">IF(AND($A457&lt;&gt;"",$A457&lt;&gt;"fin"),IF(INDEX(Dépenses!$A$2:$T$5000,$B457,Q$1)="","",INDEX(Dépenses!$A$2:$T$5000,$B457,Q$1)),"")</f>
        <v/>
      </c>
      <c r="R457" s="10" t="str" cm="1">
        <f t="array" aca="1" ref="R457" ca="1">IF(AND($A457&lt;&gt;"",$A457&lt;&gt;"fin"),IF(INDEX(Dépenses!$A$2:$T$5000,$B457,R$1)="","",INDEX(Dépenses!$A$2:$T$5000,$B457,R$1)),"")</f>
        <v/>
      </c>
      <c r="S457" s="10" t="str" cm="1">
        <f t="array" aca="1" ref="S457" ca="1">IF(AND($A457&lt;&gt;"",$A457&lt;&gt;"fin"),IF(INDEX(Dépenses!$A$2:$T$5000,$B457,S$1)="","",INDEX(Dépenses!$A$2:$T$5000,$B457,S$1)),"")</f>
        <v/>
      </c>
      <c r="T457" s="10" t="str" cm="1">
        <f t="array" aca="1" ref="T457" ca="1">IF(AND($A457&lt;&gt;"",$A457&lt;&gt;"fin"),IF(INDEX(Dépenses!$A$2:$T$5000,$B457,T$1)="","",INDEX(Dépenses!$A$2:$T$5000,$B457,T$1)),"")</f>
        <v/>
      </c>
    </row>
    <row r="458" spans="1:20" x14ac:dyDescent="0.25">
      <c r="A458" t="str">
        <f ca="1">IF(OR(A457="",A457="fin"),"",IF(ISNA(MATCH($F$3,OFFSET(Dépenses!$F$2:$F$5000,B457,0),0)),"fin",MATCH($F$3,OFFSET(Dépenses!$F$2:$F$5000,B457,0),0)))</f>
        <v/>
      </c>
      <c r="B458" t="str">
        <f t="shared" ca="1" si="8"/>
        <v/>
      </c>
      <c r="D458" s="79" t="str" cm="1">
        <f t="array" aca="1" ref="D458" ca="1">IF(AND($A458&lt;&gt;"",$A458&lt;&gt;"fin"),IF(INDEX(Dépenses!$A$2:$O$5000,$B458,D$1)="","",INDEX(Dépenses!$A$2:$O$5000,$B458,D$1)),"")</f>
        <v/>
      </c>
      <c r="E458" s="79" t="str" cm="1">
        <f t="array" aca="1" ref="E458" ca="1">IF(AND($A458&lt;&gt;"",$A458&lt;&gt;"fin"),IF(INDEX(Dépenses!$A$2:$O$5000,$B458,E$1)="","",INDEX(Dépenses!$A$2:$O$5000,$B458,E$1)),"")</f>
        <v/>
      </c>
      <c r="F458" s="79" t="str" cm="1">
        <f t="array" aca="1" ref="F458" ca="1">IF(AND($A458&lt;&gt;"",$A458&lt;&gt;"fin"),IF(INDEX(Dépenses!$A$2:$O$5000,$B458,F$1)="","",INDEX(Dépenses!$A$2:$O$5000,$B458,F$1)),"")</f>
        <v/>
      </c>
      <c r="G458" s="80" t="str" cm="1">
        <f t="array" aca="1" ref="G458" ca="1">IF(AND($A458&lt;&gt;"",$A458&lt;&gt;"fin"),IF(INDEX(Dépenses!$A$2:$O$5000,$B458,G$1)="","",INDEX(Dépenses!$A$2:$O$5000,$B458,G$1)),"")</f>
        <v/>
      </c>
      <c r="H458" s="11" t="str" cm="1">
        <f t="array" aca="1" ref="H458" ca="1">IF(AND($A458&lt;&gt;"",$A458&lt;&gt;"fin"),IF(INDEX(Dépenses!$A$2:$O$5000,$B458,H$1)="","",INDEX(Dépenses!$A$2:$O$5000,$B458,H$1)),"")</f>
        <v/>
      </c>
      <c r="I458" s="79" t="str" cm="1">
        <f t="array" aca="1" ref="I458" ca="1">IF(AND($A458&lt;&gt;"",$A458&lt;&gt;"fin"),IF(INDEX(Dépenses!$A$2:$O$5000,$B458,I$1)="","",INDEX(Dépenses!$A$2:$O$5000,$B458,I$1)),"")</f>
        <v/>
      </c>
      <c r="J458" s="81" t="str" cm="1">
        <f t="array" aca="1" ref="J458" ca="1">IF(AND($A458&lt;&gt;"",$A458&lt;&gt;"fin"),IF(INDEX(Dépenses!$A$2:$O$5000,$B458,J$1)="","",INDEX(Dépenses!$A$2:$O$5000,$B458,J$1)),"")</f>
        <v/>
      </c>
      <c r="K458" s="10" t="str" cm="1">
        <f t="array" aca="1" ref="K458" ca="1">IF(AND($A458&lt;&gt;"",$A458&lt;&gt;"fin"),IF(INDEX(Dépenses!$A$2:$T$5000,$B458,K$1)="","",INDEX(Dépenses!$A$2:$T$5000,$B458,K$1)),"")</f>
        <v/>
      </c>
      <c r="L458" s="10" t="str" cm="1">
        <f t="array" aca="1" ref="L458" ca="1">IF(AND($A458&lt;&gt;"",$A458&lt;&gt;"fin"),IF(INDEX(Dépenses!$A$2:$T$5000,$B458,L$1)="","",INDEX(Dépenses!$A$2:$T$5000,$B458,L$1)),"")</f>
        <v/>
      </c>
      <c r="M458" s="10" t="str" cm="1">
        <f t="array" aca="1" ref="M458" ca="1">IF(AND($A458&lt;&gt;"",$A458&lt;&gt;"fin"),IF(INDEX(Dépenses!$A$2:$T$5000,$B458,M$1)="","",INDEX(Dépenses!$A$2:$T$5000,$B458,M$1)),"")</f>
        <v/>
      </c>
      <c r="N458" s="10" t="str" cm="1">
        <f t="array" aca="1" ref="N458" ca="1">IF(AND($A458&lt;&gt;"",$A458&lt;&gt;"fin"),IF(INDEX(Dépenses!$A$2:$T$5000,$B458,N$1)="","",INDEX(Dépenses!$A$2:$T$5000,$B458,N$1)),"")</f>
        <v/>
      </c>
      <c r="O458" s="10" t="str" cm="1">
        <f t="array" aca="1" ref="O458" ca="1">IF(AND($A458&lt;&gt;"",$A458&lt;&gt;"fin"),IF(INDEX(Dépenses!$A$2:$T$5000,$B458,O$1)="","",INDEX(Dépenses!$A$2:$T$5000,$B458,O$1)),"")</f>
        <v/>
      </c>
      <c r="P458" s="10" t="str" cm="1">
        <f t="array" aca="1" ref="P458" ca="1">IF(AND($A458&lt;&gt;"",$A458&lt;&gt;"fin"),IF(INDEX(Dépenses!$A$2:$T$5000,$B458,P$1)="","",INDEX(Dépenses!$A$2:$T$5000,$B458,P$1)),"")</f>
        <v/>
      </c>
      <c r="Q458" s="10" t="str" cm="1">
        <f t="array" aca="1" ref="Q458" ca="1">IF(AND($A458&lt;&gt;"",$A458&lt;&gt;"fin"),IF(INDEX(Dépenses!$A$2:$T$5000,$B458,Q$1)="","",INDEX(Dépenses!$A$2:$T$5000,$B458,Q$1)),"")</f>
        <v/>
      </c>
      <c r="R458" s="10" t="str" cm="1">
        <f t="array" aca="1" ref="R458" ca="1">IF(AND($A458&lt;&gt;"",$A458&lt;&gt;"fin"),IF(INDEX(Dépenses!$A$2:$T$5000,$B458,R$1)="","",INDEX(Dépenses!$A$2:$T$5000,$B458,R$1)),"")</f>
        <v/>
      </c>
      <c r="S458" s="10" t="str" cm="1">
        <f t="array" aca="1" ref="S458" ca="1">IF(AND($A458&lt;&gt;"",$A458&lt;&gt;"fin"),IF(INDEX(Dépenses!$A$2:$T$5000,$B458,S$1)="","",INDEX(Dépenses!$A$2:$T$5000,$B458,S$1)),"")</f>
        <v/>
      </c>
      <c r="T458" s="10" t="str" cm="1">
        <f t="array" aca="1" ref="T458" ca="1">IF(AND($A458&lt;&gt;"",$A458&lt;&gt;"fin"),IF(INDEX(Dépenses!$A$2:$T$5000,$B458,T$1)="","",INDEX(Dépenses!$A$2:$T$5000,$B458,T$1)),"")</f>
        <v/>
      </c>
    </row>
    <row r="459" spans="1:20" x14ac:dyDescent="0.25">
      <c r="A459" t="str">
        <f ca="1">IF(OR(A458="",A458="fin"),"",IF(ISNA(MATCH($F$3,OFFSET(Dépenses!$F$2:$F$5000,B458,0),0)),"fin",MATCH($F$3,OFFSET(Dépenses!$F$2:$F$5000,B458,0),0)))</f>
        <v/>
      </c>
      <c r="B459" t="str">
        <f t="shared" ca="1" si="8"/>
        <v/>
      </c>
      <c r="D459" s="79" t="str" cm="1">
        <f t="array" aca="1" ref="D459" ca="1">IF(AND($A459&lt;&gt;"",$A459&lt;&gt;"fin"),IF(INDEX(Dépenses!$A$2:$O$5000,$B459,D$1)="","",INDEX(Dépenses!$A$2:$O$5000,$B459,D$1)),"")</f>
        <v/>
      </c>
      <c r="E459" s="79" t="str" cm="1">
        <f t="array" aca="1" ref="E459" ca="1">IF(AND($A459&lt;&gt;"",$A459&lt;&gt;"fin"),IF(INDEX(Dépenses!$A$2:$O$5000,$B459,E$1)="","",INDEX(Dépenses!$A$2:$O$5000,$B459,E$1)),"")</f>
        <v/>
      </c>
      <c r="F459" s="79" t="str" cm="1">
        <f t="array" aca="1" ref="F459" ca="1">IF(AND($A459&lt;&gt;"",$A459&lt;&gt;"fin"),IF(INDEX(Dépenses!$A$2:$O$5000,$B459,F$1)="","",INDEX(Dépenses!$A$2:$O$5000,$B459,F$1)),"")</f>
        <v/>
      </c>
      <c r="G459" s="80" t="str" cm="1">
        <f t="array" aca="1" ref="G459" ca="1">IF(AND($A459&lt;&gt;"",$A459&lt;&gt;"fin"),IF(INDEX(Dépenses!$A$2:$O$5000,$B459,G$1)="","",INDEX(Dépenses!$A$2:$O$5000,$B459,G$1)),"")</f>
        <v/>
      </c>
      <c r="H459" s="11" t="str" cm="1">
        <f t="array" aca="1" ref="H459" ca="1">IF(AND($A459&lt;&gt;"",$A459&lt;&gt;"fin"),IF(INDEX(Dépenses!$A$2:$O$5000,$B459,H$1)="","",INDEX(Dépenses!$A$2:$O$5000,$B459,H$1)),"")</f>
        <v/>
      </c>
      <c r="I459" s="79" t="str" cm="1">
        <f t="array" aca="1" ref="I459" ca="1">IF(AND($A459&lt;&gt;"",$A459&lt;&gt;"fin"),IF(INDEX(Dépenses!$A$2:$O$5000,$B459,I$1)="","",INDEX(Dépenses!$A$2:$O$5000,$B459,I$1)),"")</f>
        <v/>
      </c>
      <c r="J459" s="81" t="str" cm="1">
        <f t="array" aca="1" ref="J459" ca="1">IF(AND($A459&lt;&gt;"",$A459&lt;&gt;"fin"),IF(INDEX(Dépenses!$A$2:$O$5000,$B459,J$1)="","",INDEX(Dépenses!$A$2:$O$5000,$B459,J$1)),"")</f>
        <v/>
      </c>
      <c r="K459" s="10" t="str" cm="1">
        <f t="array" aca="1" ref="K459" ca="1">IF(AND($A459&lt;&gt;"",$A459&lt;&gt;"fin"),IF(INDEX(Dépenses!$A$2:$T$5000,$B459,K$1)="","",INDEX(Dépenses!$A$2:$T$5000,$B459,K$1)),"")</f>
        <v/>
      </c>
      <c r="L459" s="10" t="str" cm="1">
        <f t="array" aca="1" ref="L459" ca="1">IF(AND($A459&lt;&gt;"",$A459&lt;&gt;"fin"),IF(INDEX(Dépenses!$A$2:$T$5000,$B459,L$1)="","",INDEX(Dépenses!$A$2:$T$5000,$B459,L$1)),"")</f>
        <v/>
      </c>
      <c r="M459" s="10" t="str" cm="1">
        <f t="array" aca="1" ref="M459" ca="1">IF(AND($A459&lt;&gt;"",$A459&lt;&gt;"fin"),IF(INDEX(Dépenses!$A$2:$T$5000,$B459,M$1)="","",INDEX(Dépenses!$A$2:$T$5000,$B459,M$1)),"")</f>
        <v/>
      </c>
      <c r="N459" s="10" t="str" cm="1">
        <f t="array" aca="1" ref="N459" ca="1">IF(AND($A459&lt;&gt;"",$A459&lt;&gt;"fin"),IF(INDEX(Dépenses!$A$2:$T$5000,$B459,N$1)="","",INDEX(Dépenses!$A$2:$T$5000,$B459,N$1)),"")</f>
        <v/>
      </c>
      <c r="O459" s="10" t="str" cm="1">
        <f t="array" aca="1" ref="O459" ca="1">IF(AND($A459&lt;&gt;"",$A459&lt;&gt;"fin"),IF(INDEX(Dépenses!$A$2:$T$5000,$B459,O$1)="","",INDEX(Dépenses!$A$2:$T$5000,$B459,O$1)),"")</f>
        <v/>
      </c>
      <c r="P459" s="10" t="str" cm="1">
        <f t="array" aca="1" ref="P459" ca="1">IF(AND($A459&lt;&gt;"",$A459&lt;&gt;"fin"),IF(INDEX(Dépenses!$A$2:$T$5000,$B459,P$1)="","",INDEX(Dépenses!$A$2:$T$5000,$B459,P$1)),"")</f>
        <v/>
      </c>
      <c r="Q459" s="10" t="str" cm="1">
        <f t="array" aca="1" ref="Q459" ca="1">IF(AND($A459&lt;&gt;"",$A459&lt;&gt;"fin"),IF(INDEX(Dépenses!$A$2:$T$5000,$B459,Q$1)="","",INDEX(Dépenses!$A$2:$T$5000,$B459,Q$1)),"")</f>
        <v/>
      </c>
      <c r="R459" s="10" t="str" cm="1">
        <f t="array" aca="1" ref="R459" ca="1">IF(AND($A459&lt;&gt;"",$A459&lt;&gt;"fin"),IF(INDEX(Dépenses!$A$2:$T$5000,$B459,R$1)="","",INDEX(Dépenses!$A$2:$T$5000,$B459,R$1)),"")</f>
        <v/>
      </c>
      <c r="S459" s="10" t="str" cm="1">
        <f t="array" aca="1" ref="S459" ca="1">IF(AND($A459&lt;&gt;"",$A459&lt;&gt;"fin"),IF(INDEX(Dépenses!$A$2:$T$5000,$B459,S$1)="","",INDEX(Dépenses!$A$2:$T$5000,$B459,S$1)),"")</f>
        <v/>
      </c>
      <c r="T459" s="10" t="str" cm="1">
        <f t="array" aca="1" ref="T459" ca="1">IF(AND($A459&lt;&gt;"",$A459&lt;&gt;"fin"),IF(INDEX(Dépenses!$A$2:$T$5000,$B459,T$1)="","",INDEX(Dépenses!$A$2:$T$5000,$B459,T$1)),"")</f>
        <v/>
      </c>
    </row>
    <row r="460" spans="1:20" x14ac:dyDescent="0.25">
      <c r="A460" t="str">
        <f ca="1">IF(OR(A459="",A459="fin"),"",IF(ISNA(MATCH($F$3,OFFSET(Dépenses!$F$2:$F$5000,B459,0),0)),"fin",MATCH($F$3,OFFSET(Dépenses!$F$2:$F$5000,B459,0),0)))</f>
        <v/>
      </c>
      <c r="B460" t="str">
        <f t="shared" ref="B460:B502" ca="1" si="9">IF(OR(A460="", A460="fin"),"",IF(B459="",A460,B459+A460))</f>
        <v/>
      </c>
      <c r="D460" s="79" t="str" cm="1">
        <f t="array" aca="1" ref="D460" ca="1">IF(AND($A460&lt;&gt;"",$A460&lt;&gt;"fin"),IF(INDEX(Dépenses!$A$2:$O$5000,$B460,D$1)="","",INDEX(Dépenses!$A$2:$O$5000,$B460,D$1)),"")</f>
        <v/>
      </c>
      <c r="E460" s="79" t="str" cm="1">
        <f t="array" aca="1" ref="E460" ca="1">IF(AND($A460&lt;&gt;"",$A460&lt;&gt;"fin"),IF(INDEX(Dépenses!$A$2:$O$5000,$B460,E$1)="","",INDEX(Dépenses!$A$2:$O$5000,$B460,E$1)),"")</f>
        <v/>
      </c>
      <c r="F460" s="79" t="str" cm="1">
        <f t="array" aca="1" ref="F460" ca="1">IF(AND($A460&lt;&gt;"",$A460&lt;&gt;"fin"),IF(INDEX(Dépenses!$A$2:$O$5000,$B460,F$1)="","",INDEX(Dépenses!$A$2:$O$5000,$B460,F$1)),"")</f>
        <v/>
      </c>
      <c r="G460" s="80" t="str" cm="1">
        <f t="array" aca="1" ref="G460" ca="1">IF(AND($A460&lt;&gt;"",$A460&lt;&gt;"fin"),IF(INDEX(Dépenses!$A$2:$O$5000,$B460,G$1)="","",INDEX(Dépenses!$A$2:$O$5000,$B460,G$1)),"")</f>
        <v/>
      </c>
      <c r="H460" s="11" t="str" cm="1">
        <f t="array" aca="1" ref="H460" ca="1">IF(AND($A460&lt;&gt;"",$A460&lt;&gt;"fin"),IF(INDEX(Dépenses!$A$2:$O$5000,$B460,H$1)="","",INDEX(Dépenses!$A$2:$O$5000,$B460,H$1)),"")</f>
        <v/>
      </c>
      <c r="I460" s="79" t="str" cm="1">
        <f t="array" aca="1" ref="I460" ca="1">IF(AND($A460&lt;&gt;"",$A460&lt;&gt;"fin"),IF(INDEX(Dépenses!$A$2:$O$5000,$B460,I$1)="","",INDEX(Dépenses!$A$2:$O$5000,$B460,I$1)),"")</f>
        <v/>
      </c>
      <c r="J460" s="81" t="str" cm="1">
        <f t="array" aca="1" ref="J460" ca="1">IF(AND($A460&lt;&gt;"",$A460&lt;&gt;"fin"),IF(INDEX(Dépenses!$A$2:$O$5000,$B460,J$1)="","",INDEX(Dépenses!$A$2:$O$5000,$B460,J$1)),"")</f>
        <v/>
      </c>
      <c r="K460" s="10" t="str" cm="1">
        <f t="array" aca="1" ref="K460" ca="1">IF(AND($A460&lt;&gt;"",$A460&lt;&gt;"fin"),IF(INDEX(Dépenses!$A$2:$T$5000,$B460,K$1)="","",INDEX(Dépenses!$A$2:$T$5000,$B460,K$1)),"")</f>
        <v/>
      </c>
      <c r="L460" s="10" t="str" cm="1">
        <f t="array" aca="1" ref="L460" ca="1">IF(AND($A460&lt;&gt;"",$A460&lt;&gt;"fin"),IF(INDEX(Dépenses!$A$2:$T$5000,$B460,L$1)="","",INDEX(Dépenses!$A$2:$T$5000,$B460,L$1)),"")</f>
        <v/>
      </c>
      <c r="M460" s="10" t="str" cm="1">
        <f t="array" aca="1" ref="M460" ca="1">IF(AND($A460&lt;&gt;"",$A460&lt;&gt;"fin"),IF(INDEX(Dépenses!$A$2:$T$5000,$B460,M$1)="","",INDEX(Dépenses!$A$2:$T$5000,$B460,M$1)),"")</f>
        <v/>
      </c>
      <c r="N460" s="10" t="str" cm="1">
        <f t="array" aca="1" ref="N460" ca="1">IF(AND($A460&lt;&gt;"",$A460&lt;&gt;"fin"),IF(INDEX(Dépenses!$A$2:$T$5000,$B460,N$1)="","",INDEX(Dépenses!$A$2:$T$5000,$B460,N$1)),"")</f>
        <v/>
      </c>
      <c r="O460" s="10" t="str" cm="1">
        <f t="array" aca="1" ref="O460" ca="1">IF(AND($A460&lt;&gt;"",$A460&lt;&gt;"fin"),IF(INDEX(Dépenses!$A$2:$T$5000,$B460,O$1)="","",INDEX(Dépenses!$A$2:$T$5000,$B460,O$1)),"")</f>
        <v/>
      </c>
      <c r="P460" s="10" t="str" cm="1">
        <f t="array" aca="1" ref="P460" ca="1">IF(AND($A460&lt;&gt;"",$A460&lt;&gt;"fin"),IF(INDEX(Dépenses!$A$2:$T$5000,$B460,P$1)="","",INDEX(Dépenses!$A$2:$T$5000,$B460,P$1)),"")</f>
        <v/>
      </c>
      <c r="Q460" s="10" t="str" cm="1">
        <f t="array" aca="1" ref="Q460" ca="1">IF(AND($A460&lt;&gt;"",$A460&lt;&gt;"fin"),IF(INDEX(Dépenses!$A$2:$T$5000,$B460,Q$1)="","",INDEX(Dépenses!$A$2:$T$5000,$B460,Q$1)),"")</f>
        <v/>
      </c>
      <c r="R460" s="10" t="str" cm="1">
        <f t="array" aca="1" ref="R460" ca="1">IF(AND($A460&lt;&gt;"",$A460&lt;&gt;"fin"),IF(INDEX(Dépenses!$A$2:$T$5000,$B460,R$1)="","",INDEX(Dépenses!$A$2:$T$5000,$B460,R$1)),"")</f>
        <v/>
      </c>
      <c r="S460" s="10" t="str" cm="1">
        <f t="array" aca="1" ref="S460" ca="1">IF(AND($A460&lt;&gt;"",$A460&lt;&gt;"fin"),IF(INDEX(Dépenses!$A$2:$T$5000,$B460,S$1)="","",INDEX(Dépenses!$A$2:$T$5000,$B460,S$1)),"")</f>
        <v/>
      </c>
      <c r="T460" s="10" t="str" cm="1">
        <f t="array" aca="1" ref="T460" ca="1">IF(AND($A460&lt;&gt;"",$A460&lt;&gt;"fin"),IF(INDEX(Dépenses!$A$2:$T$5000,$B460,T$1)="","",INDEX(Dépenses!$A$2:$T$5000,$B460,T$1)),"")</f>
        <v/>
      </c>
    </row>
    <row r="461" spans="1:20" x14ac:dyDescent="0.25">
      <c r="A461" t="str">
        <f ca="1">IF(OR(A460="",A460="fin"),"",IF(ISNA(MATCH($F$3,OFFSET(Dépenses!$F$2:$F$5000,B460,0),0)),"fin",MATCH($F$3,OFFSET(Dépenses!$F$2:$F$5000,B460,0),0)))</f>
        <v/>
      </c>
      <c r="B461" t="str">
        <f t="shared" ca="1" si="9"/>
        <v/>
      </c>
      <c r="D461" s="79" t="str" cm="1">
        <f t="array" aca="1" ref="D461" ca="1">IF(AND($A461&lt;&gt;"",$A461&lt;&gt;"fin"),IF(INDEX(Dépenses!$A$2:$O$5000,$B461,D$1)="","",INDEX(Dépenses!$A$2:$O$5000,$B461,D$1)),"")</f>
        <v/>
      </c>
      <c r="E461" s="79" t="str" cm="1">
        <f t="array" aca="1" ref="E461" ca="1">IF(AND($A461&lt;&gt;"",$A461&lt;&gt;"fin"),IF(INDEX(Dépenses!$A$2:$O$5000,$B461,E$1)="","",INDEX(Dépenses!$A$2:$O$5000,$B461,E$1)),"")</f>
        <v/>
      </c>
      <c r="F461" s="79" t="str" cm="1">
        <f t="array" aca="1" ref="F461" ca="1">IF(AND($A461&lt;&gt;"",$A461&lt;&gt;"fin"),IF(INDEX(Dépenses!$A$2:$O$5000,$B461,F$1)="","",INDEX(Dépenses!$A$2:$O$5000,$B461,F$1)),"")</f>
        <v/>
      </c>
      <c r="G461" s="80" t="str" cm="1">
        <f t="array" aca="1" ref="G461" ca="1">IF(AND($A461&lt;&gt;"",$A461&lt;&gt;"fin"),IF(INDEX(Dépenses!$A$2:$O$5000,$B461,G$1)="","",INDEX(Dépenses!$A$2:$O$5000,$B461,G$1)),"")</f>
        <v/>
      </c>
      <c r="H461" s="11" t="str" cm="1">
        <f t="array" aca="1" ref="H461" ca="1">IF(AND($A461&lt;&gt;"",$A461&lt;&gt;"fin"),IF(INDEX(Dépenses!$A$2:$O$5000,$B461,H$1)="","",INDEX(Dépenses!$A$2:$O$5000,$B461,H$1)),"")</f>
        <v/>
      </c>
      <c r="I461" s="79" t="str" cm="1">
        <f t="array" aca="1" ref="I461" ca="1">IF(AND($A461&lt;&gt;"",$A461&lt;&gt;"fin"),IF(INDEX(Dépenses!$A$2:$O$5000,$B461,I$1)="","",INDEX(Dépenses!$A$2:$O$5000,$B461,I$1)),"")</f>
        <v/>
      </c>
      <c r="J461" s="81" t="str" cm="1">
        <f t="array" aca="1" ref="J461" ca="1">IF(AND($A461&lt;&gt;"",$A461&lt;&gt;"fin"),IF(INDEX(Dépenses!$A$2:$O$5000,$B461,J$1)="","",INDEX(Dépenses!$A$2:$O$5000,$B461,J$1)),"")</f>
        <v/>
      </c>
      <c r="K461" s="10" t="str" cm="1">
        <f t="array" aca="1" ref="K461" ca="1">IF(AND($A461&lt;&gt;"",$A461&lt;&gt;"fin"),IF(INDEX(Dépenses!$A$2:$T$5000,$B461,K$1)="","",INDEX(Dépenses!$A$2:$T$5000,$B461,K$1)),"")</f>
        <v/>
      </c>
      <c r="L461" s="10" t="str" cm="1">
        <f t="array" aca="1" ref="L461" ca="1">IF(AND($A461&lt;&gt;"",$A461&lt;&gt;"fin"),IF(INDEX(Dépenses!$A$2:$T$5000,$B461,L$1)="","",INDEX(Dépenses!$A$2:$T$5000,$B461,L$1)),"")</f>
        <v/>
      </c>
      <c r="M461" s="10" t="str" cm="1">
        <f t="array" aca="1" ref="M461" ca="1">IF(AND($A461&lt;&gt;"",$A461&lt;&gt;"fin"),IF(INDEX(Dépenses!$A$2:$T$5000,$B461,M$1)="","",INDEX(Dépenses!$A$2:$T$5000,$B461,M$1)),"")</f>
        <v/>
      </c>
      <c r="N461" s="10" t="str" cm="1">
        <f t="array" aca="1" ref="N461" ca="1">IF(AND($A461&lt;&gt;"",$A461&lt;&gt;"fin"),IF(INDEX(Dépenses!$A$2:$T$5000,$B461,N$1)="","",INDEX(Dépenses!$A$2:$T$5000,$B461,N$1)),"")</f>
        <v/>
      </c>
      <c r="O461" s="10" t="str" cm="1">
        <f t="array" aca="1" ref="O461" ca="1">IF(AND($A461&lt;&gt;"",$A461&lt;&gt;"fin"),IF(INDEX(Dépenses!$A$2:$T$5000,$B461,O$1)="","",INDEX(Dépenses!$A$2:$T$5000,$B461,O$1)),"")</f>
        <v/>
      </c>
      <c r="P461" s="10" t="str" cm="1">
        <f t="array" aca="1" ref="P461" ca="1">IF(AND($A461&lt;&gt;"",$A461&lt;&gt;"fin"),IF(INDEX(Dépenses!$A$2:$T$5000,$B461,P$1)="","",INDEX(Dépenses!$A$2:$T$5000,$B461,P$1)),"")</f>
        <v/>
      </c>
      <c r="Q461" s="10" t="str" cm="1">
        <f t="array" aca="1" ref="Q461" ca="1">IF(AND($A461&lt;&gt;"",$A461&lt;&gt;"fin"),IF(INDEX(Dépenses!$A$2:$T$5000,$B461,Q$1)="","",INDEX(Dépenses!$A$2:$T$5000,$B461,Q$1)),"")</f>
        <v/>
      </c>
      <c r="R461" s="10" t="str" cm="1">
        <f t="array" aca="1" ref="R461" ca="1">IF(AND($A461&lt;&gt;"",$A461&lt;&gt;"fin"),IF(INDEX(Dépenses!$A$2:$T$5000,$B461,R$1)="","",INDEX(Dépenses!$A$2:$T$5000,$B461,R$1)),"")</f>
        <v/>
      </c>
      <c r="S461" s="10" t="str" cm="1">
        <f t="array" aca="1" ref="S461" ca="1">IF(AND($A461&lt;&gt;"",$A461&lt;&gt;"fin"),IF(INDEX(Dépenses!$A$2:$T$5000,$B461,S$1)="","",INDEX(Dépenses!$A$2:$T$5000,$B461,S$1)),"")</f>
        <v/>
      </c>
      <c r="T461" s="10" t="str" cm="1">
        <f t="array" aca="1" ref="T461" ca="1">IF(AND($A461&lt;&gt;"",$A461&lt;&gt;"fin"),IF(INDEX(Dépenses!$A$2:$T$5000,$B461,T$1)="","",INDEX(Dépenses!$A$2:$T$5000,$B461,T$1)),"")</f>
        <v/>
      </c>
    </row>
    <row r="462" spans="1:20" x14ac:dyDescent="0.25">
      <c r="A462" t="str">
        <f ca="1">IF(OR(A461="",A461="fin"),"",IF(ISNA(MATCH($F$3,OFFSET(Dépenses!$F$2:$F$5000,B461,0),0)),"fin",MATCH($F$3,OFFSET(Dépenses!$F$2:$F$5000,B461,0),0)))</f>
        <v/>
      </c>
      <c r="B462" t="str">
        <f t="shared" ca="1" si="9"/>
        <v/>
      </c>
      <c r="D462" s="79" t="str" cm="1">
        <f t="array" aca="1" ref="D462" ca="1">IF(AND($A462&lt;&gt;"",$A462&lt;&gt;"fin"),IF(INDEX(Dépenses!$A$2:$O$5000,$B462,D$1)="","",INDEX(Dépenses!$A$2:$O$5000,$B462,D$1)),"")</f>
        <v/>
      </c>
      <c r="E462" s="79" t="str" cm="1">
        <f t="array" aca="1" ref="E462" ca="1">IF(AND($A462&lt;&gt;"",$A462&lt;&gt;"fin"),IF(INDEX(Dépenses!$A$2:$O$5000,$B462,E$1)="","",INDEX(Dépenses!$A$2:$O$5000,$B462,E$1)),"")</f>
        <v/>
      </c>
      <c r="F462" s="79" t="str" cm="1">
        <f t="array" aca="1" ref="F462" ca="1">IF(AND($A462&lt;&gt;"",$A462&lt;&gt;"fin"),IF(INDEX(Dépenses!$A$2:$O$5000,$B462,F$1)="","",INDEX(Dépenses!$A$2:$O$5000,$B462,F$1)),"")</f>
        <v/>
      </c>
      <c r="G462" s="80" t="str" cm="1">
        <f t="array" aca="1" ref="G462" ca="1">IF(AND($A462&lt;&gt;"",$A462&lt;&gt;"fin"),IF(INDEX(Dépenses!$A$2:$O$5000,$B462,G$1)="","",INDEX(Dépenses!$A$2:$O$5000,$B462,G$1)),"")</f>
        <v/>
      </c>
      <c r="H462" s="11" t="str" cm="1">
        <f t="array" aca="1" ref="H462" ca="1">IF(AND($A462&lt;&gt;"",$A462&lt;&gt;"fin"),IF(INDEX(Dépenses!$A$2:$O$5000,$B462,H$1)="","",INDEX(Dépenses!$A$2:$O$5000,$B462,H$1)),"")</f>
        <v/>
      </c>
      <c r="I462" s="79" t="str" cm="1">
        <f t="array" aca="1" ref="I462" ca="1">IF(AND($A462&lt;&gt;"",$A462&lt;&gt;"fin"),IF(INDEX(Dépenses!$A$2:$O$5000,$B462,I$1)="","",INDEX(Dépenses!$A$2:$O$5000,$B462,I$1)),"")</f>
        <v/>
      </c>
      <c r="J462" s="81" t="str" cm="1">
        <f t="array" aca="1" ref="J462" ca="1">IF(AND($A462&lt;&gt;"",$A462&lt;&gt;"fin"),IF(INDEX(Dépenses!$A$2:$O$5000,$B462,J$1)="","",INDEX(Dépenses!$A$2:$O$5000,$B462,J$1)),"")</f>
        <v/>
      </c>
      <c r="K462" s="10" t="str" cm="1">
        <f t="array" aca="1" ref="K462" ca="1">IF(AND($A462&lt;&gt;"",$A462&lt;&gt;"fin"),IF(INDEX(Dépenses!$A$2:$T$5000,$B462,K$1)="","",INDEX(Dépenses!$A$2:$T$5000,$B462,K$1)),"")</f>
        <v/>
      </c>
      <c r="L462" s="10" t="str" cm="1">
        <f t="array" aca="1" ref="L462" ca="1">IF(AND($A462&lt;&gt;"",$A462&lt;&gt;"fin"),IF(INDEX(Dépenses!$A$2:$T$5000,$B462,L$1)="","",INDEX(Dépenses!$A$2:$T$5000,$B462,L$1)),"")</f>
        <v/>
      </c>
      <c r="M462" s="10" t="str" cm="1">
        <f t="array" aca="1" ref="M462" ca="1">IF(AND($A462&lt;&gt;"",$A462&lt;&gt;"fin"),IF(INDEX(Dépenses!$A$2:$T$5000,$B462,M$1)="","",INDEX(Dépenses!$A$2:$T$5000,$B462,M$1)),"")</f>
        <v/>
      </c>
      <c r="N462" s="10" t="str" cm="1">
        <f t="array" aca="1" ref="N462" ca="1">IF(AND($A462&lt;&gt;"",$A462&lt;&gt;"fin"),IF(INDEX(Dépenses!$A$2:$T$5000,$B462,N$1)="","",INDEX(Dépenses!$A$2:$T$5000,$B462,N$1)),"")</f>
        <v/>
      </c>
      <c r="O462" s="10" t="str" cm="1">
        <f t="array" aca="1" ref="O462" ca="1">IF(AND($A462&lt;&gt;"",$A462&lt;&gt;"fin"),IF(INDEX(Dépenses!$A$2:$T$5000,$B462,O$1)="","",INDEX(Dépenses!$A$2:$T$5000,$B462,O$1)),"")</f>
        <v/>
      </c>
      <c r="P462" s="10" t="str" cm="1">
        <f t="array" aca="1" ref="P462" ca="1">IF(AND($A462&lt;&gt;"",$A462&lt;&gt;"fin"),IF(INDEX(Dépenses!$A$2:$T$5000,$B462,P$1)="","",INDEX(Dépenses!$A$2:$T$5000,$B462,P$1)),"")</f>
        <v/>
      </c>
      <c r="Q462" s="10" t="str" cm="1">
        <f t="array" aca="1" ref="Q462" ca="1">IF(AND($A462&lt;&gt;"",$A462&lt;&gt;"fin"),IF(INDEX(Dépenses!$A$2:$T$5000,$B462,Q$1)="","",INDEX(Dépenses!$A$2:$T$5000,$B462,Q$1)),"")</f>
        <v/>
      </c>
      <c r="R462" s="10" t="str" cm="1">
        <f t="array" aca="1" ref="R462" ca="1">IF(AND($A462&lt;&gt;"",$A462&lt;&gt;"fin"),IF(INDEX(Dépenses!$A$2:$T$5000,$B462,R$1)="","",INDEX(Dépenses!$A$2:$T$5000,$B462,R$1)),"")</f>
        <v/>
      </c>
      <c r="S462" s="10" t="str" cm="1">
        <f t="array" aca="1" ref="S462" ca="1">IF(AND($A462&lt;&gt;"",$A462&lt;&gt;"fin"),IF(INDEX(Dépenses!$A$2:$T$5000,$B462,S$1)="","",INDEX(Dépenses!$A$2:$T$5000,$B462,S$1)),"")</f>
        <v/>
      </c>
      <c r="T462" s="10" t="str" cm="1">
        <f t="array" aca="1" ref="T462" ca="1">IF(AND($A462&lt;&gt;"",$A462&lt;&gt;"fin"),IF(INDEX(Dépenses!$A$2:$T$5000,$B462,T$1)="","",INDEX(Dépenses!$A$2:$T$5000,$B462,T$1)),"")</f>
        <v/>
      </c>
    </row>
    <row r="463" spans="1:20" x14ac:dyDescent="0.25">
      <c r="A463" t="str">
        <f ca="1">IF(OR(A462="",A462="fin"),"",IF(ISNA(MATCH($F$3,OFFSET(Dépenses!$F$2:$F$5000,B462,0),0)),"fin",MATCH($F$3,OFFSET(Dépenses!$F$2:$F$5000,B462,0),0)))</f>
        <v/>
      </c>
      <c r="B463" t="str">
        <f t="shared" ca="1" si="9"/>
        <v/>
      </c>
      <c r="D463" s="79" t="str" cm="1">
        <f t="array" aca="1" ref="D463" ca="1">IF(AND($A463&lt;&gt;"",$A463&lt;&gt;"fin"),IF(INDEX(Dépenses!$A$2:$O$5000,$B463,D$1)="","",INDEX(Dépenses!$A$2:$O$5000,$B463,D$1)),"")</f>
        <v/>
      </c>
      <c r="E463" s="79" t="str" cm="1">
        <f t="array" aca="1" ref="E463" ca="1">IF(AND($A463&lt;&gt;"",$A463&lt;&gt;"fin"),IF(INDEX(Dépenses!$A$2:$O$5000,$B463,E$1)="","",INDEX(Dépenses!$A$2:$O$5000,$B463,E$1)),"")</f>
        <v/>
      </c>
      <c r="F463" s="79" t="str" cm="1">
        <f t="array" aca="1" ref="F463" ca="1">IF(AND($A463&lt;&gt;"",$A463&lt;&gt;"fin"),IF(INDEX(Dépenses!$A$2:$O$5000,$B463,F$1)="","",INDEX(Dépenses!$A$2:$O$5000,$B463,F$1)),"")</f>
        <v/>
      </c>
      <c r="G463" s="80" t="str" cm="1">
        <f t="array" aca="1" ref="G463" ca="1">IF(AND($A463&lt;&gt;"",$A463&lt;&gt;"fin"),IF(INDEX(Dépenses!$A$2:$O$5000,$B463,G$1)="","",INDEX(Dépenses!$A$2:$O$5000,$B463,G$1)),"")</f>
        <v/>
      </c>
      <c r="H463" s="11" t="str" cm="1">
        <f t="array" aca="1" ref="H463" ca="1">IF(AND($A463&lt;&gt;"",$A463&lt;&gt;"fin"),IF(INDEX(Dépenses!$A$2:$O$5000,$B463,H$1)="","",INDEX(Dépenses!$A$2:$O$5000,$B463,H$1)),"")</f>
        <v/>
      </c>
      <c r="I463" s="79" t="str" cm="1">
        <f t="array" aca="1" ref="I463" ca="1">IF(AND($A463&lt;&gt;"",$A463&lt;&gt;"fin"),IF(INDEX(Dépenses!$A$2:$O$5000,$B463,I$1)="","",INDEX(Dépenses!$A$2:$O$5000,$B463,I$1)),"")</f>
        <v/>
      </c>
      <c r="J463" s="81" t="str" cm="1">
        <f t="array" aca="1" ref="J463" ca="1">IF(AND($A463&lt;&gt;"",$A463&lt;&gt;"fin"),IF(INDEX(Dépenses!$A$2:$O$5000,$B463,J$1)="","",INDEX(Dépenses!$A$2:$O$5000,$B463,J$1)),"")</f>
        <v/>
      </c>
      <c r="K463" s="10" t="str" cm="1">
        <f t="array" aca="1" ref="K463" ca="1">IF(AND($A463&lt;&gt;"",$A463&lt;&gt;"fin"),IF(INDEX(Dépenses!$A$2:$T$5000,$B463,K$1)="","",INDEX(Dépenses!$A$2:$T$5000,$B463,K$1)),"")</f>
        <v/>
      </c>
      <c r="L463" s="10" t="str" cm="1">
        <f t="array" aca="1" ref="L463" ca="1">IF(AND($A463&lt;&gt;"",$A463&lt;&gt;"fin"),IF(INDEX(Dépenses!$A$2:$T$5000,$B463,L$1)="","",INDEX(Dépenses!$A$2:$T$5000,$B463,L$1)),"")</f>
        <v/>
      </c>
      <c r="M463" s="10" t="str" cm="1">
        <f t="array" aca="1" ref="M463" ca="1">IF(AND($A463&lt;&gt;"",$A463&lt;&gt;"fin"),IF(INDEX(Dépenses!$A$2:$T$5000,$B463,M$1)="","",INDEX(Dépenses!$A$2:$T$5000,$B463,M$1)),"")</f>
        <v/>
      </c>
      <c r="N463" s="10" t="str" cm="1">
        <f t="array" aca="1" ref="N463" ca="1">IF(AND($A463&lt;&gt;"",$A463&lt;&gt;"fin"),IF(INDEX(Dépenses!$A$2:$T$5000,$B463,N$1)="","",INDEX(Dépenses!$A$2:$T$5000,$B463,N$1)),"")</f>
        <v/>
      </c>
      <c r="O463" s="10" t="str" cm="1">
        <f t="array" aca="1" ref="O463" ca="1">IF(AND($A463&lt;&gt;"",$A463&lt;&gt;"fin"),IF(INDEX(Dépenses!$A$2:$T$5000,$B463,O$1)="","",INDEX(Dépenses!$A$2:$T$5000,$B463,O$1)),"")</f>
        <v/>
      </c>
      <c r="P463" s="10" t="str" cm="1">
        <f t="array" aca="1" ref="P463" ca="1">IF(AND($A463&lt;&gt;"",$A463&lt;&gt;"fin"),IF(INDEX(Dépenses!$A$2:$T$5000,$B463,P$1)="","",INDEX(Dépenses!$A$2:$T$5000,$B463,P$1)),"")</f>
        <v/>
      </c>
      <c r="Q463" s="10" t="str" cm="1">
        <f t="array" aca="1" ref="Q463" ca="1">IF(AND($A463&lt;&gt;"",$A463&lt;&gt;"fin"),IF(INDEX(Dépenses!$A$2:$T$5000,$B463,Q$1)="","",INDEX(Dépenses!$A$2:$T$5000,$B463,Q$1)),"")</f>
        <v/>
      </c>
      <c r="R463" s="10" t="str" cm="1">
        <f t="array" aca="1" ref="R463" ca="1">IF(AND($A463&lt;&gt;"",$A463&lt;&gt;"fin"),IF(INDEX(Dépenses!$A$2:$T$5000,$B463,R$1)="","",INDEX(Dépenses!$A$2:$T$5000,$B463,R$1)),"")</f>
        <v/>
      </c>
      <c r="S463" s="10" t="str" cm="1">
        <f t="array" aca="1" ref="S463" ca="1">IF(AND($A463&lt;&gt;"",$A463&lt;&gt;"fin"),IF(INDEX(Dépenses!$A$2:$T$5000,$B463,S$1)="","",INDEX(Dépenses!$A$2:$T$5000,$B463,S$1)),"")</f>
        <v/>
      </c>
      <c r="T463" s="10" t="str" cm="1">
        <f t="array" aca="1" ref="T463" ca="1">IF(AND($A463&lt;&gt;"",$A463&lt;&gt;"fin"),IF(INDEX(Dépenses!$A$2:$T$5000,$B463,T$1)="","",INDEX(Dépenses!$A$2:$T$5000,$B463,T$1)),"")</f>
        <v/>
      </c>
    </row>
    <row r="464" spans="1:20" x14ac:dyDescent="0.25">
      <c r="A464" t="str">
        <f ca="1">IF(OR(A463="",A463="fin"),"",IF(ISNA(MATCH($F$3,OFFSET(Dépenses!$F$2:$F$5000,B463,0),0)),"fin",MATCH($F$3,OFFSET(Dépenses!$F$2:$F$5000,B463,0),0)))</f>
        <v/>
      </c>
      <c r="B464" t="str">
        <f t="shared" ca="1" si="9"/>
        <v/>
      </c>
      <c r="D464" s="79" t="str" cm="1">
        <f t="array" aca="1" ref="D464" ca="1">IF(AND($A464&lt;&gt;"",$A464&lt;&gt;"fin"),IF(INDEX(Dépenses!$A$2:$O$5000,$B464,D$1)="","",INDEX(Dépenses!$A$2:$O$5000,$B464,D$1)),"")</f>
        <v/>
      </c>
      <c r="E464" s="79" t="str" cm="1">
        <f t="array" aca="1" ref="E464" ca="1">IF(AND($A464&lt;&gt;"",$A464&lt;&gt;"fin"),IF(INDEX(Dépenses!$A$2:$O$5000,$B464,E$1)="","",INDEX(Dépenses!$A$2:$O$5000,$B464,E$1)),"")</f>
        <v/>
      </c>
      <c r="F464" s="79" t="str" cm="1">
        <f t="array" aca="1" ref="F464" ca="1">IF(AND($A464&lt;&gt;"",$A464&lt;&gt;"fin"),IF(INDEX(Dépenses!$A$2:$O$5000,$B464,F$1)="","",INDEX(Dépenses!$A$2:$O$5000,$B464,F$1)),"")</f>
        <v/>
      </c>
      <c r="G464" s="80" t="str" cm="1">
        <f t="array" aca="1" ref="G464" ca="1">IF(AND($A464&lt;&gt;"",$A464&lt;&gt;"fin"),IF(INDEX(Dépenses!$A$2:$O$5000,$B464,G$1)="","",INDEX(Dépenses!$A$2:$O$5000,$B464,G$1)),"")</f>
        <v/>
      </c>
      <c r="H464" s="11" t="str" cm="1">
        <f t="array" aca="1" ref="H464" ca="1">IF(AND($A464&lt;&gt;"",$A464&lt;&gt;"fin"),IF(INDEX(Dépenses!$A$2:$O$5000,$B464,H$1)="","",INDEX(Dépenses!$A$2:$O$5000,$B464,H$1)),"")</f>
        <v/>
      </c>
      <c r="I464" s="79" t="str" cm="1">
        <f t="array" aca="1" ref="I464" ca="1">IF(AND($A464&lt;&gt;"",$A464&lt;&gt;"fin"),IF(INDEX(Dépenses!$A$2:$O$5000,$B464,I$1)="","",INDEX(Dépenses!$A$2:$O$5000,$B464,I$1)),"")</f>
        <v/>
      </c>
      <c r="J464" s="81" t="str" cm="1">
        <f t="array" aca="1" ref="J464" ca="1">IF(AND($A464&lt;&gt;"",$A464&lt;&gt;"fin"),IF(INDEX(Dépenses!$A$2:$O$5000,$B464,J$1)="","",INDEX(Dépenses!$A$2:$O$5000,$B464,J$1)),"")</f>
        <v/>
      </c>
      <c r="K464" s="10" t="str" cm="1">
        <f t="array" aca="1" ref="K464" ca="1">IF(AND($A464&lt;&gt;"",$A464&lt;&gt;"fin"),IF(INDEX(Dépenses!$A$2:$T$5000,$B464,K$1)="","",INDEX(Dépenses!$A$2:$T$5000,$B464,K$1)),"")</f>
        <v/>
      </c>
      <c r="L464" s="10" t="str" cm="1">
        <f t="array" aca="1" ref="L464" ca="1">IF(AND($A464&lt;&gt;"",$A464&lt;&gt;"fin"),IF(INDEX(Dépenses!$A$2:$T$5000,$B464,L$1)="","",INDEX(Dépenses!$A$2:$T$5000,$B464,L$1)),"")</f>
        <v/>
      </c>
      <c r="M464" s="10" t="str" cm="1">
        <f t="array" aca="1" ref="M464" ca="1">IF(AND($A464&lt;&gt;"",$A464&lt;&gt;"fin"),IF(INDEX(Dépenses!$A$2:$T$5000,$B464,M$1)="","",INDEX(Dépenses!$A$2:$T$5000,$B464,M$1)),"")</f>
        <v/>
      </c>
      <c r="N464" s="10" t="str" cm="1">
        <f t="array" aca="1" ref="N464" ca="1">IF(AND($A464&lt;&gt;"",$A464&lt;&gt;"fin"),IF(INDEX(Dépenses!$A$2:$T$5000,$B464,N$1)="","",INDEX(Dépenses!$A$2:$T$5000,$B464,N$1)),"")</f>
        <v/>
      </c>
      <c r="O464" s="10" t="str" cm="1">
        <f t="array" aca="1" ref="O464" ca="1">IF(AND($A464&lt;&gt;"",$A464&lt;&gt;"fin"),IF(INDEX(Dépenses!$A$2:$T$5000,$B464,O$1)="","",INDEX(Dépenses!$A$2:$T$5000,$B464,O$1)),"")</f>
        <v/>
      </c>
      <c r="P464" s="10" t="str" cm="1">
        <f t="array" aca="1" ref="P464" ca="1">IF(AND($A464&lt;&gt;"",$A464&lt;&gt;"fin"),IF(INDEX(Dépenses!$A$2:$T$5000,$B464,P$1)="","",INDEX(Dépenses!$A$2:$T$5000,$B464,P$1)),"")</f>
        <v/>
      </c>
      <c r="Q464" s="10" t="str" cm="1">
        <f t="array" aca="1" ref="Q464" ca="1">IF(AND($A464&lt;&gt;"",$A464&lt;&gt;"fin"),IF(INDEX(Dépenses!$A$2:$T$5000,$B464,Q$1)="","",INDEX(Dépenses!$A$2:$T$5000,$B464,Q$1)),"")</f>
        <v/>
      </c>
      <c r="R464" s="10" t="str" cm="1">
        <f t="array" aca="1" ref="R464" ca="1">IF(AND($A464&lt;&gt;"",$A464&lt;&gt;"fin"),IF(INDEX(Dépenses!$A$2:$T$5000,$B464,R$1)="","",INDEX(Dépenses!$A$2:$T$5000,$B464,R$1)),"")</f>
        <v/>
      </c>
      <c r="S464" s="10" t="str" cm="1">
        <f t="array" aca="1" ref="S464" ca="1">IF(AND($A464&lt;&gt;"",$A464&lt;&gt;"fin"),IF(INDEX(Dépenses!$A$2:$T$5000,$B464,S$1)="","",INDEX(Dépenses!$A$2:$T$5000,$B464,S$1)),"")</f>
        <v/>
      </c>
      <c r="T464" s="10" t="str" cm="1">
        <f t="array" aca="1" ref="T464" ca="1">IF(AND($A464&lt;&gt;"",$A464&lt;&gt;"fin"),IF(INDEX(Dépenses!$A$2:$T$5000,$B464,T$1)="","",INDEX(Dépenses!$A$2:$T$5000,$B464,T$1)),"")</f>
        <v/>
      </c>
    </row>
    <row r="465" spans="1:20" x14ac:dyDescent="0.25">
      <c r="A465" t="str">
        <f ca="1">IF(OR(A464="",A464="fin"),"",IF(ISNA(MATCH($F$3,OFFSET(Dépenses!$F$2:$F$5000,B464,0),0)),"fin",MATCH($F$3,OFFSET(Dépenses!$F$2:$F$5000,B464,0),0)))</f>
        <v/>
      </c>
      <c r="B465" t="str">
        <f t="shared" ca="1" si="9"/>
        <v/>
      </c>
      <c r="D465" s="79" t="str" cm="1">
        <f t="array" aca="1" ref="D465" ca="1">IF(AND($A465&lt;&gt;"",$A465&lt;&gt;"fin"),IF(INDEX(Dépenses!$A$2:$O$5000,$B465,D$1)="","",INDEX(Dépenses!$A$2:$O$5000,$B465,D$1)),"")</f>
        <v/>
      </c>
      <c r="E465" s="79" t="str" cm="1">
        <f t="array" aca="1" ref="E465" ca="1">IF(AND($A465&lt;&gt;"",$A465&lt;&gt;"fin"),IF(INDEX(Dépenses!$A$2:$O$5000,$B465,E$1)="","",INDEX(Dépenses!$A$2:$O$5000,$B465,E$1)),"")</f>
        <v/>
      </c>
      <c r="F465" s="79" t="str" cm="1">
        <f t="array" aca="1" ref="F465" ca="1">IF(AND($A465&lt;&gt;"",$A465&lt;&gt;"fin"),IF(INDEX(Dépenses!$A$2:$O$5000,$B465,F$1)="","",INDEX(Dépenses!$A$2:$O$5000,$B465,F$1)),"")</f>
        <v/>
      </c>
      <c r="G465" s="80" t="str" cm="1">
        <f t="array" aca="1" ref="G465" ca="1">IF(AND($A465&lt;&gt;"",$A465&lt;&gt;"fin"),IF(INDEX(Dépenses!$A$2:$O$5000,$B465,G$1)="","",INDEX(Dépenses!$A$2:$O$5000,$B465,G$1)),"")</f>
        <v/>
      </c>
      <c r="H465" s="11" t="str" cm="1">
        <f t="array" aca="1" ref="H465" ca="1">IF(AND($A465&lt;&gt;"",$A465&lt;&gt;"fin"),IF(INDEX(Dépenses!$A$2:$O$5000,$B465,H$1)="","",INDEX(Dépenses!$A$2:$O$5000,$B465,H$1)),"")</f>
        <v/>
      </c>
      <c r="I465" s="79" t="str" cm="1">
        <f t="array" aca="1" ref="I465" ca="1">IF(AND($A465&lt;&gt;"",$A465&lt;&gt;"fin"),IF(INDEX(Dépenses!$A$2:$O$5000,$B465,I$1)="","",INDEX(Dépenses!$A$2:$O$5000,$B465,I$1)),"")</f>
        <v/>
      </c>
      <c r="J465" s="81" t="str" cm="1">
        <f t="array" aca="1" ref="J465" ca="1">IF(AND($A465&lt;&gt;"",$A465&lt;&gt;"fin"),IF(INDEX(Dépenses!$A$2:$O$5000,$B465,J$1)="","",INDEX(Dépenses!$A$2:$O$5000,$B465,J$1)),"")</f>
        <v/>
      </c>
      <c r="K465" s="10" t="str" cm="1">
        <f t="array" aca="1" ref="K465" ca="1">IF(AND($A465&lt;&gt;"",$A465&lt;&gt;"fin"),IF(INDEX(Dépenses!$A$2:$T$5000,$B465,K$1)="","",INDEX(Dépenses!$A$2:$T$5000,$B465,K$1)),"")</f>
        <v/>
      </c>
      <c r="L465" s="10" t="str" cm="1">
        <f t="array" aca="1" ref="L465" ca="1">IF(AND($A465&lt;&gt;"",$A465&lt;&gt;"fin"),IF(INDEX(Dépenses!$A$2:$T$5000,$B465,L$1)="","",INDEX(Dépenses!$A$2:$T$5000,$B465,L$1)),"")</f>
        <v/>
      </c>
      <c r="M465" s="10" t="str" cm="1">
        <f t="array" aca="1" ref="M465" ca="1">IF(AND($A465&lt;&gt;"",$A465&lt;&gt;"fin"),IF(INDEX(Dépenses!$A$2:$T$5000,$B465,M$1)="","",INDEX(Dépenses!$A$2:$T$5000,$B465,M$1)),"")</f>
        <v/>
      </c>
      <c r="N465" s="10" t="str" cm="1">
        <f t="array" aca="1" ref="N465" ca="1">IF(AND($A465&lt;&gt;"",$A465&lt;&gt;"fin"),IF(INDEX(Dépenses!$A$2:$T$5000,$B465,N$1)="","",INDEX(Dépenses!$A$2:$T$5000,$B465,N$1)),"")</f>
        <v/>
      </c>
      <c r="O465" s="10" t="str" cm="1">
        <f t="array" aca="1" ref="O465" ca="1">IF(AND($A465&lt;&gt;"",$A465&lt;&gt;"fin"),IF(INDEX(Dépenses!$A$2:$T$5000,$B465,O$1)="","",INDEX(Dépenses!$A$2:$T$5000,$B465,O$1)),"")</f>
        <v/>
      </c>
      <c r="P465" s="10" t="str" cm="1">
        <f t="array" aca="1" ref="P465" ca="1">IF(AND($A465&lt;&gt;"",$A465&lt;&gt;"fin"),IF(INDEX(Dépenses!$A$2:$T$5000,$B465,P$1)="","",INDEX(Dépenses!$A$2:$T$5000,$B465,P$1)),"")</f>
        <v/>
      </c>
      <c r="Q465" s="10" t="str" cm="1">
        <f t="array" aca="1" ref="Q465" ca="1">IF(AND($A465&lt;&gt;"",$A465&lt;&gt;"fin"),IF(INDEX(Dépenses!$A$2:$T$5000,$B465,Q$1)="","",INDEX(Dépenses!$A$2:$T$5000,$B465,Q$1)),"")</f>
        <v/>
      </c>
      <c r="R465" s="10" t="str" cm="1">
        <f t="array" aca="1" ref="R465" ca="1">IF(AND($A465&lt;&gt;"",$A465&lt;&gt;"fin"),IF(INDEX(Dépenses!$A$2:$T$5000,$B465,R$1)="","",INDEX(Dépenses!$A$2:$T$5000,$B465,R$1)),"")</f>
        <v/>
      </c>
      <c r="S465" s="10" t="str" cm="1">
        <f t="array" aca="1" ref="S465" ca="1">IF(AND($A465&lt;&gt;"",$A465&lt;&gt;"fin"),IF(INDEX(Dépenses!$A$2:$T$5000,$B465,S$1)="","",INDEX(Dépenses!$A$2:$T$5000,$B465,S$1)),"")</f>
        <v/>
      </c>
      <c r="T465" s="10" t="str" cm="1">
        <f t="array" aca="1" ref="T465" ca="1">IF(AND($A465&lt;&gt;"",$A465&lt;&gt;"fin"),IF(INDEX(Dépenses!$A$2:$T$5000,$B465,T$1)="","",INDEX(Dépenses!$A$2:$T$5000,$B465,T$1)),"")</f>
        <v/>
      </c>
    </row>
    <row r="466" spans="1:20" x14ac:dyDescent="0.25">
      <c r="A466" t="str">
        <f ca="1">IF(OR(A465="",A465="fin"),"",IF(ISNA(MATCH($F$3,OFFSET(Dépenses!$F$2:$F$5000,B465,0),0)),"fin",MATCH($F$3,OFFSET(Dépenses!$F$2:$F$5000,B465,0),0)))</f>
        <v/>
      </c>
      <c r="B466" t="str">
        <f t="shared" ca="1" si="9"/>
        <v/>
      </c>
      <c r="D466" s="79" t="str" cm="1">
        <f t="array" aca="1" ref="D466" ca="1">IF(AND($A466&lt;&gt;"",$A466&lt;&gt;"fin"),IF(INDEX(Dépenses!$A$2:$O$5000,$B466,D$1)="","",INDEX(Dépenses!$A$2:$O$5000,$B466,D$1)),"")</f>
        <v/>
      </c>
      <c r="E466" s="79" t="str" cm="1">
        <f t="array" aca="1" ref="E466" ca="1">IF(AND($A466&lt;&gt;"",$A466&lt;&gt;"fin"),IF(INDEX(Dépenses!$A$2:$O$5000,$B466,E$1)="","",INDEX(Dépenses!$A$2:$O$5000,$B466,E$1)),"")</f>
        <v/>
      </c>
      <c r="F466" s="79" t="str" cm="1">
        <f t="array" aca="1" ref="F466" ca="1">IF(AND($A466&lt;&gt;"",$A466&lt;&gt;"fin"),IF(INDEX(Dépenses!$A$2:$O$5000,$B466,F$1)="","",INDEX(Dépenses!$A$2:$O$5000,$B466,F$1)),"")</f>
        <v/>
      </c>
      <c r="G466" s="80" t="str" cm="1">
        <f t="array" aca="1" ref="G466" ca="1">IF(AND($A466&lt;&gt;"",$A466&lt;&gt;"fin"),IF(INDEX(Dépenses!$A$2:$O$5000,$B466,G$1)="","",INDEX(Dépenses!$A$2:$O$5000,$B466,G$1)),"")</f>
        <v/>
      </c>
      <c r="H466" s="11" t="str" cm="1">
        <f t="array" aca="1" ref="H466" ca="1">IF(AND($A466&lt;&gt;"",$A466&lt;&gt;"fin"),IF(INDEX(Dépenses!$A$2:$O$5000,$B466,H$1)="","",INDEX(Dépenses!$A$2:$O$5000,$B466,H$1)),"")</f>
        <v/>
      </c>
      <c r="I466" s="79" t="str" cm="1">
        <f t="array" aca="1" ref="I466" ca="1">IF(AND($A466&lt;&gt;"",$A466&lt;&gt;"fin"),IF(INDEX(Dépenses!$A$2:$O$5000,$B466,I$1)="","",INDEX(Dépenses!$A$2:$O$5000,$B466,I$1)),"")</f>
        <v/>
      </c>
      <c r="J466" s="81" t="str" cm="1">
        <f t="array" aca="1" ref="J466" ca="1">IF(AND($A466&lt;&gt;"",$A466&lt;&gt;"fin"),IF(INDEX(Dépenses!$A$2:$O$5000,$B466,J$1)="","",INDEX(Dépenses!$A$2:$O$5000,$B466,J$1)),"")</f>
        <v/>
      </c>
      <c r="K466" s="10" t="str" cm="1">
        <f t="array" aca="1" ref="K466" ca="1">IF(AND($A466&lt;&gt;"",$A466&lt;&gt;"fin"),IF(INDEX(Dépenses!$A$2:$T$5000,$B466,K$1)="","",INDEX(Dépenses!$A$2:$T$5000,$B466,K$1)),"")</f>
        <v/>
      </c>
      <c r="L466" s="10" t="str" cm="1">
        <f t="array" aca="1" ref="L466" ca="1">IF(AND($A466&lt;&gt;"",$A466&lt;&gt;"fin"),IF(INDEX(Dépenses!$A$2:$T$5000,$B466,L$1)="","",INDEX(Dépenses!$A$2:$T$5000,$B466,L$1)),"")</f>
        <v/>
      </c>
      <c r="M466" s="10" t="str" cm="1">
        <f t="array" aca="1" ref="M466" ca="1">IF(AND($A466&lt;&gt;"",$A466&lt;&gt;"fin"),IF(INDEX(Dépenses!$A$2:$T$5000,$B466,M$1)="","",INDEX(Dépenses!$A$2:$T$5000,$B466,M$1)),"")</f>
        <v/>
      </c>
      <c r="N466" s="10" t="str" cm="1">
        <f t="array" aca="1" ref="N466" ca="1">IF(AND($A466&lt;&gt;"",$A466&lt;&gt;"fin"),IF(INDEX(Dépenses!$A$2:$T$5000,$B466,N$1)="","",INDEX(Dépenses!$A$2:$T$5000,$B466,N$1)),"")</f>
        <v/>
      </c>
      <c r="O466" s="10" t="str" cm="1">
        <f t="array" aca="1" ref="O466" ca="1">IF(AND($A466&lt;&gt;"",$A466&lt;&gt;"fin"),IF(INDEX(Dépenses!$A$2:$T$5000,$B466,O$1)="","",INDEX(Dépenses!$A$2:$T$5000,$B466,O$1)),"")</f>
        <v/>
      </c>
      <c r="P466" s="10" t="str" cm="1">
        <f t="array" aca="1" ref="P466" ca="1">IF(AND($A466&lt;&gt;"",$A466&lt;&gt;"fin"),IF(INDEX(Dépenses!$A$2:$T$5000,$B466,P$1)="","",INDEX(Dépenses!$A$2:$T$5000,$B466,P$1)),"")</f>
        <v/>
      </c>
      <c r="Q466" s="10" t="str" cm="1">
        <f t="array" aca="1" ref="Q466" ca="1">IF(AND($A466&lt;&gt;"",$A466&lt;&gt;"fin"),IF(INDEX(Dépenses!$A$2:$T$5000,$B466,Q$1)="","",INDEX(Dépenses!$A$2:$T$5000,$B466,Q$1)),"")</f>
        <v/>
      </c>
      <c r="R466" s="10" t="str" cm="1">
        <f t="array" aca="1" ref="R466" ca="1">IF(AND($A466&lt;&gt;"",$A466&lt;&gt;"fin"),IF(INDEX(Dépenses!$A$2:$T$5000,$B466,R$1)="","",INDEX(Dépenses!$A$2:$T$5000,$B466,R$1)),"")</f>
        <v/>
      </c>
      <c r="S466" s="10" t="str" cm="1">
        <f t="array" aca="1" ref="S466" ca="1">IF(AND($A466&lt;&gt;"",$A466&lt;&gt;"fin"),IF(INDEX(Dépenses!$A$2:$T$5000,$B466,S$1)="","",INDEX(Dépenses!$A$2:$T$5000,$B466,S$1)),"")</f>
        <v/>
      </c>
      <c r="T466" s="10" t="str" cm="1">
        <f t="array" aca="1" ref="T466" ca="1">IF(AND($A466&lt;&gt;"",$A466&lt;&gt;"fin"),IF(INDEX(Dépenses!$A$2:$T$5000,$B466,T$1)="","",INDEX(Dépenses!$A$2:$T$5000,$B466,T$1)),"")</f>
        <v/>
      </c>
    </row>
    <row r="467" spans="1:20" x14ac:dyDescent="0.25">
      <c r="A467" t="str">
        <f ca="1">IF(OR(A466="",A466="fin"),"",IF(ISNA(MATCH($F$3,OFFSET(Dépenses!$F$2:$F$5000,B466,0),0)),"fin",MATCH($F$3,OFFSET(Dépenses!$F$2:$F$5000,B466,0),0)))</f>
        <v/>
      </c>
      <c r="B467" t="str">
        <f t="shared" ca="1" si="9"/>
        <v/>
      </c>
      <c r="D467" s="79" t="str" cm="1">
        <f t="array" aca="1" ref="D467" ca="1">IF(AND($A467&lt;&gt;"",$A467&lt;&gt;"fin"),IF(INDEX(Dépenses!$A$2:$O$5000,$B467,D$1)="","",INDEX(Dépenses!$A$2:$O$5000,$B467,D$1)),"")</f>
        <v/>
      </c>
      <c r="E467" s="79" t="str" cm="1">
        <f t="array" aca="1" ref="E467" ca="1">IF(AND($A467&lt;&gt;"",$A467&lt;&gt;"fin"),IF(INDEX(Dépenses!$A$2:$O$5000,$B467,E$1)="","",INDEX(Dépenses!$A$2:$O$5000,$B467,E$1)),"")</f>
        <v/>
      </c>
      <c r="F467" s="79" t="str" cm="1">
        <f t="array" aca="1" ref="F467" ca="1">IF(AND($A467&lt;&gt;"",$A467&lt;&gt;"fin"),IF(INDEX(Dépenses!$A$2:$O$5000,$B467,F$1)="","",INDEX(Dépenses!$A$2:$O$5000,$B467,F$1)),"")</f>
        <v/>
      </c>
      <c r="G467" s="80" t="str" cm="1">
        <f t="array" aca="1" ref="G467" ca="1">IF(AND($A467&lt;&gt;"",$A467&lt;&gt;"fin"),IF(INDEX(Dépenses!$A$2:$O$5000,$B467,G$1)="","",INDEX(Dépenses!$A$2:$O$5000,$B467,G$1)),"")</f>
        <v/>
      </c>
      <c r="H467" s="11" t="str" cm="1">
        <f t="array" aca="1" ref="H467" ca="1">IF(AND($A467&lt;&gt;"",$A467&lt;&gt;"fin"),IF(INDEX(Dépenses!$A$2:$O$5000,$B467,H$1)="","",INDEX(Dépenses!$A$2:$O$5000,$B467,H$1)),"")</f>
        <v/>
      </c>
      <c r="I467" s="79" t="str" cm="1">
        <f t="array" aca="1" ref="I467" ca="1">IF(AND($A467&lt;&gt;"",$A467&lt;&gt;"fin"),IF(INDEX(Dépenses!$A$2:$O$5000,$B467,I$1)="","",INDEX(Dépenses!$A$2:$O$5000,$B467,I$1)),"")</f>
        <v/>
      </c>
      <c r="J467" s="81" t="str" cm="1">
        <f t="array" aca="1" ref="J467" ca="1">IF(AND($A467&lt;&gt;"",$A467&lt;&gt;"fin"),IF(INDEX(Dépenses!$A$2:$O$5000,$B467,J$1)="","",INDEX(Dépenses!$A$2:$O$5000,$B467,J$1)),"")</f>
        <v/>
      </c>
      <c r="K467" s="10" t="str" cm="1">
        <f t="array" aca="1" ref="K467" ca="1">IF(AND($A467&lt;&gt;"",$A467&lt;&gt;"fin"),IF(INDEX(Dépenses!$A$2:$T$5000,$B467,K$1)="","",INDEX(Dépenses!$A$2:$T$5000,$B467,K$1)),"")</f>
        <v/>
      </c>
      <c r="L467" s="10" t="str" cm="1">
        <f t="array" aca="1" ref="L467" ca="1">IF(AND($A467&lt;&gt;"",$A467&lt;&gt;"fin"),IF(INDEX(Dépenses!$A$2:$T$5000,$B467,L$1)="","",INDEX(Dépenses!$A$2:$T$5000,$B467,L$1)),"")</f>
        <v/>
      </c>
      <c r="M467" s="10" t="str" cm="1">
        <f t="array" aca="1" ref="M467" ca="1">IF(AND($A467&lt;&gt;"",$A467&lt;&gt;"fin"),IF(INDEX(Dépenses!$A$2:$T$5000,$B467,M$1)="","",INDEX(Dépenses!$A$2:$T$5000,$B467,M$1)),"")</f>
        <v/>
      </c>
      <c r="N467" s="10" t="str" cm="1">
        <f t="array" aca="1" ref="N467" ca="1">IF(AND($A467&lt;&gt;"",$A467&lt;&gt;"fin"),IF(INDEX(Dépenses!$A$2:$T$5000,$B467,N$1)="","",INDEX(Dépenses!$A$2:$T$5000,$B467,N$1)),"")</f>
        <v/>
      </c>
      <c r="O467" s="10" t="str" cm="1">
        <f t="array" aca="1" ref="O467" ca="1">IF(AND($A467&lt;&gt;"",$A467&lt;&gt;"fin"),IF(INDEX(Dépenses!$A$2:$T$5000,$B467,O$1)="","",INDEX(Dépenses!$A$2:$T$5000,$B467,O$1)),"")</f>
        <v/>
      </c>
      <c r="P467" s="10" t="str" cm="1">
        <f t="array" aca="1" ref="P467" ca="1">IF(AND($A467&lt;&gt;"",$A467&lt;&gt;"fin"),IF(INDEX(Dépenses!$A$2:$T$5000,$B467,P$1)="","",INDEX(Dépenses!$A$2:$T$5000,$B467,P$1)),"")</f>
        <v/>
      </c>
      <c r="Q467" s="10" t="str" cm="1">
        <f t="array" aca="1" ref="Q467" ca="1">IF(AND($A467&lt;&gt;"",$A467&lt;&gt;"fin"),IF(INDEX(Dépenses!$A$2:$T$5000,$B467,Q$1)="","",INDEX(Dépenses!$A$2:$T$5000,$B467,Q$1)),"")</f>
        <v/>
      </c>
      <c r="R467" s="10" t="str" cm="1">
        <f t="array" aca="1" ref="R467" ca="1">IF(AND($A467&lt;&gt;"",$A467&lt;&gt;"fin"),IF(INDEX(Dépenses!$A$2:$T$5000,$B467,R$1)="","",INDEX(Dépenses!$A$2:$T$5000,$B467,R$1)),"")</f>
        <v/>
      </c>
      <c r="S467" s="10" t="str" cm="1">
        <f t="array" aca="1" ref="S467" ca="1">IF(AND($A467&lt;&gt;"",$A467&lt;&gt;"fin"),IF(INDEX(Dépenses!$A$2:$T$5000,$B467,S$1)="","",INDEX(Dépenses!$A$2:$T$5000,$B467,S$1)),"")</f>
        <v/>
      </c>
      <c r="T467" s="10" t="str" cm="1">
        <f t="array" aca="1" ref="T467" ca="1">IF(AND($A467&lt;&gt;"",$A467&lt;&gt;"fin"),IF(INDEX(Dépenses!$A$2:$T$5000,$B467,T$1)="","",INDEX(Dépenses!$A$2:$T$5000,$B467,T$1)),"")</f>
        <v/>
      </c>
    </row>
    <row r="468" spans="1:20" x14ac:dyDescent="0.25">
      <c r="A468" t="str">
        <f ca="1">IF(OR(A467="",A467="fin"),"",IF(ISNA(MATCH($F$3,OFFSET(Dépenses!$F$2:$F$5000,B467,0),0)),"fin",MATCH($F$3,OFFSET(Dépenses!$F$2:$F$5000,B467,0),0)))</f>
        <v/>
      </c>
      <c r="B468" t="str">
        <f t="shared" ca="1" si="9"/>
        <v/>
      </c>
      <c r="D468" s="79" t="str" cm="1">
        <f t="array" aca="1" ref="D468" ca="1">IF(AND($A468&lt;&gt;"",$A468&lt;&gt;"fin"),IF(INDEX(Dépenses!$A$2:$O$5000,$B468,D$1)="","",INDEX(Dépenses!$A$2:$O$5000,$B468,D$1)),"")</f>
        <v/>
      </c>
      <c r="E468" s="79" t="str" cm="1">
        <f t="array" aca="1" ref="E468" ca="1">IF(AND($A468&lt;&gt;"",$A468&lt;&gt;"fin"),IF(INDEX(Dépenses!$A$2:$O$5000,$B468,E$1)="","",INDEX(Dépenses!$A$2:$O$5000,$B468,E$1)),"")</f>
        <v/>
      </c>
      <c r="F468" s="79" t="str" cm="1">
        <f t="array" aca="1" ref="F468" ca="1">IF(AND($A468&lt;&gt;"",$A468&lt;&gt;"fin"),IF(INDEX(Dépenses!$A$2:$O$5000,$B468,F$1)="","",INDEX(Dépenses!$A$2:$O$5000,$B468,F$1)),"")</f>
        <v/>
      </c>
      <c r="G468" s="80" t="str" cm="1">
        <f t="array" aca="1" ref="G468" ca="1">IF(AND($A468&lt;&gt;"",$A468&lt;&gt;"fin"),IF(INDEX(Dépenses!$A$2:$O$5000,$B468,G$1)="","",INDEX(Dépenses!$A$2:$O$5000,$B468,G$1)),"")</f>
        <v/>
      </c>
      <c r="H468" s="11" t="str" cm="1">
        <f t="array" aca="1" ref="H468" ca="1">IF(AND($A468&lt;&gt;"",$A468&lt;&gt;"fin"),IF(INDEX(Dépenses!$A$2:$O$5000,$B468,H$1)="","",INDEX(Dépenses!$A$2:$O$5000,$B468,H$1)),"")</f>
        <v/>
      </c>
      <c r="I468" s="79" t="str" cm="1">
        <f t="array" aca="1" ref="I468" ca="1">IF(AND($A468&lt;&gt;"",$A468&lt;&gt;"fin"),IF(INDEX(Dépenses!$A$2:$O$5000,$B468,I$1)="","",INDEX(Dépenses!$A$2:$O$5000,$B468,I$1)),"")</f>
        <v/>
      </c>
      <c r="J468" s="81" t="str" cm="1">
        <f t="array" aca="1" ref="J468" ca="1">IF(AND($A468&lt;&gt;"",$A468&lt;&gt;"fin"),IF(INDEX(Dépenses!$A$2:$O$5000,$B468,J$1)="","",INDEX(Dépenses!$A$2:$O$5000,$B468,J$1)),"")</f>
        <v/>
      </c>
      <c r="K468" s="10" t="str" cm="1">
        <f t="array" aca="1" ref="K468" ca="1">IF(AND($A468&lt;&gt;"",$A468&lt;&gt;"fin"),IF(INDEX(Dépenses!$A$2:$T$5000,$B468,K$1)="","",INDEX(Dépenses!$A$2:$T$5000,$B468,K$1)),"")</f>
        <v/>
      </c>
      <c r="L468" s="10" t="str" cm="1">
        <f t="array" aca="1" ref="L468" ca="1">IF(AND($A468&lt;&gt;"",$A468&lt;&gt;"fin"),IF(INDEX(Dépenses!$A$2:$T$5000,$B468,L$1)="","",INDEX(Dépenses!$A$2:$T$5000,$B468,L$1)),"")</f>
        <v/>
      </c>
      <c r="M468" s="10" t="str" cm="1">
        <f t="array" aca="1" ref="M468" ca="1">IF(AND($A468&lt;&gt;"",$A468&lt;&gt;"fin"),IF(INDEX(Dépenses!$A$2:$T$5000,$B468,M$1)="","",INDEX(Dépenses!$A$2:$T$5000,$B468,M$1)),"")</f>
        <v/>
      </c>
      <c r="N468" s="10" t="str" cm="1">
        <f t="array" aca="1" ref="N468" ca="1">IF(AND($A468&lt;&gt;"",$A468&lt;&gt;"fin"),IF(INDEX(Dépenses!$A$2:$T$5000,$B468,N$1)="","",INDEX(Dépenses!$A$2:$T$5000,$B468,N$1)),"")</f>
        <v/>
      </c>
      <c r="O468" s="10" t="str" cm="1">
        <f t="array" aca="1" ref="O468" ca="1">IF(AND($A468&lt;&gt;"",$A468&lt;&gt;"fin"),IF(INDEX(Dépenses!$A$2:$T$5000,$B468,O$1)="","",INDEX(Dépenses!$A$2:$T$5000,$B468,O$1)),"")</f>
        <v/>
      </c>
      <c r="P468" s="10" t="str" cm="1">
        <f t="array" aca="1" ref="P468" ca="1">IF(AND($A468&lt;&gt;"",$A468&lt;&gt;"fin"),IF(INDEX(Dépenses!$A$2:$T$5000,$B468,P$1)="","",INDEX(Dépenses!$A$2:$T$5000,$B468,P$1)),"")</f>
        <v/>
      </c>
      <c r="Q468" s="10" t="str" cm="1">
        <f t="array" aca="1" ref="Q468" ca="1">IF(AND($A468&lt;&gt;"",$A468&lt;&gt;"fin"),IF(INDEX(Dépenses!$A$2:$T$5000,$B468,Q$1)="","",INDEX(Dépenses!$A$2:$T$5000,$B468,Q$1)),"")</f>
        <v/>
      </c>
      <c r="R468" s="10" t="str" cm="1">
        <f t="array" aca="1" ref="R468" ca="1">IF(AND($A468&lt;&gt;"",$A468&lt;&gt;"fin"),IF(INDEX(Dépenses!$A$2:$T$5000,$B468,R$1)="","",INDEX(Dépenses!$A$2:$T$5000,$B468,R$1)),"")</f>
        <v/>
      </c>
      <c r="S468" s="10" t="str" cm="1">
        <f t="array" aca="1" ref="S468" ca="1">IF(AND($A468&lt;&gt;"",$A468&lt;&gt;"fin"),IF(INDEX(Dépenses!$A$2:$T$5000,$B468,S$1)="","",INDEX(Dépenses!$A$2:$T$5000,$B468,S$1)),"")</f>
        <v/>
      </c>
      <c r="T468" s="10" t="str" cm="1">
        <f t="array" aca="1" ref="T468" ca="1">IF(AND($A468&lt;&gt;"",$A468&lt;&gt;"fin"),IF(INDEX(Dépenses!$A$2:$T$5000,$B468,T$1)="","",INDEX(Dépenses!$A$2:$T$5000,$B468,T$1)),"")</f>
        <v/>
      </c>
    </row>
    <row r="469" spans="1:20" x14ac:dyDescent="0.25">
      <c r="A469" t="str">
        <f ca="1">IF(OR(A468="",A468="fin"),"",IF(ISNA(MATCH($F$3,OFFSET(Dépenses!$F$2:$F$5000,B468,0),0)),"fin",MATCH($F$3,OFFSET(Dépenses!$F$2:$F$5000,B468,0),0)))</f>
        <v/>
      </c>
      <c r="B469" t="str">
        <f t="shared" ca="1" si="9"/>
        <v/>
      </c>
      <c r="D469" s="79" t="str" cm="1">
        <f t="array" aca="1" ref="D469" ca="1">IF(AND($A469&lt;&gt;"",$A469&lt;&gt;"fin"),IF(INDEX(Dépenses!$A$2:$O$5000,$B469,D$1)="","",INDEX(Dépenses!$A$2:$O$5000,$B469,D$1)),"")</f>
        <v/>
      </c>
      <c r="E469" s="79" t="str" cm="1">
        <f t="array" aca="1" ref="E469" ca="1">IF(AND($A469&lt;&gt;"",$A469&lt;&gt;"fin"),IF(INDEX(Dépenses!$A$2:$O$5000,$B469,E$1)="","",INDEX(Dépenses!$A$2:$O$5000,$B469,E$1)),"")</f>
        <v/>
      </c>
      <c r="F469" s="79" t="str" cm="1">
        <f t="array" aca="1" ref="F469" ca="1">IF(AND($A469&lt;&gt;"",$A469&lt;&gt;"fin"),IF(INDEX(Dépenses!$A$2:$O$5000,$B469,F$1)="","",INDEX(Dépenses!$A$2:$O$5000,$B469,F$1)),"")</f>
        <v/>
      </c>
      <c r="G469" s="80" t="str" cm="1">
        <f t="array" aca="1" ref="G469" ca="1">IF(AND($A469&lt;&gt;"",$A469&lt;&gt;"fin"),IF(INDEX(Dépenses!$A$2:$O$5000,$B469,G$1)="","",INDEX(Dépenses!$A$2:$O$5000,$B469,G$1)),"")</f>
        <v/>
      </c>
      <c r="H469" s="11" t="str" cm="1">
        <f t="array" aca="1" ref="H469" ca="1">IF(AND($A469&lt;&gt;"",$A469&lt;&gt;"fin"),IF(INDEX(Dépenses!$A$2:$O$5000,$B469,H$1)="","",INDEX(Dépenses!$A$2:$O$5000,$B469,H$1)),"")</f>
        <v/>
      </c>
      <c r="I469" s="79" t="str" cm="1">
        <f t="array" aca="1" ref="I469" ca="1">IF(AND($A469&lt;&gt;"",$A469&lt;&gt;"fin"),IF(INDEX(Dépenses!$A$2:$O$5000,$B469,I$1)="","",INDEX(Dépenses!$A$2:$O$5000,$B469,I$1)),"")</f>
        <v/>
      </c>
      <c r="J469" s="81" t="str" cm="1">
        <f t="array" aca="1" ref="J469" ca="1">IF(AND($A469&lt;&gt;"",$A469&lt;&gt;"fin"),IF(INDEX(Dépenses!$A$2:$O$5000,$B469,J$1)="","",INDEX(Dépenses!$A$2:$O$5000,$B469,J$1)),"")</f>
        <v/>
      </c>
      <c r="K469" s="10" t="str" cm="1">
        <f t="array" aca="1" ref="K469" ca="1">IF(AND($A469&lt;&gt;"",$A469&lt;&gt;"fin"),IF(INDEX(Dépenses!$A$2:$T$5000,$B469,K$1)="","",INDEX(Dépenses!$A$2:$T$5000,$B469,K$1)),"")</f>
        <v/>
      </c>
      <c r="L469" s="10" t="str" cm="1">
        <f t="array" aca="1" ref="L469" ca="1">IF(AND($A469&lt;&gt;"",$A469&lt;&gt;"fin"),IF(INDEX(Dépenses!$A$2:$T$5000,$B469,L$1)="","",INDEX(Dépenses!$A$2:$T$5000,$B469,L$1)),"")</f>
        <v/>
      </c>
      <c r="M469" s="10" t="str" cm="1">
        <f t="array" aca="1" ref="M469" ca="1">IF(AND($A469&lt;&gt;"",$A469&lt;&gt;"fin"),IF(INDEX(Dépenses!$A$2:$T$5000,$B469,M$1)="","",INDEX(Dépenses!$A$2:$T$5000,$B469,M$1)),"")</f>
        <v/>
      </c>
      <c r="N469" s="10" t="str" cm="1">
        <f t="array" aca="1" ref="N469" ca="1">IF(AND($A469&lt;&gt;"",$A469&lt;&gt;"fin"),IF(INDEX(Dépenses!$A$2:$T$5000,$B469,N$1)="","",INDEX(Dépenses!$A$2:$T$5000,$B469,N$1)),"")</f>
        <v/>
      </c>
      <c r="O469" s="10" t="str" cm="1">
        <f t="array" aca="1" ref="O469" ca="1">IF(AND($A469&lt;&gt;"",$A469&lt;&gt;"fin"),IF(INDEX(Dépenses!$A$2:$T$5000,$B469,O$1)="","",INDEX(Dépenses!$A$2:$T$5000,$B469,O$1)),"")</f>
        <v/>
      </c>
      <c r="P469" s="10" t="str" cm="1">
        <f t="array" aca="1" ref="P469" ca="1">IF(AND($A469&lt;&gt;"",$A469&lt;&gt;"fin"),IF(INDEX(Dépenses!$A$2:$T$5000,$B469,P$1)="","",INDEX(Dépenses!$A$2:$T$5000,$B469,P$1)),"")</f>
        <v/>
      </c>
      <c r="Q469" s="10" t="str" cm="1">
        <f t="array" aca="1" ref="Q469" ca="1">IF(AND($A469&lt;&gt;"",$A469&lt;&gt;"fin"),IF(INDEX(Dépenses!$A$2:$T$5000,$B469,Q$1)="","",INDEX(Dépenses!$A$2:$T$5000,$B469,Q$1)),"")</f>
        <v/>
      </c>
      <c r="R469" s="10" t="str" cm="1">
        <f t="array" aca="1" ref="R469" ca="1">IF(AND($A469&lt;&gt;"",$A469&lt;&gt;"fin"),IF(INDEX(Dépenses!$A$2:$T$5000,$B469,R$1)="","",INDEX(Dépenses!$A$2:$T$5000,$B469,R$1)),"")</f>
        <v/>
      </c>
      <c r="S469" s="10" t="str" cm="1">
        <f t="array" aca="1" ref="S469" ca="1">IF(AND($A469&lt;&gt;"",$A469&lt;&gt;"fin"),IF(INDEX(Dépenses!$A$2:$T$5000,$B469,S$1)="","",INDEX(Dépenses!$A$2:$T$5000,$B469,S$1)),"")</f>
        <v/>
      </c>
      <c r="T469" s="10" t="str" cm="1">
        <f t="array" aca="1" ref="T469" ca="1">IF(AND($A469&lt;&gt;"",$A469&lt;&gt;"fin"),IF(INDEX(Dépenses!$A$2:$T$5000,$B469,T$1)="","",INDEX(Dépenses!$A$2:$T$5000,$B469,T$1)),"")</f>
        <v/>
      </c>
    </row>
    <row r="470" spans="1:20" x14ac:dyDescent="0.25">
      <c r="A470" t="str">
        <f ca="1">IF(OR(A469="",A469="fin"),"",IF(ISNA(MATCH($F$3,OFFSET(Dépenses!$F$2:$F$5000,B469,0),0)),"fin",MATCH($F$3,OFFSET(Dépenses!$F$2:$F$5000,B469,0),0)))</f>
        <v/>
      </c>
      <c r="B470" t="str">
        <f t="shared" ca="1" si="9"/>
        <v/>
      </c>
      <c r="D470" s="79" t="str" cm="1">
        <f t="array" aca="1" ref="D470" ca="1">IF(AND($A470&lt;&gt;"",$A470&lt;&gt;"fin"),IF(INDEX(Dépenses!$A$2:$O$5000,$B470,D$1)="","",INDEX(Dépenses!$A$2:$O$5000,$B470,D$1)),"")</f>
        <v/>
      </c>
      <c r="E470" s="79" t="str" cm="1">
        <f t="array" aca="1" ref="E470" ca="1">IF(AND($A470&lt;&gt;"",$A470&lt;&gt;"fin"),IF(INDEX(Dépenses!$A$2:$O$5000,$B470,E$1)="","",INDEX(Dépenses!$A$2:$O$5000,$B470,E$1)),"")</f>
        <v/>
      </c>
      <c r="F470" s="79" t="str" cm="1">
        <f t="array" aca="1" ref="F470" ca="1">IF(AND($A470&lt;&gt;"",$A470&lt;&gt;"fin"),IF(INDEX(Dépenses!$A$2:$O$5000,$B470,F$1)="","",INDEX(Dépenses!$A$2:$O$5000,$B470,F$1)),"")</f>
        <v/>
      </c>
      <c r="G470" s="80" t="str" cm="1">
        <f t="array" aca="1" ref="G470" ca="1">IF(AND($A470&lt;&gt;"",$A470&lt;&gt;"fin"),IF(INDEX(Dépenses!$A$2:$O$5000,$B470,G$1)="","",INDEX(Dépenses!$A$2:$O$5000,$B470,G$1)),"")</f>
        <v/>
      </c>
      <c r="H470" s="11" t="str" cm="1">
        <f t="array" aca="1" ref="H470" ca="1">IF(AND($A470&lt;&gt;"",$A470&lt;&gt;"fin"),IF(INDEX(Dépenses!$A$2:$O$5000,$B470,H$1)="","",INDEX(Dépenses!$A$2:$O$5000,$B470,H$1)),"")</f>
        <v/>
      </c>
      <c r="I470" s="79" t="str" cm="1">
        <f t="array" aca="1" ref="I470" ca="1">IF(AND($A470&lt;&gt;"",$A470&lt;&gt;"fin"),IF(INDEX(Dépenses!$A$2:$O$5000,$B470,I$1)="","",INDEX(Dépenses!$A$2:$O$5000,$B470,I$1)),"")</f>
        <v/>
      </c>
      <c r="J470" s="81" t="str" cm="1">
        <f t="array" aca="1" ref="J470" ca="1">IF(AND($A470&lt;&gt;"",$A470&lt;&gt;"fin"),IF(INDEX(Dépenses!$A$2:$O$5000,$B470,J$1)="","",INDEX(Dépenses!$A$2:$O$5000,$B470,J$1)),"")</f>
        <v/>
      </c>
      <c r="K470" s="10" t="str" cm="1">
        <f t="array" aca="1" ref="K470" ca="1">IF(AND($A470&lt;&gt;"",$A470&lt;&gt;"fin"),IF(INDEX(Dépenses!$A$2:$T$5000,$B470,K$1)="","",INDEX(Dépenses!$A$2:$T$5000,$B470,K$1)),"")</f>
        <v/>
      </c>
      <c r="L470" s="10" t="str" cm="1">
        <f t="array" aca="1" ref="L470" ca="1">IF(AND($A470&lt;&gt;"",$A470&lt;&gt;"fin"),IF(INDEX(Dépenses!$A$2:$T$5000,$B470,L$1)="","",INDEX(Dépenses!$A$2:$T$5000,$B470,L$1)),"")</f>
        <v/>
      </c>
      <c r="M470" s="10" t="str" cm="1">
        <f t="array" aca="1" ref="M470" ca="1">IF(AND($A470&lt;&gt;"",$A470&lt;&gt;"fin"),IF(INDEX(Dépenses!$A$2:$T$5000,$B470,M$1)="","",INDEX(Dépenses!$A$2:$T$5000,$B470,M$1)),"")</f>
        <v/>
      </c>
      <c r="N470" s="10" t="str" cm="1">
        <f t="array" aca="1" ref="N470" ca="1">IF(AND($A470&lt;&gt;"",$A470&lt;&gt;"fin"),IF(INDEX(Dépenses!$A$2:$T$5000,$B470,N$1)="","",INDEX(Dépenses!$A$2:$T$5000,$B470,N$1)),"")</f>
        <v/>
      </c>
      <c r="O470" s="10" t="str" cm="1">
        <f t="array" aca="1" ref="O470" ca="1">IF(AND($A470&lt;&gt;"",$A470&lt;&gt;"fin"),IF(INDEX(Dépenses!$A$2:$T$5000,$B470,O$1)="","",INDEX(Dépenses!$A$2:$T$5000,$B470,O$1)),"")</f>
        <v/>
      </c>
      <c r="P470" s="10" t="str" cm="1">
        <f t="array" aca="1" ref="P470" ca="1">IF(AND($A470&lt;&gt;"",$A470&lt;&gt;"fin"),IF(INDEX(Dépenses!$A$2:$T$5000,$B470,P$1)="","",INDEX(Dépenses!$A$2:$T$5000,$B470,P$1)),"")</f>
        <v/>
      </c>
      <c r="Q470" s="10" t="str" cm="1">
        <f t="array" aca="1" ref="Q470" ca="1">IF(AND($A470&lt;&gt;"",$A470&lt;&gt;"fin"),IF(INDEX(Dépenses!$A$2:$T$5000,$B470,Q$1)="","",INDEX(Dépenses!$A$2:$T$5000,$B470,Q$1)),"")</f>
        <v/>
      </c>
      <c r="R470" s="10" t="str" cm="1">
        <f t="array" aca="1" ref="R470" ca="1">IF(AND($A470&lt;&gt;"",$A470&lt;&gt;"fin"),IF(INDEX(Dépenses!$A$2:$T$5000,$B470,R$1)="","",INDEX(Dépenses!$A$2:$T$5000,$B470,R$1)),"")</f>
        <v/>
      </c>
      <c r="S470" s="10" t="str" cm="1">
        <f t="array" aca="1" ref="S470" ca="1">IF(AND($A470&lt;&gt;"",$A470&lt;&gt;"fin"),IF(INDEX(Dépenses!$A$2:$T$5000,$B470,S$1)="","",INDEX(Dépenses!$A$2:$T$5000,$B470,S$1)),"")</f>
        <v/>
      </c>
      <c r="T470" s="10" t="str" cm="1">
        <f t="array" aca="1" ref="T470" ca="1">IF(AND($A470&lt;&gt;"",$A470&lt;&gt;"fin"),IF(INDEX(Dépenses!$A$2:$T$5000,$B470,T$1)="","",INDEX(Dépenses!$A$2:$T$5000,$B470,T$1)),"")</f>
        <v/>
      </c>
    </row>
    <row r="471" spans="1:20" x14ac:dyDescent="0.25">
      <c r="A471" t="str">
        <f ca="1">IF(OR(A470="",A470="fin"),"",IF(ISNA(MATCH($F$3,OFFSET(Dépenses!$F$2:$F$5000,B470,0),0)),"fin",MATCH($F$3,OFFSET(Dépenses!$F$2:$F$5000,B470,0),0)))</f>
        <v/>
      </c>
      <c r="B471" t="str">
        <f t="shared" ca="1" si="9"/>
        <v/>
      </c>
      <c r="D471" s="79" t="str" cm="1">
        <f t="array" aca="1" ref="D471" ca="1">IF(AND($A471&lt;&gt;"",$A471&lt;&gt;"fin"),IF(INDEX(Dépenses!$A$2:$O$5000,$B471,D$1)="","",INDEX(Dépenses!$A$2:$O$5000,$B471,D$1)),"")</f>
        <v/>
      </c>
      <c r="E471" s="79" t="str" cm="1">
        <f t="array" aca="1" ref="E471" ca="1">IF(AND($A471&lt;&gt;"",$A471&lt;&gt;"fin"),IF(INDEX(Dépenses!$A$2:$O$5000,$B471,E$1)="","",INDEX(Dépenses!$A$2:$O$5000,$B471,E$1)),"")</f>
        <v/>
      </c>
      <c r="F471" s="79" t="str" cm="1">
        <f t="array" aca="1" ref="F471" ca="1">IF(AND($A471&lt;&gt;"",$A471&lt;&gt;"fin"),IF(INDEX(Dépenses!$A$2:$O$5000,$B471,F$1)="","",INDEX(Dépenses!$A$2:$O$5000,$B471,F$1)),"")</f>
        <v/>
      </c>
      <c r="G471" s="80" t="str" cm="1">
        <f t="array" aca="1" ref="G471" ca="1">IF(AND($A471&lt;&gt;"",$A471&lt;&gt;"fin"),IF(INDEX(Dépenses!$A$2:$O$5000,$B471,G$1)="","",INDEX(Dépenses!$A$2:$O$5000,$B471,G$1)),"")</f>
        <v/>
      </c>
      <c r="H471" s="11" t="str" cm="1">
        <f t="array" aca="1" ref="H471" ca="1">IF(AND($A471&lt;&gt;"",$A471&lt;&gt;"fin"),IF(INDEX(Dépenses!$A$2:$O$5000,$B471,H$1)="","",INDEX(Dépenses!$A$2:$O$5000,$B471,H$1)),"")</f>
        <v/>
      </c>
      <c r="I471" s="79" t="str" cm="1">
        <f t="array" aca="1" ref="I471" ca="1">IF(AND($A471&lt;&gt;"",$A471&lt;&gt;"fin"),IF(INDEX(Dépenses!$A$2:$O$5000,$B471,I$1)="","",INDEX(Dépenses!$A$2:$O$5000,$B471,I$1)),"")</f>
        <v/>
      </c>
      <c r="J471" s="81" t="str" cm="1">
        <f t="array" aca="1" ref="J471" ca="1">IF(AND($A471&lt;&gt;"",$A471&lt;&gt;"fin"),IF(INDEX(Dépenses!$A$2:$O$5000,$B471,J$1)="","",INDEX(Dépenses!$A$2:$O$5000,$B471,J$1)),"")</f>
        <v/>
      </c>
      <c r="K471" s="10" t="str" cm="1">
        <f t="array" aca="1" ref="K471" ca="1">IF(AND($A471&lt;&gt;"",$A471&lt;&gt;"fin"),IF(INDEX(Dépenses!$A$2:$T$5000,$B471,K$1)="","",INDEX(Dépenses!$A$2:$T$5000,$B471,K$1)),"")</f>
        <v/>
      </c>
      <c r="L471" s="10" t="str" cm="1">
        <f t="array" aca="1" ref="L471" ca="1">IF(AND($A471&lt;&gt;"",$A471&lt;&gt;"fin"),IF(INDEX(Dépenses!$A$2:$T$5000,$B471,L$1)="","",INDEX(Dépenses!$A$2:$T$5000,$B471,L$1)),"")</f>
        <v/>
      </c>
      <c r="M471" s="10" t="str" cm="1">
        <f t="array" aca="1" ref="M471" ca="1">IF(AND($A471&lt;&gt;"",$A471&lt;&gt;"fin"),IF(INDEX(Dépenses!$A$2:$T$5000,$B471,M$1)="","",INDEX(Dépenses!$A$2:$T$5000,$B471,M$1)),"")</f>
        <v/>
      </c>
      <c r="N471" s="10" t="str" cm="1">
        <f t="array" aca="1" ref="N471" ca="1">IF(AND($A471&lt;&gt;"",$A471&lt;&gt;"fin"),IF(INDEX(Dépenses!$A$2:$T$5000,$B471,N$1)="","",INDEX(Dépenses!$A$2:$T$5000,$B471,N$1)),"")</f>
        <v/>
      </c>
      <c r="O471" s="10" t="str" cm="1">
        <f t="array" aca="1" ref="O471" ca="1">IF(AND($A471&lt;&gt;"",$A471&lt;&gt;"fin"),IF(INDEX(Dépenses!$A$2:$T$5000,$B471,O$1)="","",INDEX(Dépenses!$A$2:$T$5000,$B471,O$1)),"")</f>
        <v/>
      </c>
      <c r="P471" s="10" t="str" cm="1">
        <f t="array" aca="1" ref="P471" ca="1">IF(AND($A471&lt;&gt;"",$A471&lt;&gt;"fin"),IF(INDEX(Dépenses!$A$2:$T$5000,$B471,P$1)="","",INDEX(Dépenses!$A$2:$T$5000,$B471,P$1)),"")</f>
        <v/>
      </c>
      <c r="Q471" s="10" t="str" cm="1">
        <f t="array" aca="1" ref="Q471" ca="1">IF(AND($A471&lt;&gt;"",$A471&lt;&gt;"fin"),IF(INDEX(Dépenses!$A$2:$T$5000,$B471,Q$1)="","",INDEX(Dépenses!$A$2:$T$5000,$B471,Q$1)),"")</f>
        <v/>
      </c>
      <c r="R471" s="10" t="str" cm="1">
        <f t="array" aca="1" ref="R471" ca="1">IF(AND($A471&lt;&gt;"",$A471&lt;&gt;"fin"),IF(INDEX(Dépenses!$A$2:$T$5000,$B471,R$1)="","",INDEX(Dépenses!$A$2:$T$5000,$B471,R$1)),"")</f>
        <v/>
      </c>
      <c r="S471" s="10" t="str" cm="1">
        <f t="array" aca="1" ref="S471" ca="1">IF(AND($A471&lt;&gt;"",$A471&lt;&gt;"fin"),IF(INDEX(Dépenses!$A$2:$T$5000,$B471,S$1)="","",INDEX(Dépenses!$A$2:$T$5000,$B471,S$1)),"")</f>
        <v/>
      </c>
      <c r="T471" s="10" t="str" cm="1">
        <f t="array" aca="1" ref="T471" ca="1">IF(AND($A471&lt;&gt;"",$A471&lt;&gt;"fin"),IF(INDEX(Dépenses!$A$2:$T$5000,$B471,T$1)="","",INDEX(Dépenses!$A$2:$T$5000,$B471,T$1)),"")</f>
        <v/>
      </c>
    </row>
    <row r="472" spans="1:20" x14ac:dyDescent="0.25">
      <c r="A472" t="str">
        <f ca="1">IF(OR(A471="",A471="fin"),"",IF(ISNA(MATCH($F$3,OFFSET(Dépenses!$F$2:$F$5000,B471,0),0)),"fin",MATCH($F$3,OFFSET(Dépenses!$F$2:$F$5000,B471,0),0)))</f>
        <v/>
      </c>
      <c r="B472" t="str">
        <f t="shared" ca="1" si="9"/>
        <v/>
      </c>
      <c r="D472" s="79" t="str" cm="1">
        <f t="array" aca="1" ref="D472" ca="1">IF(AND($A472&lt;&gt;"",$A472&lt;&gt;"fin"),IF(INDEX(Dépenses!$A$2:$O$5000,$B472,D$1)="","",INDEX(Dépenses!$A$2:$O$5000,$B472,D$1)),"")</f>
        <v/>
      </c>
      <c r="E472" s="79" t="str" cm="1">
        <f t="array" aca="1" ref="E472" ca="1">IF(AND($A472&lt;&gt;"",$A472&lt;&gt;"fin"),IF(INDEX(Dépenses!$A$2:$O$5000,$B472,E$1)="","",INDEX(Dépenses!$A$2:$O$5000,$B472,E$1)),"")</f>
        <v/>
      </c>
      <c r="F472" s="79" t="str" cm="1">
        <f t="array" aca="1" ref="F472" ca="1">IF(AND($A472&lt;&gt;"",$A472&lt;&gt;"fin"),IF(INDEX(Dépenses!$A$2:$O$5000,$B472,F$1)="","",INDEX(Dépenses!$A$2:$O$5000,$B472,F$1)),"")</f>
        <v/>
      </c>
      <c r="G472" s="80" t="str" cm="1">
        <f t="array" aca="1" ref="G472" ca="1">IF(AND($A472&lt;&gt;"",$A472&lt;&gt;"fin"),IF(INDEX(Dépenses!$A$2:$O$5000,$B472,G$1)="","",INDEX(Dépenses!$A$2:$O$5000,$B472,G$1)),"")</f>
        <v/>
      </c>
      <c r="H472" s="11" t="str" cm="1">
        <f t="array" aca="1" ref="H472" ca="1">IF(AND($A472&lt;&gt;"",$A472&lt;&gt;"fin"),IF(INDEX(Dépenses!$A$2:$O$5000,$B472,H$1)="","",INDEX(Dépenses!$A$2:$O$5000,$B472,H$1)),"")</f>
        <v/>
      </c>
      <c r="I472" s="79" t="str" cm="1">
        <f t="array" aca="1" ref="I472" ca="1">IF(AND($A472&lt;&gt;"",$A472&lt;&gt;"fin"),IF(INDEX(Dépenses!$A$2:$O$5000,$B472,I$1)="","",INDEX(Dépenses!$A$2:$O$5000,$B472,I$1)),"")</f>
        <v/>
      </c>
      <c r="J472" s="81" t="str" cm="1">
        <f t="array" aca="1" ref="J472" ca="1">IF(AND($A472&lt;&gt;"",$A472&lt;&gt;"fin"),IF(INDEX(Dépenses!$A$2:$O$5000,$B472,J$1)="","",INDEX(Dépenses!$A$2:$O$5000,$B472,J$1)),"")</f>
        <v/>
      </c>
      <c r="K472" s="10" t="str" cm="1">
        <f t="array" aca="1" ref="K472" ca="1">IF(AND($A472&lt;&gt;"",$A472&lt;&gt;"fin"),IF(INDEX(Dépenses!$A$2:$T$5000,$B472,K$1)="","",INDEX(Dépenses!$A$2:$T$5000,$B472,K$1)),"")</f>
        <v/>
      </c>
      <c r="L472" s="10" t="str" cm="1">
        <f t="array" aca="1" ref="L472" ca="1">IF(AND($A472&lt;&gt;"",$A472&lt;&gt;"fin"),IF(INDEX(Dépenses!$A$2:$T$5000,$B472,L$1)="","",INDEX(Dépenses!$A$2:$T$5000,$B472,L$1)),"")</f>
        <v/>
      </c>
      <c r="M472" s="10" t="str" cm="1">
        <f t="array" aca="1" ref="M472" ca="1">IF(AND($A472&lt;&gt;"",$A472&lt;&gt;"fin"),IF(INDEX(Dépenses!$A$2:$T$5000,$B472,M$1)="","",INDEX(Dépenses!$A$2:$T$5000,$B472,M$1)),"")</f>
        <v/>
      </c>
      <c r="N472" s="10" t="str" cm="1">
        <f t="array" aca="1" ref="N472" ca="1">IF(AND($A472&lt;&gt;"",$A472&lt;&gt;"fin"),IF(INDEX(Dépenses!$A$2:$T$5000,$B472,N$1)="","",INDEX(Dépenses!$A$2:$T$5000,$B472,N$1)),"")</f>
        <v/>
      </c>
      <c r="O472" s="10" t="str" cm="1">
        <f t="array" aca="1" ref="O472" ca="1">IF(AND($A472&lt;&gt;"",$A472&lt;&gt;"fin"),IF(INDEX(Dépenses!$A$2:$T$5000,$B472,O$1)="","",INDEX(Dépenses!$A$2:$T$5000,$B472,O$1)),"")</f>
        <v/>
      </c>
      <c r="P472" s="10" t="str" cm="1">
        <f t="array" aca="1" ref="P472" ca="1">IF(AND($A472&lt;&gt;"",$A472&lt;&gt;"fin"),IF(INDEX(Dépenses!$A$2:$T$5000,$B472,P$1)="","",INDEX(Dépenses!$A$2:$T$5000,$B472,P$1)),"")</f>
        <v/>
      </c>
      <c r="Q472" s="10" t="str" cm="1">
        <f t="array" aca="1" ref="Q472" ca="1">IF(AND($A472&lt;&gt;"",$A472&lt;&gt;"fin"),IF(INDEX(Dépenses!$A$2:$T$5000,$B472,Q$1)="","",INDEX(Dépenses!$A$2:$T$5000,$B472,Q$1)),"")</f>
        <v/>
      </c>
      <c r="R472" s="10" t="str" cm="1">
        <f t="array" aca="1" ref="R472" ca="1">IF(AND($A472&lt;&gt;"",$A472&lt;&gt;"fin"),IF(INDEX(Dépenses!$A$2:$T$5000,$B472,R$1)="","",INDEX(Dépenses!$A$2:$T$5000,$B472,R$1)),"")</f>
        <v/>
      </c>
      <c r="S472" s="10" t="str" cm="1">
        <f t="array" aca="1" ref="S472" ca="1">IF(AND($A472&lt;&gt;"",$A472&lt;&gt;"fin"),IF(INDEX(Dépenses!$A$2:$T$5000,$B472,S$1)="","",INDEX(Dépenses!$A$2:$T$5000,$B472,S$1)),"")</f>
        <v/>
      </c>
      <c r="T472" s="10" t="str" cm="1">
        <f t="array" aca="1" ref="T472" ca="1">IF(AND($A472&lt;&gt;"",$A472&lt;&gt;"fin"),IF(INDEX(Dépenses!$A$2:$T$5000,$B472,T$1)="","",INDEX(Dépenses!$A$2:$T$5000,$B472,T$1)),"")</f>
        <v/>
      </c>
    </row>
    <row r="473" spans="1:20" x14ac:dyDescent="0.25">
      <c r="A473" t="str">
        <f ca="1">IF(OR(A472="",A472="fin"),"",IF(ISNA(MATCH($F$3,OFFSET(Dépenses!$F$2:$F$5000,B472,0),0)),"fin",MATCH($F$3,OFFSET(Dépenses!$F$2:$F$5000,B472,0),0)))</f>
        <v/>
      </c>
      <c r="B473" t="str">
        <f t="shared" ca="1" si="9"/>
        <v/>
      </c>
      <c r="D473" s="79" t="str" cm="1">
        <f t="array" aca="1" ref="D473" ca="1">IF(AND($A473&lt;&gt;"",$A473&lt;&gt;"fin"),IF(INDEX(Dépenses!$A$2:$O$5000,$B473,D$1)="","",INDEX(Dépenses!$A$2:$O$5000,$B473,D$1)),"")</f>
        <v/>
      </c>
      <c r="E473" s="79" t="str" cm="1">
        <f t="array" aca="1" ref="E473" ca="1">IF(AND($A473&lt;&gt;"",$A473&lt;&gt;"fin"),IF(INDEX(Dépenses!$A$2:$O$5000,$B473,E$1)="","",INDEX(Dépenses!$A$2:$O$5000,$B473,E$1)),"")</f>
        <v/>
      </c>
      <c r="F473" s="79" t="str" cm="1">
        <f t="array" aca="1" ref="F473" ca="1">IF(AND($A473&lt;&gt;"",$A473&lt;&gt;"fin"),IF(INDEX(Dépenses!$A$2:$O$5000,$B473,F$1)="","",INDEX(Dépenses!$A$2:$O$5000,$B473,F$1)),"")</f>
        <v/>
      </c>
      <c r="G473" s="80" t="str" cm="1">
        <f t="array" aca="1" ref="G473" ca="1">IF(AND($A473&lt;&gt;"",$A473&lt;&gt;"fin"),IF(INDEX(Dépenses!$A$2:$O$5000,$B473,G$1)="","",INDEX(Dépenses!$A$2:$O$5000,$B473,G$1)),"")</f>
        <v/>
      </c>
      <c r="H473" s="11" t="str" cm="1">
        <f t="array" aca="1" ref="H473" ca="1">IF(AND($A473&lt;&gt;"",$A473&lt;&gt;"fin"),IF(INDEX(Dépenses!$A$2:$O$5000,$B473,H$1)="","",INDEX(Dépenses!$A$2:$O$5000,$B473,H$1)),"")</f>
        <v/>
      </c>
      <c r="I473" s="79" t="str" cm="1">
        <f t="array" aca="1" ref="I473" ca="1">IF(AND($A473&lt;&gt;"",$A473&lt;&gt;"fin"),IF(INDEX(Dépenses!$A$2:$O$5000,$B473,I$1)="","",INDEX(Dépenses!$A$2:$O$5000,$B473,I$1)),"")</f>
        <v/>
      </c>
      <c r="J473" s="81" t="str" cm="1">
        <f t="array" aca="1" ref="J473" ca="1">IF(AND($A473&lt;&gt;"",$A473&lt;&gt;"fin"),IF(INDEX(Dépenses!$A$2:$O$5000,$B473,J$1)="","",INDEX(Dépenses!$A$2:$O$5000,$B473,J$1)),"")</f>
        <v/>
      </c>
      <c r="K473" s="10" t="str" cm="1">
        <f t="array" aca="1" ref="K473" ca="1">IF(AND($A473&lt;&gt;"",$A473&lt;&gt;"fin"),IF(INDEX(Dépenses!$A$2:$T$5000,$B473,K$1)="","",INDEX(Dépenses!$A$2:$T$5000,$B473,K$1)),"")</f>
        <v/>
      </c>
      <c r="L473" s="10" t="str" cm="1">
        <f t="array" aca="1" ref="L473" ca="1">IF(AND($A473&lt;&gt;"",$A473&lt;&gt;"fin"),IF(INDEX(Dépenses!$A$2:$T$5000,$B473,L$1)="","",INDEX(Dépenses!$A$2:$T$5000,$B473,L$1)),"")</f>
        <v/>
      </c>
      <c r="M473" s="10" t="str" cm="1">
        <f t="array" aca="1" ref="M473" ca="1">IF(AND($A473&lt;&gt;"",$A473&lt;&gt;"fin"),IF(INDEX(Dépenses!$A$2:$T$5000,$B473,M$1)="","",INDEX(Dépenses!$A$2:$T$5000,$B473,M$1)),"")</f>
        <v/>
      </c>
      <c r="N473" s="10" t="str" cm="1">
        <f t="array" aca="1" ref="N473" ca="1">IF(AND($A473&lt;&gt;"",$A473&lt;&gt;"fin"),IF(INDEX(Dépenses!$A$2:$T$5000,$B473,N$1)="","",INDEX(Dépenses!$A$2:$T$5000,$B473,N$1)),"")</f>
        <v/>
      </c>
      <c r="O473" s="10" t="str" cm="1">
        <f t="array" aca="1" ref="O473" ca="1">IF(AND($A473&lt;&gt;"",$A473&lt;&gt;"fin"),IF(INDEX(Dépenses!$A$2:$T$5000,$B473,O$1)="","",INDEX(Dépenses!$A$2:$T$5000,$B473,O$1)),"")</f>
        <v/>
      </c>
      <c r="P473" s="10" t="str" cm="1">
        <f t="array" aca="1" ref="P473" ca="1">IF(AND($A473&lt;&gt;"",$A473&lt;&gt;"fin"),IF(INDEX(Dépenses!$A$2:$T$5000,$B473,P$1)="","",INDEX(Dépenses!$A$2:$T$5000,$B473,P$1)),"")</f>
        <v/>
      </c>
      <c r="Q473" s="10" t="str" cm="1">
        <f t="array" aca="1" ref="Q473" ca="1">IF(AND($A473&lt;&gt;"",$A473&lt;&gt;"fin"),IF(INDEX(Dépenses!$A$2:$T$5000,$B473,Q$1)="","",INDEX(Dépenses!$A$2:$T$5000,$B473,Q$1)),"")</f>
        <v/>
      </c>
      <c r="R473" s="10" t="str" cm="1">
        <f t="array" aca="1" ref="R473" ca="1">IF(AND($A473&lt;&gt;"",$A473&lt;&gt;"fin"),IF(INDEX(Dépenses!$A$2:$T$5000,$B473,R$1)="","",INDEX(Dépenses!$A$2:$T$5000,$B473,R$1)),"")</f>
        <v/>
      </c>
      <c r="S473" s="10" t="str" cm="1">
        <f t="array" aca="1" ref="S473" ca="1">IF(AND($A473&lt;&gt;"",$A473&lt;&gt;"fin"),IF(INDEX(Dépenses!$A$2:$T$5000,$B473,S$1)="","",INDEX(Dépenses!$A$2:$T$5000,$B473,S$1)),"")</f>
        <v/>
      </c>
      <c r="T473" s="10" t="str" cm="1">
        <f t="array" aca="1" ref="T473" ca="1">IF(AND($A473&lt;&gt;"",$A473&lt;&gt;"fin"),IF(INDEX(Dépenses!$A$2:$T$5000,$B473,T$1)="","",INDEX(Dépenses!$A$2:$T$5000,$B473,T$1)),"")</f>
        <v/>
      </c>
    </row>
    <row r="474" spans="1:20" x14ac:dyDescent="0.25">
      <c r="A474" t="str">
        <f ca="1">IF(OR(A473="",A473="fin"),"",IF(ISNA(MATCH($F$3,OFFSET(Dépenses!$F$2:$F$5000,B473,0),0)),"fin",MATCH($F$3,OFFSET(Dépenses!$F$2:$F$5000,B473,0),0)))</f>
        <v/>
      </c>
      <c r="B474" t="str">
        <f t="shared" ca="1" si="9"/>
        <v/>
      </c>
      <c r="D474" s="79" t="str" cm="1">
        <f t="array" aca="1" ref="D474" ca="1">IF(AND($A474&lt;&gt;"",$A474&lt;&gt;"fin"),IF(INDEX(Dépenses!$A$2:$O$5000,$B474,D$1)="","",INDEX(Dépenses!$A$2:$O$5000,$B474,D$1)),"")</f>
        <v/>
      </c>
      <c r="E474" s="79" t="str" cm="1">
        <f t="array" aca="1" ref="E474" ca="1">IF(AND($A474&lt;&gt;"",$A474&lt;&gt;"fin"),IF(INDEX(Dépenses!$A$2:$O$5000,$B474,E$1)="","",INDEX(Dépenses!$A$2:$O$5000,$B474,E$1)),"")</f>
        <v/>
      </c>
      <c r="F474" s="79" t="str" cm="1">
        <f t="array" aca="1" ref="F474" ca="1">IF(AND($A474&lt;&gt;"",$A474&lt;&gt;"fin"),IF(INDEX(Dépenses!$A$2:$O$5000,$B474,F$1)="","",INDEX(Dépenses!$A$2:$O$5000,$B474,F$1)),"")</f>
        <v/>
      </c>
      <c r="G474" s="80" t="str" cm="1">
        <f t="array" aca="1" ref="G474" ca="1">IF(AND($A474&lt;&gt;"",$A474&lt;&gt;"fin"),IF(INDEX(Dépenses!$A$2:$O$5000,$B474,G$1)="","",INDEX(Dépenses!$A$2:$O$5000,$B474,G$1)),"")</f>
        <v/>
      </c>
      <c r="H474" s="11" t="str" cm="1">
        <f t="array" aca="1" ref="H474" ca="1">IF(AND($A474&lt;&gt;"",$A474&lt;&gt;"fin"),IF(INDEX(Dépenses!$A$2:$O$5000,$B474,H$1)="","",INDEX(Dépenses!$A$2:$O$5000,$B474,H$1)),"")</f>
        <v/>
      </c>
      <c r="I474" s="79" t="str" cm="1">
        <f t="array" aca="1" ref="I474" ca="1">IF(AND($A474&lt;&gt;"",$A474&lt;&gt;"fin"),IF(INDEX(Dépenses!$A$2:$O$5000,$B474,I$1)="","",INDEX(Dépenses!$A$2:$O$5000,$B474,I$1)),"")</f>
        <v/>
      </c>
      <c r="J474" s="81" t="str" cm="1">
        <f t="array" aca="1" ref="J474" ca="1">IF(AND($A474&lt;&gt;"",$A474&lt;&gt;"fin"),IF(INDEX(Dépenses!$A$2:$O$5000,$B474,J$1)="","",INDEX(Dépenses!$A$2:$O$5000,$B474,J$1)),"")</f>
        <v/>
      </c>
      <c r="K474" s="10" t="str" cm="1">
        <f t="array" aca="1" ref="K474" ca="1">IF(AND($A474&lt;&gt;"",$A474&lt;&gt;"fin"),IF(INDEX(Dépenses!$A$2:$T$5000,$B474,K$1)="","",INDEX(Dépenses!$A$2:$T$5000,$B474,K$1)),"")</f>
        <v/>
      </c>
      <c r="L474" s="10" t="str" cm="1">
        <f t="array" aca="1" ref="L474" ca="1">IF(AND($A474&lt;&gt;"",$A474&lt;&gt;"fin"),IF(INDEX(Dépenses!$A$2:$T$5000,$B474,L$1)="","",INDEX(Dépenses!$A$2:$T$5000,$B474,L$1)),"")</f>
        <v/>
      </c>
      <c r="M474" s="10" t="str" cm="1">
        <f t="array" aca="1" ref="M474" ca="1">IF(AND($A474&lt;&gt;"",$A474&lt;&gt;"fin"),IF(INDEX(Dépenses!$A$2:$T$5000,$B474,M$1)="","",INDEX(Dépenses!$A$2:$T$5000,$B474,M$1)),"")</f>
        <v/>
      </c>
      <c r="N474" s="10" t="str" cm="1">
        <f t="array" aca="1" ref="N474" ca="1">IF(AND($A474&lt;&gt;"",$A474&lt;&gt;"fin"),IF(INDEX(Dépenses!$A$2:$T$5000,$B474,N$1)="","",INDEX(Dépenses!$A$2:$T$5000,$B474,N$1)),"")</f>
        <v/>
      </c>
      <c r="O474" s="10" t="str" cm="1">
        <f t="array" aca="1" ref="O474" ca="1">IF(AND($A474&lt;&gt;"",$A474&lt;&gt;"fin"),IF(INDEX(Dépenses!$A$2:$T$5000,$B474,O$1)="","",INDEX(Dépenses!$A$2:$T$5000,$B474,O$1)),"")</f>
        <v/>
      </c>
      <c r="P474" s="10" t="str" cm="1">
        <f t="array" aca="1" ref="P474" ca="1">IF(AND($A474&lt;&gt;"",$A474&lt;&gt;"fin"),IF(INDEX(Dépenses!$A$2:$T$5000,$B474,P$1)="","",INDEX(Dépenses!$A$2:$T$5000,$B474,P$1)),"")</f>
        <v/>
      </c>
      <c r="Q474" s="10" t="str" cm="1">
        <f t="array" aca="1" ref="Q474" ca="1">IF(AND($A474&lt;&gt;"",$A474&lt;&gt;"fin"),IF(INDEX(Dépenses!$A$2:$T$5000,$B474,Q$1)="","",INDEX(Dépenses!$A$2:$T$5000,$B474,Q$1)),"")</f>
        <v/>
      </c>
      <c r="R474" s="10" t="str" cm="1">
        <f t="array" aca="1" ref="R474" ca="1">IF(AND($A474&lt;&gt;"",$A474&lt;&gt;"fin"),IF(INDEX(Dépenses!$A$2:$T$5000,$B474,R$1)="","",INDEX(Dépenses!$A$2:$T$5000,$B474,R$1)),"")</f>
        <v/>
      </c>
      <c r="S474" s="10" t="str" cm="1">
        <f t="array" aca="1" ref="S474" ca="1">IF(AND($A474&lt;&gt;"",$A474&lt;&gt;"fin"),IF(INDEX(Dépenses!$A$2:$T$5000,$B474,S$1)="","",INDEX(Dépenses!$A$2:$T$5000,$B474,S$1)),"")</f>
        <v/>
      </c>
      <c r="T474" s="10" t="str" cm="1">
        <f t="array" aca="1" ref="T474" ca="1">IF(AND($A474&lt;&gt;"",$A474&lt;&gt;"fin"),IF(INDEX(Dépenses!$A$2:$T$5000,$B474,T$1)="","",INDEX(Dépenses!$A$2:$T$5000,$B474,T$1)),"")</f>
        <v/>
      </c>
    </row>
    <row r="475" spans="1:20" x14ac:dyDescent="0.25">
      <c r="A475" t="str">
        <f ca="1">IF(OR(A474="",A474="fin"),"",IF(ISNA(MATCH($F$3,OFFSET(Dépenses!$F$2:$F$5000,B474,0),0)),"fin",MATCH($F$3,OFFSET(Dépenses!$F$2:$F$5000,B474,0),0)))</f>
        <v/>
      </c>
      <c r="B475" t="str">
        <f t="shared" ca="1" si="9"/>
        <v/>
      </c>
      <c r="D475" s="79" t="str" cm="1">
        <f t="array" aca="1" ref="D475" ca="1">IF(AND($A475&lt;&gt;"",$A475&lt;&gt;"fin"),IF(INDEX(Dépenses!$A$2:$O$5000,$B475,D$1)="","",INDEX(Dépenses!$A$2:$O$5000,$B475,D$1)),"")</f>
        <v/>
      </c>
      <c r="E475" s="79" t="str" cm="1">
        <f t="array" aca="1" ref="E475" ca="1">IF(AND($A475&lt;&gt;"",$A475&lt;&gt;"fin"),IF(INDEX(Dépenses!$A$2:$O$5000,$B475,E$1)="","",INDEX(Dépenses!$A$2:$O$5000,$B475,E$1)),"")</f>
        <v/>
      </c>
      <c r="F475" s="79" t="str" cm="1">
        <f t="array" aca="1" ref="F475" ca="1">IF(AND($A475&lt;&gt;"",$A475&lt;&gt;"fin"),IF(INDEX(Dépenses!$A$2:$O$5000,$B475,F$1)="","",INDEX(Dépenses!$A$2:$O$5000,$B475,F$1)),"")</f>
        <v/>
      </c>
      <c r="G475" s="80" t="str" cm="1">
        <f t="array" aca="1" ref="G475" ca="1">IF(AND($A475&lt;&gt;"",$A475&lt;&gt;"fin"),IF(INDEX(Dépenses!$A$2:$O$5000,$B475,G$1)="","",INDEX(Dépenses!$A$2:$O$5000,$B475,G$1)),"")</f>
        <v/>
      </c>
      <c r="H475" s="11" t="str" cm="1">
        <f t="array" aca="1" ref="H475" ca="1">IF(AND($A475&lt;&gt;"",$A475&lt;&gt;"fin"),IF(INDEX(Dépenses!$A$2:$O$5000,$B475,H$1)="","",INDEX(Dépenses!$A$2:$O$5000,$B475,H$1)),"")</f>
        <v/>
      </c>
      <c r="I475" s="79" t="str" cm="1">
        <f t="array" aca="1" ref="I475" ca="1">IF(AND($A475&lt;&gt;"",$A475&lt;&gt;"fin"),IF(INDEX(Dépenses!$A$2:$O$5000,$B475,I$1)="","",INDEX(Dépenses!$A$2:$O$5000,$B475,I$1)),"")</f>
        <v/>
      </c>
      <c r="J475" s="81" t="str" cm="1">
        <f t="array" aca="1" ref="J475" ca="1">IF(AND($A475&lt;&gt;"",$A475&lt;&gt;"fin"),IF(INDEX(Dépenses!$A$2:$O$5000,$B475,J$1)="","",INDEX(Dépenses!$A$2:$O$5000,$B475,J$1)),"")</f>
        <v/>
      </c>
      <c r="K475" s="10" t="str" cm="1">
        <f t="array" aca="1" ref="K475" ca="1">IF(AND($A475&lt;&gt;"",$A475&lt;&gt;"fin"),IF(INDEX(Dépenses!$A$2:$T$5000,$B475,K$1)="","",INDEX(Dépenses!$A$2:$T$5000,$B475,K$1)),"")</f>
        <v/>
      </c>
      <c r="L475" s="10" t="str" cm="1">
        <f t="array" aca="1" ref="L475" ca="1">IF(AND($A475&lt;&gt;"",$A475&lt;&gt;"fin"),IF(INDEX(Dépenses!$A$2:$T$5000,$B475,L$1)="","",INDEX(Dépenses!$A$2:$T$5000,$B475,L$1)),"")</f>
        <v/>
      </c>
      <c r="M475" s="10" t="str" cm="1">
        <f t="array" aca="1" ref="M475" ca="1">IF(AND($A475&lt;&gt;"",$A475&lt;&gt;"fin"),IF(INDEX(Dépenses!$A$2:$T$5000,$B475,M$1)="","",INDEX(Dépenses!$A$2:$T$5000,$B475,M$1)),"")</f>
        <v/>
      </c>
      <c r="N475" s="10" t="str" cm="1">
        <f t="array" aca="1" ref="N475" ca="1">IF(AND($A475&lt;&gt;"",$A475&lt;&gt;"fin"),IF(INDEX(Dépenses!$A$2:$T$5000,$B475,N$1)="","",INDEX(Dépenses!$A$2:$T$5000,$B475,N$1)),"")</f>
        <v/>
      </c>
      <c r="O475" s="10" t="str" cm="1">
        <f t="array" aca="1" ref="O475" ca="1">IF(AND($A475&lt;&gt;"",$A475&lt;&gt;"fin"),IF(INDEX(Dépenses!$A$2:$T$5000,$B475,O$1)="","",INDEX(Dépenses!$A$2:$T$5000,$B475,O$1)),"")</f>
        <v/>
      </c>
      <c r="P475" s="10" t="str" cm="1">
        <f t="array" aca="1" ref="P475" ca="1">IF(AND($A475&lt;&gt;"",$A475&lt;&gt;"fin"),IF(INDEX(Dépenses!$A$2:$T$5000,$B475,P$1)="","",INDEX(Dépenses!$A$2:$T$5000,$B475,P$1)),"")</f>
        <v/>
      </c>
      <c r="Q475" s="10" t="str" cm="1">
        <f t="array" aca="1" ref="Q475" ca="1">IF(AND($A475&lt;&gt;"",$A475&lt;&gt;"fin"),IF(INDEX(Dépenses!$A$2:$T$5000,$B475,Q$1)="","",INDEX(Dépenses!$A$2:$T$5000,$B475,Q$1)),"")</f>
        <v/>
      </c>
      <c r="R475" s="10" t="str" cm="1">
        <f t="array" aca="1" ref="R475" ca="1">IF(AND($A475&lt;&gt;"",$A475&lt;&gt;"fin"),IF(INDEX(Dépenses!$A$2:$T$5000,$B475,R$1)="","",INDEX(Dépenses!$A$2:$T$5000,$B475,R$1)),"")</f>
        <v/>
      </c>
      <c r="S475" s="10" t="str" cm="1">
        <f t="array" aca="1" ref="S475" ca="1">IF(AND($A475&lt;&gt;"",$A475&lt;&gt;"fin"),IF(INDEX(Dépenses!$A$2:$T$5000,$B475,S$1)="","",INDEX(Dépenses!$A$2:$T$5000,$B475,S$1)),"")</f>
        <v/>
      </c>
      <c r="T475" s="10" t="str" cm="1">
        <f t="array" aca="1" ref="T475" ca="1">IF(AND($A475&lt;&gt;"",$A475&lt;&gt;"fin"),IF(INDEX(Dépenses!$A$2:$T$5000,$B475,T$1)="","",INDEX(Dépenses!$A$2:$T$5000,$B475,T$1)),"")</f>
        <v/>
      </c>
    </row>
    <row r="476" spans="1:20" x14ac:dyDescent="0.25">
      <c r="A476" t="str">
        <f ca="1">IF(OR(A475="",A475="fin"),"",IF(ISNA(MATCH($F$3,OFFSET(Dépenses!$F$2:$F$5000,B475,0),0)),"fin",MATCH($F$3,OFFSET(Dépenses!$F$2:$F$5000,B475,0),0)))</f>
        <v/>
      </c>
      <c r="B476" t="str">
        <f t="shared" ca="1" si="9"/>
        <v/>
      </c>
      <c r="D476" s="79" t="str" cm="1">
        <f t="array" aca="1" ref="D476" ca="1">IF(AND($A476&lt;&gt;"",$A476&lt;&gt;"fin"),IF(INDEX(Dépenses!$A$2:$O$5000,$B476,D$1)="","",INDEX(Dépenses!$A$2:$O$5000,$B476,D$1)),"")</f>
        <v/>
      </c>
      <c r="E476" s="79" t="str" cm="1">
        <f t="array" aca="1" ref="E476" ca="1">IF(AND($A476&lt;&gt;"",$A476&lt;&gt;"fin"),IF(INDEX(Dépenses!$A$2:$O$5000,$B476,E$1)="","",INDEX(Dépenses!$A$2:$O$5000,$B476,E$1)),"")</f>
        <v/>
      </c>
      <c r="F476" s="79" t="str" cm="1">
        <f t="array" aca="1" ref="F476" ca="1">IF(AND($A476&lt;&gt;"",$A476&lt;&gt;"fin"),IF(INDEX(Dépenses!$A$2:$O$5000,$B476,F$1)="","",INDEX(Dépenses!$A$2:$O$5000,$B476,F$1)),"")</f>
        <v/>
      </c>
      <c r="G476" s="80" t="str" cm="1">
        <f t="array" aca="1" ref="G476" ca="1">IF(AND($A476&lt;&gt;"",$A476&lt;&gt;"fin"),IF(INDEX(Dépenses!$A$2:$O$5000,$B476,G$1)="","",INDEX(Dépenses!$A$2:$O$5000,$B476,G$1)),"")</f>
        <v/>
      </c>
      <c r="H476" s="11" t="str" cm="1">
        <f t="array" aca="1" ref="H476" ca="1">IF(AND($A476&lt;&gt;"",$A476&lt;&gt;"fin"),IF(INDEX(Dépenses!$A$2:$O$5000,$B476,H$1)="","",INDEX(Dépenses!$A$2:$O$5000,$B476,H$1)),"")</f>
        <v/>
      </c>
      <c r="I476" s="79" t="str" cm="1">
        <f t="array" aca="1" ref="I476" ca="1">IF(AND($A476&lt;&gt;"",$A476&lt;&gt;"fin"),IF(INDEX(Dépenses!$A$2:$O$5000,$B476,I$1)="","",INDEX(Dépenses!$A$2:$O$5000,$B476,I$1)),"")</f>
        <v/>
      </c>
      <c r="J476" s="81" t="str" cm="1">
        <f t="array" aca="1" ref="J476" ca="1">IF(AND($A476&lt;&gt;"",$A476&lt;&gt;"fin"),IF(INDEX(Dépenses!$A$2:$O$5000,$B476,J$1)="","",INDEX(Dépenses!$A$2:$O$5000,$B476,J$1)),"")</f>
        <v/>
      </c>
      <c r="K476" s="10" t="str" cm="1">
        <f t="array" aca="1" ref="K476" ca="1">IF(AND($A476&lt;&gt;"",$A476&lt;&gt;"fin"),IF(INDEX(Dépenses!$A$2:$T$5000,$B476,K$1)="","",INDEX(Dépenses!$A$2:$T$5000,$B476,K$1)),"")</f>
        <v/>
      </c>
      <c r="L476" s="10" t="str" cm="1">
        <f t="array" aca="1" ref="L476" ca="1">IF(AND($A476&lt;&gt;"",$A476&lt;&gt;"fin"),IF(INDEX(Dépenses!$A$2:$T$5000,$B476,L$1)="","",INDEX(Dépenses!$A$2:$T$5000,$B476,L$1)),"")</f>
        <v/>
      </c>
      <c r="M476" s="10" t="str" cm="1">
        <f t="array" aca="1" ref="M476" ca="1">IF(AND($A476&lt;&gt;"",$A476&lt;&gt;"fin"),IF(INDEX(Dépenses!$A$2:$T$5000,$B476,M$1)="","",INDEX(Dépenses!$A$2:$T$5000,$B476,M$1)),"")</f>
        <v/>
      </c>
      <c r="N476" s="10" t="str" cm="1">
        <f t="array" aca="1" ref="N476" ca="1">IF(AND($A476&lt;&gt;"",$A476&lt;&gt;"fin"),IF(INDEX(Dépenses!$A$2:$T$5000,$B476,N$1)="","",INDEX(Dépenses!$A$2:$T$5000,$B476,N$1)),"")</f>
        <v/>
      </c>
      <c r="O476" s="10" t="str" cm="1">
        <f t="array" aca="1" ref="O476" ca="1">IF(AND($A476&lt;&gt;"",$A476&lt;&gt;"fin"),IF(INDEX(Dépenses!$A$2:$T$5000,$B476,O$1)="","",INDEX(Dépenses!$A$2:$T$5000,$B476,O$1)),"")</f>
        <v/>
      </c>
      <c r="P476" s="10" t="str" cm="1">
        <f t="array" aca="1" ref="P476" ca="1">IF(AND($A476&lt;&gt;"",$A476&lt;&gt;"fin"),IF(INDEX(Dépenses!$A$2:$T$5000,$B476,P$1)="","",INDEX(Dépenses!$A$2:$T$5000,$B476,P$1)),"")</f>
        <v/>
      </c>
      <c r="Q476" s="10" t="str" cm="1">
        <f t="array" aca="1" ref="Q476" ca="1">IF(AND($A476&lt;&gt;"",$A476&lt;&gt;"fin"),IF(INDEX(Dépenses!$A$2:$T$5000,$B476,Q$1)="","",INDEX(Dépenses!$A$2:$T$5000,$B476,Q$1)),"")</f>
        <v/>
      </c>
      <c r="R476" s="10" t="str" cm="1">
        <f t="array" aca="1" ref="R476" ca="1">IF(AND($A476&lt;&gt;"",$A476&lt;&gt;"fin"),IF(INDEX(Dépenses!$A$2:$T$5000,$B476,R$1)="","",INDEX(Dépenses!$A$2:$T$5000,$B476,R$1)),"")</f>
        <v/>
      </c>
      <c r="S476" s="10" t="str" cm="1">
        <f t="array" aca="1" ref="S476" ca="1">IF(AND($A476&lt;&gt;"",$A476&lt;&gt;"fin"),IF(INDEX(Dépenses!$A$2:$T$5000,$B476,S$1)="","",INDEX(Dépenses!$A$2:$T$5000,$B476,S$1)),"")</f>
        <v/>
      </c>
      <c r="T476" s="10" t="str" cm="1">
        <f t="array" aca="1" ref="T476" ca="1">IF(AND($A476&lt;&gt;"",$A476&lt;&gt;"fin"),IF(INDEX(Dépenses!$A$2:$T$5000,$B476,T$1)="","",INDEX(Dépenses!$A$2:$T$5000,$B476,T$1)),"")</f>
        <v/>
      </c>
    </row>
    <row r="477" spans="1:20" x14ac:dyDescent="0.25">
      <c r="A477" t="str">
        <f ca="1">IF(OR(A476="",A476="fin"),"",IF(ISNA(MATCH($F$3,OFFSET(Dépenses!$F$2:$F$5000,B476,0),0)),"fin",MATCH($F$3,OFFSET(Dépenses!$F$2:$F$5000,B476,0),0)))</f>
        <v/>
      </c>
      <c r="B477" t="str">
        <f t="shared" ca="1" si="9"/>
        <v/>
      </c>
      <c r="D477" s="79" t="str" cm="1">
        <f t="array" aca="1" ref="D477" ca="1">IF(AND($A477&lt;&gt;"",$A477&lt;&gt;"fin"),IF(INDEX(Dépenses!$A$2:$O$5000,$B477,D$1)="","",INDEX(Dépenses!$A$2:$O$5000,$B477,D$1)),"")</f>
        <v/>
      </c>
      <c r="E477" s="79" t="str" cm="1">
        <f t="array" aca="1" ref="E477" ca="1">IF(AND($A477&lt;&gt;"",$A477&lt;&gt;"fin"),IF(INDEX(Dépenses!$A$2:$O$5000,$B477,E$1)="","",INDEX(Dépenses!$A$2:$O$5000,$B477,E$1)),"")</f>
        <v/>
      </c>
      <c r="F477" s="79" t="str" cm="1">
        <f t="array" aca="1" ref="F477" ca="1">IF(AND($A477&lt;&gt;"",$A477&lt;&gt;"fin"),IF(INDEX(Dépenses!$A$2:$O$5000,$B477,F$1)="","",INDEX(Dépenses!$A$2:$O$5000,$B477,F$1)),"")</f>
        <v/>
      </c>
      <c r="G477" s="80" t="str" cm="1">
        <f t="array" aca="1" ref="G477" ca="1">IF(AND($A477&lt;&gt;"",$A477&lt;&gt;"fin"),IF(INDEX(Dépenses!$A$2:$O$5000,$B477,G$1)="","",INDEX(Dépenses!$A$2:$O$5000,$B477,G$1)),"")</f>
        <v/>
      </c>
      <c r="H477" s="11" t="str" cm="1">
        <f t="array" aca="1" ref="H477" ca="1">IF(AND($A477&lt;&gt;"",$A477&lt;&gt;"fin"),IF(INDEX(Dépenses!$A$2:$O$5000,$B477,H$1)="","",INDEX(Dépenses!$A$2:$O$5000,$B477,H$1)),"")</f>
        <v/>
      </c>
      <c r="I477" s="79" t="str" cm="1">
        <f t="array" aca="1" ref="I477" ca="1">IF(AND($A477&lt;&gt;"",$A477&lt;&gt;"fin"),IF(INDEX(Dépenses!$A$2:$O$5000,$B477,I$1)="","",INDEX(Dépenses!$A$2:$O$5000,$B477,I$1)),"")</f>
        <v/>
      </c>
      <c r="J477" s="81" t="str" cm="1">
        <f t="array" aca="1" ref="J477" ca="1">IF(AND($A477&lt;&gt;"",$A477&lt;&gt;"fin"),IF(INDEX(Dépenses!$A$2:$O$5000,$B477,J$1)="","",INDEX(Dépenses!$A$2:$O$5000,$B477,J$1)),"")</f>
        <v/>
      </c>
      <c r="K477" s="10" t="str" cm="1">
        <f t="array" aca="1" ref="K477" ca="1">IF(AND($A477&lt;&gt;"",$A477&lt;&gt;"fin"),IF(INDEX(Dépenses!$A$2:$T$5000,$B477,K$1)="","",INDEX(Dépenses!$A$2:$T$5000,$B477,K$1)),"")</f>
        <v/>
      </c>
      <c r="L477" s="10" t="str" cm="1">
        <f t="array" aca="1" ref="L477" ca="1">IF(AND($A477&lt;&gt;"",$A477&lt;&gt;"fin"),IF(INDEX(Dépenses!$A$2:$T$5000,$B477,L$1)="","",INDEX(Dépenses!$A$2:$T$5000,$B477,L$1)),"")</f>
        <v/>
      </c>
      <c r="M477" s="10" t="str" cm="1">
        <f t="array" aca="1" ref="M477" ca="1">IF(AND($A477&lt;&gt;"",$A477&lt;&gt;"fin"),IF(INDEX(Dépenses!$A$2:$T$5000,$B477,M$1)="","",INDEX(Dépenses!$A$2:$T$5000,$B477,M$1)),"")</f>
        <v/>
      </c>
      <c r="N477" s="10" t="str" cm="1">
        <f t="array" aca="1" ref="N477" ca="1">IF(AND($A477&lt;&gt;"",$A477&lt;&gt;"fin"),IF(INDEX(Dépenses!$A$2:$T$5000,$B477,N$1)="","",INDEX(Dépenses!$A$2:$T$5000,$B477,N$1)),"")</f>
        <v/>
      </c>
      <c r="O477" s="10" t="str" cm="1">
        <f t="array" aca="1" ref="O477" ca="1">IF(AND($A477&lt;&gt;"",$A477&lt;&gt;"fin"),IF(INDEX(Dépenses!$A$2:$T$5000,$B477,O$1)="","",INDEX(Dépenses!$A$2:$T$5000,$B477,O$1)),"")</f>
        <v/>
      </c>
      <c r="P477" s="10" t="str" cm="1">
        <f t="array" aca="1" ref="P477" ca="1">IF(AND($A477&lt;&gt;"",$A477&lt;&gt;"fin"),IF(INDEX(Dépenses!$A$2:$T$5000,$B477,P$1)="","",INDEX(Dépenses!$A$2:$T$5000,$B477,P$1)),"")</f>
        <v/>
      </c>
      <c r="Q477" s="10" t="str" cm="1">
        <f t="array" aca="1" ref="Q477" ca="1">IF(AND($A477&lt;&gt;"",$A477&lt;&gt;"fin"),IF(INDEX(Dépenses!$A$2:$T$5000,$B477,Q$1)="","",INDEX(Dépenses!$A$2:$T$5000,$B477,Q$1)),"")</f>
        <v/>
      </c>
      <c r="R477" s="10" t="str" cm="1">
        <f t="array" aca="1" ref="R477" ca="1">IF(AND($A477&lt;&gt;"",$A477&lt;&gt;"fin"),IF(INDEX(Dépenses!$A$2:$T$5000,$B477,R$1)="","",INDEX(Dépenses!$A$2:$T$5000,$B477,R$1)),"")</f>
        <v/>
      </c>
      <c r="S477" s="10" t="str" cm="1">
        <f t="array" aca="1" ref="S477" ca="1">IF(AND($A477&lt;&gt;"",$A477&lt;&gt;"fin"),IF(INDEX(Dépenses!$A$2:$T$5000,$B477,S$1)="","",INDEX(Dépenses!$A$2:$T$5000,$B477,S$1)),"")</f>
        <v/>
      </c>
      <c r="T477" s="10" t="str" cm="1">
        <f t="array" aca="1" ref="T477" ca="1">IF(AND($A477&lt;&gt;"",$A477&lt;&gt;"fin"),IF(INDEX(Dépenses!$A$2:$T$5000,$B477,T$1)="","",INDEX(Dépenses!$A$2:$T$5000,$B477,T$1)),"")</f>
        <v/>
      </c>
    </row>
    <row r="478" spans="1:20" x14ac:dyDescent="0.25">
      <c r="A478" t="str">
        <f ca="1">IF(OR(A477="",A477="fin"),"",IF(ISNA(MATCH($F$3,OFFSET(Dépenses!$F$2:$F$5000,B477,0),0)),"fin",MATCH($F$3,OFFSET(Dépenses!$F$2:$F$5000,B477,0),0)))</f>
        <v/>
      </c>
      <c r="B478" t="str">
        <f t="shared" ca="1" si="9"/>
        <v/>
      </c>
      <c r="D478" s="79" t="str" cm="1">
        <f t="array" aca="1" ref="D478" ca="1">IF(AND($A478&lt;&gt;"",$A478&lt;&gt;"fin"),IF(INDEX(Dépenses!$A$2:$O$5000,$B478,D$1)="","",INDEX(Dépenses!$A$2:$O$5000,$B478,D$1)),"")</f>
        <v/>
      </c>
      <c r="E478" s="79" t="str" cm="1">
        <f t="array" aca="1" ref="E478" ca="1">IF(AND($A478&lt;&gt;"",$A478&lt;&gt;"fin"),IF(INDEX(Dépenses!$A$2:$O$5000,$B478,E$1)="","",INDEX(Dépenses!$A$2:$O$5000,$B478,E$1)),"")</f>
        <v/>
      </c>
      <c r="F478" s="79" t="str" cm="1">
        <f t="array" aca="1" ref="F478" ca="1">IF(AND($A478&lt;&gt;"",$A478&lt;&gt;"fin"),IF(INDEX(Dépenses!$A$2:$O$5000,$B478,F$1)="","",INDEX(Dépenses!$A$2:$O$5000,$B478,F$1)),"")</f>
        <v/>
      </c>
      <c r="G478" s="80" t="str" cm="1">
        <f t="array" aca="1" ref="G478" ca="1">IF(AND($A478&lt;&gt;"",$A478&lt;&gt;"fin"),IF(INDEX(Dépenses!$A$2:$O$5000,$B478,G$1)="","",INDEX(Dépenses!$A$2:$O$5000,$B478,G$1)),"")</f>
        <v/>
      </c>
      <c r="H478" s="11" t="str" cm="1">
        <f t="array" aca="1" ref="H478" ca="1">IF(AND($A478&lt;&gt;"",$A478&lt;&gt;"fin"),IF(INDEX(Dépenses!$A$2:$O$5000,$B478,H$1)="","",INDEX(Dépenses!$A$2:$O$5000,$B478,H$1)),"")</f>
        <v/>
      </c>
      <c r="I478" s="79" t="str" cm="1">
        <f t="array" aca="1" ref="I478" ca="1">IF(AND($A478&lt;&gt;"",$A478&lt;&gt;"fin"),IF(INDEX(Dépenses!$A$2:$O$5000,$B478,I$1)="","",INDEX(Dépenses!$A$2:$O$5000,$B478,I$1)),"")</f>
        <v/>
      </c>
      <c r="J478" s="81" t="str" cm="1">
        <f t="array" aca="1" ref="J478" ca="1">IF(AND($A478&lt;&gt;"",$A478&lt;&gt;"fin"),IF(INDEX(Dépenses!$A$2:$O$5000,$B478,J$1)="","",INDEX(Dépenses!$A$2:$O$5000,$B478,J$1)),"")</f>
        <v/>
      </c>
      <c r="K478" s="10" t="str" cm="1">
        <f t="array" aca="1" ref="K478" ca="1">IF(AND($A478&lt;&gt;"",$A478&lt;&gt;"fin"),IF(INDEX(Dépenses!$A$2:$T$5000,$B478,K$1)="","",INDEX(Dépenses!$A$2:$T$5000,$B478,K$1)),"")</f>
        <v/>
      </c>
      <c r="L478" s="10" t="str" cm="1">
        <f t="array" aca="1" ref="L478" ca="1">IF(AND($A478&lt;&gt;"",$A478&lt;&gt;"fin"),IF(INDEX(Dépenses!$A$2:$T$5000,$B478,L$1)="","",INDEX(Dépenses!$A$2:$T$5000,$B478,L$1)),"")</f>
        <v/>
      </c>
      <c r="M478" s="10" t="str" cm="1">
        <f t="array" aca="1" ref="M478" ca="1">IF(AND($A478&lt;&gt;"",$A478&lt;&gt;"fin"),IF(INDEX(Dépenses!$A$2:$T$5000,$B478,M$1)="","",INDEX(Dépenses!$A$2:$T$5000,$B478,M$1)),"")</f>
        <v/>
      </c>
      <c r="N478" s="10" t="str" cm="1">
        <f t="array" aca="1" ref="N478" ca="1">IF(AND($A478&lt;&gt;"",$A478&lt;&gt;"fin"),IF(INDEX(Dépenses!$A$2:$T$5000,$B478,N$1)="","",INDEX(Dépenses!$A$2:$T$5000,$B478,N$1)),"")</f>
        <v/>
      </c>
      <c r="O478" s="10" t="str" cm="1">
        <f t="array" aca="1" ref="O478" ca="1">IF(AND($A478&lt;&gt;"",$A478&lt;&gt;"fin"),IF(INDEX(Dépenses!$A$2:$T$5000,$B478,O$1)="","",INDEX(Dépenses!$A$2:$T$5000,$B478,O$1)),"")</f>
        <v/>
      </c>
      <c r="P478" s="10" t="str" cm="1">
        <f t="array" aca="1" ref="P478" ca="1">IF(AND($A478&lt;&gt;"",$A478&lt;&gt;"fin"),IF(INDEX(Dépenses!$A$2:$T$5000,$B478,P$1)="","",INDEX(Dépenses!$A$2:$T$5000,$B478,P$1)),"")</f>
        <v/>
      </c>
      <c r="Q478" s="10" t="str" cm="1">
        <f t="array" aca="1" ref="Q478" ca="1">IF(AND($A478&lt;&gt;"",$A478&lt;&gt;"fin"),IF(INDEX(Dépenses!$A$2:$T$5000,$B478,Q$1)="","",INDEX(Dépenses!$A$2:$T$5000,$B478,Q$1)),"")</f>
        <v/>
      </c>
      <c r="R478" s="10" t="str" cm="1">
        <f t="array" aca="1" ref="R478" ca="1">IF(AND($A478&lt;&gt;"",$A478&lt;&gt;"fin"),IF(INDEX(Dépenses!$A$2:$T$5000,$B478,R$1)="","",INDEX(Dépenses!$A$2:$T$5000,$B478,R$1)),"")</f>
        <v/>
      </c>
      <c r="S478" s="10" t="str" cm="1">
        <f t="array" aca="1" ref="S478" ca="1">IF(AND($A478&lt;&gt;"",$A478&lt;&gt;"fin"),IF(INDEX(Dépenses!$A$2:$T$5000,$B478,S$1)="","",INDEX(Dépenses!$A$2:$T$5000,$B478,S$1)),"")</f>
        <v/>
      </c>
      <c r="T478" s="10" t="str" cm="1">
        <f t="array" aca="1" ref="T478" ca="1">IF(AND($A478&lt;&gt;"",$A478&lt;&gt;"fin"),IF(INDEX(Dépenses!$A$2:$T$5000,$B478,T$1)="","",INDEX(Dépenses!$A$2:$T$5000,$B478,T$1)),"")</f>
        <v/>
      </c>
    </row>
    <row r="479" spans="1:20" x14ac:dyDescent="0.25">
      <c r="A479" t="str">
        <f ca="1">IF(OR(A478="",A478="fin"),"",IF(ISNA(MATCH($F$3,OFFSET(Dépenses!$F$2:$F$5000,B478,0),0)),"fin",MATCH($F$3,OFFSET(Dépenses!$F$2:$F$5000,B478,0),0)))</f>
        <v/>
      </c>
      <c r="B479" t="str">
        <f t="shared" ca="1" si="9"/>
        <v/>
      </c>
      <c r="D479" s="79" t="str" cm="1">
        <f t="array" aca="1" ref="D479" ca="1">IF(AND($A479&lt;&gt;"",$A479&lt;&gt;"fin"),IF(INDEX(Dépenses!$A$2:$O$5000,$B479,D$1)="","",INDEX(Dépenses!$A$2:$O$5000,$B479,D$1)),"")</f>
        <v/>
      </c>
      <c r="E479" s="79" t="str" cm="1">
        <f t="array" aca="1" ref="E479" ca="1">IF(AND($A479&lt;&gt;"",$A479&lt;&gt;"fin"),IF(INDEX(Dépenses!$A$2:$O$5000,$B479,E$1)="","",INDEX(Dépenses!$A$2:$O$5000,$B479,E$1)),"")</f>
        <v/>
      </c>
      <c r="F479" s="79" t="str" cm="1">
        <f t="array" aca="1" ref="F479" ca="1">IF(AND($A479&lt;&gt;"",$A479&lt;&gt;"fin"),IF(INDEX(Dépenses!$A$2:$O$5000,$B479,F$1)="","",INDEX(Dépenses!$A$2:$O$5000,$B479,F$1)),"")</f>
        <v/>
      </c>
      <c r="G479" s="80" t="str" cm="1">
        <f t="array" aca="1" ref="G479" ca="1">IF(AND($A479&lt;&gt;"",$A479&lt;&gt;"fin"),IF(INDEX(Dépenses!$A$2:$O$5000,$B479,G$1)="","",INDEX(Dépenses!$A$2:$O$5000,$B479,G$1)),"")</f>
        <v/>
      </c>
      <c r="H479" s="11" t="str" cm="1">
        <f t="array" aca="1" ref="H479" ca="1">IF(AND($A479&lt;&gt;"",$A479&lt;&gt;"fin"),IF(INDEX(Dépenses!$A$2:$O$5000,$B479,H$1)="","",INDEX(Dépenses!$A$2:$O$5000,$B479,H$1)),"")</f>
        <v/>
      </c>
      <c r="I479" s="79" t="str" cm="1">
        <f t="array" aca="1" ref="I479" ca="1">IF(AND($A479&lt;&gt;"",$A479&lt;&gt;"fin"),IF(INDEX(Dépenses!$A$2:$O$5000,$B479,I$1)="","",INDEX(Dépenses!$A$2:$O$5000,$B479,I$1)),"")</f>
        <v/>
      </c>
      <c r="J479" s="81" t="str" cm="1">
        <f t="array" aca="1" ref="J479" ca="1">IF(AND($A479&lt;&gt;"",$A479&lt;&gt;"fin"),IF(INDEX(Dépenses!$A$2:$O$5000,$B479,J$1)="","",INDEX(Dépenses!$A$2:$O$5000,$B479,J$1)),"")</f>
        <v/>
      </c>
      <c r="K479" s="10" t="str" cm="1">
        <f t="array" aca="1" ref="K479" ca="1">IF(AND($A479&lt;&gt;"",$A479&lt;&gt;"fin"),IF(INDEX(Dépenses!$A$2:$T$5000,$B479,K$1)="","",INDEX(Dépenses!$A$2:$T$5000,$B479,K$1)),"")</f>
        <v/>
      </c>
      <c r="L479" s="10" t="str" cm="1">
        <f t="array" aca="1" ref="L479" ca="1">IF(AND($A479&lt;&gt;"",$A479&lt;&gt;"fin"),IF(INDEX(Dépenses!$A$2:$T$5000,$B479,L$1)="","",INDEX(Dépenses!$A$2:$T$5000,$B479,L$1)),"")</f>
        <v/>
      </c>
      <c r="M479" s="10" t="str" cm="1">
        <f t="array" aca="1" ref="M479" ca="1">IF(AND($A479&lt;&gt;"",$A479&lt;&gt;"fin"),IF(INDEX(Dépenses!$A$2:$T$5000,$B479,M$1)="","",INDEX(Dépenses!$A$2:$T$5000,$B479,M$1)),"")</f>
        <v/>
      </c>
      <c r="N479" s="10" t="str" cm="1">
        <f t="array" aca="1" ref="N479" ca="1">IF(AND($A479&lt;&gt;"",$A479&lt;&gt;"fin"),IF(INDEX(Dépenses!$A$2:$T$5000,$B479,N$1)="","",INDEX(Dépenses!$A$2:$T$5000,$B479,N$1)),"")</f>
        <v/>
      </c>
      <c r="O479" s="10" t="str" cm="1">
        <f t="array" aca="1" ref="O479" ca="1">IF(AND($A479&lt;&gt;"",$A479&lt;&gt;"fin"),IF(INDEX(Dépenses!$A$2:$T$5000,$B479,O$1)="","",INDEX(Dépenses!$A$2:$T$5000,$B479,O$1)),"")</f>
        <v/>
      </c>
      <c r="P479" s="10" t="str" cm="1">
        <f t="array" aca="1" ref="P479" ca="1">IF(AND($A479&lt;&gt;"",$A479&lt;&gt;"fin"),IF(INDEX(Dépenses!$A$2:$T$5000,$B479,P$1)="","",INDEX(Dépenses!$A$2:$T$5000,$B479,P$1)),"")</f>
        <v/>
      </c>
      <c r="Q479" s="10" t="str" cm="1">
        <f t="array" aca="1" ref="Q479" ca="1">IF(AND($A479&lt;&gt;"",$A479&lt;&gt;"fin"),IF(INDEX(Dépenses!$A$2:$T$5000,$B479,Q$1)="","",INDEX(Dépenses!$A$2:$T$5000,$B479,Q$1)),"")</f>
        <v/>
      </c>
      <c r="R479" s="10" t="str" cm="1">
        <f t="array" aca="1" ref="R479" ca="1">IF(AND($A479&lt;&gt;"",$A479&lt;&gt;"fin"),IF(INDEX(Dépenses!$A$2:$T$5000,$B479,R$1)="","",INDEX(Dépenses!$A$2:$T$5000,$B479,R$1)),"")</f>
        <v/>
      </c>
      <c r="S479" s="10" t="str" cm="1">
        <f t="array" aca="1" ref="S479" ca="1">IF(AND($A479&lt;&gt;"",$A479&lt;&gt;"fin"),IF(INDEX(Dépenses!$A$2:$T$5000,$B479,S$1)="","",INDEX(Dépenses!$A$2:$T$5000,$B479,S$1)),"")</f>
        <v/>
      </c>
      <c r="T479" s="10" t="str" cm="1">
        <f t="array" aca="1" ref="T479" ca="1">IF(AND($A479&lt;&gt;"",$A479&lt;&gt;"fin"),IF(INDEX(Dépenses!$A$2:$T$5000,$B479,T$1)="","",INDEX(Dépenses!$A$2:$T$5000,$B479,T$1)),"")</f>
        <v/>
      </c>
    </row>
    <row r="480" spans="1:20" x14ac:dyDescent="0.25">
      <c r="A480" t="str">
        <f ca="1">IF(OR(A479="",A479="fin"),"",IF(ISNA(MATCH($F$3,OFFSET(Dépenses!$F$2:$F$5000,B479,0),0)),"fin",MATCH($F$3,OFFSET(Dépenses!$F$2:$F$5000,B479,0),0)))</f>
        <v/>
      </c>
      <c r="B480" t="str">
        <f t="shared" ca="1" si="9"/>
        <v/>
      </c>
      <c r="D480" s="79" t="str" cm="1">
        <f t="array" aca="1" ref="D480" ca="1">IF(AND($A480&lt;&gt;"",$A480&lt;&gt;"fin"),IF(INDEX(Dépenses!$A$2:$O$5000,$B480,D$1)="","",INDEX(Dépenses!$A$2:$O$5000,$B480,D$1)),"")</f>
        <v/>
      </c>
      <c r="E480" s="79" t="str" cm="1">
        <f t="array" aca="1" ref="E480" ca="1">IF(AND($A480&lt;&gt;"",$A480&lt;&gt;"fin"),IF(INDEX(Dépenses!$A$2:$O$5000,$B480,E$1)="","",INDEX(Dépenses!$A$2:$O$5000,$B480,E$1)),"")</f>
        <v/>
      </c>
      <c r="F480" s="79" t="str" cm="1">
        <f t="array" aca="1" ref="F480" ca="1">IF(AND($A480&lt;&gt;"",$A480&lt;&gt;"fin"),IF(INDEX(Dépenses!$A$2:$O$5000,$B480,F$1)="","",INDEX(Dépenses!$A$2:$O$5000,$B480,F$1)),"")</f>
        <v/>
      </c>
      <c r="G480" s="80" t="str" cm="1">
        <f t="array" aca="1" ref="G480" ca="1">IF(AND($A480&lt;&gt;"",$A480&lt;&gt;"fin"),IF(INDEX(Dépenses!$A$2:$O$5000,$B480,G$1)="","",INDEX(Dépenses!$A$2:$O$5000,$B480,G$1)),"")</f>
        <v/>
      </c>
      <c r="H480" s="11" t="str" cm="1">
        <f t="array" aca="1" ref="H480" ca="1">IF(AND($A480&lt;&gt;"",$A480&lt;&gt;"fin"),IF(INDEX(Dépenses!$A$2:$O$5000,$B480,H$1)="","",INDEX(Dépenses!$A$2:$O$5000,$B480,H$1)),"")</f>
        <v/>
      </c>
      <c r="I480" s="79" t="str" cm="1">
        <f t="array" aca="1" ref="I480" ca="1">IF(AND($A480&lt;&gt;"",$A480&lt;&gt;"fin"),IF(INDEX(Dépenses!$A$2:$O$5000,$B480,I$1)="","",INDEX(Dépenses!$A$2:$O$5000,$B480,I$1)),"")</f>
        <v/>
      </c>
      <c r="J480" s="81" t="str" cm="1">
        <f t="array" aca="1" ref="J480" ca="1">IF(AND($A480&lt;&gt;"",$A480&lt;&gt;"fin"),IF(INDEX(Dépenses!$A$2:$O$5000,$B480,J$1)="","",INDEX(Dépenses!$A$2:$O$5000,$B480,J$1)),"")</f>
        <v/>
      </c>
      <c r="K480" s="10" t="str" cm="1">
        <f t="array" aca="1" ref="K480" ca="1">IF(AND($A480&lt;&gt;"",$A480&lt;&gt;"fin"),IF(INDEX(Dépenses!$A$2:$T$5000,$B480,K$1)="","",INDEX(Dépenses!$A$2:$T$5000,$B480,K$1)),"")</f>
        <v/>
      </c>
      <c r="L480" s="10" t="str" cm="1">
        <f t="array" aca="1" ref="L480" ca="1">IF(AND($A480&lt;&gt;"",$A480&lt;&gt;"fin"),IF(INDEX(Dépenses!$A$2:$T$5000,$B480,L$1)="","",INDEX(Dépenses!$A$2:$T$5000,$B480,L$1)),"")</f>
        <v/>
      </c>
      <c r="M480" s="10" t="str" cm="1">
        <f t="array" aca="1" ref="M480" ca="1">IF(AND($A480&lt;&gt;"",$A480&lt;&gt;"fin"),IF(INDEX(Dépenses!$A$2:$T$5000,$B480,M$1)="","",INDEX(Dépenses!$A$2:$T$5000,$B480,M$1)),"")</f>
        <v/>
      </c>
      <c r="N480" s="10" t="str" cm="1">
        <f t="array" aca="1" ref="N480" ca="1">IF(AND($A480&lt;&gt;"",$A480&lt;&gt;"fin"),IF(INDEX(Dépenses!$A$2:$T$5000,$B480,N$1)="","",INDEX(Dépenses!$A$2:$T$5000,$B480,N$1)),"")</f>
        <v/>
      </c>
      <c r="O480" s="10" t="str" cm="1">
        <f t="array" aca="1" ref="O480" ca="1">IF(AND($A480&lt;&gt;"",$A480&lt;&gt;"fin"),IF(INDEX(Dépenses!$A$2:$T$5000,$B480,O$1)="","",INDEX(Dépenses!$A$2:$T$5000,$B480,O$1)),"")</f>
        <v/>
      </c>
      <c r="P480" s="10" t="str" cm="1">
        <f t="array" aca="1" ref="P480" ca="1">IF(AND($A480&lt;&gt;"",$A480&lt;&gt;"fin"),IF(INDEX(Dépenses!$A$2:$T$5000,$B480,P$1)="","",INDEX(Dépenses!$A$2:$T$5000,$B480,P$1)),"")</f>
        <v/>
      </c>
      <c r="Q480" s="10" t="str" cm="1">
        <f t="array" aca="1" ref="Q480" ca="1">IF(AND($A480&lt;&gt;"",$A480&lt;&gt;"fin"),IF(INDEX(Dépenses!$A$2:$T$5000,$B480,Q$1)="","",INDEX(Dépenses!$A$2:$T$5000,$B480,Q$1)),"")</f>
        <v/>
      </c>
      <c r="R480" s="10" t="str" cm="1">
        <f t="array" aca="1" ref="R480" ca="1">IF(AND($A480&lt;&gt;"",$A480&lt;&gt;"fin"),IF(INDEX(Dépenses!$A$2:$T$5000,$B480,R$1)="","",INDEX(Dépenses!$A$2:$T$5000,$B480,R$1)),"")</f>
        <v/>
      </c>
      <c r="S480" s="10" t="str" cm="1">
        <f t="array" aca="1" ref="S480" ca="1">IF(AND($A480&lt;&gt;"",$A480&lt;&gt;"fin"),IF(INDEX(Dépenses!$A$2:$T$5000,$B480,S$1)="","",INDEX(Dépenses!$A$2:$T$5000,$B480,S$1)),"")</f>
        <v/>
      </c>
      <c r="T480" s="10" t="str" cm="1">
        <f t="array" aca="1" ref="T480" ca="1">IF(AND($A480&lt;&gt;"",$A480&lt;&gt;"fin"),IF(INDEX(Dépenses!$A$2:$T$5000,$B480,T$1)="","",INDEX(Dépenses!$A$2:$T$5000,$B480,T$1)),"")</f>
        <v/>
      </c>
    </row>
    <row r="481" spans="1:20" x14ac:dyDescent="0.25">
      <c r="A481" t="str">
        <f ca="1">IF(OR(A480="",A480="fin"),"",IF(ISNA(MATCH($F$3,OFFSET(Dépenses!$F$2:$F$5000,B480,0),0)),"fin",MATCH($F$3,OFFSET(Dépenses!$F$2:$F$5000,B480,0),0)))</f>
        <v/>
      </c>
      <c r="B481" t="str">
        <f t="shared" ca="1" si="9"/>
        <v/>
      </c>
      <c r="D481" s="79" t="str" cm="1">
        <f t="array" aca="1" ref="D481" ca="1">IF(AND($A481&lt;&gt;"",$A481&lt;&gt;"fin"),IF(INDEX(Dépenses!$A$2:$O$5000,$B481,D$1)="","",INDEX(Dépenses!$A$2:$O$5000,$B481,D$1)),"")</f>
        <v/>
      </c>
      <c r="E481" s="79" t="str" cm="1">
        <f t="array" aca="1" ref="E481" ca="1">IF(AND($A481&lt;&gt;"",$A481&lt;&gt;"fin"),IF(INDEX(Dépenses!$A$2:$O$5000,$B481,E$1)="","",INDEX(Dépenses!$A$2:$O$5000,$B481,E$1)),"")</f>
        <v/>
      </c>
      <c r="F481" s="79" t="str" cm="1">
        <f t="array" aca="1" ref="F481" ca="1">IF(AND($A481&lt;&gt;"",$A481&lt;&gt;"fin"),IF(INDEX(Dépenses!$A$2:$O$5000,$B481,F$1)="","",INDEX(Dépenses!$A$2:$O$5000,$B481,F$1)),"")</f>
        <v/>
      </c>
      <c r="G481" s="80" t="str" cm="1">
        <f t="array" aca="1" ref="G481" ca="1">IF(AND($A481&lt;&gt;"",$A481&lt;&gt;"fin"),IF(INDEX(Dépenses!$A$2:$O$5000,$B481,G$1)="","",INDEX(Dépenses!$A$2:$O$5000,$B481,G$1)),"")</f>
        <v/>
      </c>
      <c r="H481" s="11" t="str" cm="1">
        <f t="array" aca="1" ref="H481" ca="1">IF(AND($A481&lt;&gt;"",$A481&lt;&gt;"fin"),IF(INDEX(Dépenses!$A$2:$O$5000,$B481,H$1)="","",INDEX(Dépenses!$A$2:$O$5000,$B481,H$1)),"")</f>
        <v/>
      </c>
      <c r="I481" s="79" t="str" cm="1">
        <f t="array" aca="1" ref="I481" ca="1">IF(AND($A481&lt;&gt;"",$A481&lt;&gt;"fin"),IF(INDEX(Dépenses!$A$2:$O$5000,$B481,I$1)="","",INDEX(Dépenses!$A$2:$O$5000,$B481,I$1)),"")</f>
        <v/>
      </c>
      <c r="J481" s="81" t="str" cm="1">
        <f t="array" aca="1" ref="J481" ca="1">IF(AND($A481&lt;&gt;"",$A481&lt;&gt;"fin"),IF(INDEX(Dépenses!$A$2:$O$5000,$B481,J$1)="","",INDEX(Dépenses!$A$2:$O$5000,$B481,J$1)),"")</f>
        <v/>
      </c>
      <c r="K481" s="10" t="str" cm="1">
        <f t="array" aca="1" ref="K481" ca="1">IF(AND($A481&lt;&gt;"",$A481&lt;&gt;"fin"),IF(INDEX(Dépenses!$A$2:$T$5000,$B481,K$1)="","",INDEX(Dépenses!$A$2:$T$5000,$B481,K$1)),"")</f>
        <v/>
      </c>
      <c r="L481" s="10" t="str" cm="1">
        <f t="array" aca="1" ref="L481" ca="1">IF(AND($A481&lt;&gt;"",$A481&lt;&gt;"fin"),IF(INDEX(Dépenses!$A$2:$T$5000,$B481,L$1)="","",INDEX(Dépenses!$A$2:$T$5000,$B481,L$1)),"")</f>
        <v/>
      </c>
      <c r="M481" s="10" t="str" cm="1">
        <f t="array" aca="1" ref="M481" ca="1">IF(AND($A481&lt;&gt;"",$A481&lt;&gt;"fin"),IF(INDEX(Dépenses!$A$2:$T$5000,$B481,M$1)="","",INDEX(Dépenses!$A$2:$T$5000,$B481,M$1)),"")</f>
        <v/>
      </c>
      <c r="N481" s="10" t="str" cm="1">
        <f t="array" aca="1" ref="N481" ca="1">IF(AND($A481&lt;&gt;"",$A481&lt;&gt;"fin"),IF(INDEX(Dépenses!$A$2:$T$5000,$B481,N$1)="","",INDEX(Dépenses!$A$2:$T$5000,$B481,N$1)),"")</f>
        <v/>
      </c>
      <c r="O481" s="10" t="str" cm="1">
        <f t="array" aca="1" ref="O481" ca="1">IF(AND($A481&lt;&gt;"",$A481&lt;&gt;"fin"),IF(INDEX(Dépenses!$A$2:$T$5000,$B481,O$1)="","",INDEX(Dépenses!$A$2:$T$5000,$B481,O$1)),"")</f>
        <v/>
      </c>
      <c r="P481" s="10" t="str" cm="1">
        <f t="array" aca="1" ref="P481" ca="1">IF(AND($A481&lt;&gt;"",$A481&lt;&gt;"fin"),IF(INDEX(Dépenses!$A$2:$T$5000,$B481,P$1)="","",INDEX(Dépenses!$A$2:$T$5000,$B481,P$1)),"")</f>
        <v/>
      </c>
      <c r="Q481" s="10" t="str" cm="1">
        <f t="array" aca="1" ref="Q481" ca="1">IF(AND($A481&lt;&gt;"",$A481&lt;&gt;"fin"),IF(INDEX(Dépenses!$A$2:$T$5000,$B481,Q$1)="","",INDEX(Dépenses!$A$2:$T$5000,$B481,Q$1)),"")</f>
        <v/>
      </c>
      <c r="R481" s="10" t="str" cm="1">
        <f t="array" aca="1" ref="R481" ca="1">IF(AND($A481&lt;&gt;"",$A481&lt;&gt;"fin"),IF(INDEX(Dépenses!$A$2:$T$5000,$B481,R$1)="","",INDEX(Dépenses!$A$2:$T$5000,$B481,R$1)),"")</f>
        <v/>
      </c>
      <c r="S481" s="10" t="str" cm="1">
        <f t="array" aca="1" ref="S481" ca="1">IF(AND($A481&lt;&gt;"",$A481&lt;&gt;"fin"),IF(INDEX(Dépenses!$A$2:$T$5000,$B481,S$1)="","",INDEX(Dépenses!$A$2:$T$5000,$B481,S$1)),"")</f>
        <v/>
      </c>
      <c r="T481" s="10" t="str" cm="1">
        <f t="array" aca="1" ref="T481" ca="1">IF(AND($A481&lt;&gt;"",$A481&lt;&gt;"fin"),IF(INDEX(Dépenses!$A$2:$T$5000,$B481,T$1)="","",INDEX(Dépenses!$A$2:$T$5000,$B481,T$1)),"")</f>
        <v/>
      </c>
    </row>
    <row r="482" spans="1:20" x14ac:dyDescent="0.25">
      <c r="A482" t="str">
        <f ca="1">IF(OR(A481="",A481="fin"),"",IF(ISNA(MATCH($F$3,OFFSET(Dépenses!$F$2:$F$5000,B481,0),0)),"fin",MATCH($F$3,OFFSET(Dépenses!$F$2:$F$5000,B481,0),0)))</f>
        <v/>
      </c>
      <c r="B482" t="str">
        <f t="shared" ca="1" si="9"/>
        <v/>
      </c>
      <c r="D482" s="79" t="str" cm="1">
        <f t="array" aca="1" ref="D482" ca="1">IF(AND($A482&lt;&gt;"",$A482&lt;&gt;"fin"),IF(INDEX(Dépenses!$A$2:$O$5000,$B482,D$1)="","",INDEX(Dépenses!$A$2:$O$5000,$B482,D$1)),"")</f>
        <v/>
      </c>
      <c r="E482" s="79" t="str" cm="1">
        <f t="array" aca="1" ref="E482" ca="1">IF(AND($A482&lt;&gt;"",$A482&lt;&gt;"fin"),IF(INDEX(Dépenses!$A$2:$O$5000,$B482,E$1)="","",INDEX(Dépenses!$A$2:$O$5000,$B482,E$1)),"")</f>
        <v/>
      </c>
      <c r="F482" s="79" t="str" cm="1">
        <f t="array" aca="1" ref="F482" ca="1">IF(AND($A482&lt;&gt;"",$A482&lt;&gt;"fin"),IF(INDEX(Dépenses!$A$2:$O$5000,$B482,F$1)="","",INDEX(Dépenses!$A$2:$O$5000,$B482,F$1)),"")</f>
        <v/>
      </c>
      <c r="G482" s="80" t="str" cm="1">
        <f t="array" aca="1" ref="G482" ca="1">IF(AND($A482&lt;&gt;"",$A482&lt;&gt;"fin"),IF(INDEX(Dépenses!$A$2:$O$5000,$B482,G$1)="","",INDEX(Dépenses!$A$2:$O$5000,$B482,G$1)),"")</f>
        <v/>
      </c>
      <c r="H482" s="11" t="str" cm="1">
        <f t="array" aca="1" ref="H482" ca="1">IF(AND($A482&lt;&gt;"",$A482&lt;&gt;"fin"),IF(INDEX(Dépenses!$A$2:$O$5000,$B482,H$1)="","",INDEX(Dépenses!$A$2:$O$5000,$B482,H$1)),"")</f>
        <v/>
      </c>
      <c r="I482" s="79" t="str" cm="1">
        <f t="array" aca="1" ref="I482" ca="1">IF(AND($A482&lt;&gt;"",$A482&lt;&gt;"fin"),IF(INDEX(Dépenses!$A$2:$O$5000,$B482,I$1)="","",INDEX(Dépenses!$A$2:$O$5000,$B482,I$1)),"")</f>
        <v/>
      </c>
      <c r="J482" s="81" t="str" cm="1">
        <f t="array" aca="1" ref="J482" ca="1">IF(AND($A482&lt;&gt;"",$A482&lt;&gt;"fin"),IF(INDEX(Dépenses!$A$2:$O$5000,$B482,J$1)="","",INDEX(Dépenses!$A$2:$O$5000,$B482,J$1)),"")</f>
        <v/>
      </c>
      <c r="K482" s="10" t="str" cm="1">
        <f t="array" aca="1" ref="K482" ca="1">IF(AND($A482&lt;&gt;"",$A482&lt;&gt;"fin"),IF(INDEX(Dépenses!$A$2:$T$5000,$B482,K$1)="","",INDEX(Dépenses!$A$2:$T$5000,$B482,K$1)),"")</f>
        <v/>
      </c>
      <c r="L482" s="10" t="str" cm="1">
        <f t="array" aca="1" ref="L482" ca="1">IF(AND($A482&lt;&gt;"",$A482&lt;&gt;"fin"),IF(INDEX(Dépenses!$A$2:$T$5000,$B482,L$1)="","",INDEX(Dépenses!$A$2:$T$5000,$B482,L$1)),"")</f>
        <v/>
      </c>
      <c r="M482" s="10" t="str" cm="1">
        <f t="array" aca="1" ref="M482" ca="1">IF(AND($A482&lt;&gt;"",$A482&lt;&gt;"fin"),IF(INDEX(Dépenses!$A$2:$T$5000,$B482,M$1)="","",INDEX(Dépenses!$A$2:$T$5000,$B482,M$1)),"")</f>
        <v/>
      </c>
      <c r="N482" s="10" t="str" cm="1">
        <f t="array" aca="1" ref="N482" ca="1">IF(AND($A482&lt;&gt;"",$A482&lt;&gt;"fin"),IF(INDEX(Dépenses!$A$2:$T$5000,$B482,N$1)="","",INDEX(Dépenses!$A$2:$T$5000,$B482,N$1)),"")</f>
        <v/>
      </c>
      <c r="O482" s="10" t="str" cm="1">
        <f t="array" aca="1" ref="O482" ca="1">IF(AND($A482&lt;&gt;"",$A482&lt;&gt;"fin"),IF(INDEX(Dépenses!$A$2:$T$5000,$B482,O$1)="","",INDEX(Dépenses!$A$2:$T$5000,$B482,O$1)),"")</f>
        <v/>
      </c>
      <c r="P482" s="10" t="str" cm="1">
        <f t="array" aca="1" ref="P482" ca="1">IF(AND($A482&lt;&gt;"",$A482&lt;&gt;"fin"),IF(INDEX(Dépenses!$A$2:$T$5000,$B482,P$1)="","",INDEX(Dépenses!$A$2:$T$5000,$B482,P$1)),"")</f>
        <v/>
      </c>
      <c r="Q482" s="10" t="str" cm="1">
        <f t="array" aca="1" ref="Q482" ca="1">IF(AND($A482&lt;&gt;"",$A482&lt;&gt;"fin"),IF(INDEX(Dépenses!$A$2:$T$5000,$B482,Q$1)="","",INDEX(Dépenses!$A$2:$T$5000,$B482,Q$1)),"")</f>
        <v/>
      </c>
      <c r="R482" s="10" t="str" cm="1">
        <f t="array" aca="1" ref="R482" ca="1">IF(AND($A482&lt;&gt;"",$A482&lt;&gt;"fin"),IF(INDEX(Dépenses!$A$2:$T$5000,$B482,R$1)="","",INDEX(Dépenses!$A$2:$T$5000,$B482,R$1)),"")</f>
        <v/>
      </c>
      <c r="S482" s="10" t="str" cm="1">
        <f t="array" aca="1" ref="S482" ca="1">IF(AND($A482&lt;&gt;"",$A482&lt;&gt;"fin"),IF(INDEX(Dépenses!$A$2:$T$5000,$B482,S$1)="","",INDEX(Dépenses!$A$2:$T$5000,$B482,S$1)),"")</f>
        <v/>
      </c>
      <c r="T482" s="10" t="str" cm="1">
        <f t="array" aca="1" ref="T482" ca="1">IF(AND($A482&lt;&gt;"",$A482&lt;&gt;"fin"),IF(INDEX(Dépenses!$A$2:$T$5000,$B482,T$1)="","",INDEX(Dépenses!$A$2:$T$5000,$B482,T$1)),"")</f>
        <v/>
      </c>
    </row>
    <row r="483" spans="1:20" x14ac:dyDescent="0.25">
      <c r="A483" t="str">
        <f ca="1">IF(OR(A482="",A482="fin"),"",IF(ISNA(MATCH($F$3,OFFSET(Dépenses!$F$2:$F$5000,B482,0),0)),"fin",MATCH($F$3,OFFSET(Dépenses!$F$2:$F$5000,B482,0),0)))</f>
        <v/>
      </c>
      <c r="B483" t="str">
        <f t="shared" ca="1" si="9"/>
        <v/>
      </c>
      <c r="D483" s="79" t="str" cm="1">
        <f t="array" aca="1" ref="D483" ca="1">IF(AND($A483&lt;&gt;"",$A483&lt;&gt;"fin"),IF(INDEX(Dépenses!$A$2:$O$5000,$B483,D$1)="","",INDEX(Dépenses!$A$2:$O$5000,$B483,D$1)),"")</f>
        <v/>
      </c>
      <c r="E483" s="79" t="str" cm="1">
        <f t="array" aca="1" ref="E483" ca="1">IF(AND($A483&lt;&gt;"",$A483&lt;&gt;"fin"),IF(INDEX(Dépenses!$A$2:$O$5000,$B483,E$1)="","",INDEX(Dépenses!$A$2:$O$5000,$B483,E$1)),"")</f>
        <v/>
      </c>
      <c r="F483" s="79" t="str" cm="1">
        <f t="array" aca="1" ref="F483" ca="1">IF(AND($A483&lt;&gt;"",$A483&lt;&gt;"fin"),IF(INDEX(Dépenses!$A$2:$O$5000,$B483,F$1)="","",INDEX(Dépenses!$A$2:$O$5000,$B483,F$1)),"")</f>
        <v/>
      </c>
      <c r="G483" s="80" t="str" cm="1">
        <f t="array" aca="1" ref="G483" ca="1">IF(AND($A483&lt;&gt;"",$A483&lt;&gt;"fin"),IF(INDEX(Dépenses!$A$2:$O$5000,$B483,G$1)="","",INDEX(Dépenses!$A$2:$O$5000,$B483,G$1)),"")</f>
        <v/>
      </c>
      <c r="H483" s="11" t="str" cm="1">
        <f t="array" aca="1" ref="H483" ca="1">IF(AND($A483&lt;&gt;"",$A483&lt;&gt;"fin"),IF(INDEX(Dépenses!$A$2:$O$5000,$B483,H$1)="","",INDEX(Dépenses!$A$2:$O$5000,$B483,H$1)),"")</f>
        <v/>
      </c>
      <c r="I483" s="79" t="str" cm="1">
        <f t="array" aca="1" ref="I483" ca="1">IF(AND($A483&lt;&gt;"",$A483&lt;&gt;"fin"),IF(INDEX(Dépenses!$A$2:$O$5000,$B483,I$1)="","",INDEX(Dépenses!$A$2:$O$5000,$B483,I$1)),"")</f>
        <v/>
      </c>
      <c r="J483" s="81" t="str" cm="1">
        <f t="array" aca="1" ref="J483" ca="1">IF(AND($A483&lt;&gt;"",$A483&lt;&gt;"fin"),IF(INDEX(Dépenses!$A$2:$O$5000,$B483,J$1)="","",INDEX(Dépenses!$A$2:$O$5000,$B483,J$1)),"")</f>
        <v/>
      </c>
      <c r="K483" s="10" t="str" cm="1">
        <f t="array" aca="1" ref="K483" ca="1">IF(AND($A483&lt;&gt;"",$A483&lt;&gt;"fin"),IF(INDEX(Dépenses!$A$2:$T$5000,$B483,K$1)="","",INDEX(Dépenses!$A$2:$T$5000,$B483,K$1)),"")</f>
        <v/>
      </c>
      <c r="L483" s="10" t="str" cm="1">
        <f t="array" aca="1" ref="L483" ca="1">IF(AND($A483&lt;&gt;"",$A483&lt;&gt;"fin"),IF(INDEX(Dépenses!$A$2:$T$5000,$B483,L$1)="","",INDEX(Dépenses!$A$2:$T$5000,$B483,L$1)),"")</f>
        <v/>
      </c>
      <c r="M483" s="10" t="str" cm="1">
        <f t="array" aca="1" ref="M483" ca="1">IF(AND($A483&lt;&gt;"",$A483&lt;&gt;"fin"),IF(INDEX(Dépenses!$A$2:$T$5000,$B483,M$1)="","",INDEX(Dépenses!$A$2:$T$5000,$B483,M$1)),"")</f>
        <v/>
      </c>
      <c r="N483" s="10" t="str" cm="1">
        <f t="array" aca="1" ref="N483" ca="1">IF(AND($A483&lt;&gt;"",$A483&lt;&gt;"fin"),IF(INDEX(Dépenses!$A$2:$T$5000,$B483,N$1)="","",INDEX(Dépenses!$A$2:$T$5000,$B483,N$1)),"")</f>
        <v/>
      </c>
      <c r="O483" s="10" t="str" cm="1">
        <f t="array" aca="1" ref="O483" ca="1">IF(AND($A483&lt;&gt;"",$A483&lt;&gt;"fin"),IF(INDEX(Dépenses!$A$2:$T$5000,$B483,O$1)="","",INDEX(Dépenses!$A$2:$T$5000,$B483,O$1)),"")</f>
        <v/>
      </c>
      <c r="P483" s="10" t="str" cm="1">
        <f t="array" aca="1" ref="P483" ca="1">IF(AND($A483&lt;&gt;"",$A483&lt;&gt;"fin"),IF(INDEX(Dépenses!$A$2:$T$5000,$B483,P$1)="","",INDEX(Dépenses!$A$2:$T$5000,$B483,P$1)),"")</f>
        <v/>
      </c>
      <c r="Q483" s="10" t="str" cm="1">
        <f t="array" aca="1" ref="Q483" ca="1">IF(AND($A483&lt;&gt;"",$A483&lt;&gt;"fin"),IF(INDEX(Dépenses!$A$2:$T$5000,$B483,Q$1)="","",INDEX(Dépenses!$A$2:$T$5000,$B483,Q$1)),"")</f>
        <v/>
      </c>
      <c r="R483" s="10" t="str" cm="1">
        <f t="array" aca="1" ref="R483" ca="1">IF(AND($A483&lt;&gt;"",$A483&lt;&gt;"fin"),IF(INDEX(Dépenses!$A$2:$T$5000,$B483,R$1)="","",INDEX(Dépenses!$A$2:$T$5000,$B483,R$1)),"")</f>
        <v/>
      </c>
      <c r="S483" s="10" t="str" cm="1">
        <f t="array" aca="1" ref="S483" ca="1">IF(AND($A483&lt;&gt;"",$A483&lt;&gt;"fin"),IF(INDEX(Dépenses!$A$2:$T$5000,$B483,S$1)="","",INDEX(Dépenses!$A$2:$T$5000,$B483,S$1)),"")</f>
        <v/>
      </c>
      <c r="T483" s="10" t="str" cm="1">
        <f t="array" aca="1" ref="T483" ca="1">IF(AND($A483&lt;&gt;"",$A483&lt;&gt;"fin"),IF(INDEX(Dépenses!$A$2:$T$5000,$B483,T$1)="","",INDEX(Dépenses!$A$2:$T$5000,$B483,T$1)),"")</f>
        <v/>
      </c>
    </row>
    <row r="484" spans="1:20" x14ac:dyDescent="0.25">
      <c r="A484" t="str">
        <f ca="1">IF(OR(A483="",A483="fin"),"",IF(ISNA(MATCH($F$3,OFFSET(Dépenses!$F$2:$F$5000,B483,0),0)),"fin",MATCH($F$3,OFFSET(Dépenses!$F$2:$F$5000,B483,0),0)))</f>
        <v/>
      </c>
      <c r="B484" t="str">
        <f t="shared" ca="1" si="9"/>
        <v/>
      </c>
      <c r="D484" s="79" t="str" cm="1">
        <f t="array" aca="1" ref="D484" ca="1">IF(AND($A484&lt;&gt;"",$A484&lt;&gt;"fin"),IF(INDEX(Dépenses!$A$2:$O$5000,$B484,D$1)="","",INDEX(Dépenses!$A$2:$O$5000,$B484,D$1)),"")</f>
        <v/>
      </c>
      <c r="E484" s="79" t="str" cm="1">
        <f t="array" aca="1" ref="E484" ca="1">IF(AND($A484&lt;&gt;"",$A484&lt;&gt;"fin"),IF(INDEX(Dépenses!$A$2:$O$5000,$B484,E$1)="","",INDEX(Dépenses!$A$2:$O$5000,$B484,E$1)),"")</f>
        <v/>
      </c>
      <c r="F484" s="79" t="str" cm="1">
        <f t="array" aca="1" ref="F484" ca="1">IF(AND($A484&lt;&gt;"",$A484&lt;&gt;"fin"),IF(INDEX(Dépenses!$A$2:$O$5000,$B484,F$1)="","",INDEX(Dépenses!$A$2:$O$5000,$B484,F$1)),"")</f>
        <v/>
      </c>
      <c r="G484" s="80" t="str" cm="1">
        <f t="array" aca="1" ref="G484" ca="1">IF(AND($A484&lt;&gt;"",$A484&lt;&gt;"fin"),IF(INDEX(Dépenses!$A$2:$O$5000,$B484,G$1)="","",INDEX(Dépenses!$A$2:$O$5000,$B484,G$1)),"")</f>
        <v/>
      </c>
      <c r="H484" s="11" t="str" cm="1">
        <f t="array" aca="1" ref="H484" ca="1">IF(AND($A484&lt;&gt;"",$A484&lt;&gt;"fin"),IF(INDEX(Dépenses!$A$2:$O$5000,$B484,H$1)="","",INDEX(Dépenses!$A$2:$O$5000,$B484,H$1)),"")</f>
        <v/>
      </c>
      <c r="I484" s="79" t="str" cm="1">
        <f t="array" aca="1" ref="I484" ca="1">IF(AND($A484&lt;&gt;"",$A484&lt;&gt;"fin"),IF(INDEX(Dépenses!$A$2:$O$5000,$B484,I$1)="","",INDEX(Dépenses!$A$2:$O$5000,$B484,I$1)),"")</f>
        <v/>
      </c>
      <c r="J484" s="81" t="str" cm="1">
        <f t="array" aca="1" ref="J484" ca="1">IF(AND($A484&lt;&gt;"",$A484&lt;&gt;"fin"),IF(INDEX(Dépenses!$A$2:$O$5000,$B484,J$1)="","",INDEX(Dépenses!$A$2:$O$5000,$B484,J$1)),"")</f>
        <v/>
      </c>
      <c r="K484" s="10" t="str" cm="1">
        <f t="array" aca="1" ref="K484" ca="1">IF(AND($A484&lt;&gt;"",$A484&lt;&gt;"fin"),IF(INDEX(Dépenses!$A$2:$T$5000,$B484,K$1)="","",INDEX(Dépenses!$A$2:$T$5000,$B484,K$1)),"")</f>
        <v/>
      </c>
      <c r="L484" s="10" t="str" cm="1">
        <f t="array" aca="1" ref="L484" ca="1">IF(AND($A484&lt;&gt;"",$A484&lt;&gt;"fin"),IF(INDEX(Dépenses!$A$2:$T$5000,$B484,L$1)="","",INDEX(Dépenses!$A$2:$T$5000,$B484,L$1)),"")</f>
        <v/>
      </c>
      <c r="M484" s="10" t="str" cm="1">
        <f t="array" aca="1" ref="M484" ca="1">IF(AND($A484&lt;&gt;"",$A484&lt;&gt;"fin"),IF(INDEX(Dépenses!$A$2:$T$5000,$B484,M$1)="","",INDEX(Dépenses!$A$2:$T$5000,$B484,M$1)),"")</f>
        <v/>
      </c>
      <c r="N484" s="10" t="str" cm="1">
        <f t="array" aca="1" ref="N484" ca="1">IF(AND($A484&lt;&gt;"",$A484&lt;&gt;"fin"),IF(INDEX(Dépenses!$A$2:$T$5000,$B484,N$1)="","",INDEX(Dépenses!$A$2:$T$5000,$B484,N$1)),"")</f>
        <v/>
      </c>
      <c r="O484" s="10" t="str" cm="1">
        <f t="array" aca="1" ref="O484" ca="1">IF(AND($A484&lt;&gt;"",$A484&lt;&gt;"fin"),IF(INDEX(Dépenses!$A$2:$T$5000,$B484,O$1)="","",INDEX(Dépenses!$A$2:$T$5000,$B484,O$1)),"")</f>
        <v/>
      </c>
      <c r="P484" s="10" t="str" cm="1">
        <f t="array" aca="1" ref="P484" ca="1">IF(AND($A484&lt;&gt;"",$A484&lt;&gt;"fin"),IF(INDEX(Dépenses!$A$2:$T$5000,$B484,P$1)="","",INDEX(Dépenses!$A$2:$T$5000,$B484,P$1)),"")</f>
        <v/>
      </c>
      <c r="Q484" s="10" t="str" cm="1">
        <f t="array" aca="1" ref="Q484" ca="1">IF(AND($A484&lt;&gt;"",$A484&lt;&gt;"fin"),IF(INDEX(Dépenses!$A$2:$T$5000,$B484,Q$1)="","",INDEX(Dépenses!$A$2:$T$5000,$B484,Q$1)),"")</f>
        <v/>
      </c>
      <c r="R484" s="10" t="str" cm="1">
        <f t="array" aca="1" ref="R484" ca="1">IF(AND($A484&lt;&gt;"",$A484&lt;&gt;"fin"),IF(INDEX(Dépenses!$A$2:$T$5000,$B484,R$1)="","",INDEX(Dépenses!$A$2:$T$5000,$B484,R$1)),"")</f>
        <v/>
      </c>
      <c r="S484" s="10" t="str" cm="1">
        <f t="array" aca="1" ref="S484" ca="1">IF(AND($A484&lt;&gt;"",$A484&lt;&gt;"fin"),IF(INDEX(Dépenses!$A$2:$T$5000,$B484,S$1)="","",INDEX(Dépenses!$A$2:$T$5000,$B484,S$1)),"")</f>
        <v/>
      </c>
      <c r="T484" s="10" t="str" cm="1">
        <f t="array" aca="1" ref="T484" ca="1">IF(AND($A484&lt;&gt;"",$A484&lt;&gt;"fin"),IF(INDEX(Dépenses!$A$2:$T$5000,$B484,T$1)="","",INDEX(Dépenses!$A$2:$T$5000,$B484,T$1)),"")</f>
        <v/>
      </c>
    </row>
    <row r="485" spans="1:20" x14ac:dyDescent="0.25">
      <c r="A485" t="str">
        <f ca="1">IF(OR(A484="",A484="fin"),"",IF(ISNA(MATCH($F$3,OFFSET(Dépenses!$F$2:$F$5000,B484,0),0)),"fin",MATCH($F$3,OFFSET(Dépenses!$F$2:$F$5000,B484,0),0)))</f>
        <v/>
      </c>
      <c r="B485" t="str">
        <f t="shared" ca="1" si="9"/>
        <v/>
      </c>
      <c r="D485" s="79" t="str" cm="1">
        <f t="array" aca="1" ref="D485" ca="1">IF(AND($A485&lt;&gt;"",$A485&lt;&gt;"fin"),IF(INDEX(Dépenses!$A$2:$O$5000,$B485,D$1)="","",INDEX(Dépenses!$A$2:$O$5000,$B485,D$1)),"")</f>
        <v/>
      </c>
      <c r="E485" s="79" t="str" cm="1">
        <f t="array" aca="1" ref="E485" ca="1">IF(AND($A485&lt;&gt;"",$A485&lt;&gt;"fin"),IF(INDEX(Dépenses!$A$2:$O$5000,$B485,E$1)="","",INDEX(Dépenses!$A$2:$O$5000,$B485,E$1)),"")</f>
        <v/>
      </c>
      <c r="F485" s="79" t="str" cm="1">
        <f t="array" aca="1" ref="F485" ca="1">IF(AND($A485&lt;&gt;"",$A485&lt;&gt;"fin"),IF(INDEX(Dépenses!$A$2:$O$5000,$B485,F$1)="","",INDEX(Dépenses!$A$2:$O$5000,$B485,F$1)),"")</f>
        <v/>
      </c>
      <c r="G485" s="80" t="str" cm="1">
        <f t="array" aca="1" ref="G485" ca="1">IF(AND($A485&lt;&gt;"",$A485&lt;&gt;"fin"),IF(INDEX(Dépenses!$A$2:$O$5000,$B485,G$1)="","",INDEX(Dépenses!$A$2:$O$5000,$B485,G$1)),"")</f>
        <v/>
      </c>
      <c r="H485" s="11" t="str" cm="1">
        <f t="array" aca="1" ref="H485" ca="1">IF(AND($A485&lt;&gt;"",$A485&lt;&gt;"fin"),IF(INDEX(Dépenses!$A$2:$O$5000,$B485,H$1)="","",INDEX(Dépenses!$A$2:$O$5000,$B485,H$1)),"")</f>
        <v/>
      </c>
      <c r="I485" s="79" t="str" cm="1">
        <f t="array" aca="1" ref="I485" ca="1">IF(AND($A485&lt;&gt;"",$A485&lt;&gt;"fin"),IF(INDEX(Dépenses!$A$2:$O$5000,$B485,I$1)="","",INDEX(Dépenses!$A$2:$O$5000,$B485,I$1)),"")</f>
        <v/>
      </c>
      <c r="J485" s="81" t="str" cm="1">
        <f t="array" aca="1" ref="J485" ca="1">IF(AND($A485&lt;&gt;"",$A485&lt;&gt;"fin"),IF(INDEX(Dépenses!$A$2:$O$5000,$B485,J$1)="","",INDEX(Dépenses!$A$2:$O$5000,$B485,J$1)),"")</f>
        <v/>
      </c>
      <c r="K485" s="10" t="str" cm="1">
        <f t="array" aca="1" ref="K485" ca="1">IF(AND($A485&lt;&gt;"",$A485&lt;&gt;"fin"),IF(INDEX(Dépenses!$A$2:$T$5000,$B485,K$1)="","",INDEX(Dépenses!$A$2:$T$5000,$B485,K$1)),"")</f>
        <v/>
      </c>
      <c r="L485" s="10" t="str" cm="1">
        <f t="array" aca="1" ref="L485" ca="1">IF(AND($A485&lt;&gt;"",$A485&lt;&gt;"fin"),IF(INDEX(Dépenses!$A$2:$T$5000,$B485,L$1)="","",INDEX(Dépenses!$A$2:$T$5000,$B485,L$1)),"")</f>
        <v/>
      </c>
      <c r="M485" s="10" t="str" cm="1">
        <f t="array" aca="1" ref="M485" ca="1">IF(AND($A485&lt;&gt;"",$A485&lt;&gt;"fin"),IF(INDEX(Dépenses!$A$2:$T$5000,$B485,M$1)="","",INDEX(Dépenses!$A$2:$T$5000,$B485,M$1)),"")</f>
        <v/>
      </c>
      <c r="N485" s="10" t="str" cm="1">
        <f t="array" aca="1" ref="N485" ca="1">IF(AND($A485&lt;&gt;"",$A485&lt;&gt;"fin"),IF(INDEX(Dépenses!$A$2:$T$5000,$B485,N$1)="","",INDEX(Dépenses!$A$2:$T$5000,$B485,N$1)),"")</f>
        <v/>
      </c>
      <c r="O485" s="10" t="str" cm="1">
        <f t="array" aca="1" ref="O485" ca="1">IF(AND($A485&lt;&gt;"",$A485&lt;&gt;"fin"),IF(INDEX(Dépenses!$A$2:$T$5000,$B485,O$1)="","",INDEX(Dépenses!$A$2:$T$5000,$B485,O$1)),"")</f>
        <v/>
      </c>
      <c r="P485" s="10" t="str" cm="1">
        <f t="array" aca="1" ref="P485" ca="1">IF(AND($A485&lt;&gt;"",$A485&lt;&gt;"fin"),IF(INDEX(Dépenses!$A$2:$T$5000,$B485,P$1)="","",INDEX(Dépenses!$A$2:$T$5000,$B485,P$1)),"")</f>
        <v/>
      </c>
      <c r="Q485" s="10" t="str" cm="1">
        <f t="array" aca="1" ref="Q485" ca="1">IF(AND($A485&lt;&gt;"",$A485&lt;&gt;"fin"),IF(INDEX(Dépenses!$A$2:$T$5000,$B485,Q$1)="","",INDEX(Dépenses!$A$2:$T$5000,$B485,Q$1)),"")</f>
        <v/>
      </c>
      <c r="R485" s="10" t="str" cm="1">
        <f t="array" aca="1" ref="R485" ca="1">IF(AND($A485&lt;&gt;"",$A485&lt;&gt;"fin"),IF(INDEX(Dépenses!$A$2:$T$5000,$B485,R$1)="","",INDEX(Dépenses!$A$2:$T$5000,$B485,R$1)),"")</f>
        <v/>
      </c>
      <c r="S485" s="10" t="str" cm="1">
        <f t="array" aca="1" ref="S485" ca="1">IF(AND($A485&lt;&gt;"",$A485&lt;&gt;"fin"),IF(INDEX(Dépenses!$A$2:$T$5000,$B485,S$1)="","",INDEX(Dépenses!$A$2:$T$5000,$B485,S$1)),"")</f>
        <v/>
      </c>
      <c r="T485" s="10" t="str" cm="1">
        <f t="array" aca="1" ref="T485" ca="1">IF(AND($A485&lt;&gt;"",$A485&lt;&gt;"fin"),IF(INDEX(Dépenses!$A$2:$T$5000,$B485,T$1)="","",INDEX(Dépenses!$A$2:$T$5000,$B485,T$1)),"")</f>
        <v/>
      </c>
    </row>
    <row r="486" spans="1:20" x14ac:dyDescent="0.25">
      <c r="A486" t="str">
        <f ca="1">IF(OR(A485="",A485="fin"),"",IF(ISNA(MATCH($F$3,OFFSET(Dépenses!$F$2:$F$5000,B485,0),0)),"fin",MATCH($F$3,OFFSET(Dépenses!$F$2:$F$5000,B485,0),0)))</f>
        <v/>
      </c>
      <c r="B486" t="str">
        <f t="shared" ca="1" si="9"/>
        <v/>
      </c>
      <c r="D486" s="79" t="str" cm="1">
        <f t="array" aca="1" ref="D486" ca="1">IF(AND($A486&lt;&gt;"",$A486&lt;&gt;"fin"),IF(INDEX(Dépenses!$A$2:$O$5000,$B486,D$1)="","",INDEX(Dépenses!$A$2:$O$5000,$B486,D$1)),"")</f>
        <v/>
      </c>
      <c r="E486" s="79" t="str" cm="1">
        <f t="array" aca="1" ref="E486" ca="1">IF(AND($A486&lt;&gt;"",$A486&lt;&gt;"fin"),IF(INDEX(Dépenses!$A$2:$O$5000,$B486,E$1)="","",INDEX(Dépenses!$A$2:$O$5000,$B486,E$1)),"")</f>
        <v/>
      </c>
      <c r="F486" s="79" t="str" cm="1">
        <f t="array" aca="1" ref="F486" ca="1">IF(AND($A486&lt;&gt;"",$A486&lt;&gt;"fin"),IF(INDEX(Dépenses!$A$2:$O$5000,$B486,F$1)="","",INDEX(Dépenses!$A$2:$O$5000,$B486,F$1)),"")</f>
        <v/>
      </c>
      <c r="G486" s="80" t="str" cm="1">
        <f t="array" aca="1" ref="G486" ca="1">IF(AND($A486&lt;&gt;"",$A486&lt;&gt;"fin"),IF(INDEX(Dépenses!$A$2:$O$5000,$B486,G$1)="","",INDEX(Dépenses!$A$2:$O$5000,$B486,G$1)),"")</f>
        <v/>
      </c>
      <c r="H486" s="11" t="str" cm="1">
        <f t="array" aca="1" ref="H486" ca="1">IF(AND($A486&lt;&gt;"",$A486&lt;&gt;"fin"),IF(INDEX(Dépenses!$A$2:$O$5000,$B486,H$1)="","",INDEX(Dépenses!$A$2:$O$5000,$B486,H$1)),"")</f>
        <v/>
      </c>
      <c r="I486" s="79" t="str" cm="1">
        <f t="array" aca="1" ref="I486" ca="1">IF(AND($A486&lt;&gt;"",$A486&lt;&gt;"fin"),IF(INDEX(Dépenses!$A$2:$O$5000,$B486,I$1)="","",INDEX(Dépenses!$A$2:$O$5000,$B486,I$1)),"")</f>
        <v/>
      </c>
      <c r="J486" s="81" t="str" cm="1">
        <f t="array" aca="1" ref="J486" ca="1">IF(AND($A486&lt;&gt;"",$A486&lt;&gt;"fin"),IF(INDEX(Dépenses!$A$2:$O$5000,$B486,J$1)="","",INDEX(Dépenses!$A$2:$O$5000,$B486,J$1)),"")</f>
        <v/>
      </c>
      <c r="K486" s="10" t="str" cm="1">
        <f t="array" aca="1" ref="K486" ca="1">IF(AND($A486&lt;&gt;"",$A486&lt;&gt;"fin"),IF(INDEX(Dépenses!$A$2:$T$5000,$B486,K$1)="","",INDEX(Dépenses!$A$2:$T$5000,$B486,K$1)),"")</f>
        <v/>
      </c>
      <c r="L486" s="10" t="str" cm="1">
        <f t="array" aca="1" ref="L486" ca="1">IF(AND($A486&lt;&gt;"",$A486&lt;&gt;"fin"),IF(INDEX(Dépenses!$A$2:$T$5000,$B486,L$1)="","",INDEX(Dépenses!$A$2:$T$5000,$B486,L$1)),"")</f>
        <v/>
      </c>
      <c r="M486" s="10" t="str" cm="1">
        <f t="array" aca="1" ref="M486" ca="1">IF(AND($A486&lt;&gt;"",$A486&lt;&gt;"fin"),IF(INDEX(Dépenses!$A$2:$T$5000,$B486,M$1)="","",INDEX(Dépenses!$A$2:$T$5000,$B486,M$1)),"")</f>
        <v/>
      </c>
      <c r="N486" s="10" t="str" cm="1">
        <f t="array" aca="1" ref="N486" ca="1">IF(AND($A486&lt;&gt;"",$A486&lt;&gt;"fin"),IF(INDEX(Dépenses!$A$2:$T$5000,$B486,N$1)="","",INDEX(Dépenses!$A$2:$T$5000,$B486,N$1)),"")</f>
        <v/>
      </c>
      <c r="O486" s="10" t="str" cm="1">
        <f t="array" aca="1" ref="O486" ca="1">IF(AND($A486&lt;&gt;"",$A486&lt;&gt;"fin"),IF(INDEX(Dépenses!$A$2:$T$5000,$B486,O$1)="","",INDEX(Dépenses!$A$2:$T$5000,$B486,O$1)),"")</f>
        <v/>
      </c>
      <c r="P486" s="10" t="str" cm="1">
        <f t="array" aca="1" ref="P486" ca="1">IF(AND($A486&lt;&gt;"",$A486&lt;&gt;"fin"),IF(INDEX(Dépenses!$A$2:$T$5000,$B486,P$1)="","",INDEX(Dépenses!$A$2:$T$5000,$B486,P$1)),"")</f>
        <v/>
      </c>
      <c r="Q486" s="10" t="str" cm="1">
        <f t="array" aca="1" ref="Q486" ca="1">IF(AND($A486&lt;&gt;"",$A486&lt;&gt;"fin"),IF(INDEX(Dépenses!$A$2:$T$5000,$B486,Q$1)="","",INDEX(Dépenses!$A$2:$T$5000,$B486,Q$1)),"")</f>
        <v/>
      </c>
      <c r="R486" s="10" t="str" cm="1">
        <f t="array" aca="1" ref="R486" ca="1">IF(AND($A486&lt;&gt;"",$A486&lt;&gt;"fin"),IF(INDEX(Dépenses!$A$2:$T$5000,$B486,R$1)="","",INDEX(Dépenses!$A$2:$T$5000,$B486,R$1)),"")</f>
        <v/>
      </c>
      <c r="S486" s="10" t="str" cm="1">
        <f t="array" aca="1" ref="S486" ca="1">IF(AND($A486&lt;&gt;"",$A486&lt;&gt;"fin"),IF(INDEX(Dépenses!$A$2:$T$5000,$B486,S$1)="","",INDEX(Dépenses!$A$2:$T$5000,$B486,S$1)),"")</f>
        <v/>
      </c>
      <c r="T486" s="10" t="str" cm="1">
        <f t="array" aca="1" ref="T486" ca="1">IF(AND($A486&lt;&gt;"",$A486&lt;&gt;"fin"),IF(INDEX(Dépenses!$A$2:$T$5000,$B486,T$1)="","",INDEX(Dépenses!$A$2:$T$5000,$B486,T$1)),"")</f>
        <v/>
      </c>
    </row>
    <row r="487" spans="1:20" x14ac:dyDescent="0.25">
      <c r="A487" t="str">
        <f ca="1">IF(OR(A486="",A486="fin"),"",IF(ISNA(MATCH($F$3,OFFSET(Dépenses!$F$2:$F$5000,B486,0),0)),"fin",MATCH($F$3,OFFSET(Dépenses!$F$2:$F$5000,B486,0),0)))</f>
        <v/>
      </c>
      <c r="B487" t="str">
        <f t="shared" ca="1" si="9"/>
        <v/>
      </c>
      <c r="D487" s="79" t="str" cm="1">
        <f t="array" aca="1" ref="D487" ca="1">IF(AND($A487&lt;&gt;"",$A487&lt;&gt;"fin"),IF(INDEX(Dépenses!$A$2:$O$5000,$B487,D$1)="","",INDEX(Dépenses!$A$2:$O$5000,$B487,D$1)),"")</f>
        <v/>
      </c>
      <c r="E487" s="79" t="str" cm="1">
        <f t="array" aca="1" ref="E487" ca="1">IF(AND($A487&lt;&gt;"",$A487&lt;&gt;"fin"),IF(INDEX(Dépenses!$A$2:$O$5000,$B487,E$1)="","",INDEX(Dépenses!$A$2:$O$5000,$B487,E$1)),"")</f>
        <v/>
      </c>
      <c r="F487" s="79" t="str" cm="1">
        <f t="array" aca="1" ref="F487" ca="1">IF(AND($A487&lt;&gt;"",$A487&lt;&gt;"fin"),IF(INDEX(Dépenses!$A$2:$O$5000,$B487,F$1)="","",INDEX(Dépenses!$A$2:$O$5000,$B487,F$1)),"")</f>
        <v/>
      </c>
      <c r="G487" s="80" t="str" cm="1">
        <f t="array" aca="1" ref="G487" ca="1">IF(AND($A487&lt;&gt;"",$A487&lt;&gt;"fin"),IF(INDEX(Dépenses!$A$2:$O$5000,$B487,G$1)="","",INDEX(Dépenses!$A$2:$O$5000,$B487,G$1)),"")</f>
        <v/>
      </c>
      <c r="H487" s="11" t="str" cm="1">
        <f t="array" aca="1" ref="H487" ca="1">IF(AND($A487&lt;&gt;"",$A487&lt;&gt;"fin"),IF(INDEX(Dépenses!$A$2:$O$5000,$B487,H$1)="","",INDEX(Dépenses!$A$2:$O$5000,$B487,H$1)),"")</f>
        <v/>
      </c>
      <c r="I487" s="79" t="str" cm="1">
        <f t="array" aca="1" ref="I487" ca="1">IF(AND($A487&lt;&gt;"",$A487&lt;&gt;"fin"),IF(INDEX(Dépenses!$A$2:$O$5000,$B487,I$1)="","",INDEX(Dépenses!$A$2:$O$5000,$B487,I$1)),"")</f>
        <v/>
      </c>
      <c r="J487" s="81" t="str" cm="1">
        <f t="array" aca="1" ref="J487" ca="1">IF(AND($A487&lt;&gt;"",$A487&lt;&gt;"fin"),IF(INDEX(Dépenses!$A$2:$O$5000,$B487,J$1)="","",INDEX(Dépenses!$A$2:$O$5000,$B487,J$1)),"")</f>
        <v/>
      </c>
      <c r="K487" s="10" t="str" cm="1">
        <f t="array" aca="1" ref="K487" ca="1">IF(AND($A487&lt;&gt;"",$A487&lt;&gt;"fin"),IF(INDEX(Dépenses!$A$2:$T$5000,$B487,K$1)="","",INDEX(Dépenses!$A$2:$T$5000,$B487,K$1)),"")</f>
        <v/>
      </c>
      <c r="L487" s="10" t="str" cm="1">
        <f t="array" aca="1" ref="L487" ca="1">IF(AND($A487&lt;&gt;"",$A487&lt;&gt;"fin"),IF(INDEX(Dépenses!$A$2:$T$5000,$B487,L$1)="","",INDEX(Dépenses!$A$2:$T$5000,$B487,L$1)),"")</f>
        <v/>
      </c>
      <c r="M487" s="10" t="str" cm="1">
        <f t="array" aca="1" ref="M487" ca="1">IF(AND($A487&lt;&gt;"",$A487&lt;&gt;"fin"),IF(INDEX(Dépenses!$A$2:$T$5000,$B487,M$1)="","",INDEX(Dépenses!$A$2:$T$5000,$B487,M$1)),"")</f>
        <v/>
      </c>
      <c r="N487" s="10" t="str" cm="1">
        <f t="array" aca="1" ref="N487" ca="1">IF(AND($A487&lt;&gt;"",$A487&lt;&gt;"fin"),IF(INDEX(Dépenses!$A$2:$T$5000,$B487,N$1)="","",INDEX(Dépenses!$A$2:$T$5000,$B487,N$1)),"")</f>
        <v/>
      </c>
      <c r="O487" s="10" t="str" cm="1">
        <f t="array" aca="1" ref="O487" ca="1">IF(AND($A487&lt;&gt;"",$A487&lt;&gt;"fin"),IF(INDEX(Dépenses!$A$2:$T$5000,$B487,O$1)="","",INDEX(Dépenses!$A$2:$T$5000,$B487,O$1)),"")</f>
        <v/>
      </c>
      <c r="P487" s="10" t="str" cm="1">
        <f t="array" aca="1" ref="P487" ca="1">IF(AND($A487&lt;&gt;"",$A487&lt;&gt;"fin"),IF(INDEX(Dépenses!$A$2:$T$5000,$B487,P$1)="","",INDEX(Dépenses!$A$2:$T$5000,$B487,P$1)),"")</f>
        <v/>
      </c>
      <c r="Q487" s="10" t="str" cm="1">
        <f t="array" aca="1" ref="Q487" ca="1">IF(AND($A487&lt;&gt;"",$A487&lt;&gt;"fin"),IF(INDEX(Dépenses!$A$2:$T$5000,$B487,Q$1)="","",INDEX(Dépenses!$A$2:$T$5000,$B487,Q$1)),"")</f>
        <v/>
      </c>
      <c r="R487" s="10" t="str" cm="1">
        <f t="array" aca="1" ref="R487" ca="1">IF(AND($A487&lt;&gt;"",$A487&lt;&gt;"fin"),IF(INDEX(Dépenses!$A$2:$T$5000,$B487,R$1)="","",INDEX(Dépenses!$A$2:$T$5000,$B487,R$1)),"")</f>
        <v/>
      </c>
      <c r="S487" s="10" t="str" cm="1">
        <f t="array" aca="1" ref="S487" ca="1">IF(AND($A487&lt;&gt;"",$A487&lt;&gt;"fin"),IF(INDEX(Dépenses!$A$2:$T$5000,$B487,S$1)="","",INDEX(Dépenses!$A$2:$T$5000,$B487,S$1)),"")</f>
        <v/>
      </c>
      <c r="T487" s="10" t="str" cm="1">
        <f t="array" aca="1" ref="T487" ca="1">IF(AND($A487&lt;&gt;"",$A487&lt;&gt;"fin"),IF(INDEX(Dépenses!$A$2:$T$5000,$B487,T$1)="","",INDEX(Dépenses!$A$2:$T$5000,$B487,T$1)),"")</f>
        <v/>
      </c>
    </row>
    <row r="488" spans="1:20" x14ac:dyDescent="0.25">
      <c r="A488" t="str">
        <f ca="1">IF(OR(A487="",A487="fin"),"",IF(ISNA(MATCH($F$3,OFFSET(Dépenses!$F$2:$F$5000,B487,0),0)),"fin",MATCH($F$3,OFFSET(Dépenses!$F$2:$F$5000,B487,0),0)))</f>
        <v/>
      </c>
      <c r="B488" t="str">
        <f t="shared" ca="1" si="9"/>
        <v/>
      </c>
      <c r="D488" s="79" t="str" cm="1">
        <f t="array" aca="1" ref="D488" ca="1">IF(AND($A488&lt;&gt;"",$A488&lt;&gt;"fin"),IF(INDEX(Dépenses!$A$2:$O$5000,$B488,D$1)="","",INDEX(Dépenses!$A$2:$O$5000,$B488,D$1)),"")</f>
        <v/>
      </c>
      <c r="E488" s="79" t="str" cm="1">
        <f t="array" aca="1" ref="E488" ca="1">IF(AND($A488&lt;&gt;"",$A488&lt;&gt;"fin"),IF(INDEX(Dépenses!$A$2:$O$5000,$B488,E$1)="","",INDEX(Dépenses!$A$2:$O$5000,$B488,E$1)),"")</f>
        <v/>
      </c>
      <c r="F488" s="79" t="str" cm="1">
        <f t="array" aca="1" ref="F488" ca="1">IF(AND($A488&lt;&gt;"",$A488&lt;&gt;"fin"),IF(INDEX(Dépenses!$A$2:$O$5000,$B488,F$1)="","",INDEX(Dépenses!$A$2:$O$5000,$B488,F$1)),"")</f>
        <v/>
      </c>
      <c r="G488" s="80" t="str" cm="1">
        <f t="array" aca="1" ref="G488" ca="1">IF(AND($A488&lt;&gt;"",$A488&lt;&gt;"fin"),IF(INDEX(Dépenses!$A$2:$O$5000,$B488,G$1)="","",INDEX(Dépenses!$A$2:$O$5000,$B488,G$1)),"")</f>
        <v/>
      </c>
      <c r="H488" s="11" t="str" cm="1">
        <f t="array" aca="1" ref="H488" ca="1">IF(AND($A488&lt;&gt;"",$A488&lt;&gt;"fin"),IF(INDEX(Dépenses!$A$2:$O$5000,$B488,H$1)="","",INDEX(Dépenses!$A$2:$O$5000,$B488,H$1)),"")</f>
        <v/>
      </c>
      <c r="I488" s="79" t="str" cm="1">
        <f t="array" aca="1" ref="I488" ca="1">IF(AND($A488&lt;&gt;"",$A488&lt;&gt;"fin"),IF(INDEX(Dépenses!$A$2:$O$5000,$B488,I$1)="","",INDEX(Dépenses!$A$2:$O$5000,$B488,I$1)),"")</f>
        <v/>
      </c>
      <c r="J488" s="81" t="str" cm="1">
        <f t="array" aca="1" ref="J488" ca="1">IF(AND($A488&lt;&gt;"",$A488&lt;&gt;"fin"),IF(INDEX(Dépenses!$A$2:$O$5000,$B488,J$1)="","",INDEX(Dépenses!$A$2:$O$5000,$B488,J$1)),"")</f>
        <v/>
      </c>
      <c r="K488" s="10" t="str" cm="1">
        <f t="array" aca="1" ref="K488" ca="1">IF(AND($A488&lt;&gt;"",$A488&lt;&gt;"fin"),IF(INDEX(Dépenses!$A$2:$T$5000,$B488,K$1)="","",INDEX(Dépenses!$A$2:$T$5000,$B488,K$1)),"")</f>
        <v/>
      </c>
      <c r="L488" s="10" t="str" cm="1">
        <f t="array" aca="1" ref="L488" ca="1">IF(AND($A488&lt;&gt;"",$A488&lt;&gt;"fin"),IF(INDEX(Dépenses!$A$2:$T$5000,$B488,L$1)="","",INDEX(Dépenses!$A$2:$T$5000,$B488,L$1)),"")</f>
        <v/>
      </c>
      <c r="M488" s="10" t="str" cm="1">
        <f t="array" aca="1" ref="M488" ca="1">IF(AND($A488&lt;&gt;"",$A488&lt;&gt;"fin"),IF(INDEX(Dépenses!$A$2:$T$5000,$B488,M$1)="","",INDEX(Dépenses!$A$2:$T$5000,$B488,M$1)),"")</f>
        <v/>
      </c>
      <c r="N488" s="10" t="str" cm="1">
        <f t="array" aca="1" ref="N488" ca="1">IF(AND($A488&lt;&gt;"",$A488&lt;&gt;"fin"),IF(INDEX(Dépenses!$A$2:$T$5000,$B488,N$1)="","",INDEX(Dépenses!$A$2:$T$5000,$B488,N$1)),"")</f>
        <v/>
      </c>
      <c r="O488" s="10" t="str" cm="1">
        <f t="array" aca="1" ref="O488" ca="1">IF(AND($A488&lt;&gt;"",$A488&lt;&gt;"fin"),IF(INDEX(Dépenses!$A$2:$T$5000,$B488,O$1)="","",INDEX(Dépenses!$A$2:$T$5000,$B488,O$1)),"")</f>
        <v/>
      </c>
      <c r="P488" s="10" t="str" cm="1">
        <f t="array" aca="1" ref="P488" ca="1">IF(AND($A488&lt;&gt;"",$A488&lt;&gt;"fin"),IF(INDEX(Dépenses!$A$2:$T$5000,$B488,P$1)="","",INDEX(Dépenses!$A$2:$T$5000,$B488,P$1)),"")</f>
        <v/>
      </c>
      <c r="Q488" s="10" t="str" cm="1">
        <f t="array" aca="1" ref="Q488" ca="1">IF(AND($A488&lt;&gt;"",$A488&lt;&gt;"fin"),IF(INDEX(Dépenses!$A$2:$T$5000,$B488,Q$1)="","",INDEX(Dépenses!$A$2:$T$5000,$B488,Q$1)),"")</f>
        <v/>
      </c>
      <c r="R488" s="10" t="str" cm="1">
        <f t="array" aca="1" ref="R488" ca="1">IF(AND($A488&lt;&gt;"",$A488&lt;&gt;"fin"),IF(INDEX(Dépenses!$A$2:$T$5000,$B488,R$1)="","",INDEX(Dépenses!$A$2:$T$5000,$B488,R$1)),"")</f>
        <v/>
      </c>
      <c r="S488" s="10" t="str" cm="1">
        <f t="array" aca="1" ref="S488" ca="1">IF(AND($A488&lt;&gt;"",$A488&lt;&gt;"fin"),IF(INDEX(Dépenses!$A$2:$T$5000,$B488,S$1)="","",INDEX(Dépenses!$A$2:$T$5000,$B488,S$1)),"")</f>
        <v/>
      </c>
      <c r="T488" s="10" t="str" cm="1">
        <f t="array" aca="1" ref="T488" ca="1">IF(AND($A488&lt;&gt;"",$A488&lt;&gt;"fin"),IF(INDEX(Dépenses!$A$2:$T$5000,$B488,T$1)="","",INDEX(Dépenses!$A$2:$T$5000,$B488,T$1)),"")</f>
        <v/>
      </c>
    </row>
    <row r="489" spans="1:20" x14ac:dyDescent="0.25">
      <c r="A489" t="str">
        <f ca="1">IF(OR(A488="",A488="fin"),"",IF(ISNA(MATCH($F$3,OFFSET(Dépenses!$F$2:$F$5000,B488,0),0)),"fin",MATCH($F$3,OFFSET(Dépenses!$F$2:$F$5000,B488,0),0)))</f>
        <v/>
      </c>
      <c r="B489" t="str">
        <f t="shared" ca="1" si="9"/>
        <v/>
      </c>
      <c r="D489" s="79" t="str" cm="1">
        <f t="array" aca="1" ref="D489" ca="1">IF(AND($A489&lt;&gt;"",$A489&lt;&gt;"fin"),IF(INDEX(Dépenses!$A$2:$O$5000,$B489,D$1)="","",INDEX(Dépenses!$A$2:$O$5000,$B489,D$1)),"")</f>
        <v/>
      </c>
      <c r="E489" s="79" t="str" cm="1">
        <f t="array" aca="1" ref="E489" ca="1">IF(AND($A489&lt;&gt;"",$A489&lt;&gt;"fin"),IF(INDEX(Dépenses!$A$2:$O$5000,$B489,E$1)="","",INDEX(Dépenses!$A$2:$O$5000,$B489,E$1)),"")</f>
        <v/>
      </c>
      <c r="F489" s="79" t="str" cm="1">
        <f t="array" aca="1" ref="F489" ca="1">IF(AND($A489&lt;&gt;"",$A489&lt;&gt;"fin"),IF(INDEX(Dépenses!$A$2:$O$5000,$B489,F$1)="","",INDEX(Dépenses!$A$2:$O$5000,$B489,F$1)),"")</f>
        <v/>
      </c>
      <c r="G489" s="80" t="str" cm="1">
        <f t="array" aca="1" ref="G489" ca="1">IF(AND($A489&lt;&gt;"",$A489&lt;&gt;"fin"),IF(INDEX(Dépenses!$A$2:$O$5000,$B489,G$1)="","",INDEX(Dépenses!$A$2:$O$5000,$B489,G$1)),"")</f>
        <v/>
      </c>
      <c r="H489" s="11" t="str" cm="1">
        <f t="array" aca="1" ref="H489" ca="1">IF(AND($A489&lt;&gt;"",$A489&lt;&gt;"fin"),IF(INDEX(Dépenses!$A$2:$O$5000,$B489,H$1)="","",INDEX(Dépenses!$A$2:$O$5000,$B489,H$1)),"")</f>
        <v/>
      </c>
      <c r="I489" s="79" t="str" cm="1">
        <f t="array" aca="1" ref="I489" ca="1">IF(AND($A489&lt;&gt;"",$A489&lt;&gt;"fin"),IF(INDEX(Dépenses!$A$2:$O$5000,$B489,I$1)="","",INDEX(Dépenses!$A$2:$O$5000,$B489,I$1)),"")</f>
        <v/>
      </c>
      <c r="J489" s="81" t="str" cm="1">
        <f t="array" aca="1" ref="J489" ca="1">IF(AND($A489&lt;&gt;"",$A489&lt;&gt;"fin"),IF(INDEX(Dépenses!$A$2:$O$5000,$B489,J$1)="","",INDEX(Dépenses!$A$2:$O$5000,$B489,J$1)),"")</f>
        <v/>
      </c>
      <c r="K489" s="10" t="str" cm="1">
        <f t="array" aca="1" ref="K489" ca="1">IF(AND($A489&lt;&gt;"",$A489&lt;&gt;"fin"),IF(INDEX(Dépenses!$A$2:$T$5000,$B489,K$1)="","",INDEX(Dépenses!$A$2:$T$5000,$B489,K$1)),"")</f>
        <v/>
      </c>
      <c r="L489" s="10" t="str" cm="1">
        <f t="array" aca="1" ref="L489" ca="1">IF(AND($A489&lt;&gt;"",$A489&lt;&gt;"fin"),IF(INDEX(Dépenses!$A$2:$T$5000,$B489,L$1)="","",INDEX(Dépenses!$A$2:$T$5000,$B489,L$1)),"")</f>
        <v/>
      </c>
      <c r="M489" s="10" t="str" cm="1">
        <f t="array" aca="1" ref="M489" ca="1">IF(AND($A489&lt;&gt;"",$A489&lt;&gt;"fin"),IF(INDEX(Dépenses!$A$2:$T$5000,$B489,M$1)="","",INDEX(Dépenses!$A$2:$T$5000,$B489,M$1)),"")</f>
        <v/>
      </c>
      <c r="N489" s="10" t="str" cm="1">
        <f t="array" aca="1" ref="N489" ca="1">IF(AND($A489&lt;&gt;"",$A489&lt;&gt;"fin"),IF(INDEX(Dépenses!$A$2:$T$5000,$B489,N$1)="","",INDEX(Dépenses!$A$2:$T$5000,$B489,N$1)),"")</f>
        <v/>
      </c>
      <c r="O489" s="10" t="str" cm="1">
        <f t="array" aca="1" ref="O489" ca="1">IF(AND($A489&lt;&gt;"",$A489&lt;&gt;"fin"),IF(INDEX(Dépenses!$A$2:$T$5000,$B489,O$1)="","",INDEX(Dépenses!$A$2:$T$5000,$B489,O$1)),"")</f>
        <v/>
      </c>
      <c r="P489" s="10" t="str" cm="1">
        <f t="array" aca="1" ref="P489" ca="1">IF(AND($A489&lt;&gt;"",$A489&lt;&gt;"fin"),IF(INDEX(Dépenses!$A$2:$T$5000,$B489,P$1)="","",INDEX(Dépenses!$A$2:$T$5000,$B489,P$1)),"")</f>
        <v/>
      </c>
      <c r="Q489" s="10" t="str" cm="1">
        <f t="array" aca="1" ref="Q489" ca="1">IF(AND($A489&lt;&gt;"",$A489&lt;&gt;"fin"),IF(INDEX(Dépenses!$A$2:$T$5000,$B489,Q$1)="","",INDEX(Dépenses!$A$2:$T$5000,$B489,Q$1)),"")</f>
        <v/>
      </c>
      <c r="R489" s="10" t="str" cm="1">
        <f t="array" aca="1" ref="R489" ca="1">IF(AND($A489&lt;&gt;"",$A489&lt;&gt;"fin"),IF(INDEX(Dépenses!$A$2:$T$5000,$B489,R$1)="","",INDEX(Dépenses!$A$2:$T$5000,$B489,R$1)),"")</f>
        <v/>
      </c>
      <c r="S489" s="10" t="str" cm="1">
        <f t="array" aca="1" ref="S489" ca="1">IF(AND($A489&lt;&gt;"",$A489&lt;&gt;"fin"),IF(INDEX(Dépenses!$A$2:$T$5000,$B489,S$1)="","",INDEX(Dépenses!$A$2:$T$5000,$B489,S$1)),"")</f>
        <v/>
      </c>
      <c r="T489" s="10" t="str" cm="1">
        <f t="array" aca="1" ref="T489" ca="1">IF(AND($A489&lt;&gt;"",$A489&lt;&gt;"fin"),IF(INDEX(Dépenses!$A$2:$T$5000,$B489,T$1)="","",INDEX(Dépenses!$A$2:$T$5000,$B489,T$1)),"")</f>
        <v/>
      </c>
    </row>
    <row r="490" spans="1:20" x14ac:dyDescent="0.25">
      <c r="A490" t="str">
        <f ca="1">IF(OR(A489="",A489="fin"),"",IF(ISNA(MATCH($F$3,OFFSET(Dépenses!$F$2:$F$5000,B489,0),0)),"fin",MATCH($F$3,OFFSET(Dépenses!$F$2:$F$5000,B489,0),0)))</f>
        <v/>
      </c>
      <c r="B490" t="str">
        <f t="shared" ca="1" si="9"/>
        <v/>
      </c>
      <c r="D490" s="79" t="str" cm="1">
        <f t="array" aca="1" ref="D490" ca="1">IF(AND($A490&lt;&gt;"",$A490&lt;&gt;"fin"),IF(INDEX(Dépenses!$A$2:$O$5000,$B490,D$1)="","",INDEX(Dépenses!$A$2:$O$5000,$B490,D$1)),"")</f>
        <v/>
      </c>
      <c r="E490" s="79" t="str" cm="1">
        <f t="array" aca="1" ref="E490" ca="1">IF(AND($A490&lt;&gt;"",$A490&lt;&gt;"fin"),IF(INDEX(Dépenses!$A$2:$O$5000,$B490,E$1)="","",INDEX(Dépenses!$A$2:$O$5000,$B490,E$1)),"")</f>
        <v/>
      </c>
      <c r="F490" s="79" t="str" cm="1">
        <f t="array" aca="1" ref="F490" ca="1">IF(AND($A490&lt;&gt;"",$A490&lt;&gt;"fin"),IF(INDEX(Dépenses!$A$2:$O$5000,$B490,F$1)="","",INDEX(Dépenses!$A$2:$O$5000,$B490,F$1)),"")</f>
        <v/>
      </c>
      <c r="G490" s="80" t="str" cm="1">
        <f t="array" aca="1" ref="G490" ca="1">IF(AND($A490&lt;&gt;"",$A490&lt;&gt;"fin"),IF(INDEX(Dépenses!$A$2:$O$5000,$B490,G$1)="","",INDEX(Dépenses!$A$2:$O$5000,$B490,G$1)),"")</f>
        <v/>
      </c>
      <c r="H490" s="11" t="str" cm="1">
        <f t="array" aca="1" ref="H490" ca="1">IF(AND($A490&lt;&gt;"",$A490&lt;&gt;"fin"),IF(INDEX(Dépenses!$A$2:$O$5000,$B490,H$1)="","",INDEX(Dépenses!$A$2:$O$5000,$B490,H$1)),"")</f>
        <v/>
      </c>
      <c r="I490" s="79" t="str" cm="1">
        <f t="array" aca="1" ref="I490" ca="1">IF(AND($A490&lt;&gt;"",$A490&lt;&gt;"fin"),IF(INDEX(Dépenses!$A$2:$O$5000,$B490,I$1)="","",INDEX(Dépenses!$A$2:$O$5000,$B490,I$1)),"")</f>
        <v/>
      </c>
      <c r="J490" s="81" t="str" cm="1">
        <f t="array" aca="1" ref="J490" ca="1">IF(AND($A490&lt;&gt;"",$A490&lt;&gt;"fin"),IF(INDEX(Dépenses!$A$2:$O$5000,$B490,J$1)="","",INDEX(Dépenses!$A$2:$O$5000,$B490,J$1)),"")</f>
        <v/>
      </c>
      <c r="K490" s="10" t="str" cm="1">
        <f t="array" aca="1" ref="K490" ca="1">IF(AND($A490&lt;&gt;"",$A490&lt;&gt;"fin"),IF(INDEX(Dépenses!$A$2:$T$5000,$B490,K$1)="","",INDEX(Dépenses!$A$2:$T$5000,$B490,K$1)),"")</f>
        <v/>
      </c>
      <c r="L490" s="10" t="str" cm="1">
        <f t="array" aca="1" ref="L490" ca="1">IF(AND($A490&lt;&gt;"",$A490&lt;&gt;"fin"),IF(INDEX(Dépenses!$A$2:$T$5000,$B490,L$1)="","",INDEX(Dépenses!$A$2:$T$5000,$B490,L$1)),"")</f>
        <v/>
      </c>
      <c r="M490" s="10" t="str" cm="1">
        <f t="array" aca="1" ref="M490" ca="1">IF(AND($A490&lt;&gt;"",$A490&lt;&gt;"fin"),IF(INDEX(Dépenses!$A$2:$T$5000,$B490,M$1)="","",INDEX(Dépenses!$A$2:$T$5000,$B490,M$1)),"")</f>
        <v/>
      </c>
      <c r="N490" s="10" t="str" cm="1">
        <f t="array" aca="1" ref="N490" ca="1">IF(AND($A490&lt;&gt;"",$A490&lt;&gt;"fin"),IF(INDEX(Dépenses!$A$2:$T$5000,$B490,N$1)="","",INDEX(Dépenses!$A$2:$T$5000,$B490,N$1)),"")</f>
        <v/>
      </c>
      <c r="O490" s="10" t="str" cm="1">
        <f t="array" aca="1" ref="O490" ca="1">IF(AND($A490&lt;&gt;"",$A490&lt;&gt;"fin"),IF(INDEX(Dépenses!$A$2:$T$5000,$B490,O$1)="","",INDEX(Dépenses!$A$2:$T$5000,$B490,O$1)),"")</f>
        <v/>
      </c>
      <c r="P490" s="10" t="str" cm="1">
        <f t="array" aca="1" ref="P490" ca="1">IF(AND($A490&lt;&gt;"",$A490&lt;&gt;"fin"),IF(INDEX(Dépenses!$A$2:$T$5000,$B490,P$1)="","",INDEX(Dépenses!$A$2:$T$5000,$B490,P$1)),"")</f>
        <v/>
      </c>
      <c r="Q490" s="10" t="str" cm="1">
        <f t="array" aca="1" ref="Q490" ca="1">IF(AND($A490&lt;&gt;"",$A490&lt;&gt;"fin"),IF(INDEX(Dépenses!$A$2:$T$5000,$B490,Q$1)="","",INDEX(Dépenses!$A$2:$T$5000,$B490,Q$1)),"")</f>
        <v/>
      </c>
      <c r="R490" s="10" t="str" cm="1">
        <f t="array" aca="1" ref="R490" ca="1">IF(AND($A490&lt;&gt;"",$A490&lt;&gt;"fin"),IF(INDEX(Dépenses!$A$2:$T$5000,$B490,R$1)="","",INDEX(Dépenses!$A$2:$T$5000,$B490,R$1)),"")</f>
        <v/>
      </c>
      <c r="S490" s="10" t="str" cm="1">
        <f t="array" aca="1" ref="S490" ca="1">IF(AND($A490&lt;&gt;"",$A490&lt;&gt;"fin"),IF(INDEX(Dépenses!$A$2:$T$5000,$B490,S$1)="","",INDEX(Dépenses!$A$2:$T$5000,$B490,S$1)),"")</f>
        <v/>
      </c>
      <c r="T490" s="10" t="str" cm="1">
        <f t="array" aca="1" ref="T490" ca="1">IF(AND($A490&lt;&gt;"",$A490&lt;&gt;"fin"),IF(INDEX(Dépenses!$A$2:$T$5000,$B490,T$1)="","",INDEX(Dépenses!$A$2:$T$5000,$B490,T$1)),"")</f>
        <v/>
      </c>
    </row>
    <row r="491" spans="1:20" x14ac:dyDescent="0.25">
      <c r="A491" t="str">
        <f ca="1">IF(OR(A490="",A490="fin"),"",IF(ISNA(MATCH($F$3,OFFSET(Dépenses!$F$2:$F$5000,B490,0),0)),"fin",MATCH($F$3,OFFSET(Dépenses!$F$2:$F$5000,B490,0),0)))</f>
        <v/>
      </c>
      <c r="B491" t="str">
        <f t="shared" ca="1" si="9"/>
        <v/>
      </c>
      <c r="D491" s="79" t="str" cm="1">
        <f t="array" aca="1" ref="D491" ca="1">IF(AND($A491&lt;&gt;"",$A491&lt;&gt;"fin"),IF(INDEX(Dépenses!$A$2:$O$5000,$B491,D$1)="","",INDEX(Dépenses!$A$2:$O$5000,$B491,D$1)),"")</f>
        <v/>
      </c>
      <c r="E491" s="79" t="str" cm="1">
        <f t="array" aca="1" ref="E491" ca="1">IF(AND($A491&lt;&gt;"",$A491&lt;&gt;"fin"),IF(INDEX(Dépenses!$A$2:$O$5000,$B491,E$1)="","",INDEX(Dépenses!$A$2:$O$5000,$B491,E$1)),"")</f>
        <v/>
      </c>
      <c r="F491" s="79" t="str" cm="1">
        <f t="array" aca="1" ref="F491" ca="1">IF(AND($A491&lt;&gt;"",$A491&lt;&gt;"fin"),IF(INDEX(Dépenses!$A$2:$O$5000,$B491,F$1)="","",INDEX(Dépenses!$A$2:$O$5000,$B491,F$1)),"")</f>
        <v/>
      </c>
      <c r="G491" s="80" t="str" cm="1">
        <f t="array" aca="1" ref="G491" ca="1">IF(AND($A491&lt;&gt;"",$A491&lt;&gt;"fin"),IF(INDEX(Dépenses!$A$2:$O$5000,$B491,G$1)="","",INDEX(Dépenses!$A$2:$O$5000,$B491,G$1)),"")</f>
        <v/>
      </c>
      <c r="H491" s="11" t="str" cm="1">
        <f t="array" aca="1" ref="H491" ca="1">IF(AND($A491&lt;&gt;"",$A491&lt;&gt;"fin"),IF(INDEX(Dépenses!$A$2:$O$5000,$B491,H$1)="","",INDEX(Dépenses!$A$2:$O$5000,$B491,H$1)),"")</f>
        <v/>
      </c>
      <c r="I491" s="79" t="str" cm="1">
        <f t="array" aca="1" ref="I491" ca="1">IF(AND($A491&lt;&gt;"",$A491&lt;&gt;"fin"),IF(INDEX(Dépenses!$A$2:$O$5000,$B491,I$1)="","",INDEX(Dépenses!$A$2:$O$5000,$B491,I$1)),"")</f>
        <v/>
      </c>
      <c r="J491" s="81" t="str" cm="1">
        <f t="array" aca="1" ref="J491" ca="1">IF(AND($A491&lt;&gt;"",$A491&lt;&gt;"fin"),IF(INDEX(Dépenses!$A$2:$O$5000,$B491,J$1)="","",INDEX(Dépenses!$A$2:$O$5000,$B491,J$1)),"")</f>
        <v/>
      </c>
      <c r="K491" s="10" t="str" cm="1">
        <f t="array" aca="1" ref="K491" ca="1">IF(AND($A491&lt;&gt;"",$A491&lt;&gt;"fin"),IF(INDEX(Dépenses!$A$2:$T$5000,$B491,K$1)="","",INDEX(Dépenses!$A$2:$T$5000,$B491,K$1)),"")</f>
        <v/>
      </c>
      <c r="L491" s="10" t="str" cm="1">
        <f t="array" aca="1" ref="L491" ca="1">IF(AND($A491&lt;&gt;"",$A491&lt;&gt;"fin"),IF(INDEX(Dépenses!$A$2:$T$5000,$B491,L$1)="","",INDEX(Dépenses!$A$2:$T$5000,$B491,L$1)),"")</f>
        <v/>
      </c>
      <c r="M491" s="10" t="str" cm="1">
        <f t="array" aca="1" ref="M491" ca="1">IF(AND($A491&lt;&gt;"",$A491&lt;&gt;"fin"),IF(INDEX(Dépenses!$A$2:$T$5000,$B491,M$1)="","",INDEX(Dépenses!$A$2:$T$5000,$B491,M$1)),"")</f>
        <v/>
      </c>
      <c r="N491" s="10" t="str" cm="1">
        <f t="array" aca="1" ref="N491" ca="1">IF(AND($A491&lt;&gt;"",$A491&lt;&gt;"fin"),IF(INDEX(Dépenses!$A$2:$T$5000,$B491,N$1)="","",INDEX(Dépenses!$A$2:$T$5000,$B491,N$1)),"")</f>
        <v/>
      </c>
      <c r="O491" s="10" t="str" cm="1">
        <f t="array" aca="1" ref="O491" ca="1">IF(AND($A491&lt;&gt;"",$A491&lt;&gt;"fin"),IF(INDEX(Dépenses!$A$2:$T$5000,$B491,O$1)="","",INDEX(Dépenses!$A$2:$T$5000,$B491,O$1)),"")</f>
        <v/>
      </c>
      <c r="P491" s="10" t="str" cm="1">
        <f t="array" aca="1" ref="P491" ca="1">IF(AND($A491&lt;&gt;"",$A491&lt;&gt;"fin"),IF(INDEX(Dépenses!$A$2:$T$5000,$B491,P$1)="","",INDEX(Dépenses!$A$2:$T$5000,$B491,P$1)),"")</f>
        <v/>
      </c>
      <c r="Q491" s="10" t="str" cm="1">
        <f t="array" aca="1" ref="Q491" ca="1">IF(AND($A491&lt;&gt;"",$A491&lt;&gt;"fin"),IF(INDEX(Dépenses!$A$2:$T$5000,$B491,Q$1)="","",INDEX(Dépenses!$A$2:$T$5000,$B491,Q$1)),"")</f>
        <v/>
      </c>
      <c r="R491" s="10" t="str" cm="1">
        <f t="array" aca="1" ref="R491" ca="1">IF(AND($A491&lt;&gt;"",$A491&lt;&gt;"fin"),IF(INDEX(Dépenses!$A$2:$T$5000,$B491,R$1)="","",INDEX(Dépenses!$A$2:$T$5000,$B491,R$1)),"")</f>
        <v/>
      </c>
      <c r="S491" s="10" t="str" cm="1">
        <f t="array" aca="1" ref="S491" ca="1">IF(AND($A491&lt;&gt;"",$A491&lt;&gt;"fin"),IF(INDEX(Dépenses!$A$2:$T$5000,$B491,S$1)="","",INDEX(Dépenses!$A$2:$T$5000,$B491,S$1)),"")</f>
        <v/>
      </c>
      <c r="T491" s="10" t="str" cm="1">
        <f t="array" aca="1" ref="T491" ca="1">IF(AND($A491&lt;&gt;"",$A491&lt;&gt;"fin"),IF(INDEX(Dépenses!$A$2:$T$5000,$B491,T$1)="","",INDEX(Dépenses!$A$2:$T$5000,$B491,T$1)),"")</f>
        <v/>
      </c>
    </row>
    <row r="492" spans="1:20" x14ac:dyDescent="0.25">
      <c r="A492" t="str">
        <f ca="1">IF(OR(A491="",A491="fin"),"",IF(ISNA(MATCH($F$3,OFFSET(Dépenses!$F$2:$F$5000,B491,0),0)),"fin",MATCH($F$3,OFFSET(Dépenses!$F$2:$F$5000,B491,0),0)))</f>
        <v/>
      </c>
      <c r="B492" t="str">
        <f t="shared" ca="1" si="9"/>
        <v/>
      </c>
      <c r="D492" s="79" t="str" cm="1">
        <f t="array" aca="1" ref="D492" ca="1">IF(AND($A492&lt;&gt;"",$A492&lt;&gt;"fin"),IF(INDEX(Dépenses!$A$2:$O$5000,$B492,D$1)="","",INDEX(Dépenses!$A$2:$O$5000,$B492,D$1)),"")</f>
        <v/>
      </c>
      <c r="E492" s="79" t="str" cm="1">
        <f t="array" aca="1" ref="E492" ca="1">IF(AND($A492&lt;&gt;"",$A492&lt;&gt;"fin"),IF(INDEX(Dépenses!$A$2:$O$5000,$B492,E$1)="","",INDEX(Dépenses!$A$2:$O$5000,$B492,E$1)),"")</f>
        <v/>
      </c>
      <c r="F492" s="79" t="str" cm="1">
        <f t="array" aca="1" ref="F492" ca="1">IF(AND($A492&lt;&gt;"",$A492&lt;&gt;"fin"),IF(INDEX(Dépenses!$A$2:$O$5000,$B492,F$1)="","",INDEX(Dépenses!$A$2:$O$5000,$B492,F$1)),"")</f>
        <v/>
      </c>
      <c r="G492" s="80" t="str" cm="1">
        <f t="array" aca="1" ref="G492" ca="1">IF(AND($A492&lt;&gt;"",$A492&lt;&gt;"fin"),IF(INDEX(Dépenses!$A$2:$O$5000,$B492,G$1)="","",INDEX(Dépenses!$A$2:$O$5000,$B492,G$1)),"")</f>
        <v/>
      </c>
      <c r="H492" s="11" t="str" cm="1">
        <f t="array" aca="1" ref="H492" ca="1">IF(AND($A492&lt;&gt;"",$A492&lt;&gt;"fin"),IF(INDEX(Dépenses!$A$2:$O$5000,$B492,H$1)="","",INDEX(Dépenses!$A$2:$O$5000,$B492,H$1)),"")</f>
        <v/>
      </c>
      <c r="I492" s="79" t="str" cm="1">
        <f t="array" aca="1" ref="I492" ca="1">IF(AND($A492&lt;&gt;"",$A492&lt;&gt;"fin"),IF(INDEX(Dépenses!$A$2:$O$5000,$B492,I$1)="","",INDEX(Dépenses!$A$2:$O$5000,$B492,I$1)),"")</f>
        <v/>
      </c>
      <c r="J492" s="81" t="str" cm="1">
        <f t="array" aca="1" ref="J492" ca="1">IF(AND($A492&lt;&gt;"",$A492&lt;&gt;"fin"),IF(INDEX(Dépenses!$A$2:$O$5000,$B492,J$1)="","",INDEX(Dépenses!$A$2:$O$5000,$B492,J$1)),"")</f>
        <v/>
      </c>
      <c r="K492" s="10" t="str" cm="1">
        <f t="array" aca="1" ref="K492" ca="1">IF(AND($A492&lt;&gt;"",$A492&lt;&gt;"fin"),IF(INDEX(Dépenses!$A$2:$T$5000,$B492,K$1)="","",INDEX(Dépenses!$A$2:$T$5000,$B492,K$1)),"")</f>
        <v/>
      </c>
      <c r="L492" s="10" t="str" cm="1">
        <f t="array" aca="1" ref="L492" ca="1">IF(AND($A492&lt;&gt;"",$A492&lt;&gt;"fin"),IF(INDEX(Dépenses!$A$2:$T$5000,$B492,L$1)="","",INDEX(Dépenses!$A$2:$T$5000,$B492,L$1)),"")</f>
        <v/>
      </c>
      <c r="M492" s="10" t="str" cm="1">
        <f t="array" aca="1" ref="M492" ca="1">IF(AND($A492&lt;&gt;"",$A492&lt;&gt;"fin"),IF(INDEX(Dépenses!$A$2:$T$5000,$B492,M$1)="","",INDEX(Dépenses!$A$2:$T$5000,$B492,M$1)),"")</f>
        <v/>
      </c>
      <c r="N492" s="10" t="str" cm="1">
        <f t="array" aca="1" ref="N492" ca="1">IF(AND($A492&lt;&gt;"",$A492&lt;&gt;"fin"),IF(INDEX(Dépenses!$A$2:$T$5000,$B492,N$1)="","",INDEX(Dépenses!$A$2:$T$5000,$B492,N$1)),"")</f>
        <v/>
      </c>
      <c r="O492" s="10" t="str" cm="1">
        <f t="array" aca="1" ref="O492" ca="1">IF(AND($A492&lt;&gt;"",$A492&lt;&gt;"fin"),IF(INDEX(Dépenses!$A$2:$T$5000,$B492,O$1)="","",INDEX(Dépenses!$A$2:$T$5000,$B492,O$1)),"")</f>
        <v/>
      </c>
      <c r="P492" s="10" t="str" cm="1">
        <f t="array" aca="1" ref="P492" ca="1">IF(AND($A492&lt;&gt;"",$A492&lt;&gt;"fin"),IF(INDEX(Dépenses!$A$2:$T$5000,$B492,P$1)="","",INDEX(Dépenses!$A$2:$T$5000,$B492,P$1)),"")</f>
        <v/>
      </c>
      <c r="Q492" s="10" t="str" cm="1">
        <f t="array" aca="1" ref="Q492" ca="1">IF(AND($A492&lt;&gt;"",$A492&lt;&gt;"fin"),IF(INDEX(Dépenses!$A$2:$T$5000,$B492,Q$1)="","",INDEX(Dépenses!$A$2:$T$5000,$B492,Q$1)),"")</f>
        <v/>
      </c>
      <c r="R492" s="10" t="str" cm="1">
        <f t="array" aca="1" ref="R492" ca="1">IF(AND($A492&lt;&gt;"",$A492&lt;&gt;"fin"),IF(INDEX(Dépenses!$A$2:$T$5000,$B492,R$1)="","",INDEX(Dépenses!$A$2:$T$5000,$B492,R$1)),"")</f>
        <v/>
      </c>
      <c r="S492" s="10" t="str" cm="1">
        <f t="array" aca="1" ref="S492" ca="1">IF(AND($A492&lt;&gt;"",$A492&lt;&gt;"fin"),IF(INDEX(Dépenses!$A$2:$T$5000,$B492,S$1)="","",INDEX(Dépenses!$A$2:$T$5000,$B492,S$1)),"")</f>
        <v/>
      </c>
      <c r="T492" s="10" t="str" cm="1">
        <f t="array" aca="1" ref="T492" ca="1">IF(AND($A492&lt;&gt;"",$A492&lt;&gt;"fin"),IF(INDEX(Dépenses!$A$2:$T$5000,$B492,T$1)="","",INDEX(Dépenses!$A$2:$T$5000,$B492,T$1)),"")</f>
        <v/>
      </c>
    </row>
    <row r="493" spans="1:20" x14ac:dyDescent="0.25">
      <c r="A493" t="str">
        <f ca="1">IF(OR(A492="",A492="fin"),"",IF(ISNA(MATCH($F$3,OFFSET(Dépenses!$F$2:$F$5000,B492,0),0)),"fin",MATCH($F$3,OFFSET(Dépenses!$F$2:$F$5000,B492,0),0)))</f>
        <v/>
      </c>
      <c r="B493" t="str">
        <f t="shared" ca="1" si="9"/>
        <v/>
      </c>
      <c r="D493" s="79" t="str" cm="1">
        <f t="array" aca="1" ref="D493" ca="1">IF(AND($A493&lt;&gt;"",$A493&lt;&gt;"fin"),IF(INDEX(Dépenses!$A$2:$O$5000,$B493,D$1)="","",INDEX(Dépenses!$A$2:$O$5000,$B493,D$1)),"")</f>
        <v/>
      </c>
      <c r="E493" s="79" t="str" cm="1">
        <f t="array" aca="1" ref="E493" ca="1">IF(AND($A493&lt;&gt;"",$A493&lt;&gt;"fin"),IF(INDEX(Dépenses!$A$2:$O$5000,$B493,E$1)="","",INDEX(Dépenses!$A$2:$O$5000,$B493,E$1)),"")</f>
        <v/>
      </c>
      <c r="F493" s="79" t="str" cm="1">
        <f t="array" aca="1" ref="F493" ca="1">IF(AND($A493&lt;&gt;"",$A493&lt;&gt;"fin"),IF(INDEX(Dépenses!$A$2:$O$5000,$B493,F$1)="","",INDEX(Dépenses!$A$2:$O$5000,$B493,F$1)),"")</f>
        <v/>
      </c>
      <c r="G493" s="80" t="str" cm="1">
        <f t="array" aca="1" ref="G493" ca="1">IF(AND($A493&lt;&gt;"",$A493&lt;&gt;"fin"),IF(INDEX(Dépenses!$A$2:$O$5000,$B493,G$1)="","",INDEX(Dépenses!$A$2:$O$5000,$B493,G$1)),"")</f>
        <v/>
      </c>
      <c r="H493" s="11" t="str" cm="1">
        <f t="array" aca="1" ref="H493" ca="1">IF(AND($A493&lt;&gt;"",$A493&lt;&gt;"fin"),IF(INDEX(Dépenses!$A$2:$O$5000,$B493,H$1)="","",INDEX(Dépenses!$A$2:$O$5000,$B493,H$1)),"")</f>
        <v/>
      </c>
      <c r="I493" s="79" t="str" cm="1">
        <f t="array" aca="1" ref="I493" ca="1">IF(AND($A493&lt;&gt;"",$A493&lt;&gt;"fin"),IF(INDEX(Dépenses!$A$2:$O$5000,$B493,I$1)="","",INDEX(Dépenses!$A$2:$O$5000,$B493,I$1)),"")</f>
        <v/>
      </c>
      <c r="J493" s="81" t="str" cm="1">
        <f t="array" aca="1" ref="J493" ca="1">IF(AND($A493&lt;&gt;"",$A493&lt;&gt;"fin"),IF(INDEX(Dépenses!$A$2:$O$5000,$B493,J$1)="","",INDEX(Dépenses!$A$2:$O$5000,$B493,J$1)),"")</f>
        <v/>
      </c>
      <c r="K493" s="10" t="str" cm="1">
        <f t="array" aca="1" ref="K493" ca="1">IF(AND($A493&lt;&gt;"",$A493&lt;&gt;"fin"),IF(INDEX(Dépenses!$A$2:$T$5000,$B493,K$1)="","",INDEX(Dépenses!$A$2:$T$5000,$B493,K$1)),"")</f>
        <v/>
      </c>
      <c r="L493" s="10" t="str" cm="1">
        <f t="array" aca="1" ref="L493" ca="1">IF(AND($A493&lt;&gt;"",$A493&lt;&gt;"fin"),IF(INDEX(Dépenses!$A$2:$T$5000,$B493,L$1)="","",INDEX(Dépenses!$A$2:$T$5000,$B493,L$1)),"")</f>
        <v/>
      </c>
      <c r="M493" s="10" t="str" cm="1">
        <f t="array" aca="1" ref="M493" ca="1">IF(AND($A493&lt;&gt;"",$A493&lt;&gt;"fin"),IF(INDEX(Dépenses!$A$2:$T$5000,$B493,M$1)="","",INDEX(Dépenses!$A$2:$T$5000,$B493,M$1)),"")</f>
        <v/>
      </c>
      <c r="N493" s="10" t="str" cm="1">
        <f t="array" aca="1" ref="N493" ca="1">IF(AND($A493&lt;&gt;"",$A493&lt;&gt;"fin"),IF(INDEX(Dépenses!$A$2:$T$5000,$B493,N$1)="","",INDEX(Dépenses!$A$2:$T$5000,$B493,N$1)),"")</f>
        <v/>
      </c>
      <c r="O493" s="10" t="str" cm="1">
        <f t="array" aca="1" ref="O493" ca="1">IF(AND($A493&lt;&gt;"",$A493&lt;&gt;"fin"),IF(INDEX(Dépenses!$A$2:$T$5000,$B493,O$1)="","",INDEX(Dépenses!$A$2:$T$5000,$B493,O$1)),"")</f>
        <v/>
      </c>
      <c r="P493" s="10" t="str" cm="1">
        <f t="array" aca="1" ref="P493" ca="1">IF(AND($A493&lt;&gt;"",$A493&lt;&gt;"fin"),IF(INDEX(Dépenses!$A$2:$T$5000,$B493,P$1)="","",INDEX(Dépenses!$A$2:$T$5000,$B493,P$1)),"")</f>
        <v/>
      </c>
      <c r="Q493" s="10" t="str" cm="1">
        <f t="array" aca="1" ref="Q493" ca="1">IF(AND($A493&lt;&gt;"",$A493&lt;&gt;"fin"),IF(INDEX(Dépenses!$A$2:$T$5000,$B493,Q$1)="","",INDEX(Dépenses!$A$2:$T$5000,$B493,Q$1)),"")</f>
        <v/>
      </c>
      <c r="R493" s="10" t="str" cm="1">
        <f t="array" aca="1" ref="R493" ca="1">IF(AND($A493&lt;&gt;"",$A493&lt;&gt;"fin"),IF(INDEX(Dépenses!$A$2:$T$5000,$B493,R$1)="","",INDEX(Dépenses!$A$2:$T$5000,$B493,R$1)),"")</f>
        <v/>
      </c>
      <c r="S493" s="10" t="str" cm="1">
        <f t="array" aca="1" ref="S493" ca="1">IF(AND($A493&lt;&gt;"",$A493&lt;&gt;"fin"),IF(INDEX(Dépenses!$A$2:$T$5000,$B493,S$1)="","",INDEX(Dépenses!$A$2:$T$5000,$B493,S$1)),"")</f>
        <v/>
      </c>
      <c r="T493" s="10" t="str" cm="1">
        <f t="array" aca="1" ref="T493" ca="1">IF(AND($A493&lt;&gt;"",$A493&lt;&gt;"fin"),IF(INDEX(Dépenses!$A$2:$T$5000,$B493,T$1)="","",INDEX(Dépenses!$A$2:$T$5000,$B493,T$1)),"")</f>
        <v/>
      </c>
    </row>
    <row r="494" spans="1:20" x14ac:dyDescent="0.25">
      <c r="A494" t="str">
        <f ca="1">IF(OR(A493="",A493="fin"),"",IF(ISNA(MATCH($F$3,OFFSET(Dépenses!$F$2:$F$5000,B493,0),0)),"fin",MATCH($F$3,OFFSET(Dépenses!$F$2:$F$5000,B493,0),0)))</f>
        <v/>
      </c>
      <c r="B494" t="str">
        <f t="shared" ca="1" si="9"/>
        <v/>
      </c>
      <c r="D494" s="79" t="str" cm="1">
        <f t="array" aca="1" ref="D494" ca="1">IF(AND($A494&lt;&gt;"",$A494&lt;&gt;"fin"),IF(INDEX(Dépenses!$A$2:$O$5000,$B494,D$1)="","",INDEX(Dépenses!$A$2:$O$5000,$B494,D$1)),"")</f>
        <v/>
      </c>
      <c r="E494" s="79" t="str" cm="1">
        <f t="array" aca="1" ref="E494" ca="1">IF(AND($A494&lt;&gt;"",$A494&lt;&gt;"fin"),IF(INDEX(Dépenses!$A$2:$O$5000,$B494,E$1)="","",INDEX(Dépenses!$A$2:$O$5000,$B494,E$1)),"")</f>
        <v/>
      </c>
      <c r="F494" s="79" t="str" cm="1">
        <f t="array" aca="1" ref="F494" ca="1">IF(AND($A494&lt;&gt;"",$A494&lt;&gt;"fin"),IF(INDEX(Dépenses!$A$2:$O$5000,$B494,F$1)="","",INDEX(Dépenses!$A$2:$O$5000,$B494,F$1)),"")</f>
        <v/>
      </c>
      <c r="G494" s="80" t="str" cm="1">
        <f t="array" aca="1" ref="G494" ca="1">IF(AND($A494&lt;&gt;"",$A494&lt;&gt;"fin"),IF(INDEX(Dépenses!$A$2:$O$5000,$B494,G$1)="","",INDEX(Dépenses!$A$2:$O$5000,$B494,G$1)),"")</f>
        <v/>
      </c>
      <c r="H494" s="11" t="str" cm="1">
        <f t="array" aca="1" ref="H494" ca="1">IF(AND($A494&lt;&gt;"",$A494&lt;&gt;"fin"),IF(INDEX(Dépenses!$A$2:$O$5000,$B494,H$1)="","",INDEX(Dépenses!$A$2:$O$5000,$B494,H$1)),"")</f>
        <v/>
      </c>
      <c r="I494" s="79" t="str" cm="1">
        <f t="array" aca="1" ref="I494" ca="1">IF(AND($A494&lt;&gt;"",$A494&lt;&gt;"fin"),IF(INDEX(Dépenses!$A$2:$O$5000,$B494,I$1)="","",INDEX(Dépenses!$A$2:$O$5000,$B494,I$1)),"")</f>
        <v/>
      </c>
      <c r="J494" s="81" t="str" cm="1">
        <f t="array" aca="1" ref="J494" ca="1">IF(AND($A494&lt;&gt;"",$A494&lt;&gt;"fin"),IF(INDEX(Dépenses!$A$2:$O$5000,$B494,J$1)="","",INDEX(Dépenses!$A$2:$O$5000,$B494,J$1)),"")</f>
        <v/>
      </c>
      <c r="K494" s="10" t="str" cm="1">
        <f t="array" aca="1" ref="K494" ca="1">IF(AND($A494&lt;&gt;"",$A494&lt;&gt;"fin"),IF(INDEX(Dépenses!$A$2:$T$5000,$B494,K$1)="","",INDEX(Dépenses!$A$2:$T$5000,$B494,K$1)),"")</f>
        <v/>
      </c>
      <c r="L494" s="10" t="str" cm="1">
        <f t="array" aca="1" ref="L494" ca="1">IF(AND($A494&lt;&gt;"",$A494&lt;&gt;"fin"),IF(INDEX(Dépenses!$A$2:$T$5000,$B494,L$1)="","",INDEX(Dépenses!$A$2:$T$5000,$B494,L$1)),"")</f>
        <v/>
      </c>
      <c r="M494" s="10" t="str" cm="1">
        <f t="array" aca="1" ref="M494" ca="1">IF(AND($A494&lt;&gt;"",$A494&lt;&gt;"fin"),IF(INDEX(Dépenses!$A$2:$T$5000,$B494,M$1)="","",INDEX(Dépenses!$A$2:$T$5000,$B494,M$1)),"")</f>
        <v/>
      </c>
      <c r="N494" s="10" t="str" cm="1">
        <f t="array" aca="1" ref="N494" ca="1">IF(AND($A494&lt;&gt;"",$A494&lt;&gt;"fin"),IF(INDEX(Dépenses!$A$2:$T$5000,$B494,N$1)="","",INDEX(Dépenses!$A$2:$T$5000,$B494,N$1)),"")</f>
        <v/>
      </c>
      <c r="O494" s="10" t="str" cm="1">
        <f t="array" aca="1" ref="O494" ca="1">IF(AND($A494&lt;&gt;"",$A494&lt;&gt;"fin"),IF(INDEX(Dépenses!$A$2:$T$5000,$B494,O$1)="","",INDEX(Dépenses!$A$2:$T$5000,$B494,O$1)),"")</f>
        <v/>
      </c>
      <c r="P494" s="10" t="str" cm="1">
        <f t="array" aca="1" ref="P494" ca="1">IF(AND($A494&lt;&gt;"",$A494&lt;&gt;"fin"),IF(INDEX(Dépenses!$A$2:$T$5000,$B494,P$1)="","",INDEX(Dépenses!$A$2:$T$5000,$B494,P$1)),"")</f>
        <v/>
      </c>
      <c r="Q494" s="10" t="str" cm="1">
        <f t="array" aca="1" ref="Q494" ca="1">IF(AND($A494&lt;&gt;"",$A494&lt;&gt;"fin"),IF(INDEX(Dépenses!$A$2:$T$5000,$B494,Q$1)="","",INDEX(Dépenses!$A$2:$T$5000,$B494,Q$1)),"")</f>
        <v/>
      </c>
      <c r="R494" s="10" t="str" cm="1">
        <f t="array" aca="1" ref="R494" ca="1">IF(AND($A494&lt;&gt;"",$A494&lt;&gt;"fin"),IF(INDEX(Dépenses!$A$2:$T$5000,$B494,R$1)="","",INDEX(Dépenses!$A$2:$T$5000,$B494,R$1)),"")</f>
        <v/>
      </c>
      <c r="S494" s="10" t="str" cm="1">
        <f t="array" aca="1" ref="S494" ca="1">IF(AND($A494&lt;&gt;"",$A494&lt;&gt;"fin"),IF(INDEX(Dépenses!$A$2:$T$5000,$B494,S$1)="","",INDEX(Dépenses!$A$2:$T$5000,$B494,S$1)),"")</f>
        <v/>
      </c>
      <c r="T494" s="10" t="str" cm="1">
        <f t="array" aca="1" ref="T494" ca="1">IF(AND($A494&lt;&gt;"",$A494&lt;&gt;"fin"),IF(INDEX(Dépenses!$A$2:$T$5000,$B494,T$1)="","",INDEX(Dépenses!$A$2:$T$5000,$B494,T$1)),"")</f>
        <v/>
      </c>
    </row>
    <row r="495" spans="1:20" x14ac:dyDescent="0.25">
      <c r="A495" t="str">
        <f ca="1">IF(OR(A494="",A494="fin"),"",IF(ISNA(MATCH($F$3,OFFSET(Dépenses!$F$2:$F$5000,B494,0),0)),"fin",MATCH($F$3,OFFSET(Dépenses!$F$2:$F$5000,B494,0),0)))</f>
        <v/>
      </c>
      <c r="B495" t="str">
        <f t="shared" ca="1" si="9"/>
        <v/>
      </c>
      <c r="D495" s="79" t="str" cm="1">
        <f t="array" aca="1" ref="D495" ca="1">IF(AND($A495&lt;&gt;"",$A495&lt;&gt;"fin"),IF(INDEX(Dépenses!$A$2:$O$5000,$B495,D$1)="","",INDEX(Dépenses!$A$2:$O$5000,$B495,D$1)),"")</f>
        <v/>
      </c>
      <c r="E495" s="79" t="str" cm="1">
        <f t="array" aca="1" ref="E495" ca="1">IF(AND($A495&lt;&gt;"",$A495&lt;&gt;"fin"),IF(INDEX(Dépenses!$A$2:$O$5000,$B495,E$1)="","",INDEX(Dépenses!$A$2:$O$5000,$B495,E$1)),"")</f>
        <v/>
      </c>
      <c r="F495" s="79" t="str" cm="1">
        <f t="array" aca="1" ref="F495" ca="1">IF(AND($A495&lt;&gt;"",$A495&lt;&gt;"fin"),IF(INDEX(Dépenses!$A$2:$O$5000,$B495,F$1)="","",INDEX(Dépenses!$A$2:$O$5000,$B495,F$1)),"")</f>
        <v/>
      </c>
      <c r="G495" s="80" t="str" cm="1">
        <f t="array" aca="1" ref="G495" ca="1">IF(AND($A495&lt;&gt;"",$A495&lt;&gt;"fin"),IF(INDEX(Dépenses!$A$2:$O$5000,$B495,G$1)="","",INDEX(Dépenses!$A$2:$O$5000,$B495,G$1)),"")</f>
        <v/>
      </c>
      <c r="H495" s="11" t="str" cm="1">
        <f t="array" aca="1" ref="H495" ca="1">IF(AND($A495&lt;&gt;"",$A495&lt;&gt;"fin"),IF(INDEX(Dépenses!$A$2:$O$5000,$B495,H$1)="","",INDEX(Dépenses!$A$2:$O$5000,$B495,H$1)),"")</f>
        <v/>
      </c>
      <c r="I495" s="79" t="str" cm="1">
        <f t="array" aca="1" ref="I495" ca="1">IF(AND($A495&lt;&gt;"",$A495&lt;&gt;"fin"),IF(INDEX(Dépenses!$A$2:$O$5000,$B495,I$1)="","",INDEX(Dépenses!$A$2:$O$5000,$B495,I$1)),"")</f>
        <v/>
      </c>
      <c r="J495" s="81" t="str" cm="1">
        <f t="array" aca="1" ref="J495" ca="1">IF(AND($A495&lt;&gt;"",$A495&lt;&gt;"fin"),IF(INDEX(Dépenses!$A$2:$O$5000,$B495,J$1)="","",INDEX(Dépenses!$A$2:$O$5000,$B495,J$1)),"")</f>
        <v/>
      </c>
      <c r="K495" s="10" t="str" cm="1">
        <f t="array" aca="1" ref="K495" ca="1">IF(AND($A495&lt;&gt;"",$A495&lt;&gt;"fin"),IF(INDEX(Dépenses!$A$2:$T$5000,$B495,K$1)="","",INDEX(Dépenses!$A$2:$T$5000,$B495,K$1)),"")</f>
        <v/>
      </c>
      <c r="L495" s="10" t="str" cm="1">
        <f t="array" aca="1" ref="L495" ca="1">IF(AND($A495&lt;&gt;"",$A495&lt;&gt;"fin"),IF(INDEX(Dépenses!$A$2:$T$5000,$B495,L$1)="","",INDEX(Dépenses!$A$2:$T$5000,$B495,L$1)),"")</f>
        <v/>
      </c>
      <c r="M495" s="10" t="str" cm="1">
        <f t="array" aca="1" ref="M495" ca="1">IF(AND($A495&lt;&gt;"",$A495&lt;&gt;"fin"),IF(INDEX(Dépenses!$A$2:$T$5000,$B495,M$1)="","",INDEX(Dépenses!$A$2:$T$5000,$B495,M$1)),"")</f>
        <v/>
      </c>
      <c r="N495" s="10" t="str" cm="1">
        <f t="array" aca="1" ref="N495" ca="1">IF(AND($A495&lt;&gt;"",$A495&lt;&gt;"fin"),IF(INDEX(Dépenses!$A$2:$T$5000,$B495,N$1)="","",INDEX(Dépenses!$A$2:$T$5000,$B495,N$1)),"")</f>
        <v/>
      </c>
      <c r="O495" s="10" t="str" cm="1">
        <f t="array" aca="1" ref="O495" ca="1">IF(AND($A495&lt;&gt;"",$A495&lt;&gt;"fin"),IF(INDEX(Dépenses!$A$2:$T$5000,$B495,O$1)="","",INDEX(Dépenses!$A$2:$T$5000,$B495,O$1)),"")</f>
        <v/>
      </c>
      <c r="P495" s="10" t="str" cm="1">
        <f t="array" aca="1" ref="P495" ca="1">IF(AND($A495&lt;&gt;"",$A495&lt;&gt;"fin"),IF(INDEX(Dépenses!$A$2:$T$5000,$B495,P$1)="","",INDEX(Dépenses!$A$2:$T$5000,$B495,P$1)),"")</f>
        <v/>
      </c>
      <c r="Q495" s="10" t="str" cm="1">
        <f t="array" aca="1" ref="Q495" ca="1">IF(AND($A495&lt;&gt;"",$A495&lt;&gt;"fin"),IF(INDEX(Dépenses!$A$2:$T$5000,$B495,Q$1)="","",INDEX(Dépenses!$A$2:$T$5000,$B495,Q$1)),"")</f>
        <v/>
      </c>
      <c r="R495" s="10" t="str" cm="1">
        <f t="array" aca="1" ref="R495" ca="1">IF(AND($A495&lt;&gt;"",$A495&lt;&gt;"fin"),IF(INDEX(Dépenses!$A$2:$T$5000,$B495,R$1)="","",INDEX(Dépenses!$A$2:$T$5000,$B495,R$1)),"")</f>
        <v/>
      </c>
      <c r="S495" s="10" t="str" cm="1">
        <f t="array" aca="1" ref="S495" ca="1">IF(AND($A495&lt;&gt;"",$A495&lt;&gt;"fin"),IF(INDEX(Dépenses!$A$2:$T$5000,$B495,S$1)="","",INDEX(Dépenses!$A$2:$T$5000,$B495,S$1)),"")</f>
        <v/>
      </c>
      <c r="T495" s="10" t="str" cm="1">
        <f t="array" aca="1" ref="T495" ca="1">IF(AND($A495&lt;&gt;"",$A495&lt;&gt;"fin"),IF(INDEX(Dépenses!$A$2:$T$5000,$B495,T$1)="","",INDEX(Dépenses!$A$2:$T$5000,$B495,T$1)),"")</f>
        <v/>
      </c>
    </row>
    <row r="496" spans="1:20" x14ac:dyDescent="0.25">
      <c r="A496" t="str">
        <f ca="1">IF(OR(A495="",A495="fin"),"",IF(ISNA(MATCH($F$3,OFFSET(Dépenses!$F$2:$F$5000,B495,0),0)),"fin",MATCH($F$3,OFFSET(Dépenses!$F$2:$F$5000,B495,0),0)))</f>
        <v/>
      </c>
      <c r="B496" t="str">
        <f t="shared" ca="1" si="9"/>
        <v/>
      </c>
      <c r="D496" s="79" t="str" cm="1">
        <f t="array" aca="1" ref="D496" ca="1">IF(AND($A496&lt;&gt;"",$A496&lt;&gt;"fin"),IF(INDEX(Dépenses!$A$2:$O$5000,$B496,D$1)="","",INDEX(Dépenses!$A$2:$O$5000,$B496,D$1)),"")</f>
        <v/>
      </c>
      <c r="E496" s="79" t="str" cm="1">
        <f t="array" aca="1" ref="E496" ca="1">IF(AND($A496&lt;&gt;"",$A496&lt;&gt;"fin"),IF(INDEX(Dépenses!$A$2:$O$5000,$B496,E$1)="","",INDEX(Dépenses!$A$2:$O$5000,$B496,E$1)),"")</f>
        <v/>
      </c>
      <c r="F496" s="79" t="str" cm="1">
        <f t="array" aca="1" ref="F496" ca="1">IF(AND($A496&lt;&gt;"",$A496&lt;&gt;"fin"),IF(INDEX(Dépenses!$A$2:$O$5000,$B496,F$1)="","",INDEX(Dépenses!$A$2:$O$5000,$B496,F$1)),"")</f>
        <v/>
      </c>
      <c r="G496" s="80" t="str" cm="1">
        <f t="array" aca="1" ref="G496" ca="1">IF(AND($A496&lt;&gt;"",$A496&lt;&gt;"fin"),IF(INDEX(Dépenses!$A$2:$O$5000,$B496,G$1)="","",INDEX(Dépenses!$A$2:$O$5000,$B496,G$1)),"")</f>
        <v/>
      </c>
      <c r="H496" s="11" t="str" cm="1">
        <f t="array" aca="1" ref="H496" ca="1">IF(AND($A496&lt;&gt;"",$A496&lt;&gt;"fin"),IF(INDEX(Dépenses!$A$2:$O$5000,$B496,H$1)="","",INDEX(Dépenses!$A$2:$O$5000,$B496,H$1)),"")</f>
        <v/>
      </c>
      <c r="I496" s="79" t="str" cm="1">
        <f t="array" aca="1" ref="I496" ca="1">IF(AND($A496&lt;&gt;"",$A496&lt;&gt;"fin"),IF(INDEX(Dépenses!$A$2:$O$5000,$B496,I$1)="","",INDEX(Dépenses!$A$2:$O$5000,$B496,I$1)),"")</f>
        <v/>
      </c>
      <c r="J496" s="81" t="str" cm="1">
        <f t="array" aca="1" ref="J496" ca="1">IF(AND($A496&lt;&gt;"",$A496&lt;&gt;"fin"),IF(INDEX(Dépenses!$A$2:$O$5000,$B496,J$1)="","",INDEX(Dépenses!$A$2:$O$5000,$B496,J$1)),"")</f>
        <v/>
      </c>
      <c r="K496" s="10" t="str" cm="1">
        <f t="array" aca="1" ref="K496" ca="1">IF(AND($A496&lt;&gt;"",$A496&lt;&gt;"fin"),IF(INDEX(Dépenses!$A$2:$T$5000,$B496,K$1)="","",INDEX(Dépenses!$A$2:$T$5000,$B496,K$1)),"")</f>
        <v/>
      </c>
      <c r="L496" s="10" t="str" cm="1">
        <f t="array" aca="1" ref="L496" ca="1">IF(AND($A496&lt;&gt;"",$A496&lt;&gt;"fin"),IF(INDEX(Dépenses!$A$2:$T$5000,$B496,L$1)="","",INDEX(Dépenses!$A$2:$T$5000,$B496,L$1)),"")</f>
        <v/>
      </c>
      <c r="M496" s="10" t="str" cm="1">
        <f t="array" aca="1" ref="M496" ca="1">IF(AND($A496&lt;&gt;"",$A496&lt;&gt;"fin"),IF(INDEX(Dépenses!$A$2:$T$5000,$B496,M$1)="","",INDEX(Dépenses!$A$2:$T$5000,$B496,M$1)),"")</f>
        <v/>
      </c>
      <c r="N496" s="10" t="str" cm="1">
        <f t="array" aca="1" ref="N496" ca="1">IF(AND($A496&lt;&gt;"",$A496&lt;&gt;"fin"),IF(INDEX(Dépenses!$A$2:$T$5000,$B496,N$1)="","",INDEX(Dépenses!$A$2:$T$5000,$B496,N$1)),"")</f>
        <v/>
      </c>
      <c r="O496" s="10" t="str" cm="1">
        <f t="array" aca="1" ref="O496" ca="1">IF(AND($A496&lt;&gt;"",$A496&lt;&gt;"fin"),IF(INDEX(Dépenses!$A$2:$T$5000,$B496,O$1)="","",INDEX(Dépenses!$A$2:$T$5000,$B496,O$1)),"")</f>
        <v/>
      </c>
      <c r="P496" s="10" t="str" cm="1">
        <f t="array" aca="1" ref="P496" ca="1">IF(AND($A496&lt;&gt;"",$A496&lt;&gt;"fin"),IF(INDEX(Dépenses!$A$2:$T$5000,$B496,P$1)="","",INDEX(Dépenses!$A$2:$T$5000,$B496,P$1)),"")</f>
        <v/>
      </c>
      <c r="Q496" s="10" t="str" cm="1">
        <f t="array" aca="1" ref="Q496" ca="1">IF(AND($A496&lt;&gt;"",$A496&lt;&gt;"fin"),IF(INDEX(Dépenses!$A$2:$T$5000,$B496,Q$1)="","",INDEX(Dépenses!$A$2:$T$5000,$B496,Q$1)),"")</f>
        <v/>
      </c>
      <c r="R496" s="10" t="str" cm="1">
        <f t="array" aca="1" ref="R496" ca="1">IF(AND($A496&lt;&gt;"",$A496&lt;&gt;"fin"),IF(INDEX(Dépenses!$A$2:$T$5000,$B496,R$1)="","",INDEX(Dépenses!$A$2:$T$5000,$B496,R$1)),"")</f>
        <v/>
      </c>
      <c r="S496" s="10" t="str" cm="1">
        <f t="array" aca="1" ref="S496" ca="1">IF(AND($A496&lt;&gt;"",$A496&lt;&gt;"fin"),IF(INDEX(Dépenses!$A$2:$T$5000,$B496,S$1)="","",INDEX(Dépenses!$A$2:$T$5000,$B496,S$1)),"")</f>
        <v/>
      </c>
      <c r="T496" s="10" t="str" cm="1">
        <f t="array" aca="1" ref="T496" ca="1">IF(AND($A496&lt;&gt;"",$A496&lt;&gt;"fin"),IF(INDEX(Dépenses!$A$2:$T$5000,$B496,T$1)="","",INDEX(Dépenses!$A$2:$T$5000,$B496,T$1)),"")</f>
        <v/>
      </c>
    </row>
    <row r="497" spans="1:20" x14ac:dyDescent="0.25">
      <c r="A497" t="str">
        <f ca="1">IF(OR(A496="",A496="fin"),"",IF(ISNA(MATCH($F$3,OFFSET(Dépenses!$F$2:$F$5000,B496,0),0)),"fin",MATCH($F$3,OFFSET(Dépenses!$F$2:$F$5000,B496,0),0)))</f>
        <v/>
      </c>
      <c r="B497" t="str">
        <f t="shared" ca="1" si="9"/>
        <v/>
      </c>
      <c r="D497" s="79" t="str" cm="1">
        <f t="array" aca="1" ref="D497" ca="1">IF(AND($A497&lt;&gt;"",$A497&lt;&gt;"fin"),IF(INDEX(Dépenses!$A$2:$O$5000,$B497,D$1)="","",INDEX(Dépenses!$A$2:$O$5000,$B497,D$1)),"")</f>
        <v/>
      </c>
      <c r="E497" s="79" t="str" cm="1">
        <f t="array" aca="1" ref="E497" ca="1">IF(AND($A497&lt;&gt;"",$A497&lt;&gt;"fin"),IF(INDEX(Dépenses!$A$2:$O$5000,$B497,E$1)="","",INDEX(Dépenses!$A$2:$O$5000,$B497,E$1)),"")</f>
        <v/>
      </c>
      <c r="F497" s="79" t="str" cm="1">
        <f t="array" aca="1" ref="F497" ca="1">IF(AND($A497&lt;&gt;"",$A497&lt;&gt;"fin"),IF(INDEX(Dépenses!$A$2:$O$5000,$B497,F$1)="","",INDEX(Dépenses!$A$2:$O$5000,$B497,F$1)),"")</f>
        <v/>
      </c>
      <c r="G497" s="80" t="str" cm="1">
        <f t="array" aca="1" ref="G497" ca="1">IF(AND($A497&lt;&gt;"",$A497&lt;&gt;"fin"),IF(INDEX(Dépenses!$A$2:$O$5000,$B497,G$1)="","",INDEX(Dépenses!$A$2:$O$5000,$B497,G$1)),"")</f>
        <v/>
      </c>
      <c r="H497" s="11" t="str" cm="1">
        <f t="array" aca="1" ref="H497" ca="1">IF(AND($A497&lt;&gt;"",$A497&lt;&gt;"fin"),IF(INDEX(Dépenses!$A$2:$O$5000,$B497,H$1)="","",INDEX(Dépenses!$A$2:$O$5000,$B497,H$1)),"")</f>
        <v/>
      </c>
      <c r="I497" s="79" t="str" cm="1">
        <f t="array" aca="1" ref="I497" ca="1">IF(AND($A497&lt;&gt;"",$A497&lt;&gt;"fin"),IF(INDEX(Dépenses!$A$2:$O$5000,$B497,I$1)="","",INDEX(Dépenses!$A$2:$O$5000,$B497,I$1)),"")</f>
        <v/>
      </c>
      <c r="J497" s="81" t="str" cm="1">
        <f t="array" aca="1" ref="J497" ca="1">IF(AND($A497&lt;&gt;"",$A497&lt;&gt;"fin"),IF(INDEX(Dépenses!$A$2:$O$5000,$B497,J$1)="","",INDEX(Dépenses!$A$2:$O$5000,$B497,J$1)),"")</f>
        <v/>
      </c>
      <c r="K497" s="10" t="str" cm="1">
        <f t="array" aca="1" ref="K497" ca="1">IF(AND($A497&lt;&gt;"",$A497&lt;&gt;"fin"),IF(INDEX(Dépenses!$A$2:$T$5000,$B497,K$1)="","",INDEX(Dépenses!$A$2:$T$5000,$B497,K$1)),"")</f>
        <v/>
      </c>
      <c r="L497" s="10" t="str" cm="1">
        <f t="array" aca="1" ref="L497" ca="1">IF(AND($A497&lt;&gt;"",$A497&lt;&gt;"fin"),IF(INDEX(Dépenses!$A$2:$T$5000,$B497,L$1)="","",INDEX(Dépenses!$A$2:$T$5000,$B497,L$1)),"")</f>
        <v/>
      </c>
      <c r="M497" s="10" t="str" cm="1">
        <f t="array" aca="1" ref="M497" ca="1">IF(AND($A497&lt;&gt;"",$A497&lt;&gt;"fin"),IF(INDEX(Dépenses!$A$2:$T$5000,$B497,M$1)="","",INDEX(Dépenses!$A$2:$T$5000,$B497,M$1)),"")</f>
        <v/>
      </c>
      <c r="N497" s="10" t="str" cm="1">
        <f t="array" aca="1" ref="N497" ca="1">IF(AND($A497&lt;&gt;"",$A497&lt;&gt;"fin"),IF(INDEX(Dépenses!$A$2:$T$5000,$B497,N$1)="","",INDEX(Dépenses!$A$2:$T$5000,$B497,N$1)),"")</f>
        <v/>
      </c>
      <c r="O497" s="10" t="str" cm="1">
        <f t="array" aca="1" ref="O497" ca="1">IF(AND($A497&lt;&gt;"",$A497&lt;&gt;"fin"),IF(INDEX(Dépenses!$A$2:$T$5000,$B497,O$1)="","",INDEX(Dépenses!$A$2:$T$5000,$B497,O$1)),"")</f>
        <v/>
      </c>
      <c r="P497" s="10" t="str" cm="1">
        <f t="array" aca="1" ref="P497" ca="1">IF(AND($A497&lt;&gt;"",$A497&lt;&gt;"fin"),IF(INDEX(Dépenses!$A$2:$T$5000,$B497,P$1)="","",INDEX(Dépenses!$A$2:$T$5000,$B497,P$1)),"")</f>
        <v/>
      </c>
      <c r="Q497" s="10" t="str" cm="1">
        <f t="array" aca="1" ref="Q497" ca="1">IF(AND($A497&lt;&gt;"",$A497&lt;&gt;"fin"),IF(INDEX(Dépenses!$A$2:$T$5000,$B497,Q$1)="","",INDEX(Dépenses!$A$2:$T$5000,$B497,Q$1)),"")</f>
        <v/>
      </c>
      <c r="R497" s="10" t="str" cm="1">
        <f t="array" aca="1" ref="R497" ca="1">IF(AND($A497&lt;&gt;"",$A497&lt;&gt;"fin"),IF(INDEX(Dépenses!$A$2:$T$5000,$B497,R$1)="","",INDEX(Dépenses!$A$2:$T$5000,$B497,R$1)),"")</f>
        <v/>
      </c>
      <c r="S497" s="10" t="str" cm="1">
        <f t="array" aca="1" ref="S497" ca="1">IF(AND($A497&lt;&gt;"",$A497&lt;&gt;"fin"),IF(INDEX(Dépenses!$A$2:$T$5000,$B497,S$1)="","",INDEX(Dépenses!$A$2:$T$5000,$B497,S$1)),"")</f>
        <v/>
      </c>
      <c r="T497" s="10" t="str" cm="1">
        <f t="array" aca="1" ref="T497" ca="1">IF(AND($A497&lt;&gt;"",$A497&lt;&gt;"fin"),IF(INDEX(Dépenses!$A$2:$T$5000,$B497,T$1)="","",INDEX(Dépenses!$A$2:$T$5000,$B497,T$1)),"")</f>
        <v/>
      </c>
    </row>
    <row r="498" spans="1:20" x14ac:dyDescent="0.25">
      <c r="A498" t="str">
        <f ca="1">IF(OR(A497="",A497="fin"),"",IF(ISNA(MATCH($F$3,OFFSET(Dépenses!$F$2:$F$5000,B497,0),0)),"fin",MATCH($F$3,OFFSET(Dépenses!$F$2:$F$5000,B497,0),0)))</f>
        <v/>
      </c>
      <c r="B498" t="str">
        <f t="shared" ca="1" si="9"/>
        <v/>
      </c>
      <c r="D498" s="79" t="str" cm="1">
        <f t="array" aca="1" ref="D498" ca="1">IF(AND($A498&lt;&gt;"",$A498&lt;&gt;"fin"),IF(INDEX(Dépenses!$A$2:$O$5000,$B498,D$1)="","",INDEX(Dépenses!$A$2:$O$5000,$B498,D$1)),"")</f>
        <v/>
      </c>
      <c r="E498" s="79" t="str" cm="1">
        <f t="array" aca="1" ref="E498" ca="1">IF(AND($A498&lt;&gt;"",$A498&lt;&gt;"fin"),IF(INDEX(Dépenses!$A$2:$O$5000,$B498,E$1)="","",INDEX(Dépenses!$A$2:$O$5000,$B498,E$1)),"")</f>
        <v/>
      </c>
      <c r="F498" s="79" t="str" cm="1">
        <f t="array" aca="1" ref="F498" ca="1">IF(AND($A498&lt;&gt;"",$A498&lt;&gt;"fin"),IF(INDEX(Dépenses!$A$2:$O$5000,$B498,F$1)="","",INDEX(Dépenses!$A$2:$O$5000,$B498,F$1)),"")</f>
        <v/>
      </c>
      <c r="G498" s="80" t="str" cm="1">
        <f t="array" aca="1" ref="G498" ca="1">IF(AND($A498&lt;&gt;"",$A498&lt;&gt;"fin"),IF(INDEX(Dépenses!$A$2:$O$5000,$B498,G$1)="","",INDEX(Dépenses!$A$2:$O$5000,$B498,G$1)),"")</f>
        <v/>
      </c>
      <c r="H498" s="11" t="str" cm="1">
        <f t="array" aca="1" ref="H498" ca="1">IF(AND($A498&lt;&gt;"",$A498&lt;&gt;"fin"),IF(INDEX(Dépenses!$A$2:$O$5000,$B498,H$1)="","",INDEX(Dépenses!$A$2:$O$5000,$B498,H$1)),"")</f>
        <v/>
      </c>
      <c r="I498" s="79" t="str" cm="1">
        <f t="array" aca="1" ref="I498" ca="1">IF(AND($A498&lt;&gt;"",$A498&lt;&gt;"fin"),IF(INDEX(Dépenses!$A$2:$O$5000,$B498,I$1)="","",INDEX(Dépenses!$A$2:$O$5000,$B498,I$1)),"")</f>
        <v/>
      </c>
      <c r="J498" s="81" t="str" cm="1">
        <f t="array" aca="1" ref="J498" ca="1">IF(AND($A498&lt;&gt;"",$A498&lt;&gt;"fin"),IF(INDEX(Dépenses!$A$2:$O$5000,$B498,J$1)="","",INDEX(Dépenses!$A$2:$O$5000,$B498,J$1)),"")</f>
        <v/>
      </c>
      <c r="K498" s="10" t="str" cm="1">
        <f t="array" aca="1" ref="K498" ca="1">IF(AND($A498&lt;&gt;"",$A498&lt;&gt;"fin"),IF(INDEX(Dépenses!$A$2:$T$5000,$B498,K$1)="","",INDEX(Dépenses!$A$2:$T$5000,$B498,K$1)),"")</f>
        <v/>
      </c>
      <c r="L498" s="10" t="str" cm="1">
        <f t="array" aca="1" ref="L498" ca="1">IF(AND($A498&lt;&gt;"",$A498&lt;&gt;"fin"),IF(INDEX(Dépenses!$A$2:$T$5000,$B498,L$1)="","",INDEX(Dépenses!$A$2:$T$5000,$B498,L$1)),"")</f>
        <v/>
      </c>
      <c r="M498" s="10" t="str" cm="1">
        <f t="array" aca="1" ref="M498" ca="1">IF(AND($A498&lt;&gt;"",$A498&lt;&gt;"fin"),IF(INDEX(Dépenses!$A$2:$T$5000,$B498,M$1)="","",INDEX(Dépenses!$A$2:$T$5000,$B498,M$1)),"")</f>
        <v/>
      </c>
      <c r="N498" s="10" t="str" cm="1">
        <f t="array" aca="1" ref="N498" ca="1">IF(AND($A498&lt;&gt;"",$A498&lt;&gt;"fin"),IF(INDEX(Dépenses!$A$2:$T$5000,$B498,N$1)="","",INDEX(Dépenses!$A$2:$T$5000,$B498,N$1)),"")</f>
        <v/>
      </c>
      <c r="O498" s="10" t="str" cm="1">
        <f t="array" aca="1" ref="O498" ca="1">IF(AND($A498&lt;&gt;"",$A498&lt;&gt;"fin"),IF(INDEX(Dépenses!$A$2:$T$5000,$B498,O$1)="","",INDEX(Dépenses!$A$2:$T$5000,$B498,O$1)),"")</f>
        <v/>
      </c>
      <c r="P498" s="10" t="str" cm="1">
        <f t="array" aca="1" ref="P498" ca="1">IF(AND($A498&lt;&gt;"",$A498&lt;&gt;"fin"),IF(INDEX(Dépenses!$A$2:$T$5000,$B498,P$1)="","",INDEX(Dépenses!$A$2:$T$5000,$B498,P$1)),"")</f>
        <v/>
      </c>
      <c r="Q498" s="10" t="str" cm="1">
        <f t="array" aca="1" ref="Q498" ca="1">IF(AND($A498&lt;&gt;"",$A498&lt;&gt;"fin"),IF(INDEX(Dépenses!$A$2:$T$5000,$B498,Q$1)="","",INDEX(Dépenses!$A$2:$T$5000,$B498,Q$1)),"")</f>
        <v/>
      </c>
      <c r="R498" s="10" t="str" cm="1">
        <f t="array" aca="1" ref="R498" ca="1">IF(AND($A498&lt;&gt;"",$A498&lt;&gt;"fin"),IF(INDEX(Dépenses!$A$2:$T$5000,$B498,R$1)="","",INDEX(Dépenses!$A$2:$T$5000,$B498,R$1)),"")</f>
        <v/>
      </c>
      <c r="S498" s="10" t="str" cm="1">
        <f t="array" aca="1" ref="S498" ca="1">IF(AND($A498&lt;&gt;"",$A498&lt;&gt;"fin"),IF(INDEX(Dépenses!$A$2:$T$5000,$B498,S$1)="","",INDEX(Dépenses!$A$2:$T$5000,$B498,S$1)),"")</f>
        <v/>
      </c>
      <c r="T498" s="10" t="str" cm="1">
        <f t="array" aca="1" ref="T498" ca="1">IF(AND($A498&lt;&gt;"",$A498&lt;&gt;"fin"),IF(INDEX(Dépenses!$A$2:$T$5000,$B498,T$1)="","",INDEX(Dépenses!$A$2:$T$5000,$B498,T$1)),"")</f>
        <v/>
      </c>
    </row>
    <row r="499" spans="1:20" x14ac:dyDescent="0.25">
      <c r="A499" t="str">
        <f ca="1">IF(OR(A498="",A498="fin"),"",IF(ISNA(MATCH($F$3,OFFSET(Dépenses!$F$2:$F$5000,B498,0),0)),"fin",MATCH($F$3,OFFSET(Dépenses!$F$2:$F$5000,B498,0),0)))</f>
        <v/>
      </c>
      <c r="B499" t="str">
        <f t="shared" ca="1" si="9"/>
        <v/>
      </c>
      <c r="D499" s="79" t="str" cm="1">
        <f t="array" aca="1" ref="D499" ca="1">IF(AND($A499&lt;&gt;"",$A499&lt;&gt;"fin"),IF(INDEX(Dépenses!$A$2:$O$5000,$B499,D$1)="","",INDEX(Dépenses!$A$2:$O$5000,$B499,D$1)),"")</f>
        <v/>
      </c>
      <c r="E499" s="79" t="str" cm="1">
        <f t="array" aca="1" ref="E499" ca="1">IF(AND($A499&lt;&gt;"",$A499&lt;&gt;"fin"),IF(INDEX(Dépenses!$A$2:$O$5000,$B499,E$1)="","",INDEX(Dépenses!$A$2:$O$5000,$B499,E$1)),"")</f>
        <v/>
      </c>
      <c r="F499" s="79" t="str" cm="1">
        <f t="array" aca="1" ref="F499" ca="1">IF(AND($A499&lt;&gt;"",$A499&lt;&gt;"fin"),IF(INDEX(Dépenses!$A$2:$O$5000,$B499,F$1)="","",INDEX(Dépenses!$A$2:$O$5000,$B499,F$1)),"")</f>
        <v/>
      </c>
      <c r="G499" s="80" t="str" cm="1">
        <f t="array" aca="1" ref="G499" ca="1">IF(AND($A499&lt;&gt;"",$A499&lt;&gt;"fin"),IF(INDEX(Dépenses!$A$2:$O$5000,$B499,G$1)="","",INDEX(Dépenses!$A$2:$O$5000,$B499,G$1)),"")</f>
        <v/>
      </c>
      <c r="H499" s="11" t="str" cm="1">
        <f t="array" aca="1" ref="H499" ca="1">IF(AND($A499&lt;&gt;"",$A499&lt;&gt;"fin"),IF(INDEX(Dépenses!$A$2:$O$5000,$B499,H$1)="","",INDEX(Dépenses!$A$2:$O$5000,$B499,H$1)),"")</f>
        <v/>
      </c>
      <c r="I499" s="79" t="str" cm="1">
        <f t="array" aca="1" ref="I499" ca="1">IF(AND($A499&lt;&gt;"",$A499&lt;&gt;"fin"),IF(INDEX(Dépenses!$A$2:$O$5000,$B499,I$1)="","",INDEX(Dépenses!$A$2:$O$5000,$B499,I$1)),"")</f>
        <v/>
      </c>
      <c r="J499" s="81" t="str" cm="1">
        <f t="array" aca="1" ref="J499" ca="1">IF(AND($A499&lt;&gt;"",$A499&lt;&gt;"fin"),IF(INDEX(Dépenses!$A$2:$O$5000,$B499,J$1)="","",INDEX(Dépenses!$A$2:$O$5000,$B499,J$1)),"")</f>
        <v/>
      </c>
      <c r="K499" s="10" t="str" cm="1">
        <f t="array" aca="1" ref="K499" ca="1">IF(AND($A499&lt;&gt;"",$A499&lt;&gt;"fin"),IF(INDEX(Dépenses!$A$2:$T$5000,$B499,K$1)="","",INDEX(Dépenses!$A$2:$T$5000,$B499,K$1)),"")</f>
        <v/>
      </c>
      <c r="L499" s="10" t="str" cm="1">
        <f t="array" aca="1" ref="L499" ca="1">IF(AND($A499&lt;&gt;"",$A499&lt;&gt;"fin"),IF(INDEX(Dépenses!$A$2:$T$5000,$B499,L$1)="","",INDEX(Dépenses!$A$2:$T$5000,$B499,L$1)),"")</f>
        <v/>
      </c>
      <c r="M499" s="10" t="str" cm="1">
        <f t="array" aca="1" ref="M499" ca="1">IF(AND($A499&lt;&gt;"",$A499&lt;&gt;"fin"),IF(INDEX(Dépenses!$A$2:$T$5000,$B499,M$1)="","",INDEX(Dépenses!$A$2:$T$5000,$B499,M$1)),"")</f>
        <v/>
      </c>
      <c r="N499" s="10" t="str" cm="1">
        <f t="array" aca="1" ref="N499" ca="1">IF(AND($A499&lt;&gt;"",$A499&lt;&gt;"fin"),IF(INDEX(Dépenses!$A$2:$T$5000,$B499,N$1)="","",INDEX(Dépenses!$A$2:$T$5000,$B499,N$1)),"")</f>
        <v/>
      </c>
      <c r="O499" s="10" t="str" cm="1">
        <f t="array" aca="1" ref="O499" ca="1">IF(AND($A499&lt;&gt;"",$A499&lt;&gt;"fin"),IF(INDEX(Dépenses!$A$2:$T$5000,$B499,O$1)="","",INDEX(Dépenses!$A$2:$T$5000,$B499,O$1)),"")</f>
        <v/>
      </c>
      <c r="P499" s="10" t="str" cm="1">
        <f t="array" aca="1" ref="P499" ca="1">IF(AND($A499&lt;&gt;"",$A499&lt;&gt;"fin"),IF(INDEX(Dépenses!$A$2:$T$5000,$B499,P$1)="","",INDEX(Dépenses!$A$2:$T$5000,$B499,P$1)),"")</f>
        <v/>
      </c>
      <c r="Q499" s="10" t="str" cm="1">
        <f t="array" aca="1" ref="Q499" ca="1">IF(AND($A499&lt;&gt;"",$A499&lt;&gt;"fin"),IF(INDEX(Dépenses!$A$2:$T$5000,$B499,Q$1)="","",INDEX(Dépenses!$A$2:$T$5000,$B499,Q$1)),"")</f>
        <v/>
      </c>
      <c r="R499" s="10" t="str" cm="1">
        <f t="array" aca="1" ref="R499" ca="1">IF(AND($A499&lt;&gt;"",$A499&lt;&gt;"fin"),IF(INDEX(Dépenses!$A$2:$T$5000,$B499,R$1)="","",INDEX(Dépenses!$A$2:$T$5000,$B499,R$1)),"")</f>
        <v/>
      </c>
      <c r="S499" s="10" t="str" cm="1">
        <f t="array" aca="1" ref="S499" ca="1">IF(AND($A499&lt;&gt;"",$A499&lt;&gt;"fin"),IF(INDEX(Dépenses!$A$2:$T$5000,$B499,S$1)="","",INDEX(Dépenses!$A$2:$T$5000,$B499,S$1)),"")</f>
        <v/>
      </c>
      <c r="T499" s="10" t="str" cm="1">
        <f t="array" aca="1" ref="T499" ca="1">IF(AND($A499&lt;&gt;"",$A499&lt;&gt;"fin"),IF(INDEX(Dépenses!$A$2:$T$5000,$B499,T$1)="","",INDEX(Dépenses!$A$2:$T$5000,$B499,T$1)),"")</f>
        <v/>
      </c>
    </row>
    <row r="500" spans="1:20" x14ac:dyDescent="0.25">
      <c r="A500" t="str">
        <f ca="1">IF(OR(A499="",A499="fin"),"",IF(ISNA(MATCH($F$3,OFFSET(Dépenses!$F$2:$F$5000,B499,0),0)),"fin",MATCH($F$3,OFFSET(Dépenses!$F$2:$F$5000,B499,0),0)))</f>
        <v/>
      </c>
      <c r="B500" t="str">
        <f t="shared" ca="1" si="9"/>
        <v/>
      </c>
      <c r="D500" s="79" t="str" cm="1">
        <f t="array" aca="1" ref="D500" ca="1">IF(AND($A500&lt;&gt;"",$A500&lt;&gt;"fin"),IF(INDEX(Dépenses!$A$2:$O$5000,$B500,D$1)="","",INDEX(Dépenses!$A$2:$O$5000,$B500,D$1)),"")</f>
        <v/>
      </c>
      <c r="E500" s="79" t="str" cm="1">
        <f t="array" aca="1" ref="E500" ca="1">IF(AND($A500&lt;&gt;"",$A500&lt;&gt;"fin"),IF(INDEX(Dépenses!$A$2:$O$5000,$B500,E$1)="","",INDEX(Dépenses!$A$2:$O$5000,$B500,E$1)),"")</f>
        <v/>
      </c>
      <c r="F500" s="79" t="str" cm="1">
        <f t="array" aca="1" ref="F500" ca="1">IF(AND($A500&lt;&gt;"",$A500&lt;&gt;"fin"),IF(INDEX(Dépenses!$A$2:$O$5000,$B500,F$1)="","",INDEX(Dépenses!$A$2:$O$5000,$B500,F$1)),"")</f>
        <v/>
      </c>
      <c r="G500" s="80" t="str" cm="1">
        <f t="array" aca="1" ref="G500" ca="1">IF(AND($A500&lt;&gt;"",$A500&lt;&gt;"fin"),IF(INDEX(Dépenses!$A$2:$O$5000,$B500,G$1)="","",INDEX(Dépenses!$A$2:$O$5000,$B500,G$1)),"")</f>
        <v/>
      </c>
      <c r="H500" s="11" t="str" cm="1">
        <f t="array" aca="1" ref="H500" ca="1">IF(AND($A500&lt;&gt;"",$A500&lt;&gt;"fin"),IF(INDEX(Dépenses!$A$2:$O$5000,$B500,H$1)="","",INDEX(Dépenses!$A$2:$O$5000,$B500,H$1)),"")</f>
        <v/>
      </c>
      <c r="I500" s="79" t="str" cm="1">
        <f t="array" aca="1" ref="I500" ca="1">IF(AND($A500&lt;&gt;"",$A500&lt;&gt;"fin"),IF(INDEX(Dépenses!$A$2:$O$5000,$B500,I$1)="","",INDEX(Dépenses!$A$2:$O$5000,$B500,I$1)),"")</f>
        <v/>
      </c>
      <c r="J500" s="81" t="str" cm="1">
        <f t="array" aca="1" ref="J500" ca="1">IF(AND($A500&lt;&gt;"",$A500&lt;&gt;"fin"),IF(INDEX(Dépenses!$A$2:$O$5000,$B500,J$1)="","",INDEX(Dépenses!$A$2:$O$5000,$B500,J$1)),"")</f>
        <v/>
      </c>
      <c r="K500" s="10" t="str" cm="1">
        <f t="array" aca="1" ref="K500" ca="1">IF(AND($A500&lt;&gt;"",$A500&lt;&gt;"fin"),IF(INDEX(Dépenses!$A$2:$T$5000,$B500,K$1)="","",INDEX(Dépenses!$A$2:$T$5000,$B500,K$1)),"")</f>
        <v/>
      </c>
      <c r="L500" s="10" t="str" cm="1">
        <f t="array" aca="1" ref="L500" ca="1">IF(AND($A500&lt;&gt;"",$A500&lt;&gt;"fin"),IF(INDEX(Dépenses!$A$2:$T$5000,$B500,L$1)="","",INDEX(Dépenses!$A$2:$T$5000,$B500,L$1)),"")</f>
        <v/>
      </c>
      <c r="M500" s="10" t="str" cm="1">
        <f t="array" aca="1" ref="M500" ca="1">IF(AND($A500&lt;&gt;"",$A500&lt;&gt;"fin"),IF(INDEX(Dépenses!$A$2:$T$5000,$B500,M$1)="","",INDEX(Dépenses!$A$2:$T$5000,$B500,M$1)),"")</f>
        <v/>
      </c>
      <c r="N500" s="10" t="str" cm="1">
        <f t="array" aca="1" ref="N500" ca="1">IF(AND($A500&lt;&gt;"",$A500&lt;&gt;"fin"),IF(INDEX(Dépenses!$A$2:$T$5000,$B500,N$1)="","",INDEX(Dépenses!$A$2:$T$5000,$B500,N$1)),"")</f>
        <v/>
      </c>
      <c r="O500" s="10" t="str" cm="1">
        <f t="array" aca="1" ref="O500" ca="1">IF(AND($A500&lt;&gt;"",$A500&lt;&gt;"fin"),IF(INDEX(Dépenses!$A$2:$T$5000,$B500,O$1)="","",INDEX(Dépenses!$A$2:$T$5000,$B500,O$1)),"")</f>
        <v/>
      </c>
      <c r="P500" s="10" t="str" cm="1">
        <f t="array" aca="1" ref="P500" ca="1">IF(AND($A500&lt;&gt;"",$A500&lt;&gt;"fin"),IF(INDEX(Dépenses!$A$2:$T$5000,$B500,P$1)="","",INDEX(Dépenses!$A$2:$T$5000,$B500,P$1)),"")</f>
        <v/>
      </c>
      <c r="Q500" s="10" t="str" cm="1">
        <f t="array" aca="1" ref="Q500" ca="1">IF(AND($A500&lt;&gt;"",$A500&lt;&gt;"fin"),IF(INDEX(Dépenses!$A$2:$T$5000,$B500,Q$1)="","",INDEX(Dépenses!$A$2:$T$5000,$B500,Q$1)),"")</f>
        <v/>
      </c>
      <c r="R500" s="10" t="str" cm="1">
        <f t="array" aca="1" ref="R500" ca="1">IF(AND($A500&lt;&gt;"",$A500&lt;&gt;"fin"),IF(INDEX(Dépenses!$A$2:$T$5000,$B500,R$1)="","",INDEX(Dépenses!$A$2:$T$5000,$B500,R$1)),"")</f>
        <v/>
      </c>
      <c r="S500" s="10" t="str" cm="1">
        <f t="array" aca="1" ref="S500" ca="1">IF(AND($A500&lt;&gt;"",$A500&lt;&gt;"fin"),IF(INDEX(Dépenses!$A$2:$T$5000,$B500,S$1)="","",INDEX(Dépenses!$A$2:$T$5000,$B500,S$1)),"")</f>
        <v/>
      </c>
      <c r="T500" s="10" t="str" cm="1">
        <f t="array" aca="1" ref="T500" ca="1">IF(AND($A500&lt;&gt;"",$A500&lt;&gt;"fin"),IF(INDEX(Dépenses!$A$2:$T$5000,$B500,T$1)="","",INDEX(Dépenses!$A$2:$T$5000,$B500,T$1)),"")</f>
        <v/>
      </c>
    </row>
    <row r="501" spans="1:20" x14ac:dyDescent="0.25">
      <c r="A501" t="str">
        <f ca="1">IF(OR(A500="",A500="fin"),"",IF(ISNA(MATCH($F$3,OFFSET(Dépenses!$F$2:$F$5000,B500,0),0)),"fin",MATCH($F$3,OFFSET(Dépenses!$F$2:$F$5000,B500,0),0)))</f>
        <v/>
      </c>
      <c r="B501" t="str">
        <f t="shared" ca="1" si="9"/>
        <v/>
      </c>
      <c r="D501" s="79" t="str" cm="1">
        <f t="array" aca="1" ref="D501" ca="1">IF(AND($A501&lt;&gt;"",$A501&lt;&gt;"fin"),IF(INDEX(Dépenses!$A$2:$O$5000,$B501,D$1)="","",INDEX(Dépenses!$A$2:$O$5000,$B501,D$1)),"")</f>
        <v/>
      </c>
      <c r="E501" s="79" t="str" cm="1">
        <f t="array" aca="1" ref="E501" ca="1">IF(AND($A501&lt;&gt;"",$A501&lt;&gt;"fin"),IF(INDEX(Dépenses!$A$2:$O$5000,$B501,E$1)="","",INDEX(Dépenses!$A$2:$O$5000,$B501,E$1)),"")</f>
        <v/>
      </c>
      <c r="F501" s="79" t="str" cm="1">
        <f t="array" aca="1" ref="F501" ca="1">IF(AND($A501&lt;&gt;"",$A501&lt;&gt;"fin"),IF(INDEX(Dépenses!$A$2:$O$5000,$B501,F$1)="","",INDEX(Dépenses!$A$2:$O$5000,$B501,F$1)),"")</f>
        <v/>
      </c>
      <c r="G501" s="80" t="str" cm="1">
        <f t="array" aca="1" ref="G501" ca="1">IF(AND($A501&lt;&gt;"",$A501&lt;&gt;"fin"),IF(INDEX(Dépenses!$A$2:$O$5000,$B501,G$1)="","",INDEX(Dépenses!$A$2:$O$5000,$B501,G$1)),"")</f>
        <v/>
      </c>
      <c r="H501" s="11" t="str" cm="1">
        <f t="array" aca="1" ref="H501" ca="1">IF(AND($A501&lt;&gt;"",$A501&lt;&gt;"fin"),IF(INDEX(Dépenses!$A$2:$O$5000,$B501,H$1)="","",INDEX(Dépenses!$A$2:$O$5000,$B501,H$1)),"")</f>
        <v/>
      </c>
      <c r="I501" s="79" t="str" cm="1">
        <f t="array" aca="1" ref="I501" ca="1">IF(AND($A501&lt;&gt;"",$A501&lt;&gt;"fin"),IF(INDEX(Dépenses!$A$2:$O$5000,$B501,I$1)="","",INDEX(Dépenses!$A$2:$O$5000,$B501,I$1)),"")</f>
        <v/>
      </c>
      <c r="J501" s="81" t="str" cm="1">
        <f t="array" aca="1" ref="J501" ca="1">IF(AND($A501&lt;&gt;"",$A501&lt;&gt;"fin"),IF(INDEX(Dépenses!$A$2:$O$5000,$B501,J$1)="","",INDEX(Dépenses!$A$2:$O$5000,$B501,J$1)),"")</f>
        <v/>
      </c>
      <c r="K501" s="80" t="str" cm="1">
        <f t="array" aca="1" ref="K501" ca="1">IF(AND($A501&lt;&gt;"",$A501&lt;&gt;"fin"),IF(INDEX(Dépenses!$A$2:$Q$5000,$B501,K$1)="","",INDEX(Dépenses!$A$2:$Q$5000,$B501,K$1)),"")</f>
        <v/>
      </c>
      <c r="L501" s="80" t="str" cm="1">
        <f t="array" aca="1" ref="L501" ca="1">IF(AND($A501&lt;&gt;"",$A501&lt;&gt;"fin"),IF(INDEX(Dépenses!$A$2:$Q$5000,$B501,L$1)="","",INDEX(Dépenses!$A$2:$Q$5000,$B501,L$1)),"")</f>
        <v/>
      </c>
      <c r="M501" s="80" t="str" cm="1">
        <f t="array" aca="1" ref="M501" ca="1">IF(AND($A501&lt;&gt;"",$A501&lt;&gt;"fin"),IF(INDEX(Dépenses!$A$2:$Q$5000,$B501,M$1)="","",INDEX(Dépenses!$A$2:$Q$5000,$B501,M$1)),"")</f>
        <v/>
      </c>
      <c r="N501" s="80" t="str" cm="1">
        <f t="array" aca="1" ref="N501" ca="1">IF(AND($A501&lt;&gt;"",$A501&lt;&gt;"fin"),IF(INDEX(Dépenses!$A$2:$Q$5000,$B501,N$1)="","",INDEX(Dépenses!$A$2:$Q$5000,$B501,N$1)),"")</f>
        <v/>
      </c>
      <c r="O501" s="80" t="str" cm="1">
        <f t="array" aca="1" ref="O501" ca="1">IF(AND($A501&lt;&gt;"",$A501&lt;&gt;"fin"),IF(INDEX(Dépenses!$A$2:$Q$5000,$B501,O$1)="","",INDEX(Dépenses!$A$2:$Q$5000,$B501,O$1)),"")</f>
        <v/>
      </c>
      <c r="P501" s="80" t="str" cm="1">
        <f t="array" aca="1" ref="P501" ca="1">IF(AND($A501&lt;&gt;"",$A501&lt;&gt;"fin"),IF(INDEX(Dépenses!$A$2:$Q$5000,$B501,P$1)="","",INDEX(Dépenses!$A$2:$Q$5000,$B501,P$1)),"")</f>
        <v/>
      </c>
      <c r="Q501" s="80" t="str" cm="1">
        <f t="array" aca="1" ref="Q501" ca="1">IF(AND($A501&lt;&gt;"",$A501&lt;&gt;"fin"),IF(INDEX(Dépenses!$A$2:$Q$5000,$B501,Q$1)="","",INDEX(Dépenses!$A$2:$Q$5000,$B501,Q$1)),"")</f>
        <v/>
      </c>
      <c r="R501" s="10" t="str" cm="1">
        <f t="array" aca="1" ref="R501" ca="1">IF(AND($A501&lt;&gt;"",$A501&lt;&gt;"fin"),IF(INDEX(Dépenses!$A$2:$R$5000,$B501,R$1)="","",INDEX(Dépenses!$A$2:$R$5000,$B501,R$1)),"")</f>
        <v/>
      </c>
      <c r="S501" s="10" t="str" cm="1">
        <f t="array" aca="1" ref="S501" ca="1">IF(AND($A501&lt;&gt;"",$A501&lt;&gt;"fin"),IF(INDEX(Dépenses!$A$2:$R$5000,$B501,S$1)="","",INDEX(Dépenses!$A$2:$R$5000,$B501,S$1)),"")</f>
        <v/>
      </c>
      <c r="T501" s="10" t="str" cm="1">
        <f t="array" aca="1" ref="T501" ca="1">IF(AND($A501&lt;&gt;"",$A501&lt;&gt;"fin"),IF(INDEX(Dépenses!$A$2:$R$5000,$B501,T$1)="","",INDEX(Dépenses!$A$2:$R$5000,$B501,T$1)),"")</f>
        <v/>
      </c>
    </row>
    <row r="502" spans="1:20" x14ac:dyDescent="0.25">
      <c r="A502" t="str">
        <f ca="1">IF(OR(A501="",A501="fin"),"",IF(ISNA(MATCH($F$3,OFFSET(Dépenses!$F$2:$F$5000,B501,0),0)),"fin",MATCH($F$3,OFFSET(Dépenses!$F$2:$F$5000,B501,0),0)))</f>
        <v/>
      </c>
      <c r="B502" t="str">
        <f t="shared" ca="1" si="9"/>
        <v/>
      </c>
      <c r="D502" s="79" t="str" cm="1">
        <f t="array" aca="1" ref="D502" ca="1">IF(AND($A502&lt;&gt;"",$A502&lt;&gt;"fin"),IF(INDEX(Dépenses!$A$2:$O$5000,$B502,D$1)="","",INDEX(Dépenses!$A$2:$O$5000,$B502,D$1)),"")</f>
        <v/>
      </c>
      <c r="E502" s="79" t="str" cm="1">
        <f t="array" aca="1" ref="E502" ca="1">IF(AND($A502&lt;&gt;"",$A502&lt;&gt;"fin"),IF(INDEX(Dépenses!$A$2:$O$5000,$B502,E$1)="","",INDEX(Dépenses!$A$2:$O$5000,$B502,E$1)),"")</f>
        <v/>
      </c>
      <c r="F502" s="79" t="str" cm="1">
        <f t="array" aca="1" ref="F502" ca="1">IF(AND($A502&lt;&gt;"",$A502&lt;&gt;"fin"),IF(INDEX(Dépenses!$A$2:$O$5000,$B502,F$1)="","",INDEX(Dépenses!$A$2:$O$5000,$B502,F$1)),"")</f>
        <v/>
      </c>
      <c r="G502" s="80" t="str" cm="1">
        <f t="array" aca="1" ref="G502" ca="1">IF(AND($A502&lt;&gt;"",$A502&lt;&gt;"fin"),IF(INDEX(Dépenses!$A$2:$O$5000,$B502,G$1)="","",INDEX(Dépenses!$A$2:$O$5000,$B502,G$1)),"")</f>
        <v/>
      </c>
      <c r="H502" s="11" t="str" cm="1">
        <f t="array" aca="1" ref="H502" ca="1">IF(AND($A502&lt;&gt;"",$A502&lt;&gt;"fin"),IF(INDEX(Dépenses!$A$2:$O$5000,$B502,H$1)="","",INDEX(Dépenses!$A$2:$O$5000,$B502,H$1)),"")</f>
        <v/>
      </c>
      <c r="I502" s="79" t="str" cm="1">
        <f t="array" aca="1" ref="I502" ca="1">IF(AND($A502&lt;&gt;"",$A502&lt;&gt;"fin"),IF(INDEX(Dépenses!$A$2:$O$5000,$B502,I$1)="","",INDEX(Dépenses!$A$2:$O$5000,$B502,I$1)),"")</f>
        <v/>
      </c>
      <c r="J502" s="81" t="str" cm="1">
        <f t="array" aca="1" ref="J502" ca="1">IF(AND($A502&lt;&gt;"",$A502&lt;&gt;"fin"),IF(INDEX(Dépenses!$A$2:$O$5000,$B502,J$1)="","",INDEX(Dépenses!$A$2:$O$5000,$B502,J$1)),"")</f>
        <v/>
      </c>
      <c r="K502" s="80" t="str" cm="1">
        <f t="array" aca="1" ref="K502" ca="1">IF(AND($A502&lt;&gt;"",$A502&lt;&gt;"fin"),IF(INDEX(Dépenses!$A$2:$Q$5000,$B502,K$1)="","",INDEX(Dépenses!$A$2:$Q$5000,$B502,K$1)),"")</f>
        <v/>
      </c>
      <c r="L502" s="80" t="str" cm="1">
        <f t="array" aca="1" ref="L502" ca="1">IF(AND($A502&lt;&gt;"",$A502&lt;&gt;"fin"),IF(INDEX(Dépenses!$A$2:$Q$5000,$B502,L$1)="","",INDEX(Dépenses!$A$2:$Q$5000,$B502,L$1)),"")</f>
        <v/>
      </c>
      <c r="M502" s="80" t="str" cm="1">
        <f t="array" aca="1" ref="M502" ca="1">IF(AND($A502&lt;&gt;"",$A502&lt;&gt;"fin"),IF(INDEX(Dépenses!$A$2:$Q$5000,$B502,M$1)="","",INDEX(Dépenses!$A$2:$Q$5000,$B502,M$1)),"")</f>
        <v/>
      </c>
      <c r="N502" s="80" t="str" cm="1">
        <f t="array" aca="1" ref="N502" ca="1">IF(AND($A502&lt;&gt;"",$A502&lt;&gt;"fin"),IF(INDEX(Dépenses!$A$2:$Q$5000,$B502,N$1)="","",INDEX(Dépenses!$A$2:$Q$5000,$B502,N$1)),"")</f>
        <v/>
      </c>
      <c r="O502" s="80" t="str" cm="1">
        <f t="array" aca="1" ref="O502" ca="1">IF(AND($A502&lt;&gt;"",$A502&lt;&gt;"fin"),IF(INDEX(Dépenses!$A$2:$Q$5000,$B502,O$1)="","",INDEX(Dépenses!$A$2:$Q$5000,$B502,O$1)),"")</f>
        <v/>
      </c>
      <c r="P502" s="80" t="str" cm="1">
        <f t="array" aca="1" ref="P502" ca="1">IF(AND($A502&lt;&gt;"",$A502&lt;&gt;"fin"),IF(INDEX(Dépenses!$A$2:$Q$5000,$B502,P$1)="","",INDEX(Dépenses!$A$2:$Q$5000,$B502,P$1)),"")</f>
        <v/>
      </c>
      <c r="Q502" s="80" t="str" cm="1">
        <f t="array" aca="1" ref="Q502" ca="1">IF(AND($A502&lt;&gt;"",$A502&lt;&gt;"fin"),IF(INDEX(Dépenses!$A$2:$Q$5000,$B502,Q$1)="","",INDEX(Dépenses!$A$2:$Q$5000,$B502,Q$1)),"")</f>
        <v/>
      </c>
      <c r="R502" s="10" t="str" cm="1">
        <f t="array" aca="1" ref="R502" ca="1">IF(AND($A502&lt;&gt;"",$A502&lt;&gt;"fin"),IF(INDEX(Dépenses!$A$2:$R$5000,$B502,R$1)="","",INDEX(Dépenses!$A$2:$R$5000,$B502,R$1)),"")</f>
        <v/>
      </c>
      <c r="S502" s="10" t="str" cm="1">
        <f t="array" aca="1" ref="S502" ca="1">IF(AND($A502&lt;&gt;"",$A502&lt;&gt;"fin"),IF(INDEX(Dépenses!$A$2:$R$5000,$B502,S$1)="","",INDEX(Dépenses!$A$2:$R$5000,$B502,S$1)),"")</f>
        <v/>
      </c>
      <c r="T502" s="10" t="str" cm="1">
        <f t="array" aca="1" ref="T502" ca="1">IF(AND($A502&lt;&gt;"",$A502&lt;&gt;"fin"),IF(INDEX(Dépenses!$A$2:$R$5000,$B502,T$1)="","",INDEX(Dépenses!$A$2:$R$5000,$B502,T$1)),"")</f>
        <v/>
      </c>
    </row>
    <row r="503" spans="1:20" x14ac:dyDescent="0.25">
      <c r="A503" t="str">
        <f ca="1">IF(OR(A502="",A502="fin"),"",IF(ISNA(MATCH($F$3,OFFSET(Dépenses!$F495:$F5493,B502,0),0)),"fin",MATCH($F$3,OFFSET(Dépenses!$F495:$F5493,B502,0),0)))</f>
        <v/>
      </c>
      <c r="B503" t="str">
        <f t="shared" ref="B503" ca="1" si="10">IF(OR(A503="", A503="fin"),"",IF(B502="",A503,B502+A503))</f>
        <v/>
      </c>
    </row>
  </sheetData>
  <sheetProtection sheet="1" selectLockedCells="1"/>
  <pageMargins left="0.31496062992125984" right="0.31496062992125984" top="0.74803149606299213" bottom="0.74803149606299213" header="0.31496062992125984" footer="0.31496062992125984"/>
  <pageSetup paperSize="9" scale="8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EF478E-D3AC-4736-9E41-EFB242518E01}">
          <x14:formula1>
            <xm:f>'Postes comptables'!$Q$2:$Q$59</xm:f>
          </x14:formula1>
          <xm:sqref>F3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21294-5F03-44B8-974D-2E4B9D222F43}">
  <sheetPr>
    <pageSetUpPr fitToPage="1"/>
  </sheetPr>
  <dimension ref="A1:T502"/>
  <sheetViews>
    <sheetView showGridLines="0" topLeftCell="C2" workbookViewId="0">
      <selection activeCell="F3" sqref="F3"/>
    </sheetView>
  </sheetViews>
  <sheetFormatPr baseColWidth="10" defaultColWidth="11.42578125" defaultRowHeight="15" x14ac:dyDescent="0.25"/>
  <cols>
    <col min="1" max="1" width="5.140625" hidden="1" customWidth="1"/>
    <col min="2" max="2" width="5.42578125" hidden="1" customWidth="1"/>
    <col min="3" max="3" width="3.7109375" customWidth="1"/>
    <col min="4" max="4" width="11.42578125" style="79"/>
    <col min="5" max="5" width="14" customWidth="1"/>
    <col min="6" max="6" width="36.28515625" customWidth="1"/>
    <col min="7" max="7" width="11.7109375" style="13" customWidth="1"/>
    <col min="8" max="8" width="12.5703125" style="11" customWidth="1"/>
    <col min="9" max="9" width="17" customWidth="1"/>
    <col min="10" max="10" width="16.140625" style="81" customWidth="1"/>
    <col min="11" max="15" width="11.42578125" style="81"/>
  </cols>
  <sheetData>
    <row r="1" spans="1:20" ht="18.75" hidden="1" customHeight="1" x14ac:dyDescent="0.25">
      <c r="D1" s="81">
        <v>1</v>
      </c>
      <c r="E1" s="81">
        <v>2</v>
      </c>
      <c r="F1" s="81">
        <v>3</v>
      </c>
      <c r="G1" s="81">
        <v>4</v>
      </c>
      <c r="H1" s="81">
        <v>5</v>
      </c>
      <c r="I1" s="81">
        <v>8</v>
      </c>
      <c r="J1" s="81">
        <v>9</v>
      </c>
      <c r="K1" s="81">
        <v>11</v>
      </c>
      <c r="L1" s="81">
        <v>12</v>
      </c>
      <c r="M1" s="81">
        <v>13</v>
      </c>
      <c r="N1" s="81">
        <v>14</v>
      </c>
      <c r="O1" s="81">
        <v>15</v>
      </c>
      <c r="P1" s="81">
        <v>16</v>
      </c>
      <c r="Q1" s="81">
        <v>17</v>
      </c>
      <c r="R1" s="81">
        <v>18</v>
      </c>
      <c r="S1" s="81">
        <v>19</v>
      </c>
      <c r="T1" s="81">
        <v>20</v>
      </c>
    </row>
    <row r="3" spans="1:20" x14ac:dyDescent="0.25">
      <c r="D3" s="79" t="s">
        <v>299</v>
      </c>
      <c r="F3" s="91" t="s">
        <v>105</v>
      </c>
    </row>
    <row r="4" spans="1:20" ht="15.75" thickBot="1" x14ac:dyDescent="0.3"/>
    <row r="5" spans="1:20" ht="54" customHeight="1" thickBot="1" x14ac:dyDescent="0.3">
      <c r="D5" s="82" t="s">
        <v>160</v>
      </c>
      <c r="E5" s="1" t="s">
        <v>161</v>
      </c>
      <c r="F5" s="1" t="s">
        <v>162</v>
      </c>
      <c r="G5" s="1" t="s">
        <v>163</v>
      </c>
      <c r="H5" s="3" t="s">
        <v>164</v>
      </c>
      <c r="I5" s="1" t="s">
        <v>167</v>
      </c>
      <c r="J5" s="1" t="s">
        <v>168</v>
      </c>
      <c r="K5" s="4" t="str">
        <f>Accueil!G6&amp;" "&amp; Accueil!H6</f>
        <v>C.AGRICOLE COMPTE COURANT</v>
      </c>
      <c r="L5" s="5" t="str">
        <f>Accueil!G8&amp;" "&amp; Accueil!H8</f>
        <v>C.AGRICOLE LIVRET A</v>
      </c>
      <c r="M5" s="18" t="str">
        <f>Accueil!G10&amp;" "&amp; Accueil!H10</f>
        <v xml:space="preserve"> CAISSE</v>
      </c>
      <c r="N5" s="19" t="str">
        <f>Accueil!G12&amp;" "&amp; Accueil!H12</f>
        <v xml:space="preserve"> </v>
      </c>
      <c r="O5" s="20" t="str">
        <f>Accueil!G14&amp;" "&amp; Accueil!H14</f>
        <v>SUMUP CARTE BANCAIRE</v>
      </c>
      <c r="P5" s="222" t="str">
        <f>Accueil!G16&amp;" "&amp; Accueil!H16</f>
        <v xml:space="preserve"> A PAYER</v>
      </c>
      <c r="Q5" s="224" t="str">
        <f>Accueil!G18&amp;" "&amp; Accueil!H18</f>
        <v xml:space="preserve"> A RECEVOIR</v>
      </c>
      <c r="R5" s="4" t="str">
        <f>Accueil!G20&amp;" "&amp; Accueil!H20</f>
        <v xml:space="preserve"> A REVERSER</v>
      </c>
      <c r="S5" s="5" t="str">
        <f>Accueil!G22&amp;" "&amp; Accueil!H22</f>
        <v xml:space="preserve"> </v>
      </c>
      <c r="T5" s="18" t="str">
        <f>Accueil!G24&amp;" "&amp; Accueil!H24</f>
        <v xml:space="preserve"> </v>
      </c>
    </row>
    <row r="7" spans="1:20" x14ac:dyDescent="0.25">
      <c r="F7" s="42" t="s">
        <v>235</v>
      </c>
      <c r="G7" s="308"/>
      <c r="H7" s="276">
        <f ca="1">SUM(H9:H1000)</f>
        <v>0</v>
      </c>
    </row>
    <row r="9" spans="1:20" x14ac:dyDescent="0.25">
      <c r="A9" t="str">
        <f>IF(ISNA(MATCH($F$3,Recettes!$F2:$F5000,0)),"fin",MATCH($F$3,Recettes!$F$2:$F$5000,0))</f>
        <v>fin</v>
      </c>
      <c r="B9" t="str">
        <f>IF(OR(A9="", A9="fin"),"",IF(B6="",A9,B6+A9))</f>
        <v/>
      </c>
      <c r="D9" s="79" t="str" cm="1">
        <f t="array" ref="D9">IF(AND($A9&lt;&gt;"",$A9&lt;&gt;"fin"),IF(INDEX(Recettes!$A$2:$O$5000,$B9,D$1)="","",INDEX(Recettes!$A$2:$O$5000,$B9,D$1)),"")</f>
        <v/>
      </c>
      <c r="E9" t="str" cm="1">
        <f t="array" ref="E9">IF(AND($A9&lt;&gt;"",$A9&lt;&gt;"fin"),IF(INDEX(Recettes!$A$2:$O$5000,$B9,E$1)="","",INDEX(Recettes!$A$2:$O$5000,$B9,E$1)),"")</f>
        <v/>
      </c>
      <c r="F9" t="str" cm="1">
        <f t="array" ref="F9">IF(AND($A9&lt;&gt;"",$A9&lt;&gt;"fin"),IF(INDEX(Recettes!$A$2:$O$5000,$B9,F$1)="","",INDEX(Recettes!$A$2:$O$5000,$B9,F$1)),"")</f>
        <v/>
      </c>
      <c r="G9" s="13" t="str" cm="1">
        <f t="array" ref="G9">IF(AND($A9&lt;&gt;"",$A9&lt;&gt;"fin"),IF(INDEX(Recettes!$A$2:$O$5000,$B9,G$1)="","",INDEX(Recettes!$A$2:$O$5000,$B9,G$1)),"")</f>
        <v/>
      </c>
      <c r="H9" s="11" t="str" cm="1">
        <f t="array" ref="H9">IF(AND($A9&lt;&gt;"",$A9&lt;&gt;"fin"),IF(INDEX(Recettes!$A$2:$O$5000,$B9,H$1)="","",INDEX(Recettes!$A$2:$O$5000,$B9,H$1)),"")</f>
        <v/>
      </c>
      <c r="I9" t="str" cm="1">
        <f t="array" ref="I9">IF(AND($A9&lt;&gt;"",$A9&lt;&gt;"fin"),IF(INDEX(Recettes!$A$2:$O$5000,$B9,I$1)="","",INDEX(Recettes!$A$2:$O$5000,$B9,I$1)),"")</f>
        <v/>
      </c>
      <c r="J9" s="81" t="str" cm="1">
        <f t="array" ref="J9">IF(AND($A9&lt;&gt;"",$A9&lt;&gt;"fin"),IF(INDEX(Recettes!$A$2:$O$5000,$B9,J$1)="","",INDEX(Recettes!$A$2:$O$5000,$B9,J$1)),"")</f>
        <v/>
      </c>
      <c r="K9" s="81" t="str" cm="1">
        <f t="array" ref="K9">IF(AND($A9&lt;&gt;"",$A9&lt;&gt;"fin"),IF(INDEX(Recettes!$A$2:$T$5000,$B9,K$1)="","",INDEX(Recettes!$A$2:$T$5000,$B9,K$1)),"")</f>
        <v/>
      </c>
      <c r="L9" s="81" t="str" cm="1">
        <f t="array" ref="L9">IF(AND($A9&lt;&gt;"",$A9&lt;&gt;"fin"),IF(INDEX(Recettes!$A$2:$T$5000,$B9,L$1)="","",INDEX(Recettes!$A$2:$T$5000,$B9,L$1)),"")</f>
        <v/>
      </c>
      <c r="M9" s="81" t="str" cm="1">
        <f t="array" ref="M9">IF(AND($A9&lt;&gt;"",$A9&lt;&gt;"fin"),IF(INDEX(Recettes!$A$2:$T$5000,$B9,M$1)="","",INDEX(Recettes!$A$2:$T$5000,$B9,M$1)),"")</f>
        <v/>
      </c>
      <c r="N9" s="81" t="str" cm="1">
        <f t="array" ref="N9">IF(AND($A9&lt;&gt;"",$A9&lt;&gt;"fin"),IF(INDEX(Recettes!$A$2:$T$5000,$B9,N$1)="","",INDEX(Recettes!$A$2:$T$5000,$B9,N$1)),"")</f>
        <v/>
      </c>
      <c r="O9" s="81" t="str" cm="1">
        <f t="array" ref="O9">IF(AND($A9&lt;&gt;"",$A9&lt;&gt;"fin"),IF(INDEX(Recettes!$A$2:$T$5000,$B9,O$1)="","",INDEX(Recettes!$A$2:$T$5000,$B9,O$1)),"")</f>
        <v/>
      </c>
      <c r="P9" s="81" t="str" cm="1">
        <f t="array" ref="P9">IF(AND($A9&lt;&gt;"",$A9&lt;&gt;"fin"),IF(INDEX(Recettes!$A$2:$T$5000,$B9,P$1)="","",INDEX(Recettes!$A$2:$T$5000,$B9,P$1)),"")</f>
        <v/>
      </c>
      <c r="Q9" s="81" t="str" cm="1">
        <f t="array" ref="Q9">IF(AND($A9&lt;&gt;"",$A9&lt;&gt;"fin"),IF(INDEX(Recettes!$A$2:$T$5000,$B9,Q$1)="","",INDEX(Recettes!$A$2:$T$5000,$B9,Q$1)),"")</f>
        <v/>
      </c>
      <c r="R9" s="81" t="str" cm="1">
        <f t="array" ref="R9">IF(AND($A9&lt;&gt;"",$A9&lt;&gt;"fin"),IF(INDEX(Recettes!$A$2:$T$5000,$B9,R$1)="","",INDEX(Recettes!$A$2:$T$5000,$B9,R$1)),"")</f>
        <v/>
      </c>
      <c r="S9" s="81" t="str" cm="1">
        <f t="array" ref="S9">IF(AND($A9&lt;&gt;"",$A9&lt;&gt;"fin"),IF(INDEX(Recettes!$A$2:$T$5000,$B9,S$1)="","",INDEX(Recettes!$A$2:$T$5000,$B9,S$1)),"")</f>
        <v/>
      </c>
      <c r="T9" s="81" t="str" cm="1">
        <f t="array" ref="T9">IF(AND($A9&lt;&gt;"",$A9&lt;&gt;"fin"),IF(INDEX(Recettes!$A$2:$T$5000,$B9,T$1)="","",INDEX(Recettes!$A$2:$T$5000,$B9,T$1)),"")</f>
        <v/>
      </c>
    </row>
    <row r="10" spans="1:20" x14ac:dyDescent="0.25">
      <c r="A10" t="str">
        <f ca="1">IF(OR(A9="",A9="fin"),"",IF(ISNA(MATCH($F$3,OFFSET(Recettes!$F$2:$F$5000,B9,0),0)),"fin",MATCH($F$3,OFFSET(Recettes!$F$2:$F$5000,B9,0),0)))</f>
        <v/>
      </c>
      <c r="B10" t="str">
        <f t="shared" ref="B10:B73" ca="1" si="0">IF(OR(A10="", A10="fin"),"",IF(B9="",A10,B9+A10))</f>
        <v/>
      </c>
      <c r="D10" s="79" t="str" cm="1">
        <f t="array" aca="1" ref="D10" ca="1">IF(AND($A10&lt;&gt;"",$A10&lt;&gt;"fin"),IF(INDEX(Recettes!$A$2:$O$5000,$B10,D$1)="","",INDEX(Recettes!$A$2:$O$5000,$B10,D$1)),"")</f>
        <v/>
      </c>
      <c r="E10" t="str" cm="1">
        <f t="array" aca="1" ref="E10" ca="1">IF(AND($A10&lt;&gt;"",$A10&lt;&gt;"fin"),IF(INDEX(Recettes!$A$2:$O$5000,$B10,E$1)="","",INDEX(Recettes!$A$2:$O$5000,$B10,E$1)),"")</f>
        <v/>
      </c>
      <c r="F10" t="str" cm="1">
        <f t="array" aca="1" ref="F10" ca="1">IF(AND($A10&lt;&gt;"",$A10&lt;&gt;"fin"),IF(INDEX(Recettes!$A$2:$O$5000,$B10,F$1)="","",INDEX(Recettes!$A$2:$O$5000,$B10,F$1)),"")</f>
        <v/>
      </c>
      <c r="G10" s="13" t="str" cm="1">
        <f t="array" aca="1" ref="G10" ca="1">IF(AND($A10&lt;&gt;"",$A10&lt;&gt;"fin"),IF(INDEX(Recettes!$A$2:$O$5000,$B10,G$1)="","",INDEX(Recettes!$A$2:$O$5000,$B10,G$1)),"")</f>
        <v/>
      </c>
      <c r="H10" s="11" t="str" cm="1">
        <f t="array" aca="1" ref="H10" ca="1">IF(AND($A10&lt;&gt;"",$A10&lt;&gt;"fin"),IF(INDEX(Recettes!$A$2:$O$5000,$B10,H$1)="","",INDEX(Recettes!$A$2:$O$5000,$B10,H$1)),"")</f>
        <v/>
      </c>
      <c r="I10" t="str" cm="1">
        <f t="array" aca="1" ref="I10" ca="1">IF(AND($A10&lt;&gt;"",$A10&lt;&gt;"fin"),IF(INDEX(Recettes!$A$2:$O$5000,$B10,I$1)="","",INDEX(Recettes!$A$2:$O$5000,$B10,I$1)),"")</f>
        <v/>
      </c>
      <c r="J10" s="81" t="str" cm="1">
        <f t="array" aca="1" ref="J10" ca="1">IF(AND($A10&lt;&gt;"",$A10&lt;&gt;"fin"),IF(INDEX(Recettes!$A$2:$O$5000,$B10,J$1)="","",INDEX(Recettes!$A$2:$O$5000,$B10,J$1)),"")</f>
        <v/>
      </c>
      <c r="K10" s="81" t="str" cm="1">
        <f t="array" aca="1" ref="K10" ca="1">IF(AND($A10&lt;&gt;"",$A10&lt;&gt;"fin"),IF(INDEX(Recettes!$A$2:$T$5000,$B10,K$1)="","",INDEX(Recettes!$A$2:$T$5000,$B10,K$1)),"")</f>
        <v/>
      </c>
      <c r="L10" s="81" t="str" cm="1">
        <f t="array" aca="1" ref="L10" ca="1">IF(AND($A10&lt;&gt;"",$A10&lt;&gt;"fin"),IF(INDEX(Recettes!$A$2:$T$5000,$B10,L$1)="","",INDEX(Recettes!$A$2:$T$5000,$B10,L$1)),"")</f>
        <v/>
      </c>
      <c r="M10" s="81" t="str" cm="1">
        <f t="array" aca="1" ref="M10" ca="1">IF(AND($A10&lt;&gt;"",$A10&lt;&gt;"fin"),IF(INDEX(Recettes!$A$2:$T$5000,$B10,M$1)="","",INDEX(Recettes!$A$2:$T$5000,$B10,M$1)),"")</f>
        <v/>
      </c>
      <c r="N10" s="81" t="str" cm="1">
        <f t="array" aca="1" ref="N10" ca="1">IF(AND($A10&lt;&gt;"",$A10&lt;&gt;"fin"),IF(INDEX(Recettes!$A$2:$T$5000,$B10,N$1)="","",INDEX(Recettes!$A$2:$T$5000,$B10,N$1)),"")</f>
        <v/>
      </c>
      <c r="O10" s="81" t="str" cm="1">
        <f t="array" aca="1" ref="O10" ca="1">IF(AND($A10&lt;&gt;"",$A10&lt;&gt;"fin"),IF(INDEX(Recettes!$A$2:$T$5000,$B10,O$1)="","",INDEX(Recettes!$A$2:$T$5000,$B10,O$1)),"")</f>
        <v/>
      </c>
      <c r="P10" s="81" t="str" cm="1">
        <f t="array" aca="1" ref="P10" ca="1">IF(AND($A10&lt;&gt;"",$A10&lt;&gt;"fin"),IF(INDEX(Recettes!$A$2:$T$5000,$B10,P$1)="","",INDEX(Recettes!$A$2:$T$5000,$B10,P$1)),"")</f>
        <v/>
      </c>
      <c r="Q10" s="81" t="str" cm="1">
        <f t="array" aca="1" ref="Q10" ca="1">IF(AND($A10&lt;&gt;"",$A10&lt;&gt;"fin"),IF(INDEX(Recettes!$A$2:$T$5000,$B10,Q$1)="","",INDEX(Recettes!$A$2:$T$5000,$B10,Q$1)),"")</f>
        <v/>
      </c>
      <c r="R10" s="81" t="str" cm="1">
        <f t="array" aca="1" ref="R10" ca="1">IF(AND($A10&lt;&gt;"",$A10&lt;&gt;"fin"),IF(INDEX(Recettes!$A$2:$T$5000,$B10,R$1)="","",INDEX(Recettes!$A$2:$T$5000,$B10,R$1)),"")</f>
        <v/>
      </c>
      <c r="S10" s="81" t="str" cm="1">
        <f t="array" aca="1" ref="S10" ca="1">IF(AND($A10&lt;&gt;"",$A10&lt;&gt;"fin"),IF(INDEX(Recettes!$A$2:$T$5000,$B10,S$1)="","",INDEX(Recettes!$A$2:$T$5000,$B10,S$1)),"")</f>
        <v/>
      </c>
      <c r="T10" s="81" t="str" cm="1">
        <f t="array" aca="1" ref="T10" ca="1">IF(AND($A10&lt;&gt;"",$A10&lt;&gt;"fin"),IF(INDEX(Recettes!$A$2:$T$5000,$B10,T$1)="","",INDEX(Recettes!$A$2:$T$5000,$B10,T$1)),"")</f>
        <v/>
      </c>
    </row>
    <row r="11" spans="1:20" x14ac:dyDescent="0.25">
      <c r="A11" t="str">
        <f ca="1">IF(OR(A10="",A10="fin"),"",IF(ISNA(MATCH($F$3,OFFSET(Recettes!$F$2:$F$5000,B10,0),0)),"fin",MATCH($F$3,OFFSET(Recettes!$F$2:$F$5000,B10,0),0)))</f>
        <v/>
      </c>
      <c r="B11" t="str">
        <f t="shared" ca="1" si="0"/>
        <v/>
      </c>
      <c r="D11" s="79" t="str" cm="1">
        <f t="array" aca="1" ref="D11" ca="1">IF(AND($A11&lt;&gt;"",$A11&lt;&gt;"fin"),IF(INDEX(Recettes!$A$2:$O$5000,$B11,D$1)="","",INDEX(Recettes!$A$2:$O$5000,$B11,D$1)),"")</f>
        <v/>
      </c>
      <c r="E11" t="str" cm="1">
        <f t="array" aca="1" ref="E11" ca="1">IF(AND($A11&lt;&gt;"",$A11&lt;&gt;"fin"),IF(INDEX(Recettes!$A$2:$O$5000,$B11,E$1)="","",INDEX(Recettes!$A$2:$O$5000,$B11,E$1)),"")</f>
        <v/>
      </c>
      <c r="F11" t="str" cm="1">
        <f t="array" aca="1" ref="F11" ca="1">IF(AND($A11&lt;&gt;"",$A11&lt;&gt;"fin"),IF(INDEX(Recettes!$A$2:$O$5000,$B11,F$1)="","",INDEX(Recettes!$A$2:$O$5000,$B11,F$1)),"")</f>
        <v/>
      </c>
      <c r="G11" s="13" t="str" cm="1">
        <f t="array" aca="1" ref="G11" ca="1">IF(AND($A11&lt;&gt;"",$A11&lt;&gt;"fin"),IF(INDEX(Recettes!$A$2:$O$5000,$B11,G$1)="","",INDEX(Recettes!$A$2:$O$5000,$B11,G$1)),"")</f>
        <v/>
      </c>
      <c r="H11" s="11" t="str" cm="1">
        <f t="array" aca="1" ref="H11" ca="1">IF(AND($A11&lt;&gt;"",$A11&lt;&gt;"fin"),IF(INDEX(Recettes!$A$2:$O$5000,$B11,H$1)="","",INDEX(Recettes!$A$2:$O$5000,$B11,H$1)),"")</f>
        <v/>
      </c>
      <c r="I11" t="str" cm="1">
        <f t="array" aca="1" ref="I11" ca="1">IF(AND($A11&lt;&gt;"",$A11&lt;&gt;"fin"),IF(INDEX(Recettes!$A$2:$O$5000,$B11,I$1)="","",INDEX(Recettes!$A$2:$O$5000,$B11,I$1)),"")</f>
        <v/>
      </c>
      <c r="J11" s="81" t="str" cm="1">
        <f t="array" aca="1" ref="J11" ca="1">IF(AND($A11&lt;&gt;"",$A11&lt;&gt;"fin"),IF(INDEX(Recettes!$A$2:$O$5000,$B11,J$1)="","",INDEX(Recettes!$A$2:$O$5000,$B11,J$1)),"")</f>
        <v/>
      </c>
      <c r="K11" s="81" t="str" cm="1">
        <f t="array" aca="1" ref="K11" ca="1">IF(AND($A11&lt;&gt;"",$A11&lt;&gt;"fin"),IF(INDEX(Recettes!$A$2:$T$5000,$B11,K$1)="","",INDEX(Recettes!$A$2:$T$5000,$B11,K$1)),"")</f>
        <v/>
      </c>
      <c r="L11" s="81" t="str" cm="1">
        <f t="array" aca="1" ref="L11" ca="1">IF(AND($A11&lt;&gt;"",$A11&lt;&gt;"fin"),IF(INDEX(Recettes!$A$2:$T$5000,$B11,L$1)="","",INDEX(Recettes!$A$2:$T$5000,$B11,L$1)),"")</f>
        <v/>
      </c>
      <c r="M11" s="81" t="str" cm="1">
        <f t="array" aca="1" ref="M11" ca="1">IF(AND($A11&lt;&gt;"",$A11&lt;&gt;"fin"),IF(INDEX(Recettes!$A$2:$T$5000,$B11,M$1)="","",INDEX(Recettes!$A$2:$T$5000,$B11,M$1)),"")</f>
        <v/>
      </c>
      <c r="N11" s="81" t="str" cm="1">
        <f t="array" aca="1" ref="N11" ca="1">IF(AND($A11&lt;&gt;"",$A11&lt;&gt;"fin"),IF(INDEX(Recettes!$A$2:$T$5000,$B11,N$1)="","",INDEX(Recettes!$A$2:$T$5000,$B11,N$1)),"")</f>
        <v/>
      </c>
      <c r="O11" s="81" t="str" cm="1">
        <f t="array" aca="1" ref="O11" ca="1">IF(AND($A11&lt;&gt;"",$A11&lt;&gt;"fin"),IF(INDEX(Recettes!$A$2:$T$5000,$B11,O$1)="","",INDEX(Recettes!$A$2:$T$5000,$B11,O$1)),"")</f>
        <v/>
      </c>
      <c r="P11" s="81" t="str" cm="1">
        <f t="array" aca="1" ref="P11" ca="1">IF(AND($A11&lt;&gt;"",$A11&lt;&gt;"fin"),IF(INDEX(Recettes!$A$2:$T$5000,$B11,P$1)="","",INDEX(Recettes!$A$2:$T$5000,$B11,P$1)),"")</f>
        <v/>
      </c>
      <c r="Q11" s="81" t="str" cm="1">
        <f t="array" aca="1" ref="Q11" ca="1">IF(AND($A11&lt;&gt;"",$A11&lt;&gt;"fin"),IF(INDEX(Recettes!$A$2:$T$5000,$B11,Q$1)="","",INDEX(Recettes!$A$2:$T$5000,$B11,Q$1)),"")</f>
        <v/>
      </c>
      <c r="R11" s="81" t="str" cm="1">
        <f t="array" aca="1" ref="R11" ca="1">IF(AND($A11&lt;&gt;"",$A11&lt;&gt;"fin"),IF(INDEX(Recettes!$A$2:$T$5000,$B11,R$1)="","",INDEX(Recettes!$A$2:$T$5000,$B11,R$1)),"")</f>
        <v/>
      </c>
      <c r="S11" s="81" t="str" cm="1">
        <f t="array" aca="1" ref="S11" ca="1">IF(AND($A11&lt;&gt;"",$A11&lt;&gt;"fin"),IF(INDEX(Recettes!$A$2:$T$5000,$B11,S$1)="","",INDEX(Recettes!$A$2:$T$5000,$B11,S$1)),"")</f>
        <v/>
      </c>
      <c r="T11" s="81" t="str" cm="1">
        <f t="array" aca="1" ref="T11" ca="1">IF(AND($A11&lt;&gt;"",$A11&lt;&gt;"fin"),IF(INDEX(Recettes!$A$2:$T$5000,$B11,T$1)="","",INDEX(Recettes!$A$2:$T$5000,$B11,T$1)),"")</f>
        <v/>
      </c>
    </row>
    <row r="12" spans="1:20" x14ac:dyDescent="0.25">
      <c r="A12" t="str">
        <f ca="1">IF(OR(A11="",A11="fin"),"",IF(ISNA(MATCH($F$3,OFFSET(Recettes!$F$2:$F$5000,B11,0),0)),"fin",MATCH($F$3,OFFSET(Recettes!$F$2:$F$5000,B11,0),0)))</f>
        <v/>
      </c>
      <c r="B12" t="str">
        <f t="shared" ca="1" si="0"/>
        <v/>
      </c>
      <c r="D12" s="79" t="str" cm="1">
        <f t="array" aca="1" ref="D12" ca="1">IF(AND($A12&lt;&gt;"",$A12&lt;&gt;"fin"),IF(INDEX(Recettes!$A$2:$O$5000,$B12,D$1)="","",INDEX(Recettes!$A$2:$O$5000,$B12,D$1)),"")</f>
        <v/>
      </c>
      <c r="E12" t="str" cm="1">
        <f t="array" aca="1" ref="E12" ca="1">IF(AND($A12&lt;&gt;"",$A12&lt;&gt;"fin"),IF(INDEX(Recettes!$A$2:$O$5000,$B12,E$1)="","",INDEX(Recettes!$A$2:$O$5000,$B12,E$1)),"")</f>
        <v/>
      </c>
      <c r="F12" t="str" cm="1">
        <f t="array" aca="1" ref="F12" ca="1">IF(AND($A12&lt;&gt;"",$A12&lt;&gt;"fin"),IF(INDEX(Recettes!$A$2:$O$5000,$B12,F$1)="","",INDEX(Recettes!$A$2:$O$5000,$B12,F$1)),"")</f>
        <v/>
      </c>
      <c r="G12" s="13" t="str" cm="1">
        <f t="array" aca="1" ref="G12" ca="1">IF(AND($A12&lt;&gt;"",$A12&lt;&gt;"fin"),IF(INDEX(Recettes!$A$2:$O$5000,$B12,G$1)="","",INDEX(Recettes!$A$2:$O$5000,$B12,G$1)),"")</f>
        <v/>
      </c>
      <c r="H12" s="11" t="str" cm="1">
        <f t="array" aca="1" ref="H12" ca="1">IF(AND($A12&lt;&gt;"",$A12&lt;&gt;"fin"),IF(INDEX(Recettes!$A$2:$O$5000,$B12,H$1)="","",INDEX(Recettes!$A$2:$O$5000,$B12,H$1)),"")</f>
        <v/>
      </c>
      <c r="I12" t="str" cm="1">
        <f t="array" aca="1" ref="I12" ca="1">IF(AND($A12&lt;&gt;"",$A12&lt;&gt;"fin"),IF(INDEX(Recettes!$A$2:$O$5000,$B12,I$1)="","",INDEX(Recettes!$A$2:$O$5000,$B12,I$1)),"")</f>
        <v/>
      </c>
      <c r="J12" s="81" t="str" cm="1">
        <f t="array" aca="1" ref="J12" ca="1">IF(AND($A12&lt;&gt;"",$A12&lt;&gt;"fin"),IF(INDEX(Recettes!$A$2:$O$5000,$B12,J$1)="","",INDEX(Recettes!$A$2:$O$5000,$B12,J$1)),"")</f>
        <v/>
      </c>
      <c r="K12" s="81" t="str" cm="1">
        <f t="array" aca="1" ref="K12" ca="1">IF(AND($A12&lt;&gt;"",$A12&lt;&gt;"fin"),IF(INDEX(Recettes!$A$2:$T$5000,$B12,K$1)="","",INDEX(Recettes!$A$2:$T$5000,$B12,K$1)),"")</f>
        <v/>
      </c>
      <c r="L12" s="81" t="str" cm="1">
        <f t="array" aca="1" ref="L12" ca="1">IF(AND($A12&lt;&gt;"",$A12&lt;&gt;"fin"),IF(INDEX(Recettes!$A$2:$T$5000,$B12,L$1)="","",INDEX(Recettes!$A$2:$T$5000,$B12,L$1)),"")</f>
        <v/>
      </c>
      <c r="M12" s="81" t="str" cm="1">
        <f t="array" aca="1" ref="M12" ca="1">IF(AND($A12&lt;&gt;"",$A12&lt;&gt;"fin"),IF(INDEX(Recettes!$A$2:$T$5000,$B12,M$1)="","",INDEX(Recettes!$A$2:$T$5000,$B12,M$1)),"")</f>
        <v/>
      </c>
      <c r="N12" s="81" t="str" cm="1">
        <f t="array" aca="1" ref="N12" ca="1">IF(AND($A12&lt;&gt;"",$A12&lt;&gt;"fin"),IF(INDEX(Recettes!$A$2:$T$5000,$B12,N$1)="","",INDEX(Recettes!$A$2:$T$5000,$B12,N$1)),"")</f>
        <v/>
      </c>
      <c r="O12" s="81" t="str" cm="1">
        <f t="array" aca="1" ref="O12" ca="1">IF(AND($A12&lt;&gt;"",$A12&lt;&gt;"fin"),IF(INDEX(Recettes!$A$2:$T$5000,$B12,O$1)="","",INDEX(Recettes!$A$2:$T$5000,$B12,O$1)),"")</f>
        <v/>
      </c>
      <c r="P12" s="81" t="str" cm="1">
        <f t="array" aca="1" ref="P12" ca="1">IF(AND($A12&lt;&gt;"",$A12&lt;&gt;"fin"),IF(INDEX(Recettes!$A$2:$T$5000,$B12,P$1)="","",INDEX(Recettes!$A$2:$T$5000,$B12,P$1)),"")</f>
        <v/>
      </c>
      <c r="Q12" s="81" t="str" cm="1">
        <f t="array" aca="1" ref="Q12" ca="1">IF(AND($A12&lt;&gt;"",$A12&lt;&gt;"fin"),IF(INDEX(Recettes!$A$2:$T$5000,$B12,Q$1)="","",INDEX(Recettes!$A$2:$T$5000,$B12,Q$1)),"")</f>
        <v/>
      </c>
      <c r="R12" s="81" t="str" cm="1">
        <f t="array" aca="1" ref="R12" ca="1">IF(AND($A12&lt;&gt;"",$A12&lt;&gt;"fin"),IF(INDEX(Recettes!$A$2:$T$5000,$B12,R$1)="","",INDEX(Recettes!$A$2:$T$5000,$B12,R$1)),"")</f>
        <v/>
      </c>
      <c r="S12" s="81" t="str" cm="1">
        <f t="array" aca="1" ref="S12" ca="1">IF(AND($A12&lt;&gt;"",$A12&lt;&gt;"fin"),IF(INDEX(Recettes!$A$2:$T$5000,$B12,S$1)="","",INDEX(Recettes!$A$2:$T$5000,$B12,S$1)),"")</f>
        <v/>
      </c>
      <c r="T12" s="81" t="str" cm="1">
        <f t="array" aca="1" ref="T12" ca="1">IF(AND($A12&lt;&gt;"",$A12&lt;&gt;"fin"),IF(INDEX(Recettes!$A$2:$T$5000,$B12,T$1)="","",INDEX(Recettes!$A$2:$T$5000,$B12,T$1)),"")</f>
        <v/>
      </c>
    </row>
    <row r="13" spans="1:20" x14ac:dyDescent="0.25">
      <c r="A13" t="str">
        <f ca="1">IF(OR(A12="",A12="fin"),"",IF(ISNA(MATCH($F$3,OFFSET(Recettes!$F$2:$F$5000,B12,0),0)),"fin",MATCH($F$3,OFFSET(Recettes!$F$2:$F$5000,B12,0),0)))</f>
        <v/>
      </c>
      <c r="B13" t="str">
        <f t="shared" ca="1" si="0"/>
        <v/>
      </c>
      <c r="D13" s="79" t="str" cm="1">
        <f t="array" aca="1" ref="D13" ca="1">IF(AND($A13&lt;&gt;"",$A13&lt;&gt;"fin"),IF(INDEX(Recettes!$A$2:$O$5000,$B13,D$1)="","",INDEX(Recettes!$A$2:$O$5000,$B13,D$1)),"")</f>
        <v/>
      </c>
      <c r="E13" t="str" cm="1">
        <f t="array" aca="1" ref="E13" ca="1">IF(AND($A13&lt;&gt;"",$A13&lt;&gt;"fin"),IF(INDEX(Recettes!$A$2:$O$5000,$B13,E$1)="","",INDEX(Recettes!$A$2:$O$5000,$B13,E$1)),"")</f>
        <v/>
      </c>
      <c r="F13" t="str" cm="1">
        <f t="array" aca="1" ref="F13" ca="1">IF(AND($A13&lt;&gt;"",$A13&lt;&gt;"fin"),IF(INDEX(Recettes!$A$2:$O$5000,$B13,F$1)="","",INDEX(Recettes!$A$2:$O$5000,$B13,F$1)),"")</f>
        <v/>
      </c>
      <c r="G13" s="13" t="str" cm="1">
        <f t="array" aca="1" ref="G13" ca="1">IF(AND($A13&lt;&gt;"",$A13&lt;&gt;"fin"),IF(INDEX(Recettes!$A$2:$O$5000,$B13,G$1)="","",INDEX(Recettes!$A$2:$O$5000,$B13,G$1)),"")</f>
        <v/>
      </c>
      <c r="H13" s="11" t="str" cm="1">
        <f t="array" aca="1" ref="H13" ca="1">IF(AND($A13&lt;&gt;"",$A13&lt;&gt;"fin"),IF(INDEX(Recettes!$A$2:$O$5000,$B13,H$1)="","",INDEX(Recettes!$A$2:$O$5000,$B13,H$1)),"")</f>
        <v/>
      </c>
      <c r="I13" t="str" cm="1">
        <f t="array" aca="1" ref="I13" ca="1">IF(AND($A13&lt;&gt;"",$A13&lt;&gt;"fin"),IF(INDEX(Recettes!$A$2:$O$5000,$B13,I$1)="","",INDEX(Recettes!$A$2:$O$5000,$B13,I$1)),"")</f>
        <v/>
      </c>
      <c r="J13" s="81" t="str" cm="1">
        <f t="array" aca="1" ref="J13" ca="1">IF(AND($A13&lt;&gt;"",$A13&lt;&gt;"fin"),IF(INDEX(Recettes!$A$2:$O$5000,$B13,J$1)="","",INDEX(Recettes!$A$2:$O$5000,$B13,J$1)),"")</f>
        <v/>
      </c>
      <c r="K13" s="81" t="str" cm="1">
        <f t="array" aca="1" ref="K13" ca="1">IF(AND($A13&lt;&gt;"",$A13&lt;&gt;"fin"),IF(INDEX(Recettes!$A$2:$T$5000,$B13,K$1)="","",INDEX(Recettes!$A$2:$T$5000,$B13,K$1)),"")</f>
        <v/>
      </c>
      <c r="L13" s="81" t="str" cm="1">
        <f t="array" aca="1" ref="L13" ca="1">IF(AND($A13&lt;&gt;"",$A13&lt;&gt;"fin"),IF(INDEX(Recettes!$A$2:$T$5000,$B13,L$1)="","",INDEX(Recettes!$A$2:$T$5000,$B13,L$1)),"")</f>
        <v/>
      </c>
      <c r="M13" s="81" t="str" cm="1">
        <f t="array" aca="1" ref="M13" ca="1">IF(AND($A13&lt;&gt;"",$A13&lt;&gt;"fin"),IF(INDEX(Recettes!$A$2:$T$5000,$B13,M$1)="","",INDEX(Recettes!$A$2:$T$5000,$B13,M$1)),"")</f>
        <v/>
      </c>
      <c r="N13" s="81" t="str" cm="1">
        <f t="array" aca="1" ref="N13" ca="1">IF(AND($A13&lt;&gt;"",$A13&lt;&gt;"fin"),IF(INDEX(Recettes!$A$2:$T$5000,$B13,N$1)="","",INDEX(Recettes!$A$2:$T$5000,$B13,N$1)),"")</f>
        <v/>
      </c>
      <c r="O13" s="81" t="str" cm="1">
        <f t="array" aca="1" ref="O13" ca="1">IF(AND($A13&lt;&gt;"",$A13&lt;&gt;"fin"),IF(INDEX(Recettes!$A$2:$T$5000,$B13,O$1)="","",INDEX(Recettes!$A$2:$T$5000,$B13,O$1)),"")</f>
        <v/>
      </c>
      <c r="P13" s="81" t="str" cm="1">
        <f t="array" aca="1" ref="P13" ca="1">IF(AND($A13&lt;&gt;"",$A13&lt;&gt;"fin"),IF(INDEX(Recettes!$A$2:$T$5000,$B13,P$1)="","",INDEX(Recettes!$A$2:$T$5000,$B13,P$1)),"")</f>
        <v/>
      </c>
      <c r="Q13" s="81" t="str" cm="1">
        <f t="array" aca="1" ref="Q13" ca="1">IF(AND($A13&lt;&gt;"",$A13&lt;&gt;"fin"),IF(INDEX(Recettes!$A$2:$T$5000,$B13,Q$1)="","",INDEX(Recettes!$A$2:$T$5000,$B13,Q$1)),"")</f>
        <v/>
      </c>
      <c r="R13" s="81" t="str" cm="1">
        <f t="array" aca="1" ref="R13" ca="1">IF(AND($A13&lt;&gt;"",$A13&lt;&gt;"fin"),IF(INDEX(Recettes!$A$2:$T$5000,$B13,R$1)="","",INDEX(Recettes!$A$2:$T$5000,$B13,R$1)),"")</f>
        <v/>
      </c>
      <c r="S13" s="81" t="str" cm="1">
        <f t="array" aca="1" ref="S13" ca="1">IF(AND($A13&lt;&gt;"",$A13&lt;&gt;"fin"),IF(INDEX(Recettes!$A$2:$T$5000,$B13,S$1)="","",INDEX(Recettes!$A$2:$T$5000,$B13,S$1)),"")</f>
        <v/>
      </c>
      <c r="T13" s="81" t="str" cm="1">
        <f t="array" aca="1" ref="T13" ca="1">IF(AND($A13&lt;&gt;"",$A13&lt;&gt;"fin"),IF(INDEX(Recettes!$A$2:$T$5000,$B13,T$1)="","",INDEX(Recettes!$A$2:$T$5000,$B13,T$1)),"")</f>
        <v/>
      </c>
    </row>
    <row r="14" spans="1:20" x14ac:dyDescent="0.25">
      <c r="A14" t="str">
        <f ca="1">IF(OR(A13="",A13="fin"),"",IF(ISNA(MATCH($F$3,OFFSET(Recettes!$F$2:$F$5000,B13,0),0)),"fin",MATCH($F$3,OFFSET(Recettes!$F$2:$F$5000,B13,0),0)))</f>
        <v/>
      </c>
      <c r="B14" t="str">
        <f t="shared" ca="1" si="0"/>
        <v/>
      </c>
      <c r="D14" s="79" t="str" cm="1">
        <f t="array" aca="1" ref="D14" ca="1">IF(AND($A14&lt;&gt;"",$A14&lt;&gt;"fin"),IF(INDEX(Recettes!$A$2:$O$5000,$B14,D$1)="","",INDEX(Recettes!$A$2:$O$5000,$B14,D$1)),"")</f>
        <v/>
      </c>
      <c r="E14" t="str" cm="1">
        <f t="array" aca="1" ref="E14" ca="1">IF(AND($A14&lt;&gt;"",$A14&lt;&gt;"fin"),IF(INDEX(Recettes!$A$2:$O$5000,$B14,E$1)="","",INDEX(Recettes!$A$2:$O$5000,$B14,E$1)),"")</f>
        <v/>
      </c>
      <c r="F14" t="str" cm="1">
        <f t="array" aca="1" ref="F14" ca="1">IF(AND($A14&lt;&gt;"",$A14&lt;&gt;"fin"),IF(INDEX(Recettes!$A$2:$O$5000,$B14,F$1)="","",INDEX(Recettes!$A$2:$O$5000,$B14,F$1)),"")</f>
        <v/>
      </c>
      <c r="G14" s="13" t="str" cm="1">
        <f t="array" aca="1" ref="G14" ca="1">IF(AND($A14&lt;&gt;"",$A14&lt;&gt;"fin"),IF(INDEX(Recettes!$A$2:$O$5000,$B14,G$1)="","",INDEX(Recettes!$A$2:$O$5000,$B14,G$1)),"")</f>
        <v/>
      </c>
      <c r="H14" s="11" t="str" cm="1">
        <f t="array" aca="1" ref="H14" ca="1">IF(AND($A14&lt;&gt;"",$A14&lt;&gt;"fin"),IF(INDEX(Recettes!$A$2:$O$5000,$B14,H$1)="","",INDEX(Recettes!$A$2:$O$5000,$B14,H$1)),"")</f>
        <v/>
      </c>
      <c r="I14" t="str" cm="1">
        <f t="array" aca="1" ref="I14" ca="1">IF(AND($A14&lt;&gt;"",$A14&lt;&gt;"fin"),IF(INDEX(Recettes!$A$2:$O$5000,$B14,I$1)="","",INDEX(Recettes!$A$2:$O$5000,$B14,I$1)),"")</f>
        <v/>
      </c>
      <c r="J14" s="81" t="str" cm="1">
        <f t="array" aca="1" ref="J14" ca="1">IF(AND($A14&lt;&gt;"",$A14&lt;&gt;"fin"),IF(INDEX(Recettes!$A$2:$O$5000,$B14,J$1)="","",INDEX(Recettes!$A$2:$O$5000,$B14,J$1)),"")</f>
        <v/>
      </c>
      <c r="K14" s="81" t="str" cm="1">
        <f t="array" aca="1" ref="K14" ca="1">IF(AND($A14&lt;&gt;"",$A14&lt;&gt;"fin"),IF(INDEX(Recettes!$A$2:$T$5000,$B14,K$1)="","",INDEX(Recettes!$A$2:$T$5000,$B14,K$1)),"")</f>
        <v/>
      </c>
      <c r="L14" s="81" t="str" cm="1">
        <f t="array" aca="1" ref="L14" ca="1">IF(AND($A14&lt;&gt;"",$A14&lt;&gt;"fin"),IF(INDEX(Recettes!$A$2:$T$5000,$B14,L$1)="","",INDEX(Recettes!$A$2:$T$5000,$B14,L$1)),"")</f>
        <v/>
      </c>
      <c r="M14" s="81" t="str" cm="1">
        <f t="array" aca="1" ref="M14" ca="1">IF(AND($A14&lt;&gt;"",$A14&lt;&gt;"fin"),IF(INDEX(Recettes!$A$2:$T$5000,$B14,M$1)="","",INDEX(Recettes!$A$2:$T$5000,$B14,M$1)),"")</f>
        <v/>
      </c>
      <c r="N14" s="81" t="str" cm="1">
        <f t="array" aca="1" ref="N14" ca="1">IF(AND($A14&lt;&gt;"",$A14&lt;&gt;"fin"),IF(INDEX(Recettes!$A$2:$T$5000,$B14,N$1)="","",INDEX(Recettes!$A$2:$T$5000,$B14,N$1)),"")</f>
        <v/>
      </c>
      <c r="O14" s="81" t="str" cm="1">
        <f t="array" aca="1" ref="O14" ca="1">IF(AND($A14&lt;&gt;"",$A14&lt;&gt;"fin"),IF(INDEX(Recettes!$A$2:$T$5000,$B14,O$1)="","",INDEX(Recettes!$A$2:$T$5000,$B14,O$1)),"")</f>
        <v/>
      </c>
      <c r="P14" s="81" t="str" cm="1">
        <f t="array" aca="1" ref="P14" ca="1">IF(AND($A14&lt;&gt;"",$A14&lt;&gt;"fin"),IF(INDEX(Recettes!$A$2:$T$5000,$B14,P$1)="","",INDEX(Recettes!$A$2:$T$5000,$B14,P$1)),"")</f>
        <v/>
      </c>
      <c r="Q14" s="81" t="str" cm="1">
        <f t="array" aca="1" ref="Q14" ca="1">IF(AND($A14&lt;&gt;"",$A14&lt;&gt;"fin"),IF(INDEX(Recettes!$A$2:$T$5000,$B14,Q$1)="","",INDEX(Recettes!$A$2:$T$5000,$B14,Q$1)),"")</f>
        <v/>
      </c>
      <c r="R14" s="81" t="str" cm="1">
        <f t="array" aca="1" ref="R14" ca="1">IF(AND($A14&lt;&gt;"",$A14&lt;&gt;"fin"),IF(INDEX(Recettes!$A$2:$T$5000,$B14,R$1)="","",INDEX(Recettes!$A$2:$T$5000,$B14,R$1)),"")</f>
        <v/>
      </c>
      <c r="S14" s="81" t="str" cm="1">
        <f t="array" aca="1" ref="S14" ca="1">IF(AND($A14&lt;&gt;"",$A14&lt;&gt;"fin"),IF(INDEX(Recettes!$A$2:$T$5000,$B14,S$1)="","",INDEX(Recettes!$A$2:$T$5000,$B14,S$1)),"")</f>
        <v/>
      </c>
      <c r="T14" s="81" t="str" cm="1">
        <f t="array" aca="1" ref="T14" ca="1">IF(AND($A14&lt;&gt;"",$A14&lt;&gt;"fin"),IF(INDEX(Recettes!$A$2:$T$5000,$B14,T$1)="","",INDEX(Recettes!$A$2:$T$5000,$B14,T$1)),"")</f>
        <v/>
      </c>
    </row>
    <row r="15" spans="1:20" x14ac:dyDescent="0.25">
      <c r="A15" t="str">
        <f ca="1">IF(OR(A14="",A14="fin"),"",IF(ISNA(MATCH($F$3,OFFSET(Recettes!$F$2:$F$5000,B14,0),0)),"fin",MATCH($F$3,OFFSET(Recettes!$F$2:$F$5000,B14,0),0)))</f>
        <v/>
      </c>
      <c r="B15" t="str">
        <f t="shared" ca="1" si="0"/>
        <v/>
      </c>
      <c r="D15" s="79" t="str" cm="1">
        <f t="array" aca="1" ref="D15" ca="1">IF(AND($A15&lt;&gt;"",$A15&lt;&gt;"fin"),IF(INDEX(Recettes!$A$2:$O$5000,$B15,D$1)="","",INDEX(Recettes!$A$2:$O$5000,$B15,D$1)),"")</f>
        <v/>
      </c>
      <c r="E15" t="str" cm="1">
        <f t="array" aca="1" ref="E15" ca="1">IF(AND($A15&lt;&gt;"",$A15&lt;&gt;"fin"),IF(INDEX(Recettes!$A$2:$O$5000,$B15,E$1)="","",INDEX(Recettes!$A$2:$O$5000,$B15,E$1)),"")</f>
        <v/>
      </c>
      <c r="F15" t="str" cm="1">
        <f t="array" aca="1" ref="F15" ca="1">IF(AND($A15&lt;&gt;"",$A15&lt;&gt;"fin"),IF(INDEX(Recettes!$A$2:$O$5000,$B15,F$1)="","",INDEX(Recettes!$A$2:$O$5000,$B15,F$1)),"")</f>
        <v/>
      </c>
      <c r="G15" s="13" t="str" cm="1">
        <f t="array" aca="1" ref="G15" ca="1">IF(AND($A15&lt;&gt;"",$A15&lt;&gt;"fin"),IF(INDEX(Recettes!$A$2:$O$5000,$B15,G$1)="","",INDEX(Recettes!$A$2:$O$5000,$B15,G$1)),"")</f>
        <v/>
      </c>
      <c r="H15" s="11" t="str" cm="1">
        <f t="array" aca="1" ref="H15" ca="1">IF(AND($A15&lt;&gt;"",$A15&lt;&gt;"fin"),IF(INDEX(Recettes!$A$2:$O$5000,$B15,H$1)="","",INDEX(Recettes!$A$2:$O$5000,$B15,H$1)),"")</f>
        <v/>
      </c>
      <c r="I15" t="str" cm="1">
        <f t="array" aca="1" ref="I15" ca="1">IF(AND($A15&lt;&gt;"",$A15&lt;&gt;"fin"),IF(INDEX(Recettes!$A$2:$O$5000,$B15,I$1)="","",INDEX(Recettes!$A$2:$O$5000,$B15,I$1)),"")</f>
        <v/>
      </c>
      <c r="J15" s="81" t="str" cm="1">
        <f t="array" aca="1" ref="J15" ca="1">IF(AND($A15&lt;&gt;"",$A15&lt;&gt;"fin"),IF(INDEX(Recettes!$A$2:$O$5000,$B15,J$1)="","",INDEX(Recettes!$A$2:$O$5000,$B15,J$1)),"")</f>
        <v/>
      </c>
      <c r="K15" s="81" t="str" cm="1">
        <f t="array" aca="1" ref="K15" ca="1">IF(AND($A15&lt;&gt;"",$A15&lt;&gt;"fin"),IF(INDEX(Recettes!$A$2:$T$5000,$B15,K$1)="","",INDEX(Recettes!$A$2:$T$5000,$B15,K$1)),"")</f>
        <v/>
      </c>
      <c r="L15" s="81" t="str" cm="1">
        <f t="array" aca="1" ref="L15" ca="1">IF(AND($A15&lt;&gt;"",$A15&lt;&gt;"fin"),IF(INDEX(Recettes!$A$2:$T$5000,$B15,L$1)="","",INDEX(Recettes!$A$2:$T$5000,$B15,L$1)),"")</f>
        <v/>
      </c>
      <c r="M15" s="81" t="str" cm="1">
        <f t="array" aca="1" ref="M15" ca="1">IF(AND($A15&lt;&gt;"",$A15&lt;&gt;"fin"),IF(INDEX(Recettes!$A$2:$T$5000,$B15,M$1)="","",INDEX(Recettes!$A$2:$T$5000,$B15,M$1)),"")</f>
        <v/>
      </c>
      <c r="N15" s="81" t="str" cm="1">
        <f t="array" aca="1" ref="N15" ca="1">IF(AND($A15&lt;&gt;"",$A15&lt;&gt;"fin"),IF(INDEX(Recettes!$A$2:$T$5000,$B15,N$1)="","",INDEX(Recettes!$A$2:$T$5000,$B15,N$1)),"")</f>
        <v/>
      </c>
      <c r="O15" s="81" t="str" cm="1">
        <f t="array" aca="1" ref="O15" ca="1">IF(AND($A15&lt;&gt;"",$A15&lt;&gt;"fin"),IF(INDEX(Recettes!$A$2:$T$5000,$B15,O$1)="","",INDEX(Recettes!$A$2:$T$5000,$B15,O$1)),"")</f>
        <v/>
      </c>
      <c r="P15" s="81" t="str" cm="1">
        <f t="array" aca="1" ref="P15" ca="1">IF(AND($A15&lt;&gt;"",$A15&lt;&gt;"fin"),IF(INDEX(Recettes!$A$2:$T$5000,$B15,P$1)="","",INDEX(Recettes!$A$2:$T$5000,$B15,P$1)),"")</f>
        <v/>
      </c>
      <c r="Q15" s="81" t="str" cm="1">
        <f t="array" aca="1" ref="Q15" ca="1">IF(AND($A15&lt;&gt;"",$A15&lt;&gt;"fin"),IF(INDEX(Recettes!$A$2:$T$5000,$B15,Q$1)="","",INDEX(Recettes!$A$2:$T$5000,$B15,Q$1)),"")</f>
        <v/>
      </c>
      <c r="R15" s="81" t="str" cm="1">
        <f t="array" aca="1" ref="R15" ca="1">IF(AND($A15&lt;&gt;"",$A15&lt;&gt;"fin"),IF(INDEX(Recettes!$A$2:$T$5000,$B15,R$1)="","",INDEX(Recettes!$A$2:$T$5000,$B15,R$1)),"")</f>
        <v/>
      </c>
      <c r="S15" s="81" t="str" cm="1">
        <f t="array" aca="1" ref="S15" ca="1">IF(AND($A15&lt;&gt;"",$A15&lt;&gt;"fin"),IF(INDEX(Recettes!$A$2:$T$5000,$B15,S$1)="","",INDEX(Recettes!$A$2:$T$5000,$B15,S$1)),"")</f>
        <v/>
      </c>
      <c r="T15" s="81" t="str" cm="1">
        <f t="array" aca="1" ref="T15" ca="1">IF(AND($A15&lt;&gt;"",$A15&lt;&gt;"fin"),IF(INDEX(Recettes!$A$2:$T$5000,$B15,T$1)="","",INDEX(Recettes!$A$2:$T$5000,$B15,T$1)),"")</f>
        <v/>
      </c>
    </row>
    <row r="16" spans="1:20" x14ac:dyDescent="0.25">
      <c r="A16" t="str">
        <f ca="1">IF(OR(A15="",A15="fin"),"",IF(ISNA(MATCH($F$3,OFFSET(Recettes!$F$2:$F$5000,B15,0),0)),"fin",MATCH($F$3,OFFSET(Recettes!$F$2:$F$5000,B15,0),0)))</f>
        <v/>
      </c>
      <c r="B16" t="str">
        <f t="shared" ca="1" si="0"/>
        <v/>
      </c>
      <c r="D16" s="79" t="str" cm="1">
        <f t="array" aca="1" ref="D16" ca="1">IF(AND($A16&lt;&gt;"",$A16&lt;&gt;"fin"),IF(INDEX(Recettes!$A$2:$O$5000,$B16,D$1)="","",INDEX(Recettes!$A$2:$O$5000,$B16,D$1)),"")</f>
        <v/>
      </c>
      <c r="E16" t="str" cm="1">
        <f t="array" aca="1" ref="E16" ca="1">IF(AND($A16&lt;&gt;"",$A16&lt;&gt;"fin"),IF(INDEX(Recettes!$A$2:$O$5000,$B16,E$1)="","",INDEX(Recettes!$A$2:$O$5000,$B16,E$1)),"")</f>
        <v/>
      </c>
      <c r="F16" t="str" cm="1">
        <f t="array" aca="1" ref="F16" ca="1">IF(AND($A16&lt;&gt;"",$A16&lt;&gt;"fin"),IF(INDEX(Recettes!$A$2:$O$5000,$B16,F$1)="","",INDEX(Recettes!$A$2:$O$5000,$B16,F$1)),"")</f>
        <v/>
      </c>
      <c r="G16" s="13" t="str" cm="1">
        <f t="array" aca="1" ref="G16" ca="1">IF(AND($A16&lt;&gt;"",$A16&lt;&gt;"fin"),IF(INDEX(Recettes!$A$2:$O$5000,$B16,G$1)="","",INDEX(Recettes!$A$2:$O$5000,$B16,G$1)),"")</f>
        <v/>
      </c>
      <c r="H16" s="11" t="str" cm="1">
        <f t="array" aca="1" ref="H16" ca="1">IF(AND($A16&lt;&gt;"",$A16&lt;&gt;"fin"),IF(INDEX(Recettes!$A$2:$O$5000,$B16,H$1)="","",INDEX(Recettes!$A$2:$O$5000,$B16,H$1)),"")</f>
        <v/>
      </c>
      <c r="I16" t="str" cm="1">
        <f t="array" aca="1" ref="I16" ca="1">IF(AND($A16&lt;&gt;"",$A16&lt;&gt;"fin"),IF(INDEX(Recettes!$A$2:$O$5000,$B16,I$1)="","",INDEX(Recettes!$A$2:$O$5000,$B16,I$1)),"")</f>
        <v/>
      </c>
      <c r="J16" s="81" t="str" cm="1">
        <f t="array" aca="1" ref="J16" ca="1">IF(AND($A16&lt;&gt;"",$A16&lt;&gt;"fin"),IF(INDEX(Recettes!$A$2:$O$5000,$B16,J$1)="","",INDEX(Recettes!$A$2:$O$5000,$B16,J$1)),"")</f>
        <v/>
      </c>
      <c r="K16" s="81" t="str" cm="1">
        <f t="array" aca="1" ref="K16" ca="1">IF(AND($A16&lt;&gt;"",$A16&lt;&gt;"fin"),IF(INDEX(Recettes!$A$2:$T$5000,$B16,K$1)="","",INDEX(Recettes!$A$2:$T$5000,$B16,K$1)),"")</f>
        <v/>
      </c>
      <c r="L16" s="81" t="str" cm="1">
        <f t="array" aca="1" ref="L16" ca="1">IF(AND($A16&lt;&gt;"",$A16&lt;&gt;"fin"),IF(INDEX(Recettes!$A$2:$T$5000,$B16,L$1)="","",INDEX(Recettes!$A$2:$T$5000,$B16,L$1)),"")</f>
        <v/>
      </c>
      <c r="M16" s="81" t="str" cm="1">
        <f t="array" aca="1" ref="M16" ca="1">IF(AND($A16&lt;&gt;"",$A16&lt;&gt;"fin"),IF(INDEX(Recettes!$A$2:$T$5000,$B16,M$1)="","",INDEX(Recettes!$A$2:$T$5000,$B16,M$1)),"")</f>
        <v/>
      </c>
      <c r="N16" s="81" t="str" cm="1">
        <f t="array" aca="1" ref="N16" ca="1">IF(AND($A16&lt;&gt;"",$A16&lt;&gt;"fin"),IF(INDEX(Recettes!$A$2:$T$5000,$B16,N$1)="","",INDEX(Recettes!$A$2:$T$5000,$B16,N$1)),"")</f>
        <v/>
      </c>
      <c r="O16" s="81" t="str" cm="1">
        <f t="array" aca="1" ref="O16" ca="1">IF(AND($A16&lt;&gt;"",$A16&lt;&gt;"fin"),IF(INDEX(Recettes!$A$2:$T$5000,$B16,O$1)="","",INDEX(Recettes!$A$2:$T$5000,$B16,O$1)),"")</f>
        <v/>
      </c>
      <c r="P16" s="81" t="str" cm="1">
        <f t="array" aca="1" ref="P16" ca="1">IF(AND($A16&lt;&gt;"",$A16&lt;&gt;"fin"),IF(INDEX(Recettes!$A$2:$T$5000,$B16,P$1)="","",INDEX(Recettes!$A$2:$T$5000,$B16,P$1)),"")</f>
        <v/>
      </c>
      <c r="Q16" s="81" t="str" cm="1">
        <f t="array" aca="1" ref="Q16" ca="1">IF(AND($A16&lt;&gt;"",$A16&lt;&gt;"fin"),IF(INDEX(Recettes!$A$2:$T$5000,$B16,Q$1)="","",INDEX(Recettes!$A$2:$T$5000,$B16,Q$1)),"")</f>
        <v/>
      </c>
      <c r="R16" s="81" t="str" cm="1">
        <f t="array" aca="1" ref="R16" ca="1">IF(AND($A16&lt;&gt;"",$A16&lt;&gt;"fin"),IF(INDEX(Recettes!$A$2:$T$5000,$B16,R$1)="","",INDEX(Recettes!$A$2:$T$5000,$B16,R$1)),"")</f>
        <v/>
      </c>
      <c r="S16" s="81" t="str" cm="1">
        <f t="array" aca="1" ref="S16" ca="1">IF(AND($A16&lt;&gt;"",$A16&lt;&gt;"fin"),IF(INDEX(Recettes!$A$2:$T$5000,$B16,S$1)="","",INDEX(Recettes!$A$2:$T$5000,$B16,S$1)),"")</f>
        <v/>
      </c>
      <c r="T16" s="81" t="str" cm="1">
        <f t="array" aca="1" ref="T16" ca="1">IF(AND($A16&lt;&gt;"",$A16&lt;&gt;"fin"),IF(INDEX(Recettes!$A$2:$T$5000,$B16,T$1)="","",INDEX(Recettes!$A$2:$T$5000,$B16,T$1)),"")</f>
        <v/>
      </c>
    </row>
    <row r="17" spans="1:20" x14ac:dyDescent="0.25">
      <c r="A17" t="str">
        <f ca="1">IF(OR(A16="",A16="fin"),"",IF(ISNA(MATCH($F$3,OFFSET(Recettes!$F$2:$F$5000,B16,0),0)),"fin",MATCH($F$3,OFFSET(Recettes!$F$2:$F$5000,B16,0),0)))</f>
        <v/>
      </c>
      <c r="B17" t="str">
        <f t="shared" ca="1" si="0"/>
        <v/>
      </c>
      <c r="D17" s="79" t="str" cm="1">
        <f t="array" aca="1" ref="D17" ca="1">IF(AND($A17&lt;&gt;"",$A17&lt;&gt;"fin"),IF(INDEX(Recettes!$A$2:$O$5000,$B17,D$1)="","",INDEX(Recettes!$A$2:$O$5000,$B17,D$1)),"")</f>
        <v/>
      </c>
      <c r="E17" t="str" cm="1">
        <f t="array" aca="1" ref="E17" ca="1">IF(AND($A17&lt;&gt;"",$A17&lt;&gt;"fin"),IF(INDEX(Recettes!$A$2:$O$5000,$B17,E$1)="","",INDEX(Recettes!$A$2:$O$5000,$B17,E$1)),"")</f>
        <v/>
      </c>
      <c r="F17" t="str" cm="1">
        <f t="array" aca="1" ref="F17" ca="1">IF(AND($A17&lt;&gt;"",$A17&lt;&gt;"fin"),IF(INDEX(Recettes!$A$2:$O$5000,$B17,F$1)="","",INDEX(Recettes!$A$2:$O$5000,$B17,F$1)),"")</f>
        <v/>
      </c>
      <c r="G17" s="13" t="str" cm="1">
        <f t="array" aca="1" ref="G17" ca="1">IF(AND($A17&lt;&gt;"",$A17&lt;&gt;"fin"),IF(INDEX(Recettes!$A$2:$O$5000,$B17,G$1)="","",INDEX(Recettes!$A$2:$O$5000,$B17,G$1)),"")</f>
        <v/>
      </c>
      <c r="H17" s="11" t="str" cm="1">
        <f t="array" aca="1" ref="H17" ca="1">IF(AND($A17&lt;&gt;"",$A17&lt;&gt;"fin"),IF(INDEX(Recettes!$A$2:$O$5000,$B17,H$1)="","",INDEX(Recettes!$A$2:$O$5000,$B17,H$1)),"")</f>
        <v/>
      </c>
      <c r="I17" t="str" cm="1">
        <f t="array" aca="1" ref="I17" ca="1">IF(AND($A17&lt;&gt;"",$A17&lt;&gt;"fin"),IF(INDEX(Recettes!$A$2:$O$5000,$B17,I$1)="","",INDEX(Recettes!$A$2:$O$5000,$B17,I$1)),"")</f>
        <v/>
      </c>
      <c r="J17" s="81" t="str" cm="1">
        <f t="array" aca="1" ref="J17" ca="1">IF(AND($A17&lt;&gt;"",$A17&lt;&gt;"fin"),IF(INDEX(Recettes!$A$2:$O$5000,$B17,J$1)="","",INDEX(Recettes!$A$2:$O$5000,$B17,J$1)),"")</f>
        <v/>
      </c>
      <c r="K17" s="81" t="str" cm="1">
        <f t="array" aca="1" ref="K17" ca="1">IF(AND($A17&lt;&gt;"",$A17&lt;&gt;"fin"),IF(INDEX(Recettes!$A$2:$T$5000,$B17,K$1)="","",INDEX(Recettes!$A$2:$T$5000,$B17,K$1)),"")</f>
        <v/>
      </c>
      <c r="L17" s="81" t="str" cm="1">
        <f t="array" aca="1" ref="L17" ca="1">IF(AND($A17&lt;&gt;"",$A17&lt;&gt;"fin"),IF(INDEX(Recettes!$A$2:$T$5000,$B17,L$1)="","",INDEX(Recettes!$A$2:$T$5000,$B17,L$1)),"")</f>
        <v/>
      </c>
      <c r="M17" s="81" t="str" cm="1">
        <f t="array" aca="1" ref="M17" ca="1">IF(AND($A17&lt;&gt;"",$A17&lt;&gt;"fin"),IF(INDEX(Recettes!$A$2:$T$5000,$B17,M$1)="","",INDEX(Recettes!$A$2:$T$5000,$B17,M$1)),"")</f>
        <v/>
      </c>
      <c r="N17" s="81" t="str" cm="1">
        <f t="array" aca="1" ref="N17" ca="1">IF(AND($A17&lt;&gt;"",$A17&lt;&gt;"fin"),IF(INDEX(Recettes!$A$2:$T$5000,$B17,N$1)="","",INDEX(Recettes!$A$2:$T$5000,$B17,N$1)),"")</f>
        <v/>
      </c>
      <c r="O17" s="81" t="str" cm="1">
        <f t="array" aca="1" ref="O17" ca="1">IF(AND($A17&lt;&gt;"",$A17&lt;&gt;"fin"),IF(INDEX(Recettes!$A$2:$T$5000,$B17,O$1)="","",INDEX(Recettes!$A$2:$T$5000,$B17,O$1)),"")</f>
        <v/>
      </c>
      <c r="P17" s="81" t="str" cm="1">
        <f t="array" aca="1" ref="P17" ca="1">IF(AND($A17&lt;&gt;"",$A17&lt;&gt;"fin"),IF(INDEX(Recettes!$A$2:$T$5000,$B17,P$1)="","",INDEX(Recettes!$A$2:$T$5000,$B17,P$1)),"")</f>
        <v/>
      </c>
      <c r="Q17" s="81" t="str" cm="1">
        <f t="array" aca="1" ref="Q17" ca="1">IF(AND($A17&lt;&gt;"",$A17&lt;&gt;"fin"),IF(INDEX(Recettes!$A$2:$T$5000,$B17,Q$1)="","",INDEX(Recettes!$A$2:$T$5000,$B17,Q$1)),"")</f>
        <v/>
      </c>
      <c r="R17" s="81" t="str" cm="1">
        <f t="array" aca="1" ref="R17" ca="1">IF(AND($A17&lt;&gt;"",$A17&lt;&gt;"fin"),IF(INDEX(Recettes!$A$2:$T$5000,$B17,R$1)="","",INDEX(Recettes!$A$2:$T$5000,$B17,R$1)),"")</f>
        <v/>
      </c>
      <c r="S17" s="81" t="str" cm="1">
        <f t="array" aca="1" ref="S17" ca="1">IF(AND($A17&lt;&gt;"",$A17&lt;&gt;"fin"),IF(INDEX(Recettes!$A$2:$T$5000,$B17,S$1)="","",INDEX(Recettes!$A$2:$T$5000,$B17,S$1)),"")</f>
        <v/>
      </c>
      <c r="T17" s="81" t="str" cm="1">
        <f t="array" aca="1" ref="T17" ca="1">IF(AND($A17&lt;&gt;"",$A17&lt;&gt;"fin"),IF(INDEX(Recettes!$A$2:$T$5000,$B17,T$1)="","",INDEX(Recettes!$A$2:$T$5000,$B17,T$1)),"")</f>
        <v/>
      </c>
    </row>
    <row r="18" spans="1:20" x14ac:dyDescent="0.25">
      <c r="A18" t="str">
        <f ca="1">IF(OR(A17="",A17="fin"),"",IF(ISNA(MATCH($F$3,OFFSET(Recettes!$F$2:$F$5000,B17,0),0)),"fin",MATCH($F$3,OFFSET(Recettes!$F$2:$F$5000,B17,0),0)))</f>
        <v/>
      </c>
      <c r="B18" t="str">
        <f t="shared" ca="1" si="0"/>
        <v/>
      </c>
      <c r="D18" s="79" t="str" cm="1">
        <f t="array" aca="1" ref="D18" ca="1">IF(AND($A18&lt;&gt;"",$A18&lt;&gt;"fin"),IF(INDEX(Recettes!$A$2:$O$5000,$B18,D$1)="","",INDEX(Recettes!$A$2:$O$5000,$B18,D$1)),"")</f>
        <v/>
      </c>
      <c r="E18" t="str" cm="1">
        <f t="array" aca="1" ref="E18" ca="1">IF(AND($A18&lt;&gt;"",$A18&lt;&gt;"fin"),IF(INDEX(Recettes!$A$2:$O$5000,$B18,E$1)="","",INDEX(Recettes!$A$2:$O$5000,$B18,E$1)),"")</f>
        <v/>
      </c>
      <c r="F18" t="str" cm="1">
        <f t="array" aca="1" ref="F18" ca="1">IF(AND($A18&lt;&gt;"",$A18&lt;&gt;"fin"),IF(INDEX(Recettes!$A$2:$O$5000,$B18,F$1)="","",INDEX(Recettes!$A$2:$O$5000,$B18,F$1)),"")</f>
        <v/>
      </c>
      <c r="G18" s="13" t="str" cm="1">
        <f t="array" aca="1" ref="G18" ca="1">IF(AND($A18&lt;&gt;"",$A18&lt;&gt;"fin"),IF(INDEX(Recettes!$A$2:$O$5000,$B18,G$1)="","",INDEX(Recettes!$A$2:$O$5000,$B18,G$1)),"")</f>
        <v/>
      </c>
      <c r="H18" s="11" t="str" cm="1">
        <f t="array" aca="1" ref="H18" ca="1">IF(AND($A18&lt;&gt;"",$A18&lt;&gt;"fin"),IF(INDEX(Recettes!$A$2:$O$5000,$B18,H$1)="","",INDEX(Recettes!$A$2:$O$5000,$B18,H$1)),"")</f>
        <v/>
      </c>
      <c r="I18" t="str" cm="1">
        <f t="array" aca="1" ref="I18" ca="1">IF(AND($A18&lt;&gt;"",$A18&lt;&gt;"fin"),IF(INDEX(Recettes!$A$2:$O$5000,$B18,I$1)="","",INDEX(Recettes!$A$2:$O$5000,$B18,I$1)),"")</f>
        <v/>
      </c>
      <c r="J18" s="81" t="str" cm="1">
        <f t="array" aca="1" ref="J18" ca="1">IF(AND($A18&lt;&gt;"",$A18&lt;&gt;"fin"),IF(INDEX(Recettes!$A$2:$O$5000,$B18,J$1)="","",INDEX(Recettes!$A$2:$O$5000,$B18,J$1)),"")</f>
        <v/>
      </c>
      <c r="K18" s="81" t="str" cm="1">
        <f t="array" aca="1" ref="K18" ca="1">IF(AND($A18&lt;&gt;"",$A18&lt;&gt;"fin"),IF(INDEX(Recettes!$A$2:$T$5000,$B18,K$1)="","",INDEX(Recettes!$A$2:$T$5000,$B18,K$1)),"")</f>
        <v/>
      </c>
      <c r="L18" s="81" t="str" cm="1">
        <f t="array" aca="1" ref="L18" ca="1">IF(AND($A18&lt;&gt;"",$A18&lt;&gt;"fin"),IF(INDEX(Recettes!$A$2:$T$5000,$B18,L$1)="","",INDEX(Recettes!$A$2:$T$5000,$B18,L$1)),"")</f>
        <v/>
      </c>
      <c r="M18" s="81" t="str" cm="1">
        <f t="array" aca="1" ref="M18" ca="1">IF(AND($A18&lt;&gt;"",$A18&lt;&gt;"fin"),IF(INDEX(Recettes!$A$2:$T$5000,$B18,M$1)="","",INDEX(Recettes!$A$2:$T$5000,$B18,M$1)),"")</f>
        <v/>
      </c>
      <c r="N18" s="81" t="str" cm="1">
        <f t="array" aca="1" ref="N18" ca="1">IF(AND($A18&lt;&gt;"",$A18&lt;&gt;"fin"),IF(INDEX(Recettes!$A$2:$T$5000,$B18,N$1)="","",INDEX(Recettes!$A$2:$T$5000,$B18,N$1)),"")</f>
        <v/>
      </c>
      <c r="O18" s="81" t="str" cm="1">
        <f t="array" aca="1" ref="O18" ca="1">IF(AND($A18&lt;&gt;"",$A18&lt;&gt;"fin"),IF(INDEX(Recettes!$A$2:$T$5000,$B18,O$1)="","",INDEX(Recettes!$A$2:$T$5000,$B18,O$1)),"")</f>
        <v/>
      </c>
      <c r="P18" s="81" t="str" cm="1">
        <f t="array" aca="1" ref="P18" ca="1">IF(AND($A18&lt;&gt;"",$A18&lt;&gt;"fin"),IF(INDEX(Recettes!$A$2:$T$5000,$B18,P$1)="","",INDEX(Recettes!$A$2:$T$5000,$B18,P$1)),"")</f>
        <v/>
      </c>
      <c r="Q18" s="81" t="str" cm="1">
        <f t="array" aca="1" ref="Q18" ca="1">IF(AND($A18&lt;&gt;"",$A18&lt;&gt;"fin"),IF(INDEX(Recettes!$A$2:$T$5000,$B18,Q$1)="","",INDEX(Recettes!$A$2:$T$5000,$B18,Q$1)),"")</f>
        <v/>
      </c>
      <c r="R18" s="81" t="str" cm="1">
        <f t="array" aca="1" ref="R18" ca="1">IF(AND($A18&lt;&gt;"",$A18&lt;&gt;"fin"),IF(INDEX(Recettes!$A$2:$T$5000,$B18,R$1)="","",INDEX(Recettes!$A$2:$T$5000,$B18,R$1)),"")</f>
        <v/>
      </c>
      <c r="S18" s="81" t="str" cm="1">
        <f t="array" aca="1" ref="S18" ca="1">IF(AND($A18&lt;&gt;"",$A18&lt;&gt;"fin"),IF(INDEX(Recettes!$A$2:$T$5000,$B18,S$1)="","",INDEX(Recettes!$A$2:$T$5000,$B18,S$1)),"")</f>
        <v/>
      </c>
      <c r="T18" s="81" t="str" cm="1">
        <f t="array" aca="1" ref="T18" ca="1">IF(AND($A18&lt;&gt;"",$A18&lt;&gt;"fin"),IF(INDEX(Recettes!$A$2:$T$5000,$B18,T$1)="","",INDEX(Recettes!$A$2:$T$5000,$B18,T$1)),"")</f>
        <v/>
      </c>
    </row>
    <row r="19" spans="1:20" x14ac:dyDescent="0.25">
      <c r="A19" t="str">
        <f ca="1">IF(OR(A18="",A18="fin"),"",IF(ISNA(MATCH($F$3,OFFSET(Recettes!$F$2:$F$5000,B18,0),0)),"fin",MATCH($F$3,OFFSET(Recettes!$F$2:$F$5000,B18,0),0)))</f>
        <v/>
      </c>
      <c r="B19" t="str">
        <f t="shared" ca="1" si="0"/>
        <v/>
      </c>
      <c r="D19" s="79" t="str" cm="1">
        <f t="array" aca="1" ref="D19" ca="1">IF(AND($A19&lt;&gt;"",$A19&lt;&gt;"fin"),IF(INDEX(Recettes!$A$2:$O$5000,$B19,D$1)="","",INDEX(Recettes!$A$2:$O$5000,$B19,D$1)),"")</f>
        <v/>
      </c>
      <c r="E19" t="str" cm="1">
        <f t="array" aca="1" ref="E19" ca="1">IF(AND($A19&lt;&gt;"",$A19&lt;&gt;"fin"),IF(INDEX(Recettes!$A$2:$O$5000,$B19,E$1)="","",INDEX(Recettes!$A$2:$O$5000,$B19,E$1)),"")</f>
        <v/>
      </c>
      <c r="F19" t="str" cm="1">
        <f t="array" aca="1" ref="F19" ca="1">IF(AND($A19&lt;&gt;"",$A19&lt;&gt;"fin"),IF(INDEX(Recettes!$A$2:$O$5000,$B19,F$1)="","",INDEX(Recettes!$A$2:$O$5000,$B19,F$1)),"")</f>
        <v/>
      </c>
      <c r="G19" s="13" t="str" cm="1">
        <f t="array" aca="1" ref="G19" ca="1">IF(AND($A19&lt;&gt;"",$A19&lt;&gt;"fin"),IF(INDEX(Recettes!$A$2:$O$5000,$B19,G$1)="","",INDEX(Recettes!$A$2:$O$5000,$B19,G$1)),"")</f>
        <v/>
      </c>
      <c r="H19" s="11" t="str" cm="1">
        <f t="array" aca="1" ref="H19" ca="1">IF(AND($A19&lt;&gt;"",$A19&lt;&gt;"fin"),IF(INDEX(Recettes!$A$2:$O$5000,$B19,H$1)="","",INDEX(Recettes!$A$2:$O$5000,$B19,H$1)),"")</f>
        <v/>
      </c>
      <c r="I19" t="str" cm="1">
        <f t="array" aca="1" ref="I19" ca="1">IF(AND($A19&lt;&gt;"",$A19&lt;&gt;"fin"),IF(INDEX(Recettes!$A$2:$O$5000,$B19,I$1)="","",INDEX(Recettes!$A$2:$O$5000,$B19,I$1)),"")</f>
        <v/>
      </c>
      <c r="J19" s="81" t="str" cm="1">
        <f t="array" aca="1" ref="J19" ca="1">IF(AND($A19&lt;&gt;"",$A19&lt;&gt;"fin"),IF(INDEX(Recettes!$A$2:$O$5000,$B19,J$1)="","",INDEX(Recettes!$A$2:$O$5000,$B19,J$1)),"")</f>
        <v/>
      </c>
      <c r="K19" s="81" t="str" cm="1">
        <f t="array" aca="1" ref="K19" ca="1">IF(AND($A19&lt;&gt;"",$A19&lt;&gt;"fin"),IF(INDEX(Recettes!$A$2:$T$5000,$B19,K$1)="","",INDEX(Recettes!$A$2:$T$5000,$B19,K$1)),"")</f>
        <v/>
      </c>
      <c r="L19" s="81" t="str" cm="1">
        <f t="array" aca="1" ref="L19" ca="1">IF(AND($A19&lt;&gt;"",$A19&lt;&gt;"fin"),IF(INDEX(Recettes!$A$2:$T$5000,$B19,L$1)="","",INDEX(Recettes!$A$2:$T$5000,$B19,L$1)),"")</f>
        <v/>
      </c>
      <c r="M19" s="81" t="str" cm="1">
        <f t="array" aca="1" ref="M19" ca="1">IF(AND($A19&lt;&gt;"",$A19&lt;&gt;"fin"),IF(INDEX(Recettes!$A$2:$T$5000,$B19,M$1)="","",INDEX(Recettes!$A$2:$T$5000,$B19,M$1)),"")</f>
        <v/>
      </c>
      <c r="N19" s="81" t="str" cm="1">
        <f t="array" aca="1" ref="N19" ca="1">IF(AND($A19&lt;&gt;"",$A19&lt;&gt;"fin"),IF(INDEX(Recettes!$A$2:$T$5000,$B19,N$1)="","",INDEX(Recettes!$A$2:$T$5000,$B19,N$1)),"")</f>
        <v/>
      </c>
      <c r="O19" s="81" t="str" cm="1">
        <f t="array" aca="1" ref="O19" ca="1">IF(AND($A19&lt;&gt;"",$A19&lt;&gt;"fin"),IF(INDEX(Recettes!$A$2:$T$5000,$B19,O$1)="","",INDEX(Recettes!$A$2:$T$5000,$B19,O$1)),"")</f>
        <v/>
      </c>
      <c r="P19" s="81" t="str" cm="1">
        <f t="array" aca="1" ref="P19" ca="1">IF(AND($A19&lt;&gt;"",$A19&lt;&gt;"fin"),IF(INDEX(Recettes!$A$2:$T$5000,$B19,P$1)="","",INDEX(Recettes!$A$2:$T$5000,$B19,P$1)),"")</f>
        <v/>
      </c>
      <c r="Q19" s="81" t="str" cm="1">
        <f t="array" aca="1" ref="Q19" ca="1">IF(AND($A19&lt;&gt;"",$A19&lt;&gt;"fin"),IF(INDEX(Recettes!$A$2:$T$5000,$B19,Q$1)="","",INDEX(Recettes!$A$2:$T$5000,$B19,Q$1)),"")</f>
        <v/>
      </c>
      <c r="R19" s="81" t="str" cm="1">
        <f t="array" aca="1" ref="R19" ca="1">IF(AND($A19&lt;&gt;"",$A19&lt;&gt;"fin"),IF(INDEX(Recettes!$A$2:$T$5000,$B19,R$1)="","",INDEX(Recettes!$A$2:$T$5000,$B19,R$1)),"")</f>
        <v/>
      </c>
      <c r="S19" s="81" t="str" cm="1">
        <f t="array" aca="1" ref="S19" ca="1">IF(AND($A19&lt;&gt;"",$A19&lt;&gt;"fin"),IF(INDEX(Recettes!$A$2:$T$5000,$B19,S$1)="","",INDEX(Recettes!$A$2:$T$5000,$B19,S$1)),"")</f>
        <v/>
      </c>
      <c r="T19" s="81" t="str" cm="1">
        <f t="array" aca="1" ref="T19" ca="1">IF(AND($A19&lt;&gt;"",$A19&lt;&gt;"fin"),IF(INDEX(Recettes!$A$2:$T$5000,$B19,T$1)="","",INDEX(Recettes!$A$2:$T$5000,$B19,T$1)),"")</f>
        <v/>
      </c>
    </row>
    <row r="20" spans="1:20" x14ac:dyDescent="0.25">
      <c r="A20" t="str">
        <f ca="1">IF(OR(A19="",A19="fin"),"",IF(ISNA(MATCH($F$3,OFFSET(Recettes!$F$2:$F$5000,B19,0),0)),"fin",MATCH($F$3,OFFSET(Recettes!$F$2:$F$5000,B19,0),0)))</f>
        <v/>
      </c>
      <c r="B20" t="str">
        <f t="shared" ca="1" si="0"/>
        <v/>
      </c>
      <c r="D20" s="79" t="str" cm="1">
        <f t="array" aca="1" ref="D20" ca="1">IF(AND($A20&lt;&gt;"",$A20&lt;&gt;"fin"),IF(INDEX(Recettes!$A$2:$O$5000,$B20,D$1)="","",INDEX(Recettes!$A$2:$O$5000,$B20,D$1)),"")</f>
        <v/>
      </c>
      <c r="E20" t="str" cm="1">
        <f t="array" aca="1" ref="E20" ca="1">IF(AND($A20&lt;&gt;"",$A20&lt;&gt;"fin"),IF(INDEX(Recettes!$A$2:$O$5000,$B20,E$1)="","",INDEX(Recettes!$A$2:$O$5000,$B20,E$1)),"")</f>
        <v/>
      </c>
      <c r="F20" t="str" cm="1">
        <f t="array" aca="1" ref="F20" ca="1">IF(AND($A20&lt;&gt;"",$A20&lt;&gt;"fin"),IF(INDEX(Recettes!$A$2:$O$5000,$B20,F$1)="","",INDEX(Recettes!$A$2:$O$5000,$B20,F$1)),"")</f>
        <v/>
      </c>
      <c r="G20" s="13" t="str" cm="1">
        <f t="array" aca="1" ref="G20" ca="1">IF(AND($A20&lt;&gt;"",$A20&lt;&gt;"fin"),IF(INDEX(Recettes!$A$2:$O$5000,$B20,G$1)="","",INDEX(Recettes!$A$2:$O$5000,$B20,G$1)),"")</f>
        <v/>
      </c>
      <c r="H20" s="11" t="str" cm="1">
        <f t="array" aca="1" ref="H20" ca="1">IF(AND($A20&lt;&gt;"",$A20&lt;&gt;"fin"),IF(INDEX(Recettes!$A$2:$O$5000,$B20,H$1)="","",INDEX(Recettes!$A$2:$O$5000,$B20,H$1)),"")</f>
        <v/>
      </c>
      <c r="I20" t="str" cm="1">
        <f t="array" aca="1" ref="I20" ca="1">IF(AND($A20&lt;&gt;"",$A20&lt;&gt;"fin"),IF(INDEX(Recettes!$A$2:$O$5000,$B20,I$1)="","",INDEX(Recettes!$A$2:$O$5000,$B20,I$1)),"")</f>
        <v/>
      </c>
      <c r="J20" s="81" t="str" cm="1">
        <f t="array" aca="1" ref="J20" ca="1">IF(AND($A20&lt;&gt;"",$A20&lt;&gt;"fin"),IF(INDEX(Recettes!$A$2:$O$5000,$B20,J$1)="","",INDEX(Recettes!$A$2:$O$5000,$B20,J$1)),"")</f>
        <v/>
      </c>
      <c r="K20" s="81" t="str" cm="1">
        <f t="array" aca="1" ref="K20" ca="1">IF(AND($A20&lt;&gt;"",$A20&lt;&gt;"fin"),IF(INDEX(Recettes!$A$2:$T$5000,$B20,K$1)="","",INDEX(Recettes!$A$2:$T$5000,$B20,K$1)),"")</f>
        <v/>
      </c>
      <c r="L20" s="81" t="str" cm="1">
        <f t="array" aca="1" ref="L20" ca="1">IF(AND($A20&lt;&gt;"",$A20&lt;&gt;"fin"),IF(INDEX(Recettes!$A$2:$T$5000,$B20,L$1)="","",INDEX(Recettes!$A$2:$T$5000,$B20,L$1)),"")</f>
        <v/>
      </c>
      <c r="M20" s="81" t="str" cm="1">
        <f t="array" aca="1" ref="M20" ca="1">IF(AND($A20&lt;&gt;"",$A20&lt;&gt;"fin"),IF(INDEX(Recettes!$A$2:$T$5000,$B20,M$1)="","",INDEX(Recettes!$A$2:$T$5000,$B20,M$1)),"")</f>
        <v/>
      </c>
      <c r="N20" s="81" t="str" cm="1">
        <f t="array" aca="1" ref="N20" ca="1">IF(AND($A20&lt;&gt;"",$A20&lt;&gt;"fin"),IF(INDEX(Recettes!$A$2:$T$5000,$B20,N$1)="","",INDEX(Recettes!$A$2:$T$5000,$B20,N$1)),"")</f>
        <v/>
      </c>
      <c r="O20" s="81" t="str" cm="1">
        <f t="array" aca="1" ref="O20" ca="1">IF(AND($A20&lt;&gt;"",$A20&lt;&gt;"fin"),IF(INDEX(Recettes!$A$2:$T$5000,$B20,O$1)="","",INDEX(Recettes!$A$2:$T$5000,$B20,O$1)),"")</f>
        <v/>
      </c>
      <c r="P20" s="81" t="str" cm="1">
        <f t="array" aca="1" ref="P20" ca="1">IF(AND($A20&lt;&gt;"",$A20&lt;&gt;"fin"),IF(INDEX(Recettes!$A$2:$T$5000,$B20,P$1)="","",INDEX(Recettes!$A$2:$T$5000,$B20,P$1)),"")</f>
        <v/>
      </c>
      <c r="Q20" s="81" t="str" cm="1">
        <f t="array" aca="1" ref="Q20" ca="1">IF(AND($A20&lt;&gt;"",$A20&lt;&gt;"fin"),IF(INDEX(Recettes!$A$2:$T$5000,$B20,Q$1)="","",INDEX(Recettes!$A$2:$T$5000,$B20,Q$1)),"")</f>
        <v/>
      </c>
      <c r="R20" s="81" t="str" cm="1">
        <f t="array" aca="1" ref="R20" ca="1">IF(AND($A20&lt;&gt;"",$A20&lt;&gt;"fin"),IF(INDEX(Recettes!$A$2:$T$5000,$B20,R$1)="","",INDEX(Recettes!$A$2:$T$5000,$B20,R$1)),"")</f>
        <v/>
      </c>
      <c r="S20" s="81" t="str" cm="1">
        <f t="array" aca="1" ref="S20" ca="1">IF(AND($A20&lt;&gt;"",$A20&lt;&gt;"fin"),IF(INDEX(Recettes!$A$2:$T$5000,$B20,S$1)="","",INDEX(Recettes!$A$2:$T$5000,$B20,S$1)),"")</f>
        <v/>
      </c>
      <c r="T20" s="81" t="str" cm="1">
        <f t="array" aca="1" ref="T20" ca="1">IF(AND($A20&lt;&gt;"",$A20&lt;&gt;"fin"),IF(INDEX(Recettes!$A$2:$T$5000,$B20,T$1)="","",INDEX(Recettes!$A$2:$T$5000,$B20,T$1)),"")</f>
        <v/>
      </c>
    </row>
    <row r="21" spans="1:20" x14ac:dyDescent="0.25">
      <c r="A21" t="str">
        <f ca="1">IF(OR(A20="",A20="fin"),"",IF(ISNA(MATCH($F$3,OFFSET(Recettes!$F$2:$F$5000,B20,0),0)),"fin",MATCH($F$3,OFFSET(Recettes!$F$2:$F$5000,B20,0),0)))</f>
        <v/>
      </c>
      <c r="B21" t="str">
        <f t="shared" ca="1" si="0"/>
        <v/>
      </c>
      <c r="D21" s="79" t="str" cm="1">
        <f t="array" aca="1" ref="D21" ca="1">IF(AND($A21&lt;&gt;"",$A21&lt;&gt;"fin"),IF(INDEX(Recettes!$A$2:$O$5000,$B21,D$1)="","",INDEX(Recettes!$A$2:$O$5000,$B21,D$1)),"")</f>
        <v/>
      </c>
      <c r="E21" t="str" cm="1">
        <f t="array" aca="1" ref="E21" ca="1">IF(AND($A21&lt;&gt;"",$A21&lt;&gt;"fin"),IF(INDEX(Recettes!$A$2:$O$5000,$B21,E$1)="","",INDEX(Recettes!$A$2:$O$5000,$B21,E$1)),"")</f>
        <v/>
      </c>
      <c r="F21" t="str" cm="1">
        <f t="array" aca="1" ref="F21" ca="1">IF(AND($A21&lt;&gt;"",$A21&lt;&gt;"fin"),IF(INDEX(Recettes!$A$2:$O$5000,$B21,F$1)="","",INDEX(Recettes!$A$2:$O$5000,$B21,F$1)),"")</f>
        <v/>
      </c>
      <c r="G21" s="13" t="str" cm="1">
        <f t="array" aca="1" ref="G21" ca="1">IF(AND($A21&lt;&gt;"",$A21&lt;&gt;"fin"),IF(INDEX(Recettes!$A$2:$O$5000,$B21,G$1)="","",INDEX(Recettes!$A$2:$O$5000,$B21,G$1)),"")</f>
        <v/>
      </c>
      <c r="H21" s="11" t="str" cm="1">
        <f t="array" aca="1" ref="H21" ca="1">IF(AND($A21&lt;&gt;"",$A21&lt;&gt;"fin"),IF(INDEX(Recettes!$A$2:$O$5000,$B21,H$1)="","",INDEX(Recettes!$A$2:$O$5000,$B21,H$1)),"")</f>
        <v/>
      </c>
      <c r="I21" t="str" cm="1">
        <f t="array" aca="1" ref="I21" ca="1">IF(AND($A21&lt;&gt;"",$A21&lt;&gt;"fin"),IF(INDEX(Recettes!$A$2:$O$5000,$B21,I$1)="","",INDEX(Recettes!$A$2:$O$5000,$B21,I$1)),"")</f>
        <v/>
      </c>
      <c r="J21" s="81" t="str" cm="1">
        <f t="array" aca="1" ref="J21" ca="1">IF(AND($A21&lt;&gt;"",$A21&lt;&gt;"fin"),IF(INDEX(Recettes!$A$2:$O$5000,$B21,J$1)="","",INDEX(Recettes!$A$2:$O$5000,$B21,J$1)),"")</f>
        <v/>
      </c>
      <c r="K21" s="81" t="str" cm="1">
        <f t="array" aca="1" ref="K21" ca="1">IF(AND($A21&lt;&gt;"",$A21&lt;&gt;"fin"),IF(INDEX(Recettes!$A$2:$T$5000,$B21,K$1)="","",INDEX(Recettes!$A$2:$T$5000,$B21,K$1)),"")</f>
        <v/>
      </c>
      <c r="L21" s="81" t="str" cm="1">
        <f t="array" aca="1" ref="L21" ca="1">IF(AND($A21&lt;&gt;"",$A21&lt;&gt;"fin"),IF(INDEX(Recettes!$A$2:$T$5000,$B21,L$1)="","",INDEX(Recettes!$A$2:$T$5000,$B21,L$1)),"")</f>
        <v/>
      </c>
      <c r="M21" s="81" t="str" cm="1">
        <f t="array" aca="1" ref="M21" ca="1">IF(AND($A21&lt;&gt;"",$A21&lt;&gt;"fin"),IF(INDEX(Recettes!$A$2:$T$5000,$B21,M$1)="","",INDEX(Recettes!$A$2:$T$5000,$B21,M$1)),"")</f>
        <v/>
      </c>
      <c r="N21" s="81" t="str" cm="1">
        <f t="array" aca="1" ref="N21" ca="1">IF(AND($A21&lt;&gt;"",$A21&lt;&gt;"fin"),IF(INDEX(Recettes!$A$2:$T$5000,$B21,N$1)="","",INDEX(Recettes!$A$2:$T$5000,$B21,N$1)),"")</f>
        <v/>
      </c>
      <c r="O21" s="81" t="str" cm="1">
        <f t="array" aca="1" ref="O21" ca="1">IF(AND($A21&lt;&gt;"",$A21&lt;&gt;"fin"),IF(INDEX(Recettes!$A$2:$T$5000,$B21,O$1)="","",INDEX(Recettes!$A$2:$T$5000,$B21,O$1)),"")</f>
        <v/>
      </c>
      <c r="P21" s="81" t="str" cm="1">
        <f t="array" aca="1" ref="P21" ca="1">IF(AND($A21&lt;&gt;"",$A21&lt;&gt;"fin"),IF(INDEX(Recettes!$A$2:$T$5000,$B21,P$1)="","",INDEX(Recettes!$A$2:$T$5000,$B21,P$1)),"")</f>
        <v/>
      </c>
      <c r="Q21" s="81" t="str" cm="1">
        <f t="array" aca="1" ref="Q21" ca="1">IF(AND($A21&lt;&gt;"",$A21&lt;&gt;"fin"),IF(INDEX(Recettes!$A$2:$T$5000,$B21,Q$1)="","",INDEX(Recettes!$A$2:$T$5000,$B21,Q$1)),"")</f>
        <v/>
      </c>
      <c r="R21" s="81" t="str" cm="1">
        <f t="array" aca="1" ref="R21" ca="1">IF(AND($A21&lt;&gt;"",$A21&lt;&gt;"fin"),IF(INDEX(Recettes!$A$2:$T$5000,$B21,R$1)="","",INDEX(Recettes!$A$2:$T$5000,$B21,R$1)),"")</f>
        <v/>
      </c>
      <c r="S21" s="81" t="str" cm="1">
        <f t="array" aca="1" ref="S21" ca="1">IF(AND($A21&lt;&gt;"",$A21&lt;&gt;"fin"),IF(INDEX(Recettes!$A$2:$T$5000,$B21,S$1)="","",INDEX(Recettes!$A$2:$T$5000,$B21,S$1)),"")</f>
        <v/>
      </c>
      <c r="T21" s="81" t="str" cm="1">
        <f t="array" aca="1" ref="T21" ca="1">IF(AND($A21&lt;&gt;"",$A21&lt;&gt;"fin"),IF(INDEX(Recettes!$A$2:$T$5000,$B21,T$1)="","",INDEX(Recettes!$A$2:$T$5000,$B21,T$1)),"")</f>
        <v/>
      </c>
    </row>
    <row r="22" spans="1:20" x14ac:dyDescent="0.25">
      <c r="A22" t="str">
        <f ca="1">IF(OR(A21="",A21="fin"),"",IF(ISNA(MATCH($F$3,OFFSET(Recettes!$F$2:$F$5000,B21,0),0)),"fin",MATCH($F$3,OFFSET(Recettes!$F$2:$F$5000,B21,0),0)))</f>
        <v/>
      </c>
      <c r="B22" t="str">
        <f t="shared" ca="1" si="0"/>
        <v/>
      </c>
      <c r="D22" s="79" t="str" cm="1">
        <f t="array" aca="1" ref="D22" ca="1">IF(AND($A22&lt;&gt;"",$A22&lt;&gt;"fin"),IF(INDEX(Recettes!$A$2:$O$5000,$B22,D$1)="","",INDEX(Recettes!$A$2:$O$5000,$B22,D$1)),"")</f>
        <v/>
      </c>
      <c r="E22" t="str" cm="1">
        <f t="array" aca="1" ref="E22" ca="1">IF(AND($A22&lt;&gt;"",$A22&lt;&gt;"fin"),IF(INDEX(Recettes!$A$2:$O$5000,$B22,E$1)="","",INDEX(Recettes!$A$2:$O$5000,$B22,E$1)),"")</f>
        <v/>
      </c>
      <c r="F22" t="str" cm="1">
        <f t="array" aca="1" ref="F22" ca="1">IF(AND($A22&lt;&gt;"",$A22&lt;&gt;"fin"),IF(INDEX(Recettes!$A$2:$O$5000,$B22,F$1)="","",INDEX(Recettes!$A$2:$O$5000,$B22,F$1)),"")</f>
        <v/>
      </c>
      <c r="G22" s="13" t="str" cm="1">
        <f t="array" aca="1" ref="G22" ca="1">IF(AND($A22&lt;&gt;"",$A22&lt;&gt;"fin"),IF(INDEX(Recettes!$A$2:$O$5000,$B22,G$1)="","",INDEX(Recettes!$A$2:$O$5000,$B22,G$1)),"")</f>
        <v/>
      </c>
      <c r="H22" s="11" t="str" cm="1">
        <f t="array" aca="1" ref="H22" ca="1">IF(AND($A22&lt;&gt;"",$A22&lt;&gt;"fin"),IF(INDEX(Recettes!$A$2:$O$5000,$B22,H$1)="","",INDEX(Recettes!$A$2:$O$5000,$B22,H$1)),"")</f>
        <v/>
      </c>
      <c r="I22" t="str" cm="1">
        <f t="array" aca="1" ref="I22" ca="1">IF(AND($A22&lt;&gt;"",$A22&lt;&gt;"fin"),IF(INDEX(Recettes!$A$2:$O$5000,$B22,I$1)="","",INDEX(Recettes!$A$2:$O$5000,$B22,I$1)),"")</f>
        <v/>
      </c>
      <c r="J22" s="81" t="str" cm="1">
        <f t="array" aca="1" ref="J22" ca="1">IF(AND($A22&lt;&gt;"",$A22&lt;&gt;"fin"),IF(INDEX(Recettes!$A$2:$O$5000,$B22,J$1)="","",INDEX(Recettes!$A$2:$O$5000,$B22,J$1)),"")</f>
        <v/>
      </c>
      <c r="K22" s="81" t="str" cm="1">
        <f t="array" aca="1" ref="K22" ca="1">IF(AND($A22&lt;&gt;"",$A22&lt;&gt;"fin"),IF(INDEX(Recettes!$A$2:$T$5000,$B22,K$1)="","",INDEX(Recettes!$A$2:$T$5000,$B22,K$1)),"")</f>
        <v/>
      </c>
      <c r="L22" s="81" t="str" cm="1">
        <f t="array" aca="1" ref="L22" ca="1">IF(AND($A22&lt;&gt;"",$A22&lt;&gt;"fin"),IF(INDEX(Recettes!$A$2:$T$5000,$B22,L$1)="","",INDEX(Recettes!$A$2:$T$5000,$B22,L$1)),"")</f>
        <v/>
      </c>
      <c r="M22" s="81" t="str" cm="1">
        <f t="array" aca="1" ref="M22" ca="1">IF(AND($A22&lt;&gt;"",$A22&lt;&gt;"fin"),IF(INDEX(Recettes!$A$2:$T$5000,$B22,M$1)="","",INDEX(Recettes!$A$2:$T$5000,$B22,M$1)),"")</f>
        <v/>
      </c>
      <c r="N22" s="81" t="str" cm="1">
        <f t="array" aca="1" ref="N22" ca="1">IF(AND($A22&lt;&gt;"",$A22&lt;&gt;"fin"),IF(INDEX(Recettes!$A$2:$T$5000,$B22,N$1)="","",INDEX(Recettes!$A$2:$T$5000,$B22,N$1)),"")</f>
        <v/>
      </c>
      <c r="O22" s="81" t="str" cm="1">
        <f t="array" aca="1" ref="O22" ca="1">IF(AND($A22&lt;&gt;"",$A22&lt;&gt;"fin"),IF(INDEX(Recettes!$A$2:$T$5000,$B22,O$1)="","",INDEX(Recettes!$A$2:$T$5000,$B22,O$1)),"")</f>
        <v/>
      </c>
      <c r="P22" s="81" t="str" cm="1">
        <f t="array" aca="1" ref="P22" ca="1">IF(AND($A22&lt;&gt;"",$A22&lt;&gt;"fin"),IF(INDEX(Recettes!$A$2:$T$5000,$B22,P$1)="","",INDEX(Recettes!$A$2:$T$5000,$B22,P$1)),"")</f>
        <v/>
      </c>
      <c r="Q22" s="81" t="str" cm="1">
        <f t="array" aca="1" ref="Q22" ca="1">IF(AND($A22&lt;&gt;"",$A22&lt;&gt;"fin"),IF(INDEX(Recettes!$A$2:$T$5000,$B22,Q$1)="","",INDEX(Recettes!$A$2:$T$5000,$B22,Q$1)),"")</f>
        <v/>
      </c>
      <c r="R22" s="81" t="str" cm="1">
        <f t="array" aca="1" ref="R22" ca="1">IF(AND($A22&lt;&gt;"",$A22&lt;&gt;"fin"),IF(INDEX(Recettes!$A$2:$T$5000,$B22,R$1)="","",INDEX(Recettes!$A$2:$T$5000,$B22,R$1)),"")</f>
        <v/>
      </c>
      <c r="S22" s="81" t="str" cm="1">
        <f t="array" aca="1" ref="S22" ca="1">IF(AND($A22&lt;&gt;"",$A22&lt;&gt;"fin"),IF(INDEX(Recettes!$A$2:$T$5000,$B22,S$1)="","",INDEX(Recettes!$A$2:$T$5000,$B22,S$1)),"")</f>
        <v/>
      </c>
      <c r="T22" s="81" t="str" cm="1">
        <f t="array" aca="1" ref="T22" ca="1">IF(AND($A22&lt;&gt;"",$A22&lt;&gt;"fin"),IF(INDEX(Recettes!$A$2:$T$5000,$B22,T$1)="","",INDEX(Recettes!$A$2:$T$5000,$B22,T$1)),"")</f>
        <v/>
      </c>
    </row>
    <row r="23" spans="1:20" x14ac:dyDescent="0.25">
      <c r="A23" t="str">
        <f ca="1">IF(OR(A22="",A22="fin"),"",IF(ISNA(MATCH($F$3,OFFSET(Recettes!$F$2:$F$5000,B22,0),0)),"fin",MATCH($F$3,OFFSET(Recettes!$F$2:$F$5000,B22,0),0)))</f>
        <v/>
      </c>
      <c r="B23" t="str">
        <f t="shared" ca="1" si="0"/>
        <v/>
      </c>
      <c r="D23" s="79" t="str" cm="1">
        <f t="array" aca="1" ref="D23" ca="1">IF(AND($A23&lt;&gt;"",$A23&lt;&gt;"fin"),IF(INDEX(Recettes!$A$2:$O$5000,$B23,D$1)="","",INDEX(Recettes!$A$2:$O$5000,$B23,D$1)),"")</f>
        <v/>
      </c>
      <c r="E23" t="str" cm="1">
        <f t="array" aca="1" ref="E23" ca="1">IF(AND($A23&lt;&gt;"",$A23&lt;&gt;"fin"),IF(INDEX(Recettes!$A$2:$O$5000,$B23,E$1)="","",INDEX(Recettes!$A$2:$O$5000,$B23,E$1)),"")</f>
        <v/>
      </c>
      <c r="F23" t="str" cm="1">
        <f t="array" aca="1" ref="F23" ca="1">IF(AND($A23&lt;&gt;"",$A23&lt;&gt;"fin"),IF(INDEX(Recettes!$A$2:$O$5000,$B23,F$1)="","",INDEX(Recettes!$A$2:$O$5000,$B23,F$1)),"")</f>
        <v/>
      </c>
      <c r="G23" s="13" t="str" cm="1">
        <f t="array" aca="1" ref="G23" ca="1">IF(AND($A23&lt;&gt;"",$A23&lt;&gt;"fin"),IF(INDEX(Recettes!$A$2:$O$5000,$B23,G$1)="","",INDEX(Recettes!$A$2:$O$5000,$B23,G$1)),"")</f>
        <v/>
      </c>
      <c r="H23" s="11" t="str" cm="1">
        <f t="array" aca="1" ref="H23" ca="1">IF(AND($A23&lt;&gt;"",$A23&lt;&gt;"fin"),IF(INDEX(Recettes!$A$2:$O$5000,$B23,H$1)="","",INDEX(Recettes!$A$2:$O$5000,$B23,H$1)),"")</f>
        <v/>
      </c>
      <c r="I23" t="str" cm="1">
        <f t="array" aca="1" ref="I23" ca="1">IF(AND($A23&lt;&gt;"",$A23&lt;&gt;"fin"),IF(INDEX(Recettes!$A$2:$O$5000,$B23,I$1)="","",INDEX(Recettes!$A$2:$O$5000,$B23,I$1)),"")</f>
        <v/>
      </c>
      <c r="J23" s="81" t="str" cm="1">
        <f t="array" aca="1" ref="J23" ca="1">IF(AND($A23&lt;&gt;"",$A23&lt;&gt;"fin"),IF(INDEX(Recettes!$A$2:$O$5000,$B23,J$1)="","",INDEX(Recettes!$A$2:$O$5000,$B23,J$1)),"")</f>
        <v/>
      </c>
      <c r="K23" s="81" t="str" cm="1">
        <f t="array" aca="1" ref="K23" ca="1">IF(AND($A23&lt;&gt;"",$A23&lt;&gt;"fin"),IF(INDEX(Recettes!$A$2:$T$5000,$B23,K$1)="","",INDEX(Recettes!$A$2:$T$5000,$B23,K$1)),"")</f>
        <v/>
      </c>
      <c r="L23" s="81" t="str" cm="1">
        <f t="array" aca="1" ref="L23" ca="1">IF(AND($A23&lt;&gt;"",$A23&lt;&gt;"fin"),IF(INDEX(Recettes!$A$2:$T$5000,$B23,L$1)="","",INDEX(Recettes!$A$2:$T$5000,$B23,L$1)),"")</f>
        <v/>
      </c>
      <c r="M23" s="81" t="str" cm="1">
        <f t="array" aca="1" ref="M23" ca="1">IF(AND($A23&lt;&gt;"",$A23&lt;&gt;"fin"),IF(INDEX(Recettes!$A$2:$T$5000,$B23,M$1)="","",INDEX(Recettes!$A$2:$T$5000,$B23,M$1)),"")</f>
        <v/>
      </c>
      <c r="N23" s="81" t="str" cm="1">
        <f t="array" aca="1" ref="N23" ca="1">IF(AND($A23&lt;&gt;"",$A23&lt;&gt;"fin"),IF(INDEX(Recettes!$A$2:$T$5000,$B23,N$1)="","",INDEX(Recettes!$A$2:$T$5000,$B23,N$1)),"")</f>
        <v/>
      </c>
      <c r="O23" s="81" t="str" cm="1">
        <f t="array" aca="1" ref="O23" ca="1">IF(AND($A23&lt;&gt;"",$A23&lt;&gt;"fin"),IF(INDEX(Recettes!$A$2:$T$5000,$B23,O$1)="","",INDEX(Recettes!$A$2:$T$5000,$B23,O$1)),"")</f>
        <v/>
      </c>
      <c r="P23" s="81" t="str" cm="1">
        <f t="array" aca="1" ref="P23" ca="1">IF(AND($A23&lt;&gt;"",$A23&lt;&gt;"fin"),IF(INDEX(Recettes!$A$2:$T$5000,$B23,P$1)="","",INDEX(Recettes!$A$2:$T$5000,$B23,P$1)),"")</f>
        <v/>
      </c>
      <c r="Q23" s="81" t="str" cm="1">
        <f t="array" aca="1" ref="Q23" ca="1">IF(AND($A23&lt;&gt;"",$A23&lt;&gt;"fin"),IF(INDEX(Recettes!$A$2:$T$5000,$B23,Q$1)="","",INDEX(Recettes!$A$2:$T$5000,$B23,Q$1)),"")</f>
        <v/>
      </c>
      <c r="R23" s="81" t="str" cm="1">
        <f t="array" aca="1" ref="R23" ca="1">IF(AND($A23&lt;&gt;"",$A23&lt;&gt;"fin"),IF(INDEX(Recettes!$A$2:$T$5000,$B23,R$1)="","",INDEX(Recettes!$A$2:$T$5000,$B23,R$1)),"")</f>
        <v/>
      </c>
      <c r="S23" s="81" t="str" cm="1">
        <f t="array" aca="1" ref="S23" ca="1">IF(AND($A23&lt;&gt;"",$A23&lt;&gt;"fin"),IF(INDEX(Recettes!$A$2:$T$5000,$B23,S$1)="","",INDEX(Recettes!$A$2:$T$5000,$B23,S$1)),"")</f>
        <v/>
      </c>
      <c r="T23" s="81" t="str" cm="1">
        <f t="array" aca="1" ref="T23" ca="1">IF(AND($A23&lt;&gt;"",$A23&lt;&gt;"fin"),IF(INDEX(Recettes!$A$2:$T$5000,$B23,T$1)="","",INDEX(Recettes!$A$2:$T$5000,$B23,T$1)),"")</f>
        <v/>
      </c>
    </row>
    <row r="24" spans="1:20" x14ac:dyDescent="0.25">
      <c r="A24" t="str">
        <f ca="1">IF(OR(A23="",A23="fin"),"",IF(ISNA(MATCH($F$3,OFFSET(Recettes!$F$2:$F$5000,B23,0),0)),"fin",MATCH($F$3,OFFSET(Recettes!$F$2:$F$5000,B23,0),0)))</f>
        <v/>
      </c>
      <c r="B24" t="str">
        <f t="shared" ca="1" si="0"/>
        <v/>
      </c>
      <c r="D24" s="79" t="str" cm="1">
        <f t="array" aca="1" ref="D24" ca="1">IF(AND($A24&lt;&gt;"",$A24&lt;&gt;"fin"),IF(INDEX(Recettes!$A$2:$O$5000,$B24,D$1)="","",INDEX(Recettes!$A$2:$O$5000,$B24,D$1)),"")</f>
        <v/>
      </c>
      <c r="E24" t="str" cm="1">
        <f t="array" aca="1" ref="E24" ca="1">IF(AND($A24&lt;&gt;"",$A24&lt;&gt;"fin"),IF(INDEX(Recettes!$A$2:$O$5000,$B24,E$1)="","",INDEX(Recettes!$A$2:$O$5000,$B24,E$1)),"")</f>
        <v/>
      </c>
      <c r="F24" t="str" cm="1">
        <f t="array" aca="1" ref="F24" ca="1">IF(AND($A24&lt;&gt;"",$A24&lt;&gt;"fin"),IF(INDEX(Recettes!$A$2:$O$5000,$B24,F$1)="","",INDEX(Recettes!$A$2:$O$5000,$B24,F$1)),"")</f>
        <v/>
      </c>
      <c r="G24" s="13" t="str" cm="1">
        <f t="array" aca="1" ref="G24" ca="1">IF(AND($A24&lt;&gt;"",$A24&lt;&gt;"fin"),IF(INDEX(Recettes!$A$2:$O$5000,$B24,G$1)="","",INDEX(Recettes!$A$2:$O$5000,$B24,G$1)),"")</f>
        <v/>
      </c>
      <c r="H24" s="11" t="str" cm="1">
        <f t="array" aca="1" ref="H24" ca="1">IF(AND($A24&lt;&gt;"",$A24&lt;&gt;"fin"),IF(INDEX(Recettes!$A$2:$O$5000,$B24,H$1)="","",INDEX(Recettes!$A$2:$O$5000,$B24,H$1)),"")</f>
        <v/>
      </c>
      <c r="I24" t="str" cm="1">
        <f t="array" aca="1" ref="I24" ca="1">IF(AND($A24&lt;&gt;"",$A24&lt;&gt;"fin"),IF(INDEX(Recettes!$A$2:$O$5000,$B24,I$1)="","",INDEX(Recettes!$A$2:$O$5000,$B24,I$1)),"")</f>
        <v/>
      </c>
      <c r="J24" s="81" t="str" cm="1">
        <f t="array" aca="1" ref="J24" ca="1">IF(AND($A24&lt;&gt;"",$A24&lt;&gt;"fin"),IF(INDEX(Recettes!$A$2:$O$5000,$B24,J$1)="","",INDEX(Recettes!$A$2:$O$5000,$B24,J$1)),"")</f>
        <v/>
      </c>
      <c r="K24" s="81" t="str" cm="1">
        <f t="array" aca="1" ref="K24" ca="1">IF(AND($A24&lt;&gt;"",$A24&lt;&gt;"fin"),IF(INDEX(Recettes!$A$2:$T$5000,$B24,K$1)="","",INDEX(Recettes!$A$2:$T$5000,$B24,K$1)),"")</f>
        <v/>
      </c>
      <c r="L24" s="81" t="str" cm="1">
        <f t="array" aca="1" ref="L24" ca="1">IF(AND($A24&lt;&gt;"",$A24&lt;&gt;"fin"),IF(INDEX(Recettes!$A$2:$T$5000,$B24,L$1)="","",INDEX(Recettes!$A$2:$T$5000,$B24,L$1)),"")</f>
        <v/>
      </c>
      <c r="M24" s="81" t="str" cm="1">
        <f t="array" aca="1" ref="M24" ca="1">IF(AND($A24&lt;&gt;"",$A24&lt;&gt;"fin"),IF(INDEX(Recettes!$A$2:$T$5000,$B24,M$1)="","",INDEX(Recettes!$A$2:$T$5000,$B24,M$1)),"")</f>
        <v/>
      </c>
      <c r="N24" s="81" t="str" cm="1">
        <f t="array" aca="1" ref="N24" ca="1">IF(AND($A24&lt;&gt;"",$A24&lt;&gt;"fin"),IF(INDEX(Recettes!$A$2:$T$5000,$B24,N$1)="","",INDEX(Recettes!$A$2:$T$5000,$B24,N$1)),"")</f>
        <v/>
      </c>
      <c r="O24" s="81" t="str" cm="1">
        <f t="array" aca="1" ref="O24" ca="1">IF(AND($A24&lt;&gt;"",$A24&lt;&gt;"fin"),IF(INDEX(Recettes!$A$2:$T$5000,$B24,O$1)="","",INDEX(Recettes!$A$2:$T$5000,$B24,O$1)),"")</f>
        <v/>
      </c>
      <c r="P24" s="81" t="str" cm="1">
        <f t="array" aca="1" ref="P24" ca="1">IF(AND($A24&lt;&gt;"",$A24&lt;&gt;"fin"),IF(INDEX(Recettes!$A$2:$T$5000,$B24,P$1)="","",INDEX(Recettes!$A$2:$T$5000,$B24,P$1)),"")</f>
        <v/>
      </c>
      <c r="Q24" s="81" t="str" cm="1">
        <f t="array" aca="1" ref="Q24" ca="1">IF(AND($A24&lt;&gt;"",$A24&lt;&gt;"fin"),IF(INDEX(Recettes!$A$2:$T$5000,$B24,Q$1)="","",INDEX(Recettes!$A$2:$T$5000,$B24,Q$1)),"")</f>
        <v/>
      </c>
      <c r="R24" s="81" t="str" cm="1">
        <f t="array" aca="1" ref="R24" ca="1">IF(AND($A24&lt;&gt;"",$A24&lt;&gt;"fin"),IF(INDEX(Recettes!$A$2:$T$5000,$B24,R$1)="","",INDEX(Recettes!$A$2:$T$5000,$B24,R$1)),"")</f>
        <v/>
      </c>
      <c r="S24" s="81" t="str" cm="1">
        <f t="array" aca="1" ref="S24" ca="1">IF(AND($A24&lt;&gt;"",$A24&lt;&gt;"fin"),IF(INDEX(Recettes!$A$2:$T$5000,$B24,S$1)="","",INDEX(Recettes!$A$2:$T$5000,$B24,S$1)),"")</f>
        <v/>
      </c>
      <c r="T24" s="81" t="str" cm="1">
        <f t="array" aca="1" ref="T24" ca="1">IF(AND($A24&lt;&gt;"",$A24&lt;&gt;"fin"),IF(INDEX(Recettes!$A$2:$T$5000,$B24,T$1)="","",INDEX(Recettes!$A$2:$T$5000,$B24,T$1)),"")</f>
        <v/>
      </c>
    </row>
    <row r="25" spans="1:20" x14ac:dyDescent="0.25">
      <c r="A25" t="str">
        <f ca="1">IF(OR(A24="",A24="fin"),"",IF(ISNA(MATCH($F$3,OFFSET(Recettes!$F$2:$F$5000,B24,0),0)),"fin",MATCH($F$3,OFFSET(Recettes!$F$2:$F$5000,B24,0),0)))</f>
        <v/>
      </c>
      <c r="B25" t="str">
        <f t="shared" ca="1" si="0"/>
        <v/>
      </c>
      <c r="D25" s="79" t="str" cm="1">
        <f t="array" aca="1" ref="D25" ca="1">IF(AND($A25&lt;&gt;"",$A25&lt;&gt;"fin"),IF(INDEX(Recettes!$A$2:$O$5000,$B25,D$1)="","",INDEX(Recettes!$A$2:$O$5000,$B25,D$1)),"")</f>
        <v/>
      </c>
      <c r="E25" t="str" cm="1">
        <f t="array" aca="1" ref="E25" ca="1">IF(AND($A25&lt;&gt;"",$A25&lt;&gt;"fin"),IF(INDEX(Recettes!$A$2:$O$5000,$B25,E$1)="","",INDEX(Recettes!$A$2:$O$5000,$B25,E$1)),"")</f>
        <v/>
      </c>
      <c r="F25" t="str" cm="1">
        <f t="array" aca="1" ref="F25" ca="1">IF(AND($A25&lt;&gt;"",$A25&lt;&gt;"fin"),IF(INDEX(Recettes!$A$2:$O$5000,$B25,F$1)="","",INDEX(Recettes!$A$2:$O$5000,$B25,F$1)),"")</f>
        <v/>
      </c>
      <c r="G25" s="13" t="str" cm="1">
        <f t="array" aca="1" ref="G25" ca="1">IF(AND($A25&lt;&gt;"",$A25&lt;&gt;"fin"),IF(INDEX(Recettes!$A$2:$O$5000,$B25,G$1)="","",INDEX(Recettes!$A$2:$O$5000,$B25,G$1)),"")</f>
        <v/>
      </c>
      <c r="H25" s="11" t="str" cm="1">
        <f t="array" aca="1" ref="H25" ca="1">IF(AND($A25&lt;&gt;"",$A25&lt;&gt;"fin"),IF(INDEX(Recettes!$A$2:$O$5000,$B25,H$1)="","",INDEX(Recettes!$A$2:$O$5000,$B25,H$1)),"")</f>
        <v/>
      </c>
      <c r="I25" t="str" cm="1">
        <f t="array" aca="1" ref="I25" ca="1">IF(AND($A25&lt;&gt;"",$A25&lt;&gt;"fin"),IF(INDEX(Recettes!$A$2:$O$5000,$B25,I$1)="","",INDEX(Recettes!$A$2:$O$5000,$B25,I$1)),"")</f>
        <v/>
      </c>
      <c r="J25" s="81" t="str" cm="1">
        <f t="array" aca="1" ref="J25" ca="1">IF(AND($A25&lt;&gt;"",$A25&lt;&gt;"fin"),IF(INDEX(Recettes!$A$2:$O$5000,$B25,J$1)="","",INDEX(Recettes!$A$2:$O$5000,$B25,J$1)),"")</f>
        <v/>
      </c>
      <c r="K25" s="81" t="str" cm="1">
        <f t="array" aca="1" ref="K25" ca="1">IF(AND($A25&lt;&gt;"",$A25&lt;&gt;"fin"),IF(INDEX(Recettes!$A$2:$T$5000,$B25,K$1)="","",INDEX(Recettes!$A$2:$T$5000,$B25,K$1)),"")</f>
        <v/>
      </c>
      <c r="L25" s="81" t="str" cm="1">
        <f t="array" aca="1" ref="L25" ca="1">IF(AND($A25&lt;&gt;"",$A25&lt;&gt;"fin"),IF(INDEX(Recettes!$A$2:$T$5000,$B25,L$1)="","",INDEX(Recettes!$A$2:$T$5000,$B25,L$1)),"")</f>
        <v/>
      </c>
      <c r="M25" s="81" t="str" cm="1">
        <f t="array" aca="1" ref="M25" ca="1">IF(AND($A25&lt;&gt;"",$A25&lt;&gt;"fin"),IF(INDEX(Recettes!$A$2:$T$5000,$B25,M$1)="","",INDEX(Recettes!$A$2:$T$5000,$B25,M$1)),"")</f>
        <v/>
      </c>
      <c r="N25" s="81" t="str" cm="1">
        <f t="array" aca="1" ref="N25" ca="1">IF(AND($A25&lt;&gt;"",$A25&lt;&gt;"fin"),IF(INDEX(Recettes!$A$2:$T$5000,$B25,N$1)="","",INDEX(Recettes!$A$2:$T$5000,$B25,N$1)),"")</f>
        <v/>
      </c>
      <c r="O25" s="81" t="str" cm="1">
        <f t="array" aca="1" ref="O25" ca="1">IF(AND($A25&lt;&gt;"",$A25&lt;&gt;"fin"),IF(INDEX(Recettes!$A$2:$T$5000,$B25,O$1)="","",INDEX(Recettes!$A$2:$T$5000,$B25,O$1)),"")</f>
        <v/>
      </c>
      <c r="P25" s="81" t="str" cm="1">
        <f t="array" aca="1" ref="P25" ca="1">IF(AND($A25&lt;&gt;"",$A25&lt;&gt;"fin"),IF(INDEX(Recettes!$A$2:$T$5000,$B25,P$1)="","",INDEX(Recettes!$A$2:$T$5000,$B25,P$1)),"")</f>
        <v/>
      </c>
      <c r="Q25" s="81" t="str" cm="1">
        <f t="array" aca="1" ref="Q25" ca="1">IF(AND($A25&lt;&gt;"",$A25&lt;&gt;"fin"),IF(INDEX(Recettes!$A$2:$T$5000,$B25,Q$1)="","",INDEX(Recettes!$A$2:$T$5000,$B25,Q$1)),"")</f>
        <v/>
      </c>
      <c r="R25" s="81" t="str" cm="1">
        <f t="array" aca="1" ref="R25" ca="1">IF(AND($A25&lt;&gt;"",$A25&lt;&gt;"fin"),IF(INDEX(Recettes!$A$2:$T$5000,$B25,R$1)="","",INDEX(Recettes!$A$2:$T$5000,$B25,R$1)),"")</f>
        <v/>
      </c>
      <c r="S25" s="81" t="str" cm="1">
        <f t="array" aca="1" ref="S25" ca="1">IF(AND($A25&lt;&gt;"",$A25&lt;&gt;"fin"),IF(INDEX(Recettes!$A$2:$T$5000,$B25,S$1)="","",INDEX(Recettes!$A$2:$T$5000,$B25,S$1)),"")</f>
        <v/>
      </c>
      <c r="T25" s="81" t="str" cm="1">
        <f t="array" aca="1" ref="T25" ca="1">IF(AND($A25&lt;&gt;"",$A25&lt;&gt;"fin"),IF(INDEX(Recettes!$A$2:$T$5000,$B25,T$1)="","",INDEX(Recettes!$A$2:$T$5000,$B25,T$1)),"")</f>
        <v/>
      </c>
    </row>
    <row r="26" spans="1:20" x14ac:dyDescent="0.25">
      <c r="A26" t="str">
        <f ca="1">IF(OR(A25="",A25="fin"),"",IF(ISNA(MATCH($F$3,OFFSET(Recettes!$F$2:$F$5000,B25,0),0)),"fin",MATCH($F$3,OFFSET(Recettes!$F$2:$F$5000,B25,0),0)))</f>
        <v/>
      </c>
      <c r="B26" t="str">
        <f t="shared" ca="1" si="0"/>
        <v/>
      </c>
      <c r="D26" s="79" t="str" cm="1">
        <f t="array" aca="1" ref="D26" ca="1">IF(AND($A26&lt;&gt;"",$A26&lt;&gt;"fin"),IF(INDEX(Recettes!$A$2:$O$5000,$B26,D$1)="","",INDEX(Recettes!$A$2:$O$5000,$B26,D$1)),"")</f>
        <v/>
      </c>
      <c r="E26" t="str" cm="1">
        <f t="array" aca="1" ref="E26" ca="1">IF(AND($A26&lt;&gt;"",$A26&lt;&gt;"fin"),IF(INDEX(Recettes!$A$2:$O$5000,$B26,E$1)="","",INDEX(Recettes!$A$2:$O$5000,$B26,E$1)),"")</f>
        <v/>
      </c>
      <c r="F26" t="str" cm="1">
        <f t="array" aca="1" ref="F26" ca="1">IF(AND($A26&lt;&gt;"",$A26&lt;&gt;"fin"),IF(INDEX(Recettes!$A$2:$O$5000,$B26,F$1)="","",INDEX(Recettes!$A$2:$O$5000,$B26,F$1)),"")</f>
        <v/>
      </c>
      <c r="G26" s="13" t="str" cm="1">
        <f t="array" aca="1" ref="G26" ca="1">IF(AND($A26&lt;&gt;"",$A26&lt;&gt;"fin"),IF(INDEX(Recettes!$A$2:$O$5000,$B26,G$1)="","",INDEX(Recettes!$A$2:$O$5000,$B26,G$1)),"")</f>
        <v/>
      </c>
      <c r="H26" s="11" t="str" cm="1">
        <f t="array" aca="1" ref="H26" ca="1">IF(AND($A26&lt;&gt;"",$A26&lt;&gt;"fin"),IF(INDEX(Recettes!$A$2:$O$5000,$B26,H$1)="","",INDEX(Recettes!$A$2:$O$5000,$B26,H$1)),"")</f>
        <v/>
      </c>
      <c r="I26" t="str" cm="1">
        <f t="array" aca="1" ref="I26" ca="1">IF(AND($A26&lt;&gt;"",$A26&lt;&gt;"fin"),IF(INDEX(Recettes!$A$2:$O$5000,$B26,I$1)="","",INDEX(Recettes!$A$2:$O$5000,$B26,I$1)),"")</f>
        <v/>
      </c>
      <c r="J26" s="81" t="str" cm="1">
        <f t="array" aca="1" ref="J26" ca="1">IF(AND($A26&lt;&gt;"",$A26&lt;&gt;"fin"),IF(INDEX(Recettes!$A$2:$O$5000,$B26,J$1)="","",INDEX(Recettes!$A$2:$O$5000,$B26,J$1)),"")</f>
        <v/>
      </c>
      <c r="K26" s="81" t="str" cm="1">
        <f t="array" aca="1" ref="K26" ca="1">IF(AND($A26&lt;&gt;"",$A26&lt;&gt;"fin"),IF(INDEX(Recettes!$A$2:$T$5000,$B26,K$1)="","",INDEX(Recettes!$A$2:$T$5000,$B26,K$1)),"")</f>
        <v/>
      </c>
      <c r="L26" s="81" t="str" cm="1">
        <f t="array" aca="1" ref="L26" ca="1">IF(AND($A26&lt;&gt;"",$A26&lt;&gt;"fin"),IF(INDEX(Recettes!$A$2:$T$5000,$B26,L$1)="","",INDEX(Recettes!$A$2:$T$5000,$B26,L$1)),"")</f>
        <v/>
      </c>
      <c r="M26" s="81" t="str" cm="1">
        <f t="array" aca="1" ref="M26" ca="1">IF(AND($A26&lt;&gt;"",$A26&lt;&gt;"fin"),IF(INDEX(Recettes!$A$2:$T$5000,$B26,M$1)="","",INDEX(Recettes!$A$2:$T$5000,$B26,M$1)),"")</f>
        <v/>
      </c>
      <c r="N26" s="81" t="str" cm="1">
        <f t="array" aca="1" ref="N26" ca="1">IF(AND($A26&lt;&gt;"",$A26&lt;&gt;"fin"),IF(INDEX(Recettes!$A$2:$T$5000,$B26,N$1)="","",INDEX(Recettes!$A$2:$T$5000,$B26,N$1)),"")</f>
        <v/>
      </c>
      <c r="O26" s="81" t="str" cm="1">
        <f t="array" aca="1" ref="O26" ca="1">IF(AND($A26&lt;&gt;"",$A26&lt;&gt;"fin"),IF(INDEX(Recettes!$A$2:$T$5000,$B26,O$1)="","",INDEX(Recettes!$A$2:$T$5000,$B26,O$1)),"")</f>
        <v/>
      </c>
      <c r="P26" s="81" t="str" cm="1">
        <f t="array" aca="1" ref="P26" ca="1">IF(AND($A26&lt;&gt;"",$A26&lt;&gt;"fin"),IF(INDEX(Recettes!$A$2:$T$5000,$B26,P$1)="","",INDEX(Recettes!$A$2:$T$5000,$B26,P$1)),"")</f>
        <v/>
      </c>
      <c r="Q26" s="81" t="str" cm="1">
        <f t="array" aca="1" ref="Q26" ca="1">IF(AND($A26&lt;&gt;"",$A26&lt;&gt;"fin"),IF(INDEX(Recettes!$A$2:$T$5000,$B26,Q$1)="","",INDEX(Recettes!$A$2:$T$5000,$B26,Q$1)),"")</f>
        <v/>
      </c>
      <c r="R26" s="81" t="str" cm="1">
        <f t="array" aca="1" ref="R26" ca="1">IF(AND($A26&lt;&gt;"",$A26&lt;&gt;"fin"),IF(INDEX(Recettes!$A$2:$T$5000,$B26,R$1)="","",INDEX(Recettes!$A$2:$T$5000,$B26,R$1)),"")</f>
        <v/>
      </c>
      <c r="S26" s="81" t="str" cm="1">
        <f t="array" aca="1" ref="S26" ca="1">IF(AND($A26&lt;&gt;"",$A26&lt;&gt;"fin"),IF(INDEX(Recettes!$A$2:$T$5000,$B26,S$1)="","",INDEX(Recettes!$A$2:$T$5000,$B26,S$1)),"")</f>
        <v/>
      </c>
      <c r="T26" s="81" t="str" cm="1">
        <f t="array" aca="1" ref="T26" ca="1">IF(AND($A26&lt;&gt;"",$A26&lt;&gt;"fin"),IF(INDEX(Recettes!$A$2:$T$5000,$B26,T$1)="","",INDEX(Recettes!$A$2:$T$5000,$B26,T$1)),"")</f>
        <v/>
      </c>
    </row>
    <row r="27" spans="1:20" x14ac:dyDescent="0.25">
      <c r="A27" t="str">
        <f ca="1">IF(OR(A26="",A26="fin"),"",IF(ISNA(MATCH($F$3,OFFSET(Recettes!$F$2:$F$5000,B26,0),0)),"fin",MATCH($F$3,OFFSET(Recettes!$F$2:$F$5000,B26,0),0)))</f>
        <v/>
      </c>
      <c r="B27" t="str">
        <f t="shared" ca="1" si="0"/>
        <v/>
      </c>
      <c r="D27" s="79" t="str" cm="1">
        <f t="array" aca="1" ref="D27" ca="1">IF(AND($A27&lt;&gt;"",$A27&lt;&gt;"fin"),IF(INDEX(Recettes!$A$2:$O$5000,$B27,D$1)="","",INDEX(Recettes!$A$2:$O$5000,$B27,D$1)),"")</f>
        <v/>
      </c>
      <c r="E27" t="str" cm="1">
        <f t="array" aca="1" ref="E27" ca="1">IF(AND($A27&lt;&gt;"",$A27&lt;&gt;"fin"),IF(INDEX(Recettes!$A$2:$O$5000,$B27,E$1)="","",INDEX(Recettes!$A$2:$O$5000,$B27,E$1)),"")</f>
        <v/>
      </c>
      <c r="F27" t="str" cm="1">
        <f t="array" aca="1" ref="F27" ca="1">IF(AND($A27&lt;&gt;"",$A27&lt;&gt;"fin"),IF(INDEX(Recettes!$A$2:$O$5000,$B27,F$1)="","",INDEX(Recettes!$A$2:$O$5000,$B27,F$1)),"")</f>
        <v/>
      </c>
      <c r="G27" s="13" t="str" cm="1">
        <f t="array" aca="1" ref="G27" ca="1">IF(AND($A27&lt;&gt;"",$A27&lt;&gt;"fin"),IF(INDEX(Recettes!$A$2:$O$5000,$B27,G$1)="","",INDEX(Recettes!$A$2:$O$5000,$B27,G$1)),"")</f>
        <v/>
      </c>
      <c r="H27" s="11" t="str" cm="1">
        <f t="array" aca="1" ref="H27" ca="1">IF(AND($A27&lt;&gt;"",$A27&lt;&gt;"fin"),IF(INDEX(Recettes!$A$2:$O$5000,$B27,H$1)="","",INDEX(Recettes!$A$2:$O$5000,$B27,H$1)),"")</f>
        <v/>
      </c>
      <c r="I27" t="str" cm="1">
        <f t="array" aca="1" ref="I27" ca="1">IF(AND($A27&lt;&gt;"",$A27&lt;&gt;"fin"),IF(INDEX(Recettes!$A$2:$O$5000,$B27,I$1)="","",INDEX(Recettes!$A$2:$O$5000,$B27,I$1)),"")</f>
        <v/>
      </c>
      <c r="J27" s="81" t="str" cm="1">
        <f t="array" aca="1" ref="J27" ca="1">IF(AND($A27&lt;&gt;"",$A27&lt;&gt;"fin"),IF(INDEX(Recettes!$A$2:$O$5000,$B27,J$1)="","",INDEX(Recettes!$A$2:$O$5000,$B27,J$1)),"")</f>
        <v/>
      </c>
      <c r="K27" s="81" t="str" cm="1">
        <f t="array" aca="1" ref="K27" ca="1">IF(AND($A27&lt;&gt;"",$A27&lt;&gt;"fin"),IF(INDEX(Recettes!$A$2:$T$5000,$B27,K$1)="","",INDEX(Recettes!$A$2:$T$5000,$B27,K$1)),"")</f>
        <v/>
      </c>
      <c r="L27" s="81" t="str" cm="1">
        <f t="array" aca="1" ref="L27" ca="1">IF(AND($A27&lt;&gt;"",$A27&lt;&gt;"fin"),IF(INDEX(Recettes!$A$2:$T$5000,$B27,L$1)="","",INDEX(Recettes!$A$2:$T$5000,$B27,L$1)),"")</f>
        <v/>
      </c>
      <c r="M27" s="81" t="str" cm="1">
        <f t="array" aca="1" ref="M27" ca="1">IF(AND($A27&lt;&gt;"",$A27&lt;&gt;"fin"),IF(INDEX(Recettes!$A$2:$T$5000,$B27,M$1)="","",INDEX(Recettes!$A$2:$T$5000,$B27,M$1)),"")</f>
        <v/>
      </c>
      <c r="N27" s="81" t="str" cm="1">
        <f t="array" aca="1" ref="N27" ca="1">IF(AND($A27&lt;&gt;"",$A27&lt;&gt;"fin"),IF(INDEX(Recettes!$A$2:$T$5000,$B27,N$1)="","",INDEX(Recettes!$A$2:$T$5000,$B27,N$1)),"")</f>
        <v/>
      </c>
      <c r="O27" s="81" t="str" cm="1">
        <f t="array" aca="1" ref="O27" ca="1">IF(AND($A27&lt;&gt;"",$A27&lt;&gt;"fin"),IF(INDEX(Recettes!$A$2:$T$5000,$B27,O$1)="","",INDEX(Recettes!$A$2:$T$5000,$B27,O$1)),"")</f>
        <v/>
      </c>
      <c r="P27" s="81" t="str" cm="1">
        <f t="array" aca="1" ref="P27" ca="1">IF(AND($A27&lt;&gt;"",$A27&lt;&gt;"fin"),IF(INDEX(Recettes!$A$2:$T$5000,$B27,P$1)="","",INDEX(Recettes!$A$2:$T$5000,$B27,P$1)),"")</f>
        <v/>
      </c>
      <c r="Q27" s="81" t="str" cm="1">
        <f t="array" aca="1" ref="Q27" ca="1">IF(AND($A27&lt;&gt;"",$A27&lt;&gt;"fin"),IF(INDEX(Recettes!$A$2:$T$5000,$B27,Q$1)="","",INDEX(Recettes!$A$2:$T$5000,$B27,Q$1)),"")</f>
        <v/>
      </c>
      <c r="R27" s="81" t="str" cm="1">
        <f t="array" aca="1" ref="R27" ca="1">IF(AND($A27&lt;&gt;"",$A27&lt;&gt;"fin"),IF(INDEX(Recettes!$A$2:$T$5000,$B27,R$1)="","",INDEX(Recettes!$A$2:$T$5000,$B27,R$1)),"")</f>
        <v/>
      </c>
      <c r="S27" s="81" t="str" cm="1">
        <f t="array" aca="1" ref="S27" ca="1">IF(AND($A27&lt;&gt;"",$A27&lt;&gt;"fin"),IF(INDEX(Recettes!$A$2:$T$5000,$B27,S$1)="","",INDEX(Recettes!$A$2:$T$5000,$B27,S$1)),"")</f>
        <v/>
      </c>
      <c r="T27" s="81" t="str" cm="1">
        <f t="array" aca="1" ref="T27" ca="1">IF(AND($A27&lt;&gt;"",$A27&lt;&gt;"fin"),IF(INDEX(Recettes!$A$2:$T$5000,$B27,T$1)="","",INDEX(Recettes!$A$2:$T$5000,$B27,T$1)),"")</f>
        <v/>
      </c>
    </row>
    <row r="28" spans="1:20" x14ac:dyDescent="0.25">
      <c r="A28" t="str">
        <f ca="1">IF(OR(A27="",A27="fin"),"",IF(ISNA(MATCH($F$3,OFFSET(Recettes!$F$2:$F$5000,B27,0),0)),"fin",MATCH($F$3,OFFSET(Recettes!$F$2:$F$5000,B27,0),0)))</f>
        <v/>
      </c>
      <c r="B28" t="str">
        <f t="shared" ca="1" si="0"/>
        <v/>
      </c>
      <c r="D28" s="79" t="str" cm="1">
        <f t="array" aca="1" ref="D28" ca="1">IF(AND($A28&lt;&gt;"",$A28&lt;&gt;"fin"),IF(INDEX(Recettes!$A$2:$O$5000,$B28,D$1)="","",INDEX(Recettes!$A$2:$O$5000,$B28,D$1)),"")</f>
        <v/>
      </c>
      <c r="E28" t="str" cm="1">
        <f t="array" aca="1" ref="E28" ca="1">IF(AND($A28&lt;&gt;"",$A28&lt;&gt;"fin"),IF(INDEX(Recettes!$A$2:$O$5000,$B28,E$1)="","",INDEX(Recettes!$A$2:$O$5000,$B28,E$1)),"")</f>
        <v/>
      </c>
      <c r="F28" t="str" cm="1">
        <f t="array" aca="1" ref="F28" ca="1">IF(AND($A28&lt;&gt;"",$A28&lt;&gt;"fin"),IF(INDEX(Recettes!$A$2:$O$5000,$B28,F$1)="","",INDEX(Recettes!$A$2:$O$5000,$B28,F$1)),"")</f>
        <v/>
      </c>
      <c r="G28" s="13" t="str" cm="1">
        <f t="array" aca="1" ref="G28" ca="1">IF(AND($A28&lt;&gt;"",$A28&lt;&gt;"fin"),IF(INDEX(Recettes!$A$2:$O$5000,$B28,G$1)="","",INDEX(Recettes!$A$2:$O$5000,$B28,G$1)),"")</f>
        <v/>
      </c>
      <c r="H28" s="11" t="str" cm="1">
        <f t="array" aca="1" ref="H28" ca="1">IF(AND($A28&lt;&gt;"",$A28&lt;&gt;"fin"),IF(INDEX(Recettes!$A$2:$O$5000,$B28,H$1)="","",INDEX(Recettes!$A$2:$O$5000,$B28,H$1)),"")</f>
        <v/>
      </c>
      <c r="I28" t="str" cm="1">
        <f t="array" aca="1" ref="I28" ca="1">IF(AND($A28&lt;&gt;"",$A28&lt;&gt;"fin"),IF(INDEX(Recettes!$A$2:$O$5000,$B28,I$1)="","",INDEX(Recettes!$A$2:$O$5000,$B28,I$1)),"")</f>
        <v/>
      </c>
      <c r="J28" s="81" t="str" cm="1">
        <f t="array" aca="1" ref="J28" ca="1">IF(AND($A28&lt;&gt;"",$A28&lt;&gt;"fin"),IF(INDEX(Recettes!$A$2:$O$5000,$B28,J$1)="","",INDEX(Recettes!$A$2:$O$5000,$B28,J$1)),"")</f>
        <v/>
      </c>
      <c r="K28" s="81" t="str" cm="1">
        <f t="array" aca="1" ref="K28" ca="1">IF(AND($A28&lt;&gt;"",$A28&lt;&gt;"fin"),IF(INDEX(Recettes!$A$2:$T$5000,$B28,K$1)="","",INDEX(Recettes!$A$2:$T$5000,$B28,K$1)),"")</f>
        <v/>
      </c>
      <c r="L28" s="81" t="str" cm="1">
        <f t="array" aca="1" ref="L28" ca="1">IF(AND($A28&lt;&gt;"",$A28&lt;&gt;"fin"),IF(INDEX(Recettes!$A$2:$T$5000,$B28,L$1)="","",INDEX(Recettes!$A$2:$T$5000,$B28,L$1)),"")</f>
        <v/>
      </c>
      <c r="M28" s="81" t="str" cm="1">
        <f t="array" aca="1" ref="M28" ca="1">IF(AND($A28&lt;&gt;"",$A28&lt;&gt;"fin"),IF(INDEX(Recettes!$A$2:$T$5000,$B28,M$1)="","",INDEX(Recettes!$A$2:$T$5000,$B28,M$1)),"")</f>
        <v/>
      </c>
      <c r="N28" s="81" t="str" cm="1">
        <f t="array" aca="1" ref="N28" ca="1">IF(AND($A28&lt;&gt;"",$A28&lt;&gt;"fin"),IF(INDEX(Recettes!$A$2:$T$5000,$B28,N$1)="","",INDEX(Recettes!$A$2:$T$5000,$B28,N$1)),"")</f>
        <v/>
      </c>
      <c r="O28" s="81" t="str" cm="1">
        <f t="array" aca="1" ref="O28" ca="1">IF(AND($A28&lt;&gt;"",$A28&lt;&gt;"fin"),IF(INDEX(Recettes!$A$2:$T$5000,$B28,O$1)="","",INDEX(Recettes!$A$2:$T$5000,$B28,O$1)),"")</f>
        <v/>
      </c>
      <c r="P28" s="81" t="str" cm="1">
        <f t="array" aca="1" ref="P28" ca="1">IF(AND($A28&lt;&gt;"",$A28&lt;&gt;"fin"),IF(INDEX(Recettes!$A$2:$T$5000,$B28,P$1)="","",INDEX(Recettes!$A$2:$T$5000,$B28,P$1)),"")</f>
        <v/>
      </c>
      <c r="Q28" s="81" t="str" cm="1">
        <f t="array" aca="1" ref="Q28" ca="1">IF(AND($A28&lt;&gt;"",$A28&lt;&gt;"fin"),IF(INDEX(Recettes!$A$2:$T$5000,$B28,Q$1)="","",INDEX(Recettes!$A$2:$T$5000,$B28,Q$1)),"")</f>
        <v/>
      </c>
      <c r="R28" s="81" t="str" cm="1">
        <f t="array" aca="1" ref="R28" ca="1">IF(AND($A28&lt;&gt;"",$A28&lt;&gt;"fin"),IF(INDEX(Recettes!$A$2:$T$5000,$B28,R$1)="","",INDEX(Recettes!$A$2:$T$5000,$B28,R$1)),"")</f>
        <v/>
      </c>
      <c r="S28" s="81" t="str" cm="1">
        <f t="array" aca="1" ref="S28" ca="1">IF(AND($A28&lt;&gt;"",$A28&lt;&gt;"fin"),IF(INDEX(Recettes!$A$2:$T$5000,$B28,S$1)="","",INDEX(Recettes!$A$2:$T$5000,$B28,S$1)),"")</f>
        <v/>
      </c>
      <c r="T28" s="81" t="str" cm="1">
        <f t="array" aca="1" ref="T28" ca="1">IF(AND($A28&lt;&gt;"",$A28&lt;&gt;"fin"),IF(INDEX(Recettes!$A$2:$T$5000,$B28,T$1)="","",INDEX(Recettes!$A$2:$T$5000,$B28,T$1)),"")</f>
        <v/>
      </c>
    </row>
    <row r="29" spans="1:20" x14ac:dyDescent="0.25">
      <c r="A29" t="str">
        <f ca="1">IF(OR(A28="",A28="fin"),"",IF(ISNA(MATCH($F$3,OFFSET(Recettes!$F$2:$F$5000,B28,0),0)),"fin",MATCH($F$3,OFFSET(Recettes!$F$2:$F$5000,B28,0),0)))</f>
        <v/>
      </c>
      <c r="B29" t="str">
        <f t="shared" ca="1" si="0"/>
        <v/>
      </c>
      <c r="D29" s="79" t="str" cm="1">
        <f t="array" aca="1" ref="D29" ca="1">IF(AND($A29&lt;&gt;"",$A29&lt;&gt;"fin"),IF(INDEX(Recettes!$A$2:$O$5000,$B29,D$1)="","",INDEX(Recettes!$A$2:$O$5000,$B29,D$1)),"")</f>
        <v/>
      </c>
      <c r="E29" t="str" cm="1">
        <f t="array" aca="1" ref="E29" ca="1">IF(AND($A29&lt;&gt;"",$A29&lt;&gt;"fin"),IF(INDEX(Recettes!$A$2:$O$5000,$B29,E$1)="","",INDEX(Recettes!$A$2:$O$5000,$B29,E$1)),"")</f>
        <v/>
      </c>
      <c r="F29" t="str" cm="1">
        <f t="array" aca="1" ref="F29" ca="1">IF(AND($A29&lt;&gt;"",$A29&lt;&gt;"fin"),IF(INDEX(Recettes!$A$2:$O$5000,$B29,F$1)="","",INDEX(Recettes!$A$2:$O$5000,$B29,F$1)),"")</f>
        <v/>
      </c>
      <c r="G29" s="13" t="str" cm="1">
        <f t="array" aca="1" ref="G29" ca="1">IF(AND($A29&lt;&gt;"",$A29&lt;&gt;"fin"),IF(INDEX(Recettes!$A$2:$O$5000,$B29,G$1)="","",INDEX(Recettes!$A$2:$O$5000,$B29,G$1)),"")</f>
        <v/>
      </c>
      <c r="H29" s="11" t="str" cm="1">
        <f t="array" aca="1" ref="H29" ca="1">IF(AND($A29&lt;&gt;"",$A29&lt;&gt;"fin"),IF(INDEX(Recettes!$A$2:$O$5000,$B29,H$1)="","",INDEX(Recettes!$A$2:$O$5000,$B29,H$1)),"")</f>
        <v/>
      </c>
      <c r="I29" t="str" cm="1">
        <f t="array" aca="1" ref="I29" ca="1">IF(AND($A29&lt;&gt;"",$A29&lt;&gt;"fin"),IF(INDEX(Recettes!$A$2:$O$5000,$B29,I$1)="","",INDEX(Recettes!$A$2:$O$5000,$B29,I$1)),"")</f>
        <v/>
      </c>
      <c r="J29" s="81" t="str" cm="1">
        <f t="array" aca="1" ref="J29" ca="1">IF(AND($A29&lt;&gt;"",$A29&lt;&gt;"fin"),IF(INDEX(Recettes!$A$2:$O$5000,$B29,J$1)="","",INDEX(Recettes!$A$2:$O$5000,$B29,J$1)),"")</f>
        <v/>
      </c>
      <c r="K29" s="81" t="str" cm="1">
        <f t="array" aca="1" ref="K29" ca="1">IF(AND($A29&lt;&gt;"",$A29&lt;&gt;"fin"),IF(INDEX(Recettes!$A$2:$T$5000,$B29,K$1)="","",INDEX(Recettes!$A$2:$T$5000,$B29,K$1)),"")</f>
        <v/>
      </c>
      <c r="L29" s="81" t="str" cm="1">
        <f t="array" aca="1" ref="L29" ca="1">IF(AND($A29&lt;&gt;"",$A29&lt;&gt;"fin"),IF(INDEX(Recettes!$A$2:$T$5000,$B29,L$1)="","",INDEX(Recettes!$A$2:$T$5000,$B29,L$1)),"")</f>
        <v/>
      </c>
      <c r="M29" s="81" t="str" cm="1">
        <f t="array" aca="1" ref="M29" ca="1">IF(AND($A29&lt;&gt;"",$A29&lt;&gt;"fin"),IF(INDEX(Recettes!$A$2:$T$5000,$B29,M$1)="","",INDEX(Recettes!$A$2:$T$5000,$B29,M$1)),"")</f>
        <v/>
      </c>
      <c r="N29" s="81" t="str" cm="1">
        <f t="array" aca="1" ref="N29" ca="1">IF(AND($A29&lt;&gt;"",$A29&lt;&gt;"fin"),IF(INDEX(Recettes!$A$2:$T$5000,$B29,N$1)="","",INDEX(Recettes!$A$2:$T$5000,$B29,N$1)),"")</f>
        <v/>
      </c>
      <c r="O29" s="81" t="str" cm="1">
        <f t="array" aca="1" ref="O29" ca="1">IF(AND($A29&lt;&gt;"",$A29&lt;&gt;"fin"),IF(INDEX(Recettes!$A$2:$T$5000,$B29,O$1)="","",INDEX(Recettes!$A$2:$T$5000,$B29,O$1)),"")</f>
        <v/>
      </c>
      <c r="P29" s="81" t="str" cm="1">
        <f t="array" aca="1" ref="P29" ca="1">IF(AND($A29&lt;&gt;"",$A29&lt;&gt;"fin"),IF(INDEX(Recettes!$A$2:$T$5000,$B29,P$1)="","",INDEX(Recettes!$A$2:$T$5000,$B29,P$1)),"")</f>
        <v/>
      </c>
      <c r="Q29" s="81" t="str" cm="1">
        <f t="array" aca="1" ref="Q29" ca="1">IF(AND($A29&lt;&gt;"",$A29&lt;&gt;"fin"),IF(INDEX(Recettes!$A$2:$T$5000,$B29,Q$1)="","",INDEX(Recettes!$A$2:$T$5000,$B29,Q$1)),"")</f>
        <v/>
      </c>
      <c r="R29" s="81" t="str" cm="1">
        <f t="array" aca="1" ref="R29" ca="1">IF(AND($A29&lt;&gt;"",$A29&lt;&gt;"fin"),IF(INDEX(Recettes!$A$2:$T$5000,$B29,R$1)="","",INDEX(Recettes!$A$2:$T$5000,$B29,R$1)),"")</f>
        <v/>
      </c>
      <c r="S29" s="81" t="str" cm="1">
        <f t="array" aca="1" ref="S29" ca="1">IF(AND($A29&lt;&gt;"",$A29&lt;&gt;"fin"),IF(INDEX(Recettes!$A$2:$T$5000,$B29,S$1)="","",INDEX(Recettes!$A$2:$T$5000,$B29,S$1)),"")</f>
        <v/>
      </c>
      <c r="T29" s="81" t="str" cm="1">
        <f t="array" aca="1" ref="T29" ca="1">IF(AND($A29&lt;&gt;"",$A29&lt;&gt;"fin"),IF(INDEX(Recettes!$A$2:$T$5000,$B29,T$1)="","",INDEX(Recettes!$A$2:$T$5000,$B29,T$1)),"")</f>
        <v/>
      </c>
    </row>
    <row r="30" spans="1:20" x14ac:dyDescent="0.25">
      <c r="A30" t="str">
        <f ca="1">IF(OR(A29="",A29="fin"),"",IF(ISNA(MATCH($F$3,OFFSET(Recettes!$F$2:$F$5000,B29,0),0)),"fin",MATCH($F$3,OFFSET(Recettes!$F$2:$F$5000,B29,0),0)))</f>
        <v/>
      </c>
      <c r="B30" t="str">
        <f t="shared" ca="1" si="0"/>
        <v/>
      </c>
      <c r="D30" s="79" t="str" cm="1">
        <f t="array" aca="1" ref="D30" ca="1">IF(AND($A30&lt;&gt;"",$A30&lt;&gt;"fin"),IF(INDEX(Recettes!$A$2:$O$5000,$B30,D$1)="","",INDEX(Recettes!$A$2:$O$5000,$B30,D$1)),"")</f>
        <v/>
      </c>
      <c r="E30" t="str" cm="1">
        <f t="array" aca="1" ref="E30" ca="1">IF(AND($A30&lt;&gt;"",$A30&lt;&gt;"fin"),IF(INDEX(Recettes!$A$2:$O$5000,$B30,E$1)="","",INDEX(Recettes!$A$2:$O$5000,$B30,E$1)),"")</f>
        <v/>
      </c>
      <c r="F30" t="str" cm="1">
        <f t="array" aca="1" ref="F30" ca="1">IF(AND($A30&lt;&gt;"",$A30&lt;&gt;"fin"),IF(INDEX(Recettes!$A$2:$O$5000,$B30,F$1)="","",INDEX(Recettes!$A$2:$O$5000,$B30,F$1)),"")</f>
        <v/>
      </c>
      <c r="G30" s="13" t="str" cm="1">
        <f t="array" aca="1" ref="G30" ca="1">IF(AND($A30&lt;&gt;"",$A30&lt;&gt;"fin"),IF(INDEX(Recettes!$A$2:$O$5000,$B30,G$1)="","",INDEX(Recettes!$A$2:$O$5000,$B30,G$1)),"")</f>
        <v/>
      </c>
      <c r="H30" s="11" t="str" cm="1">
        <f t="array" aca="1" ref="H30" ca="1">IF(AND($A30&lt;&gt;"",$A30&lt;&gt;"fin"),IF(INDEX(Recettes!$A$2:$O$5000,$B30,H$1)="","",INDEX(Recettes!$A$2:$O$5000,$B30,H$1)),"")</f>
        <v/>
      </c>
      <c r="I30" t="str" cm="1">
        <f t="array" aca="1" ref="I30" ca="1">IF(AND($A30&lt;&gt;"",$A30&lt;&gt;"fin"),IF(INDEX(Recettes!$A$2:$O$5000,$B30,I$1)="","",INDEX(Recettes!$A$2:$O$5000,$B30,I$1)),"")</f>
        <v/>
      </c>
      <c r="J30" s="81" t="str" cm="1">
        <f t="array" aca="1" ref="J30" ca="1">IF(AND($A30&lt;&gt;"",$A30&lt;&gt;"fin"),IF(INDEX(Recettes!$A$2:$O$5000,$B30,J$1)="","",INDEX(Recettes!$A$2:$O$5000,$B30,J$1)),"")</f>
        <v/>
      </c>
      <c r="K30" s="81" t="str" cm="1">
        <f t="array" aca="1" ref="K30" ca="1">IF(AND($A30&lt;&gt;"",$A30&lt;&gt;"fin"),IF(INDEX(Recettes!$A$2:$T$5000,$B30,K$1)="","",INDEX(Recettes!$A$2:$T$5000,$B30,K$1)),"")</f>
        <v/>
      </c>
      <c r="L30" s="81" t="str" cm="1">
        <f t="array" aca="1" ref="L30" ca="1">IF(AND($A30&lt;&gt;"",$A30&lt;&gt;"fin"),IF(INDEX(Recettes!$A$2:$T$5000,$B30,L$1)="","",INDEX(Recettes!$A$2:$T$5000,$B30,L$1)),"")</f>
        <v/>
      </c>
      <c r="M30" s="81" t="str" cm="1">
        <f t="array" aca="1" ref="M30" ca="1">IF(AND($A30&lt;&gt;"",$A30&lt;&gt;"fin"),IF(INDEX(Recettes!$A$2:$T$5000,$B30,M$1)="","",INDEX(Recettes!$A$2:$T$5000,$B30,M$1)),"")</f>
        <v/>
      </c>
      <c r="N30" s="81" t="str" cm="1">
        <f t="array" aca="1" ref="N30" ca="1">IF(AND($A30&lt;&gt;"",$A30&lt;&gt;"fin"),IF(INDEX(Recettes!$A$2:$T$5000,$B30,N$1)="","",INDEX(Recettes!$A$2:$T$5000,$B30,N$1)),"")</f>
        <v/>
      </c>
      <c r="O30" s="81" t="str" cm="1">
        <f t="array" aca="1" ref="O30" ca="1">IF(AND($A30&lt;&gt;"",$A30&lt;&gt;"fin"),IF(INDEX(Recettes!$A$2:$T$5000,$B30,O$1)="","",INDEX(Recettes!$A$2:$T$5000,$B30,O$1)),"")</f>
        <v/>
      </c>
      <c r="P30" s="81" t="str" cm="1">
        <f t="array" aca="1" ref="P30" ca="1">IF(AND($A30&lt;&gt;"",$A30&lt;&gt;"fin"),IF(INDEX(Recettes!$A$2:$T$5000,$B30,P$1)="","",INDEX(Recettes!$A$2:$T$5000,$B30,P$1)),"")</f>
        <v/>
      </c>
      <c r="Q30" s="81" t="str" cm="1">
        <f t="array" aca="1" ref="Q30" ca="1">IF(AND($A30&lt;&gt;"",$A30&lt;&gt;"fin"),IF(INDEX(Recettes!$A$2:$T$5000,$B30,Q$1)="","",INDEX(Recettes!$A$2:$T$5000,$B30,Q$1)),"")</f>
        <v/>
      </c>
      <c r="R30" s="81" t="str" cm="1">
        <f t="array" aca="1" ref="R30" ca="1">IF(AND($A30&lt;&gt;"",$A30&lt;&gt;"fin"),IF(INDEX(Recettes!$A$2:$T$5000,$B30,R$1)="","",INDEX(Recettes!$A$2:$T$5000,$B30,R$1)),"")</f>
        <v/>
      </c>
      <c r="S30" s="81" t="str" cm="1">
        <f t="array" aca="1" ref="S30" ca="1">IF(AND($A30&lt;&gt;"",$A30&lt;&gt;"fin"),IF(INDEX(Recettes!$A$2:$T$5000,$B30,S$1)="","",INDEX(Recettes!$A$2:$T$5000,$B30,S$1)),"")</f>
        <v/>
      </c>
      <c r="T30" s="81" t="str" cm="1">
        <f t="array" aca="1" ref="T30" ca="1">IF(AND($A30&lt;&gt;"",$A30&lt;&gt;"fin"),IF(INDEX(Recettes!$A$2:$T$5000,$B30,T$1)="","",INDEX(Recettes!$A$2:$T$5000,$B30,T$1)),"")</f>
        <v/>
      </c>
    </row>
    <row r="31" spans="1:20" x14ac:dyDescent="0.25">
      <c r="A31" t="str">
        <f ca="1">IF(OR(A30="",A30="fin"),"",IF(ISNA(MATCH($F$3,OFFSET(Recettes!$F$2:$F$5000,B30,0),0)),"fin",MATCH($F$3,OFFSET(Recettes!$F$2:$F$5000,B30,0),0)))</f>
        <v/>
      </c>
      <c r="B31" t="str">
        <f t="shared" ca="1" si="0"/>
        <v/>
      </c>
      <c r="D31" s="79" t="str" cm="1">
        <f t="array" aca="1" ref="D31" ca="1">IF(AND($A31&lt;&gt;"",$A31&lt;&gt;"fin"),IF(INDEX(Recettes!$A$2:$O$5000,$B31,D$1)="","",INDEX(Recettes!$A$2:$O$5000,$B31,D$1)),"")</f>
        <v/>
      </c>
      <c r="E31" t="str" cm="1">
        <f t="array" aca="1" ref="E31" ca="1">IF(AND($A31&lt;&gt;"",$A31&lt;&gt;"fin"),IF(INDEX(Recettes!$A$2:$O$5000,$B31,E$1)="","",INDEX(Recettes!$A$2:$O$5000,$B31,E$1)),"")</f>
        <v/>
      </c>
      <c r="F31" t="str" cm="1">
        <f t="array" aca="1" ref="F31" ca="1">IF(AND($A31&lt;&gt;"",$A31&lt;&gt;"fin"),IF(INDEX(Recettes!$A$2:$O$5000,$B31,F$1)="","",INDEX(Recettes!$A$2:$O$5000,$B31,F$1)),"")</f>
        <v/>
      </c>
      <c r="G31" s="13" t="str" cm="1">
        <f t="array" aca="1" ref="G31" ca="1">IF(AND($A31&lt;&gt;"",$A31&lt;&gt;"fin"),IF(INDEX(Recettes!$A$2:$O$5000,$B31,G$1)="","",INDEX(Recettes!$A$2:$O$5000,$B31,G$1)),"")</f>
        <v/>
      </c>
      <c r="H31" s="11" t="str" cm="1">
        <f t="array" aca="1" ref="H31" ca="1">IF(AND($A31&lt;&gt;"",$A31&lt;&gt;"fin"),IF(INDEX(Recettes!$A$2:$O$5000,$B31,H$1)="","",INDEX(Recettes!$A$2:$O$5000,$B31,H$1)),"")</f>
        <v/>
      </c>
      <c r="I31" t="str" cm="1">
        <f t="array" aca="1" ref="I31" ca="1">IF(AND($A31&lt;&gt;"",$A31&lt;&gt;"fin"),IF(INDEX(Recettes!$A$2:$O$5000,$B31,I$1)="","",INDEX(Recettes!$A$2:$O$5000,$B31,I$1)),"")</f>
        <v/>
      </c>
      <c r="J31" s="81" t="str" cm="1">
        <f t="array" aca="1" ref="J31" ca="1">IF(AND($A31&lt;&gt;"",$A31&lt;&gt;"fin"),IF(INDEX(Recettes!$A$2:$O$5000,$B31,J$1)="","",INDEX(Recettes!$A$2:$O$5000,$B31,J$1)),"")</f>
        <v/>
      </c>
      <c r="K31" s="81" t="str" cm="1">
        <f t="array" aca="1" ref="K31" ca="1">IF(AND($A31&lt;&gt;"",$A31&lt;&gt;"fin"),IF(INDEX(Recettes!$A$2:$T$5000,$B31,K$1)="","",INDEX(Recettes!$A$2:$T$5000,$B31,K$1)),"")</f>
        <v/>
      </c>
      <c r="L31" s="81" t="str" cm="1">
        <f t="array" aca="1" ref="L31" ca="1">IF(AND($A31&lt;&gt;"",$A31&lt;&gt;"fin"),IF(INDEX(Recettes!$A$2:$T$5000,$B31,L$1)="","",INDEX(Recettes!$A$2:$T$5000,$B31,L$1)),"")</f>
        <v/>
      </c>
      <c r="M31" s="81" t="str" cm="1">
        <f t="array" aca="1" ref="M31" ca="1">IF(AND($A31&lt;&gt;"",$A31&lt;&gt;"fin"),IF(INDEX(Recettes!$A$2:$T$5000,$B31,M$1)="","",INDEX(Recettes!$A$2:$T$5000,$B31,M$1)),"")</f>
        <v/>
      </c>
      <c r="N31" s="81" t="str" cm="1">
        <f t="array" aca="1" ref="N31" ca="1">IF(AND($A31&lt;&gt;"",$A31&lt;&gt;"fin"),IF(INDEX(Recettes!$A$2:$T$5000,$B31,N$1)="","",INDEX(Recettes!$A$2:$T$5000,$B31,N$1)),"")</f>
        <v/>
      </c>
      <c r="O31" s="81" t="str" cm="1">
        <f t="array" aca="1" ref="O31" ca="1">IF(AND($A31&lt;&gt;"",$A31&lt;&gt;"fin"),IF(INDEX(Recettes!$A$2:$T$5000,$B31,O$1)="","",INDEX(Recettes!$A$2:$T$5000,$B31,O$1)),"")</f>
        <v/>
      </c>
      <c r="P31" s="81" t="str" cm="1">
        <f t="array" aca="1" ref="P31" ca="1">IF(AND($A31&lt;&gt;"",$A31&lt;&gt;"fin"),IF(INDEX(Recettes!$A$2:$T$5000,$B31,P$1)="","",INDEX(Recettes!$A$2:$T$5000,$B31,P$1)),"")</f>
        <v/>
      </c>
      <c r="Q31" s="81" t="str" cm="1">
        <f t="array" aca="1" ref="Q31" ca="1">IF(AND($A31&lt;&gt;"",$A31&lt;&gt;"fin"),IF(INDEX(Recettes!$A$2:$T$5000,$B31,Q$1)="","",INDEX(Recettes!$A$2:$T$5000,$B31,Q$1)),"")</f>
        <v/>
      </c>
      <c r="R31" s="81" t="str" cm="1">
        <f t="array" aca="1" ref="R31" ca="1">IF(AND($A31&lt;&gt;"",$A31&lt;&gt;"fin"),IF(INDEX(Recettes!$A$2:$T$5000,$B31,R$1)="","",INDEX(Recettes!$A$2:$T$5000,$B31,R$1)),"")</f>
        <v/>
      </c>
      <c r="S31" s="81" t="str" cm="1">
        <f t="array" aca="1" ref="S31" ca="1">IF(AND($A31&lt;&gt;"",$A31&lt;&gt;"fin"),IF(INDEX(Recettes!$A$2:$T$5000,$B31,S$1)="","",INDEX(Recettes!$A$2:$T$5000,$B31,S$1)),"")</f>
        <v/>
      </c>
      <c r="T31" s="81" t="str" cm="1">
        <f t="array" aca="1" ref="T31" ca="1">IF(AND($A31&lt;&gt;"",$A31&lt;&gt;"fin"),IF(INDEX(Recettes!$A$2:$T$5000,$B31,T$1)="","",INDEX(Recettes!$A$2:$T$5000,$B31,T$1)),"")</f>
        <v/>
      </c>
    </row>
    <row r="32" spans="1:20" x14ac:dyDescent="0.25">
      <c r="A32" t="str">
        <f ca="1">IF(OR(A31="",A31="fin"),"",IF(ISNA(MATCH($F$3,OFFSET(Recettes!$F$2:$F$5000,B31,0),0)),"fin",MATCH($F$3,OFFSET(Recettes!$F$2:$F$5000,B31,0),0)))</f>
        <v/>
      </c>
      <c r="B32" t="str">
        <f t="shared" ca="1" si="0"/>
        <v/>
      </c>
      <c r="D32" s="79" t="str" cm="1">
        <f t="array" aca="1" ref="D32" ca="1">IF(AND($A32&lt;&gt;"",$A32&lt;&gt;"fin"),IF(INDEX(Recettes!$A$2:$O$5000,$B32,D$1)="","",INDEX(Recettes!$A$2:$O$5000,$B32,D$1)),"")</f>
        <v/>
      </c>
      <c r="E32" t="str" cm="1">
        <f t="array" aca="1" ref="E32" ca="1">IF(AND($A32&lt;&gt;"",$A32&lt;&gt;"fin"),IF(INDEX(Recettes!$A$2:$O$5000,$B32,E$1)="","",INDEX(Recettes!$A$2:$O$5000,$B32,E$1)),"")</f>
        <v/>
      </c>
      <c r="F32" t="str" cm="1">
        <f t="array" aca="1" ref="F32" ca="1">IF(AND($A32&lt;&gt;"",$A32&lt;&gt;"fin"),IF(INDEX(Recettes!$A$2:$O$5000,$B32,F$1)="","",INDEX(Recettes!$A$2:$O$5000,$B32,F$1)),"")</f>
        <v/>
      </c>
      <c r="G32" s="13" t="str" cm="1">
        <f t="array" aca="1" ref="G32" ca="1">IF(AND($A32&lt;&gt;"",$A32&lt;&gt;"fin"),IF(INDEX(Recettes!$A$2:$O$5000,$B32,G$1)="","",INDEX(Recettes!$A$2:$O$5000,$B32,G$1)),"")</f>
        <v/>
      </c>
      <c r="H32" s="11" t="str" cm="1">
        <f t="array" aca="1" ref="H32" ca="1">IF(AND($A32&lt;&gt;"",$A32&lt;&gt;"fin"),IF(INDEX(Recettes!$A$2:$O$5000,$B32,H$1)="","",INDEX(Recettes!$A$2:$O$5000,$B32,H$1)),"")</f>
        <v/>
      </c>
      <c r="I32" t="str" cm="1">
        <f t="array" aca="1" ref="I32" ca="1">IF(AND($A32&lt;&gt;"",$A32&lt;&gt;"fin"),IF(INDEX(Recettes!$A$2:$O$5000,$B32,I$1)="","",INDEX(Recettes!$A$2:$O$5000,$B32,I$1)),"")</f>
        <v/>
      </c>
      <c r="J32" s="81" t="str" cm="1">
        <f t="array" aca="1" ref="J32" ca="1">IF(AND($A32&lt;&gt;"",$A32&lt;&gt;"fin"),IF(INDEX(Recettes!$A$2:$O$5000,$B32,J$1)="","",INDEX(Recettes!$A$2:$O$5000,$B32,J$1)),"")</f>
        <v/>
      </c>
      <c r="K32" s="81" t="str" cm="1">
        <f t="array" aca="1" ref="K32" ca="1">IF(AND($A32&lt;&gt;"",$A32&lt;&gt;"fin"),IF(INDEX(Recettes!$A$2:$T$5000,$B32,K$1)="","",INDEX(Recettes!$A$2:$T$5000,$B32,K$1)),"")</f>
        <v/>
      </c>
      <c r="L32" s="81" t="str" cm="1">
        <f t="array" aca="1" ref="L32" ca="1">IF(AND($A32&lt;&gt;"",$A32&lt;&gt;"fin"),IF(INDEX(Recettes!$A$2:$T$5000,$B32,L$1)="","",INDEX(Recettes!$A$2:$T$5000,$B32,L$1)),"")</f>
        <v/>
      </c>
      <c r="M32" s="81" t="str" cm="1">
        <f t="array" aca="1" ref="M32" ca="1">IF(AND($A32&lt;&gt;"",$A32&lt;&gt;"fin"),IF(INDEX(Recettes!$A$2:$T$5000,$B32,M$1)="","",INDEX(Recettes!$A$2:$T$5000,$B32,M$1)),"")</f>
        <v/>
      </c>
      <c r="N32" s="81" t="str" cm="1">
        <f t="array" aca="1" ref="N32" ca="1">IF(AND($A32&lt;&gt;"",$A32&lt;&gt;"fin"),IF(INDEX(Recettes!$A$2:$T$5000,$B32,N$1)="","",INDEX(Recettes!$A$2:$T$5000,$B32,N$1)),"")</f>
        <v/>
      </c>
      <c r="O32" s="81" t="str" cm="1">
        <f t="array" aca="1" ref="O32" ca="1">IF(AND($A32&lt;&gt;"",$A32&lt;&gt;"fin"),IF(INDEX(Recettes!$A$2:$T$5000,$B32,O$1)="","",INDEX(Recettes!$A$2:$T$5000,$B32,O$1)),"")</f>
        <v/>
      </c>
      <c r="P32" s="81" t="str" cm="1">
        <f t="array" aca="1" ref="P32" ca="1">IF(AND($A32&lt;&gt;"",$A32&lt;&gt;"fin"),IF(INDEX(Recettes!$A$2:$T$5000,$B32,P$1)="","",INDEX(Recettes!$A$2:$T$5000,$B32,P$1)),"")</f>
        <v/>
      </c>
      <c r="Q32" s="81" t="str" cm="1">
        <f t="array" aca="1" ref="Q32" ca="1">IF(AND($A32&lt;&gt;"",$A32&lt;&gt;"fin"),IF(INDEX(Recettes!$A$2:$T$5000,$B32,Q$1)="","",INDEX(Recettes!$A$2:$T$5000,$B32,Q$1)),"")</f>
        <v/>
      </c>
      <c r="R32" s="81" t="str" cm="1">
        <f t="array" aca="1" ref="R32" ca="1">IF(AND($A32&lt;&gt;"",$A32&lt;&gt;"fin"),IF(INDEX(Recettes!$A$2:$T$5000,$B32,R$1)="","",INDEX(Recettes!$A$2:$T$5000,$B32,R$1)),"")</f>
        <v/>
      </c>
      <c r="S32" s="81" t="str" cm="1">
        <f t="array" aca="1" ref="S32" ca="1">IF(AND($A32&lt;&gt;"",$A32&lt;&gt;"fin"),IF(INDEX(Recettes!$A$2:$T$5000,$B32,S$1)="","",INDEX(Recettes!$A$2:$T$5000,$B32,S$1)),"")</f>
        <v/>
      </c>
      <c r="T32" s="81" t="str" cm="1">
        <f t="array" aca="1" ref="T32" ca="1">IF(AND($A32&lt;&gt;"",$A32&lt;&gt;"fin"),IF(INDEX(Recettes!$A$2:$T$5000,$B32,T$1)="","",INDEX(Recettes!$A$2:$T$5000,$B32,T$1)),"")</f>
        <v/>
      </c>
    </row>
    <row r="33" spans="1:20" x14ac:dyDescent="0.25">
      <c r="A33" t="str">
        <f ca="1">IF(OR(A32="",A32="fin"),"",IF(ISNA(MATCH($F$3,OFFSET(Recettes!$F$2:$F$5000,B32,0),0)),"fin",MATCH($F$3,OFFSET(Recettes!$F$2:$F$5000,B32,0),0)))</f>
        <v/>
      </c>
      <c r="B33" t="str">
        <f t="shared" ca="1" si="0"/>
        <v/>
      </c>
      <c r="D33" s="79" t="str" cm="1">
        <f t="array" aca="1" ref="D33" ca="1">IF(AND($A33&lt;&gt;"",$A33&lt;&gt;"fin"),IF(INDEX(Recettes!$A$2:$O$5000,$B33,D$1)="","",INDEX(Recettes!$A$2:$O$5000,$B33,D$1)),"")</f>
        <v/>
      </c>
      <c r="E33" t="str" cm="1">
        <f t="array" aca="1" ref="E33" ca="1">IF(AND($A33&lt;&gt;"",$A33&lt;&gt;"fin"),IF(INDEX(Recettes!$A$2:$O$5000,$B33,E$1)="","",INDEX(Recettes!$A$2:$O$5000,$B33,E$1)),"")</f>
        <v/>
      </c>
      <c r="F33" t="str" cm="1">
        <f t="array" aca="1" ref="F33" ca="1">IF(AND($A33&lt;&gt;"",$A33&lt;&gt;"fin"),IF(INDEX(Recettes!$A$2:$O$5000,$B33,F$1)="","",INDEX(Recettes!$A$2:$O$5000,$B33,F$1)),"")</f>
        <v/>
      </c>
      <c r="G33" s="13" t="str" cm="1">
        <f t="array" aca="1" ref="G33" ca="1">IF(AND($A33&lt;&gt;"",$A33&lt;&gt;"fin"),IF(INDEX(Recettes!$A$2:$O$5000,$B33,G$1)="","",INDEX(Recettes!$A$2:$O$5000,$B33,G$1)),"")</f>
        <v/>
      </c>
      <c r="H33" s="11" t="str" cm="1">
        <f t="array" aca="1" ref="H33" ca="1">IF(AND($A33&lt;&gt;"",$A33&lt;&gt;"fin"),IF(INDEX(Recettes!$A$2:$O$5000,$B33,H$1)="","",INDEX(Recettes!$A$2:$O$5000,$B33,H$1)),"")</f>
        <v/>
      </c>
      <c r="I33" t="str" cm="1">
        <f t="array" aca="1" ref="I33" ca="1">IF(AND($A33&lt;&gt;"",$A33&lt;&gt;"fin"),IF(INDEX(Recettes!$A$2:$O$5000,$B33,I$1)="","",INDEX(Recettes!$A$2:$O$5000,$B33,I$1)),"")</f>
        <v/>
      </c>
      <c r="J33" s="81" t="str" cm="1">
        <f t="array" aca="1" ref="J33" ca="1">IF(AND($A33&lt;&gt;"",$A33&lt;&gt;"fin"),IF(INDEX(Recettes!$A$2:$O$5000,$B33,J$1)="","",INDEX(Recettes!$A$2:$O$5000,$B33,J$1)),"")</f>
        <v/>
      </c>
      <c r="K33" s="81" t="str" cm="1">
        <f t="array" aca="1" ref="K33" ca="1">IF(AND($A33&lt;&gt;"",$A33&lt;&gt;"fin"),IF(INDEX(Recettes!$A$2:$T$5000,$B33,K$1)="","",INDEX(Recettes!$A$2:$T$5000,$B33,K$1)),"")</f>
        <v/>
      </c>
      <c r="L33" s="81" t="str" cm="1">
        <f t="array" aca="1" ref="L33" ca="1">IF(AND($A33&lt;&gt;"",$A33&lt;&gt;"fin"),IF(INDEX(Recettes!$A$2:$T$5000,$B33,L$1)="","",INDEX(Recettes!$A$2:$T$5000,$B33,L$1)),"")</f>
        <v/>
      </c>
      <c r="M33" s="81" t="str" cm="1">
        <f t="array" aca="1" ref="M33" ca="1">IF(AND($A33&lt;&gt;"",$A33&lt;&gt;"fin"),IF(INDEX(Recettes!$A$2:$T$5000,$B33,M$1)="","",INDEX(Recettes!$A$2:$T$5000,$B33,M$1)),"")</f>
        <v/>
      </c>
      <c r="N33" s="81" t="str" cm="1">
        <f t="array" aca="1" ref="N33" ca="1">IF(AND($A33&lt;&gt;"",$A33&lt;&gt;"fin"),IF(INDEX(Recettes!$A$2:$T$5000,$B33,N$1)="","",INDEX(Recettes!$A$2:$T$5000,$B33,N$1)),"")</f>
        <v/>
      </c>
      <c r="O33" s="81" t="str" cm="1">
        <f t="array" aca="1" ref="O33" ca="1">IF(AND($A33&lt;&gt;"",$A33&lt;&gt;"fin"),IF(INDEX(Recettes!$A$2:$T$5000,$B33,O$1)="","",INDEX(Recettes!$A$2:$T$5000,$B33,O$1)),"")</f>
        <v/>
      </c>
      <c r="P33" s="81" t="str" cm="1">
        <f t="array" aca="1" ref="P33" ca="1">IF(AND($A33&lt;&gt;"",$A33&lt;&gt;"fin"),IF(INDEX(Recettes!$A$2:$T$5000,$B33,P$1)="","",INDEX(Recettes!$A$2:$T$5000,$B33,P$1)),"")</f>
        <v/>
      </c>
      <c r="Q33" s="81" t="str" cm="1">
        <f t="array" aca="1" ref="Q33" ca="1">IF(AND($A33&lt;&gt;"",$A33&lt;&gt;"fin"),IF(INDEX(Recettes!$A$2:$T$5000,$B33,Q$1)="","",INDEX(Recettes!$A$2:$T$5000,$B33,Q$1)),"")</f>
        <v/>
      </c>
      <c r="R33" s="81" t="str" cm="1">
        <f t="array" aca="1" ref="R33" ca="1">IF(AND($A33&lt;&gt;"",$A33&lt;&gt;"fin"),IF(INDEX(Recettes!$A$2:$T$5000,$B33,R$1)="","",INDEX(Recettes!$A$2:$T$5000,$B33,R$1)),"")</f>
        <v/>
      </c>
      <c r="S33" s="81" t="str" cm="1">
        <f t="array" aca="1" ref="S33" ca="1">IF(AND($A33&lt;&gt;"",$A33&lt;&gt;"fin"),IF(INDEX(Recettes!$A$2:$T$5000,$B33,S$1)="","",INDEX(Recettes!$A$2:$T$5000,$B33,S$1)),"")</f>
        <v/>
      </c>
      <c r="T33" s="81" t="str" cm="1">
        <f t="array" aca="1" ref="T33" ca="1">IF(AND($A33&lt;&gt;"",$A33&lt;&gt;"fin"),IF(INDEX(Recettes!$A$2:$T$5000,$B33,T$1)="","",INDEX(Recettes!$A$2:$T$5000,$B33,T$1)),"")</f>
        <v/>
      </c>
    </row>
    <row r="34" spans="1:20" x14ac:dyDescent="0.25">
      <c r="A34" t="str">
        <f ca="1">IF(OR(A33="",A33="fin"),"",IF(ISNA(MATCH($F$3,OFFSET(Recettes!$F$2:$F$5000,B33,0),0)),"fin",MATCH($F$3,OFFSET(Recettes!$F$2:$F$5000,B33,0),0)))</f>
        <v/>
      </c>
      <c r="B34" t="str">
        <f t="shared" ca="1" si="0"/>
        <v/>
      </c>
      <c r="D34" s="79" t="str" cm="1">
        <f t="array" aca="1" ref="D34" ca="1">IF(AND($A34&lt;&gt;"",$A34&lt;&gt;"fin"),IF(INDEX(Recettes!$A$2:$O$5000,$B34,D$1)="","",INDEX(Recettes!$A$2:$O$5000,$B34,D$1)),"")</f>
        <v/>
      </c>
      <c r="E34" t="str" cm="1">
        <f t="array" aca="1" ref="E34" ca="1">IF(AND($A34&lt;&gt;"",$A34&lt;&gt;"fin"),IF(INDEX(Recettes!$A$2:$O$5000,$B34,E$1)="","",INDEX(Recettes!$A$2:$O$5000,$B34,E$1)),"")</f>
        <v/>
      </c>
      <c r="F34" t="str" cm="1">
        <f t="array" aca="1" ref="F34" ca="1">IF(AND($A34&lt;&gt;"",$A34&lt;&gt;"fin"),IF(INDEX(Recettes!$A$2:$O$5000,$B34,F$1)="","",INDEX(Recettes!$A$2:$O$5000,$B34,F$1)),"")</f>
        <v/>
      </c>
      <c r="G34" s="13" t="str" cm="1">
        <f t="array" aca="1" ref="G34" ca="1">IF(AND($A34&lt;&gt;"",$A34&lt;&gt;"fin"),IF(INDEX(Recettes!$A$2:$O$5000,$B34,G$1)="","",INDEX(Recettes!$A$2:$O$5000,$B34,G$1)),"")</f>
        <v/>
      </c>
      <c r="H34" s="11" t="str" cm="1">
        <f t="array" aca="1" ref="H34" ca="1">IF(AND($A34&lt;&gt;"",$A34&lt;&gt;"fin"),IF(INDEX(Recettes!$A$2:$O$5000,$B34,H$1)="","",INDEX(Recettes!$A$2:$O$5000,$B34,H$1)),"")</f>
        <v/>
      </c>
      <c r="I34" t="str" cm="1">
        <f t="array" aca="1" ref="I34" ca="1">IF(AND($A34&lt;&gt;"",$A34&lt;&gt;"fin"),IF(INDEX(Recettes!$A$2:$O$5000,$B34,I$1)="","",INDEX(Recettes!$A$2:$O$5000,$B34,I$1)),"")</f>
        <v/>
      </c>
      <c r="J34" s="81" t="str" cm="1">
        <f t="array" aca="1" ref="J34" ca="1">IF(AND($A34&lt;&gt;"",$A34&lt;&gt;"fin"),IF(INDEX(Recettes!$A$2:$O$5000,$B34,J$1)="","",INDEX(Recettes!$A$2:$O$5000,$B34,J$1)),"")</f>
        <v/>
      </c>
      <c r="K34" s="81" t="str" cm="1">
        <f t="array" aca="1" ref="K34" ca="1">IF(AND($A34&lt;&gt;"",$A34&lt;&gt;"fin"),IF(INDEX(Recettes!$A$2:$T$5000,$B34,K$1)="","",INDEX(Recettes!$A$2:$T$5000,$B34,K$1)),"")</f>
        <v/>
      </c>
      <c r="L34" s="81" t="str" cm="1">
        <f t="array" aca="1" ref="L34" ca="1">IF(AND($A34&lt;&gt;"",$A34&lt;&gt;"fin"),IF(INDEX(Recettes!$A$2:$T$5000,$B34,L$1)="","",INDEX(Recettes!$A$2:$T$5000,$B34,L$1)),"")</f>
        <v/>
      </c>
      <c r="M34" s="81" t="str" cm="1">
        <f t="array" aca="1" ref="M34" ca="1">IF(AND($A34&lt;&gt;"",$A34&lt;&gt;"fin"),IF(INDEX(Recettes!$A$2:$T$5000,$B34,M$1)="","",INDEX(Recettes!$A$2:$T$5000,$B34,M$1)),"")</f>
        <v/>
      </c>
      <c r="N34" s="81" t="str" cm="1">
        <f t="array" aca="1" ref="N34" ca="1">IF(AND($A34&lt;&gt;"",$A34&lt;&gt;"fin"),IF(INDEX(Recettes!$A$2:$T$5000,$B34,N$1)="","",INDEX(Recettes!$A$2:$T$5000,$B34,N$1)),"")</f>
        <v/>
      </c>
      <c r="O34" s="81" t="str" cm="1">
        <f t="array" aca="1" ref="O34" ca="1">IF(AND($A34&lt;&gt;"",$A34&lt;&gt;"fin"),IF(INDEX(Recettes!$A$2:$T$5000,$B34,O$1)="","",INDEX(Recettes!$A$2:$T$5000,$B34,O$1)),"")</f>
        <v/>
      </c>
      <c r="P34" s="81" t="str" cm="1">
        <f t="array" aca="1" ref="P34" ca="1">IF(AND($A34&lt;&gt;"",$A34&lt;&gt;"fin"),IF(INDEX(Recettes!$A$2:$T$5000,$B34,P$1)="","",INDEX(Recettes!$A$2:$T$5000,$B34,P$1)),"")</f>
        <v/>
      </c>
      <c r="Q34" s="81" t="str" cm="1">
        <f t="array" aca="1" ref="Q34" ca="1">IF(AND($A34&lt;&gt;"",$A34&lt;&gt;"fin"),IF(INDEX(Recettes!$A$2:$T$5000,$B34,Q$1)="","",INDEX(Recettes!$A$2:$T$5000,$B34,Q$1)),"")</f>
        <v/>
      </c>
      <c r="R34" s="81" t="str" cm="1">
        <f t="array" aca="1" ref="R34" ca="1">IF(AND($A34&lt;&gt;"",$A34&lt;&gt;"fin"),IF(INDEX(Recettes!$A$2:$T$5000,$B34,R$1)="","",INDEX(Recettes!$A$2:$T$5000,$B34,R$1)),"")</f>
        <v/>
      </c>
      <c r="S34" s="81" t="str" cm="1">
        <f t="array" aca="1" ref="S34" ca="1">IF(AND($A34&lt;&gt;"",$A34&lt;&gt;"fin"),IF(INDEX(Recettes!$A$2:$T$5000,$B34,S$1)="","",INDEX(Recettes!$A$2:$T$5000,$B34,S$1)),"")</f>
        <v/>
      </c>
      <c r="T34" s="81" t="str" cm="1">
        <f t="array" aca="1" ref="T34" ca="1">IF(AND($A34&lt;&gt;"",$A34&lt;&gt;"fin"),IF(INDEX(Recettes!$A$2:$T$5000,$B34,T$1)="","",INDEX(Recettes!$A$2:$T$5000,$B34,T$1)),"")</f>
        <v/>
      </c>
    </row>
    <row r="35" spans="1:20" x14ac:dyDescent="0.25">
      <c r="A35" t="str">
        <f ca="1">IF(OR(A34="",A34="fin"),"",IF(ISNA(MATCH($F$3,OFFSET(Recettes!$F$2:$F$5000,B34,0),0)),"fin",MATCH($F$3,OFFSET(Recettes!$F$2:$F$5000,B34,0),0)))</f>
        <v/>
      </c>
      <c r="B35" t="str">
        <f t="shared" ca="1" si="0"/>
        <v/>
      </c>
      <c r="D35" s="79" t="str" cm="1">
        <f t="array" aca="1" ref="D35" ca="1">IF(AND($A35&lt;&gt;"",$A35&lt;&gt;"fin"),IF(INDEX(Recettes!$A$2:$O$5000,$B35,D$1)="","",INDEX(Recettes!$A$2:$O$5000,$B35,D$1)),"")</f>
        <v/>
      </c>
      <c r="E35" t="str" cm="1">
        <f t="array" aca="1" ref="E35" ca="1">IF(AND($A35&lt;&gt;"",$A35&lt;&gt;"fin"),IF(INDEX(Recettes!$A$2:$O$5000,$B35,E$1)="","",INDEX(Recettes!$A$2:$O$5000,$B35,E$1)),"")</f>
        <v/>
      </c>
      <c r="F35" t="str" cm="1">
        <f t="array" aca="1" ref="F35" ca="1">IF(AND($A35&lt;&gt;"",$A35&lt;&gt;"fin"),IF(INDEX(Recettes!$A$2:$O$5000,$B35,F$1)="","",INDEX(Recettes!$A$2:$O$5000,$B35,F$1)),"")</f>
        <v/>
      </c>
      <c r="G35" s="13" t="str" cm="1">
        <f t="array" aca="1" ref="G35" ca="1">IF(AND($A35&lt;&gt;"",$A35&lt;&gt;"fin"),IF(INDEX(Recettes!$A$2:$O$5000,$B35,G$1)="","",INDEX(Recettes!$A$2:$O$5000,$B35,G$1)),"")</f>
        <v/>
      </c>
      <c r="H35" s="11" t="str" cm="1">
        <f t="array" aca="1" ref="H35" ca="1">IF(AND($A35&lt;&gt;"",$A35&lt;&gt;"fin"),IF(INDEX(Recettes!$A$2:$O$5000,$B35,H$1)="","",INDEX(Recettes!$A$2:$O$5000,$B35,H$1)),"")</f>
        <v/>
      </c>
      <c r="I35" t="str" cm="1">
        <f t="array" aca="1" ref="I35" ca="1">IF(AND($A35&lt;&gt;"",$A35&lt;&gt;"fin"),IF(INDEX(Recettes!$A$2:$O$5000,$B35,I$1)="","",INDEX(Recettes!$A$2:$O$5000,$B35,I$1)),"")</f>
        <v/>
      </c>
      <c r="J35" s="81" t="str" cm="1">
        <f t="array" aca="1" ref="J35" ca="1">IF(AND($A35&lt;&gt;"",$A35&lt;&gt;"fin"),IF(INDEX(Recettes!$A$2:$O$5000,$B35,J$1)="","",INDEX(Recettes!$A$2:$O$5000,$B35,J$1)),"")</f>
        <v/>
      </c>
      <c r="K35" s="81" t="str" cm="1">
        <f t="array" aca="1" ref="K35" ca="1">IF(AND($A35&lt;&gt;"",$A35&lt;&gt;"fin"),IF(INDEX(Recettes!$A$2:$T$5000,$B35,K$1)="","",INDEX(Recettes!$A$2:$T$5000,$B35,K$1)),"")</f>
        <v/>
      </c>
      <c r="L35" s="81" t="str" cm="1">
        <f t="array" aca="1" ref="L35" ca="1">IF(AND($A35&lt;&gt;"",$A35&lt;&gt;"fin"),IF(INDEX(Recettes!$A$2:$T$5000,$B35,L$1)="","",INDEX(Recettes!$A$2:$T$5000,$B35,L$1)),"")</f>
        <v/>
      </c>
      <c r="M35" s="81" t="str" cm="1">
        <f t="array" aca="1" ref="M35" ca="1">IF(AND($A35&lt;&gt;"",$A35&lt;&gt;"fin"),IF(INDEX(Recettes!$A$2:$T$5000,$B35,M$1)="","",INDEX(Recettes!$A$2:$T$5000,$B35,M$1)),"")</f>
        <v/>
      </c>
      <c r="N35" s="81" t="str" cm="1">
        <f t="array" aca="1" ref="N35" ca="1">IF(AND($A35&lt;&gt;"",$A35&lt;&gt;"fin"),IF(INDEX(Recettes!$A$2:$T$5000,$B35,N$1)="","",INDEX(Recettes!$A$2:$T$5000,$B35,N$1)),"")</f>
        <v/>
      </c>
      <c r="O35" s="81" t="str" cm="1">
        <f t="array" aca="1" ref="O35" ca="1">IF(AND($A35&lt;&gt;"",$A35&lt;&gt;"fin"),IF(INDEX(Recettes!$A$2:$T$5000,$B35,O$1)="","",INDEX(Recettes!$A$2:$T$5000,$B35,O$1)),"")</f>
        <v/>
      </c>
      <c r="P35" s="81" t="str" cm="1">
        <f t="array" aca="1" ref="P35" ca="1">IF(AND($A35&lt;&gt;"",$A35&lt;&gt;"fin"),IF(INDEX(Recettes!$A$2:$T$5000,$B35,P$1)="","",INDEX(Recettes!$A$2:$T$5000,$B35,P$1)),"")</f>
        <v/>
      </c>
      <c r="Q35" s="81" t="str" cm="1">
        <f t="array" aca="1" ref="Q35" ca="1">IF(AND($A35&lt;&gt;"",$A35&lt;&gt;"fin"),IF(INDEX(Recettes!$A$2:$T$5000,$B35,Q$1)="","",INDEX(Recettes!$A$2:$T$5000,$B35,Q$1)),"")</f>
        <v/>
      </c>
      <c r="R35" s="81" t="str" cm="1">
        <f t="array" aca="1" ref="R35" ca="1">IF(AND($A35&lt;&gt;"",$A35&lt;&gt;"fin"),IF(INDEX(Recettes!$A$2:$T$5000,$B35,R$1)="","",INDEX(Recettes!$A$2:$T$5000,$B35,R$1)),"")</f>
        <v/>
      </c>
      <c r="S35" s="81" t="str" cm="1">
        <f t="array" aca="1" ref="S35" ca="1">IF(AND($A35&lt;&gt;"",$A35&lt;&gt;"fin"),IF(INDEX(Recettes!$A$2:$T$5000,$B35,S$1)="","",INDEX(Recettes!$A$2:$T$5000,$B35,S$1)),"")</f>
        <v/>
      </c>
      <c r="T35" s="81" t="str" cm="1">
        <f t="array" aca="1" ref="T35" ca="1">IF(AND($A35&lt;&gt;"",$A35&lt;&gt;"fin"),IF(INDEX(Recettes!$A$2:$T$5000,$B35,T$1)="","",INDEX(Recettes!$A$2:$T$5000,$B35,T$1)),"")</f>
        <v/>
      </c>
    </row>
    <row r="36" spans="1:20" x14ac:dyDescent="0.25">
      <c r="A36" t="str">
        <f ca="1">IF(OR(A35="",A35="fin"),"",IF(ISNA(MATCH($F$3,OFFSET(Recettes!$F$2:$F$5000,B35,0),0)),"fin",MATCH($F$3,OFFSET(Recettes!$F$2:$F$5000,B35,0),0)))</f>
        <v/>
      </c>
      <c r="B36" t="str">
        <f t="shared" ca="1" si="0"/>
        <v/>
      </c>
      <c r="D36" s="79" t="str" cm="1">
        <f t="array" aca="1" ref="D36" ca="1">IF(AND($A36&lt;&gt;"",$A36&lt;&gt;"fin"),IF(INDEX(Recettes!$A$2:$O$5000,$B36,D$1)="","",INDEX(Recettes!$A$2:$O$5000,$B36,D$1)),"")</f>
        <v/>
      </c>
      <c r="E36" t="str" cm="1">
        <f t="array" aca="1" ref="E36" ca="1">IF(AND($A36&lt;&gt;"",$A36&lt;&gt;"fin"),IF(INDEX(Recettes!$A$2:$O$5000,$B36,E$1)="","",INDEX(Recettes!$A$2:$O$5000,$B36,E$1)),"")</f>
        <v/>
      </c>
      <c r="F36" t="str" cm="1">
        <f t="array" aca="1" ref="F36" ca="1">IF(AND($A36&lt;&gt;"",$A36&lt;&gt;"fin"),IF(INDEX(Recettes!$A$2:$O$5000,$B36,F$1)="","",INDEX(Recettes!$A$2:$O$5000,$B36,F$1)),"")</f>
        <v/>
      </c>
      <c r="G36" s="13" t="str" cm="1">
        <f t="array" aca="1" ref="G36" ca="1">IF(AND($A36&lt;&gt;"",$A36&lt;&gt;"fin"),IF(INDEX(Recettes!$A$2:$O$5000,$B36,G$1)="","",INDEX(Recettes!$A$2:$O$5000,$B36,G$1)),"")</f>
        <v/>
      </c>
      <c r="H36" s="11" t="str" cm="1">
        <f t="array" aca="1" ref="H36" ca="1">IF(AND($A36&lt;&gt;"",$A36&lt;&gt;"fin"),IF(INDEX(Recettes!$A$2:$O$5000,$B36,H$1)="","",INDEX(Recettes!$A$2:$O$5000,$B36,H$1)),"")</f>
        <v/>
      </c>
      <c r="I36" t="str" cm="1">
        <f t="array" aca="1" ref="I36" ca="1">IF(AND($A36&lt;&gt;"",$A36&lt;&gt;"fin"),IF(INDEX(Recettes!$A$2:$O$5000,$B36,I$1)="","",INDEX(Recettes!$A$2:$O$5000,$B36,I$1)),"")</f>
        <v/>
      </c>
      <c r="J36" s="81" t="str" cm="1">
        <f t="array" aca="1" ref="J36" ca="1">IF(AND($A36&lt;&gt;"",$A36&lt;&gt;"fin"),IF(INDEX(Recettes!$A$2:$O$5000,$B36,J$1)="","",INDEX(Recettes!$A$2:$O$5000,$B36,J$1)),"")</f>
        <v/>
      </c>
      <c r="K36" s="81" t="str" cm="1">
        <f t="array" aca="1" ref="K36" ca="1">IF(AND($A36&lt;&gt;"",$A36&lt;&gt;"fin"),IF(INDEX(Recettes!$A$2:$T$5000,$B36,K$1)="","",INDEX(Recettes!$A$2:$T$5000,$B36,K$1)),"")</f>
        <v/>
      </c>
      <c r="L36" s="81" t="str" cm="1">
        <f t="array" aca="1" ref="L36" ca="1">IF(AND($A36&lt;&gt;"",$A36&lt;&gt;"fin"),IF(INDEX(Recettes!$A$2:$T$5000,$B36,L$1)="","",INDEX(Recettes!$A$2:$T$5000,$B36,L$1)),"")</f>
        <v/>
      </c>
      <c r="M36" s="81" t="str" cm="1">
        <f t="array" aca="1" ref="M36" ca="1">IF(AND($A36&lt;&gt;"",$A36&lt;&gt;"fin"),IF(INDEX(Recettes!$A$2:$T$5000,$B36,M$1)="","",INDEX(Recettes!$A$2:$T$5000,$B36,M$1)),"")</f>
        <v/>
      </c>
      <c r="N36" s="81" t="str" cm="1">
        <f t="array" aca="1" ref="N36" ca="1">IF(AND($A36&lt;&gt;"",$A36&lt;&gt;"fin"),IF(INDEX(Recettes!$A$2:$T$5000,$B36,N$1)="","",INDEX(Recettes!$A$2:$T$5000,$B36,N$1)),"")</f>
        <v/>
      </c>
      <c r="O36" s="81" t="str" cm="1">
        <f t="array" aca="1" ref="O36" ca="1">IF(AND($A36&lt;&gt;"",$A36&lt;&gt;"fin"),IF(INDEX(Recettes!$A$2:$T$5000,$B36,O$1)="","",INDEX(Recettes!$A$2:$T$5000,$B36,O$1)),"")</f>
        <v/>
      </c>
      <c r="P36" s="81" t="str" cm="1">
        <f t="array" aca="1" ref="P36" ca="1">IF(AND($A36&lt;&gt;"",$A36&lt;&gt;"fin"),IF(INDEX(Recettes!$A$2:$T$5000,$B36,P$1)="","",INDEX(Recettes!$A$2:$T$5000,$B36,P$1)),"")</f>
        <v/>
      </c>
      <c r="Q36" s="81" t="str" cm="1">
        <f t="array" aca="1" ref="Q36" ca="1">IF(AND($A36&lt;&gt;"",$A36&lt;&gt;"fin"),IF(INDEX(Recettes!$A$2:$T$5000,$B36,Q$1)="","",INDEX(Recettes!$A$2:$T$5000,$B36,Q$1)),"")</f>
        <v/>
      </c>
      <c r="R36" s="81" t="str" cm="1">
        <f t="array" aca="1" ref="R36" ca="1">IF(AND($A36&lt;&gt;"",$A36&lt;&gt;"fin"),IF(INDEX(Recettes!$A$2:$T$5000,$B36,R$1)="","",INDEX(Recettes!$A$2:$T$5000,$B36,R$1)),"")</f>
        <v/>
      </c>
      <c r="S36" s="81" t="str" cm="1">
        <f t="array" aca="1" ref="S36" ca="1">IF(AND($A36&lt;&gt;"",$A36&lt;&gt;"fin"),IF(INDEX(Recettes!$A$2:$T$5000,$B36,S$1)="","",INDEX(Recettes!$A$2:$T$5000,$B36,S$1)),"")</f>
        <v/>
      </c>
      <c r="T36" s="81" t="str" cm="1">
        <f t="array" aca="1" ref="T36" ca="1">IF(AND($A36&lt;&gt;"",$A36&lt;&gt;"fin"),IF(INDEX(Recettes!$A$2:$T$5000,$B36,T$1)="","",INDEX(Recettes!$A$2:$T$5000,$B36,T$1)),"")</f>
        <v/>
      </c>
    </row>
    <row r="37" spans="1:20" x14ac:dyDescent="0.25">
      <c r="A37" t="str">
        <f ca="1">IF(OR(A36="",A36="fin"),"",IF(ISNA(MATCH($F$3,OFFSET(Recettes!$F$2:$F$5000,B36,0),0)),"fin",MATCH($F$3,OFFSET(Recettes!$F$2:$F$5000,B36,0),0)))</f>
        <v/>
      </c>
      <c r="B37" t="str">
        <f t="shared" ca="1" si="0"/>
        <v/>
      </c>
      <c r="D37" s="79" t="str" cm="1">
        <f t="array" aca="1" ref="D37" ca="1">IF(AND($A37&lt;&gt;"",$A37&lt;&gt;"fin"),IF(INDEX(Recettes!$A$2:$O$5000,$B37,D$1)="","",INDEX(Recettes!$A$2:$O$5000,$B37,D$1)),"")</f>
        <v/>
      </c>
      <c r="E37" t="str" cm="1">
        <f t="array" aca="1" ref="E37" ca="1">IF(AND($A37&lt;&gt;"",$A37&lt;&gt;"fin"),IF(INDEX(Recettes!$A$2:$O$5000,$B37,E$1)="","",INDEX(Recettes!$A$2:$O$5000,$B37,E$1)),"")</f>
        <v/>
      </c>
      <c r="F37" t="str" cm="1">
        <f t="array" aca="1" ref="F37" ca="1">IF(AND($A37&lt;&gt;"",$A37&lt;&gt;"fin"),IF(INDEX(Recettes!$A$2:$O$5000,$B37,F$1)="","",INDEX(Recettes!$A$2:$O$5000,$B37,F$1)),"")</f>
        <v/>
      </c>
      <c r="G37" s="13" t="str" cm="1">
        <f t="array" aca="1" ref="G37" ca="1">IF(AND($A37&lt;&gt;"",$A37&lt;&gt;"fin"),IF(INDEX(Recettes!$A$2:$O$5000,$B37,G$1)="","",INDEX(Recettes!$A$2:$O$5000,$B37,G$1)),"")</f>
        <v/>
      </c>
      <c r="H37" s="11" t="str" cm="1">
        <f t="array" aca="1" ref="H37" ca="1">IF(AND($A37&lt;&gt;"",$A37&lt;&gt;"fin"),IF(INDEX(Recettes!$A$2:$O$5000,$B37,H$1)="","",INDEX(Recettes!$A$2:$O$5000,$B37,H$1)),"")</f>
        <v/>
      </c>
      <c r="I37" t="str" cm="1">
        <f t="array" aca="1" ref="I37" ca="1">IF(AND($A37&lt;&gt;"",$A37&lt;&gt;"fin"),IF(INDEX(Recettes!$A$2:$O$5000,$B37,I$1)="","",INDEX(Recettes!$A$2:$O$5000,$B37,I$1)),"")</f>
        <v/>
      </c>
      <c r="J37" s="81" t="str" cm="1">
        <f t="array" aca="1" ref="J37" ca="1">IF(AND($A37&lt;&gt;"",$A37&lt;&gt;"fin"),IF(INDEX(Recettes!$A$2:$O$5000,$B37,J$1)="","",INDEX(Recettes!$A$2:$O$5000,$B37,J$1)),"")</f>
        <v/>
      </c>
      <c r="K37" s="81" t="str" cm="1">
        <f t="array" aca="1" ref="K37" ca="1">IF(AND($A37&lt;&gt;"",$A37&lt;&gt;"fin"),IF(INDEX(Recettes!$A$2:$T$5000,$B37,K$1)="","",INDEX(Recettes!$A$2:$T$5000,$B37,K$1)),"")</f>
        <v/>
      </c>
      <c r="L37" s="81" t="str" cm="1">
        <f t="array" aca="1" ref="L37" ca="1">IF(AND($A37&lt;&gt;"",$A37&lt;&gt;"fin"),IF(INDEX(Recettes!$A$2:$T$5000,$B37,L$1)="","",INDEX(Recettes!$A$2:$T$5000,$B37,L$1)),"")</f>
        <v/>
      </c>
      <c r="M37" s="81" t="str" cm="1">
        <f t="array" aca="1" ref="M37" ca="1">IF(AND($A37&lt;&gt;"",$A37&lt;&gt;"fin"),IF(INDEX(Recettes!$A$2:$T$5000,$B37,M$1)="","",INDEX(Recettes!$A$2:$T$5000,$B37,M$1)),"")</f>
        <v/>
      </c>
      <c r="N37" s="81" t="str" cm="1">
        <f t="array" aca="1" ref="N37" ca="1">IF(AND($A37&lt;&gt;"",$A37&lt;&gt;"fin"),IF(INDEX(Recettes!$A$2:$T$5000,$B37,N$1)="","",INDEX(Recettes!$A$2:$T$5000,$B37,N$1)),"")</f>
        <v/>
      </c>
      <c r="O37" s="81" t="str" cm="1">
        <f t="array" aca="1" ref="O37" ca="1">IF(AND($A37&lt;&gt;"",$A37&lt;&gt;"fin"),IF(INDEX(Recettes!$A$2:$T$5000,$B37,O$1)="","",INDEX(Recettes!$A$2:$T$5000,$B37,O$1)),"")</f>
        <v/>
      </c>
      <c r="P37" s="81" t="str" cm="1">
        <f t="array" aca="1" ref="P37" ca="1">IF(AND($A37&lt;&gt;"",$A37&lt;&gt;"fin"),IF(INDEX(Recettes!$A$2:$T$5000,$B37,P$1)="","",INDEX(Recettes!$A$2:$T$5000,$B37,P$1)),"")</f>
        <v/>
      </c>
      <c r="Q37" s="81" t="str" cm="1">
        <f t="array" aca="1" ref="Q37" ca="1">IF(AND($A37&lt;&gt;"",$A37&lt;&gt;"fin"),IF(INDEX(Recettes!$A$2:$T$5000,$B37,Q$1)="","",INDEX(Recettes!$A$2:$T$5000,$B37,Q$1)),"")</f>
        <v/>
      </c>
      <c r="R37" s="81" t="str" cm="1">
        <f t="array" aca="1" ref="R37" ca="1">IF(AND($A37&lt;&gt;"",$A37&lt;&gt;"fin"),IF(INDEX(Recettes!$A$2:$T$5000,$B37,R$1)="","",INDEX(Recettes!$A$2:$T$5000,$B37,R$1)),"")</f>
        <v/>
      </c>
      <c r="S37" s="81" t="str" cm="1">
        <f t="array" aca="1" ref="S37" ca="1">IF(AND($A37&lt;&gt;"",$A37&lt;&gt;"fin"),IF(INDEX(Recettes!$A$2:$T$5000,$B37,S$1)="","",INDEX(Recettes!$A$2:$T$5000,$B37,S$1)),"")</f>
        <v/>
      </c>
      <c r="T37" s="81" t="str" cm="1">
        <f t="array" aca="1" ref="T37" ca="1">IF(AND($A37&lt;&gt;"",$A37&lt;&gt;"fin"),IF(INDEX(Recettes!$A$2:$T$5000,$B37,T$1)="","",INDEX(Recettes!$A$2:$T$5000,$B37,T$1)),"")</f>
        <v/>
      </c>
    </row>
    <row r="38" spans="1:20" x14ac:dyDescent="0.25">
      <c r="A38" t="str">
        <f ca="1">IF(OR(A37="",A37="fin"),"",IF(ISNA(MATCH($F$3,OFFSET(Recettes!$F$2:$F$5000,B37,0),0)),"fin",MATCH($F$3,OFFSET(Recettes!$F$2:$F$5000,B37,0),0)))</f>
        <v/>
      </c>
      <c r="B38" t="str">
        <f t="shared" ca="1" si="0"/>
        <v/>
      </c>
      <c r="D38" s="79" t="str" cm="1">
        <f t="array" aca="1" ref="D38" ca="1">IF(AND($A38&lt;&gt;"",$A38&lt;&gt;"fin"),IF(INDEX(Recettes!$A$2:$O$5000,$B38,D$1)="","",INDEX(Recettes!$A$2:$O$5000,$B38,D$1)),"")</f>
        <v/>
      </c>
      <c r="E38" t="str" cm="1">
        <f t="array" aca="1" ref="E38" ca="1">IF(AND($A38&lt;&gt;"",$A38&lt;&gt;"fin"),IF(INDEX(Recettes!$A$2:$O$5000,$B38,E$1)="","",INDEX(Recettes!$A$2:$O$5000,$B38,E$1)),"")</f>
        <v/>
      </c>
      <c r="F38" t="str" cm="1">
        <f t="array" aca="1" ref="F38" ca="1">IF(AND($A38&lt;&gt;"",$A38&lt;&gt;"fin"),IF(INDEX(Recettes!$A$2:$O$5000,$B38,F$1)="","",INDEX(Recettes!$A$2:$O$5000,$B38,F$1)),"")</f>
        <v/>
      </c>
      <c r="G38" s="13" t="str" cm="1">
        <f t="array" aca="1" ref="G38" ca="1">IF(AND($A38&lt;&gt;"",$A38&lt;&gt;"fin"),IF(INDEX(Recettes!$A$2:$O$5000,$B38,G$1)="","",INDEX(Recettes!$A$2:$O$5000,$B38,G$1)),"")</f>
        <v/>
      </c>
      <c r="H38" s="11" t="str" cm="1">
        <f t="array" aca="1" ref="H38" ca="1">IF(AND($A38&lt;&gt;"",$A38&lt;&gt;"fin"),IF(INDEX(Recettes!$A$2:$O$5000,$B38,H$1)="","",INDEX(Recettes!$A$2:$O$5000,$B38,H$1)),"")</f>
        <v/>
      </c>
      <c r="I38" t="str" cm="1">
        <f t="array" aca="1" ref="I38" ca="1">IF(AND($A38&lt;&gt;"",$A38&lt;&gt;"fin"),IF(INDEX(Recettes!$A$2:$O$5000,$B38,I$1)="","",INDEX(Recettes!$A$2:$O$5000,$B38,I$1)),"")</f>
        <v/>
      </c>
      <c r="J38" s="81" t="str" cm="1">
        <f t="array" aca="1" ref="J38" ca="1">IF(AND($A38&lt;&gt;"",$A38&lt;&gt;"fin"),IF(INDEX(Recettes!$A$2:$O$5000,$B38,J$1)="","",INDEX(Recettes!$A$2:$O$5000,$B38,J$1)),"")</f>
        <v/>
      </c>
      <c r="K38" s="81" t="str" cm="1">
        <f t="array" aca="1" ref="K38" ca="1">IF(AND($A38&lt;&gt;"",$A38&lt;&gt;"fin"),IF(INDEX(Recettes!$A$2:$T$5000,$B38,K$1)="","",INDEX(Recettes!$A$2:$T$5000,$B38,K$1)),"")</f>
        <v/>
      </c>
      <c r="L38" s="81" t="str" cm="1">
        <f t="array" aca="1" ref="L38" ca="1">IF(AND($A38&lt;&gt;"",$A38&lt;&gt;"fin"),IF(INDEX(Recettes!$A$2:$T$5000,$B38,L$1)="","",INDEX(Recettes!$A$2:$T$5000,$B38,L$1)),"")</f>
        <v/>
      </c>
      <c r="M38" s="81" t="str" cm="1">
        <f t="array" aca="1" ref="M38" ca="1">IF(AND($A38&lt;&gt;"",$A38&lt;&gt;"fin"),IF(INDEX(Recettes!$A$2:$T$5000,$B38,M$1)="","",INDEX(Recettes!$A$2:$T$5000,$B38,M$1)),"")</f>
        <v/>
      </c>
      <c r="N38" s="81" t="str" cm="1">
        <f t="array" aca="1" ref="N38" ca="1">IF(AND($A38&lt;&gt;"",$A38&lt;&gt;"fin"),IF(INDEX(Recettes!$A$2:$T$5000,$B38,N$1)="","",INDEX(Recettes!$A$2:$T$5000,$B38,N$1)),"")</f>
        <v/>
      </c>
      <c r="O38" s="81" t="str" cm="1">
        <f t="array" aca="1" ref="O38" ca="1">IF(AND($A38&lt;&gt;"",$A38&lt;&gt;"fin"),IF(INDEX(Recettes!$A$2:$T$5000,$B38,O$1)="","",INDEX(Recettes!$A$2:$T$5000,$B38,O$1)),"")</f>
        <v/>
      </c>
      <c r="P38" s="81" t="str" cm="1">
        <f t="array" aca="1" ref="P38" ca="1">IF(AND($A38&lt;&gt;"",$A38&lt;&gt;"fin"),IF(INDEX(Recettes!$A$2:$T$5000,$B38,P$1)="","",INDEX(Recettes!$A$2:$T$5000,$B38,P$1)),"")</f>
        <v/>
      </c>
      <c r="Q38" s="81" t="str" cm="1">
        <f t="array" aca="1" ref="Q38" ca="1">IF(AND($A38&lt;&gt;"",$A38&lt;&gt;"fin"),IF(INDEX(Recettes!$A$2:$T$5000,$B38,Q$1)="","",INDEX(Recettes!$A$2:$T$5000,$B38,Q$1)),"")</f>
        <v/>
      </c>
      <c r="R38" s="81" t="str" cm="1">
        <f t="array" aca="1" ref="R38" ca="1">IF(AND($A38&lt;&gt;"",$A38&lt;&gt;"fin"),IF(INDEX(Recettes!$A$2:$T$5000,$B38,R$1)="","",INDEX(Recettes!$A$2:$T$5000,$B38,R$1)),"")</f>
        <v/>
      </c>
      <c r="S38" s="81" t="str" cm="1">
        <f t="array" aca="1" ref="S38" ca="1">IF(AND($A38&lt;&gt;"",$A38&lt;&gt;"fin"),IF(INDEX(Recettes!$A$2:$T$5000,$B38,S$1)="","",INDEX(Recettes!$A$2:$T$5000,$B38,S$1)),"")</f>
        <v/>
      </c>
      <c r="T38" s="81" t="str" cm="1">
        <f t="array" aca="1" ref="T38" ca="1">IF(AND($A38&lt;&gt;"",$A38&lt;&gt;"fin"),IF(INDEX(Recettes!$A$2:$T$5000,$B38,T$1)="","",INDEX(Recettes!$A$2:$T$5000,$B38,T$1)),"")</f>
        <v/>
      </c>
    </row>
    <row r="39" spans="1:20" x14ac:dyDescent="0.25">
      <c r="A39" t="str">
        <f ca="1">IF(OR(A38="",A38="fin"),"",IF(ISNA(MATCH($F$3,OFFSET(Recettes!$F$2:$F$5000,B38,0),0)),"fin",MATCH($F$3,OFFSET(Recettes!$F$2:$F$5000,B38,0),0)))</f>
        <v/>
      </c>
      <c r="B39" t="str">
        <f t="shared" ca="1" si="0"/>
        <v/>
      </c>
      <c r="D39" s="79" t="str" cm="1">
        <f t="array" aca="1" ref="D39" ca="1">IF(AND($A39&lt;&gt;"",$A39&lt;&gt;"fin"),IF(INDEX(Recettes!$A$2:$O$5000,$B39,D$1)="","",INDEX(Recettes!$A$2:$O$5000,$B39,D$1)),"")</f>
        <v/>
      </c>
      <c r="E39" t="str" cm="1">
        <f t="array" aca="1" ref="E39" ca="1">IF(AND($A39&lt;&gt;"",$A39&lt;&gt;"fin"),IF(INDEX(Recettes!$A$2:$O$5000,$B39,E$1)="","",INDEX(Recettes!$A$2:$O$5000,$B39,E$1)),"")</f>
        <v/>
      </c>
      <c r="F39" t="str" cm="1">
        <f t="array" aca="1" ref="F39" ca="1">IF(AND($A39&lt;&gt;"",$A39&lt;&gt;"fin"),IF(INDEX(Recettes!$A$2:$O$5000,$B39,F$1)="","",INDEX(Recettes!$A$2:$O$5000,$B39,F$1)),"")</f>
        <v/>
      </c>
      <c r="G39" s="13" t="str" cm="1">
        <f t="array" aca="1" ref="G39" ca="1">IF(AND($A39&lt;&gt;"",$A39&lt;&gt;"fin"),IF(INDEX(Recettes!$A$2:$O$5000,$B39,G$1)="","",INDEX(Recettes!$A$2:$O$5000,$B39,G$1)),"")</f>
        <v/>
      </c>
      <c r="H39" s="11" t="str" cm="1">
        <f t="array" aca="1" ref="H39" ca="1">IF(AND($A39&lt;&gt;"",$A39&lt;&gt;"fin"),IF(INDEX(Recettes!$A$2:$O$5000,$B39,H$1)="","",INDEX(Recettes!$A$2:$O$5000,$B39,H$1)),"")</f>
        <v/>
      </c>
      <c r="I39" t="str" cm="1">
        <f t="array" aca="1" ref="I39" ca="1">IF(AND($A39&lt;&gt;"",$A39&lt;&gt;"fin"),IF(INDEX(Recettes!$A$2:$O$5000,$B39,I$1)="","",INDEX(Recettes!$A$2:$O$5000,$B39,I$1)),"")</f>
        <v/>
      </c>
      <c r="J39" s="81" t="str" cm="1">
        <f t="array" aca="1" ref="J39" ca="1">IF(AND($A39&lt;&gt;"",$A39&lt;&gt;"fin"),IF(INDEX(Recettes!$A$2:$O$5000,$B39,J$1)="","",INDEX(Recettes!$A$2:$O$5000,$B39,J$1)),"")</f>
        <v/>
      </c>
      <c r="K39" s="81" t="str" cm="1">
        <f t="array" aca="1" ref="K39" ca="1">IF(AND($A39&lt;&gt;"",$A39&lt;&gt;"fin"),IF(INDEX(Recettes!$A$2:$T$5000,$B39,K$1)="","",INDEX(Recettes!$A$2:$T$5000,$B39,K$1)),"")</f>
        <v/>
      </c>
      <c r="L39" s="81" t="str" cm="1">
        <f t="array" aca="1" ref="L39" ca="1">IF(AND($A39&lt;&gt;"",$A39&lt;&gt;"fin"),IF(INDEX(Recettes!$A$2:$T$5000,$B39,L$1)="","",INDEX(Recettes!$A$2:$T$5000,$B39,L$1)),"")</f>
        <v/>
      </c>
      <c r="M39" s="81" t="str" cm="1">
        <f t="array" aca="1" ref="M39" ca="1">IF(AND($A39&lt;&gt;"",$A39&lt;&gt;"fin"),IF(INDEX(Recettes!$A$2:$T$5000,$B39,M$1)="","",INDEX(Recettes!$A$2:$T$5000,$B39,M$1)),"")</f>
        <v/>
      </c>
      <c r="N39" s="81" t="str" cm="1">
        <f t="array" aca="1" ref="N39" ca="1">IF(AND($A39&lt;&gt;"",$A39&lt;&gt;"fin"),IF(INDEX(Recettes!$A$2:$T$5000,$B39,N$1)="","",INDEX(Recettes!$A$2:$T$5000,$B39,N$1)),"")</f>
        <v/>
      </c>
      <c r="O39" s="81" t="str" cm="1">
        <f t="array" aca="1" ref="O39" ca="1">IF(AND($A39&lt;&gt;"",$A39&lt;&gt;"fin"),IF(INDEX(Recettes!$A$2:$T$5000,$B39,O$1)="","",INDEX(Recettes!$A$2:$T$5000,$B39,O$1)),"")</f>
        <v/>
      </c>
      <c r="P39" s="81" t="str" cm="1">
        <f t="array" aca="1" ref="P39" ca="1">IF(AND($A39&lt;&gt;"",$A39&lt;&gt;"fin"),IF(INDEX(Recettes!$A$2:$T$5000,$B39,P$1)="","",INDEX(Recettes!$A$2:$T$5000,$B39,P$1)),"")</f>
        <v/>
      </c>
      <c r="Q39" s="81" t="str" cm="1">
        <f t="array" aca="1" ref="Q39" ca="1">IF(AND($A39&lt;&gt;"",$A39&lt;&gt;"fin"),IF(INDEX(Recettes!$A$2:$T$5000,$B39,Q$1)="","",INDEX(Recettes!$A$2:$T$5000,$B39,Q$1)),"")</f>
        <v/>
      </c>
      <c r="R39" s="81" t="str" cm="1">
        <f t="array" aca="1" ref="R39" ca="1">IF(AND($A39&lt;&gt;"",$A39&lt;&gt;"fin"),IF(INDEX(Recettes!$A$2:$T$5000,$B39,R$1)="","",INDEX(Recettes!$A$2:$T$5000,$B39,R$1)),"")</f>
        <v/>
      </c>
      <c r="S39" s="81" t="str" cm="1">
        <f t="array" aca="1" ref="S39" ca="1">IF(AND($A39&lt;&gt;"",$A39&lt;&gt;"fin"),IF(INDEX(Recettes!$A$2:$T$5000,$B39,S$1)="","",INDEX(Recettes!$A$2:$T$5000,$B39,S$1)),"")</f>
        <v/>
      </c>
      <c r="T39" s="81" t="str" cm="1">
        <f t="array" aca="1" ref="T39" ca="1">IF(AND($A39&lt;&gt;"",$A39&lt;&gt;"fin"),IF(INDEX(Recettes!$A$2:$T$5000,$B39,T$1)="","",INDEX(Recettes!$A$2:$T$5000,$B39,T$1)),"")</f>
        <v/>
      </c>
    </row>
    <row r="40" spans="1:20" x14ac:dyDescent="0.25">
      <c r="A40" t="str">
        <f ca="1">IF(OR(A39="",A39="fin"),"",IF(ISNA(MATCH($F$3,OFFSET(Recettes!$F$2:$F$5000,B39,0),0)),"fin",MATCH($F$3,OFFSET(Recettes!$F$2:$F$5000,B39,0),0)))</f>
        <v/>
      </c>
      <c r="B40" t="str">
        <f t="shared" ca="1" si="0"/>
        <v/>
      </c>
      <c r="D40" s="79" t="str" cm="1">
        <f t="array" aca="1" ref="D40" ca="1">IF(AND($A40&lt;&gt;"",$A40&lt;&gt;"fin"),IF(INDEX(Recettes!$A$2:$O$5000,$B40,D$1)="","",INDEX(Recettes!$A$2:$O$5000,$B40,D$1)),"")</f>
        <v/>
      </c>
      <c r="E40" t="str" cm="1">
        <f t="array" aca="1" ref="E40" ca="1">IF(AND($A40&lt;&gt;"",$A40&lt;&gt;"fin"),IF(INDEX(Recettes!$A$2:$O$5000,$B40,E$1)="","",INDEX(Recettes!$A$2:$O$5000,$B40,E$1)),"")</f>
        <v/>
      </c>
      <c r="F40" t="str" cm="1">
        <f t="array" aca="1" ref="F40" ca="1">IF(AND($A40&lt;&gt;"",$A40&lt;&gt;"fin"),IF(INDEX(Recettes!$A$2:$O$5000,$B40,F$1)="","",INDEX(Recettes!$A$2:$O$5000,$B40,F$1)),"")</f>
        <v/>
      </c>
      <c r="G40" s="13" t="str" cm="1">
        <f t="array" aca="1" ref="G40" ca="1">IF(AND($A40&lt;&gt;"",$A40&lt;&gt;"fin"),IF(INDEX(Recettes!$A$2:$O$5000,$B40,G$1)="","",INDEX(Recettes!$A$2:$O$5000,$B40,G$1)),"")</f>
        <v/>
      </c>
      <c r="H40" s="11" t="str" cm="1">
        <f t="array" aca="1" ref="H40" ca="1">IF(AND($A40&lt;&gt;"",$A40&lt;&gt;"fin"),IF(INDEX(Recettes!$A$2:$O$5000,$B40,H$1)="","",INDEX(Recettes!$A$2:$O$5000,$B40,H$1)),"")</f>
        <v/>
      </c>
      <c r="I40" t="str" cm="1">
        <f t="array" aca="1" ref="I40" ca="1">IF(AND($A40&lt;&gt;"",$A40&lt;&gt;"fin"),IF(INDEX(Recettes!$A$2:$O$5000,$B40,I$1)="","",INDEX(Recettes!$A$2:$O$5000,$B40,I$1)),"")</f>
        <v/>
      </c>
      <c r="J40" s="81" t="str" cm="1">
        <f t="array" aca="1" ref="J40" ca="1">IF(AND($A40&lt;&gt;"",$A40&lt;&gt;"fin"),IF(INDEX(Recettes!$A$2:$O$5000,$B40,J$1)="","",INDEX(Recettes!$A$2:$O$5000,$B40,J$1)),"")</f>
        <v/>
      </c>
      <c r="K40" s="81" t="str" cm="1">
        <f t="array" aca="1" ref="K40" ca="1">IF(AND($A40&lt;&gt;"",$A40&lt;&gt;"fin"),IF(INDEX(Recettes!$A$2:$T$5000,$B40,K$1)="","",INDEX(Recettes!$A$2:$T$5000,$B40,K$1)),"")</f>
        <v/>
      </c>
      <c r="L40" s="81" t="str" cm="1">
        <f t="array" aca="1" ref="L40" ca="1">IF(AND($A40&lt;&gt;"",$A40&lt;&gt;"fin"),IF(INDEX(Recettes!$A$2:$T$5000,$B40,L$1)="","",INDEX(Recettes!$A$2:$T$5000,$B40,L$1)),"")</f>
        <v/>
      </c>
      <c r="M40" s="81" t="str" cm="1">
        <f t="array" aca="1" ref="M40" ca="1">IF(AND($A40&lt;&gt;"",$A40&lt;&gt;"fin"),IF(INDEX(Recettes!$A$2:$T$5000,$B40,M$1)="","",INDEX(Recettes!$A$2:$T$5000,$B40,M$1)),"")</f>
        <v/>
      </c>
      <c r="N40" s="81" t="str" cm="1">
        <f t="array" aca="1" ref="N40" ca="1">IF(AND($A40&lt;&gt;"",$A40&lt;&gt;"fin"),IF(INDEX(Recettes!$A$2:$T$5000,$B40,N$1)="","",INDEX(Recettes!$A$2:$T$5000,$B40,N$1)),"")</f>
        <v/>
      </c>
      <c r="O40" s="81" t="str" cm="1">
        <f t="array" aca="1" ref="O40" ca="1">IF(AND($A40&lt;&gt;"",$A40&lt;&gt;"fin"),IF(INDEX(Recettes!$A$2:$T$5000,$B40,O$1)="","",INDEX(Recettes!$A$2:$T$5000,$B40,O$1)),"")</f>
        <v/>
      </c>
      <c r="P40" s="81" t="str" cm="1">
        <f t="array" aca="1" ref="P40" ca="1">IF(AND($A40&lt;&gt;"",$A40&lt;&gt;"fin"),IF(INDEX(Recettes!$A$2:$T$5000,$B40,P$1)="","",INDEX(Recettes!$A$2:$T$5000,$B40,P$1)),"")</f>
        <v/>
      </c>
      <c r="Q40" s="81" t="str" cm="1">
        <f t="array" aca="1" ref="Q40" ca="1">IF(AND($A40&lt;&gt;"",$A40&lt;&gt;"fin"),IF(INDEX(Recettes!$A$2:$T$5000,$B40,Q$1)="","",INDEX(Recettes!$A$2:$T$5000,$B40,Q$1)),"")</f>
        <v/>
      </c>
      <c r="R40" s="81" t="str" cm="1">
        <f t="array" aca="1" ref="R40" ca="1">IF(AND($A40&lt;&gt;"",$A40&lt;&gt;"fin"),IF(INDEX(Recettes!$A$2:$T$5000,$B40,R$1)="","",INDEX(Recettes!$A$2:$T$5000,$B40,R$1)),"")</f>
        <v/>
      </c>
      <c r="S40" s="81" t="str" cm="1">
        <f t="array" aca="1" ref="S40" ca="1">IF(AND($A40&lt;&gt;"",$A40&lt;&gt;"fin"),IF(INDEX(Recettes!$A$2:$T$5000,$B40,S$1)="","",INDEX(Recettes!$A$2:$T$5000,$B40,S$1)),"")</f>
        <v/>
      </c>
      <c r="T40" s="81" t="str" cm="1">
        <f t="array" aca="1" ref="T40" ca="1">IF(AND($A40&lt;&gt;"",$A40&lt;&gt;"fin"),IF(INDEX(Recettes!$A$2:$T$5000,$B40,T$1)="","",INDEX(Recettes!$A$2:$T$5000,$B40,T$1)),"")</f>
        <v/>
      </c>
    </row>
    <row r="41" spans="1:20" x14ac:dyDescent="0.25">
      <c r="A41" t="str">
        <f ca="1">IF(OR(A40="",A40="fin"),"",IF(ISNA(MATCH($F$3,OFFSET(Recettes!$F$2:$F$5000,B40,0),0)),"fin",MATCH($F$3,OFFSET(Recettes!$F$2:$F$5000,B40,0),0)))</f>
        <v/>
      </c>
      <c r="B41" t="str">
        <f t="shared" ca="1" si="0"/>
        <v/>
      </c>
      <c r="D41" s="79" t="str" cm="1">
        <f t="array" aca="1" ref="D41" ca="1">IF(AND($A41&lt;&gt;"",$A41&lt;&gt;"fin"),IF(INDEX(Recettes!$A$2:$O$5000,$B41,D$1)="","",INDEX(Recettes!$A$2:$O$5000,$B41,D$1)),"")</f>
        <v/>
      </c>
      <c r="E41" t="str" cm="1">
        <f t="array" aca="1" ref="E41" ca="1">IF(AND($A41&lt;&gt;"",$A41&lt;&gt;"fin"),IF(INDEX(Recettes!$A$2:$O$5000,$B41,E$1)="","",INDEX(Recettes!$A$2:$O$5000,$B41,E$1)),"")</f>
        <v/>
      </c>
      <c r="F41" t="str" cm="1">
        <f t="array" aca="1" ref="F41" ca="1">IF(AND($A41&lt;&gt;"",$A41&lt;&gt;"fin"),IF(INDEX(Recettes!$A$2:$O$5000,$B41,F$1)="","",INDEX(Recettes!$A$2:$O$5000,$B41,F$1)),"")</f>
        <v/>
      </c>
      <c r="G41" s="13" t="str" cm="1">
        <f t="array" aca="1" ref="G41" ca="1">IF(AND($A41&lt;&gt;"",$A41&lt;&gt;"fin"),IF(INDEX(Recettes!$A$2:$O$5000,$B41,G$1)="","",INDEX(Recettes!$A$2:$O$5000,$B41,G$1)),"")</f>
        <v/>
      </c>
      <c r="H41" s="11" t="str" cm="1">
        <f t="array" aca="1" ref="H41" ca="1">IF(AND($A41&lt;&gt;"",$A41&lt;&gt;"fin"),IF(INDEX(Recettes!$A$2:$O$5000,$B41,H$1)="","",INDEX(Recettes!$A$2:$O$5000,$B41,H$1)),"")</f>
        <v/>
      </c>
      <c r="I41" t="str" cm="1">
        <f t="array" aca="1" ref="I41" ca="1">IF(AND($A41&lt;&gt;"",$A41&lt;&gt;"fin"),IF(INDEX(Recettes!$A$2:$O$5000,$B41,I$1)="","",INDEX(Recettes!$A$2:$O$5000,$B41,I$1)),"")</f>
        <v/>
      </c>
      <c r="J41" s="81" t="str" cm="1">
        <f t="array" aca="1" ref="J41" ca="1">IF(AND($A41&lt;&gt;"",$A41&lt;&gt;"fin"),IF(INDEX(Recettes!$A$2:$O$5000,$B41,J$1)="","",INDEX(Recettes!$A$2:$O$5000,$B41,J$1)),"")</f>
        <v/>
      </c>
      <c r="K41" s="81" t="str" cm="1">
        <f t="array" aca="1" ref="K41" ca="1">IF(AND($A41&lt;&gt;"",$A41&lt;&gt;"fin"),IF(INDEX(Recettes!$A$2:$T$5000,$B41,K$1)="","",INDEX(Recettes!$A$2:$T$5000,$B41,K$1)),"")</f>
        <v/>
      </c>
      <c r="L41" s="81" t="str" cm="1">
        <f t="array" aca="1" ref="L41" ca="1">IF(AND($A41&lt;&gt;"",$A41&lt;&gt;"fin"),IF(INDEX(Recettes!$A$2:$T$5000,$B41,L$1)="","",INDEX(Recettes!$A$2:$T$5000,$B41,L$1)),"")</f>
        <v/>
      </c>
      <c r="M41" s="81" t="str" cm="1">
        <f t="array" aca="1" ref="M41" ca="1">IF(AND($A41&lt;&gt;"",$A41&lt;&gt;"fin"),IF(INDEX(Recettes!$A$2:$T$5000,$B41,M$1)="","",INDEX(Recettes!$A$2:$T$5000,$B41,M$1)),"")</f>
        <v/>
      </c>
      <c r="N41" s="81" t="str" cm="1">
        <f t="array" aca="1" ref="N41" ca="1">IF(AND($A41&lt;&gt;"",$A41&lt;&gt;"fin"),IF(INDEX(Recettes!$A$2:$T$5000,$B41,N$1)="","",INDEX(Recettes!$A$2:$T$5000,$B41,N$1)),"")</f>
        <v/>
      </c>
      <c r="O41" s="81" t="str" cm="1">
        <f t="array" aca="1" ref="O41" ca="1">IF(AND($A41&lt;&gt;"",$A41&lt;&gt;"fin"),IF(INDEX(Recettes!$A$2:$T$5000,$B41,O$1)="","",INDEX(Recettes!$A$2:$T$5000,$B41,O$1)),"")</f>
        <v/>
      </c>
      <c r="P41" s="81" t="str" cm="1">
        <f t="array" aca="1" ref="P41" ca="1">IF(AND($A41&lt;&gt;"",$A41&lt;&gt;"fin"),IF(INDEX(Recettes!$A$2:$T$5000,$B41,P$1)="","",INDEX(Recettes!$A$2:$T$5000,$B41,P$1)),"")</f>
        <v/>
      </c>
      <c r="Q41" s="81" t="str" cm="1">
        <f t="array" aca="1" ref="Q41" ca="1">IF(AND($A41&lt;&gt;"",$A41&lt;&gt;"fin"),IF(INDEX(Recettes!$A$2:$T$5000,$B41,Q$1)="","",INDEX(Recettes!$A$2:$T$5000,$B41,Q$1)),"")</f>
        <v/>
      </c>
      <c r="R41" s="81" t="str" cm="1">
        <f t="array" aca="1" ref="R41" ca="1">IF(AND($A41&lt;&gt;"",$A41&lt;&gt;"fin"),IF(INDEX(Recettes!$A$2:$T$5000,$B41,R$1)="","",INDEX(Recettes!$A$2:$T$5000,$B41,R$1)),"")</f>
        <v/>
      </c>
      <c r="S41" s="81" t="str" cm="1">
        <f t="array" aca="1" ref="S41" ca="1">IF(AND($A41&lt;&gt;"",$A41&lt;&gt;"fin"),IF(INDEX(Recettes!$A$2:$T$5000,$B41,S$1)="","",INDEX(Recettes!$A$2:$T$5000,$B41,S$1)),"")</f>
        <v/>
      </c>
      <c r="T41" s="81" t="str" cm="1">
        <f t="array" aca="1" ref="T41" ca="1">IF(AND($A41&lt;&gt;"",$A41&lt;&gt;"fin"),IF(INDEX(Recettes!$A$2:$T$5000,$B41,T$1)="","",INDEX(Recettes!$A$2:$T$5000,$B41,T$1)),"")</f>
        <v/>
      </c>
    </row>
    <row r="42" spans="1:20" x14ac:dyDescent="0.25">
      <c r="A42" t="str">
        <f ca="1">IF(OR(A41="",A41="fin"),"",IF(ISNA(MATCH($F$3,OFFSET(Recettes!$F$2:$F$5000,B41,0),0)),"fin",MATCH($F$3,OFFSET(Recettes!$F$2:$F$5000,B41,0),0)))</f>
        <v/>
      </c>
      <c r="B42" t="str">
        <f t="shared" ca="1" si="0"/>
        <v/>
      </c>
      <c r="D42" s="79" t="str" cm="1">
        <f t="array" aca="1" ref="D42" ca="1">IF(AND($A42&lt;&gt;"",$A42&lt;&gt;"fin"),IF(INDEX(Recettes!$A$2:$O$5000,$B42,D$1)="","",INDEX(Recettes!$A$2:$O$5000,$B42,D$1)),"")</f>
        <v/>
      </c>
      <c r="E42" t="str" cm="1">
        <f t="array" aca="1" ref="E42" ca="1">IF(AND($A42&lt;&gt;"",$A42&lt;&gt;"fin"),IF(INDEX(Recettes!$A$2:$O$5000,$B42,E$1)="","",INDEX(Recettes!$A$2:$O$5000,$B42,E$1)),"")</f>
        <v/>
      </c>
      <c r="F42" t="str" cm="1">
        <f t="array" aca="1" ref="F42" ca="1">IF(AND($A42&lt;&gt;"",$A42&lt;&gt;"fin"),IF(INDEX(Recettes!$A$2:$O$5000,$B42,F$1)="","",INDEX(Recettes!$A$2:$O$5000,$B42,F$1)),"")</f>
        <v/>
      </c>
      <c r="G42" s="13" t="str" cm="1">
        <f t="array" aca="1" ref="G42" ca="1">IF(AND($A42&lt;&gt;"",$A42&lt;&gt;"fin"),IF(INDEX(Recettes!$A$2:$O$5000,$B42,G$1)="","",INDEX(Recettes!$A$2:$O$5000,$B42,G$1)),"")</f>
        <v/>
      </c>
      <c r="H42" s="11" t="str" cm="1">
        <f t="array" aca="1" ref="H42" ca="1">IF(AND($A42&lt;&gt;"",$A42&lt;&gt;"fin"),IF(INDEX(Recettes!$A$2:$O$5000,$B42,H$1)="","",INDEX(Recettes!$A$2:$O$5000,$B42,H$1)),"")</f>
        <v/>
      </c>
      <c r="I42" t="str" cm="1">
        <f t="array" aca="1" ref="I42" ca="1">IF(AND($A42&lt;&gt;"",$A42&lt;&gt;"fin"),IF(INDEX(Recettes!$A$2:$O$5000,$B42,I$1)="","",INDEX(Recettes!$A$2:$O$5000,$B42,I$1)),"")</f>
        <v/>
      </c>
      <c r="J42" s="81" t="str" cm="1">
        <f t="array" aca="1" ref="J42" ca="1">IF(AND($A42&lt;&gt;"",$A42&lt;&gt;"fin"),IF(INDEX(Recettes!$A$2:$O$5000,$B42,J$1)="","",INDEX(Recettes!$A$2:$O$5000,$B42,J$1)),"")</f>
        <v/>
      </c>
      <c r="K42" s="81" t="str" cm="1">
        <f t="array" aca="1" ref="K42" ca="1">IF(AND($A42&lt;&gt;"",$A42&lt;&gt;"fin"),IF(INDEX(Recettes!$A$2:$T$5000,$B42,K$1)="","",INDEX(Recettes!$A$2:$T$5000,$B42,K$1)),"")</f>
        <v/>
      </c>
      <c r="L42" s="81" t="str" cm="1">
        <f t="array" aca="1" ref="L42" ca="1">IF(AND($A42&lt;&gt;"",$A42&lt;&gt;"fin"),IF(INDEX(Recettes!$A$2:$T$5000,$B42,L$1)="","",INDEX(Recettes!$A$2:$T$5000,$B42,L$1)),"")</f>
        <v/>
      </c>
      <c r="M42" s="81" t="str" cm="1">
        <f t="array" aca="1" ref="M42" ca="1">IF(AND($A42&lt;&gt;"",$A42&lt;&gt;"fin"),IF(INDEX(Recettes!$A$2:$T$5000,$B42,M$1)="","",INDEX(Recettes!$A$2:$T$5000,$B42,M$1)),"")</f>
        <v/>
      </c>
      <c r="N42" s="81" t="str" cm="1">
        <f t="array" aca="1" ref="N42" ca="1">IF(AND($A42&lt;&gt;"",$A42&lt;&gt;"fin"),IF(INDEX(Recettes!$A$2:$T$5000,$B42,N$1)="","",INDEX(Recettes!$A$2:$T$5000,$B42,N$1)),"")</f>
        <v/>
      </c>
      <c r="O42" s="81" t="str" cm="1">
        <f t="array" aca="1" ref="O42" ca="1">IF(AND($A42&lt;&gt;"",$A42&lt;&gt;"fin"),IF(INDEX(Recettes!$A$2:$T$5000,$B42,O$1)="","",INDEX(Recettes!$A$2:$T$5000,$B42,O$1)),"")</f>
        <v/>
      </c>
      <c r="P42" s="81" t="str" cm="1">
        <f t="array" aca="1" ref="P42" ca="1">IF(AND($A42&lt;&gt;"",$A42&lt;&gt;"fin"),IF(INDEX(Recettes!$A$2:$T$5000,$B42,P$1)="","",INDEX(Recettes!$A$2:$T$5000,$B42,P$1)),"")</f>
        <v/>
      </c>
      <c r="Q42" s="81" t="str" cm="1">
        <f t="array" aca="1" ref="Q42" ca="1">IF(AND($A42&lt;&gt;"",$A42&lt;&gt;"fin"),IF(INDEX(Recettes!$A$2:$T$5000,$B42,Q$1)="","",INDEX(Recettes!$A$2:$T$5000,$B42,Q$1)),"")</f>
        <v/>
      </c>
      <c r="R42" s="81" t="str" cm="1">
        <f t="array" aca="1" ref="R42" ca="1">IF(AND($A42&lt;&gt;"",$A42&lt;&gt;"fin"),IF(INDEX(Recettes!$A$2:$T$5000,$B42,R$1)="","",INDEX(Recettes!$A$2:$T$5000,$B42,R$1)),"")</f>
        <v/>
      </c>
      <c r="S42" s="81" t="str" cm="1">
        <f t="array" aca="1" ref="S42" ca="1">IF(AND($A42&lt;&gt;"",$A42&lt;&gt;"fin"),IF(INDEX(Recettes!$A$2:$T$5000,$B42,S$1)="","",INDEX(Recettes!$A$2:$T$5000,$B42,S$1)),"")</f>
        <v/>
      </c>
      <c r="T42" s="81" t="str" cm="1">
        <f t="array" aca="1" ref="T42" ca="1">IF(AND($A42&lt;&gt;"",$A42&lt;&gt;"fin"),IF(INDEX(Recettes!$A$2:$T$5000,$B42,T$1)="","",INDEX(Recettes!$A$2:$T$5000,$B42,T$1)),"")</f>
        <v/>
      </c>
    </row>
    <row r="43" spans="1:20" x14ac:dyDescent="0.25">
      <c r="A43" t="str">
        <f ca="1">IF(OR(A42="",A42="fin"),"",IF(ISNA(MATCH($F$3,OFFSET(Recettes!$F$2:$F$5000,B42,0),0)),"fin",MATCH($F$3,OFFSET(Recettes!$F$2:$F$5000,B42,0),0)))</f>
        <v/>
      </c>
      <c r="B43" t="str">
        <f t="shared" ca="1" si="0"/>
        <v/>
      </c>
      <c r="D43" s="79" t="str" cm="1">
        <f t="array" aca="1" ref="D43" ca="1">IF(AND($A43&lt;&gt;"",$A43&lt;&gt;"fin"),IF(INDEX(Recettes!$A$2:$O$5000,$B43,D$1)="","",INDEX(Recettes!$A$2:$O$5000,$B43,D$1)),"")</f>
        <v/>
      </c>
      <c r="E43" t="str" cm="1">
        <f t="array" aca="1" ref="E43" ca="1">IF(AND($A43&lt;&gt;"",$A43&lt;&gt;"fin"),IF(INDEX(Recettes!$A$2:$O$5000,$B43,E$1)="","",INDEX(Recettes!$A$2:$O$5000,$B43,E$1)),"")</f>
        <v/>
      </c>
      <c r="F43" t="str" cm="1">
        <f t="array" aca="1" ref="F43" ca="1">IF(AND($A43&lt;&gt;"",$A43&lt;&gt;"fin"),IF(INDEX(Recettes!$A$2:$O$5000,$B43,F$1)="","",INDEX(Recettes!$A$2:$O$5000,$B43,F$1)),"")</f>
        <v/>
      </c>
      <c r="G43" s="13" t="str" cm="1">
        <f t="array" aca="1" ref="G43" ca="1">IF(AND($A43&lt;&gt;"",$A43&lt;&gt;"fin"),IF(INDEX(Recettes!$A$2:$O$5000,$B43,G$1)="","",INDEX(Recettes!$A$2:$O$5000,$B43,G$1)),"")</f>
        <v/>
      </c>
      <c r="H43" s="11" t="str" cm="1">
        <f t="array" aca="1" ref="H43" ca="1">IF(AND($A43&lt;&gt;"",$A43&lt;&gt;"fin"),IF(INDEX(Recettes!$A$2:$O$5000,$B43,H$1)="","",INDEX(Recettes!$A$2:$O$5000,$B43,H$1)),"")</f>
        <v/>
      </c>
      <c r="I43" t="str" cm="1">
        <f t="array" aca="1" ref="I43" ca="1">IF(AND($A43&lt;&gt;"",$A43&lt;&gt;"fin"),IF(INDEX(Recettes!$A$2:$O$5000,$B43,I$1)="","",INDEX(Recettes!$A$2:$O$5000,$B43,I$1)),"")</f>
        <v/>
      </c>
      <c r="J43" s="81" t="str" cm="1">
        <f t="array" aca="1" ref="J43" ca="1">IF(AND($A43&lt;&gt;"",$A43&lt;&gt;"fin"),IF(INDEX(Recettes!$A$2:$O$5000,$B43,J$1)="","",INDEX(Recettes!$A$2:$O$5000,$B43,J$1)),"")</f>
        <v/>
      </c>
      <c r="K43" s="81" t="str" cm="1">
        <f t="array" aca="1" ref="K43" ca="1">IF(AND($A43&lt;&gt;"",$A43&lt;&gt;"fin"),IF(INDEX(Recettes!$A$2:$T$5000,$B43,K$1)="","",INDEX(Recettes!$A$2:$T$5000,$B43,K$1)),"")</f>
        <v/>
      </c>
      <c r="L43" s="81" t="str" cm="1">
        <f t="array" aca="1" ref="L43" ca="1">IF(AND($A43&lt;&gt;"",$A43&lt;&gt;"fin"),IF(INDEX(Recettes!$A$2:$T$5000,$B43,L$1)="","",INDEX(Recettes!$A$2:$T$5000,$B43,L$1)),"")</f>
        <v/>
      </c>
      <c r="M43" s="81" t="str" cm="1">
        <f t="array" aca="1" ref="M43" ca="1">IF(AND($A43&lt;&gt;"",$A43&lt;&gt;"fin"),IF(INDEX(Recettes!$A$2:$T$5000,$B43,M$1)="","",INDEX(Recettes!$A$2:$T$5000,$B43,M$1)),"")</f>
        <v/>
      </c>
      <c r="N43" s="81" t="str" cm="1">
        <f t="array" aca="1" ref="N43" ca="1">IF(AND($A43&lt;&gt;"",$A43&lt;&gt;"fin"),IF(INDEX(Recettes!$A$2:$T$5000,$B43,N$1)="","",INDEX(Recettes!$A$2:$T$5000,$B43,N$1)),"")</f>
        <v/>
      </c>
      <c r="O43" s="81" t="str" cm="1">
        <f t="array" aca="1" ref="O43" ca="1">IF(AND($A43&lt;&gt;"",$A43&lt;&gt;"fin"),IF(INDEX(Recettes!$A$2:$T$5000,$B43,O$1)="","",INDEX(Recettes!$A$2:$T$5000,$B43,O$1)),"")</f>
        <v/>
      </c>
      <c r="P43" s="81" t="str" cm="1">
        <f t="array" aca="1" ref="P43" ca="1">IF(AND($A43&lt;&gt;"",$A43&lt;&gt;"fin"),IF(INDEX(Recettes!$A$2:$T$5000,$B43,P$1)="","",INDEX(Recettes!$A$2:$T$5000,$B43,P$1)),"")</f>
        <v/>
      </c>
      <c r="Q43" s="81" t="str" cm="1">
        <f t="array" aca="1" ref="Q43" ca="1">IF(AND($A43&lt;&gt;"",$A43&lt;&gt;"fin"),IF(INDEX(Recettes!$A$2:$T$5000,$B43,Q$1)="","",INDEX(Recettes!$A$2:$T$5000,$B43,Q$1)),"")</f>
        <v/>
      </c>
      <c r="R43" s="81" t="str" cm="1">
        <f t="array" aca="1" ref="R43" ca="1">IF(AND($A43&lt;&gt;"",$A43&lt;&gt;"fin"),IF(INDEX(Recettes!$A$2:$T$5000,$B43,R$1)="","",INDEX(Recettes!$A$2:$T$5000,$B43,R$1)),"")</f>
        <v/>
      </c>
      <c r="S43" s="81" t="str" cm="1">
        <f t="array" aca="1" ref="S43" ca="1">IF(AND($A43&lt;&gt;"",$A43&lt;&gt;"fin"),IF(INDEX(Recettes!$A$2:$T$5000,$B43,S$1)="","",INDEX(Recettes!$A$2:$T$5000,$B43,S$1)),"")</f>
        <v/>
      </c>
      <c r="T43" s="81" t="str" cm="1">
        <f t="array" aca="1" ref="T43" ca="1">IF(AND($A43&lt;&gt;"",$A43&lt;&gt;"fin"),IF(INDEX(Recettes!$A$2:$T$5000,$B43,T$1)="","",INDEX(Recettes!$A$2:$T$5000,$B43,T$1)),"")</f>
        <v/>
      </c>
    </row>
    <row r="44" spans="1:20" x14ac:dyDescent="0.25">
      <c r="A44" t="str">
        <f ca="1">IF(OR(A43="",A43="fin"),"",IF(ISNA(MATCH($F$3,OFFSET(Recettes!$F$2:$F$5000,B43,0),0)),"fin",MATCH($F$3,OFFSET(Recettes!$F$2:$F$5000,B43,0),0)))</f>
        <v/>
      </c>
      <c r="B44" t="str">
        <f t="shared" ca="1" si="0"/>
        <v/>
      </c>
      <c r="D44" s="79" t="str" cm="1">
        <f t="array" aca="1" ref="D44" ca="1">IF(AND($A44&lt;&gt;"",$A44&lt;&gt;"fin"),IF(INDEX(Recettes!$A$2:$O$5000,$B44,D$1)="","",INDEX(Recettes!$A$2:$O$5000,$B44,D$1)),"")</f>
        <v/>
      </c>
      <c r="E44" t="str" cm="1">
        <f t="array" aca="1" ref="E44" ca="1">IF(AND($A44&lt;&gt;"",$A44&lt;&gt;"fin"),IF(INDEX(Recettes!$A$2:$O$5000,$B44,E$1)="","",INDEX(Recettes!$A$2:$O$5000,$B44,E$1)),"")</f>
        <v/>
      </c>
      <c r="F44" t="str" cm="1">
        <f t="array" aca="1" ref="F44" ca="1">IF(AND($A44&lt;&gt;"",$A44&lt;&gt;"fin"),IF(INDEX(Recettes!$A$2:$O$5000,$B44,F$1)="","",INDEX(Recettes!$A$2:$O$5000,$B44,F$1)),"")</f>
        <v/>
      </c>
      <c r="G44" s="13" t="str" cm="1">
        <f t="array" aca="1" ref="G44" ca="1">IF(AND($A44&lt;&gt;"",$A44&lt;&gt;"fin"),IF(INDEX(Recettes!$A$2:$O$5000,$B44,G$1)="","",INDEX(Recettes!$A$2:$O$5000,$B44,G$1)),"")</f>
        <v/>
      </c>
      <c r="H44" s="11" t="str" cm="1">
        <f t="array" aca="1" ref="H44" ca="1">IF(AND($A44&lt;&gt;"",$A44&lt;&gt;"fin"),IF(INDEX(Recettes!$A$2:$O$5000,$B44,H$1)="","",INDEX(Recettes!$A$2:$O$5000,$B44,H$1)),"")</f>
        <v/>
      </c>
      <c r="I44" t="str" cm="1">
        <f t="array" aca="1" ref="I44" ca="1">IF(AND($A44&lt;&gt;"",$A44&lt;&gt;"fin"),IF(INDEX(Recettes!$A$2:$O$5000,$B44,I$1)="","",INDEX(Recettes!$A$2:$O$5000,$B44,I$1)),"")</f>
        <v/>
      </c>
      <c r="J44" s="81" t="str" cm="1">
        <f t="array" aca="1" ref="J44" ca="1">IF(AND($A44&lt;&gt;"",$A44&lt;&gt;"fin"),IF(INDEX(Recettes!$A$2:$O$5000,$B44,J$1)="","",INDEX(Recettes!$A$2:$O$5000,$B44,J$1)),"")</f>
        <v/>
      </c>
      <c r="K44" s="81" t="str" cm="1">
        <f t="array" aca="1" ref="K44" ca="1">IF(AND($A44&lt;&gt;"",$A44&lt;&gt;"fin"),IF(INDEX(Recettes!$A$2:$T$5000,$B44,K$1)="","",INDEX(Recettes!$A$2:$T$5000,$B44,K$1)),"")</f>
        <v/>
      </c>
      <c r="L44" s="81" t="str" cm="1">
        <f t="array" aca="1" ref="L44" ca="1">IF(AND($A44&lt;&gt;"",$A44&lt;&gt;"fin"),IF(INDEX(Recettes!$A$2:$T$5000,$B44,L$1)="","",INDEX(Recettes!$A$2:$T$5000,$B44,L$1)),"")</f>
        <v/>
      </c>
      <c r="M44" s="81" t="str" cm="1">
        <f t="array" aca="1" ref="M44" ca="1">IF(AND($A44&lt;&gt;"",$A44&lt;&gt;"fin"),IF(INDEX(Recettes!$A$2:$T$5000,$B44,M$1)="","",INDEX(Recettes!$A$2:$T$5000,$B44,M$1)),"")</f>
        <v/>
      </c>
      <c r="N44" s="81" t="str" cm="1">
        <f t="array" aca="1" ref="N44" ca="1">IF(AND($A44&lt;&gt;"",$A44&lt;&gt;"fin"),IF(INDEX(Recettes!$A$2:$T$5000,$B44,N$1)="","",INDEX(Recettes!$A$2:$T$5000,$B44,N$1)),"")</f>
        <v/>
      </c>
      <c r="O44" s="81" t="str" cm="1">
        <f t="array" aca="1" ref="O44" ca="1">IF(AND($A44&lt;&gt;"",$A44&lt;&gt;"fin"),IF(INDEX(Recettes!$A$2:$T$5000,$B44,O$1)="","",INDEX(Recettes!$A$2:$T$5000,$B44,O$1)),"")</f>
        <v/>
      </c>
      <c r="P44" s="81" t="str" cm="1">
        <f t="array" aca="1" ref="P44" ca="1">IF(AND($A44&lt;&gt;"",$A44&lt;&gt;"fin"),IF(INDEX(Recettes!$A$2:$T$5000,$B44,P$1)="","",INDEX(Recettes!$A$2:$T$5000,$B44,P$1)),"")</f>
        <v/>
      </c>
      <c r="Q44" s="81" t="str" cm="1">
        <f t="array" aca="1" ref="Q44" ca="1">IF(AND($A44&lt;&gt;"",$A44&lt;&gt;"fin"),IF(INDEX(Recettes!$A$2:$T$5000,$B44,Q$1)="","",INDEX(Recettes!$A$2:$T$5000,$B44,Q$1)),"")</f>
        <v/>
      </c>
      <c r="R44" s="81" t="str" cm="1">
        <f t="array" aca="1" ref="R44" ca="1">IF(AND($A44&lt;&gt;"",$A44&lt;&gt;"fin"),IF(INDEX(Recettes!$A$2:$T$5000,$B44,R$1)="","",INDEX(Recettes!$A$2:$T$5000,$B44,R$1)),"")</f>
        <v/>
      </c>
      <c r="S44" s="81" t="str" cm="1">
        <f t="array" aca="1" ref="S44" ca="1">IF(AND($A44&lt;&gt;"",$A44&lt;&gt;"fin"),IF(INDEX(Recettes!$A$2:$T$5000,$B44,S$1)="","",INDEX(Recettes!$A$2:$T$5000,$B44,S$1)),"")</f>
        <v/>
      </c>
      <c r="T44" s="81" t="str" cm="1">
        <f t="array" aca="1" ref="T44" ca="1">IF(AND($A44&lt;&gt;"",$A44&lt;&gt;"fin"),IF(INDEX(Recettes!$A$2:$T$5000,$B44,T$1)="","",INDEX(Recettes!$A$2:$T$5000,$B44,T$1)),"")</f>
        <v/>
      </c>
    </row>
    <row r="45" spans="1:20" x14ac:dyDescent="0.25">
      <c r="A45" t="str">
        <f ca="1">IF(OR(A44="",A44="fin"),"",IF(ISNA(MATCH($F$3,OFFSET(Recettes!$F$2:$F$5000,B44,0),0)),"fin",MATCH($F$3,OFFSET(Recettes!$F$2:$F$5000,B44,0),0)))</f>
        <v/>
      </c>
      <c r="B45" t="str">
        <f t="shared" ca="1" si="0"/>
        <v/>
      </c>
      <c r="D45" s="79" t="str" cm="1">
        <f t="array" aca="1" ref="D45" ca="1">IF(AND($A45&lt;&gt;"",$A45&lt;&gt;"fin"),IF(INDEX(Recettes!$A$2:$O$5000,$B45,D$1)="","",INDEX(Recettes!$A$2:$O$5000,$B45,D$1)),"")</f>
        <v/>
      </c>
      <c r="E45" t="str" cm="1">
        <f t="array" aca="1" ref="E45" ca="1">IF(AND($A45&lt;&gt;"",$A45&lt;&gt;"fin"),IF(INDEX(Recettes!$A$2:$O$5000,$B45,E$1)="","",INDEX(Recettes!$A$2:$O$5000,$B45,E$1)),"")</f>
        <v/>
      </c>
      <c r="F45" t="str" cm="1">
        <f t="array" aca="1" ref="F45" ca="1">IF(AND($A45&lt;&gt;"",$A45&lt;&gt;"fin"),IF(INDEX(Recettes!$A$2:$O$5000,$B45,F$1)="","",INDEX(Recettes!$A$2:$O$5000,$B45,F$1)),"")</f>
        <v/>
      </c>
      <c r="G45" s="13" t="str" cm="1">
        <f t="array" aca="1" ref="G45" ca="1">IF(AND($A45&lt;&gt;"",$A45&lt;&gt;"fin"),IF(INDEX(Recettes!$A$2:$O$5000,$B45,G$1)="","",INDEX(Recettes!$A$2:$O$5000,$B45,G$1)),"")</f>
        <v/>
      </c>
      <c r="H45" s="11" t="str" cm="1">
        <f t="array" aca="1" ref="H45" ca="1">IF(AND($A45&lt;&gt;"",$A45&lt;&gt;"fin"),IF(INDEX(Recettes!$A$2:$O$5000,$B45,H$1)="","",INDEX(Recettes!$A$2:$O$5000,$B45,H$1)),"")</f>
        <v/>
      </c>
      <c r="I45" t="str" cm="1">
        <f t="array" aca="1" ref="I45" ca="1">IF(AND($A45&lt;&gt;"",$A45&lt;&gt;"fin"),IF(INDEX(Recettes!$A$2:$O$5000,$B45,I$1)="","",INDEX(Recettes!$A$2:$O$5000,$B45,I$1)),"")</f>
        <v/>
      </c>
      <c r="J45" s="81" t="str" cm="1">
        <f t="array" aca="1" ref="J45" ca="1">IF(AND($A45&lt;&gt;"",$A45&lt;&gt;"fin"),IF(INDEX(Recettes!$A$2:$O$5000,$B45,J$1)="","",INDEX(Recettes!$A$2:$O$5000,$B45,J$1)),"")</f>
        <v/>
      </c>
      <c r="K45" s="81" t="str" cm="1">
        <f t="array" aca="1" ref="K45" ca="1">IF(AND($A45&lt;&gt;"",$A45&lt;&gt;"fin"),IF(INDEX(Recettes!$A$2:$T$5000,$B45,K$1)="","",INDEX(Recettes!$A$2:$T$5000,$B45,K$1)),"")</f>
        <v/>
      </c>
      <c r="L45" s="81" t="str" cm="1">
        <f t="array" aca="1" ref="L45" ca="1">IF(AND($A45&lt;&gt;"",$A45&lt;&gt;"fin"),IF(INDEX(Recettes!$A$2:$T$5000,$B45,L$1)="","",INDEX(Recettes!$A$2:$T$5000,$B45,L$1)),"")</f>
        <v/>
      </c>
      <c r="M45" s="81" t="str" cm="1">
        <f t="array" aca="1" ref="M45" ca="1">IF(AND($A45&lt;&gt;"",$A45&lt;&gt;"fin"),IF(INDEX(Recettes!$A$2:$T$5000,$B45,M$1)="","",INDEX(Recettes!$A$2:$T$5000,$B45,M$1)),"")</f>
        <v/>
      </c>
      <c r="N45" s="81" t="str" cm="1">
        <f t="array" aca="1" ref="N45" ca="1">IF(AND($A45&lt;&gt;"",$A45&lt;&gt;"fin"),IF(INDEX(Recettes!$A$2:$T$5000,$B45,N$1)="","",INDEX(Recettes!$A$2:$T$5000,$B45,N$1)),"")</f>
        <v/>
      </c>
      <c r="O45" s="81" t="str" cm="1">
        <f t="array" aca="1" ref="O45" ca="1">IF(AND($A45&lt;&gt;"",$A45&lt;&gt;"fin"),IF(INDEX(Recettes!$A$2:$T$5000,$B45,O$1)="","",INDEX(Recettes!$A$2:$T$5000,$B45,O$1)),"")</f>
        <v/>
      </c>
      <c r="P45" s="81" t="str" cm="1">
        <f t="array" aca="1" ref="P45" ca="1">IF(AND($A45&lt;&gt;"",$A45&lt;&gt;"fin"),IF(INDEX(Recettes!$A$2:$T$5000,$B45,P$1)="","",INDEX(Recettes!$A$2:$T$5000,$B45,P$1)),"")</f>
        <v/>
      </c>
      <c r="Q45" s="81" t="str" cm="1">
        <f t="array" aca="1" ref="Q45" ca="1">IF(AND($A45&lt;&gt;"",$A45&lt;&gt;"fin"),IF(INDEX(Recettes!$A$2:$T$5000,$B45,Q$1)="","",INDEX(Recettes!$A$2:$T$5000,$B45,Q$1)),"")</f>
        <v/>
      </c>
      <c r="R45" s="81" t="str" cm="1">
        <f t="array" aca="1" ref="R45" ca="1">IF(AND($A45&lt;&gt;"",$A45&lt;&gt;"fin"),IF(INDEX(Recettes!$A$2:$T$5000,$B45,R$1)="","",INDEX(Recettes!$A$2:$T$5000,$B45,R$1)),"")</f>
        <v/>
      </c>
      <c r="S45" s="81" t="str" cm="1">
        <f t="array" aca="1" ref="S45" ca="1">IF(AND($A45&lt;&gt;"",$A45&lt;&gt;"fin"),IF(INDEX(Recettes!$A$2:$T$5000,$B45,S$1)="","",INDEX(Recettes!$A$2:$T$5000,$B45,S$1)),"")</f>
        <v/>
      </c>
      <c r="T45" s="81" t="str" cm="1">
        <f t="array" aca="1" ref="T45" ca="1">IF(AND($A45&lt;&gt;"",$A45&lt;&gt;"fin"),IF(INDEX(Recettes!$A$2:$T$5000,$B45,T$1)="","",INDEX(Recettes!$A$2:$T$5000,$B45,T$1)),"")</f>
        <v/>
      </c>
    </row>
    <row r="46" spans="1:20" x14ac:dyDescent="0.25">
      <c r="A46" t="str">
        <f ca="1">IF(OR(A45="",A45="fin"),"",IF(ISNA(MATCH($F$3,OFFSET(Recettes!$F$2:$F$5000,B45,0),0)),"fin",MATCH($F$3,OFFSET(Recettes!$F$2:$F$5000,B45,0),0)))</f>
        <v/>
      </c>
      <c r="B46" t="str">
        <f t="shared" ca="1" si="0"/>
        <v/>
      </c>
      <c r="D46" s="79" t="str" cm="1">
        <f t="array" aca="1" ref="D46" ca="1">IF(AND($A46&lt;&gt;"",$A46&lt;&gt;"fin"),IF(INDEX(Recettes!$A$2:$O$5000,$B46,D$1)="","",INDEX(Recettes!$A$2:$O$5000,$B46,D$1)),"")</f>
        <v/>
      </c>
      <c r="E46" t="str" cm="1">
        <f t="array" aca="1" ref="E46" ca="1">IF(AND($A46&lt;&gt;"",$A46&lt;&gt;"fin"),IF(INDEX(Recettes!$A$2:$O$5000,$B46,E$1)="","",INDEX(Recettes!$A$2:$O$5000,$B46,E$1)),"")</f>
        <v/>
      </c>
      <c r="F46" t="str" cm="1">
        <f t="array" aca="1" ref="F46" ca="1">IF(AND($A46&lt;&gt;"",$A46&lt;&gt;"fin"),IF(INDEX(Recettes!$A$2:$O$5000,$B46,F$1)="","",INDEX(Recettes!$A$2:$O$5000,$B46,F$1)),"")</f>
        <v/>
      </c>
      <c r="G46" s="13" t="str" cm="1">
        <f t="array" aca="1" ref="G46" ca="1">IF(AND($A46&lt;&gt;"",$A46&lt;&gt;"fin"),IF(INDEX(Recettes!$A$2:$O$5000,$B46,G$1)="","",INDEX(Recettes!$A$2:$O$5000,$B46,G$1)),"")</f>
        <v/>
      </c>
      <c r="H46" s="11" t="str" cm="1">
        <f t="array" aca="1" ref="H46" ca="1">IF(AND($A46&lt;&gt;"",$A46&lt;&gt;"fin"),IF(INDEX(Recettes!$A$2:$O$5000,$B46,H$1)="","",INDEX(Recettes!$A$2:$O$5000,$B46,H$1)),"")</f>
        <v/>
      </c>
      <c r="I46" t="str" cm="1">
        <f t="array" aca="1" ref="I46" ca="1">IF(AND($A46&lt;&gt;"",$A46&lt;&gt;"fin"),IF(INDEX(Recettes!$A$2:$O$5000,$B46,I$1)="","",INDEX(Recettes!$A$2:$O$5000,$B46,I$1)),"")</f>
        <v/>
      </c>
      <c r="J46" s="81" t="str" cm="1">
        <f t="array" aca="1" ref="J46" ca="1">IF(AND($A46&lt;&gt;"",$A46&lt;&gt;"fin"),IF(INDEX(Recettes!$A$2:$O$5000,$B46,J$1)="","",INDEX(Recettes!$A$2:$O$5000,$B46,J$1)),"")</f>
        <v/>
      </c>
      <c r="K46" s="81" t="str" cm="1">
        <f t="array" aca="1" ref="K46" ca="1">IF(AND($A46&lt;&gt;"",$A46&lt;&gt;"fin"),IF(INDEX(Recettes!$A$2:$T$5000,$B46,K$1)="","",INDEX(Recettes!$A$2:$T$5000,$B46,K$1)),"")</f>
        <v/>
      </c>
      <c r="L46" s="81" t="str" cm="1">
        <f t="array" aca="1" ref="L46" ca="1">IF(AND($A46&lt;&gt;"",$A46&lt;&gt;"fin"),IF(INDEX(Recettes!$A$2:$T$5000,$B46,L$1)="","",INDEX(Recettes!$A$2:$T$5000,$B46,L$1)),"")</f>
        <v/>
      </c>
      <c r="M46" s="81" t="str" cm="1">
        <f t="array" aca="1" ref="M46" ca="1">IF(AND($A46&lt;&gt;"",$A46&lt;&gt;"fin"),IF(INDEX(Recettes!$A$2:$T$5000,$B46,M$1)="","",INDEX(Recettes!$A$2:$T$5000,$B46,M$1)),"")</f>
        <v/>
      </c>
      <c r="N46" s="81" t="str" cm="1">
        <f t="array" aca="1" ref="N46" ca="1">IF(AND($A46&lt;&gt;"",$A46&lt;&gt;"fin"),IF(INDEX(Recettes!$A$2:$T$5000,$B46,N$1)="","",INDEX(Recettes!$A$2:$T$5000,$B46,N$1)),"")</f>
        <v/>
      </c>
      <c r="O46" s="81" t="str" cm="1">
        <f t="array" aca="1" ref="O46" ca="1">IF(AND($A46&lt;&gt;"",$A46&lt;&gt;"fin"),IF(INDEX(Recettes!$A$2:$T$5000,$B46,O$1)="","",INDEX(Recettes!$A$2:$T$5000,$B46,O$1)),"")</f>
        <v/>
      </c>
      <c r="P46" s="81" t="str" cm="1">
        <f t="array" aca="1" ref="P46" ca="1">IF(AND($A46&lt;&gt;"",$A46&lt;&gt;"fin"),IF(INDEX(Recettes!$A$2:$T$5000,$B46,P$1)="","",INDEX(Recettes!$A$2:$T$5000,$B46,P$1)),"")</f>
        <v/>
      </c>
      <c r="Q46" s="81" t="str" cm="1">
        <f t="array" aca="1" ref="Q46" ca="1">IF(AND($A46&lt;&gt;"",$A46&lt;&gt;"fin"),IF(INDEX(Recettes!$A$2:$T$5000,$B46,Q$1)="","",INDEX(Recettes!$A$2:$T$5000,$B46,Q$1)),"")</f>
        <v/>
      </c>
      <c r="R46" s="81" t="str" cm="1">
        <f t="array" aca="1" ref="R46" ca="1">IF(AND($A46&lt;&gt;"",$A46&lt;&gt;"fin"),IF(INDEX(Recettes!$A$2:$T$5000,$B46,R$1)="","",INDEX(Recettes!$A$2:$T$5000,$B46,R$1)),"")</f>
        <v/>
      </c>
      <c r="S46" s="81" t="str" cm="1">
        <f t="array" aca="1" ref="S46" ca="1">IF(AND($A46&lt;&gt;"",$A46&lt;&gt;"fin"),IF(INDEX(Recettes!$A$2:$T$5000,$B46,S$1)="","",INDEX(Recettes!$A$2:$T$5000,$B46,S$1)),"")</f>
        <v/>
      </c>
      <c r="T46" s="81" t="str" cm="1">
        <f t="array" aca="1" ref="T46" ca="1">IF(AND($A46&lt;&gt;"",$A46&lt;&gt;"fin"),IF(INDEX(Recettes!$A$2:$T$5000,$B46,T$1)="","",INDEX(Recettes!$A$2:$T$5000,$B46,T$1)),"")</f>
        <v/>
      </c>
    </row>
    <row r="47" spans="1:20" x14ac:dyDescent="0.25">
      <c r="A47" t="str">
        <f ca="1">IF(OR(A46="",A46="fin"),"",IF(ISNA(MATCH($F$3,OFFSET(Recettes!$F$2:$F$5000,B46,0),0)),"fin",MATCH($F$3,OFFSET(Recettes!$F$2:$F$5000,B46,0),0)))</f>
        <v/>
      </c>
      <c r="B47" t="str">
        <f t="shared" ca="1" si="0"/>
        <v/>
      </c>
      <c r="D47" s="79" t="str" cm="1">
        <f t="array" aca="1" ref="D47" ca="1">IF(AND($A47&lt;&gt;"",$A47&lt;&gt;"fin"),IF(INDEX(Recettes!$A$2:$O$5000,$B47,D$1)="","",INDEX(Recettes!$A$2:$O$5000,$B47,D$1)),"")</f>
        <v/>
      </c>
      <c r="E47" t="str" cm="1">
        <f t="array" aca="1" ref="E47" ca="1">IF(AND($A47&lt;&gt;"",$A47&lt;&gt;"fin"),IF(INDEX(Recettes!$A$2:$O$5000,$B47,E$1)="","",INDEX(Recettes!$A$2:$O$5000,$B47,E$1)),"")</f>
        <v/>
      </c>
      <c r="F47" t="str" cm="1">
        <f t="array" aca="1" ref="F47" ca="1">IF(AND($A47&lt;&gt;"",$A47&lt;&gt;"fin"),IF(INDEX(Recettes!$A$2:$O$5000,$B47,F$1)="","",INDEX(Recettes!$A$2:$O$5000,$B47,F$1)),"")</f>
        <v/>
      </c>
      <c r="G47" s="13" t="str" cm="1">
        <f t="array" aca="1" ref="G47" ca="1">IF(AND($A47&lt;&gt;"",$A47&lt;&gt;"fin"),IF(INDEX(Recettes!$A$2:$O$5000,$B47,G$1)="","",INDEX(Recettes!$A$2:$O$5000,$B47,G$1)),"")</f>
        <v/>
      </c>
      <c r="H47" s="11" t="str" cm="1">
        <f t="array" aca="1" ref="H47" ca="1">IF(AND($A47&lt;&gt;"",$A47&lt;&gt;"fin"),IF(INDEX(Recettes!$A$2:$O$5000,$B47,H$1)="","",INDEX(Recettes!$A$2:$O$5000,$B47,H$1)),"")</f>
        <v/>
      </c>
      <c r="I47" t="str" cm="1">
        <f t="array" aca="1" ref="I47" ca="1">IF(AND($A47&lt;&gt;"",$A47&lt;&gt;"fin"),IF(INDEX(Recettes!$A$2:$O$5000,$B47,I$1)="","",INDEX(Recettes!$A$2:$O$5000,$B47,I$1)),"")</f>
        <v/>
      </c>
      <c r="J47" s="81" t="str" cm="1">
        <f t="array" aca="1" ref="J47" ca="1">IF(AND($A47&lt;&gt;"",$A47&lt;&gt;"fin"),IF(INDEX(Recettes!$A$2:$O$5000,$B47,J$1)="","",INDEX(Recettes!$A$2:$O$5000,$B47,J$1)),"")</f>
        <v/>
      </c>
      <c r="K47" s="81" t="str" cm="1">
        <f t="array" aca="1" ref="K47" ca="1">IF(AND($A47&lt;&gt;"",$A47&lt;&gt;"fin"),IF(INDEX(Recettes!$A$2:$T$5000,$B47,K$1)="","",INDEX(Recettes!$A$2:$T$5000,$B47,K$1)),"")</f>
        <v/>
      </c>
      <c r="L47" s="81" t="str" cm="1">
        <f t="array" aca="1" ref="L47" ca="1">IF(AND($A47&lt;&gt;"",$A47&lt;&gt;"fin"),IF(INDEX(Recettes!$A$2:$T$5000,$B47,L$1)="","",INDEX(Recettes!$A$2:$T$5000,$B47,L$1)),"")</f>
        <v/>
      </c>
      <c r="M47" s="81" t="str" cm="1">
        <f t="array" aca="1" ref="M47" ca="1">IF(AND($A47&lt;&gt;"",$A47&lt;&gt;"fin"),IF(INDEX(Recettes!$A$2:$T$5000,$B47,M$1)="","",INDEX(Recettes!$A$2:$T$5000,$B47,M$1)),"")</f>
        <v/>
      </c>
      <c r="N47" s="81" t="str" cm="1">
        <f t="array" aca="1" ref="N47" ca="1">IF(AND($A47&lt;&gt;"",$A47&lt;&gt;"fin"),IF(INDEX(Recettes!$A$2:$T$5000,$B47,N$1)="","",INDEX(Recettes!$A$2:$T$5000,$B47,N$1)),"")</f>
        <v/>
      </c>
      <c r="O47" s="81" t="str" cm="1">
        <f t="array" aca="1" ref="O47" ca="1">IF(AND($A47&lt;&gt;"",$A47&lt;&gt;"fin"),IF(INDEX(Recettes!$A$2:$T$5000,$B47,O$1)="","",INDEX(Recettes!$A$2:$T$5000,$B47,O$1)),"")</f>
        <v/>
      </c>
      <c r="P47" s="81" t="str" cm="1">
        <f t="array" aca="1" ref="P47" ca="1">IF(AND($A47&lt;&gt;"",$A47&lt;&gt;"fin"),IF(INDEX(Recettes!$A$2:$T$5000,$B47,P$1)="","",INDEX(Recettes!$A$2:$T$5000,$B47,P$1)),"")</f>
        <v/>
      </c>
      <c r="Q47" s="81" t="str" cm="1">
        <f t="array" aca="1" ref="Q47" ca="1">IF(AND($A47&lt;&gt;"",$A47&lt;&gt;"fin"),IF(INDEX(Recettes!$A$2:$T$5000,$B47,Q$1)="","",INDEX(Recettes!$A$2:$T$5000,$B47,Q$1)),"")</f>
        <v/>
      </c>
      <c r="R47" s="81" t="str" cm="1">
        <f t="array" aca="1" ref="R47" ca="1">IF(AND($A47&lt;&gt;"",$A47&lt;&gt;"fin"),IF(INDEX(Recettes!$A$2:$T$5000,$B47,R$1)="","",INDEX(Recettes!$A$2:$T$5000,$B47,R$1)),"")</f>
        <v/>
      </c>
      <c r="S47" s="81" t="str" cm="1">
        <f t="array" aca="1" ref="S47" ca="1">IF(AND($A47&lt;&gt;"",$A47&lt;&gt;"fin"),IF(INDEX(Recettes!$A$2:$T$5000,$B47,S$1)="","",INDEX(Recettes!$A$2:$T$5000,$B47,S$1)),"")</f>
        <v/>
      </c>
      <c r="T47" s="81" t="str" cm="1">
        <f t="array" aca="1" ref="T47" ca="1">IF(AND($A47&lt;&gt;"",$A47&lt;&gt;"fin"),IF(INDEX(Recettes!$A$2:$T$5000,$B47,T$1)="","",INDEX(Recettes!$A$2:$T$5000,$B47,T$1)),"")</f>
        <v/>
      </c>
    </row>
    <row r="48" spans="1:20" x14ac:dyDescent="0.25">
      <c r="A48" t="str">
        <f ca="1">IF(OR(A47="",A47="fin"),"",IF(ISNA(MATCH($F$3,OFFSET(Recettes!$F$2:$F$5000,B47,0),0)),"fin",MATCH($F$3,OFFSET(Recettes!$F$2:$F$5000,B47,0),0)))</f>
        <v/>
      </c>
      <c r="B48" t="str">
        <f t="shared" ca="1" si="0"/>
        <v/>
      </c>
      <c r="D48" s="79" t="str" cm="1">
        <f t="array" aca="1" ref="D48" ca="1">IF(AND($A48&lt;&gt;"",$A48&lt;&gt;"fin"),IF(INDEX(Recettes!$A$2:$O$5000,$B48,D$1)="","",INDEX(Recettes!$A$2:$O$5000,$B48,D$1)),"")</f>
        <v/>
      </c>
      <c r="E48" t="str" cm="1">
        <f t="array" aca="1" ref="E48" ca="1">IF(AND($A48&lt;&gt;"",$A48&lt;&gt;"fin"),IF(INDEX(Recettes!$A$2:$O$5000,$B48,E$1)="","",INDEX(Recettes!$A$2:$O$5000,$B48,E$1)),"")</f>
        <v/>
      </c>
      <c r="F48" t="str" cm="1">
        <f t="array" aca="1" ref="F48" ca="1">IF(AND($A48&lt;&gt;"",$A48&lt;&gt;"fin"),IF(INDEX(Recettes!$A$2:$O$5000,$B48,F$1)="","",INDEX(Recettes!$A$2:$O$5000,$B48,F$1)),"")</f>
        <v/>
      </c>
      <c r="G48" s="13" t="str" cm="1">
        <f t="array" aca="1" ref="G48" ca="1">IF(AND($A48&lt;&gt;"",$A48&lt;&gt;"fin"),IF(INDEX(Recettes!$A$2:$O$5000,$B48,G$1)="","",INDEX(Recettes!$A$2:$O$5000,$B48,G$1)),"")</f>
        <v/>
      </c>
      <c r="H48" s="11" t="str" cm="1">
        <f t="array" aca="1" ref="H48" ca="1">IF(AND($A48&lt;&gt;"",$A48&lt;&gt;"fin"),IF(INDEX(Recettes!$A$2:$O$5000,$B48,H$1)="","",INDEX(Recettes!$A$2:$O$5000,$B48,H$1)),"")</f>
        <v/>
      </c>
      <c r="I48" t="str" cm="1">
        <f t="array" aca="1" ref="I48" ca="1">IF(AND($A48&lt;&gt;"",$A48&lt;&gt;"fin"),IF(INDEX(Recettes!$A$2:$O$5000,$B48,I$1)="","",INDEX(Recettes!$A$2:$O$5000,$B48,I$1)),"")</f>
        <v/>
      </c>
      <c r="J48" s="81" t="str" cm="1">
        <f t="array" aca="1" ref="J48" ca="1">IF(AND($A48&lt;&gt;"",$A48&lt;&gt;"fin"),IF(INDEX(Recettes!$A$2:$O$5000,$B48,J$1)="","",INDEX(Recettes!$A$2:$O$5000,$B48,J$1)),"")</f>
        <v/>
      </c>
      <c r="K48" s="81" t="str" cm="1">
        <f t="array" aca="1" ref="K48" ca="1">IF(AND($A48&lt;&gt;"",$A48&lt;&gt;"fin"),IF(INDEX(Recettes!$A$2:$T$5000,$B48,K$1)="","",INDEX(Recettes!$A$2:$T$5000,$B48,K$1)),"")</f>
        <v/>
      </c>
      <c r="L48" s="81" t="str" cm="1">
        <f t="array" aca="1" ref="L48" ca="1">IF(AND($A48&lt;&gt;"",$A48&lt;&gt;"fin"),IF(INDEX(Recettes!$A$2:$T$5000,$B48,L$1)="","",INDEX(Recettes!$A$2:$T$5000,$B48,L$1)),"")</f>
        <v/>
      </c>
      <c r="M48" s="81" t="str" cm="1">
        <f t="array" aca="1" ref="M48" ca="1">IF(AND($A48&lt;&gt;"",$A48&lt;&gt;"fin"),IF(INDEX(Recettes!$A$2:$T$5000,$B48,M$1)="","",INDEX(Recettes!$A$2:$T$5000,$B48,M$1)),"")</f>
        <v/>
      </c>
      <c r="N48" s="81" t="str" cm="1">
        <f t="array" aca="1" ref="N48" ca="1">IF(AND($A48&lt;&gt;"",$A48&lt;&gt;"fin"),IF(INDEX(Recettes!$A$2:$T$5000,$B48,N$1)="","",INDEX(Recettes!$A$2:$T$5000,$B48,N$1)),"")</f>
        <v/>
      </c>
      <c r="O48" s="81" t="str" cm="1">
        <f t="array" aca="1" ref="O48" ca="1">IF(AND($A48&lt;&gt;"",$A48&lt;&gt;"fin"),IF(INDEX(Recettes!$A$2:$T$5000,$B48,O$1)="","",INDEX(Recettes!$A$2:$T$5000,$B48,O$1)),"")</f>
        <v/>
      </c>
      <c r="P48" s="81" t="str" cm="1">
        <f t="array" aca="1" ref="P48" ca="1">IF(AND($A48&lt;&gt;"",$A48&lt;&gt;"fin"),IF(INDEX(Recettes!$A$2:$T$5000,$B48,P$1)="","",INDEX(Recettes!$A$2:$T$5000,$B48,P$1)),"")</f>
        <v/>
      </c>
      <c r="Q48" s="81" t="str" cm="1">
        <f t="array" aca="1" ref="Q48" ca="1">IF(AND($A48&lt;&gt;"",$A48&lt;&gt;"fin"),IF(INDEX(Recettes!$A$2:$T$5000,$B48,Q$1)="","",INDEX(Recettes!$A$2:$T$5000,$B48,Q$1)),"")</f>
        <v/>
      </c>
      <c r="R48" s="81" t="str" cm="1">
        <f t="array" aca="1" ref="R48" ca="1">IF(AND($A48&lt;&gt;"",$A48&lt;&gt;"fin"),IF(INDEX(Recettes!$A$2:$T$5000,$B48,R$1)="","",INDEX(Recettes!$A$2:$T$5000,$B48,R$1)),"")</f>
        <v/>
      </c>
      <c r="S48" s="81" t="str" cm="1">
        <f t="array" aca="1" ref="S48" ca="1">IF(AND($A48&lt;&gt;"",$A48&lt;&gt;"fin"),IF(INDEX(Recettes!$A$2:$T$5000,$B48,S$1)="","",INDEX(Recettes!$A$2:$T$5000,$B48,S$1)),"")</f>
        <v/>
      </c>
      <c r="T48" s="81" t="str" cm="1">
        <f t="array" aca="1" ref="T48" ca="1">IF(AND($A48&lt;&gt;"",$A48&lt;&gt;"fin"),IF(INDEX(Recettes!$A$2:$T$5000,$B48,T$1)="","",INDEX(Recettes!$A$2:$T$5000,$B48,T$1)),"")</f>
        <v/>
      </c>
    </row>
    <row r="49" spans="1:20" x14ac:dyDescent="0.25">
      <c r="A49" t="str">
        <f ca="1">IF(OR(A48="",A48="fin"),"",IF(ISNA(MATCH($F$3,OFFSET(Recettes!$F$2:$F$5000,B48,0),0)),"fin",MATCH($F$3,OFFSET(Recettes!$F$2:$F$5000,B48,0),0)))</f>
        <v/>
      </c>
      <c r="B49" t="str">
        <f t="shared" ca="1" si="0"/>
        <v/>
      </c>
      <c r="D49" s="79" t="str" cm="1">
        <f t="array" aca="1" ref="D49" ca="1">IF(AND($A49&lt;&gt;"",$A49&lt;&gt;"fin"),IF(INDEX(Recettes!$A$2:$O$5000,$B49,D$1)="","",INDEX(Recettes!$A$2:$O$5000,$B49,D$1)),"")</f>
        <v/>
      </c>
      <c r="E49" t="str" cm="1">
        <f t="array" aca="1" ref="E49" ca="1">IF(AND($A49&lt;&gt;"",$A49&lt;&gt;"fin"),IF(INDEX(Recettes!$A$2:$O$5000,$B49,E$1)="","",INDEX(Recettes!$A$2:$O$5000,$B49,E$1)),"")</f>
        <v/>
      </c>
      <c r="F49" t="str" cm="1">
        <f t="array" aca="1" ref="F49" ca="1">IF(AND($A49&lt;&gt;"",$A49&lt;&gt;"fin"),IF(INDEX(Recettes!$A$2:$O$5000,$B49,F$1)="","",INDEX(Recettes!$A$2:$O$5000,$B49,F$1)),"")</f>
        <v/>
      </c>
      <c r="G49" s="13" t="str" cm="1">
        <f t="array" aca="1" ref="G49" ca="1">IF(AND($A49&lt;&gt;"",$A49&lt;&gt;"fin"),IF(INDEX(Recettes!$A$2:$O$5000,$B49,G$1)="","",INDEX(Recettes!$A$2:$O$5000,$B49,G$1)),"")</f>
        <v/>
      </c>
      <c r="H49" s="11" t="str" cm="1">
        <f t="array" aca="1" ref="H49" ca="1">IF(AND($A49&lt;&gt;"",$A49&lt;&gt;"fin"),IF(INDEX(Recettes!$A$2:$O$5000,$B49,H$1)="","",INDEX(Recettes!$A$2:$O$5000,$B49,H$1)),"")</f>
        <v/>
      </c>
      <c r="I49" t="str" cm="1">
        <f t="array" aca="1" ref="I49" ca="1">IF(AND($A49&lt;&gt;"",$A49&lt;&gt;"fin"),IF(INDEX(Recettes!$A$2:$O$5000,$B49,I$1)="","",INDEX(Recettes!$A$2:$O$5000,$B49,I$1)),"")</f>
        <v/>
      </c>
      <c r="J49" s="81" t="str" cm="1">
        <f t="array" aca="1" ref="J49" ca="1">IF(AND($A49&lt;&gt;"",$A49&lt;&gt;"fin"),IF(INDEX(Recettes!$A$2:$O$5000,$B49,J$1)="","",INDEX(Recettes!$A$2:$O$5000,$B49,J$1)),"")</f>
        <v/>
      </c>
      <c r="K49" s="81" t="str" cm="1">
        <f t="array" aca="1" ref="K49" ca="1">IF(AND($A49&lt;&gt;"",$A49&lt;&gt;"fin"),IF(INDEX(Recettes!$A$2:$T$5000,$B49,K$1)="","",INDEX(Recettes!$A$2:$T$5000,$B49,K$1)),"")</f>
        <v/>
      </c>
      <c r="L49" s="81" t="str" cm="1">
        <f t="array" aca="1" ref="L49" ca="1">IF(AND($A49&lt;&gt;"",$A49&lt;&gt;"fin"),IF(INDEX(Recettes!$A$2:$T$5000,$B49,L$1)="","",INDEX(Recettes!$A$2:$T$5000,$B49,L$1)),"")</f>
        <v/>
      </c>
      <c r="M49" s="81" t="str" cm="1">
        <f t="array" aca="1" ref="M49" ca="1">IF(AND($A49&lt;&gt;"",$A49&lt;&gt;"fin"),IF(INDEX(Recettes!$A$2:$T$5000,$B49,M$1)="","",INDEX(Recettes!$A$2:$T$5000,$B49,M$1)),"")</f>
        <v/>
      </c>
      <c r="N49" s="81" t="str" cm="1">
        <f t="array" aca="1" ref="N49" ca="1">IF(AND($A49&lt;&gt;"",$A49&lt;&gt;"fin"),IF(INDEX(Recettes!$A$2:$T$5000,$B49,N$1)="","",INDEX(Recettes!$A$2:$T$5000,$B49,N$1)),"")</f>
        <v/>
      </c>
      <c r="O49" s="81" t="str" cm="1">
        <f t="array" aca="1" ref="O49" ca="1">IF(AND($A49&lt;&gt;"",$A49&lt;&gt;"fin"),IF(INDEX(Recettes!$A$2:$T$5000,$B49,O$1)="","",INDEX(Recettes!$A$2:$T$5000,$B49,O$1)),"")</f>
        <v/>
      </c>
      <c r="P49" s="81" t="str" cm="1">
        <f t="array" aca="1" ref="P49" ca="1">IF(AND($A49&lt;&gt;"",$A49&lt;&gt;"fin"),IF(INDEX(Recettes!$A$2:$T$5000,$B49,P$1)="","",INDEX(Recettes!$A$2:$T$5000,$B49,P$1)),"")</f>
        <v/>
      </c>
      <c r="Q49" s="81" t="str" cm="1">
        <f t="array" aca="1" ref="Q49" ca="1">IF(AND($A49&lt;&gt;"",$A49&lt;&gt;"fin"),IF(INDEX(Recettes!$A$2:$T$5000,$B49,Q$1)="","",INDEX(Recettes!$A$2:$T$5000,$B49,Q$1)),"")</f>
        <v/>
      </c>
      <c r="R49" s="81" t="str" cm="1">
        <f t="array" aca="1" ref="R49" ca="1">IF(AND($A49&lt;&gt;"",$A49&lt;&gt;"fin"),IF(INDEX(Recettes!$A$2:$T$5000,$B49,R$1)="","",INDEX(Recettes!$A$2:$T$5000,$B49,R$1)),"")</f>
        <v/>
      </c>
      <c r="S49" s="81" t="str" cm="1">
        <f t="array" aca="1" ref="S49" ca="1">IF(AND($A49&lt;&gt;"",$A49&lt;&gt;"fin"),IF(INDEX(Recettes!$A$2:$T$5000,$B49,S$1)="","",INDEX(Recettes!$A$2:$T$5000,$B49,S$1)),"")</f>
        <v/>
      </c>
      <c r="T49" s="81" t="str" cm="1">
        <f t="array" aca="1" ref="T49" ca="1">IF(AND($A49&lt;&gt;"",$A49&lt;&gt;"fin"),IF(INDEX(Recettes!$A$2:$T$5000,$B49,T$1)="","",INDEX(Recettes!$A$2:$T$5000,$B49,T$1)),"")</f>
        <v/>
      </c>
    </row>
    <row r="50" spans="1:20" x14ac:dyDescent="0.25">
      <c r="A50" t="str">
        <f ca="1">IF(OR(A49="",A49="fin"),"",IF(ISNA(MATCH($F$3,OFFSET(Recettes!$F$2:$F$5000,B49,0),0)),"fin",MATCH($F$3,OFFSET(Recettes!$F$2:$F$5000,B49,0),0)))</f>
        <v/>
      </c>
      <c r="B50" t="str">
        <f t="shared" ca="1" si="0"/>
        <v/>
      </c>
      <c r="D50" s="79" t="str" cm="1">
        <f t="array" aca="1" ref="D50" ca="1">IF(AND($A50&lt;&gt;"",$A50&lt;&gt;"fin"),IF(INDEX(Recettes!$A$2:$O$5000,$B50,D$1)="","",INDEX(Recettes!$A$2:$O$5000,$B50,D$1)),"")</f>
        <v/>
      </c>
      <c r="E50" t="str" cm="1">
        <f t="array" aca="1" ref="E50" ca="1">IF(AND($A50&lt;&gt;"",$A50&lt;&gt;"fin"),IF(INDEX(Recettes!$A$2:$O$5000,$B50,E$1)="","",INDEX(Recettes!$A$2:$O$5000,$B50,E$1)),"")</f>
        <v/>
      </c>
      <c r="F50" t="str" cm="1">
        <f t="array" aca="1" ref="F50" ca="1">IF(AND($A50&lt;&gt;"",$A50&lt;&gt;"fin"),IF(INDEX(Recettes!$A$2:$O$5000,$B50,F$1)="","",INDEX(Recettes!$A$2:$O$5000,$B50,F$1)),"")</f>
        <v/>
      </c>
      <c r="G50" s="13" t="str" cm="1">
        <f t="array" aca="1" ref="G50" ca="1">IF(AND($A50&lt;&gt;"",$A50&lt;&gt;"fin"),IF(INDEX(Recettes!$A$2:$O$5000,$B50,G$1)="","",INDEX(Recettes!$A$2:$O$5000,$B50,G$1)),"")</f>
        <v/>
      </c>
      <c r="H50" s="11" t="str" cm="1">
        <f t="array" aca="1" ref="H50" ca="1">IF(AND($A50&lt;&gt;"",$A50&lt;&gt;"fin"),IF(INDEX(Recettes!$A$2:$O$5000,$B50,H$1)="","",INDEX(Recettes!$A$2:$O$5000,$B50,H$1)),"")</f>
        <v/>
      </c>
      <c r="I50" t="str" cm="1">
        <f t="array" aca="1" ref="I50" ca="1">IF(AND($A50&lt;&gt;"",$A50&lt;&gt;"fin"),IF(INDEX(Recettes!$A$2:$O$5000,$B50,I$1)="","",INDEX(Recettes!$A$2:$O$5000,$B50,I$1)),"")</f>
        <v/>
      </c>
      <c r="J50" s="81" t="str" cm="1">
        <f t="array" aca="1" ref="J50" ca="1">IF(AND($A50&lt;&gt;"",$A50&lt;&gt;"fin"),IF(INDEX(Recettes!$A$2:$O$5000,$B50,J$1)="","",INDEX(Recettes!$A$2:$O$5000,$B50,J$1)),"")</f>
        <v/>
      </c>
      <c r="K50" s="81" t="str" cm="1">
        <f t="array" aca="1" ref="K50" ca="1">IF(AND($A50&lt;&gt;"",$A50&lt;&gt;"fin"),IF(INDEX(Recettes!$A$2:$T$5000,$B50,K$1)="","",INDEX(Recettes!$A$2:$T$5000,$B50,K$1)),"")</f>
        <v/>
      </c>
      <c r="L50" s="81" t="str" cm="1">
        <f t="array" aca="1" ref="L50" ca="1">IF(AND($A50&lt;&gt;"",$A50&lt;&gt;"fin"),IF(INDEX(Recettes!$A$2:$T$5000,$B50,L$1)="","",INDEX(Recettes!$A$2:$T$5000,$B50,L$1)),"")</f>
        <v/>
      </c>
      <c r="M50" s="81" t="str" cm="1">
        <f t="array" aca="1" ref="M50" ca="1">IF(AND($A50&lt;&gt;"",$A50&lt;&gt;"fin"),IF(INDEX(Recettes!$A$2:$T$5000,$B50,M$1)="","",INDEX(Recettes!$A$2:$T$5000,$B50,M$1)),"")</f>
        <v/>
      </c>
      <c r="N50" s="81" t="str" cm="1">
        <f t="array" aca="1" ref="N50" ca="1">IF(AND($A50&lt;&gt;"",$A50&lt;&gt;"fin"),IF(INDEX(Recettes!$A$2:$T$5000,$B50,N$1)="","",INDEX(Recettes!$A$2:$T$5000,$B50,N$1)),"")</f>
        <v/>
      </c>
      <c r="O50" s="81" t="str" cm="1">
        <f t="array" aca="1" ref="O50" ca="1">IF(AND($A50&lt;&gt;"",$A50&lt;&gt;"fin"),IF(INDEX(Recettes!$A$2:$T$5000,$B50,O$1)="","",INDEX(Recettes!$A$2:$T$5000,$B50,O$1)),"")</f>
        <v/>
      </c>
      <c r="P50" s="81" t="str" cm="1">
        <f t="array" aca="1" ref="P50" ca="1">IF(AND($A50&lt;&gt;"",$A50&lt;&gt;"fin"),IF(INDEX(Recettes!$A$2:$T$5000,$B50,P$1)="","",INDEX(Recettes!$A$2:$T$5000,$B50,P$1)),"")</f>
        <v/>
      </c>
      <c r="Q50" s="81" t="str" cm="1">
        <f t="array" aca="1" ref="Q50" ca="1">IF(AND($A50&lt;&gt;"",$A50&lt;&gt;"fin"),IF(INDEX(Recettes!$A$2:$T$5000,$B50,Q$1)="","",INDEX(Recettes!$A$2:$T$5000,$B50,Q$1)),"")</f>
        <v/>
      </c>
      <c r="R50" s="81" t="str" cm="1">
        <f t="array" aca="1" ref="R50" ca="1">IF(AND($A50&lt;&gt;"",$A50&lt;&gt;"fin"),IF(INDEX(Recettes!$A$2:$T$5000,$B50,R$1)="","",INDEX(Recettes!$A$2:$T$5000,$B50,R$1)),"")</f>
        <v/>
      </c>
      <c r="S50" s="81" t="str" cm="1">
        <f t="array" aca="1" ref="S50" ca="1">IF(AND($A50&lt;&gt;"",$A50&lt;&gt;"fin"),IF(INDEX(Recettes!$A$2:$T$5000,$B50,S$1)="","",INDEX(Recettes!$A$2:$T$5000,$B50,S$1)),"")</f>
        <v/>
      </c>
      <c r="T50" s="81" t="str" cm="1">
        <f t="array" aca="1" ref="T50" ca="1">IF(AND($A50&lt;&gt;"",$A50&lt;&gt;"fin"),IF(INDEX(Recettes!$A$2:$T$5000,$B50,T$1)="","",INDEX(Recettes!$A$2:$T$5000,$B50,T$1)),"")</f>
        <v/>
      </c>
    </row>
    <row r="51" spans="1:20" x14ac:dyDescent="0.25">
      <c r="A51" t="str">
        <f ca="1">IF(OR(A50="",A50="fin"),"",IF(ISNA(MATCH($F$3,OFFSET(Recettes!$F$2:$F$5000,B50,0),0)),"fin",MATCH($F$3,OFFSET(Recettes!$F$2:$F$5000,B50,0),0)))</f>
        <v/>
      </c>
      <c r="B51" t="str">
        <f t="shared" ca="1" si="0"/>
        <v/>
      </c>
      <c r="D51" s="79" t="str" cm="1">
        <f t="array" aca="1" ref="D51" ca="1">IF(AND($A51&lt;&gt;"",$A51&lt;&gt;"fin"),IF(INDEX(Recettes!$A$2:$O$5000,$B51,D$1)="","",INDEX(Recettes!$A$2:$O$5000,$B51,D$1)),"")</f>
        <v/>
      </c>
      <c r="E51" t="str" cm="1">
        <f t="array" aca="1" ref="E51" ca="1">IF(AND($A51&lt;&gt;"",$A51&lt;&gt;"fin"),IF(INDEX(Recettes!$A$2:$O$5000,$B51,E$1)="","",INDEX(Recettes!$A$2:$O$5000,$B51,E$1)),"")</f>
        <v/>
      </c>
      <c r="F51" t="str" cm="1">
        <f t="array" aca="1" ref="F51" ca="1">IF(AND($A51&lt;&gt;"",$A51&lt;&gt;"fin"),IF(INDEX(Recettes!$A$2:$O$5000,$B51,F$1)="","",INDEX(Recettes!$A$2:$O$5000,$B51,F$1)),"")</f>
        <v/>
      </c>
      <c r="G51" s="13" t="str" cm="1">
        <f t="array" aca="1" ref="G51" ca="1">IF(AND($A51&lt;&gt;"",$A51&lt;&gt;"fin"),IF(INDEX(Recettes!$A$2:$O$5000,$B51,G$1)="","",INDEX(Recettes!$A$2:$O$5000,$B51,G$1)),"")</f>
        <v/>
      </c>
      <c r="H51" s="11" t="str" cm="1">
        <f t="array" aca="1" ref="H51" ca="1">IF(AND($A51&lt;&gt;"",$A51&lt;&gt;"fin"),IF(INDEX(Recettes!$A$2:$O$5000,$B51,H$1)="","",INDEX(Recettes!$A$2:$O$5000,$B51,H$1)),"")</f>
        <v/>
      </c>
      <c r="I51" t="str" cm="1">
        <f t="array" aca="1" ref="I51" ca="1">IF(AND($A51&lt;&gt;"",$A51&lt;&gt;"fin"),IF(INDEX(Recettes!$A$2:$O$5000,$B51,I$1)="","",INDEX(Recettes!$A$2:$O$5000,$B51,I$1)),"")</f>
        <v/>
      </c>
      <c r="J51" s="81" t="str" cm="1">
        <f t="array" aca="1" ref="J51" ca="1">IF(AND($A51&lt;&gt;"",$A51&lt;&gt;"fin"),IF(INDEX(Recettes!$A$2:$O$5000,$B51,J$1)="","",INDEX(Recettes!$A$2:$O$5000,$B51,J$1)),"")</f>
        <v/>
      </c>
      <c r="K51" s="81" t="str" cm="1">
        <f t="array" aca="1" ref="K51" ca="1">IF(AND($A51&lt;&gt;"",$A51&lt;&gt;"fin"),IF(INDEX(Recettes!$A$2:$T$5000,$B51,K$1)="","",INDEX(Recettes!$A$2:$T$5000,$B51,K$1)),"")</f>
        <v/>
      </c>
      <c r="L51" s="81" t="str" cm="1">
        <f t="array" aca="1" ref="L51" ca="1">IF(AND($A51&lt;&gt;"",$A51&lt;&gt;"fin"),IF(INDEX(Recettes!$A$2:$T$5000,$B51,L$1)="","",INDEX(Recettes!$A$2:$T$5000,$B51,L$1)),"")</f>
        <v/>
      </c>
      <c r="M51" s="81" t="str" cm="1">
        <f t="array" aca="1" ref="M51" ca="1">IF(AND($A51&lt;&gt;"",$A51&lt;&gt;"fin"),IF(INDEX(Recettes!$A$2:$T$5000,$B51,M$1)="","",INDEX(Recettes!$A$2:$T$5000,$B51,M$1)),"")</f>
        <v/>
      </c>
      <c r="N51" s="81" t="str" cm="1">
        <f t="array" aca="1" ref="N51" ca="1">IF(AND($A51&lt;&gt;"",$A51&lt;&gt;"fin"),IF(INDEX(Recettes!$A$2:$T$5000,$B51,N$1)="","",INDEX(Recettes!$A$2:$T$5000,$B51,N$1)),"")</f>
        <v/>
      </c>
      <c r="O51" s="81" t="str" cm="1">
        <f t="array" aca="1" ref="O51" ca="1">IF(AND($A51&lt;&gt;"",$A51&lt;&gt;"fin"),IF(INDEX(Recettes!$A$2:$T$5000,$B51,O$1)="","",INDEX(Recettes!$A$2:$T$5000,$B51,O$1)),"")</f>
        <v/>
      </c>
      <c r="P51" s="81" t="str" cm="1">
        <f t="array" aca="1" ref="P51" ca="1">IF(AND($A51&lt;&gt;"",$A51&lt;&gt;"fin"),IF(INDEX(Recettes!$A$2:$T$5000,$B51,P$1)="","",INDEX(Recettes!$A$2:$T$5000,$B51,P$1)),"")</f>
        <v/>
      </c>
      <c r="Q51" s="81" t="str" cm="1">
        <f t="array" aca="1" ref="Q51" ca="1">IF(AND($A51&lt;&gt;"",$A51&lt;&gt;"fin"),IF(INDEX(Recettes!$A$2:$T$5000,$B51,Q$1)="","",INDEX(Recettes!$A$2:$T$5000,$B51,Q$1)),"")</f>
        <v/>
      </c>
      <c r="R51" s="81" t="str" cm="1">
        <f t="array" aca="1" ref="R51" ca="1">IF(AND($A51&lt;&gt;"",$A51&lt;&gt;"fin"),IF(INDEX(Recettes!$A$2:$T$5000,$B51,R$1)="","",INDEX(Recettes!$A$2:$T$5000,$B51,R$1)),"")</f>
        <v/>
      </c>
      <c r="S51" s="81" t="str" cm="1">
        <f t="array" aca="1" ref="S51" ca="1">IF(AND($A51&lt;&gt;"",$A51&lt;&gt;"fin"),IF(INDEX(Recettes!$A$2:$T$5000,$B51,S$1)="","",INDEX(Recettes!$A$2:$T$5000,$B51,S$1)),"")</f>
        <v/>
      </c>
      <c r="T51" s="81" t="str" cm="1">
        <f t="array" aca="1" ref="T51" ca="1">IF(AND($A51&lt;&gt;"",$A51&lt;&gt;"fin"),IF(INDEX(Recettes!$A$2:$T$5000,$B51,T$1)="","",INDEX(Recettes!$A$2:$T$5000,$B51,T$1)),"")</f>
        <v/>
      </c>
    </row>
    <row r="52" spans="1:20" x14ac:dyDescent="0.25">
      <c r="A52" t="str">
        <f ca="1">IF(OR(A51="",A51="fin"),"",IF(ISNA(MATCH($F$3,OFFSET(Recettes!$F$2:$F$5000,B51,0),0)),"fin",MATCH($F$3,OFFSET(Recettes!$F$2:$F$5000,B51,0),0)))</f>
        <v/>
      </c>
      <c r="B52" t="str">
        <f t="shared" ca="1" si="0"/>
        <v/>
      </c>
      <c r="D52" s="79" t="str" cm="1">
        <f t="array" aca="1" ref="D52" ca="1">IF(AND($A52&lt;&gt;"",$A52&lt;&gt;"fin"),IF(INDEX(Recettes!$A$2:$O$5000,$B52,D$1)="","",INDEX(Recettes!$A$2:$O$5000,$B52,D$1)),"")</f>
        <v/>
      </c>
      <c r="E52" t="str" cm="1">
        <f t="array" aca="1" ref="E52" ca="1">IF(AND($A52&lt;&gt;"",$A52&lt;&gt;"fin"),IF(INDEX(Recettes!$A$2:$O$5000,$B52,E$1)="","",INDEX(Recettes!$A$2:$O$5000,$B52,E$1)),"")</f>
        <v/>
      </c>
      <c r="F52" t="str" cm="1">
        <f t="array" aca="1" ref="F52" ca="1">IF(AND($A52&lt;&gt;"",$A52&lt;&gt;"fin"),IF(INDEX(Recettes!$A$2:$O$5000,$B52,F$1)="","",INDEX(Recettes!$A$2:$O$5000,$B52,F$1)),"")</f>
        <v/>
      </c>
      <c r="G52" s="13" t="str" cm="1">
        <f t="array" aca="1" ref="G52" ca="1">IF(AND($A52&lt;&gt;"",$A52&lt;&gt;"fin"),IF(INDEX(Recettes!$A$2:$O$5000,$B52,G$1)="","",INDEX(Recettes!$A$2:$O$5000,$B52,G$1)),"")</f>
        <v/>
      </c>
      <c r="H52" s="11" t="str" cm="1">
        <f t="array" aca="1" ref="H52" ca="1">IF(AND($A52&lt;&gt;"",$A52&lt;&gt;"fin"),IF(INDEX(Recettes!$A$2:$O$5000,$B52,H$1)="","",INDEX(Recettes!$A$2:$O$5000,$B52,H$1)),"")</f>
        <v/>
      </c>
      <c r="I52" t="str" cm="1">
        <f t="array" aca="1" ref="I52" ca="1">IF(AND($A52&lt;&gt;"",$A52&lt;&gt;"fin"),IF(INDEX(Recettes!$A$2:$O$5000,$B52,I$1)="","",INDEX(Recettes!$A$2:$O$5000,$B52,I$1)),"")</f>
        <v/>
      </c>
      <c r="J52" s="81" t="str" cm="1">
        <f t="array" aca="1" ref="J52" ca="1">IF(AND($A52&lt;&gt;"",$A52&lt;&gt;"fin"),IF(INDEX(Recettes!$A$2:$O$5000,$B52,J$1)="","",INDEX(Recettes!$A$2:$O$5000,$B52,J$1)),"")</f>
        <v/>
      </c>
      <c r="K52" s="81" t="str" cm="1">
        <f t="array" aca="1" ref="K52" ca="1">IF(AND($A52&lt;&gt;"",$A52&lt;&gt;"fin"),IF(INDEX(Recettes!$A$2:$T$5000,$B52,K$1)="","",INDEX(Recettes!$A$2:$T$5000,$B52,K$1)),"")</f>
        <v/>
      </c>
      <c r="L52" s="81" t="str" cm="1">
        <f t="array" aca="1" ref="L52" ca="1">IF(AND($A52&lt;&gt;"",$A52&lt;&gt;"fin"),IF(INDEX(Recettes!$A$2:$T$5000,$B52,L$1)="","",INDEX(Recettes!$A$2:$T$5000,$B52,L$1)),"")</f>
        <v/>
      </c>
      <c r="M52" s="81" t="str" cm="1">
        <f t="array" aca="1" ref="M52" ca="1">IF(AND($A52&lt;&gt;"",$A52&lt;&gt;"fin"),IF(INDEX(Recettes!$A$2:$T$5000,$B52,M$1)="","",INDEX(Recettes!$A$2:$T$5000,$B52,M$1)),"")</f>
        <v/>
      </c>
      <c r="N52" s="81" t="str" cm="1">
        <f t="array" aca="1" ref="N52" ca="1">IF(AND($A52&lt;&gt;"",$A52&lt;&gt;"fin"),IF(INDEX(Recettes!$A$2:$T$5000,$B52,N$1)="","",INDEX(Recettes!$A$2:$T$5000,$B52,N$1)),"")</f>
        <v/>
      </c>
      <c r="O52" s="81" t="str" cm="1">
        <f t="array" aca="1" ref="O52" ca="1">IF(AND($A52&lt;&gt;"",$A52&lt;&gt;"fin"),IF(INDEX(Recettes!$A$2:$T$5000,$B52,O$1)="","",INDEX(Recettes!$A$2:$T$5000,$B52,O$1)),"")</f>
        <v/>
      </c>
      <c r="P52" s="81" t="str" cm="1">
        <f t="array" aca="1" ref="P52" ca="1">IF(AND($A52&lt;&gt;"",$A52&lt;&gt;"fin"),IF(INDEX(Recettes!$A$2:$T$5000,$B52,P$1)="","",INDEX(Recettes!$A$2:$T$5000,$B52,P$1)),"")</f>
        <v/>
      </c>
      <c r="Q52" s="81" t="str" cm="1">
        <f t="array" aca="1" ref="Q52" ca="1">IF(AND($A52&lt;&gt;"",$A52&lt;&gt;"fin"),IF(INDEX(Recettes!$A$2:$T$5000,$B52,Q$1)="","",INDEX(Recettes!$A$2:$T$5000,$B52,Q$1)),"")</f>
        <v/>
      </c>
      <c r="R52" s="81" t="str" cm="1">
        <f t="array" aca="1" ref="R52" ca="1">IF(AND($A52&lt;&gt;"",$A52&lt;&gt;"fin"),IF(INDEX(Recettes!$A$2:$T$5000,$B52,R$1)="","",INDEX(Recettes!$A$2:$T$5000,$B52,R$1)),"")</f>
        <v/>
      </c>
      <c r="S52" s="81" t="str" cm="1">
        <f t="array" aca="1" ref="S52" ca="1">IF(AND($A52&lt;&gt;"",$A52&lt;&gt;"fin"),IF(INDEX(Recettes!$A$2:$T$5000,$B52,S$1)="","",INDEX(Recettes!$A$2:$T$5000,$B52,S$1)),"")</f>
        <v/>
      </c>
      <c r="T52" s="81" t="str" cm="1">
        <f t="array" aca="1" ref="T52" ca="1">IF(AND($A52&lt;&gt;"",$A52&lt;&gt;"fin"),IF(INDEX(Recettes!$A$2:$T$5000,$B52,T$1)="","",INDEX(Recettes!$A$2:$T$5000,$B52,T$1)),"")</f>
        <v/>
      </c>
    </row>
    <row r="53" spans="1:20" x14ac:dyDescent="0.25">
      <c r="A53" t="str">
        <f ca="1">IF(OR(A52="",A52="fin"),"",IF(ISNA(MATCH($F$3,OFFSET(Recettes!$F$2:$F$5000,B52,0),0)),"fin",MATCH($F$3,OFFSET(Recettes!$F$2:$F$5000,B52,0),0)))</f>
        <v/>
      </c>
      <c r="B53" t="str">
        <f t="shared" ca="1" si="0"/>
        <v/>
      </c>
      <c r="D53" s="79" t="str" cm="1">
        <f t="array" aca="1" ref="D53" ca="1">IF(AND($A53&lt;&gt;"",$A53&lt;&gt;"fin"),IF(INDEX(Recettes!$A$2:$O$5000,$B53,D$1)="","",INDEX(Recettes!$A$2:$O$5000,$B53,D$1)),"")</f>
        <v/>
      </c>
      <c r="E53" t="str" cm="1">
        <f t="array" aca="1" ref="E53" ca="1">IF(AND($A53&lt;&gt;"",$A53&lt;&gt;"fin"),IF(INDEX(Recettes!$A$2:$O$5000,$B53,E$1)="","",INDEX(Recettes!$A$2:$O$5000,$B53,E$1)),"")</f>
        <v/>
      </c>
      <c r="F53" t="str" cm="1">
        <f t="array" aca="1" ref="F53" ca="1">IF(AND($A53&lt;&gt;"",$A53&lt;&gt;"fin"),IF(INDEX(Recettes!$A$2:$O$5000,$B53,F$1)="","",INDEX(Recettes!$A$2:$O$5000,$B53,F$1)),"")</f>
        <v/>
      </c>
      <c r="G53" s="13" t="str" cm="1">
        <f t="array" aca="1" ref="G53" ca="1">IF(AND($A53&lt;&gt;"",$A53&lt;&gt;"fin"),IF(INDEX(Recettes!$A$2:$O$5000,$B53,G$1)="","",INDEX(Recettes!$A$2:$O$5000,$B53,G$1)),"")</f>
        <v/>
      </c>
      <c r="H53" s="11" t="str" cm="1">
        <f t="array" aca="1" ref="H53" ca="1">IF(AND($A53&lt;&gt;"",$A53&lt;&gt;"fin"),IF(INDEX(Recettes!$A$2:$O$5000,$B53,H$1)="","",INDEX(Recettes!$A$2:$O$5000,$B53,H$1)),"")</f>
        <v/>
      </c>
      <c r="I53" t="str" cm="1">
        <f t="array" aca="1" ref="I53" ca="1">IF(AND($A53&lt;&gt;"",$A53&lt;&gt;"fin"),IF(INDEX(Recettes!$A$2:$O$5000,$B53,I$1)="","",INDEX(Recettes!$A$2:$O$5000,$B53,I$1)),"")</f>
        <v/>
      </c>
      <c r="J53" s="81" t="str" cm="1">
        <f t="array" aca="1" ref="J53" ca="1">IF(AND($A53&lt;&gt;"",$A53&lt;&gt;"fin"),IF(INDEX(Recettes!$A$2:$O$5000,$B53,J$1)="","",INDEX(Recettes!$A$2:$O$5000,$B53,J$1)),"")</f>
        <v/>
      </c>
      <c r="K53" s="81" t="str" cm="1">
        <f t="array" aca="1" ref="K53" ca="1">IF(AND($A53&lt;&gt;"",$A53&lt;&gt;"fin"),IF(INDEX(Recettes!$A$2:$T$5000,$B53,K$1)="","",INDEX(Recettes!$A$2:$T$5000,$B53,K$1)),"")</f>
        <v/>
      </c>
      <c r="L53" s="81" t="str" cm="1">
        <f t="array" aca="1" ref="L53" ca="1">IF(AND($A53&lt;&gt;"",$A53&lt;&gt;"fin"),IF(INDEX(Recettes!$A$2:$T$5000,$B53,L$1)="","",INDEX(Recettes!$A$2:$T$5000,$B53,L$1)),"")</f>
        <v/>
      </c>
      <c r="M53" s="81" t="str" cm="1">
        <f t="array" aca="1" ref="M53" ca="1">IF(AND($A53&lt;&gt;"",$A53&lt;&gt;"fin"),IF(INDEX(Recettes!$A$2:$T$5000,$B53,M$1)="","",INDEX(Recettes!$A$2:$T$5000,$B53,M$1)),"")</f>
        <v/>
      </c>
      <c r="N53" s="81" t="str" cm="1">
        <f t="array" aca="1" ref="N53" ca="1">IF(AND($A53&lt;&gt;"",$A53&lt;&gt;"fin"),IF(INDEX(Recettes!$A$2:$T$5000,$B53,N$1)="","",INDEX(Recettes!$A$2:$T$5000,$B53,N$1)),"")</f>
        <v/>
      </c>
      <c r="O53" s="81" t="str" cm="1">
        <f t="array" aca="1" ref="O53" ca="1">IF(AND($A53&lt;&gt;"",$A53&lt;&gt;"fin"),IF(INDEX(Recettes!$A$2:$T$5000,$B53,O$1)="","",INDEX(Recettes!$A$2:$T$5000,$B53,O$1)),"")</f>
        <v/>
      </c>
      <c r="P53" s="81" t="str" cm="1">
        <f t="array" aca="1" ref="P53" ca="1">IF(AND($A53&lt;&gt;"",$A53&lt;&gt;"fin"),IF(INDEX(Recettes!$A$2:$T$5000,$B53,P$1)="","",INDEX(Recettes!$A$2:$T$5000,$B53,P$1)),"")</f>
        <v/>
      </c>
      <c r="Q53" s="81" t="str" cm="1">
        <f t="array" aca="1" ref="Q53" ca="1">IF(AND($A53&lt;&gt;"",$A53&lt;&gt;"fin"),IF(INDEX(Recettes!$A$2:$T$5000,$B53,Q$1)="","",INDEX(Recettes!$A$2:$T$5000,$B53,Q$1)),"")</f>
        <v/>
      </c>
      <c r="R53" s="81" t="str" cm="1">
        <f t="array" aca="1" ref="R53" ca="1">IF(AND($A53&lt;&gt;"",$A53&lt;&gt;"fin"),IF(INDEX(Recettes!$A$2:$T$5000,$B53,R$1)="","",INDEX(Recettes!$A$2:$T$5000,$B53,R$1)),"")</f>
        <v/>
      </c>
      <c r="S53" s="81" t="str" cm="1">
        <f t="array" aca="1" ref="S53" ca="1">IF(AND($A53&lt;&gt;"",$A53&lt;&gt;"fin"),IF(INDEX(Recettes!$A$2:$T$5000,$B53,S$1)="","",INDEX(Recettes!$A$2:$T$5000,$B53,S$1)),"")</f>
        <v/>
      </c>
      <c r="T53" s="81" t="str" cm="1">
        <f t="array" aca="1" ref="T53" ca="1">IF(AND($A53&lt;&gt;"",$A53&lt;&gt;"fin"),IF(INDEX(Recettes!$A$2:$T$5000,$B53,T$1)="","",INDEX(Recettes!$A$2:$T$5000,$B53,T$1)),"")</f>
        <v/>
      </c>
    </row>
    <row r="54" spans="1:20" x14ac:dyDescent="0.25">
      <c r="A54" t="str">
        <f ca="1">IF(OR(A53="",A53="fin"),"",IF(ISNA(MATCH($F$3,OFFSET(Recettes!$F$2:$F$5000,B53,0),0)),"fin",MATCH($F$3,OFFSET(Recettes!$F$2:$F$5000,B53,0),0)))</f>
        <v/>
      </c>
      <c r="B54" t="str">
        <f t="shared" ca="1" si="0"/>
        <v/>
      </c>
      <c r="D54" s="79" t="str" cm="1">
        <f t="array" aca="1" ref="D54" ca="1">IF(AND($A54&lt;&gt;"",$A54&lt;&gt;"fin"),IF(INDEX(Recettes!$A$2:$O$5000,$B54,D$1)="","",INDEX(Recettes!$A$2:$O$5000,$B54,D$1)),"")</f>
        <v/>
      </c>
      <c r="E54" t="str" cm="1">
        <f t="array" aca="1" ref="E54" ca="1">IF(AND($A54&lt;&gt;"",$A54&lt;&gt;"fin"),IF(INDEX(Recettes!$A$2:$O$5000,$B54,E$1)="","",INDEX(Recettes!$A$2:$O$5000,$B54,E$1)),"")</f>
        <v/>
      </c>
      <c r="F54" t="str" cm="1">
        <f t="array" aca="1" ref="F54" ca="1">IF(AND($A54&lt;&gt;"",$A54&lt;&gt;"fin"),IF(INDEX(Recettes!$A$2:$O$5000,$B54,F$1)="","",INDEX(Recettes!$A$2:$O$5000,$B54,F$1)),"")</f>
        <v/>
      </c>
      <c r="G54" s="13" t="str" cm="1">
        <f t="array" aca="1" ref="G54" ca="1">IF(AND($A54&lt;&gt;"",$A54&lt;&gt;"fin"),IF(INDEX(Recettes!$A$2:$O$5000,$B54,G$1)="","",INDEX(Recettes!$A$2:$O$5000,$B54,G$1)),"")</f>
        <v/>
      </c>
      <c r="H54" s="11" t="str" cm="1">
        <f t="array" aca="1" ref="H54" ca="1">IF(AND($A54&lt;&gt;"",$A54&lt;&gt;"fin"),IF(INDEX(Recettes!$A$2:$O$5000,$B54,H$1)="","",INDEX(Recettes!$A$2:$O$5000,$B54,H$1)),"")</f>
        <v/>
      </c>
      <c r="I54" t="str" cm="1">
        <f t="array" aca="1" ref="I54" ca="1">IF(AND($A54&lt;&gt;"",$A54&lt;&gt;"fin"),IF(INDEX(Recettes!$A$2:$O$5000,$B54,I$1)="","",INDEX(Recettes!$A$2:$O$5000,$B54,I$1)),"")</f>
        <v/>
      </c>
      <c r="J54" s="81" t="str" cm="1">
        <f t="array" aca="1" ref="J54" ca="1">IF(AND($A54&lt;&gt;"",$A54&lt;&gt;"fin"),IF(INDEX(Recettes!$A$2:$O$5000,$B54,J$1)="","",INDEX(Recettes!$A$2:$O$5000,$B54,J$1)),"")</f>
        <v/>
      </c>
      <c r="K54" s="81" t="str" cm="1">
        <f t="array" aca="1" ref="K54" ca="1">IF(AND($A54&lt;&gt;"",$A54&lt;&gt;"fin"),IF(INDEX(Recettes!$A$2:$T$5000,$B54,K$1)="","",INDEX(Recettes!$A$2:$T$5000,$B54,K$1)),"")</f>
        <v/>
      </c>
      <c r="L54" s="81" t="str" cm="1">
        <f t="array" aca="1" ref="L54" ca="1">IF(AND($A54&lt;&gt;"",$A54&lt;&gt;"fin"),IF(INDEX(Recettes!$A$2:$T$5000,$B54,L$1)="","",INDEX(Recettes!$A$2:$T$5000,$B54,L$1)),"")</f>
        <v/>
      </c>
      <c r="M54" s="81" t="str" cm="1">
        <f t="array" aca="1" ref="M54" ca="1">IF(AND($A54&lt;&gt;"",$A54&lt;&gt;"fin"),IF(INDEX(Recettes!$A$2:$T$5000,$B54,M$1)="","",INDEX(Recettes!$A$2:$T$5000,$B54,M$1)),"")</f>
        <v/>
      </c>
      <c r="N54" s="81" t="str" cm="1">
        <f t="array" aca="1" ref="N54" ca="1">IF(AND($A54&lt;&gt;"",$A54&lt;&gt;"fin"),IF(INDEX(Recettes!$A$2:$T$5000,$B54,N$1)="","",INDEX(Recettes!$A$2:$T$5000,$B54,N$1)),"")</f>
        <v/>
      </c>
      <c r="O54" s="81" t="str" cm="1">
        <f t="array" aca="1" ref="O54" ca="1">IF(AND($A54&lt;&gt;"",$A54&lt;&gt;"fin"),IF(INDEX(Recettes!$A$2:$T$5000,$B54,O$1)="","",INDEX(Recettes!$A$2:$T$5000,$B54,O$1)),"")</f>
        <v/>
      </c>
      <c r="P54" s="81" t="str" cm="1">
        <f t="array" aca="1" ref="P54" ca="1">IF(AND($A54&lt;&gt;"",$A54&lt;&gt;"fin"),IF(INDEX(Recettes!$A$2:$T$5000,$B54,P$1)="","",INDEX(Recettes!$A$2:$T$5000,$B54,P$1)),"")</f>
        <v/>
      </c>
      <c r="Q54" s="81" t="str" cm="1">
        <f t="array" aca="1" ref="Q54" ca="1">IF(AND($A54&lt;&gt;"",$A54&lt;&gt;"fin"),IF(INDEX(Recettes!$A$2:$T$5000,$B54,Q$1)="","",INDEX(Recettes!$A$2:$T$5000,$B54,Q$1)),"")</f>
        <v/>
      </c>
      <c r="R54" s="81" t="str" cm="1">
        <f t="array" aca="1" ref="R54" ca="1">IF(AND($A54&lt;&gt;"",$A54&lt;&gt;"fin"),IF(INDEX(Recettes!$A$2:$T$5000,$B54,R$1)="","",INDEX(Recettes!$A$2:$T$5000,$B54,R$1)),"")</f>
        <v/>
      </c>
      <c r="S54" s="81" t="str" cm="1">
        <f t="array" aca="1" ref="S54" ca="1">IF(AND($A54&lt;&gt;"",$A54&lt;&gt;"fin"),IF(INDEX(Recettes!$A$2:$T$5000,$B54,S$1)="","",INDEX(Recettes!$A$2:$T$5000,$B54,S$1)),"")</f>
        <v/>
      </c>
      <c r="T54" s="81" t="str" cm="1">
        <f t="array" aca="1" ref="T54" ca="1">IF(AND($A54&lt;&gt;"",$A54&lt;&gt;"fin"),IF(INDEX(Recettes!$A$2:$T$5000,$B54,T$1)="","",INDEX(Recettes!$A$2:$T$5000,$B54,T$1)),"")</f>
        <v/>
      </c>
    </row>
    <row r="55" spans="1:20" x14ac:dyDescent="0.25">
      <c r="A55" t="str">
        <f ca="1">IF(OR(A54="",A54="fin"),"",IF(ISNA(MATCH($F$3,OFFSET(Recettes!$F$2:$F$5000,B54,0),0)),"fin",MATCH($F$3,OFFSET(Recettes!$F$2:$F$5000,B54,0),0)))</f>
        <v/>
      </c>
      <c r="B55" t="str">
        <f t="shared" ca="1" si="0"/>
        <v/>
      </c>
      <c r="D55" s="79" t="str" cm="1">
        <f t="array" aca="1" ref="D55" ca="1">IF(AND($A55&lt;&gt;"",$A55&lt;&gt;"fin"),IF(INDEX(Recettes!$A$2:$O$5000,$B55,D$1)="","",INDEX(Recettes!$A$2:$O$5000,$B55,D$1)),"")</f>
        <v/>
      </c>
      <c r="E55" t="str" cm="1">
        <f t="array" aca="1" ref="E55" ca="1">IF(AND($A55&lt;&gt;"",$A55&lt;&gt;"fin"),IF(INDEX(Recettes!$A$2:$O$5000,$B55,E$1)="","",INDEX(Recettes!$A$2:$O$5000,$B55,E$1)),"")</f>
        <v/>
      </c>
      <c r="F55" t="str" cm="1">
        <f t="array" aca="1" ref="F55" ca="1">IF(AND($A55&lt;&gt;"",$A55&lt;&gt;"fin"),IF(INDEX(Recettes!$A$2:$O$5000,$B55,F$1)="","",INDEX(Recettes!$A$2:$O$5000,$B55,F$1)),"")</f>
        <v/>
      </c>
      <c r="G55" s="13" t="str" cm="1">
        <f t="array" aca="1" ref="G55" ca="1">IF(AND($A55&lt;&gt;"",$A55&lt;&gt;"fin"),IF(INDEX(Recettes!$A$2:$O$5000,$B55,G$1)="","",INDEX(Recettes!$A$2:$O$5000,$B55,G$1)),"")</f>
        <v/>
      </c>
      <c r="H55" s="11" t="str" cm="1">
        <f t="array" aca="1" ref="H55" ca="1">IF(AND($A55&lt;&gt;"",$A55&lt;&gt;"fin"),IF(INDEX(Recettes!$A$2:$O$5000,$B55,H$1)="","",INDEX(Recettes!$A$2:$O$5000,$B55,H$1)),"")</f>
        <v/>
      </c>
      <c r="I55" t="str" cm="1">
        <f t="array" aca="1" ref="I55" ca="1">IF(AND($A55&lt;&gt;"",$A55&lt;&gt;"fin"),IF(INDEX(Recettes!$A$2:$O$5000,$B55,I$1)="","",INDEX(Recettes!$A$2:$O$5000,$B55,I$1)),"")</f>
        <v/>
      </c>
      <c r="J55" s="81" t="str" cm="1">
        <f t="array" aca="1" ref="J55" ca="1">IF(AND($A55&lt;&gt;"",$A55&lt;&gt;"fin"),IF(INDEX(Recettes!$A$2:$O$5000,$B55,J$1)="","",INDEX(Recettes!$A$2:$O$5000,$B55,J$1)),"")</f>
        <v/>
      </c>
      <c r="K55" s="81" t="str" cm="1">
        <f t="array" aca="1" ref="K55" ca="1">IF(AND($A55&lt;&gt;"",$A55&lt;&gt;"fin"),IF(INDEX(Recettes!$A$2:$T$5000,$B55,K$1)="","",INDEX(Recettes!$A$2:$T$5000,$B55,K$1)),"")</f>
        <v/>
      </c>
      <c r="L55" s="81" t="str" cm="1">
        <f t="array" aca="1" ref="L55" ca="1">IF(AND($A55&lt;&gt;"",$A55&lt;&gt;"fin"),IF(INDEX(Recettes!$A$2:$T$5000,$B55,L$1)="","",INDEX(Recettes!$A$2:$T$5000,$B55,L$1)),"")</f>
        <v/>
      </c>
      <c r="M55" s="81" t="str" cm="1">
        <f t="array" aca="1" ref="M55" ca="1">IF(AND($A55&lt;&gt;"",$A55&lt;&gt;"fin"),IF(INDEX(Recettes!$A$2:$T$5000,$B55,M$1)="","",INDEX(Recettes!$A$2:$T$5000,$B55,M$1)),"")</f>
        <v/>
      </c>
      <c r="N55" s="81" t="str" cm="1">
        <f t="array" aca="1" ref="N55" ca="1">IF(AND($A55&lt;&gt;"",$A55&lt;&gt;"fin"),IF(INDEX(Recettes!$A$2:$T$5000,$B55,N$1)="","",INDEX(Recettes!$A$2:$T$5000,$B55,N$1)),"")</f>
        <v/>
      </c>
      <c r="O55" s="81" t="str" cm="1">
        <f t="array" aca="1" ref="O55" ca="1">IF(AND($A55&lt;&gt;"",$A55&lt;&gt;"fin"),IF(INDEX(Recettes!$A$2:$T$5000,$B55,O$1)="","",INDEX(Recettes!$A$2:$T$5000,$B55,O$1)),"")</f>
        <v/>
      </c>
      <c r="P55" s="81" t="str" cm="1">
        <f t="array" aca="1" ref="P55" ca="1">IF(AND($A55&lt;&gt;"",$A55&lt;&gt;"fin"),IF(INDEX(Recettes!$A$2:$T$5000,$B55,P$1)="","",INDEX(Recettes!$A$2:$T$5000,$B55,P$1)),"")</f>
        <v/>
      </c>
      <c r="Q55" s="81" t="str" cm="1">
        <f t="array" aca="1" ref="Q55" ca="1">IF(AND($A55&lt;&gt;"",$A55&lt;&gt;"fin"),IF(INDEX(Recettes!$A$2:$T$5000,$B55,Q$1)="","",INDEX(Recettes!$A$2:$T$5000,$B55,Q$1)),"")</f>
        <v/>
      </c>
      <c r="R55" s="81" t="str" cm="1">
        <f t="array" aca="1" ref="R55" ca="1">IF(AND($A55&lt;&gt;"",$A55&lt;&gt;"fin"),IF(INDEX(Recettes!$A$2:$T$5000,$B55,R$1)="","",INDEX(Recettes!$A$2:$T$5000,$B55,R$1)),"")</f>
        <v/>
      </c>
      <c r="S55" s="81" t="str" cm="1">
        <f t="array" aca="1" ref="S55" ca="1">IF(AND($A55&lt;&gt;"",$A55&lt;&gt;"fin"),IF(INDEX(Recettes!$A$2:$T$5000,$B55,S$1)="","",INDEX(Recettes!$A$2:$T$5000,$B55,S$1)),"")</f>
        <v/>
      </c>
      <c r="T55" s="81" t="str" cm="1">
        <f t="array" aca="1" ref="T55" ca="1">IF(AND($A55&lt;&gt;"",$A55&lt;&gt;"fin"),IF(INDEX(Recettes!$A$2:$T$5000,$B55,T$1)="","",INDEX(Recettes!$A$2:$T$5000,$B55,T$1)),"")</f>
        <v/>
      </c>
    </row>
    <row r="56" spans="1:20" x14ac:dyDescent="0.25">
      <c r="A56" t="str">
        <f ca="1">IF(OR(A55="",A55="fin"),"",IF(ISNA(MATCH($F$3,OFFSET(Recettes!$F$2:$F$5000,B55,0),0)),"fin",MATCH($F$3,OFFSET(Recettes!$F$2:$F$5000,B55,0),0)))</f>
        <v/>
      </c>
      <c r="B56" t="str">
        <f t="shared" ca="1" si="0"/>
        <v/>
      </c>
      <c r="D56" s="79" t="str" cm="1">
        <f t="array" aca="1" ref="D56" ca="1">IF(AND($A56&lt;&gt;"",$A56&lt;&gt;"fin"),IF(INDEX(Recettes!$A$2:$O$5000,$B56,D$1)="","",INDEX(Recettes!$A$2:$O$5000,$B56,D$1)),"")</f>
        <v/>
      </c>
      <c r="E56" t="str" cm="1">
        <f t="array" aca="1" ref="E56" ca="1">IF(AND($A56&lt;&gt;"",$A56&lt;&gt;"fin"),IF(INDEX(Recettes!$A$2:$O$5000,$B56,E$1)="","",INDEX(Recettes!$A$2:$O$5000,$B56,E$1)),"")</f>
        <v/>
      </c>
      <c r="F56" t="str" cm="1">
        <f t="array" aca="1" ref="F56" ca="1">IF(AND($A56&lt;&gt;"",$A56&lt;&gt;"fin"),IF(INDEX(Recettes!$A$2:$O$5000,$B56,F$1)="","",INDEX(Recettes!$A$2:$O$5000,$B56,F$1)),"")</f>
        <v/>
      </c>
      <c r="G56" s="13" t="str" cm="1">
        <f t="array" aca="1" ref="G56" ca="1">IF(AND($A56&lt;&gt;"",$A56&lt;&gt;"fin"),IF(INDEX(Recettes!$A$2:$O$5000,$B56,G$1)="","",INDEX(Recettes!$A$2:$O$5000,$B56,G$1)),"")</f>
        <v/>
      </c>
      <c r="H56" s="11" t="str" cm="1">
        <f t="array" aca="1" ref="H56" ca="1">IF(AND($A56&lt;&gt;"",$A56&lt;&gt;"fin"),IF(INDEX(Recettes!$A$2:$O$5000,$B56,H$1)="","",INDEX(Recettes!$A$2:$O$5000,$B56,H$1)),"")</f>
        <v/>
      </c>
      <c r="I56" t="str" cm="1">
        <f t="array" aca="1" ref="I56" ca="1">IF(AND($A56&lt;&gt;"",$A56&lt;&gt;"fin"),IF(INDEX(Recettes!$A$2:$O$5000,$B56,I$1)="","",INDEX(Recettes!$A$2:$O$5000,$B56,I$1)),"")</f>
        <v/>
      </c>
      <c r="J56" s="81" t="str" cm="1">
        <f t="array" aca="1" ref="J56" ca="1">IF(AND($A56&lt;&gt;"",$A56&lt;&gt;"fin"),IF(INDEX(Recettes!$A$2:$O$5000,$B56,J$1)="","",INDEX(Recettes!$A$2:$O$5000,$B56,J$1)),"")</f>
        <v/>
      </c>
      <c r="K56" s="81" t="str" cm="1">
        <f t="array" aca="1" ref="K56" ca="1">IF(AND($A56&lt;&gt;"",$A56&lt;&gt;"fin"),IF(INDEX(Recettes!$A$2:$T$5000,$B56,K$1)="","",INDEX(Recettes!$A$2:$T$5000,$B56,K$1)),"")</f>
        <v/>
      </c>
      <c r="L56" s="81" t="str" cm="1">
        <f t="array" aca="1" ref="L56" ca="1">IF(AND($A56&lt;&gt;"",$A56&lt;&gt;"fin"),IF(INDEX(Recettes!$A$2:$T$5000,$B56,L$1)="","",INDEX(Recettes!$A$2:$T$5000,$B56,L$1)),"")</f>
        <v/>
      </c>
      <c r="M56" s="81" t="str" cm="1">
        <f t="array" aca="1" ref="M56" ca="1">IF(AND($A56&lt;&gt;"",$A56&lt;&gt;"fin"),IF(INDEX(Recettes!$A$2:$T$5000,$B56,M$1)="","",INDEX(Recettes!$A$2:$T$5000,$B56,M$1)),"")</f>
        <v/>
      </c>
      <c r="N56" s="81" t="str" cm="1">
        <f t="array" aca="1" ref="N56" ca="1">IF(AND($A56&lt;&gt;"",$A56&lt;&gt;"fin"),IF(INDEX(Recettes!$A$2:$T$5000,$B56,N$1)="","",INDEX(Recettes!$A$2:$T$5000,$B56,N$1)),"")</f>
        <v/>
      </c>
      <c r="O56" s="81" t="str" cm="1">
        <f t="array" aca="1" ref="O56" ca="1">IF(AND($A56&lt;&gt;"",$A56&lt;&gt;"fin"),IF(INDEX(Recettes!$A$2:$T$5000,$B56,O$1)="","",INDEX(Recettes!$A$2:$T$5000,$B56,O$1)),"")</f>
        <v/>
      </c>
      <c r="P56" s="81" t="str" cm="1">
        <f t="array" aca="1" ref="P56" ca="1">IF(AND($A56&lt;&gt;"",$A56&lt;&gt;"fin"),IF(INDEX(Recettes!$A$2:$T$5000,$B56,P$1)="","",INDEX(Recettes!$A$2:$T$5000,$B56,P$1)),"")</f>
        <v/>
      </c>
      <c r="Q56" s="81" t="str" cm="1">
        <f t="array" aca="1" ref="Q56" ca="1">IF(AND($A56&lt;&gt;"",$A56&lt;&gt;"fin"),IF(INDEX(Recettes!$A$2:$T$5000,$B56,Q$1)="","",INDEX(Recettes!$A$2:$T$5000,$B56,Q$1)),"")</f>
        <v/>
      </c>
      <c r="R56" s="81" t="str" cm="1">
        <f t="array" aca="1" ref="R56" ca="1">IF(AND($A56&lt;&gt;"",$A56&lt;&gt;"fin"),IF(INDEX(Recettes!$A$2:$T$5000,$B56,R$1)="","",INDEX(Recettes!$A$2:$T$5000,$B56,R$1)),"")</f>
        <v/>
      </c>
      <c r="S56" s="81" t="str" cm="1">
        <f t="array" aca="1" ref="S56" ca="1">IF(AND($A56&lt;&gt;"",$A56&lt;&gt;"fin"),IF(INDEX(Recettes!$A$2:$T$5000,$B56,S$1)="","",INDEX(Recettes!$A$2:$T$5000,$B56,S$1)),"")</f>
        <v/>
      </c>
      <c r="T56" s="81" t="str" cm="1">
        <f t="array" aca="1" ref="T56" ca="1">IF(AND($A56&lt;&gt;"",$A56&lt;&gt;"fin"),IF(INDEX(Recettes!$A$2:$T$5000,$B56,T$1)="","",INDEX(Recettes!$A$2:$T$5000,$B56,T$1)),"")</f>
        <v/>
      </c>
    </row>
    <row r="57" spans="1:20" x14ac:dyDescent="0.25">
      <c r="A57" t="str">
        <f ca="1">IF(OR(A56="",A56="fin"),"",IF(ISNA(MATCH($F$3,OFFSET(Recettes!$F$2:$F$5000,B56,0),0)),"fin",MATCH($F$3,OFFSET(Recettes!$F$2:$F$5000,B56,0),0)))</f>
        <v/>
      </c>
      <c r="B57" t="str">
        <f t="shared" ca="1" si="0"/>
        <v/>
      </c>
      <c r="D57" s="79" t="str" cm="1">
        <f t="array" aca="1" ref="D57" ca="1">IF(AND($A57&lt;&gt;"",$A57&lt;&gt;"fin"),IF(INDEX(Recettes!$A$2:$O$5000,$B57,D$1)="","",INDEX(Recettes!$A$2:$O$5000,$B57,D$1)),"")</f>
        <v/>
      </c>
      <c r="E57" t="str" cm="1">
        <f t="array" aca="1" ref="E57" ca="1">IF(AND($A57&lt;&gt;"",$A57&lt;&gt;"fin"),IF(INDEX(Recettes!$A$2:$O$5000,$B57,E$1)="","",INDEX(Recettes!$A$2:$O$5000,$B57,E$1)),"")</f>
        <v/>
      </c>
      <c r="F57" t="str" cm="1">
        <f t="array" aca="1" ref="F57" ca="1">IF(AND($A57&lt;&gt;"",$A57&lt;&gt;"fin"),IF(INDEX(Recettes!$A$2:$O$5000,$B57,F$1)="","",INDEX(Recettes!$A$2:$O$5000,$B57,F$1)),"")</f>
        <v/>
      </c>
      <c r="G57" s="13" t="str" cm="1">
        <f t="array" aca="1" ref="G57" ca="1">IF(AND($A57&lt;&gt;"",$A57&lt;&gt;"fin"),IF(INDEX(Recettes!$A$2:$O$5000,$B57,G$1)="","",INDEX(Recettes!$A$2:$O$5000,$B57,G$1)),"")</f>
        <v/>
      </c>
      <c r="H57" s="11" t="str" cm="1">
        <f t="array" aca="1" ref="H57" ca="1">IF(AND($A57&lt;&gt;"",$A57&lt;&gt;"fin"),IF(INDEX(Recettes!$A$2:$O$5000,$B57,H$1)="","",INDEX(Recettes!$A$2:$O$5000,$B57,H$1)),"")</f>
        <v/>
      </c>
      <c r="I57" t="str" cm="1">
        <f t="array" aca="1" ref="I57" ca="1">IF(AND($A57&lt;&gt;"",$A57&lt;&gt;"fin"),IF(INDEX(Recettes!$A$2:$O$5000,$B57,I$1)="","",INDEX(Recettes!$A$2:$O$5000,$B57,I$1)),"")</f>
        <v/>
      </c>
      <c r="J57" s="81" t="str" cm="1">
        <f t="array" aca="1" ref="J57" ca="1">IF(AND($A57&lt;&gt;"",$A57&lt;&gt;"fin"),IF(INDEX(Recettes!$A$2:$O$5000,$B57,J$1)="","",INDEX(Recettes!$A$2:$O$5000,$B57,J$1)),"")</f>
        <v/>
      </c>
      <c r="K57" s="81" t="str" cm="1">
        <f t="array" aca="1" ref="K57" ca="1">IF(AND($A57&lt;&gt;"",$A57&lt;&gt;"fin"),IF(INDEX(Recettes!$A$2:$T$5000,$B57,K$1)="","",INDEX(Recettes!$A$2:$T$5000,$B57,K$1)),"")</f>
        <v/>
      </c>
      <c r="L57" s="81" t="str" cm="1">
        <f t="array" aca="1" ref="L57" ca="1">IF(AND($A57&lt;&gt;"",$A57&lt;&gt;"fin"),IF(INDEX(Recettes!$A$2:$T$5000,$B57,L$1)="","",INDEX(Recettes!$A$2:$T$5000,$B57,L$1)),"")</f>
        <v/>
      </c>
      <c r="M57" s="81" t="str" cm="1">
        <f t="array" aca="1" ref="M57" ca="1">IF(AND($A57&lt;&gt;"",$A57&lt;&gt;"fin"),IF(INDEX(Recettes!$A$2:$T$5000,$B57,M$1)="","",INDEX(Recettes!$A$2:$T$5000,$B57,M$1)),"")</f>
        <v/>
      </c>
      <c r="N57" s="81" t="str" cm="1">
        <f t="array" aca="1" ref="N57" ca="1">IF(AND($A57&lt;&gt;"",$A57&lt;&gt;"fin"),IF(INDEX(Recettes!$A$2:$T$5000,$B57,N$1)="","",INDEX(Recettes!$A$2:$T$5000,$B57,N$1)),"")</f>
        <v/>
      </c>
      <c r="O57" s="81" t="str" cm="1">
        <f t="array" aca="1" ref="O57" ca="1">IF(AND($A57&lt;&gt;"",$A57&lt;&gt;"fin"),IF(INDEX(Recettes!$A$2:$T$5000,$B57,O$1)="","",INDEX(Recettes!$A$2:$T$5000,$B57,O$1)),"")</f>
        <v/>
      </c>
      <c r="P57" s="81" t="str" cm="1">
        <f t="array" aca="1" ref="P57" ca="1">IF(AND($A57&lt;&gt;"",$A57&lt;&gt;"fin"),IF(INDEX(Recettes!$A$2:$T$5000,$B57,P$1)="","",INDEX(Recettes!$A$2:$T$5000,$B57,P$1)),"")</f>
        <v/>
      </c>
      <c r="Q57" s="81" t="str" cm="1">
        <f t="array" aca="1" ref="Q57" ca="1">IF(AND($A57&lt;&gt;"",$A57&lt;&gt;"fin"),IF(INDEX(Recettes!$A$2:$T$5000,$B57,Q$1)="","",INDEX(Recettes!$A$2:$T$5000,$B57,Q$1)),"")</f>
        <v/>
      </c>
      <c r="R57" s="81" t="str" cm="1">
        <f t="array" aca="1" ref="R57" ca="1">IF(AND($A57&lt;&gt;"",$A57&lt;&gt;"fin"),IF(INDEX(Recettes!$A$2:$T$5000,$B57,R$1)="","",INDEX(Recettes!$A$2:$T$5000,$B57,R$1)),"")</f>
        <v/>
      </c>
      <c r="S57" s="81" t="str" cm="1">
        <f t="array" aca="1" ref="S57" ca="1">IF(AND($A57&lt;&gt;"",$A57&lt;&gt;"fin"),IF(INDEX(Recettes!$A$2:$T$5000,$B57,S$1)="","",INDEX(Recettes!$A$2:$T$5000,$B57,S$1)),"")</f>
        <v/>
      </c>
      <c r="T57" s="81" t="str" cm="1">
        <f t="array" aca="1" ref="T57" ca="1">IF(AND($A57&lt;&gt;"",$A57&lt;&gt;"fin"),IF(INDEX(Recettes!$A$2:$T$5000,$B57,T$1)="","",INDEX(Recettes!$A$2:$T$5000,$B57,T$1)),"")</f>
        <v/>
      </c>
    </row>
    <row r="58" spans="1:20" x14ac:dyDescent="0.25">
      <c r="A58" t="str">
        <f ca="1">IF(OR(A57="",A57="fin"),"",IF(ISNA(MATCH($F$3,OFFSET(Recettes!$F$2:$F$5000,B57,0),0)),"fin",MATCH($F$3,OFFSET(Recettes!$F$2:$F$5000,B57,0),0)))</f>
        <v/>
      </c>
      <c r="B58" t="str">
        <f t="shared" ca="1" si="0"/>
        <v/>
      </c>
      <c r="D58" s="79" t="str" cm="1">
        <f t="array" aca="1" ref="D58" ca="1">IF(AND($A58&lt;&gt;"",$A58&lt;&gt;"fin"),IF(INDEX(Recettes!$A$2:$O$5000,$B58,D$1)="","",INDEX(Recettes!$A$2:$O$5000,$B58,D$1)),"")</f>
        <v/>
      </c>
      <c r="E58" t="str" cm="1">
        <f t="array" aca="1" ref="E58" ca="1">IF(AND($A58&lt;&gt;"",$A58&lt;&gt;"fin"),IF(INDEX(Recettes!$A$2:$O$5000,$B58,E$1)="","",INDEX(Recettes!$A$2:$O$5000,$B58,E$1)),"")</f>
        <v/>
      </c>
      <c r="F58" t="str" cm="1">
        <f t="array" aca="1" ref="F58" ca="1">IF(AND($A58&lt;&gt;"",$A58&lt;&gt;"fin"),IF(INDEX(Recettes!$A$2:$O$5000,$B58,F$1)="","",INDEX(Recettes!$A$2:$O$5000,$B58,F$1)),"")</f>
        <v/>
      </c>
      <c r="G58" s="13" t="str" cm="1">
        <f t="array" aca="1" ref="G58" ca="1">IF(AND($A58&lt;&gt;"",$A58&lt;&gt;"fin"),IF(INDEX(Recettes!$A$2:$O$5000,$B58,G$1)="","",INDEX(Recettes!$A$2:$O$5000,$B58,G$1)),"")</f>
        <v/>
      </c>
      <c r="H58" s="11" t="str" cm="1">
        <f t="array" aca="1" ref="H58" ca="1">IF(AND($A58&lt;&gt;"",$A58&lt;&gt;"fin"),IF(INDEX(Recettes!$A$2:$O$5000,$B58,H$1)="","",INDEX(Recettes!$A$2:$O$5000,$B58,H$1)),"")</f>
        <v/>
      </c>
      <c r="I58" t="str" cm="1">
        <f t="array" aca="1" ref="I58" ca="1">IF(AND($A58&lt;&gt;"",$A58&lt;&gt;"fin"),IF(INDEX(Recettes!$A$2:$O$5000,$B58,I$1)="","",INDEX(Recettes!$A$2:$O$5000,$B58,I$1)),"")</f>
        <v/>
      </c>
      <c r="J58" s="81" t="str" cm="1">
        <f t="array" aca="1" ref="J58" ca="1">IF(AND($A58&lt;&gt;"",$A58&lt;&gt;"fin"),IF(INDEX(Recettes!$A$2:$O$5000,$B58,J$1)="","",INDEX(Recettes!$A$2:$O$5000,$B58,J$1)),"")</f>
        <v/>
      </c>
      <c r="K58" s="81" t="str" cm="1">
        <f t="array" aca="1" ref="K58" ca="1">IF(AND($A58&lt;&gt;"",$A58&lt;&gt;"fin"),IF(INDEX(Recettes!$A$2:$T$5000,$B58,K$1)="","",INDEX(Recettes!$A$2:$T$5000,$B58,K$1)),"")</f>
        <v/>
      </c>
      <c r="L58" s="81" t="str" cm="1">
        <f t="array" aca="1" ref="L58" ca="1">IF(AND($A58&lt;&gt;"",$A58&lt;&gt;"fin"),IF(INDEX(Recettes!$A$2:$T$5000,$B58,L$1)="","",INDEX(Recettes!$A$2:$T$5000,$B58,L$1)),"")</f>
        <v/>
      </c>
      <c r="M58" s="81" t="str" cm="1">
        <f t="array" aca="1" ref="M58" ca="1">IF(AND($A58&lt;&gt;"",$A58&lt;&gt;"fin"),IF(INDEX(Recettes!$A$2:$T$5000,$B58,M$1)="","",INDEX(Recettes!$A$2:$T$5000,$B58,M$1)),"")</f>
        <v/>
      </c>
      <c r="N58" s="81" t="str" cm="1">
        <f t="array" aca="1" ref="N58" ca="1">IF(AND($A58&lt;&gt;"",$A58&lt;&gt;"fin"),IF(INDEX(Recettes!$A$2:$T$5000,$B58,N$1)="","",INDEX(Recettes!$A$2:$T$5000,$B58,N$1)),"")</f>
        <v/>
      </c>
      <c r="O58" s="81" t="str" cm="1">
        <f t="array" aca="1" ref="O58" ca="1">IF(AND($A58&lt;&gt;"",$A58&lt;&gt;"fin"),IF(INDEX(Recettes!$A$2:$T$5000,$B58,O$1)="","",INDEX(Recettes!$A$2:$T$5000,$B58,O$1)),"")</f>
        <v/>
      </c>
      <c r="P58" s="81" t="str" cm="1">
        <f t="array" aca="1" ref="P58" ca="1">IF(AND($A58&lt;&gt;"",$A58&lt;&gt;"fin"),IF(INDEX(Recettes!$A$2:$T$5000,$B58,P$1)="","",INDEX(Recettes!$A$2:$T$5000,$B58,P$1)),"")</f>
        <v/>
      </c>
      <c r="Q58" s="81" t="str" cm="1">
        <f t="array" aca="1" ref="Q58" ca="1">IF(AND($A58&lt;&gt;"",$A58&lt;&gt;"fin"),IF(INDEX(Recettes!$A$2:$T$5000,$B58,Q$1)="","",INDEX(Recettes!$A$2:$T$5000,$B58,Q$1)),"")</f>
        <v/>
      </c>
      <c r="R58" s="81" t="str" cm="1">
        <f t="array" aca="1" ref="R58" ca="1">IF(AND($A58&lt;&gt;"",$A58&lt;&gt;"fin"),IF(INDEX(Recettes!$A$2:$T$5000,$B58,R$1)="","",INDEX(Recettes!$A$2:$T$5000,$B58,R$1)),"")</f>
        <v/>
      </c>
      <c r="S58" s="81" t="str" cm="1">
        <f t="array" aca="1" ref="S58" ca="1">IF(AND($A58&lt;&gt;"",$A58&lt;&gt;"fin"),IF(INDEX(Recettes!$A$2:$T$5000,$B58,S$1)="","",INDEX(Recettes!$A$2:$T$5000,$B58,S$1)),"")</f>
        <v/>
      </c>
      <c r="T58" s="81" t="str" cm="1">
        <f t="array" aca="1" ref="T58" ca="1">IF(AND($A58&lt;&gt;"",$A58&lt;&gt;"fin"),IF(INDEX(Recettes!$A$2:$T$5000,$B58,T$1)="","",INDEX(Recettes!$A$2:$T$5000,$B58,T$1)),"")</f>
        <v/>
      </c>
    </row>
    <row r="59" spans="1:20" x14ac:dyDescent="0.25">
      <c r="A59" t="str">
        <f ca="1">IF(OR(A58="",A58="fin"),"",IF(ISNA(MATCH($F$3,OFFSET(Recettes!$F$2:$F$5000,B58,0),0)),"fin",MATCH($F$3,OFFSET(Recettes!$F$2:$F$5000,B58,0),0)))</f>
        <v/>
      </c>
      <c r="B59" t="str">
        <f t="shared" ca="1" si="0"/>
        <v/>
      </c>
      <c r="D59" s="79" t="str" cm="1">
        <f t="array" aca="1" ref="D59" ca="1">IF(AND($A59&lt;&gt;"",$A59&lt;&gt;"fin"),IF(INDEX(Recettes!$A$2:$O$5000,$B59,D$1)="","",INDEX(Recettes!$A$2:$O$5000,$B59,D$1)),"")</f>
        <v/>
      </c>
      <c r="E59" t="str" cm="1">
        <f t="array" aca="1" ref="E59" ca="1">IF(AND($A59&lt;&gt;"",$A59&lt;&gt;"fin"),IF(INDEX(Recettes!$A$2:$O$5000,$B59,E$1)="","",INDEX(Recettes!$A$2:$O$5000,$B59,E$1)),"")</f>
        <v/>
      </c>
      <c r="F59" t="str" cm="1">
        <f t="array" aca="1" ref="F59" ca="1">IF(AND($A59&lt;&gt;"",$A59&lt;&gt;"fin"),IF(INDEX(Recettes!$A$2:$O$5000,$B59,F$1)="","",INDEX(Recettes!$A$2:$O$5000,$B59,F$1)),"")</f>
        <v/>
      </c>
      <c r="G59" s="13" t="str" cm="1">
        <f t="array" aca="1" ref="G59" ca="1">IF(AND($A59&lt;&gt;"",$A59&lt;&gt;"fin"),IF(INDEX(Recettes!$A$2:$O$5000,$B59,G$1)="","",INDEX(Recettes!$A$2:$O$5000,$B59,G$1)),"")</f>
        <v/>
      </c>
      <c r="H59" s="11" t="str" cm="1">
        <f t="array" aca="1" ref="H59" ca="1">IF(AND($A59&lt;&gt;"",$A59&lt;&gt;"fin"),IF(INDEX(Recettes!$A$2:$O$5000,$B59,H$1)="","",INDEX(Recettes!$A$2:$O$5000,$B59,H$1)),"")</f>
        <v/>
      </c>
      <c r="I59" t="str" cm="1">
        <f t="array" aca="1" ref="I59" ca="1">IF(AND($A59&lt;&gt;"",$A59&lt;&gt;"fin"),IF(INDEX(Recettes!$A$2:$O$5000,$B59,I$1)="","",INDEX(Recettes!$A$2:$O$5000,$B59,I$1)),"")</f>
        <v/>
      </c>
      <c r="J59" s="81" t="str" cm="1">
        <f t="array" aca="1" ref="J59" ca="1">IF(AND($A59&lt;&gt;"",$A59&lt;&gt;"fin"),IF(INDEX(Recettes!$A$2:$O$5000,$B59,J$1)="","",INDEX(Recettes!$A$2:$O$5000,$B59,J$1)),"")</f>
        <v/>
      </c>
      <c r="K59" s="81" t="str" cm="1">
        <f t="array" aca="1" ref="K59" ca="1">IF(AND($A59&lt;&gt;"",$A59&lt;&gt;"fin"),IF(INDEX(Recettes!$A$2:$T$5000,$B59,K$1)="","",INDEX(Recettes!$A$2:$T$5000,$B59,K$1)),"")</f>
        <v/>
      </c>
      <c r="L59" s="81" t="str" cm="1">
        <f t="array" aca="1" ref="L59" ca="1">IF(AND($A59&lt;&gt;"",$A59&lt;&gt;"fin"),IF(INDEX(Recettes!$A$2:$T$5000,$B59,L$1)="","",INDEX(Recettes!$A$2:$T$5000,$B59,L$1)),"")</f>
        <v/>
      </c>
      <c r="M59" s="81" t="str" cm="1">
        <f t="array" aca="1" ref="M59" ca="1">IF(AND($A59&lt;&gt;"",$A59&lt;&gt;"fin"),IF(INDEX(Recettes!$A$2:$T$5000,$B59,M$1)="","",INDEX(Recettes!$A$2:$T$5000,$B59,M$1)),"")</f>
        <v/>
      </c>
      <c r="N59" s="81" t="str" cm="1">
        <f t="array" aca="1" ref="N59" ca="1">IF(AND($A59&lt;&gt;"",$A59&lt;&gt;"fin"),IF(INDEX(Recettes!$A$2:$T$5000,$B59,N$1)="","",INDEX(Recettes!$A$2:$T$5000,$B59,N$1)),"")</f>
        <v/>
      </c>
      <c r="O59" s="81" t="str" cm="1">
        <f t="array" aca="1" ref="O59" ca="1">IF(AND($A59&lt;&gt;"",$A59&lt;&gt;"fin"),IF(INDEX(Recettes!$A$2:$T$5000,$B59,O$1)="","",INDEX(Recettes!$A$2:$T$5000,$B59,O$1)),"")</f>
        <v/>
      </c>
      <c r="P59" s="81" t="str" cm="1">
        <f t="array" aca="1" ref="P59" ca="1">IF(AND($A59&lt;&gt;"",$A59&lt;&gt;"fin"),IF(INDEX(Recettes!$A$2:$T$5000,$B59,P$1)="","",INDEX(Recettes!$A$2:$T$5000,$B59,P$1)),"")</f>
        <v/>
      </c>
      <c r="Q59" s="81" t="str" cm="1">
        <f t="array" aca="1" ref="Q59" ca="1">IF(AND($A59&lt;&gt;"",$A59&lt;&gt;"fin"),IF(INDEX(Recettes!$A$2:$T$5000,$B59,Q$1)="","",INDEX(Recettes!$A$2:$T$5000,$B59,Q$1)),"")</f>
        <v/>
      </c>
      <c r="R59" s="81" t="str" cm="1">
        <f t="array" aca="1" ref="R59" ca="1">IF(AND($A59&lt;&gt;"",$A59&lt;&gt;"fin"),IF(INDEX(Recettes!$A$2:$T$5000,$B59,R$1)="","",INDEX(Recettes!$A$2:$T$5000,$B59,R$1)),"")</f>
        <v/>
      </c>
      <c r="S59" s="81" t="str" cm="1">
        <f t="array" aca="1" ref="S59" ca="1">IF(AND($A59&lt;&gt;"",$A59&lt;&gt;"fin"),IF(INDEX(Recettes!$A$2:$T$5000,$B59,S$1)="","",INDEX(Recettes!$A$2:$T$5000,$B59,S$1)),"")</f>
        <v/>
      </c>
      <c r="T59" s="81" t="str" cm="1">
        <f t="array" aca="1" ref="T59" ca="1">IF(AND($A59&lt;&gt;"",$A59&lt;&gt;"fin"),IF(INDEX(Recettes!$A$2:$T$5000,$B59,T$1)="","",INDEX(Recettes!$A$2:$T$5000,$B59,T$1)),"")</f>
        <v/>
      </c>
    </row>
    <row r="60" spans="1:20" x14ac:dyDescent="0.25">
      <c r="A60" t="str">
        <f ca="1">IF(OR(A59="",A59="fin"),"",IF(ISNA(MATCH($F$3,OFFSET(Recettes!$F$2:$F$5000,B59,0),0)),"fin",MATCH($F$3,OFFSET(Recettes!$F$2:$F$5000,B59,0),0)))</f>
        <v/>
      </c>
      <c r="B60" t="str">
        <f t="shared" ca="1" si="0"/>
        <v/>
      </c>
      <c r="D60" s="79" t="str" cm="1">
        <f t="array" aca="1" ref="D60" ca="1">IF(AND($A60&lt;&gt;"",$A60&lt;&gt;"fin"),IF(INDEX(Recettes!$A$2:$O$5000,$B60,D$1)="","",INDEX(Recettes!$A$2:$O$5000,$B60,D$1)),"")</f>
        <v/>
      </c>
      <c r="E60" t="str" cm="1">
        <f t="array" aca="1" ref="E60" ca="1">IF(AND($A60&lt;&gt;"",$A60&lt;&gt;"fin"),IF(INDEX(Recettes!$A$2:$O$5000,$B60,E$1)="","",INDEX(Recettes!$A$2:$O$5000,$B60,E$1)),"")</f>
        <v/>
      </c>
      <c r="F60" t="str" cm="1">
        <f t="array" aca="1" ref="F60" ca="1">IF(AND($A60&lt;&gt;"",$A60&lt;&gt;"fin"),IF(INDEX(Recettes!$A$2:$O$5000,$B60,F$1)="","",INDEX(Recettes!$A$2:$O$5000,$B60,F$1)),"")</f>
        <v/>
      </c>
      <c r="G60" s="13" t="str" cm="1">
        <f t="array" aca="1" ref="G60" ca="1">IF(AND($A60&lt;&gt;"",$A60&lt;&gt;"fin"),IF(INDEX(Recettes!$A$2:$O$5000,$B60,G$1)="","",INDEX(Recettes!$A$2:$O$5000,$B60,G$1)),"")</f>
        <v/>
      </c>
      <c r="H60" s="11" t="str" cm="1">
        <f t="array" aca="1" ref="H60" ca="1">IF(AND($A60&lt;&gt;"",$A60&lt;&gt;"fin"),IF(INDEX(Recettes!$A$2:$O$5000,$B60,H$1)="","",INDEX(Recettes!$A$2:$O$5000,$B60,H$1)),"")</f>
        <v/>
      </c>
      <c r="I60" t="str" cm="1">
        <f t="array" aca="1" ref="I60" ca="1">IF(AND($A60&lt;&gt;"",$A60&lt;&gt;"fin"),IF(INDEX(Recettes!$A$2:$O$5000,$B60,I$1)="","",INDEX(Recettes!$A$2:$O$5000,$B60,I$1)),"")</f>
        <v/>
      </c>
      <c r="J60" s="81" t="str" cm="1">
        <f t="array" aca="1" ref="J60" ca="1">IF(AND($A60&lt;&gt;"",$A60&lt;&gt;"fin"),IF(INDEX(Recettes!$A$2:$O$5000,$B60,J$1)="","",INDEX(Recettes!$A$2:$O$5000,$B60,J$1)),"")</f>
        <v/>
      </c>
      <c r="K60" s="81" t="str" cm="1">
        <f t="array" aca="1" ref="K60" ca="1">IF(AND($A60&lt;&gt;"",$A60&lt;&gt;"fin"),IF(INDEX(Recettes!$A$2:$T$5000,$B60,K$1)="","",INDEX(Recettes!$A$2:$T$5000,$B60,K$1)),"")</f>
        <v/>
      </c>
      <c r="L60" s="81" t="str" cm="1">
        <f t="array" aca="1" ref="L60" ca="1">IF(AND($A60&lt;&gt;"",$A60&lt;&gt;"fin"),IF(INDEX(Recettes!$A$2:$T$5000,$B60,L$1)="","",INDEX(Recettes!$A$2:$T$5000,$B60,L$1)),"")</f>
        <v/>
      </c>
      <c r="M60" s="81" t="str" cm="1">
        <f t="array" aca="1" ref="M60" ca="1">IF(AND($A60&lt;&gt;"",$A60&lt;&gt;"fin"),IF(INDEX(Recettes!$A$2:$T$5000,$B60,M$1)="","",INDEX(Recettes!$A$2:$T$5000,$B60,M$1)),"")</f>
        <v/>
      </c>
      <c r="N60" s="81" t="str" cm="1">
        <f t="array" aca="1" ref="N60" ca="1">IF(AND($A60&lt;&gt;"",$A60&lt;&gt;"fin"),IF(INDEX(Recettes!$A$2:$T$5000,$B60,N$1)="","",INDEX(Recettes!$A$2:$T$5000,$B60,N$1)),"")</f>
        <v/>
      </c>
      <c r="O60" s="81" t="str" cm="1">
        <f t="array" aca="1" ref="O60" ca="1">IF(AND($A60&lt;&gt;"",$A60&lt;&gt;"fin"),IF(INDEX(Recettes!$A$2:$T$5000,$B60,O$1)="","",INDEX(Recettes!$A$2:$T$5000,$B60,O$1)),"")</f>
        <v/>
      </c>
      <c r="P60" s="81" t="str" cm="1">
        <f t="array" aca="1" ref="P60" ca="1">IF(AND($A60&lt;&gt;"",$A60&lt;&gt;"fin"),IF(INDEX(Recettes!$A$2:$T$5000,$B60,P$1)="","",INDEX(Recettes!$A$2:$T$5000,$B60,P$1)),"")</f>
        <v/>
      </c>
      <c r="Q60" s="81" t="str" cm="1">
        <f t="array" aca="1" ref="Q60" ca="1">IF(AND($A60&lt;&gt;"",$A60&lt;&gt;"fin"),IF(INDEX(Recettes!$A$2:$T$5000,$B60,Q$1)="","",INDEX(Recettes!$A$2:$T$5000,$B60,Q$1)),"")</f>
        <v/>
      </c>
      <c r="R60" s="81" t="str" cm="1">
        <f t="array" aca="1" ref="R60" ca="1">IF(AND($A60&lt;&gt;"",$A60&lt;&gt;"fin"),IF(INDEX(Recettes!$A$2:$T$5000,$B60,R$1)="","",INDEX(Recettes!$A$2:$T$5000,$B60,R$1)),"")</f>
        <v/>
      </c>
      <c r="S60" s="81" t="str" cm="1">
        <f t="array" aca="1" ref="S60" ca="1">IF(AND($A60&lt;&gt;"",$A60&lt;&gt;"fin"),IF(INDEX(Recettes!$A$2:$T$5000,$B60,S$1)="","",INDEX(Recettes!$A$2:$T$5000,$B60,S$1)),"")</f>
        <v/>
      </c>
      <c r="T60" s="81" t="str" cm="1">
        <f t="array" aca="1" ref="T60" ca="1">IF(AND($A60&lt;&gt;"",$A60&lt;&gt;"fin"),IF(INDEX(Recettes!$A$2:$T$5000,$B60,T$1)="","",INDEX(Recettes!$A$2:$T$5000,$B60,T$1)),"")</f>
        <v/>
      </c>
    </row>
    <row r="61" spans="1:20" x14ac:dyDescent="0.25">
      <c r="A61" t="str">
        <f ca="1">IF(OR(A60="",A60="fin"),"",IF(ISNA(MATCH($F$3,OFFSET(Recettes!$F$2:$F$5000,B60,0),0)),"fin",MATCH($F$3,OFFSET(Recettes!$F$2:$F$5000,B60,0),0)))</f>
        <v/>
      </c>
      <c r="B61" t="str">
        <f t="shared" ca="1" si="0"/>
        <v/>
      </c>
      <c r="D61" s="79" t="str" cm="1">
        <f t="array" aca="1" ref="D61" ca="1">IF(AND($A61&lt;&gt;"",$A61&lt;&gt;"fin"),IF(INDEX(Recettes!$A$2:$O$5000,$B61,D$1)="","",INDEX(Recettes!$A$2:$O$5000,$B61,D$1)),"")</f>
        <v/>
      </c>
      <c r="E61" t="str" cm="1">
        <f t="array" aca="1" ref="E61" ca="1">IF(AND($A61&lt;&gt;"",$A61&lt;&gt;"fin"),IF(INDEX(Recettes!$A$2:$O$5000,$B61,E$1)="","",INDEX(Recettes!$A$2:$O$5000,$B61,E$1)),"")</f>
        <v/>
      </c>
      <c r="F61" t="str" cm="1">
        <f t="array" aca="1" ref="F61" ca="1">IF(AND($A61&lt;&gt;"",$A61&lt;&gt;"fin"),IF(INDEX(Recettes!$A$2:$O$5000,$B61,F$1)="","",INDEX(Recettes!$A$2:$O$5000,$B61,F$1)),"")</f>
        <v/>
      </c>
      <c r="G61" s="13" t="str" cm="1">
        <f t="array" aca="1" ref="G61" ca="1">IF(AND($A61&lt;&gt;"",$A61&lt;&gt;"fin"),IF(INDEX(Recettes!$A$2:$O$5000,$B61,G$1)="","",INDEX(Recettes!$A$2:$O$5000,$B61,G$1)),"")</f>
        <v/>
      </c>
      <c r="H61" s="11" t="str" cm="1">
        <f t="array" aca="1" ref="H61" ca="1">IF(AND($A61&lt;&gt;"",$A61&lt;&gt;"fin"),IF(INDEX(Recettes!$A$2:$O$5000,$B61,H$1)="","",INDEX(Recettes!$A$2:$O$5000,$B61,H$1)),"")</f>
        <v/>
      </c>
      <c r="I61" t="str" cm="1">
        <f t="array" aca="1" ref="I61" ca="1">IF(AND($A61&lt;&gt;"",$A61&lt;&gt;"fin"),IF(INDEX(Recettes!$A$2:$O$5000,$B61,I$1)="","",INDEX(Recettes!$A$2:$O$5000,$B61,I$1)),"")</f>
        <v/>
      </c>
      <c r="J61" s="81" t="str" cm="1">
        <f t="array" aca="1" ref="J61" ca="1">IF(AND($A61&lt;&gt;"",$A61&lt;&gt;"fin"),IF(INDEX(Recettes!$A$2:$O$5000,$B61,J$1)="","",INDEX(Recettes!$A$2:$O$5000,$B61,J$1)),"")</f>
        <v/>
      </c>
      <c r="K61" s="81" t="str" cm="1">
        <f t="array" aca="1" ref="K61" ca="1">IF(AND($A61&lt;&gt;"",$A61&lt;&gt;"fin"),IF(INDEX(Recettes!$A$2:$T$5000,$B61,K$1)="","",INDEX(Recettes!$A$2:$T$5000,$B61,K$1)),"")</f>
        <v/>
      </c>
      <c r="L61" s="81" t="str" cm="1">
        <f t="array" aca="1" ref="L61" ca="1">IF(AND($A61&lt;&gt;"",$A61&lt;&gt;"fin"),IF(INDEX(Recettes!$A$2:$T$5000,$B61,L$1)="","",INDEX(Recettes!$A$2:$T$5000,$B61,L$1)),"")</f>
        <v/>
      </c>
      <c r="M61" s="81" t="str" cm="1">
        <f t="array" aca="1" ref="M61" ca="1">IF(AND($A61&lt;&gt;"",$A61&lt;&gt;"fin"),IF(INDEX(Recettes!$A$2:$T$5000,$B61,M$1)="","",INDEX(Recettes!$A$2:$T$5000,$B61,M$1)),"")</f>
        <v/>
      </c>
      <c r="N61" s="81" t="str" cm="1">
        <f t="array" aca="1" ref="N61" ca="1">IF(AND($A61&lt;&gt;"",$A61&lt;&gt;"fin"),IF(INDEX(Recettes!$A$2:$T$5000,$B61,N$1)="","",INDEX(Recettes!$A$2:$T$5000,$B61,N$1)),"")</f>
        <v/>
      </c>
      <c r="O61" s="81" t="str" cm="1">
        <f t="array" aca="1" ref="O61" ca="1">IF(AND($A61&lt;&gt;"",$A61&lt;&gt;"fin"),IF(INDEX(Recettes!$A$2:$T$5000,$B61,O$1)="","",INDEX(Recettes!$A$2:$T$5000,$B61,O$1)),"")</f>
        <v/>
      </c>
      <c r="P61" s="81" t="str" cm="1">
        <f t="array" aca="1" ref="P61" ca="1">IF(AND($A61&lt;&gt;"",$A61&lt;&gt;"fin"),IF(INDEX(Recettes!$A$2:$T$5000,$B61,P$1)="","",INDEX(Recettes!$A$2:$T$5000,$B61,P$1)),"")</f>
        <v/>
      </c>
      <c r="Q61" s="81" t="str" cm="1">
        <f t="array" aca="1" ref="Q61" ca="1">IF(AND($A61&lt;&gt;"",$A61&lt;&gt;"fin"),IF(INDEX(Recettes!$A$2:$T$5000,$B61,Q$1)="","",INDEX(Recettes!$A$2:$T$5000,$B61,Q$1)),"")</f>
        <v/>
      </c>
      <c r="R61" s="81" t="str" cm="1">
        <f t="array" aca="1" ref="R61" ca="1">IF(AND($A61&lt;&gt;"",$A61&lt;&gt;"fin"),IF(INDEX(Recettes!$A$2:$T$5000,$B61,R$1)="","",INDEX(Recettes!$A$2:$T$5000,$B61,R$1)),"")</f>
        <v/>
      </c>
      <c r="S61" s="81" t="str" cm="1">
        <f t="array" aca="1" ref="S61" ca="1">IF(AND($A61&lt;&gt;"",$A61&lt;&gt;"fin"),IF(INDEX(Recettes!$A$2:$T$5000,$B61,S$1)="","",INDEX(Recettes!$A$2:$T$5000,$B61,S$1)),"")</f>
        <v/>
      </c>
      <c r="T61" s="81" t="str" cm="1">
        <f t="array" aca="1" ref="T61" ca="1">IF(AND($A61&lt;&gt;"",$A61&lt;&gt;"fin"),IF(INDEX(Recettes!$A$2:$T$5000,$B61,T$1)="","",INDEX(Recettes!$A$2:$T$5000,$B61,T$1)),"")</f>
        <v/>
      </c>
    </row>
    <row r="62" spans="1:20" x14ac:dyDescent="0.25">
      <c r="A62" t="str">
        <f ca="1">IF(OR(A61="",A61="fin"),"",IF(ISNA(MATCH($F$3,OFFSET(Recettes!$F$2:$F$5000,B61,0),0)),"fin",MATCH($F$3,OFFSET(Recettes!$F$2:$F$5000,B61,0),0)))</f>
        <v/>
      </c>
      <c r="B62" t="str">
        <f t="shared" ca="1" si="0"/>
        <v/>
      </c>
      <c r="D62" s="79" t="str" cm="1">
        <f t="array" aca="1" ref="D62" ca="1">IF(AND($A62&lt;&gt;"",$A62&lt;&gt;"fin"),IF(INDEX(Recettes!$A$2:$O$5000,$B62,D$1)="","",INDEX(Recettes!$A$2:$O$5000,$B62,D$1)),"")</f>
        <v/>
      </c>
      <c r="E62" t="str" cm="1">
        <f t="array" aca="1" ref="E62" ca="1">IF(AND($A62&lt;&gt;"",$A62&lt;&gt;"fin"),IF(INDEX(Recettes!$A$2:$O$5000,$B62,E$1)="","",INDEX(Recettes!$A$2:$O$5000,$B62,E$1)),"")</f>
        <v/>
      </c>
      <c r="F62" t="str" cm="1">
        <f t="array" aca="1" ref="F62" ca="1">IF(AND($A62&lt;&gt;"",$A62&lt;&gt;"fin"),IF(INDEX(Recettes!$A$2:$O$5000,$B62,F$1)="","",INDEX(Recettes!$A$2:$O$5000,$B62,F$1)),"")</f>
        <v/>
      </c>
      <c r="G62" s="13" t="str" cm="1">
        <f t="array" aca="1" ref="G62" ca="1">IF(AND($A62&lt;&gt;"",$A62&lt;&gt;"fin"),IF(INDEX(Recettes!$A$2:$O$5000,$B62,G$1)="","",INDEX(Recettes!$A$2:$O$5000,$B62,G$1)),"")</f>
        <v/>
      </c>
      <c r="H62" s="11" t="str" cm="1">
        <f t="array" aca="1" ref="H62" ca="1">IF(AND($A62&lt;&gt;"",$A62&lt;&gt;"fin"),IF(INDEX(Recettes!$A$2:$O$5000,$B62,H$1)="","",INDEX(Recettes!$A$2:$O$5000,$B62,H$1)),"")</f>
        <v/>
      </c>
      <c r="I62" t="str" cm="1">
        <f t="array" aca="1" ref="I62" ca="1">IF(AND($A62&lt;&gt;"",$A62&lt;&gt;"fin"),IF(INDEX(Recettes!$A$2:$O$5000,$B62,I$1)="","",INDEX(Recettes!$A$2:$O$5000,$B62,I$1)),"")</f>
        <v/>
      </c>
      <c r="J62" s="81" t="str" cm="1">
        <f t="array" aca="1" ref="J62" ca="1">IF(AND($A62&lt;&gt;"",$A62&lt;&gt;"fin"),IF(INDEX(Recettes!$A$2:$O$5000,$B62,J$1)="","",INDEX(Recettes!$A$2:$O$5000,$B62,J$1)),"")</f>
        <v/>
      </c>
      <c r="K62" s="81" t="str" cm="1">
        <f t="array" aca="1" ref="K62" ca="1">IF(AND($A62&lt;&gt;"",$A62&lt;&gt;"fin"),IF(INDEX(Recettes!$A$2:$T$5000,$B62,K$1)="","",INDEX(Recettes!$A$2:$T$5000,$B62,K$1)),"")</f>
        <v/>
      </c>
      <c r="L62" s="81" t="str" cm="1">
        <f t="array" aca="1" ref="L62" ca="1">IF(AND($A62&lt;&gt;"",$A62&lt;&gt;"fin"),IF(INDEX(Recettes!$A$2:$T$5000,$B62,L$1)="","",INDEX(Recettes!$A$2:$T$5000,$B62,L$1)),"")</f>
        <v/>
      </c>
      <c r="M62" s="81" t="str" cm="1">
        <f t="array" aca="1" ref="M62" ca="1">IF(AND($A62&lt;&gt;"",$A62&lt;&gt;"fin"),IF(INDEX(Recettes!$A$2:$T$5000,$B62,M$1)="","",INDEX(Recettes!$A$2:$T$5000,$B62,M$1)),"")</f>
        <v/>
      </c>
      <c r="N62" s="81" t="str" cm="1">
        <f t="array" aca="1" ref="N62" ca="1">IF(AND($A62&lt;&gt;"",$A62&lt;&gt;"fin"),IF(INDEX(Recettes!$A$2:$T$5000,$B62,N$1)="","",INDEX(Recettes!$A$2:$T$5000,$B62,N$1)),"")</f>
        <v/>
      </c>
      <c r="O62" s="81" t="str" cm="1">
        <f t="array" aca="1" ref="O62" ca="1">IF(AND($A62&lt;&gt;"",$A62&lt;&gt;"fin"),IF(INDEX(Recettes!$A$2:$T$5000,$B62,O$1)="","",INDEX(Recettes!$A$2:$T$5000,$B62,O$1)),"")</f>
        <v/>
      </c>
      <c r="P62" s="81" t="str" cm="1">
        <f t="array" aca="1" ref="P62" ca="1">IF(AND($A62&lt;&gt;"",$A62&lt;&gt;"fin"),IF(INDEX(Recettes!$A$2:$T$5000,$B62,P$1)="","",INDEX(Recettes!$A$2:$T$5000,$B62,P$1)),"")</f>
        <v/>
      </c>
      <c r="Q62" s="81" t="str" cm="1">
        <f t="array" aca="1" ref="Q62" ca="1">IF(AND($A62&lt;&gt;"",$A62&lt;&gt;"fin"),IF(INDEX(Recettes!$A$2:$T$5000,$B62,Q$1)="","",INDEX(Recettes!$A$2:$T$5000,$B62,Q$1)),"")</f>
        <v/>
      </c>
      <c r="R62" s="81" t="str" cm="1">
        <f t="array" aca="1" ref="R62" ca="1">IF(AND($A62&lt;&gt;"",$A62&lt;&gt;"fin"),IF(INDEX(Recettes!$A$2:$T$5000,$B62,R$1)="","",INDEX(Recettes!$A$2:$T$5000,$B62,R$1)),"")</f>
        <v/>
      </c>
      <c r="S62" s="81" t="str" cm="1">
        <f t="array" aca="1" ref="S62" ca="1">IF(AND($A62&lt;&gt;"",$A62&lt;&gt;"fin"),IF(INDEX(Recettes!$A$2:$T$5000,$B62,S$1)="","",INDEX(Recettes!$A$2:$T$5000,$B62,S$1)),"")</f>
        <v/>
      </c>
      <c r="T62" s="81" t="str" cm="1">
        <f t="array" aca="1" ref="T62" ca="1">IF(AND($A62&lt;&gt;"",$A62&lt;&gt;"fin"),IF(INDEX(Recettes!$A$2:$T$5000,$B62,T$1)="","",INDEX(Recettes!$A$2:$T$5000,$B62,T$1)),"")</f>
        <v/>
      </c>
    </row>
    <row r="63" spans="1:20" x14ac:dyDescent="0.25">
      <c r="A63" t="str">
        <f ca="1">IF(OR(A62="",A62="fin"),"",IF(ISNA(MATCH($F$3,OFFSET(Recettes!$F$2:$F$5000,B62,0),0)),"fin",MATCH($F$3,OFFSET(Recettes!$F$2:$F$5000,B62,0),0)))</f>
        <v/>
      </c>
      <c r="B63" t="str">
        <f t="shared" ca="1" si="0"/>
        <v/>
      </c>
      <c r="D63" s="79" t="str" cm="1">
        <f t="array" aca="1" ref="D63" ca="1">IF(AND($A63&lt;&gt;"",$A63&lt;&gt;"fin"),IF(INDEX(Recettes!$A$2:$O$5000,$B63,D$1)="","",INDEX(Recettes!$A$2:$O$5000,$B63,D$1)),"")</f>
        <v/>
      </c>
      <c r="E63" t="str" cm="1">
        <f t="array" aca="1" ref="E63" ca="1">IF(AND($A63&lt;&gt;"",$A63&lt;&gt;"fin"),IF(INDEX(Recettes!$A$2:$O$5000,$B63,E$1)="","",INDEX(Recettes!$A$2:$O$5000,$B63,E$1)),"")</f>
        <v/>
      </c>
      <c r="F63" t="str" cm="1">
        <f t="array" aca="1" ref="F63" ca="1">IF(AND($A63&lt;&gt;"",$A63&lt;&gt;"fin"),IF(INDEX(Recettes!$A$2:$O$5000,$B63,F$1)="","",INDEX(Recettes!$A$2:$O$5000,$B63,F$1)),"")</f>
        <v/>
      </c>
      <c r="G63" s="13" t="str" cm="1">
        <f t="array" aca="1" ref="G63" ca="1">IF(AND($A63&lt;&gt;"",$A63&lt;&gt;"fin"),IF(INDEX(Recettes!$A$2:$O$5000,$B63,G$1)="","",INDEX(Recettes!$A$2:$O$5000,$B63,G$1)),"")</f>
        <v/>
      </c>
      <c r="H63" s="11" t="str" cm="1">
        <f t="array" aca="1" ref="H63" ca="1">IF(AND($A63&lt;&gt;"",$A63&lt;&gt;"fin"),IF(INDEX(Recettes!$A$2:$O$5000,$B63,H$1)="","",INDEX(Recettes!$A$2:$O$5000,$B63,H$1)),"")</f>
        <v/>
      </c>
      <c r="I63" t="str" cm="1">
        <f t="array" aca="1" ref="I63" ca="1">IF(AND($A63&lt;&gt;"",$A63&lt;&gt;"fin"),IF(INDEX(Recettes!$A$2:$O$5000,$B63,I$1)="","",INDEX(Recettes!$A$2:$O$5000,$B63,I$1)),"")</f>
        <v/>
      </c>
      <c r="J63" s="81" t="str" cm="1">
        <f t="array" aca="1" ref="J63" ca="1">IF(AND($A63&lt;&gt;"",$A63&lt;&gt;"fin"),IF(INDEX(Recettes!$A$2:$O$5000,$B63,J$1)="","",INDEX(Recettes!$A$2:$O$5000,$B63,J$1)),"")</f>
        <v/>
      </c>
      <c r="K63" s="81" t="str" cm="1">
        <f t="array" aca="1" ref="K63" ca="1">IF(AND($A63&lt;&gt;"",$A63&lt;&gt;"fin"),IF(INDEX(Recettes!$A$2:$T$5000,$B63,K$1)="","",INDEX(Recettes!$A$2:$T$5000,$B63,K$1)),"")</f>
        <v/>
      </c>
      <c r="L63" s="81" t="str" cm="1">
        <f t="array" aca="1" ref="L63" ca="1">IF(AND($A63&lt;&gt;"",$A63&lt;&gt;"fin"),IF(INDEX(Recettes!$A$2:$T$5000,$B63,L$1)="","",INDEX(Recettes!$A$2:$T$5000,$B63,L$1)),"")</f>
        <v/>
      </c>
      <c r="M63" s="81" t="str" cm="1">
        <f t="array" aca="1" ref="M63" ca="1">IF(AND($A63&lt;&gt;"",$A63&lt;&gt;"fin"),IF(INDEX(Recettes!$A$2:$T$5000,$B63,M$1)="","",INDEX(Recettes!$A$2:$T$5000,$B63,M$1)),"")</f>
        <v/>
      </c>
      <c r="N63" s="81" t="str" cm="1">
        <f t="array" aca="1" ref="N63" ca="1">IF(AND($A63&lt;&gt;"",$A63&lt;&gt;"fin"),IF(INDEX(Recettes!$A$2:$T$5000,$B63,N$1)="","",INDEX(Recettes!$A$2:$T$5000,$B63,N$1)),"")</f>
        <v/>
      </c>
      <c r="O63" s="81" t="str" cm="1">
        <f t="array" aca="1" ref="O63" ca="1">IF(AND($A63&lt;&gt;"",$A63&lt;&gt;"fin"),IF(INDEX(Recettes!$A$2:$T$5000,$B63,O$1)="","",INDEX(Recettes!$A$2:$T$5000,$B63,O$1)),"")</f>
        <v/>
      </c>
      <c r="P63" s="81" t="str" cm="1">
        <f t="array" aca="1" ref="P63" ca="1">IF(AND($A63&lt;&gt;"",$A63&lt;&gt;"fin"),IF(INDEX(Recettes!$A$2:$T$5000,$B63,P$1)="","",INDEX(Recettes!$A$2:$T$5000,$B63,P$1)),"")</f>
        <v/>
      </c>
      <c r="Q63" s="81" t="str" cm="1">
        <f t="array" aca="1" ref="Q63" ca="1">IF(AND($A63&lt;&gt;"",$A63&lt;&gt;"fin"),IF(INDEX(Recettes!$A$2:$T$5000,$B63,Q$1)="","",INDEX(Recettes!$A$2:$T$5000,$B63,Q$1)),"")</f>
        <v/>
      </c>
      <c r="R63" s="81" t="str" cm="1">
        <f t="array" aca="1" ref="R63" ca="1">IF(AND($A63&lt;&gt;"",$A63&lt;&gt;"fin"),IF(INDEX(Recettes!$A$2:$T$5000,$B63,R$1)="","",INDEX(Recettes!$A$2:$T$5000,$B63,R$1)),"")</f>
        <v/>
      </c>
      <c r="S63" s="81" t="str" cm="1">
        <f t="array" aca="1" ref="S63" ca="1">IF(AND($A63&lt;&gt;"",$A63&lt;&gt;"fin"),IF(INDEX(Recettes!$A$2:$T$5000,$B63,S$1)="","",INDEX(Recettes!$A$2:$T$5000,$B63,S$1)),"")</f>
        <v/>
      </c>
      <c r="T63" s="81" t="str" cm="1">
        <f t="array" aca="1" ref="T63" ca="1">IF(AND($A63&lt;&gt;"",$A63&lt;&gt;"fin"),IF(INDEX(Recettes!$A$2:$T$5000,$B63,T$1)="","",INDEX(Recettes!$A$2:$T$5000,$B63,T$1)),"")</f>
        <v/>
      </c>
    </row>
    <row r="64" spans="1:20" x14ac:dyDescent="0.25">
      <c r="A64" t="str">
        <f ca="1">IF(OR(A63="",A63="fin"),"",IF(ISNA(MATCH($F$3,OFFSET(Recettes!$F$2:$F$5000,B63,0),0)),"fin",MATCH($F$3,OFFSET(Recettes!$F$2:$F$5000,B63,0),0)))</f>
        <v/>
      </c>
      <c r="B64" t="str">
        <f t="shared" ca="1" si="0"/>
        <v/>
      </c>
      <c r="D64" s="79" t="str" cm="1">
        <f t="array" aca="1" ref="D64" ca="1">IF(AND($A64&lt;&gt;"",$A64&lt;&gt;"fin"),IF(INDEX(Recettes!$A$2:$O$5000,$B64,D$1)="","",INDEX(Recettes!$A$2:$O$5000,$B64,D$1)),"")</f>
        <v/>
      </c>
      <c r="E64" t="str" cm="1">
        <f t="array" aca="1" ref="E64" ca="1">IF(AND($A64&lt;&gt;"",$A64&lt;&gt;"fin"),IF(INDEX(Recettes!$A$2:$O$5000,$B64,E$1)="","",INDEX(Recettes!$A$2:$O$5000,$B64,E$1)),"")</f>
        <v/>
      </c>
      <c r="F64" t="str" cm="1">
        <f t="array" aca="1" ref="F64" ca="1">IF(AND($A64&lt;&gt;"",$A64&lt;&gt;"fin"),IF(INDEX(Recettes!$A$2:$O$5000,$B64,F$1)="","",INDEX(Recettes!$A$2:$O$5000,$B64,F$1)),"")</f>
        <v/>
      </c>
      <c r="G64" s="13" t="str" cm="1">
        <f t="array" aca="1" ref="G64" ca="1">IF(AND($A64&lt;&gt;"",$A64&lt;&gt;"fin"),IF(INDEX(Recettes!$A$2:$O$5000,$B64,G$1)="","",INDEX(Recettes!$A$2:$O$5000,$B64,G$1)),"")</f>
        <v/>
      </c>
      <c r="H64" s="11" t="str" cm="1">
        <f t="array" aca="1" ref="H64" ca="1">IF(AND($A64&lt;&gt;"",$A64&lt;&gt;"fin"),IF(INDEX(Recettes!$A$2:$O$5000,$B64,H$1)="","",INDEX(Recettes!$A$2:$O$5000,$B64,H$1)),"")</f>
        <v/>
      </c>
      <c r="I64" t="str" cm="1">
        <f t="array" aca="1" ref="I64" ca="1">IF(AND($A64&lt;&gt;"",$A64&lt;&gt;"fin"),IF(INDEX(Recettes!$A$2:$O$5000,$B64,I$1)="","",INDEX(Recettes!$A$2:$O$5000,$B64,I$1)),"")</f>
        <v/>
      </c>
      <c r="J64" s="81" t="str" cm="1">
        <f t="array" aca="1" ref="J64" ca="1">IF(AND($A64&lt;&gt;"",$A64&lt;&gt;"fin"),IF(INDEX(Recettes!$A$2:$O$5000,$B64,J$1)="","",INDEX(Recettes!$A$2:$O$5000,$B64,J$1)),"")</f>
        <v/>
      </c>
      <c r="K64" s="81" t="str" cm="1">
        <f t="array" aca="1" ref="K64" ca="1">IF(AND($A64&lt;&gt;"",$A64&lt;&gt;"fin"),IF(INDEX(Recettes!$A$2:$T$5000,$B64,K$1)="","",INDEX(Recettes!$A$2:$T$5000,$B64,K$1)),"")</f>
        <v/>
      </c>
      <c r="L64" s="81" t="str" cm="1">
        <f t="array" aca="1" ref="L64" ca="1">IF(AND($A64&lt;&gt;"",$A64&lt;&gt;"fin"),IF(INDEX(Recettes!$A$2:$T$5000,$B64,L$1)="","",INDEX(Recettes!$A$2:$T$5000,$B64,L$1)),"")</f>
        <v/>
      </c>
      <c r="M64" s="81" t="str" cm="1">
        <f t="array" aca="1" ref="M64" ca="1">IF(AND($A64&lt;&gt;"",$A64&lt;&gt;"fin"),IF(INDEX(Recettes!$A$2:$T$5000,$B64,M$1)="","",INDEX(Recettes!$A$2:$T$5000,$B64,M$1)),"")</f>
        <v/>
      </c>
      <c r="N64" s="81" t="str" cm="1">
        <f t="array" aca="1" ref="N64" ca="1">IF(AND($A64&lt;&gt;"",$A64&lt;&gt;"fin"),IF(INDEX(Recettes!$A$2:$T$5000,$B64,N$1)="","",INDEX(Recettes!$A$2:$T$5000,$B64,N$1)),"")</f>
        <v/>
      </c>
      <c r="O64" s="81" t="str" cm="1">
        <f t="array" aca="1" ref="O64" ca="1">IF(AND($A64&lt;&gt;"",$A64&lt;&gt;"fin"),IF(INDEX(Recettes!$A$2:$T$5000,$B64,O$1)="","",INDEX(Recettes!$A$2:$T$5000,$B64,O$1)),"")</f>
        <v/>
      </c>
      <c r="P64" s="81" t="str" cm="1">
        <f t="array" aca="1" ref="P64" ca="1">IF(AND($A64&lt;&gt;"",$A64&lt;&gt;"fin"),IF(INDEX(Recettes!$A$2:$T$5000,$B64,P$1)="","",INDEX(Recettes!$A$2:$T$5000,$B64,P$1)),"")</f>
        <v/>
      </c>
      <c r="Q64" s="81" t="str" cm="1">
        <f t="array" aca="1" ref="Q64" ca="1">IF(AND($A64&lt;&gt;"",$A64&lt;&gt;"fin"),IF(INDEX(Recettes!$A$2:$T$5000,$B64,Q$1)="","",INDEX(Recettes!$A$2:$T$5000,$B64,Q$1)),"")</f>
        <v/>
      </c>
      <c r="R64" s="81" t="str" cm="1">
        <f t="array" aca="1" ref="R64" ca="1">IF(AND($A64&lt;&gt;"",$A64&lt;&gt;"fin"),IF(INDEX(Recettes!$A$2:$T$5000,$B64,R$1)="","",INDEX(Recettes!$A$2:$T$5000,$B64,R$1)),"")</f>
        <v/>
      </c>
      <c r="S64" s="81" t="str" cm="1">
        <f t="array" aca="1" ref="S64" ca="1">IF(AND($A64&lt;&gt;"",$A64&lt;&gt;"fin"),IF(INDEX(Recettes!$A$2:$T$5000,$B64,S$1)="","",INDEX(Recettes!$A$2:$T$5000,$B64,S$1)),"")</f>
        <v/>
      </c>
      <c r="T64" s="81" t="str" cm="1">
        <f t="array" aca="1" ref="T64" ca="1">IF(AND($A64&lt;&gt;"",$A64&lt;&gt;"fin"),IF(INDEX(Recettes!$A$2:$T$5000,$B64,T$1)="","",INDEX(Recettes!$A$2:$T$5000,$B64,T$1)),"")</f>
        <v/>
      </c>
    </row>
    <row r="65" spans="1:20" x14ac:dyDescent="0.25">
      <c r="A65" t="str">
        <f ca="1">IF(OR(A64="",A64="fin"),"",IF(ISNA(MATCH($F$3,OFFSET(Recettes!$F$2:$F$5000,B64,0),0)),"fin",MATCH($F$3,OFFSET(Recettes!$F$2:$F$5000,B64,0),0)))</f>
        <v/>
      </c>
      <c r="B65" t="str">
        <f t="shared" ca="1" si="0"/>
        <v/>
      </c>
      <c r="D65" s="79" t="str" cm="1">
        <f t="array" aca="1" ref="D65" ca="1">IF(AND($A65&lt;&gt;"",$A65&lt;&gt;"fin"),IF(INDEX(Recettes!$A$2:$O$5000,$B65,D$1)="","",INDEX(Recettes!$A$2:$O$5000,$B65,D$1)),"")</f>
        <v/>
      </c>
      <c r="E65" t="str" cm="1">
        <f t="array" aca="1" ref="E65" ca="1">IF(AND($A65&lt;&gt;"",$A65&lt;&gt;"fin"),IF(INDEX(Recettes!$A$2:$O$5000,$B65,E$1)="","",INDEX(Recettes!$A$2:$O$5000,$B65,E$1)),"")</f>
        <v/>
      </c>
      <c r="F65" t="str" cm="1">
        <f t="array" aca="1" ref="F65" ca="1">IF(AND($A65&lt;&gt;"",$A65&lt;&gt;"fin"),IF(INDEX(Recettes!$A$2:$O$5000,$B65,F$1)="","",INDEX(Recettes!$A$2:$O$5000,$B65,F$1)),"")</f>
        <v/>
      </c>
      <c r="G65" s="13" t="str" cm="1">
        <f t="array" aca="1" ref="G65" ca="1">IF(AND($A65&lt;&gt;"",$A65&lt;&gt;"fin"),IF(INDEX(Recettes!$A$2:$O$5000,$B65,G$1)="","",INDEX(Recettes!$A$2:$O$5000,$B65,G$1)),"")</f>
        <v/>
      </c>
      <c r="H65" s="11" t="str" cm="1">
        <f t="array" aca="1" ref="H65" ca="1">IF(AND($A65&lt;&gt;"",$A65&lt;&gt;"fin"),IF(INDEX(Recettes!$A$2:$O$5000,$B65,H$1)="","",INDEX(Recettes!$A$2:$O$5000,$B65,H$1)),"")</f>
        <v/>
      </c>
      <c r="I65" t="str" cm="1">
        <f t="array" aca="1" ref="I65" ca="1">IF(AND($A65&lt;&gt;"",$A65&lt;&gt;"fin"),IF(INDEX(Recettes!$A$2:$O$5000,$B65,I$1)="","",INDEX(Recettes!$A$2:$O$5000,$B65,I$1)),"")</f>
        <v/>
      </c>
      <c r="J65" s="81" t="str" cm="1">
        <f t="array" aca="1" ref="J65" ca="1">IF(AND($A65&lt;&gt;"",$A65&lt;&gt;"fin"),IF(INDEX(Recettes!$A$2:$O$5000,$B65,J$1)="","",INDEX(Recettes!$A$2:$O$5000,$B65,J$1)),"")</f>
        <v/>
      </c>
      <c r="K65" s="81" t="str" cm="1">
        <f t="array" aca="1" ref="K65" ca="1">IF(AND($A65&lt;&gt;"",$A65&lt;&gt;"fin"),IF(INDEX(Recettes!$A$2:$T$5000,$B65,K$1)="","",INDEX(Recettes!$A$2:$T$5000,$B65,K$1)),"")</f>
        <v/>
      </c>
      <c r="L65" s="81" t="str" cm="1">
        <f t="array" aca="1" ref="L65" ca="1">IF(AND($A65&lt;&gt;"",$A65&lt;&gt;"fin"),IF(INDEX(Recettes!$A$2:$T$5000,$B65,L$1)="","",INDEX(Recettes!$A$2:$T$5000,$B65,L$1)),"")</f>
        <v/>
      </c>
      <c r="M65" s="81" t="str" cm="1">
        <f t="array" aca="1" ref="M65" ca="1">IF(AND($A65&lt;&gt;"",$A65&lt;&gt;"fin"),IF(INDEX(Recettes!$A$2:$T$5000,$B65,M$1)="","",INDEX(Recettes!$A$2:$T$5000,$B65,M$1)),"")</f>
        <v/>
      </c>
      <c r="N65" s="81" t="str" cm="1">
        <f t="array" aca="1" ref="N65" ca="1">IF(AND($A65&lt;&gt;"",$A65&lt;&gt;"fin"),IF(INDEX(Recettes!$A$2:$T$5000,$B65,N$1)="","",INDEX(Recettes!$A$2:$T$5000,$B65,N$1)),"")</f>
        <v/>
      </c>
      <c r="O65" s="81" t="str" cm="1">
        <f t="array" aca="1" ref="O65" ca="1">IF(AND($A65&lt;&gt;"",$A65&lt;&gt;"fin"),IF(INDEX(Recettes!$A$2:$T$5000,$B65,O$1)="","",INDEX(Recettes!$A$2:$T$5000,$B65,O$1)),"")</f>
        <v/>
      </c>
      <c r="P65" s="81" t="str" cm="1">
        <f t="array" aca="1" ref="P65" ca="1">IF(AND($A65&lt;&gt;"",$A65&lt;&gt;"fin"),IF(INDEX(Recettes!$A$2:$T$5000,$B65,P$1)="","",INDEX(Recettes!$A$2:$T$5000,$B65,P$1)),"")</f>
        <v/>
      </c>
      <c r="Q65" s="81" t="str" cm="1">
        <f t="array" aca="1" ref="Q65" ca="1">IF(AND($A65&lt;&gt;"",$A65&lt;&gt;"fin"),IF(INDEX(Recettes!$A$2:$T$5000,$B65,Q$1)="","",INDEX(Recettes!$A$2:$T$5000,$B65,Q$1)),"")</f>
        <v/>
      </c>
      <c r="R65" s="81" t="str" cm="1">
        <f t="array" aca="1" ref="R65" ca="1">IF(AND($A65&lt;&gt;"",$A65&lt;&gt;"fin"),IF(INDEX(Recettes!$A$2:$T$5000,$B65,R$1)="","",INDEX(Recettes!$A$2:$T$5000,$B65,R$1)),"")</f>
        <v/>
      </c>
      <c r="S65" s="81" t="str" cm="1">
        <f t="array" aca="1" ref="S65" ca="1">IF(AND($A65&lt;&gt;"",$A65&lt;&gt;"fin"),IF(INDEX(Recettes!$A$2:$T$5000,$B65,S$1)="","",INDEX(Recettes!$A$2:$T$5000,$B65,S$1)),"")</f>
        <v/>
      </c>
      <c r="T65" s="81" t="str" cm="1">
        <f t="array" aca="1" ref="T65" ca="1">IF(AND($A65&lt;&gt;"",$A65&lt;&gt;"fin"),IF(INDEX(Recettes!$A$2:$T$5000,$B65,T$1)="","",INDEX(Recettes!$A$2:$T$5000,$B65,T$1)),"")</f>
        <v/>
      </c>
    </row>
    <row r="66" spans="1:20" x14ac:dyDescent="0.25">
      <c r="A66" t="str">
        <f ca="1">IF(OR(A65="",A65="fin"),"",IF(ISNA(MATCH($F$3,OFFSET(Recettes!$F$2:$F$5000,B65,0),0)),"fin",MATCH($F$3,OFFSET(Recettes!$F$2:$F$5000,B65,0),0)))</f>
        <v/>
      </c>
      <c r="B66" t="str">
        <f t="shared" ca="1" si="0"/>
        <v/>
      </c>
      <c r="D66" s="79" t="str" cm="1">
        <f t="array" aca="1" ref="D66" ca="1">IF(AND($A66&lt;&gt;"",$A66&lt;&gt;"fin"),IF(INDEX(Recettes!$A$2:$O$5000,$B66,D$1)="","",INDEX(Recettes!$A$2:$O$5000,$B66,D$1)),"")</f>
        <v/>
      </c>
      <c r="E66" t="str" cm="1">
        <f t="array" aca="1" ref="E66" ca="1">IF(AND($A66&lt;&gt;"",$A66&lt;&gt;"fin"),IF(INDEX(Recettes!$A$2:$O$5000,$B66,E$1)="","",INDEX(Recettes!$A$2:$O$5000,$B66,E$1)),"")</f>
        <v/>
      </c>
      <c r="F66" t="str" cm="1">
        <f t="array" aca="1" ref="F66" ca="1">IF(AND($A66&lt;&gt;"",$A66&lt;&gt;"fin"),IF(INDEX(Recettes!$A$2:$O$5000,$B66,F$1)="","",INDEX(Recettes!$A$2:$O$5000,$B66,F$1)),"")</f>
        <v/>
      </c>
      <c r="G66" s="13" t="str" cm="1">
        <f t="array" aca="1" ref="G66" ca="1">IF(AND($A66&lt;&gt;"",$A66&lt;&gt;"fin"),IF(INDEX(Recettes!$A$2:$O$5000,$B66,G$1)="","",INDEX(Recettes!$A$2:$O$5000,$B66,G$1)),"")</f>
        <v/>
      </c>
      <c r="H66" s="11" t="str" cm="1">
        <f t="array" aca="1" ref="H66" ca="1">IF(AND($A66&lt;&gt;"",$A66&lt;&gt;"fin"),IF(INDEX(Recettes!$A$2:$O$5000,$B66,H$1)="","",INDEX(Recettes!$A$2:$O$5000,$B66,H$1)),"")</f>
        <v/>
      </c>
      <c r="I66" t="str" cm="1">
        <f t="array" aca="1" ref="I66" ca="1">IF(AND($A66&lt;&gt;"",$A66&lt;&gt;"fin"),IF(INDEX(Recettes!$A$2:$O$5000,$B66,I$1)="","",INDEX(Recettes!$A$2:$O$5000,$B66,I$1)),"")</f>
        <v/>
      </c>
      <c r="J66" s="81" t="str" cm="1">
        <f t="array" aca="1" ref="J66" ca="1">IF(AND($A66&lt;&gt;"",$A66&lt;&gt;"fin"),IF(INDEX(Recettes!$A$2:$O$5000,$B66,J$1)="","",INDEX(Recettes!$A$2:$O$5000,$B66,J$1)),"")</f>
        <v/>
      </c>
      <c r="K66" s="81" t="str" cm="1">
        <f t="array" aca="1" ref="K66" ca="1">IF(AND($A66&lt;&gt;"",$A66&lt;&gt;"fin"),IF(INDEX(Recettes!$A$2:$T$5000,$B66,K$1)="","",INDEX(Recettes!$A$2:$T$5000,$B66,K$1)),"")</f>
        <v/>
      </c>
      <c r="L66" s="81" t="str" cm="1">
        <f t="array" aca="1" ref="L66" ca="1">IF(AND($A66&lt;&gt;"",$A66&lt;&gt;"fin"),IF(INDEX(Recettes!$A$2:$T$5000,$B66,L$1)="","",INDEX(Recettes!$A$2:$T$5000,$B66,L$1)),"")</f>
        <v/>
      </c>
      <c r="M66" s="81" t="str" cm="1">
        <f t="array" aca="1" ref="M66" ca="1">IF(AND($A66&lt;&gt;"",$A66&lt;&gt;"fin"),IF(INDEX(Recettes!$A$2:$T$5000,$B66,M$1)="","",INDEX(Recettes!$A$2:$T$5000,$B66,M$1)),"")</f>
        <v/>
      </c>
      <c r="N66" s="81" t="str" cm="1">
        <f t="array" aca="1" ref="N66" ca="1">IF(AND($A66&lt;&gt;"",$A66&lt;&gt;"fin"),IF(INDEX(Recettes!$A$2:$T$5000,$B66,N$1)="","",INDEX(Recettes!$A$2:$T$5000,$B66,N$1)),"")</f>
        <v/>
      </c>
      <c r="O66" s="81" t="str" cm="1">
        <f t="array" aca="1" ref="O66" ca="1">IF(AND($A66&lt;&gt;"",$A66&lt;&gt;"fin"),IF(INDEX(Recettes!$A$2:$T$5000,$B66,O$1)="","",INDEX(Recettes!$A$2:$T$5000,$B66,O$1)),"")</f>
        <v/>
      </c>
      <c r="P66" s="81" t="str" cm="1">
        <f t="array" aca="1" ref="P66" ca="1">IF(AND($A66&lt;&gt;"",$A66&lt;&gt;"fin"),IF(INDEX(Recettes!$A$2:$T$5000,$B66,P$1)="","",INDEX(Recettes!$A$2:$T$5000,$B66,P$1)),"")</f>
        <v/>
      </c>
      <c r="Q66" s="81" t="str" cm="1">
        <f t="array" aca="1" ref="Q66" ca="1">IF(AND($A66&lt;&gt;"",$A66&lt;&gt;"fin"),IF(INDEX(Recettes!$A$2:$T$5000,$B66,Q$1)="","",INDEX(Recettes!$A$2:$T$5000,$B66,Q$1)),"")</f>
        <v/>
      </c>
      <c r="R66" s="81" t="str" cm="1">
        <f t="array" aca="1" ref="R66" ca="1">IF(AND($A66&lt;&gt;"",$A66&lt;&gt;"fin"),IF(INDEX(Recettes!$A$2:$T$5000,$B66,R$1)="","",INDEX(Recettes!$A$2:$T$5000,$B66,R$1)),"")</f>
        <v/>
      </c>
      <c r="S66" s="81" t="str" cm="1">
        <f t="array" aca="1" ref="S66" ca="1">IF(AND($A66&lt;&gt;"",$A66&lt;&gt;"fin"),IF(INDEX(Recettes!$A$2:$T$5000,$B66,S$1)="","",INDEX(Recettes!$A$2:$T$5000,$B66,S$1)),"")</f>
        <v/>
      </c>
      <c r="T66" s="81" t="str" cm="1">
        <f t="array" aca="1" ref="T66" ca="1">IF(AND($A66&lt;&gt;"",$A66&lt;&gt;"fin"),IF(INDEX(Recettes!$A$2:$T$5000,$B66,T$1)="","",INDEX(Recettes!$A$2:$T$5000,$B66,T$1)),"")</f>
        <v/>
      </c>
    </row>
    <row r="67" spans="1:20" x14ac:dyDescent="0.25">
      <c r="A67" t="str">
        <f ca="1">IF(OR(A66="",A66="fin"),"",IF(ISNA(MATCH($F$3,OFFSET(Recettes!$F$2:$F$5000,B66,0),0)),"fin",MATCH($F$3,OFFSET(Recettes!$F$2:$F$5000,B66,0),0)))</f>
        <v/>
      </c>
      <c r="B67" t="str">
        <f t="shared" ca="1" si="0"/>
        <v/>
      </c>
      <c r="D67" s="79" t="str" cm="1">
        <f t="array" aca="1" ref="D67" ca="1">IF(AND($A67&lt;&gt;"",$A67&lt;&gt;"fin"),IF(INDEX(Recettes!$A$2:$O$5000,$B67,D$1)="","",INDEX(Recettes!$A$2:$O$5000,$B67,D$1)),"")</f>
        <v/>
      </c>
      <c r="E67" t="str" cm="1">
        <f t="array" aca="1" ref="E67" ca="1">IF(AND($A67&lt;&gt;"",$A67&lt;&gt;"fin"),IF(INDEX(Recettes!$A$2:$O$5000,$B67,E$1)="","",INDEX(Recettes!$A$2:$O$5000,$B67,E$1)),"")</f>
        <v/>
      </c>
      <c r="F67" t="str" cm="1">
        <f t="array" aca="1" ref="F67" ca="1">IF(AND($A67&lt;&gt;"",$A67&lt;&gt;"fin"),IF(INDEX(Recettes!$A$2:$O$5000,$B67,F$1)="","",INDEX(Recettes!$A$2:$O$5000,$B67,F$1)),"")</f>
        <v/>
      </c>
      <c r="G67" s="13" t="str" cm="1">
        <f t="array" aca="1" ref="G67" ca="1">IF(AND($A67&lt;&gt;"",$A67&lt;&gt;"fin"),IF(INDEX(Recettes!$A$2:$O$5000,$B67,G$1)="","",INDEX(Recettes!$A$2:$O$5000,$B67,G$1)),"")</f>
        <v/>
      </c>
      <c r="H67" s="11" t="str" cm="1">
        <f t="array" aca="1" ref="H67" ca="1">IF(AND($A67&lt;&gt;"",$A67&lt;&gt;"fin"),IF(INDEX(Recettes!$A$2:$O$5000,$B67,H$1)="","",INDEX(Recettes!$A$2:$O$5000,$B67,H$1)),"")</f>
        <v/>
      </c>
      <c r="I67" t="str" cm="1">
        <f t="array" aca="1" ref="I67" ca="1">IF(AND($A67&lt;&gt;"",$A67&lt;&gt;"fin"),IF(INDEX(Recettes!$A$2:$O$5000,$B67,I$1)="","",INDEX(Recettes!$A$2:$O$5000,$B67,I$1)),"")</f>
        <v/>
      </c>
      <c r="J67" s="81" t="str" cm="1">
        <f t="array" aca="1" ref="J67" ca="1">IF(AND($A67&lt;&gt;"",$A67&lt;&gt;"fin"),IF(INDEX(Recettes!$A$2:$O$5000,$B67,J$1)="","",INDEX(Recettes!$A$2:$O$5000,$B67,J$1)),"")</f>
        <v/>
      </c>
      <c r="K67" s="81" t="str" cm="1">
        <f t="array" aca="1" ref="K67" ca="1">IF(AND($A67&lt;&gt;"",$A67&lt;&gt;"fin"),IF(INDEX(Recettes!$A$2:$T$5000,$B67,K$1)="","",INDEX(Recettes!$A$2:$T$5000,$B67,K$1)),"")</f>
        <v/>
      </c>
      <c r="L67" s="81" t="str" cm="1">
        <f t="array" aca="1" ref="L67" ca="1">IF(AND($A67&lt;&gt;"",$A67&lt;&gt;"fin"),IF(INDEX(Recettes!$A$2:$T$5000,$B67,L$1)="","",INDEX(Recettes!$A$2:$T$5000,$B67,L$1)),"")</f>
        <v/>
      </c>
      <c r="M67" s="81" t="str" cm="1">
        <f t="array" aca="1" ref="M67" ca="1">IF(AND($A67&lt;&gt;"",$A67&lt;&gt;"fin"),IF(INDEX(Recettes!$A$2:$T$5000,$B67,M$1)="","",INDEX(Recettes!$A$2:$T$5000,$B67,M$1)),"")</f>
        <v/>
      </c>
      <c r="N67" s="81" t="str" cm="1">
        <f t="array" aca="1" ref="N67" ca="1">IF(AND($A67&lt;&gt;"",$A67&lt;&gt;"fin"),IF(INDEX(Recettes!$A$2:$T$5000,$B67,N$1)="","",INDEX(Recettes!$A$2:$T$5000,$B67,N$1)),"")</f>
        <v/>
      </c>
      <c r="O67" s="81" t="str" cm="1">
        <f t="array" aca="1" ref="O67" ca="1">IF(AND($A67&lt;&gt;"",$A67&lt;&gt;"fin"),IF(INDEX(Recettes!$A$2:$T$5000,$B67,O$1)="","",INDEX(Recettes!$A$2:$T$5000,$B67,O$1)),"")</f>
        <v/>
      </c>
      <c r="P67" s="81" t="str" cm="1">
        <f t="array" aca="1" ref="P67" ca="1">IF(AND($A67&lt;&gt;"",$A67&lt;&gt;"fin"),IF(INDEX(Recettes!$A$2:$T$5000,$B67,P$1)="","",INDEX(Recettes!$A$2:$T$5000,$B67,P$1)),"")</f>
        <v/>
      </c>
      <c r="Q67" s="81" t="str" cm="1">
        <f t="array" aca="1" ref="Q67" ca="1">IF(AND($A67&lt;&gt;"",$A67&lt;&gt;"fin"),IF(INDEX(Recettes!$A$2:$T$5000,$B67,Q$1)="","",INDEX(Recettes!$A$2:$T$5000,$B67,Q$1)),"")</f>
        <v/>
      </c>
      <c r="R67" s="81" t="str" cm="1">
        <f t="array" aca="1" ref="R67" ca="1">IF(AND($A67&lt;&gt;"",$A67&lt;&gt;"fin"),IF(INDEX(Recettes!$A$2:$T$5000,$B67,R$1)="","",INDEX(Recettes!$A$2:$T$5000,$B67,R$1)),"")</f>
        <v/>
      </c>
      <c r="S67" s="81" t="str" cm="1">
        <f t="array" aca="1" ref="S67" ca="1">IF(AND($A67&lt;&gt;"",$A67&lt;&gt;"fin"),IF(INDEX(Recettes!$A$2:$T$5000,$B67,S$1)="","",INDEX(Recettes!$A$2:$T$5000,$B67,S$1)),"")</f>
        <v/>
      </c>
      <c r="T67" s="81" t="str" cm="1">
        <f t="array" aca="1" ref="T67" ca="1">IF(AND($A67&lt;&gt;"",$A67&lt;&gt;"fin"),IF(INDEX(Recettes!$A$2:$T$5000,$B67,T$1)="","",INDEX(Recettes!$A$2:$T$5000,$B67,T$1)),"")</f>
        <v/>
      </c>
    </row>
    <row r="68" spans="1:20" x14ac:dyDescent="0.25">
      <c r="A68" t="str">
        <f ca="1">IF(OR(A67="",A67="fin"),"",IF(ISNA(MATCH($F$3,OFFSET(Recettes!$F$2:$F$5000,B67,0),0)),"fin",MATCH($F$3,OFFSET(Recettes!$F$2:$F$5000,B67,0),0)))</f>
        <v/>
      </c>
      <c r="B68" t="str">
        <f t="shared" ca="1" si="0"/>
        <v/>
      </c>
      <c r="D68" s="79" t="str" cm="1">
        <f t="array" aca="1" ref="D68" ca="1">IF(AND($A68&lt;&gt;"",$A68&lt;&gt;"fin"),IF(INDEX(Recettes!$A$2:$O$5000,$B68,D$1)="","",INDEX(Recettes!$A$2:$O$5000,$B68,D$1)),"")</f>
        <v/>
      </c>
      <c r="E68" t="str" cm="1">
        <f t="array" aca="1" ref="E68" ca="1">IF(AND($A68&lt;&gt;"",$A68&lt;&gt;"fin"),IF(INDEX(Recettes!$A$2:$O$5000,$B68,E$1)="","",INDEX(Recettes!$A$2:$O$5000,$B68,E$1)),"")</f>
        <v/>
      </c>
      <c r="F68" t="str" cm="1">
        <f t="array" aca="1" ref="F68" ca="1">IF(AND($A68&lt;&gt;"",$A68&lt;&gt;"fin"),IF(INDEX(Recettes!$A$2:$O$5000,$B68,F$1)="","",INDEX(Recettes!$A$2:$O$5000,$B68,F$1)),"")</f>
        <v/>
      </c>
      <c r="G68" s="13" t="str" cm="1">
        <f t="array" aca="1" ref="G68" ca="1">IF(AND($A68&lt;&gt;"",$A68&lt;&gt;"fin"),IF(INDEX(Recettes!$A$2:$O$5000,$B68,G$1)="","",INDEX(Recettes!$A$2:$O$5000,$B68,G$1)),"")</f>
        <v/>
      </c>
      <c r="H68" s="11" t="str" cm="1">
        <f t="array" aca="1" ref="H68" ca="1">IF(AND($A68&lt;&gt;"",$A68&lt;&gt;"fin"),IF(INDEX(Recettes!$A$2:$O$5000,$B68,H$1)="","",INDEX(Recettes!$A$2:$O$5000,$B68,H$1)),"")</f>
        <v/>
      </c>
      <c r="I68" t="str" cm="1">
        <f t="array" aca="1" ref="I68" ca="1">IF(AND($A68&lt;&gt;"",$A68&lt;&gt;"fin"),IF(INDEX(Recettes!$A$2:$O$5000,$B68,I$1)="","",INDEX(Recettes!$A$2:$O$5000,$B68,I$1)),"")</f>
        <v/>
      </c>
      <c r="J68" s="81" t="str" cm="1">
        <f t="array" aca="1" ref="J68" ca="1">IF(AND($A68&lt;&gt;"",$A68&lt;&gt;"fin"),IF(INDEX(Recettes!$A$2:$O$5000,$B68,J$1)="","",INDEX(Recettes!$A$2:$O$5000,$B68,J$1)),"")</f>
        <v/>
      </c>
      <c r="K68" s="81" t="str" cm="1">
        <f t="array" aca="1" ref="K68" ca="1">IF(AND($A68&lt;&gt;"",$A68&lt;&gt;"fin"),IF(INDEX(Recettes!$A$2:$T$5000,$B68,K$1)="","",INDEX(Recettes!$A$2:$T$5000,$B68,K$1)),"")</f>
        <v/>
      </c>
      <c r="L68" s="81" t="str" cm="1">
        <f t="array" aca="1" ref="L68" ca="1">IF(AND($A68&lt;&gt;"",$A68&lt;&gt;"fin"),IF(INDEX(Recettes!$A$2:$T$5000,$B68,L$1)="","",INDEX(Recettes!$A$2:$T$5000,$B68,L$1)),"")</f>
        <v/>
      </c>
      <c r="M68" s="81" t="str" cm="1">
        <f t="array" aca="1" ref="M68" ca="1">IF(AND($A68&lt;&gt;"",$A68&lt;&gt;"fin"),IF(INDEX(Recettes!$A$2:$T$5000,$B68,M$1)="","",INDEX(Recettes!$A$2:$T$5000,$B68,M$1)),"")</f>
        <v/>
      </c>
      <c r="N68" s="81" t="str" cm="1">
        <f t="array" aca="1" ref="N68" ca="1">IF(AND($A68&lt;&gt;"",$A68&lt;&gt;"fin"),IF(INDEX(Recettes!$A$2:$T$5000,$B68,N$1)="","",INDEX(Recettes!$A$2:$T$5000,$B68,N$1)),"")</f>
        <v/>
      </c>
      <c r="O68" s="81" t="str" cm="1">
        <f t="array" aca="1" ref="O68" ca="1">IF(AND($A68&lt;&gt;"",$A68&lt;&gt;"fin"),IF(INDEX(Recettes!$A$2:$T$5000,$B68,O$1)="","",INDEX(Recettes!$A$2:$T$5000,$B68,O$1)),"")</f>
        <v/>
      </c>
      <c r="P68" s="81" t="str" cm="1">
        <f t="array" aca="1" ref="P68" ca="1">IF(AND($A68&lt;&gt;"",$A68&lt;&gt;"fin"),IF(INDEX(Recettes!$A$2:$T$5000,$B68,P$1)="","",INDEX(Recettes!$A$2:$T$5000,$B68,P$1)),"")</f>
        <v/>
      </c>
      <c r="Q68" s="81" t="str" cm="1">
        <f t="array" aca="1" ref="Q68" ca="1">IF(AND($A68&lt;&gt;"",$A68&lt;&gt;"fin"),IF(INDEX(Recettes!$A$2:$T$5000,$B68,Q$1)="","",INDEX(Recettes!$A$2:$T$5000,$B68,Q$1)),"")</f>
        <v/>
      </c>
      <c r="R68" s="81" t="str" cm="1">
        <f t="array" aca="1" ref="R68" ca="1">IF(AND($A68&lt;&gt;"",$A68&lt;&gt;"fin"),IF(INDEX(Recettes!$A$2:$T$5000,$B68,R$1)="","",INDEX(Recettes!$A$2:$T$5000,$B68,R$1)),"")</f>
        <v/>
      </c>
      <c r="S68" s="81" t="str" cm="1">
        <f t="array" aca="1" ref="S68" ca="1">IF(AND($A68&lt;&gt;"",$A68&lt;&gt;"fin"),IF(INDEX(Recettes!$A$2:$T$5000,$B68,S$1)="","",INDEX(Recettes!$A$2:$T$5000,$B68,S$1)),"")</f>
        <v/>
      </c>
      <c r="T68" s="81" t="str" cm="1">
        <f t="array" aca="1" ref="T68" ca="1">IF(AND($A68&lt;&gt;"",$A68&lt;&gt;"fin"),IF(INDEX(Recettes!$A$2:$T$5000,$B68,T$1)="","",INDEX(Recettes!$A$2:$T$5000,$B68,T$1)),"")</f>
        <v/>
      </c>
    </row>
    <row r="69" spans="1:20" x14ac:dyDescent="0.25">
      <c r="A69" t="str">
        <f ca="1">IF(OR(A68="",A68="fin"),"",IF(ISNA(MATCH($F$3,OFFSET(Recettes!$F$2:$F$5000,B68,0),0)),"fin",MATCH($F$3,OFFSET(Recettes!$F$2:$F$5000,B68,0),0)))</f>
        <v/>
      </c>
      <c r="B69" t="str">
        <f t="shared" ca="1" si="0"/>
        <v/>
      </c>
      <c r="D69" s="79" t="str" cm="1">
        <f t="array" aca="1" ref="D69" ca="1">IF(AND($A69&lt;&gt;"",$A69&lt;&gt;"fin"),IF(INDEX(Recettes!$A$2:$O$5000,$B69,D$1)="","",INDEX(Recettes!$A$2:$O$5000,$B69,D$1)),"")</f>
        <v/>
      </c>
      <c r="E69" t="str" cm="1">
        <f t="array" aca="1" ref="E69" ca="1">IF(AND($A69&lt;&gt;"",$A69&lt;&gt;"fin"),IF(INDEX(Recettes!$A$2:$O$5000,$B69,E$1)="","",INDEX(Recettes!$A$2:$O$5000,$B69,E$1)),"")</f>
        <v/>
      </c>
      <c r="F69" t="str" cm="1">
        <f t="array" aca="1" ref="F69" ca="1">IF(AND($A69&lt;&gt;"",$A69&lt;&gt;"fin"),IF(INDEX(Recettes!$A$2:$O$5000,$B69,F$1)="","",INDEX(Recettes!$A$2:$O$5000,$B69,F$1)),"")</f>
        <v/>
      </c>
      <c r="G69" s="13" t="str" cm="1">
        <f t="array" aca="1" ref="G69" ca="1">IF(AND($A69&lt;&gt;"",$A69&lt;&gt;"fin"),IF(INDEX(Recettes!$A$2:$O$5000,$B69,G$1)="","",INDEX(Recettes!$A$2:$O$5000,$B69,G$1)),"")</f>
        <v/>
      </c>
      <c r="H69" s="11" t="str" cm="1">
        <f t="array" aca="1" ref="H69" ca="1">IF(AND($A69&lt;&gt;"",$A69&lt;&gt;"fin"),IF(INDEX(Recettes!$A$2:$O$5000,$B69,H$1)="","",INDEX(Recettes!$A$2:$O$5000,$B69,H$1)),"")</f>
        <v/>
      </c>
      <c r="I69" t="str" cm="1">
        <f t="array" aca="1" ref="I69" ca="1">IF(AND($A69&lt;&gt;"",$A69&lt;&gt;"fin"),IF(INDEX(Recettes!$A$2:$O$5000,$B69,I$1)="","",INDEX(Recettes!$A$2:$O$5000,$B69,I$1)),"")</f>
        <v/>
      </c>
      <c r="J69" s="81" t="str" cm="1">
        <f t="array" aca="1" ref="J69" ca="1">IF(AND($A69&lt;&gt;"",$A69&lt;&gt;"fin"),IF(INDEX(Recettes!$A$2:$O$5000,$B69,J$1)="","",INDEX(Recettes!$A$2:$O$5000,$B69,J$1)),"")</f>
        <v/>
      </c>
      <c r="K69" s="81" t="str" cm="1">
        <f t="array" aca="1" ref="K69" ca="1">IF(AND($A69&lt;&gt;"",$A69&lt;&gt;"fin"),IF(INDEX(Recettes!$A$2:$T$5000,$B69,K$1)="","",INDEX(Recettes!$A$2:$T$5000,$B69,K$1)),"")</f>
        <v/>
      </c>
      <c r="L69" s="81" t="str" cm="1">
        <f t="array" aca="1" ref="L69" ca="1">IF(AND($A69&lt;&gt;"",$A69&lt;&gt;"fin"),IF(INDEX(Recettes!$A$2:$T$5000,$B69,L$1)="","",INDEX(Recettes!$A$2:$T$5000,$B69,L$1)),"")</f>
        <v/>
      </c>
      <c r="M69" s="81" t="str" cm="1">
        <f t="array" aca="1" ref="M69" ca="1">IF(AND($A69&lt;&gt;"",$A69&lt;&gt;"fin"),IF(INDEX(Recettes!$A$2:$T$5000,$B69,M$1)="","",INDEX(Recettes!$A$2:$T$5000,$B69,M$1)),"")</f>
        <v/>
      </c>
      <c r="N69" s="81" t="str" cm="1">
        <f t="array" aca="1" ref="N69" ca="1">IF(AND($A69&lt;&gt;"",$A69&lt;&gt;"fin"),IF(INDEX(Recettes!$A$2:$T$5000,$B69,N$1)="","",INDEX(Recettes!$A$2:$T$5000,$B69,N$1)),"")</f>
        <v/>
      </c>
      <c r="O69" s="81" t="str" cm="1">
        <f t="array" aca="1" ref="O69" ca="1">IF(AND($A69&lt;&gt;"",$A69&lt;&gt;"fin"),IF(INDEX(Recettes!$A$2:$T$5000,$B69,O$1)="","",INDEX(Recettes!$A$2:$T$5000,$B69,O$1)),"")</f>
        <v/>
      </c>
      <c r="P69" s="81" t="str" cm="1">
        <f t="array" aca="1" ref="P69" ca="1">IF(AND($A69&lt;&gt;"",$A69&lt;&gt;"fin"),IF(INDEX(Recettes!$A$2:$T$5000,$B69,P$1)="","",INDEX(Recettes!$A$2:$T$5000,$B69,P$1)),"")</f>
        <v/>
      </c>
      <c r="Q69" s="81" t="str" cm="1">
        <f t="array" aca="1" ref="Q69" ca="1">IF(AND($A69&lt;&gt;"",$A69&lt;&gt;"fin"),IF(INDEX(Recettes!$A$2:$T$5000,$B69,Q$1)="","",INDEX(Recettes!$A$2:$T$5000,$B69,Q$1)),"")</f>
        <v/>
      </c>
      <c r="R69" s="81" t="str" cm="1">
        <f t="array" aca="1" ref="R69" ca="1">IF(AND($A69&lt;&gt;"",$A69&lt;&gt;"fin"),IF(INDEX(Recettes!$A$2:$T$5000,$B69,R$1)="","",INDEX(Recettes!$A$2:$T$5000,$B69,R$1)),"")</f>
        <v/>
      </c>
      <c r="S69" s="81" t="str" cm="1">
        <f t="array" aca="1" ref="S69" ca="1">IF(AND($A69&lt;&gt;"",$A69&lt;&gt;"fin"),IF(INDEX(Recettes!$A$2:$T$5000,$B69,S$1)="","",INDEX(Recettes!$A$2:$T$5000,$B69,S$1)),"")</f>
        <v/>
      </c>
      <c r="T69" s="81" t="str" cm="1">
        <f t="array" aca="1" ref="T69" ca="1">IF(AND($A69&lt;&gt;"",$A69&lt;&gt;"fin"),IF(INDEX(Recettes!$A$2:$T$5000,$B69,T$1)="","",INDEX(Recettes!$A$2:$T$5000,$B69,T$1)),"")</f>
        <v/>
      </c>
    </row>
    <row r="70" spans="1:20" x14ac:dyDescent="0.25">
      <c r="A70" t="str">
        <f ca="1">IF(OR(A69="",A69="fin"),"",IF(ISNA(MATCH($F$3,OFFSET(Recettes!$F$2:$F$5000,B69,0),0)),"fin",MATCH($F$3,OFFSET(Recettes!$F$2:$F$5000,B69,0),0)))</f>
        <v/>
      </c>
      <c r="B70" t="str">
        <f t="shared" ca="1" si="0"/>
        <v/>
      </c>
      <c r="D70" s="79" t="str" cm="1">
        <f t="array" aca="1" ref="D70" ca="1">IF(AND($A70&lt;&gt;"",$A70&lt;&gt;"fin"),IF(INDEX(Recettes!$A$2:$O$5000,$B70,D$1)="","",INDEX(Recettes!$A$2:$O$5000,$B70,D$1)),"")</f>
        <v/>
      </c>
      <c r="E70" t="str" cm="1">
        <f t="array" aca="1" ref="E70" ca="1">IF(AND($A70&lt;&gt;"",$A70&lt;&gt;"fin"),IF(INDEX(Recettes!$A$2:$O$5000,$B70,E$1)="","",INDEX(Recettes!$A$2:$O$5000,$B70,E$1)),"")</f>
        <v/>
      </c>
      <c r="F70" t="str" cm="1">
        <f t="array" aca="1" ref="F70" ca="1">IF(AND($A70&lt;&gt;"",$A70&lt;&gt;"fin"),IF(INDEX(Recettes!$A$2:$O$5000,$B70,F$1)="","",INDEX(Recettes!$A$2:$O$5000,$B70,F$1)),"")</f>
        <v/>
      </c>
      <c r="G70" s="13" t="str" cm="1">
        <f t="array" aca="1" ref="G70" ca="1">IF(AND($A70&lt;&gt;"",$A70&lt;&gt;"fin"),IF(INDEX(Recettes!$A$2:$O$5000,$B70,G$1)="","",INDEX(Recettes!$A$2:$O$5000,$B70,G$1)),"")</f>
        <v/>
      </c>
      <c r="H70" s="11" t="str" cm="1">
        <f t="array" aca="1" ref="H70" ca="1">IF(AND($A70&lt;&gt;"",$A70&lt;&gt;"fin"),IF(INDEX(Recettes!$A$2:$O$5000,$B70,H$1)="","",INDEX(Recettes!$A$2:$O$5000,$B70,H$1)),"")</f>
        <v/>
      </c>
      <c r="I70" t="str" cm="1">
        <f t="array" aca="1" ref="I70" ca="1">IF(AND($A70&lt;&gt;"",$A70&lt;&gt;"fin"),IF(INDEX(Recettes!$A$2:$O$5000,$B70,I$1)="","",INDEX(Recettes!$A$2:$O$5000,$B70,I$1)),"")</f>
        <v/>
      </c>
      <c r="J70" s="81" t="str" cm="1">
        <f t="array" aca="1" ref="J70" ca="1">IF(AND($A70&lt;&gt;"",$A70&lt;&gt;"fin"),IF(INDEX(Recettes!$A$2:$O$5000,$B70,J$1)="","",INDEX(Recettes!$A$2:$O$5000,$B70,J$1)),"")</f>
        <v/>
      </c>
      <c r="K70" s="81" t="str" cm="1">
        <f t="array" aca="1" ref="K70" ca="1">IF(AND($A70&lt;&gt;"",$A70&lt;&gt;"fin"),IF(INDEX(Recettes!$A$2:$T$5000,$B70,K$1)="","",INDEX(Recettes!$A$2:$T$5000,$B70,K$1)),"")</f>
        <v/>
      </c>
      <c r="L70" s="81" t="str" cm="1">
        <f t="array" aca="1" ref="L70" ca="1">IF(AND($A70&lt;&gt;"",$A70&lt;&gt;"fin"),IF(INDEX(Recettes!$A$2:$T$5000,$B70,L$1)="","",INDEX(Recettes!$A$2:$T$5000,$B70,L$1)),"")</f>
        <v/>
      </c>
      <c r="M70" s="81" t="str" cm="1">
        <f t="array" aca="1" ref="M70" ca="1">IF(AND($A70&lt;&gt;"",$A70&lt;&gt;"fin"),IF(INDEX(Recettes!$A$2:$T$5000,$B70,M$1)="","",INDEX(Recettes!$A$2:$T$5000,$B70,M$1)),"")</f>
        <v/>
      </c>
      <c r="N70" s="81" t="str" cm="1">
        <f t="array" aca="1" ref="N70" ca="1">IF(AND($A70&lt;&gt;"",$A70&lt;&gt;"fin"),IF(INDEX(Recettes!$A$2:$T$5000,$B70,N$1)="","",INDEX(Recettes!$A$2:$T$5000,$B70,N$1)),"")</f>
        <v/>
      </c>
      <c r="O70" s="81" t="str" cm="1">
        <f t="array" aca="1" ref="O70" ca="1">IF(AND($A70&lt;&gt;"",$A70&lt;&gt;"fin"),IF(INDEX(Recettes!$A$2:$T$5000,$B70,O$1)="","",INDEX(Recettes!$A$2:$T$5000,$B70,O$1)),"")</f>
        <v/>
      </c>
      <c r="P70" s="81" t="str" cm="1">
        <f t="array" aca="1" ref="P70" ca="1">IF(AND($A70&lt;&gt;"",$A70&lt;&gt;"fin"),IF(INDEX(Recettes!$A$2:$T$5000,$B70,P$1)="","",INDEX(Recettes!$A$2:$T$5000,$B70,P$1)),"")</f>
        <v/>
      </c>
      <c r="Q70" s="81" t="str" cm="1">
        <f t="array" aca="1" ref="Q70" ca="1">IF(AND($A70&lt;&gt;"",$A70&lt;&gt;"fin"),IF(INDEX(Recettes!$A$2:$T$5000,$B70,Q$1)="","",INDEX(Recettes!$A$2:$T$5000,$B70,Q$1)),"")</f>
        <v/>
      </c>
      <c r="R70" s="81" t="str" cm="1">
        <f t="array" aca="1" ref="R70" ca="1">IF(AND($A70&lt;&gt;"",$A70&lt;&gt;"fin"),IF(INDEX(Recettes!$A$2:$T$5000,$B70,R$1)="","",INDEX(Recettes!$A$2:$T$5000,$B70,R$1)),"")</f>
        <v/>
      </c>
      <c r="S70" s="81" t="str" cm="1">
        <f t="array" aca="1" ref="S70" ca="1">IF(AND($A70&lt;&gt;"",$A70&lt;&gt;"fin"),IF(INDEX(Recettes!$A$2:$T$5000,$B70,S$1)="","",INDEX(Recettes!$A$2:$T$5000,$B70,S$1)),"")</f>
        <v/>
      </c>
      <c r="T70" s="81" t="str" cm="1">
        <f t="array" aca="1" ref="T70" ca="1">IF(AND($A70&lt;&gt;"",$A70&lt;&gt;"fin"),IF(INDEX(Recettes!$A$2:$T$5000,$B70,T$1)="","",INDEX(Recettes!$A$2:$T$5000,$B70,T$1)),"")</f>
        <v/>
      </c>
    </row>
    <row r="71" spans="1:20" x14ac:dyDescent="0.25">
      <c r="A71" t="str">
        <f ca="1">IF(OR(A70="",A70="fin"),"",IF(ISNA(MATCH($F$3,OFFSET(Recettes!$F$2:$F$5000,B70,0),0)),"fin",MATCH($F$3,OFFSET(Recettes!$F$2:$F$5000,B70,0),0)))</f>
        <v/>
      </c>
      <c r="B71" t="str">
        <f t="shared" ca="1" si="0"/>
        <v/>
      </c>
      <c r="D71" s="79" t="str" cm="1">
        <f t="array" aca="1" ref="D71" ca="1">IF(AND($A71&lt;&gt;"",$A71&lt;&gt;"fin"),IF(INDEX(Recettes!$A$2:$O$5000,$B71,D$1)="","",INDEX(Recettes!$A$2:$O$5000,$B71,D$1)),"")</f>
        <v/>
      </c>
      <c r="E71" t="str" cm="1">
        <f t="array" aca="1" ref="E71" ca="1">IF(AND($A71&lt;&gt;"",$A71&lt;&gt;"fin"),IF(INDEX(Recettes!$A$2:$O$5000,$B71,E$1)="","",INDEX(Recettes!$A$2:$O$5000,$B71,E$1)),"")</f>
        <v/>
      </c>
      <c r="F71" t="str" cm="1">
        <f t="array" aca="1" ref="F71" ca="1">IF(AND($A71&lt;&gt;"",$A71&lt;&gt;"fin"),IF(INDEX(Recettes!$A$2:$O$5000,$B71,F$1)="","",INDEX(Recettes!$A$2:$O$5000,$B71,F$1)),"")</f>
        <v/>
      </c>
      <c r="G71" s="13" t="str" cm="1">
        <f t="array" aca="1" ref="G71" ca="1">IF(AND($A71&lt;&gt;"",$A71&lt;&gt;"fin"),IF(INDEX(Recettes!$A$2:$O$5000,$B71,G$1)="","",INDEX(Recettes!$A$2:$O$5000,$B71,G$1)),"")</f>
        <v/>
      </c>
      <c r="H71" s="11" t="str" cm="1">
        <f t="array" aca="1" ref="H71" ca="1">IF(AND($A71&lt;&gt;"",$A71&lt;&gt;"fin"),IF(INDEX(Recettes!$A$2:$O$5000,$B71,H$1)="","",INDEX(Recettes!$A$2:$O$5000,$B71,H$1)),"")</f>
        <v/>
      </c>
      <c r="I71" t="str" cm="1">
        <f t="array" aca="1" ref="I71" ca="1">IF(AND($A71&lt;&gt;"",$A71&lt;&gt;"fin"),IF(INDEX(Recettes!$A$2:$O$5000,$B71,I$1)="","",INDEX(Recettes!$A$2:$O$5000,$B71,I$1)),"")</f>
        <v/>
      </c>
      <c r="J71" s="81" t="str" cm="1">
        <f t="array" aca="1" ref="J71" ca="1">IF(AND($A71&lt;&gt;"",$A71&lt;&gt;"fin"),IF(INDEX(Recettes!$A$2:$O$5000,$B71,J$1)="","",INDEX(Recettes!$A$2:$O$5000,$B71,J$1)),"")</f>
        <v/>
      </c>
      <c r="K71" s="81" t="str" cm="1">
        <f t="array" aca="1" ref="K71" ca="1">IF(AND($A71&lt;&gt;"",$A71&lt;&gt;"fin"),IF(INDEX(Recettes!$A$2:$T$5000,$B71,K$1)="","",INDEX(Recettes!$A$2:$T$5000,$B71,K$1)),"")</f>
        <v/>
      </c>
      <c r="L71" s="81" t="str" cm="1">
        <f t="array" aca="1" ref="L71" ca="1">IF(AND($A71&lt;&gt;"",$A71&lt;&gt;"fin"),IF(INDEX(Recettes!$A$2:$T$5000,$B71,L$1)="","",INDEX(Recettes!$A$2:$T$5000,$B71,L$1)),"")</f>
        <v/>
      </c>
      <c r="M71" s="81" t="str" cm="1">
        <f t="array" aca="1" ref="M71" ca="1">IF(AND($A71&lt;&gt;"",$A71&lt;&gt;"fin"),IF(INDEX(Recettes!$A$2:$T$5000,$B71,M$1)="","",INDEX(Recettes!$A$2:$T$5000,$B71,M$1)),"")</f>
        <v/>
      </c>
      <c r="N71" s="81" t="str" cm="1">
        <f t="array" aca="1" ref="N71" ca="1">IF(AND($A71&lt;&gt;"",$A71&lt;&gt;"fin"),IF(INDEX(Recettes!$A$2:$T$5000,$B71,N$1)="","",INDEX(Recettes!$A$2:$T$5000,$B71,N$1)),"")</f>
        <v/>
      </c>
      <c r="O71" s="81" t="str" cm="1">
        <f t="array" aca="1" ref="O71" ca="1">IF(AND($A71&lt;&gt;"",$A71&lt;&gt;"fin"),IF(INDEX(Recettes!$A$2:$T$5000,$B71,O$1)="","",INDEX(Recettes!$A$2:$T$5000,$B71,O$1)),"")</f>
        <v/>
      </c>
      <c r="P71" s="81" t="str" cm="1">
        <f t="array" aca="1" ref="P71" ca="1">IF(AND($A71&lt;&gt;"",$A71&lt;&gt;"fin"),IF(INDEX(Recettes!$A$2:$T$5000,$B71,P$1)="","",INDEX(Recettes!$A$2:$T$5000,$B71,P$1)),"")</f>
        <v/>
      </c>
      <c r="Q71" s="81" t="str" cm="1">
        <f t="array" aca="1" ref="Q71" ca="1">IF(AND($A71&lt;&gt;"",$A71&lt;&gt;"fin"),IF(INDEX(Recettes!$A$2:$T$5000,$B71,Q$1)="","",INDEX(Recettes!$A$2:$T$5000,$B71,Q$1)),"")</f>
        <v/>
      </c>
      <c r="R71" s="81" t="str" cm="1">
        <f t="array" aca="1" ref="R71" ca="1">IF(AND($A71&lt;&gt;"",$A71&lt;&gt;"fin"),IF(INDEX(Recettes!$A$2:$T$5000,$B71,R$1)="","",INDEX(Recettes!$A$2:$T$5000,$B71,R$1)),"")</f>
        <v/>
      </c>
      <c r="S71" s="81" t="str" cm="1">
        <f t="array" aca="1" ref="S71" ca="1">IF(AND($A71&lt;&gt;"",$A71&lt;&gt;"fin"),IF(INDEX(Recettes!$A$2:$T$5000,$B71,S$1)="","",INDEX(Recettes!$A$2:$T$5000,$B71,S$1)),"")</f>
        <v/>
      </c>
      <c r="T71" s="81" t="str" cm="1">
        <f t="array" aca="1" ref="T71" ca="1">IF(AND($A71&lt;&gt;"",$A71&lt;&gt;"fin"),IF(INDEX(Recettes!$A$2:$T$5000,$B71,T$1)="","",INDEX(Recettes!$A$2:$T$5000,$B71,T$1)),"")</f>
        <v/>
      </c>
    </row>
    <row r="72" spans="1:20" x14ac:dyDescent="0.25">
      <c r="A72" t="str">
        <f ca="1">IF(OR(A71="",A71="fin"),"",IF(ISNA(MATCH($F$3,OFFSET(Recettes!$F$2:$F$5000,B71,0),0)),"fin",MATCH($F$3,OFFSET(Recettes!$F$2:$F$5000,B71,0),0)))</f>
        <v/>
      </c>
      <c r="B72" t="str">
        <f t="shared" ca="1" si="0"/>
        <v/>
      </c>
      <c r="D72" s="79" t="str" cm="1">
        <f t="array" aca="1" ref="D72" ca="1">IF(AND($A72&lt;&gt;"",$A72&lt;&gt;"fin"),IF(INDEX(Recettes!$A$2:$O$5000,$B72,D$1)="","",INDEX(Recettes!$A$2:$O$5000,$B72,D$1)),"")</f>
        <v/>
      </c>
      <c r="E72" t="str" cm="1">
        <f t="array" aca="1" ref="E72" ca="1">IF(AND($A72&lt;&gt;"",$A72&lt;&gt;"fin"),IF(INDEX(Recettes!$A$2:$O$5000,$B72,E$1)="","",INDEX(Recettes!$A$2:$O$5000,$B72,E$1)),"")</f>
        <v/>
      </c>
      <c r="F72" t="str" cm="1">
        <f t="array" aca="1" ref="F72" ca="1">IF(AND($A72&lt;&gt;"",$A72&lt;&gt;"fin"),IF(INDEX(Recettes!$A$2:$O$5000,$B72,F$1)="","",INDEX(Recettes!$A$2:$O$5000,$B72,F$1)),"")</f>
        <v/>
      </c>
      <c r="G72" s="13" t="str" cm="1">
        <f t="array" aca="1" ref="G72" ca="1">IF(AND($A72&lt;&gt;"",$A72&lt;&gt;"fin"),IF(INDEX(Recettes!$A$2:$O$5000,$B72,G$1)="","",INDEX(Recettes!$A$2:$O$5000,$B72,G$1)),"")</f>
        <v/>
      </c>
      <c r="H72" s="11" t="str" cm="1">
        <f t="array" aca="1" ref="H72" ca="1">IF(AND($A72&lt;&gt;"",$A72&lt;&gt;"fin"),IF(INDEX(Recettes!$A$2:$O$5000,$B72,H$1)="","",INDEX(Recettes!$A$2:$O$5000,$B72,H$1)),"")</f>
        <v/>
      </c>
      <c r="I72" t="str" cm="1">
        <f t="array" aca="1" ref="I72" ca="1">IF(AND($A72&lt;&gt;"",$A72&lt;&gt;"fin"),IF(INDEX(Recettes!$A$2:$O$5000,$B72,I$1)="","",INDEX(Recettes!$A$2:$O$5000,$B72,I$1)),"")</f>
        <v/>
      </c>
      <c r="J72" s="81" t="str" cm="1">
        <f t="array" aca="1" ref="J72" ca="1">IF(AND($A72&lt;&gt;"",$A72&lt;&gt;"fin"),IF(INDEX(Recettes!$A$2:$O$5000,$B72,J$1)="","",INDEX(Recettes!$A$2:$O$5000,$B72,J$1)),"")</f>
        <v/>
      </c>
      <c r="K72" s="81" t="str" cm="1">
        <f t="array" aca="1" ref="K72" ca="1">IF(AND($A72&lt;&gt;"",$A72&lt;&gt;"fin"),IF(INDEX(Recettes!$A$2:$T$5000,$B72,K$1)="","",INDEX(Recettes!$A$2:$T$5000,$B72,K$1)),"")</f>
        <v/>
      </c>
      <c r="L72" s="81" t="str" cm="1">
        <f t="array" aca="1" ref="L72" ca="1">IF(AND($A72&lt;&gt;"",$A72&lt;&gt;"fin"),IF(INDEX(Recettes!$A$2:$T$5000,$B72,L$1)="","",INDEX(Recettes!$A$2:$T$5000,$B72,L$1)),"")</f>
        <v/>
      </c>
      <c r="M72" s="81" t="str" cm="1">
        <f t="array" aca="1" ref="M72" ca="1">IF(AND($A72&lt;&gt;"",$A72&lt;&gt;"fin"),IF(INDEX(Recettes!$A$2:$T$5000,$B72,M$1)="","",INDEX(Recettes!$A$2:$T$5000,$B72,M$1)),"")</f>
        <v/>
      </c>
      <c r="N72" s="81" t="str" cm="1">
        <f t="array" aca="1" ref="N72" ca="1">IF(AND($A72&lt;&gt;"",$A72&lt;&gt;"fin"),IF(INDEX(Recettes!$A$2:$T$5000,$B72,N$1)="","",INDEX(Recettes!$A$2:$T$5000,$B72,N$1)),"")</f>
        <v/>
      </c>
      <c r="O72" s="81" t="str" cm="1">
        <f t="array" aca="1" ref="O72" ca="1">IF(AND($A72&lt;&gt;"",$A72&lt;&gt;"fin"),IF(INDEX(Recettes!$A$2:$T$5000,$B72,O$1)="","",INDEX(Recettes!$A$2:$T$5000,$B72,O$1)),"")</f>
        <v/>
      </c>
      <c r="P72" s="81" t="str" cm="1">
        <f t="array" aca="1" ref="P72" ca="1">IF(AND($A72&lt;&gt;"",$A72&lt;&gt;"fin"),IF(INDEX(Recettes!$A$2:$T$5000,$B72,P$1)="","",INDEX(Recettes!$A$2:$T$5000,$B72,P$1)),"")</f>
        <v/>
      </c>
      <c r="Q72" s="81" t="str" cm="1">
        <f t="array" aca="1" ref="Q72" ca="1">IF(AND($A72&lt;&gt;"",$A72&lt;&gt;"fin"),IF(INDEX(Recettes!$A$2:$T$5000,$B72,Q$1)="","",INDEX(Recettes!$A$2:$T$5000,$B72,Q$1)),"")</f>
        <v/>
      </c>
      <c r="R72" s="81" t="str" cm="1">
        <f t="array" aca="1" ref="R72" ca="1">IF(AND($A72&lt;&gt;"",$A72&lt;&gt;"fin"),IF(INDEX(Recettes!$A$2:$T$5000,$B72,R$1)="","",INDEX(Recettes!$A$2:$T$5000,$B72,R$1)),"")</f>
        <v/>
      </c>
      <c r="S72" s="81" t="str" cm="1">
        <f t="array" aca="1" ref="S72" ca="1">IF(AND($A72&lt;&gt;"",$A72&lt;&gt;"fin"),IF(INDEX(Recettes!$A$2:$T$5000,$B72,S$1)="","",INDEX(Recettes!$A$2:$T$5000,$B72,S$1)),"")</f>
        <v/>
      </c>
      <c r="T72" s="81" t="str" cm="1">
        <f t="array" aca="1" ref="T72" ca="1">IF(AND($A72&lt;&gt;"",$A72&lt;&gt;"fin"),IF(INDEX(Recettes!$A$2:$T$5000,$B72,T$1)="","",INDEX(Recettes!$A$2:$T$5000,$B72,T$1)),"")</f>
        <v/>
      </c>
    </row>
    <row r="73" spans="1:20" x14ac:dyDescent="0.25">
      <c r="A73" t="str">
        <f ca="1">IF(OR(A72="",A72="fin"),"",IF(ISNA(MATCH($F$3,OFFSET(Recettes!$F$2:$F$5000,B72,0),0)),"fin",MATCH($F$3,OFFSET(Recettes!$F$2:$F$5000,B72,0),0)))</f>
        <v/>
      </c>
      <c r="B73" t="str">
        <f t="shared" ca="1" si="0"/>
        <v/>
      </c>
      <c r="D73" s="79" t="str" cm="1">
        <f t="array" aca="1" ref="D73" ca="1">IF(AND($A73&lt;&gt;"",$A73&lt;&gt;"fin"),IF(INDEX(Recettes!$A$2:$O$5000,$B73,D$1)="","",INDEX(Recettes!$A$2:$O$5000,$B73,D$1)),"")</f>
        <v/>
      </c>
      <c r="E73" t="str" cm="1">
        <f t="array" aca="1" ref="E73" ca="1">IF(AND($A73&lt;&gt;"",$A73&lt;&gt;"fin"),IF(INDEX(Recettes!$A$2:$O$5000,$B73,E$1)="","",INDEX(Recettes!$A$2:$O$5000,$B73,E$1)),"")</f>
        <v/>
      </c>
      <c r="F73" t="str" cm="1">
        <f t="array" aca="1" ref="F73" ca="1">IF(AND($A73&lt;&gt;"",$A73&lt;&gt;"fin"),IF(INDEX(Recettes!$A$2:$O$5000,$B73,F$1)="","",INDEX(Recettes!$A$2:$O$5000,$B73,F$1)),"")</f>
        <v/>
      </c>
      <c r="G73" s="13" t="str" cm="1">
        <f t="array" aca="1" ref="G73" ca="1">IF(AND($A73&lt;&gt;"",$A73&lt;&gt;"fin"),IF(INDEX(Recettes!$A$2:$O$5000,$B73,G$1)="","",INDEX(Recettes!$A$2:$O$5000,$B73,G$1)),"")</f>
        <v/>
      </c>
      <c r="H73" s="11" t="str" cm="1">
        <f t="array" aca="1" ref="H73" ca="1">IF(AND($A73&lt;&gt;"",$A73&lt;&gt;"fin"),IF(INDEX(Recettes!$A$2:$O$5000,$B73,H$1)="","",INDEX(Recettes!$A$2:$O$5000,$B73,H$1)),"")</f>
        <v/>
      </c>
      <c r="I73" t="str" cm="1">
        <f t="array" aca="1" ref="I73" ca="1">IF(AND($A73&lt;&gt;"",$A73&lt;&gt;"fin"),IF(INDEX(Recettes!$A$2:$O$5000,$B73,I$1)="","",INDEX(Recettes!$A$2:$O$5000,$B73,I$1)),"")</f>
        <v/>
      </c>
      <c r="J73" s="81" t="str" cm="1">
        <f t="array" aca="1" ref="J73" ca="1">IF(AND($A73&lt;&gt;"",$A73&lt;&gt;"fin"),IF(INDEX(Recettes!$A$2:$O$5000,$B73,J$1)="","",INDEX(Recettes!$A$2:$O$5000,$B73,J$1)),"")</f>
        <v/>
      </c>
      <c r="K73" s="81" t="str" cm="1">
        <f t="array" aca="1" ref="K73" ca="1">IF(AND($A73&lt;&gt;"",$A73&lt;&gt;"fin"),IF(INDEX(Recettes!$A$2:$T$5000,$B73,K$1)="","",INDEX(Recettes!$A$2:$T$5000,$B73,K$1)),"")</f>
        <v/>
      </c>
      <c r="L73" s="81" t="str" cm="1">
        <f t="array" aca="1" ref="L73" ca="1">IF(AND($A73&lt;&gt;"",$A73&lt;&gt;"fin"),IF(INDEX(Recettes!$A$2:$T$5000,$B73,L$1)="","",INDEX(Recettes!$A$2:$T$5000,$B73,L$1)),"")</f>
        <v/>
      </c>
      <c r="M73" s="81" t="str" cm="1">
        <f t="array" aca="1" ref="M73" ca="1">IF(AND($A73&lt;&gt;"",$A73&lt;&gt;"fin"),IF(INDEX(Recettes!$A$2:$T$5000,$B73,M$1)="","",INDEX(Recettes!$A$2:$T$5000,$B73,M$1)),"")</f>
        <v/>
      </c>
      <c r="N73" s="81" t="str" cm="1">
        <f t="array" aca="1" ref="N73" ca="1">IF(AND($A73&lt;&gt;"",$A73&lt;&gt;"fin"),IF(INDEX(Recettes!$A$2:$T$5000,$B73,N$1)="","",INDEX(Recettes!$A$2:$T$5000,$B73,N$1)),"")</f>
        <v/>
      </c>
      <c r="O73" s="81" t="str" cm="1">
        <f t="array" aca="1" ref="O73" ca="1">IF(AND($A73&lt;&gt;"",$A73&lt;&gt;"fin"),IF(INDEX(Recettes!$A$2:$T$5000,$B73,O$1)="","",INDEX(Recettes!$A$2:$T$5000,$B73,O$1)),"")</f>
        <v/>
      </c>
      <c r="P73" s="81" t="str" cm="1">
        <f t="array" aca="1" ref="P73" ca="1">IF(AND($A73&lt;&gt;"",$A73&lt;&gt;"fin"),IF(INDEX(Recettes!$A$2:$T$5000,$B73,P$1)="","",INDEX(Recettes!$A$2:$T$5000,$B73,P$1)),"")</f>
        <v/>
      </c>
      <c r="Q73" s="81" t="str" cm="1">
        <f t="array" aca="1" ref="Q73" ca="1">IF(AND($A73&lt;&gt;"",$A73&lt;&gt;"fin"),IF(INDEX(Recettes!$A$2:$T$5000,$B73,Q$1)="","",INDEX(Recettes!$A$2:$T$5000,$B73,Q$1)),"")</f>
        <v/>
      </c>
      <c r="R73" s="81" t="str" cm="1">
        <f t="array" aca="1" ref="R73" ca="1">IF(AND($A73&lt;&gt;"",$A73&lt;&gt;"fin"),IF(INDEX(Recettes!$A$2:$T$5000,$B73,R$1)="","",INDEX(Recettes!$A$2:$T$5000,$B73,R$1)),"")</f>
        <v/>
      </c>
      <c r="S73" s="81" t="str" cm="1">
        <f t="array" aca="1" ref="S73" ca="1">IF(AND($A73&lt;&gt;"",$A73&lt;&gt;"fin"),IF(INDEX(Recettes!$A$2:$T$5000,$B73,S$1)="","",INDEX(Recettes!$A$2:$T$5000,$B73,S$1)),"")</f>
        <v/>
      </c>
      <c r="T73" s="81" t="str" cm="1">
        <f t="array" aca="1" ref="T73" ca="1">IF(AND($A73&lt;&gt;"",$A73&lt;&gt;"fin"),IF(INDEX(Recettes!$A$2:$T$5000,$B73,T$1)="","",INDEX(Recettes!$A$2:$T$5000,$B73,T$1)),"")</f>
        <v/>
      </c>
    </row>
    <row r="74" spans="1:20" x14ac:dyDescent="0.25">
      <c r="A74" t="str">
        <f ca="1">IF(OR(A73="",A73="fin"),"",IF(ISNA(MATCH($F$3,OFFSET(Recettes!$F$2:$F$5000,B73,0),0)),"fin",MATCH($F$3,OFFSET(Recettes!$F$2:$F$5000,B73,0),0)))</f>
        <v/>
      </c>
      <c r="B74" t="str">
        <f t="shared" ref="B74:B137" ca="1" si="1">IF(OR(A74="", A74="fin"),"",IF(B73="",A74,B73+A74))</f>
        <v/>
      </c>
      <c r="D74" s="79" t="str" cm="1">
        <f t="array" aca="1" ref="D74" ca="1">IF(AND($A74&lt;&gt;"",$A74&lt;&gt;"fin"),IF(INDEX(Recettes!$A$2:$O$5000,$B74,D$1)="","",INDEX(Recettes!$A$2:$O$5000,$B74,D$1)),"")</f>
        <v/>
      </c>
      <c r="E74" t="str" cm="1">
        <f t="array" aca="1" ref="E74" ca="1">IF(AND($A74&lt;&gt;"",$A74&lt;&gt;"fin"),IF(INDEX(Recettes!$A$2:$O$5000,$B74,E$1)="","",INDEX(Recettes!$A$2:$O$5000,$B74,E$1)),"")</f>
        <v/>
      </c>
      <c r="F74" t="str" cm="1">
        <f t="array" aca="1" ref="F74" ca="1">IF(AND($A74&lt;&gt;"",$A74&lt;&gt;"fin"),IF(INDEX(Recettes!$A$2:$O$5000,$B74,F$1)="","",INDEX(Recettes!$A$2:$O$5000,$B74,F$1)),"")</f>
        <v/>
      </c>
      <c r="G74" s="13" t="str" cm="1">
        <f t="array" aca="1" ref="G74" ca="1">IF(AND($A74&lt;&gt;"",$A74&lt;&gt;"fin"),IF(INDEX(Recettes!$A$2:$O$5000,$B74,G$1)="","",INDEX(Recettes!$A$2:$O$5000,$B74,G$1)),"")</f>
        <v/>
      </c>
      <c r="H74" s="11" t="str" cm="1">
        <f t="array" aca="1" ref="H74" ca="1">IF(AND($A74&lt;&gt;"",$A74&lt;&gt;"fin"),IF(INDEX(Recettes!$A$2:$O$5000,$B74,H$1)="","",INDEX(Recettes!$A$2:$O$5000,$B74,H$1)),"")</f>
        <v/>
      </c>
      <c r="I74" t="str" cm="1">
        <f t="array" aca="1" ref="I74" ca="1">IF(AND($A74&lt;&gt;"",$A74&lt;&gt;"fin"),IF(INDEX(Recettes!$A$2:$O$5000,$B74,I$1)="","",INDEX(Recettes!$A$2:$O$5000,$B74,I$1)),"")</f>
        <v/>
      </c>
      <c r="J74" s="81" t="str" cm="1">
        <f t="array" aca="1" ref="J74" ca="1">IF(AND($A74&lt;&gt;"",$A74&lt;&gt;"fin"),IF(INDEX(Recettes!$A$2:$O$5000,$B74,J$1)="","",INDEX(Recettes!$A$2:$O$5000,$B74,J$1)),"")</f>
        <v/>
      </c>
      <c r="K74" s="81" t="str" cm="1">
        <f t="array" aca="1" ref="K74" ca="1">IF(AND($A74&lt;&gt;"",$A74&lt;&gt;"fin"),IF(INDEX(Recettes!$A$2:$T$5000,$B74,K$1)="","",INDEX(Recettes!$A$2:$T$5000,$B74,K$1)),"")</f>
        <v/>
      </c>
      <c r="L74" s="81" t="str" cm="1">
        <f t="array" aca="1" ref="L74" ca="1">IF(AND($A74&lt;&gt;"",$A74&lt;&gt;"fin"),IF(INDEX(Recettes!$A$2:$T$5000,$B74,L$1)="","",INDEX(Recettes!$A$2:$T$5000,$B74,L$1)),"")</f>
        <v/>
      </c>
      <c r="M74" s="81" t="str" cm="1">
        <f t="array" aca="1" ref="M74" ca="1">IF(AND($A74&lt;&gt;"",$A74&lt;&gt;"fin"),IF(INDEX(Recettes!$A$2:$T$5000,$B74,M$1)="","",INDEX(Recettes!$A$2:$T$5000,$B74,M$1)),"")</f>
        <v/>
      </c>
      <c r="N74" s="81" t="str" cm="1">
        <f t="array" aca="1" ref="N74" ca="1">IF(AND($A74&lt;&gt;"",$A74&lt;&gt;"fin"),IF(INDEX(Recettes!$A$2:$T$5000,$B74,N$1)="","",INDEX(Recettes!$A$2:$T$5000,$B74,N$1)),"")</f>
        <v/>
      </c>
      <c r="O74" s="81" t="str" cm="1">
        <f t="array" aca="1" ref="O74" ca="1">IF(AND($A74&lt;&gt;"",$A74&lt;&gt;"fin"),IF(INDEX(Recettes!$A$2:$T$5000,$B74,O$1)="","",INDEX(Recettes!$A$2:$T$5000,$B74,O$1)),"")</f>
        <v/>
      </c>
      <c r="P74" s="81" t="str" cm="1">
        <f t="array" aca="1" ref="P74" ca="1">IF(AND($A74&lt;&gt;"",$A74&lt;&gt;"fin"),IF(INDEX(Recettes!$A$2:$T$5000,$B74,P$1)="","",INDEX(Recettes!$A$2:$T$5000,$B74,P$1)),"")</f>
        <v/>
      </c>
      <c r="Q74" s="81" t="str" cm="1">
        <f t="array" aca="1" ref="Q74" ca="1">IF(AND($A74&lt;&gt;"",$A74&lt;&gt;"fin"),IF(INDEX(Recettes!$A$2:$T$5000,$B74,Q$1)="","",INDEX(Recettes!$A$2:$T$5000,$B74,Q$1)),"")</f>
        <v/>
      </c>
      <c r="R74" s="81" t="str" cm="1">
        <f t="array" aca="1" ref="R74" ca="1">IF(AND($A74&lt;&gt;"",$A74&lt;&gt;"fin"),IF(INDEX(Recettes!$A$2:$T$5000,$B74,R$1)="","",INDEX(Recettes!$A$2:$T$5000,$B74,R$1)),"")</f>
        <v/>
      </c>
      <c r="S74" s="81" t="str" cm="1">
        <f t="array" aca="1" ref="S74" ca="1">IF(AND($A74&lt;&gt;"",$A74&lt;&gt;"fin"),IF(INDEX(Recettes!$A$2:$T$5000,$B74,S$1)="","",INDEX(Recettes!$A$2:$T$5000,$B74,S$1)),"")</f>
        <v/>
      </c>
      <c r="T74" s="81" t="str" cm="1">
        <f t="array" aca="1" ref="T74" ca="1">IF(AND($A74&lt;&gt;"",$A74&lt;&gt;"fin"),IF(INDEX(Recettes!$A$2:$T$5000,$B74,T$1)="","",INDEX(Recettes!$A$2:$T$5000,$B74,T$1)),"")</f>
        <v/>
      </c>
    </row>
    <row r="75" spans="1:20" x14ac:dyDescent="0.25">
      <c r="A75" t="str">
        <f ca="1">IF(OR(A74="",A74="fin"),"",IF(ISNA(MATCH($F$3,OFFSET(Recettes!$F$2:$F$5000,B74,0),0)),"fin",MATCH($F$3,OFFSET(Recettes!$F$2:$F$5000,B74,0),0)))</f>
        <v/>
      </c>
      <c r="B75" t="str">
        <f t="shared" ca="1" si="1"/>
        <v/>
      </c>
      <c r="D75" s="79" t="str" cm="1">
        <f t="array" aca="1" ref="D75" ca="1">IF(AND($A75&lt;&gt;"",$A75&lt;&gt;"fin"),IF(INDEX(Recettes!$A$2:$O$5000,$B75,D$1)="","",INDEX(Recettes!$A$2:$O$5000,$B75,D$1)),"")</f>
        <v/>
      </c>
      <c r="E75" t="str" cm="1">
        <f t="array" aca="1" ref="E75" ca="1">IF(AND($A75&lt;&gt;"",$A75&lt;&gt;"fin"),IF(INDEX(Recettes!$A$2:$O$5000,$B75,E$1)="","",INDEX(Recettes!$A$2:$O$5000,$B75,E$1)),"")</f>
        <v/>
      </c>
      <c r="F75" t="str" cm="1">
        <f t="array" aca="1" ref="F75" ca="1">IF(AND($A75&lt;&gt;"",$A75&lt;&gt;"fin"),IF(INDEX(Recettes!$A$2:$O$5000,$B75,F$1)="","",INDEX(Recettes!$A$2:$O$5000,$B75,F$1)),"")</f>
        <v/>
      </c>
      <c r="G75" s="13" t="str" cm="1">
        <f t="array" aca="1" ref="G75" ca="1">IF(AND($A75&lt;&gt;"",$A75&lt;&gt;"fin"),IF(INDEX(Recettes!$A$2:$O$5000,$B75,G$1)="","",INDEX(Recettes!$A$2:$O$5000,$B75,G$1)),"")</f>
        <v/>
      </c>
      <c r="H75" s="11" t="str" cm="1">
        <f t="array" aca="1" ref="H75" ca="1">IF(AND($A75&lt;&gt;"",$A75&lt;&gt;"fin"),IF(INDEX(Recettes!$A$2:$O$5000,$B75,H$1)="","",INDEX(Recettes!$A$2:$O$5000,$B75,H$1)),"")</f>
        <v/>
      </c>
      <c r="I75" t="str" cm="1">
        <f t="array" aca="1" ref="I75" ca="1">IF(AND($A75&lt;&gt;"",$A75&lt;&gt;"fin"),IF(INDEX(Recettes!$A$2:$O$5000,$B75,I$1)="","",INDEX(Recettes!$A$2:$O$5000,$B75,I$1)),"")</f>
        <v/>
      </c>
      <c r="J75" s="81" t="str" cm="1">
        <f t="array" aca="1" ref="J75" ca="1">IF(AND($A75&lt;&gt;"",$A75&lt;&gt;"fin"),IF(INDEX(Recettes!$A$2:$O$5000,$B75,J$1)="","",INDEX(Recettes!$A$2:$O$5000,$B75,J$1)),"")</f>
        <v/>
      </c>
      <c r="K75" s="81" t="str" cm="1">
        <f t="array" aca="1" ref="K75" ca="1">IF(AND($A75&lt;&gt;"",$A75&lt;&gt;"fin"),IF(INDEX(Recettes!$A$2:$T$5000,$B75,K$1)="","",INDEX(Recettes!$A$2:$T$5000,$B75,K$1)),"")</f>
        <v/>
      </c>
      <c r="L75" s="81" t="str" cm="1">
        <f t="array" aca="1" ref="L75" ca="1">IF(AND($A75&lt;&gt;"",$A75&lt;&gt;"fin"),IF(INDEX(Recettes!$A$2:$T$5000,$B75,L$1)="","",INDEX(Recettes!$A$2:$T$5000,$B75,L$1)),"")</f>
        <v/>
      </c>
      <c r="M75" s="81" t="str" cm="1">
        <f t="array" aca="1" ref="M75" ca="1">IF(AND($A75&lt;&gt;"",$A75&lt;&gt;"fin"),IF(INDEX(Recettes!$A$2:$T$5000,$B75,M$1)="","",INDEX(Recettes!$A$2:$T$5000,$B75,M$1)),"")</f>
        <v/>
      </c>
      <c r="N75" s="81" t="str" cm="1">
        <f t="array" aca="1" ref="N75" ca="1">IF(AND($A75&lt;&gt;"",$A75&lt;&gt;"fin"),IF(INDEX(Recettes!$A$2:$T$5000,$B75,N$1)="","",INDEX(Recettes!$A$2:$T$5000,$B75,N$1)),"")</f>
        <v/>
      </c>
      <c r="O75" s="81" t="str" cm="1">
        <f t="array" aca="1" ref="O75" ca="1">IF(AND($A75&lt;&gt;"",$A75&lt;&gt;"fin"),IF(INDEX(Recettes!$A$2:$T$5000,$B75,O$1)="","",INDEX(Recettes!$A$2:$T$5000,$B75,O$1)),"")</f>
        <v/>
      </c>
      <c r="P75" s="81" t="str" cm="1">
        <f t="array" aca="1" ref="P75" ca="1">IF(AND($A75&lt;&gt;"",$A75&lt;&gt;"fin"),IF(INDEX(Recettes!$A$2:$T$5000,$B75,P$1)="","",INDEX(Recettes!$A$2:$T$5000,$B75,P$1)),"")</f>
        <v/>
      </c>
      <c r="Q75" s="81" t="str" cm="1">
        <f t="array" aca="1" ref="Q75" ca="1">IF(AND($A75&lt;&gt;"",$A75&lt;&gt;"fin"),IF(INDEX(Recettes!$A$2:$T$5000,$B75,Q$1)="","",INDEX(Recettes!$A$2:$T$5000,$B75,Q$1)),"")</f>
        <v/>
      </c>
      <c r="R75" s="81" t="str" cm="1">
        <f t="array" aca="1" ref="R75" ca="1">IF(AND($A75&lt;&gt;"",$A75&lt;&gt;"fin"),IF(INDEX(Recettes!$A$2:$T$5000,$B75,R$1)="","",INDEX(Recettes!$A$2:$T$5000,$B75,R$1)),"")</f>
        <v/>
      </c>
      <c r="S75" s="81" t="str" cm="1">
        <f t="array" aca="1" ref="S75" ca="1">IF(AND($A75&lt;&gt;"",$A75&lt;&gt;"fin"),IF(INDEX(Recettes!$A$2:$T$5000,$B75,S$1)="","",INDEX(Recettes!$A$2:$T$5000,$B75,S$1)),"")</f>
        <v/>
      </c>
      <c r="T75" s="81" t="str" cm="1">
        <f t="array" aca="1" ref="T75" ca="1">IF(AND($A75&lt;&gt;"",$A75&lt;&gt;"fin"),IF(INDEX(Recettes!$A$2:$T$5000,$B75,T$1)="","",INDEX(Recettes!$A$2:$T$5000,$B75,T$1)),"")</f>
        <v/>
      </c>
    </row>
    <row r="76" spans="1:20" x14ac:dyDescent="0.25">
      <c r="A76" t="str">
        <f ca="1">IF(OR(A75="",A75="fin"),"",IF(ISNA(MATCH($F$3,OFFSET(Recettes!$F$2:$F$5000,B75,0),0)),"fin",MATCH($F$3,OFFSET(Recettes!$F$2:$F$5000,B75,0),0)))</f>
        <v/>
      </c>
      <c r="B76" t="str">
        <f t="shared" ca="1" si="1"/>
        <v/>
      </c>
      <c r="D76" s="79" t="str" cm="1">
        <f t="array" aca="1" ref="D76" ca="1">IF(AND($A76&lt;&gt;"",$A76&lt;&gt;"fin"),IF(INDEX(Recettes!$A$2:$O$5000,$B76,D$1)="","",INDEX(Recettes!$A$2:$O$5000,$B76,D$1)),"")</f>
        <v/>
      </c>
      <c r="E76" t="str" cm="1">
        <f t="array" aca="1" ref="E76" ca="1">IF(AND($A76&lt;&gt;"",$A76&lt;&gt;"fin"),IF(INDEX(Recettes!$A$2:$O$5000,$B76,E$1)="","",INDEX(Recettes!$A$2:$O$5000,$B76,E$1)),"")</f>
        <v/>
      </c>
      <c r="F76" t="str" cm="1">
        <f t="array" aca="1" ref="F76" ca="1">IF(AND($A76&lt;&gt;"",$A76&lt;&gt;"fin"),IF(INDEX(Recettes!$A$2:$O$5000,$B76,F$1)="","",INDEX(Recettes!$A$2:$O$5000,$B76,F$1)),"")</f>
        <v/>
      </c>
      <c r="G76" s="13" t="str" cm="1">
        <f t="array" aca="1" ref="G76" ca="1">IF(AND($A76&lt;&gt;"",$A76&lt;&gt;"fin"),IF(INDEX(Recettes!$A$2:$O$5000,$B76,G$1)="","",INDEX(Recettes!$A$2:$O$5000,$B76,G$1)),"")</f>
        <v/>
      </c>
      <c r="H76" s="11" t="str" cm="1">
        <f t="array" aca="1" ref="H76" ca="1">IF(AND($A76&lt;&gt;"",$A76&lt;&gt;"fin"),IF(INDEX(Recettes!$A$2:$O$5000,$B76,H$1)="","",INDEX(Recettes!$A$2:$O$5000,$B76,H$1)),"")</f>
        <v/>
      </c>
      <c r="I76" t="str" cm="1">
        <f t="array" aca="1" ref="I76" ca="1">IF(AND($A76&lt;&gt;"",$A76&lt;&gt;"fin"),IF(INDEX(Recettes!$A$2:$O$5000,$B76,I$1)="","",INDEX(Recettes!$A$2:$O$5000,$B76,I$1)),"")</f>
        <v/>
      </c>
      <c r="J76" s="81" t="str" cm="1">
        <f t="array" aca="1" ref="J76" ca="1">IF(AND($A76&lt;&gt;"",$A76&lt;&gt;"fin"),IF(INDEX(Recettes!$A$2:$O$5000,$B76,J$1)="","",INDEX(Recettes!$A$2:$O$5000,$B76,J$1)),"")</f>
        <v/>
      </c>
      <c r="K76" s="81" t="str" cm="1">
        <f t="array" aca="1" ref="K76" ca="1">IF(AND($A76&lt;&gt;"",$A76&lt;&gt;"fin"),IF(INDEX(Recettes!$A$2:$T$5000,$B76,K$1)="","",INDEX(Recettes!$A$2:$T$5000,$B76,K$1)),"")</f>
        <v/>
      </c>
      <c r="L76" s="81" t="str" cm="1">
        <f t="array" aca="1" ref="L76" ca="1">IF(AND($A76&lt;&gt;"",$A76&lt;&gt;"fin"),IF(INDEX(Recettes!$A$2:$T$5000,$B76,L$1)="","",INDEX(Recettes!$A$2:$T$5000,$B76,L$1)),"")</f>
        <v/>
      </c>
      <c r="M76" s="81" t="str" cm="1">
        <f t="array" aca="1" ref="M76" ca="1">IF(AND($A76&lt;&gt;"",$A76&lt;&gt;"fin"),IF(INDEX(Recettes!$A$2:$T$5000,$B76,M$1)="","",INDEX(Recettes!$A$2:$T$5000,$B76,M$1)),"")</f>
        <v/>
      </c>
      <c r="N76" s="81" t="str" cm="1">
        <f t="array" aca="1" ref="N76" ca="1">IF(AND($A76&lt;&gt;"",$A76&lt;&gt;"fin"),IF(INDEX(Recettes!$A$2:$T$5000,$B76,N$1)="","",INDEX(Recettes!$A$2:$T$5000,$B76,N$1)),"")</f>
        <v/>
      </c>
      <c r="O76" s="81" t="str" cm="1">
        <f t="array" aca="1" ref="O76" ca="1">IF(AND($A76&lt;&gt;"",$A76&lt;&gt;"fin"),IF(INDEX(Recettes!$A$2:$T$5000,$B76,O$1)="","",INDEX(Recettes!$A$2:$T$5000,$B76,O$1)),"")</f>
        <v/>
      </c>
      <c r="P76" s="81" t="str" cm="1">
        <f t="array" aca="1" ref="P76" ca="1">IF(AND($A76&lt;&gt;"",$A76&lt;&gt;"fin"),IF(INDEX(Recettes!$A$2:$T$5000,$B76,P$1)="","",INDEX(Recettes!$A$2:$T$5000,$B76,P$1)),"")</f>
        <v/>
      </c>
      <c r="Q76" s="81" t="str" cm="1">
        <f t="array" aca="1" ref="Q76" ca="1">IF(AND($A76&lt;&gt;"",$A76&lt;&gt;"fin"),IF(INDEX(Recettes!$A$2:$T$5000,$B76,Q$1)="","",INDEX(Recettes!$A$2:$T$5000,$B76,Q$1)),"")</f>
        <v/>
      </c>
      <c r="R76" s="81" t="str" cm="1">
        <f t="array" aca="1" ref="R76" ca="1">IF(AND($A76&lt;&gt;"",$A76&lt;&gt;"fin"),IF(INDEX(Recettes!$A$2:$T$5000,$B76,R$1)="","",INDEX(Recettes!$A$2:$T$5000,$B76,R$1)),"")</f>
        <v/>
      </c>
      <c r="S76" s="81" t="str" cm="1">
        <f t="array" aca="1" ref="S76" ca="1">IF(AND($A76&lt;&gt;"",$A76&lt;&gt;"fin"),IF(INDEX(Recettes!$A$2:$T$5000,$B76,S$1)="","",INDEX(Recettes!$A$2:$T$5000,$B76,S$1)),"")</f>
        <v/>
      </c>
      <c r="T76" s="81" t="str" cm="1">
        <f t="array" aca="1" ref="T76" ca="1">IF(AND($A76&lt;&gt;"",$A76&lt;&gt;"fin"),IF(INDEX(Recettes!$A$2:$T$5000,$B76,T$1)="","",INDEX(Recettes!$A$2:$T$5000,$B76,T$1)),"")</f>
        <v/>
      </c>
    </row>
    <row r="77" spans="1:20" x14ac:dyDescent="0.25">
      <c r="A77" t="str">
        <f ca="1">IF(OR(A76="",A76="fin"),"",IF(ISNA(MATCH($F$3,OFFSET(Recettes!$F$2:$F$5000,B76,0),0)),"fin",MATCH($F$3,OFFSET(Recettes!$F$2:$F$5000,B76,0),0)))</f>
        <v/>
      </c>
      <c r="B77" t="str">
        <f t="shared" ca="1" si="1"/>
        <v/>
      </c>
      <c r="D77" s="79" t="str" cm="1">
        <f t="array" aca="1" ref="D77" ca="1">IF(AND($A77&lt;&gt;"",$A77&lt;&gt;"fin"),IF(INDEX(Recettes!$A$2:$O$5000,$B77,D$1)="","",INDEX(Recettes!$A$2:$O$5000,$B77,D$1)),"")</f>
        <v/>
      </c>
      <c r="E77" t="str" cm="1">
        <f t="array" aca="1" ref="E77" ca="1">IF(AND($A77&lt;&gt;"",$A77&lt;&gt;"fin"),IF(INDEX(Recettes!$A$2:$O$5000,$B77,E$1)="","",INDEX(Recettes!$A$2:$O$5000,$B77,E$1)),"")</f>
        <v/>
      </c>
      <c r="F77" t="str" cm="1">
        <f t="array" aca="1" ref="F77" ca="1">IF(AND($A77&lt;&gt;"",$A77&lt;&gt;"fin"),IF(INDEX(Recettes!$A$2:$O$5000,$B77,F$1)="","",INDEX(Recettes!$A$2:$O$5000,$B77,F$1)),"")</f>
        <v/>
      </c>
      <c r="G77" s="13" t="str" cm="1">
        <f t="array" aca="1" ref="G77" ca="1">IF(AND($A77&lt;&gt;"",$A77&lt;&gt;"fin"),IF(INDEX(Recettes!$A$2:$O$5000,$B77,G$1)="","",INDEX(Recettes!$A$2:$O$5000,$B77,G$1)),"")</f>
        <v/>
      </c>
      <c r="H77" s="11" t="str" cm="1">
        <f t="array" aca="1" ref="H77" ca="1">IF(AND($A77&lt;&gt;"",$A77&lt;&gt;"fin"),IF(INDEX(Recettes!$A$2:$O$5000,$B77,H$1)="","",INDEX(Recettes!$A$2:$O$5000,$B77,H$1)),"")</f>
        <v/>
      </c>
      <c r="I77" t="str" cm="1">
        <f t="array" aca="1" ref="I77" ca="1">IF(AND($A77&lt;&gt;"",$A77&lt;&gt;"fin"),IF(INDEX(Recettes!$A$2:$O$5000,$B77,I$1)="","",INDEX(Recettes!$A$2:$O$5000,$B77,I$1)),"")</f>
        <v/>
      </c>
      <c r="J77" s="81" t="str" cm="1">
        <f t="array" aca="1" ref="J77" ca="1">IF(AND($A77&lt;&gt;"",$A77&lt;&gt;"fin"),IF(INDEX(Recettes!$A$2:$O$5000,$B77,J$1)="","",INDEX(Recettes!$A$2:$O$5000,$B77,J$1)),"")</f>
        <v/>
      </c>
      <c r="K77" s="81" t="str" cm="1">
        <f t="array" aca="1" ref="K77" ca="1">IF(AND($A77&lt;&gt;"",$A77&lt;&gt;"fin"),IF(INDEX(Recettes!$A$2:$T$5000,$B77,K$1)="","",INDEX(Recettes!$A$2:$T$5000,$B77,K$1)),"")</f>
        <v/>
      </c>
      <c r="L77" s="81" t="str" cm="1">
        <f t="array" aca="1" ref="L77" ca="1">IF(AND($A77&lt;&gt;"",$A77&lt;&gt;"fin"),IF(INDEX(Recettes!$A$2:$T$5000,$B77,L$1)="","",INDEX(Recettes!$A$2:$T$5000,$B77,L$1)),"")</f>
        <v/>
      </c>
      <c r="M77" s="81" t="str" cm="1">
        <f t="array" aca="1" ref="M77" ca="1">IF(AND($A77&lt;&gt;"",$A77&lt;&gt;"fin"),IF(INDEX(Recettes!$A$2:$T$5000,$B77,M$1)="","",INDEX(Recettes!$A$2:$T$5000,$B77,M$1)),"")</f>
        <v/>
      </c>
      <c r="N77" s="81" t="str" cm="1">
        <f t="array" aca="1" ref="N77" ca="1">IF(AND($A77&lt;&gt;"",$A77&lt;&gt;"fin"),IF(INDEX(Recettes!$A$2:$T$5000,$B77,N$1)="","",INDEX(Recettes!$A$2:$T$5000,$B77,N$1)),"")</f>
        <v/>
      </c>
      <c r="O77" s="81" t="str" cm="1">
        <f t="array" aca="1" ref="O77" ca="1">IF(AND($A77&lt;&gt;"",$A77&lt;&gt;"fin"),IF(INDEX(Recettes!$A$2:$T$5000,$B77,O$1)="","",INDEX(Recettes!$A$2:$T$5000,$B77,O$1)),"")</f>
        <v/>
      </c>
      <c r="P77" s="81" t="str" cm="1">
        <f t="array" aca="1" ref="P77" ca="1">IF(AND($A77&lt;&gt;"",$A77&lt;&gt;"fin"),IF(INDEX(Recettes!$A$2:$T$5000,$B77,P$1)="","",INDEX(Recettes!$A$2:$T$5000,$B77,P$1)),"")</f>
        <v/>
      </c>
      <c r="Q77" s="81" t="str" cm="1">
        <f t="array" aca="1" ref="Q77" ca="1">IF(AND($A77&lt;&gt;"",$A77&lt;&gt;"fin"),IF(INDEX(Recettes!$A$2:$T$5000,$B77,Q$1)="","",INDEX(Recettes!$A$2:$T$5000,$B77,Q$1)),"")</f>
        <v/>
      </c>
      <c r="R77" s="81" t="str" cm="1">
        <f t="array" aca="1" ref="R77" ca="1">IF(AND($A77&lt;&gt;"",$A77&lt;&gt;"fin"),IF(INDEX(Recettes!$A$2:$T$5000,$B77,R$1)="","",INDEX(Recettes!$A$2:$T$5000,$B77,R$1)),"")</f>
        <v/>
      </c>
      <c r="S77" s="81" t="str" cm="1">
        <f t="array" aca="1" ref="S77" ca="1">IF(AND($A77&lt;&gt;"",$A77&lt;&gt;"fin"),IF(INDEX(Recettes!$A$2:$T$5000,$B77,S$1)="","",INDEX(Recettes!$A$2:$T$5000,$B77,S$1)),"")</f>
        <v/>
      </c>
      <c r="T77" s="81" t="str" cm="1">
        <f t="array" aca="1" ref="T77" ca="1">IF(AND($A77&lt;&gt;"",$A77&lt;&gt;"fin"),IF(INDEX(Recettes!$A$2:$T$5000,$B77,T$1)="","",INDEX(Recettes!$A$2:$T$5000,$B77,T$1)),"")</f>
        <v/>
      </c>
    </row>
    <row r="78" spans="1:20" x14ac:dyDescent="0.25">
      <c r="A78" t="str">
        <f ca="1">IF(OR(A77="",A77="fin"),"",IF(ISNA(MATCH($F$3,OFFSET(Recettes!$F$2:$F$5000,B77,0),0)),"fin",MATCH($F$3,OFFSET(Recettes!$F$2:$F$5000,B77,0),0)))</f>
        <v/>
      </c>
      <c r="B78" t="str">
        <f t="shared" ca="1" si="1"/>
        <v/>
      </c>
      <c r="D78" s="79" t="str" cm="1">
        <f t="array" aca="1" ref="D78" ca="1">IF(AND($A78&lt;&gt;"",$A78&lt;&gt;"fin"),IF(INDEX(Recettes!$A$2:$O$5000,$B78,D$1)="","",INDEX(Recettes!$A$2:$O$5000,$B78,D$1)),"")</f>
        <v/>
      </c>
      <c r="E78" t="str" cm="1">
        <f t="array" aca="1" ref="E78" ca="1">IF(AND($A78&lt;&gt;"",$A78&lt;&gt;"fin"),IF(INDEX(Recettes!$A$2:$O$5000,$B78,E$1)="","",INDEX(Recettes!$A$2:$O$5000,$B78,E$1)),"")</f>
        <v/>
      </c>
      <c r="F78" t="str" cm="1">
        <f t="array" aca="1" ref="F78" ca="1">IF(AND($A78&lt;&gt;"",$A78&lt;&gt;"fin"),IF(INDEX(Recettes!$A$2:$O$5000,$B78,F$1)="","",INDEX(Recettes!$A$2:$O$5000,$B78,F$1)),"")</f>
        <v/>
      </c>
      <c r="G78" s="13" t="str" cm="1">
        <f t="array" aca="1" ref="G78" ca="1">IF(AND($A78&lt;&gt;"",$A78&lt;&gt;"fin"),IF(INDEX(Recettes!$A$2:$O$5000,$B78,G$1)="","",INDEX(Recettes!$A$2:$O$5000,$B78,G$1)),"")</f>
        <v/>
      </c>
      <c r="H78" s="11" t="str" cm="1">
        <f t="array" aca="1" ref="H78" ca="1">IF(AND($A78&lt;&gt;"",$A78&lt;&gt;"fin"),IF(INDEX(Recettes!$A$2:$O$5000,$B78,H$1)="","",INDEX(Recettes!$A$2:$O$5000,$B78,H$1)),"")</f>
        <v/>
      </c>
      <c r="I78" t="str" cm="1">
        <f t="array" aca="1" ref="I78" ca="1">IF(AND($A78&lt;&gt;"",$A78&lt;&gt;"fin"),IF(INDEX(Recettes!$A$2:$O$5000,$B78,I$1)="","",INDEX(Recettes!$A$2:$O$5000,$B78,I$1)),"")</f>
        <v/>
      </c>
      <c r="J78" s="81" t="str" cm="1">
        <f t="array" aca="1" ref="J78" ca="1">IF(AND($A78&lt;&gt;"",$A78&lt;&gt;"fin"),IF(INDEX(Recettes!$A$2:$O$5000,$B78,J$1)="","",INDEX(Recettes!$A$2:$O$5000,$B78,J$1)),"")</f>
        <v/>
      </c>
      <c r="K78" s="81" t="str" cm="1">
        <f t="array" aca="1" ref="K78" ca="1">IF(AND($A78&lt;&gt;"",$A78&lt;&gt;"fin"),IF(INDEX(Recettes!$A$2:$T$5000,$B78,K$1)="","",INDEX(Recettes!$A$2:$T$5000,$B78,K$1)),"")</f>
        <v/>
      </c>
      <c r="L78" s="81" t="str" cm="1">
        <f t="array" aca="1" ref="L78" ca="1">IF(AND($A78&lt;&gt;"",$A78&lt;&gt;"fin"),IF(INDEX(Recettes!$A$2:$T$5000,$B78,L$1)="","",INDEX(Recettes!$A$2:$T$5000,$B78,L$1)),"")</f>
        <v/>
      </c>
      <c r="M78" s="81" t="str" cm="1">
        <f t="array" aca="1" ref="M78" ca="1">IF(AND($A78&lt;&gt;"",$A78&lt;&gt;"fin"),IF(INDEX(Recettes!$A$2:$T$5000,$B78,M$1)="","",INDEX(Recettes!$A$2:$T$5000,$B78,M$1)),"")</f>
        <v/>
      </c>
      <c r="N78" s="81" t="str" cm="1">
        <f t="array" aca="1" ref="N78" ca="1">IF(AND($A78&lt;&gt;"",$A78&lt;&gt;"fin"),IF(INDEX(Recettes!$A$2:$T$5000,$B78,N$1)="","",INDEX(Recettes!$A$2:$T$5000,$B78,N$1)),"")</f>
        <v/>
      </c>
      <c r="O78" s="81" t="str" cm="1">
        <f t="array" aca="1" ref="O78" ca="1">IF(AND($A78&lt;&gt;"",$A78&lt;&gt;"fin"),IF(INDEX(Recettes!$A$2:$T$5000,$B78,O$1)="","",INDEX(Recettes!$A$2:$T$5000,$B78,O$1)),"")</f>
        <v/>
      </c>
      <c r="P78" s="81" t="str" cm="1">
        <f t="array" aca="1" ref="P78" ca="1">IF(AND($A78&lt;&gt;"",$A78&lt;&gt;"fin"),IF(INDEX(Recettes!$A$2:$T$5000,$B78,P$1)="","",INDEX(Recettes!$A$2:$T$5000,$B78,P$1)),"")</f>
        <v/>
      </c>
      <c r="Q78" s="81" t="str" cm="1">
        <f t="array" aca="1" ref="Q78" ca="1">IF(AND($A78&lt;&gt;"",$A78&lt;&gt;"fin"),IF(INDEX(Recettes!$A$2:$T$5000,$B78,Q$1)="","",INDEX(Recettes!$A$2:$T$5000,$B78,Q$1)),"")</f>
        <v/>
      </c>
      <c r="R78" s="81" t="str" cm="1">
        <f t="array" aca="1" ref="R78" ca="1">IF(AND($A78&lt;&gt;"",$A78&lt;&gt;"fin"),IF(INDEX(Recettes!$A$2:$T$5000,$B78,R$1)="","",INDEX(Recettes!$A$2:$T$5000,$B78,R$1)),"")</f>
        <v/>
      </c>
      <c r="S78" s="81" t="str" cm="1">
        <f t="array" aca="1" ref="S78" ca="1">IF(AND($A78&lt;&gt;"",$A78&lt;&gt;"fin"),IF(INDEX(Recettes!$A$2:$T$5000,$B78,S$1)="","",INDEX(Recettes!$A$2:$T$5000,$B78,S$1)),"")</f>
        <v/>
      </c>
      <c r="T78" s="81" t="str" cm="1">
        <f t="array" aca="1" ref="T78" ca="1">IF(AND($A78&lt;&gt;"",$A78&lt;&gt;"fin"),IF(INDEX(Recettes!$A$2:$T$5000,$B78,T$1)="","",INDEX(Recettes!$A$2:$T$5000,$B78,T$1)),"")</f>
        <v/>
      </c>
    </row>
    <row r="79" spans="1:20" x14ac:dyDescent="0.25">
      <c r="A79" t="str">
        <f ca="1">IF(OR(A78="",A78="fin"),"",IF(ISNA(MATCH($F$3,OFFSET(Recettes!$F$2:$F$5000,B78,0),0)),"fin",MATCH($F$3,OFFSET(Recettes!$F$2:$F$5000,B78,0),0)))</f>
        <v/>
      </c>
      <c r="B79" t="str">
        <f t="shared" ca="1" si="1"/>
        <v/>
      </c>
      <c r="D79" s="79" t="str" cm="1">
        <f t="array" aca="1" ref="D79" ca="1">IF(AND($A79&lt;&gt;"",$A79&lt;&gt;"fin"),IF(INDEX(Recettes!$A$2:$O$5000,$B79,D$1)="","",INDEX(Recettes!$A$2:$O$5000,$B79,D$1)),"")</f>
        <v/>
      </c>
      <c r="E79" t="str" cm="1">
        <f t="array" aca="1" ref="E79" ca="1">IF(AND($A79&lt;&gt;"",$A79&lt;&gt;"fin"),IF(INDEX(Recettes!$A$2:$O$5000,$B79,E$1)="","",INDEX(Recettes!$A$2:$O$5000,$B79,E$1)),"")</f>
        <v/>
      </c>
      <c r="F79" t="str" cm="1">
        <f t="array" aca="1" ref="F79" ca="1">IF(AND($A79&lt;&gt;"",$A79&lt;&gt;"fin"),IF(INDEX(Recettes!$A$2:$O$5000,$B79,F$1)="","",INDEX(Recettes!$A$2:$O$5000,$B79,F$1)),"")</f>
        <v/>
      </c>
      <c r="G79" s="13" t="str" cm="1">
        <f t="array" aca="1" ref="G79" ca="1">IF(AND($A79&lt;&gt;"",$A79&lt;&gt;"fin"),IF(INDEX(Recettes!$A$2:$O$5000,$B79,G$1)="","",INDEX(Recettes!$A$2:$O$5000,$B79,G$1)),"")</f>
        <v/>
      </c>
      <c r="H79" s="11" t="str" cm="1">
        <f t="array" aca="1" ref="H79" ca="1">IF(AND($A79&lt;&gt;"",$A79&lt;&gt;"fin"),IF(INDEX(Recettes!$A$2:$O$5000,$B79,H$1)="","",INDEX(Recettes!$A$2:$O$5000,$B79,H$1)),"")</f>
        <v/>
      </c>
      <c r="I79" t="str" cm="1">
        <f t="array" aca="1" ref="I79" ca="1">IF(AND($A79&lt;&gt;"",$A79&lt;&gt;"fin"),IF(INDEX(Recettes!$A$2:$O$5000,$B79,I$1)="","",INDEX(Recettes!$A$2:$O$5000,$B79,I$1)),"")</f>
        <v/>
      </c>
      <c r="J79" s="81" t="str" cm="1">
        <f t="array" aca="1" ref="J79" ca="1">IF(AND($A79&lt;&gt;"",$A79&lt;&gt;"fin"),IF(INDEX(Recettes!$A$2:$O$5000,$B79,J$1)="","",INDEX(Recettes!$A$2:$O$5000,$B79,J$1)),"")</f>
        <v/>
      </c>
      <c r="K79" s="81" t="str" cm="1">
        <f t="array" aca="1" ref="K79" ca="1">IF(AND($A79&lt;&gt;"",$A79&lt;&gt;"fin"),IF(INDEX(Recettes!$A$2:$T$5000,$B79,K$1)="","",INDEX(Recettes!$A$2:$T$5000,$B79,K$1)),"")</f>
        <v/>
      </c>
      <c r="L79" s="81" t="str" cm="1">
        <f t="array" aca="1" ref="L79" ca="1">IF(AND($A79&lt;&gt;"",$A79&lt;&gt;"fin"),IF(INDEX(Recettes!$A$2:$T$5000,$B79,L$1)="","",INDEX(Recettes!$A$2:$T$5000,$B79,L$1)),"")</f>
        <v/>
      </c>
      <c r="M79" s="81" t="str" cm="1">
        <f t="array" aca="1" ref="M79" ca="1">IF(AND($A79&lt;&gt;"",$A79&lt;&gt;"fin"),IF(INDEX(Recettes!$A$2:$T$5000,$B79,M$1)="","",INDEX(Recettes!$A$2:$T$5000,$B79,M$1)),"")</f>
        <v/>
      </c>
      <c r="N79" s="81" t="str" cm="1">
        <f t="array" aca="1" ref="N79" ca="1">IF(AND($A79&lt;&gt;"",$A79&lt;&gt;"fin"),IF(INDEX(Recettes!$A$2:$T$5000,$B79,N$1)="","",INDEX(Recettes!$A$2:$T$5000,$B79,N$1)),"")</f>
        <v/>
      </c>
      <c r="O79" s="81" t="str" cm="1">
        <f t="array" aca="1" ref="O79" ca="1">IF(AND($A79&lt;&gt;"",$A79&lt;&gt;"fin"),IF(INDEX(Recettes!$A$2:$T$5000,$B79,O$1)="","",INDEX(Recettes!$A$2:$T$5000,$B79,O$1)),"")</f>
        <v/>
      </c>
      <c r="P79" s="81" t="str" cm="1">
        <f t="array" aca="1" ref="P79" ca="1">IF(AND($A79&lt;&gt;"",$A79&lt;&gt;"fin"),IF(INDEX(Recettes!$A$2:$T$5000,$B79,P$1)="","",INDEX(Recettes!$A$2:$T$5000,$B79,P$1)),"")</f>
        <v/>
      </c>
      <c r="Q79" s="81" t="str" cm="1">
        <f t="array" aca="1" ref="Q79" ca="1">IF(AND($A79&lt;&gt;"",$A79&lt;&gt;"fin"),IF(INDEX(Recettes!$A$2:$T$5000,$B79,Q$1)="","",INDEX(Recettes!$A$2:$T$5000,$B79,Q$1)),"")</f>
        <v/>
      </c>
      <c r="R79" s="81" t="str" cm="1">
        <f t="array" aca="1" ref="R79" ca="1">IF(AND($A79&lt;&gt;"",$A79&lt;&gt;"fin"),IF(INDEX(Recettes!$A$2:$T$5000,$B79,R$1)="","",INDEX(Recettes!$A$2:$T$5000,$B79,R$1)),"")</f>
        <v/>
      </c>
      <c r="S79" s="81" t="str" cm="1">
        <f t="array" aca="1" ref="S79" ca="1">IF(AND($A79&lt;&gt;"",$A79&lt;&gt;"fin"),IF(INDEX(Recettes!$A$2:$T$5000,$B79,S$1)="","",INDEX(Recettes!$A$2:$T$5000,$B79,S$1)),"")</f>
        <v/>
      </c>
      <c r="T79" s="81" t="str" cm="1">
        <f t="array" aca="1" ref="T79" ca="1">IF(AND($A79&lt;&gt;"",$A79&lt;&gt;"fin"),IF(INDEX(Recettes!$A$2:$T$5000,$B79,T$1)="","",INDEX(Recettes!$A$2:$T$5000,$B79,T$1)),"")</f>
        <v/>
      </c>
    </row>
    <row r="80" spans="1:20" x14ac:dyDescent="0.25">
      <c r="A80" t="str">
        <f ca="1">IF(OR(A79="",A79="fin"),"",IF(ISNA(MATCH($F$3,OFFSET(Recettes!$F$2:$F$5000,B79,0),0)),"fin",MATCH($F$3,OFFSET(Recettes!$F$2:$F$5000,B79,0),0)))</f>
        <v/>
      </c>
      <c r="B80" t="str">
        <f t="shared" ca="1" si="1"/>
        <v/>
      </c>
      <c r="D80" s="79" t="str" cm="1">
        <f t="array" aca="1" ref="D80" ca="1">IF(AND($A80&lt;&gt;"",$A80&lt;&gt;"fin"),IF(INDEX(Recettes!$A$2:$O$5000,$B80,D$1)="","",INDEX(Recettes!$A$2:$O$5000,$B80,D$1)),"")</f>
        <v/>
      </c>
      <c r="E80" t="str" cm="1">
        <f t="array" aca="1" ref="E80" ca="1">IF(AND($A80&lt;&gt;"",$A80&lt;&gt;"fin"),IF(INDEX(Recettes!$A$2:$O$5000,$B80,E$1)="","",INDEX(Recettes!$A$2:$O$5000,$B80,E$1)),"")</f>
        <v/>
      </c>
      <c r="F80" t="str" cm="1">
        <f t="array" aca="1" ref="F80" ca="1">IF(AND($A80&lt;&gt;"",$A80&lt;&gt;"fin"),IF(INDEX(Recettes!$A$2:$O$5000,$B80,F$1)="","",INDEX(Recettes!$A$2:$O$5000,$B80,F$1)),"")</f>
        <v/>
      </c>
      <c r="G80" s="13" t="str" cm="1">
        <f t="array" aca="1" ref="G80" ca="1">IF(AND($A80&lt;&gt;"",$A80&lt;&gt;"fin"),IF(INDEX(Recettes!$A$2:$O$5000,$B80,G$1)="","",INDEX(Recettes!$A$2:$O$5000,$B80,G$1)),"")</f>
        <v/>
      </c>
      <c r="H80" s="11" t="str" cm="1">
        <f t="array" aca="1" ref="H80" ca="1">IF(AND($A80&lt;&gt;"",$A80&lt;&gt;"fin"),IF(INDEX(Recettes!$A$2:$O$5000,$B80,H$1)="","",INDEX(Recettes!$A$2:$O$5000,$B80,H$1)),"")</f>
        <v/>
      </c>
      <c r="I80" t="str" cm="1">
        <f t="array" aca="1" ref="I80" ca="1">IF(AND($A80&lt;&gt;"",$A80&lt;&gt;"fin"),IF(INDEX(Recettes!$A$2:$O$5000,$B80,I$1)="","",INDEX(Recettes!$A$2:$O$5000,$B80,I$1)),"")</f>
        <v/>
      </c>
      <c r="J80" s="81" t="str" cm="1">
        <f t="array" aca="1" ref="J80" ca="1">IF(AND($A80&lt;&gt;"",$A80&lt;&gt;"fin"),IF(INDEX(Recettes!$A$2:$O$5000,$B80,J$1)="","",INDEX(Recettes!$A$2:$O$5000,$B80,J$1)),"")</f>
        <v/>
      </c>
      <c r="K80" s="81" t="str" cm="1">
        <f t="array" aca="1" ref="K80" ca="1">IF(AND($A80&lt;&gt;"",$A80&lt;&gt;"fin"),IF(INDEX(Recettes!$A$2:$T$5000,$B80,K$1)="","",INDEX(Recettes!$A$2:$T$5000,$B80,K$1)),"")</f>
        <v/>
      </c>
      <c r="L80" s="81" t="str" cm="1">
        <f t="array" aca="1" ref="L80" ca="1">IF(AND($A80&lt;&gt;"",$A80&lt;&gt;"fin"),IF(INDEX(Recettes!$A$2:$T$5000,$B80,L$1)="","",INDEX(Recettes!$A$2:$T$5000,$B80,L$1)),"")</f>
        <v/>
      </c>
      <c r="M80" s="81" t="str" cm="1">
        <f t="array" aca="1" ref="M80" ca="1">IF(AND($A80&lt;&gt;"",$A80&lt;&gt;"fin"),IF(INDEX(Recettes!$A$2:$T$5000,$B80,M$1)="","",INDEX(Recettes!$A$2:$T$5000,$B80,M$1)),"")</f>
        <v/>
      </c>
      <c r="N80" s="81" t="str" cm="1">
        <f t="array" aca="1" ref="N80" ca="1">IF(AND($A80&lt;&gt;"",$A80&lt;&gt;"fin"),IF(INDEX(Recettes!$A$2:$T$5000,$B80,N$1)="","",INDEX(Recettes!$A$2:$T$5000,$B80,N$1)),"")</f>
        <v/>
      </c>
      <c r="O80" s="81" t="str" cm="1">
        <f t="array" aca="1" ref="O80" ca="1">IF(AND($A80&lt;&gt;"",$A80&lt;&gt;"fin"),IF(INDEX(Recettes!$A$2:$T$5000,$B80,O$1)="","",INDEX(Recettes!$A$2:$T$5000,$B80,O$1)),"")</f>
        <v/>
      </c>
      <c r="P80" s="81" t="str" cm="1">
        <f t="array" aca="1" ref="P80" ca="1">IF(AND($A80&lt;&gt;"",$A80&lt;&gt;"fin"),IF(INDEX(Recettes!$A$2:$T$5000,$B80,P$1)="","",INDEX(Recettes!$A$2:$T$5000,$B80,P$1)),"")</f>
        <v/>
      </c>
      <c r="Q80" s="81" t="str" cm="1">
        <f t="array" aca="1" ref="Q80" ca="1">IF(AND($A80&lt;&gt;"",$A80&lt;&gt;"fin"),IF(INDEX(Recettes!$A$2:$T$5000,$B80,Q$1)="","",INDEX(Recettes!$A$2:$T$5000,$B80,Q$1)),"")</f>
        <v/>
      </c>
      <c r="R80" s="81" t="str" cm="1">
        <f t="array" aca="1" ref="R80" ca="1">IF(AND($A80&lt;&gt;"",$A80&lt;&gt;"fin"),IF(INDEX(Recettes!$A$2:$T$5000,$B80,R$1)="","",INDEX(Recettes!$A$2:$T$5000,$B80,R$1)),"")</f>
        <v/>
      </c>
      <c r="S80" s="81" t="str" cm="1">
        <f t="array" aca="1" ref="S80" ca="1">IF(AND($A80&lt;&gt;"",$A80&lt;&gt;"fin"),IF(INDEX(Recettes!$A$2:$T$5000,$B80,S$1)="","",INDEX(Recettes!$A$2:$T$5000,$B80,S$1)),"")</f>
        <v/>
      </c>
      <c r="T80" s="81" t="str" cm="1">
        <f t="array" aca="1" ref="T80" ca="1">IF(AND($A80&lt;&gt;"",$A80&lt;&gt;"fin"),IF(INDEX(Recettes!$A$2:$T$5000,$B80,T$1)="","",INDEX(Recettes!$A$2:$T$5000,$B80,T$1)),"")</f>
        <v/>
      </c>
    </row>
    <row r="81" spans="1:20" x14ac:dyDescent="0.25">
      <c r="A81" t="str">
        <f ca="1">IF(OR(A80="",A80="fin"),"",IF(ISNA(MATCH($F$3,OFFSET(Recettes!$F$2:$F$5000,B80,0),0)),"fin",MATCH($F$3,OFFSET(Recettes!$F$2:$F$5000,B80,0),0)))</f>
        <v/>
      </c>
      <c r="B81" t="str">
        <f t="shared" ca="1" si="1"/>
        <v/>
      </c>
      <c r="D81" s="79" t="str" cm="1">
        <f t="array" aca="1" ref="D81" ca="1">IF(AND($A81&lt;&gt;"",$A81&lt;&gt;"fin"),IF(INDEX(Recettes!$A$2:$O$5000,$B81,D$1)="","",INDEX(Recettes!$A$2:$O$5000,$B81,D$1)),"")</f>
        <v/>
      </c>
      <c r="E81" t="str" cm="1">
        <f t="array" aca="1" ref="E81" ca="1">IF(AND($A81&lt;&gt;"",$A81&lt;&gt;"fin"),IF(INDEX(Recettes!$A$2:$O$5000,$B81,E$1)="","",INDEX(Recettes!$A$2:$O$5000,$B81,E$1)),"")</f>
        <v/>
      </c>
      <c r="F81" t="str" cm="1">
        <f t="array" aca="1" ref="F81" ca="1">IF(AND($A81&lt;&gt;"",$A81&lt;&gt;"fin"),IF(INDEX(Recettes!$A$2:$O$5000,$B81,F$1)="","",INDEX(Recettes!$A$2:$O$5000,$B81,F$1)),"")</f>
        <v/>
      </c>
      <c r="G81" s="13" t="str" cm="1">
        <f t="array" aca="1" ref="G81" ca="1">IF(AND($A81&lt;&gt;"",$A81&lt;&gt;"fin"),IF(INDEX(Recettes!$A$2:$O$5000,$B81,G$1)="","",INDEX(Recettes!$A$2:$O$5000,$B81,G$1)),"")</f>
        <v/>
      </c>
      <c r="H81" s="11" t="str" cm="1">
        <f t="array" aca="1" ref="H81" ca="1">IF(AND($A81&lt;&gt;"",$A81&lt;&gt;"fin"),IF(INDEX(Recettes!$A$2:$O$5000,$B81,H$1)="","",INDEX(Recettes!$A$2:$O$5000,$B81,H$1)),"")</f>
        <v/>
      </c>
      <c r="I81" t="str" cm="1">
        <f t="array" aca="1" ref="I81" ca="1">IF(AND($A81&lt;&gt;"",$A81&lt;&gt;"fin"),IF(INDEX(Recettes!$A$2:$O$5000,$B81,I$1)="","",INDEX(Recettes!$A$2:$O$5000,$B81,I$1)),"")</f>
        <v/>
      </c>
      <c r="J81" s="81" t="str" cm="1">
        <f t="array" aca="1" ref="J81" ca="1">IF(AND($A81&lt;&gt;"",$A81&lt;&gt;"fin"),IF(INDEX(Recettes!$A$2:$O$5000,$B81,J$1)="","",INDEX(Recettes!$A$2:$O$5000,$B81,J$1)),"")</f>
        <v/>
      </c>
      <c r="K81" s="81" t="str" cm="1">
        <f t="array" aca="1" ref="K81" ca="1">IF(AND($A81&lt;&gt;"",$A81&lt;&gt;"fin"),IF(INDEX(Recettes!$A$2:$T$5000,$B81,K$1)="","",INDEX(Recettes!$A$2:$T$5000,$B81,K$1)),"")</f>
        <v/>
      </c>
      <c r="L81" s="81" t="str" cm="1">
        <f t="array" aca="1" ref="L81" ca="1">IF(AND($A81&lt;&gt;"",$A81&lt;&gt;"fin"),IF(INDEX(Recettes!$A$2:$T$5000,$B81,L$1)="","",INDEX(Recettes!$A$2:$T$5000,$B81,L$1)),"")</f>
        <v/>
      </c>
      <c r="M81" s="81" t="str" cm="1">
        <f t="array" aca="1" ref="M81" ca="1">IF(AND($A81&lt;&gt;"",$A81&lt;&gt;"fin"),IF(INDEX(Recettes!$A$2:$T$5000,$B81,M$1)="","",INDEX(Recettes!$A$2:$T$5000,$B81,M$1)),"")</f>
        <v/>
      </c>
      <c r="N81" s="81" t="str" cm="1">
        <f t="array" aca="1" ref="N81" ca="1">IF(AND($A81&lt;&gt;"",$A81&lt;&gt;"fin"),IF(INDEX(Recettes!$A$2:$T$5000,$B81,N$1)="","",INDEX(Recettes!$A$2:$T$5000,$B81,N$1)),"")</f>
        <v/>
      </c>
      <c r="O81" s="81" t="str" cm="1">
        <f t="array" aca="1" ref="O81" ca="1">IF(AND($A81&lt;&gt;"",$A81&lt;&gt;"fin"),IF(INDEX(Recettes!$A$2:$T$5000,$B81,O$1)="","",INDEX(Recettes!$A$2:$T$5000,$B81,O$1)),"")</f>
        <v/>
      </c>
      <c r="P81" s="81" t="str" cm="1">
        <f t="array" aca="1" ref="P81" ca="1">IF(AND($A81&lt;&gt;"",$A81&lt;&gt;"fin"),IF(INDEX(Recettes!$A$2:$T$5000,$B81,P$1)="","",INDEX(Recettes!$A$2:$T$5000,$B81,P$1)),"")</f>
        <v/>
      </c>
      <c r="Q81" s="81" t="str" cm="1">
        <f t="array" aca="1" ref="Q81" ca="1">IF(AND($A81&lt;&gt;"",$A81&lt;&gt;"fin"),IF(INDEX(Recettes!$A$2:$T$5000,$B81,Q$1)="","",INDEX(Recettes!$A$2:$T$5000,$B81,Q$1)),"")</f>
        <v/>
      </c>
      <c r="R81" s="81" t="str" cm="1">
        <f t="array" aca="1" ref="R81" ca="1">IF(AND($A81&lt;&gt;"",$A81&lt;&gt;"fin"),IF(INDEX(Recettes!$A$2:$T$5000,$B81,R$1)="","",INDEX(Recettes!$A$2:$T$5000,$B81,R$1)),"")</f>
        <v/>
      </c>
      <c r="S81" s="81" t="str" cm="1">
        <f t="array" aca="1" ref="S81" ca="1">IF(AND($A81&lt;&gt;"",$A81&lt;&gt;"fin"),IF(INDEX(Recettes!$A$2:$T$5000,$B81,S$1)="","",INDEX(Recettes!$A$2:$T$5000,$B81,S$1)),"")</f>
        <v/>
      </c>
      <c r="T81" s="81" t="str" cm="1">
        <f t="array" aca="1" ref="T81" ca="1">IF(AND($A81&lt;&gt;"",$A81&lt;&gt;"fin"),IF(INDEX(Recettes!$A$2:$T$5000,$B81,T$1)="","",INDEX(Recettes!$A$2:$T$5000,$B81,T$1)),"")</f>
        <v/>
      </c>
    </row>
    <row r="82" spans="1:20" x14ac:dyDescent="0.25">
      <c r="A82" t="str">
        <f ca="1">IF(OR(A81="",A81="fin"),"",IF(ISNA(MATCH($F$3,OFFSET(Recettes!$F$2:$F$5000,B81,0),0)),"fin",MATCH($F$3,OFFSET(Recettes!$F$2:$F$5000,B81,0),0)))</f>
        <v/>
      </c>
      <c r="B82" t="str">
        <f t="shared" ca="1" si="1"/>
        <v/>
      </c>
      <c r="D82" s="79" t="str" cm="1">
        <f t="array" aca="1" ref="D82" ca="1">IF(AND($A82&lt;&gt;"",$A82&lt;&gt;"fin"),IF(INDEX(Recettes!$A$2:$O$5000,$B82,D$1)="","",INDEX(Recettes!$A$2:$O$5000,$B82,D$1)),"")</f>
        <v/>
      </c>
      <c r="E82" t="str" cm="1">
        <f t="array" aca="1" ref="E82" ca="1">IF(AND($A82&lt;&gt;"",$A82&lt;&gt;"fin"),IF(INDEX(Recettes!$A$2:$O$5000,$B82,E$1)="","",INDEX(Recettes!$A$2:$O$5000,$B82,E$1)),"")</f>
        <v/>
      </c>
      <c r="F82" t="str" cm="1">
        <f t="array" aca="1" ref="F82" ca="1">IF(AND($A82&lt;&gt;"",$A82&lt;&gt;"fin"),IF(INDEX(Recettes!$A$2:$O$5000,$B82,F$1)="","",INDEX(Recettes!$A$2:$O$5000,$B82,F$1)),"")</f>
        <v/>
      </c>
      <c r="G82" s="13" t="str" cm="1">
        <f t="array" aca="1" ref="G82" ca="1">IF(AND($A82&lt;&gt;"",$A82&lt;&gt;"fin"),IF(INDEX(Recettes!$A$2:$O$5000,$B82,G$1)="","",INDEX(Recettes!$A$2:$O$5000,$B82,G$1)),"")</f>
        <v/>
      </c>
      <c r="H82" s="11" t="str" cm="1">
        <f t="array" aca="1" ref="H82" ca="1">IF(AND($A82&lt;&gt;"",$A82&lt;&gt;"fin"),IF(INDEX(Recettes!$A$2:$O$5000,$B82,H$1)="","",INDEX(Recettes!$A$2:$O$5000,$B82,H$1)),"")</f>
        <v/>
      </c>
      <c r="I82" t="str" cm="1">
        <f t="array" aca="1" ref="I82" ca="1">IF(AND($A82&lt;&gt;"",$A82&lt;&gt;"fin"),IF(INDEX(Recettes!$A$2:$O$5000,$B82,I$1)="","",INDEX(Recettes!$A$2:$O$5000,$B82,I$1)),"")</f>
        <v/>
      </c>
      <c r="J82" s="81" t="str" cm="1">
        <f t="array" aca="1" ref="J82" ca="1">IF(AND($A82&lt;&gt;"",$A82&lt;&gt;"fin"),IF(INDEX(Recettes!$A$2:$O$5000,$B82,J$1)="","",INDEX(Recettes!$A$2:$O$5000,$B82,J$1)),"")</f>
        <v/>
      </c>
      <c r="K82" s="81" t="str" cm="1">
        <f t="array" aca="1" ref="K82" ca="1">IF(AND($A82&lt;&gt;"",$A82&lt;&gt;"fin"),IF(INDEX(Recettes!$A$2:$T$5000,$B82,K$1)="","",INDEX(Recettes!$A$2:$T$5000,$B82,K$1)),"")</f>
        <v/>
      </c>
      <c r="L82" s="81" t="str" cm="1">
        <f t="array" aca="1" ref="L82" ca="1">IF(AND($A82&lt;&gt;"",$A82&lt;&gt;"fin"),IF(INDEX(Recettes!$A$2:$T$5000,$B82,L$1)="","",INDEX(Recettes!$A$2:$T$5000,$B82,L$1)),"")</f>
        <v/>
      </c>
      <c r="M82" s="81" t="str" cm="1">
        <f t="array" aca="1" ref="M82" ca="1">IF(AND($A82&lt;&gt;"",$A82&lt;&gt;"fin"),IF(INDEX(Recettes!$A$2:$T$5000,$B82,M$1)="","",INDEX(Recettes!$A$2:$T$5000,$B82,M$1)),"")</f>
        <v/>
      </c>
      <c r="N82" s="81" t="str" cm="1">
        <f t="array" aca="1" ref="N82" ca="1">IF(AND($A82&lt;&gt;"",$A82&lt;&gt;"fin"),IF(INDEX(Recettes!$A$2:$T$5000,$B82,N$1)="","",INDEX(Recettes!$A$2:$T$5000,$B82,N$1)),"")</f>
        <v/>
      </c>
      <c r="O82" s="81" t="str" cm="1">
        <f t="array" aca="1" ref="O82" ca="1">IF(AND($A82&lt;&gt;"",$A82&lt;&gt;"fin"),IF(INDEX(Recettes!$A$2:$T$5000,$B82,O$1)="","",INDEX(Recettes!$A$2:$T$5000,$B82,O$1)),"")</f>
        <v/>
      </c>
      <c r="P82" s="81" t="str" cm="1">
        <f t="array" aca="1" ref="P82" ca="1">IF(AND($A82&lt;&gt;"",$A82&lt;&gt;"fin"),IF(INDEX(Recettes!$A$2:$T$5000,$B82,P$1)="","",INDEX(Recettes!$A$2:$T$5000,$B82,P$1)),"")</f>
        <v/>
      </c>
      <c r="Q82" s="81" t="str" cm="1">
        <f t="array" aca="1" ref="Q82" ca="1">IF(AND($A82&lt;&gt;"",$A82&lt;&gt;"fin"),IF(INDEX(Recettes!$A$2:$T$5000,$B82,Q$1)="","",INDEX(Recettes!$A$2:$T$5000,$B82,Q$1)),"")</f>
        <v/>
      </c>
      <c r="R82" s="81" t="str" cm="1">
        <f t="array" aca="1" ref="R82" ca="1">IF(AND($A82&lt;&gt;"",$A82&lt;&gt;"fin"),IF(INDEX(Recettes!$A$2:$T$5000,$B82,R$1)="","",INDEX(Recettes!$A$2:$T$5000,$B82,R$1)),"")</f>
        <v/>
      </c>
      <c r="S82" s="81" t="str" cm="1">
        <f t="array" aca="1" ref="S82" ca="1">IF(AND($A82&lt;&gt;"",$A82&lt;&gt;"fin"),IF(INDEX(Recettes!$A$2:$T$5000,$B82,S$1)="","",INDEX(Recettes!$A$2:$T$5000,$B82,S$1)),"")</f>
        <v/>
      </c>
      <c r="T82" s="81" t="str" cm="1">
        <f t="array" aca="1" ref="T82" ca="1">IF(AND($A82&lt;&gt;"",$A82&lt;&gt;"fin"),IF(INDEX(Recettes!$A$2:$T$5000,$B82,T$1)="","",INDEX(Recettes!$A$2:$T$5000,$B82,T$1)),"")</f>
        <v/>
      </c>
    </row>
    <row r="83" spans="1:20" x14ac:dyDescent="0.25">
      <c r="A83" t="str">
        <f ca="1">IF(OR(A82="",A82="fin"),"",IF(ISNA(MATCH($F$3,OFFSET(Recettes!$F$2:$F$5000,B82,0),0)),"fin",MATCH($F$3,OFFSET(Recettes!$F$2:$F$5000,B82,0),0)))</f>
        <v/>
      </c>
      <c r="B83" t="str">
        <f t="shared" ca="1" si="1"/>
        <v/>
      </c>
      <c r="D83" s="79" t="str" cm="1">
        <f t="array" aca="1" ref="D83" ca="1">IF(AND($A83&lt;&gt;"",$A83&lt;&gt;"fin"),IF(INDEX(Recettes!$A$2:$O$5000,$B83,D$1)="","",INDEX(Recettes!$A$2:$O$5000,$B83,D$1)),"")</f>
        <v/>
      </c>
      <c r="E83" t="str" cm="1">
        <f t="array" aca="1" ref="E83" ca="1">IF(AND($A83&lt;&gt;"",$A83&lt;&gt;"fin"),IF(INDEX(Recettes!$A$2:$O$5000,$B83,E$1)="","",INDEX(Recettes!$A$2:$O$5000,$B83,E$1)),"")</f>
        <v/>
      </c>
      <c r="F83" t="str" cm="1">
        <f t="array" aca="1" ref="F83" ca="1">IF(AND($A83&lt;&gt;"",$A83&lt;&gt;"fin"),IF(INDEX(Recettes!$A$2:$O$5000,$B83,F$1)="","",INDEX(Recettes!$A$2:$O$5000,$B83,F$1)),"")</f>
        <v/>
      </c>
      <c r="G83" s="13" t="str" cm="1">
        <f t="array" aca="1" ref="G83" ca="1">IF(AND($A83&lt;&gt;"",$A83&lt;&gt;"fin"),IF(INDEX(Recettes!$A$2:$O$5000,$B83,G$1)="","",INDEX(Recettes!$A$2:$O$5000,$B83,G$1)),"")</f>
        <v/>
      </c>
      <c r="H83" s="11" t="str" cm="1">
        <f t="array" aca="1" ref="H83" ca="1">IF(AND($A83&lt;&gt;"",$A83&lt;&gt;"fin"),IF(INDEX(Recettes!$A$2:$O$5000,$B83,H$1)="","",INDEX(Recettes!$A$2:$O$5000,$B83,H$1)),"")</f>
        <v/>
      </c>
      <c r="I83" t="str" cm="1">
        <f t="array" aca="1" ref="I83" ca="1">IF(AND($A83&lt;&gt;"",$A83&lt;&gt;"fin"),IF(INDEX(Recettes!$A$2:$O$5000,$B83,I$1)="","",INDEX(Recettes!$A$2:$O$5000,$B83,I$1)),"")</f>
        <v/>
      </c>
      <c r="J83" s="81" t="str" cm="1">
        <f t="array" aca="1" ref="J83" ca="1">IF(AND($A83&lt;&gt;"",$A83&lt;&gt;"fin"),IF(INDEX(Recettes!$A$2:$O$5000,$B83,J$1)="","",INDEX(Recettes!$A$2:$O$5000,$B83,J$1)),"")</f>
        <v/>
      </c>
      <c r="K83" s="81" t="str" cm="1">
        <f t="array" aca="1" ref="K83" ca="1">IF(AND($A83&lt;&gt;"",$A83&lt;&gt;"fin"),IF(INDEX(Recettes!$A$2:$T$5000,$B83,K$1)="","",INDEX(Recettes!$A$2:$T$5000,$B83,K$1)),"")</f>
        <v/>
      </c>
      <c r="L83" s="81" t="str" cm="1">
        <f t="array" aca="1" ref="L83" ca="1">IF(AND($A83&lt;&gt;"",$A83&lt;&gt;"fin"),IF(INDEX(Recettes!$A$2:$T$5000,$B83,L$1)="","",INDEX(Recettes!$A$2:$T$5000,$B83,L$1)),"")</f>
        <v/>
      </c>
      <c r="M83" s="81" t="str" cm="1">
        <f t="array" aca="1" ref="M83" ca="1">IF(AND($A83&lt;&gt;"",$A83&lt;&gt;"fin"),IF(INDEX(Recettes!$A$2:$T$5000,$B83,M$1)="","",INDEX(Recettes!$A$2:$T$5000,$B83,M$1)),"")</f>
        <v/>
      </c>
      <c r="N83" s="81" t="str" cm="1">
        <f t="array" aca="1" ref="N83" ca="1">IF(AND($A83&lt;&gt;"",$A83&lt;&gt;"fin"),IF(INDEX(Recettes!$A$2:$T$5000,$B83,N$1)="","",INDEX(Recettes!$A$2:$T$5000,$B83,N$1)),"")</f>
        <v/>
      </c>
      <c r="O83" s="81" t="str" cm="1">
        <f t="array" aca="1" ref="O83" ca="1">IF(AND($A83&lt;&gt;"",$A83&lt;&gt;"fin"),IF(INDEX(Recettes!$A$2:$T$5000,$B83,O$1)="","",INDEX(Recettes!$A$2:$T$5000,$B83,O$1)),"")</f>
        <v/>
      </c>
      <c r="P83" s="81" t="str" cm="1">
        <f t="array" aca="1" ref="P83" ca="1">IF(AND($A83&lt;&gt;"",$A83&lt;&gt;"fin"),IF(INDEX(Recettes!$A$2:$T$5000,$B83,P$1)="","",INDEX(Recettes!$A$2:$T$5000,$B83,P$1)),"")</f>
        <v/>
      </c>
      <c r="Q83" s="81" t="str" cm="1">
        <f t="array" aca="1" ref="Q83" ca="1">IF(AND($A83&lt;&gt;"",$A83&lt;&gt;"fin"),IF(INDEX(Recettes!$A$2:$T$5000,$B83,Q$1)="","",INDEX(Recettes!$A$2:$T$5000,$B83,Q$1)),"")</f>
        <v/>
      </c>
      <c r="R83" s="81" t="str" cm="1">
        <f t="array" aca="1" ref="R83" ca="1">IF(AND($A83&lt;&gt;"",$A83&lt;&gt;"fin"),IF(INDEX(Recettes!$A$2:$T$5000,$B83,R$1)="","",INDEX(Recettes!$A$2:$T$5000,$B83,R$1)),"")</f>
        <v/>
      </c>
      <c r="S83" s="81" t="str" cm="1">
        <f t="array" aca="1" ref="S83" ca="1">IF(AND($A83&lt;&gt;"",$A83&lt;&gt;"fin"),IF(INDEX(Recettes!$A$2:$T$5000,$B83,S$1)="","",INDEX(Recettes!$A$2:$T$5000,$B83,S$1)),"")</f>
        <v/>
      </c>
      <c r="T83" s="81" t="str" cm="1">
        <f t="array" aca="1" ref="T83" ca="1">IF(AND($A83&lt;&gt;"",$A83&lt;&gt;"fin"),IF(INDEX(Recettes!$A$2:$T$5000,$B83,T$1)="","",INDEX(Recettes!$A$2:$T$5000,$B83,T$1)),"")</f>
        <v/>
      </c>
    </row>
    <row r="84" spans="1:20" x14ac:dyDescent="0.25">
      <c r="A84" t="str">
        <f ca="1">IF(OR(A83="",A83="fin"),"",IF(ISNA(MATCH($F$3,OFFSET(Recettes!$F$2:$F$5000,B83,0),0)),"fin",MATCH($F$3,OFFSET(Recettes!$F$2:$F$5000,B83,0),0)))</f>
        <v/>
      </c>
      <c r="B84" t="str">
        <f t="shared" ca="1" si="1"/>
        <v/>
      </c>
      <c r="D84" s="79" t="str" cm="1">
        <f t="array" aca="1" ref="D84" ca="1">IF(AND($A84&lt;&gt;"",$A84&lt;&gt;"fin"),IF(INDEX(Recettes!$A$2:$O$5000,$B84,D$1)="","",INDEX(Recettes!$A$2:$O$5000,$B84,D$1)),"")</f>
        <v/>
      </c>
      <c r="E84" t="str" cm="1">
        <f t="array" aca="1" ref="E84" ca="1">IF(AND($A84&lt;&gt;"",$A84&lt;&gt;"fin"),IF(INDEX(Recettes!$A$2:$O$5000,$B84,E$1)="","",INDEX(Recettes!$A$2:$O$5000,$B84,E$1)),"")</f>
        <v/>
      </c>
      <c r="F84" t="str" cm="1">
        <f t="array" aca="1" ref="F84" ca="1">IF(AND($A84&lt;&gt;"",$A84&lt;&gt;"fin"),IF(INDEX(Recettes!$A$2:$O$5000,$B84,F$1)="","",INDEX(Recettes!$A$2:$O$5000,$B84,F$1)),"")</f>
        <v/>
      </c>
      <c r="G84" s="13" t="str" cm="1">
        <f t="array" aca="1" ref="G84" ca="1">IF(AND($A84&lt;&gt;"",$A84&lt;&gt;"fin"),IF(INDEX(Recettes!$A$2:$O$5000,$B84,G$1)="","",INDEX(Recettes!$A$2:$O$5000,$B84,G$1)),"")</f>
        <v/>
      </c>
      <c r="H84" s="11" t="str" cm="1">
        <f t="array" aca="1" ref="H84" ca="1">IF(AND($A84&lt;&gt;"",$A84&lt;&gt;"fin"),IF(INDEX(Recettes!$A$2:$O$5000,$B84,H$1)="","",INDEX(Recettes!$A$2:$O$5000,$B84,H$1)),"")</f>
        <v/>
      </c>
      <c r="I84" t="str" cm="1">
        <f t="array" aca="1" ref="I84" ca="1">IF(AND($A84&lt;&gt;"",$A84&lt;&gt;"fin"),IF(INDEX(Recettes!$A$2:$O$5000,$B84,I$1)="","",INDEX(Recettes!$A$2:$O$5000,$B84,I$1)),"")</f>
        <v/>
      </c>
      <c r="J84" s="81" t="str" cm="1">
        <f t="array" aca="1" ref="J84" ca="1">IF(AND($A84&lt;&gt;"",$A84&lt;&gt;"fin"),IF(INDEX(Recettes!$A$2:$O$5000,$B84,J$1)="","",INDEX(Recettes!$A$2:$O$5000,$B84,J$1)),"")</f>
        <v/>
      </c>
      <c r="K84" s="81" t="str" cm="1">
        <f t="array" aca="1" ref="K84" ca="1">IF(AND($A84&lt;&gt;"",$A84&lt;&gt;"fin"),IF(INDEX(Recettes!$A$2:$T$5000,$B84,K$1)="","",INDEX(Recettes!$A$2:$T$5000,$B84,K$1)),"")</f>
        <v/>
      </c>
      <c r="L84" s="81" t="str" cm="1">
        <f t="array" aca="1" ref="L84" ca="1">IF(AND($A84&lt;&gt;"",$A84&lt;&gt;"fin"),IF(INDEX(Recettes!$A$2:$T$5000,$B84,L$1)="","",INDEX(Recettes!$A$2:$T$5000,$B84,L$1)),"")</f>
        <v/>
      </c>
      <c r="M84" s="81" t="str" cm="1">
        <f t="array" aca="1" ref="M84" ca="1">IF(AND($A84&lt;&gt;"",$A84&lt;&gt;"fin"),IF(INDEX(Recettes!$A$2:$T$5000,$B84,M$1)="","",INDEX(Recettes!$A$2:$T$5000,$B84,M$1)),"")</f>
        <v/>
      </c>
      <c r="N84" s="81" t="str" cm="1">
        <f t="array" aca="1" ref="N84" ca="1">IF(AND($A84&lt;&gt;"",$A84&lt;&gt;"fin"),IF(INDEX(Recettes!$A$2:$T$5000,$B84,N$1)="","",INDEX(Recettes!$A$2:$T$5000,$B84,N$1)),"")</f>
        <v/>
      </c>
      <c r="O84" s="81" t="str" cm="1">
        <f t="array" aca="1" ref="O84" ca="1">IF(AND($A84&lt;&gt;"",$A84&lt;&gt;"fin"),IF(INDEX(Recettes!$A$2:$T$5000,$B84,O$1)="","",INDEX(Recettes!$A$2:$T$5000,$B84,O$1)),"")</f>
        <v/>
      </c>
      <c r="P84" s="81" t="str" cm="1">
        <f t="array" aca="1" ref="P84" ca="1">IF(AND($A84&lt;&gt;"",$A84&lt;&gt;"fin"),IF(INDEX(Recettes!$A$2:$T$5000,$B84,P$1)="","",INDEX(Recettes!$A$2:$T$5000,$B84,P$1)),"")</f>
        <v/>
      </c>
      <c r="Q84" s="81" t="str" cm="1">
        <f t="array" aca="1" ref="Q84" ca="1">IF(AND($A84&lt;&gt;"",$A84&lt;&gt;"fin"),IF(INDEX(Recettes!$A$2:$T$5000,$B84,Q$1)="","",INDEX(Recettes!$A$2:$T$5000,$B84,Q$1)),"")</f>
        <v/>
      </c>
      <c r="R84" s="81" t="str" cm="1">
        <f t="array" aca="1" ref="R84" ca="1">IF(AND($A84&lt;&gt;"",$A84&lt;&gt;"fin"),IF(INDEX(Recettes!$A$2:$T$5000,$B84,R$1)="","",INDEX(Recettes!$A$2:$T$5000,$B84,R$1)),"")</f>
        <v/>
      </c>
      <c r="S84" s="81" t="str" cm="1">
        <f t="array" aca="1" ref="S84" ca="1">IF(AND($A84&lt;&gt;"",$A84&lt;&gt;"fin"),IF(INDEX(Recettes!$A$2:$T$5000,$B84,S$1)="","",INDEX(Recettes!$A$2:$T$5000,$B84,S$1)),"")</f>
        <v/>
      </c>
      <c r="T84" s="81" t="str" cm="1">
        <f t="array" aca="1" ref="T84" ca="1">IF(AND($A84&lt;&gt;"",$A84&lt;&gt;"fin"),IF(INDEX(Recettes!$A$2:$T$5000,$B84,T$1)="","",INDEX(Recettes!$A$2:$T$5000,$B84,T$1)),"")</f>
        <v/>
      </c>
    </row>
    <row r="85" spans="1:20" x14ac:dyDescent="0.25">
      <c r="A85" t="str">
        <f ca="1">IF(OR(A84="",A84="fin"),"",IF(ISNA(MATCH($F$3,OFFSET(Recettes!$F$2:$F$5000,B84,0),0)),"fin",MATCH($F$3,OFFSET(Recettes!$F$2:$F$5000,B84,0),0)))</f>
        <v/>
      </c>
      <c r="B85" t="str">
        <f t="shared" ca="1" si="1"/>
        <v/>
      </c>
      <c r="D85" s="79" t="str" cm="1">
        <f t="array" aca="1" ref="D85" ca="1">IF(AND($A85&lt;&gt;"",$A85&lt;&gt;"fin"),IF(INDEX(Recettes!$A$2:$O$5000,$B85,D$1)="","",INDEX(Recettes!$A$2:$O$5000,$B85,D$1)),"")</f>
        <v/>
      </c>
      <c r="E85" t="str" cm="1">
        <f t="array" aca="1" ref="E85" ca="1">IF(AND($A85&lt;&gt;"",$A85&lt;&gt;"fin"),IF(INDEX(Recettes!$A$2:$O$5000,$B85,E$1)="","",INDEX(Recettes!$A$2:$O$5000,$B85,E$1)),"")</f>
        <v/>
      </c>
      <c r="F85" t="str" cm="1">
        <f t="array" aca="1" ref="F85" ca="1">IF(AND($A85&lt;&gt;"",$A85&lt;&gt;"fin"),IF(INDEX(Recettes!$A$2:$O$5000,$B85,F$1)="","",INDEX(Recettes!$A$2:$O$5000,$B85,F$1)),"")</f>
        <v/>
      </c>
      <c r="G85" s="13" t="str" cm="1">
        <f t="array" aca="1" ref="G85" ca="1">IF(AND($A85&lt;&gt;"",$A85&lt;&gt;"fin"),IF(INDEX(Recettes!$A$2:$O$5000,$B85,G$1)="","",INDEX(Recettes!$A$2:$O$5000,$B85,G$1)),"")</f>
        <v/>
      </c>
      <c r="H85" s="11" t="str" cm="1">
        <f t="array" aca="1" ref="H85" ca="1">IF(AND($A85&lt;&gt;"",$A85&lt;&gt;"fin"),IF(INDEX(Recettes!$A$2:$O$5000,$B85,H$1)="","",INDEX(Recettes!$A$2:$O$5000,$B85,H$1)),"")</f>
        <v/>
      </c>
      <c r="I85" t="str" cm="1">
        <f t="array" aca="1" ref="I85" ca="1">IF(AND($A85&lt;&gt;"",$A85&lt;&gt;"fin"),IF(INDEX(Recettes!$A$2:$O$5000,$B85,I$1)="","",INDEX(Recettes!$A$2:$O$5000,$B85,I$1)),"")</f>
        <v/>
      </c>
      <c r="J85" s="81" t="str" cm="1">
        <f t="array" aca="1" ref="J85" ca="1">IF(AND($A85&lt;&gt;"",$A85&lt;&gt;"fin"),IF(INDEX(Recettes!$A$2:$O$5000,$B85,J$1)="","",INDEX(Recettes!$A$2:$O$5000,$B85,J$1)),"")</f>
        <v/>
      </c>
      <c r="K85" s="81" t="str" cm="1">
        <f t="array" aca="1" ref="K85" ca="1">IF(AND($A85&lt;&gt;"",$A85&lt;&gt;"fin"),IF(INDEX(Recettes!$A$2:$T$5000,$B85,K$1)="","",INDEX(Recettes!$A$2:$T$5000,$B85,K$1)),"")</f>
        <v/>
      </c>
      <c r="L85" s="81" t="str" cm="1">
        <f t="array" aca="1" ref="L85" ca="1">IF(AND($A85&lt;&gt;"",$A85&lt;&gt;"fin"),IF(INDEX(Recettes!$A$2:$T$5000,$B85,L$1)="","",INDEX(Recettes!$A$2:$T$5000,$B85,L$1)),"")</f>
        <v/>
      </c>
      <c r="M85" s="81" t="str" cm="1">
        <f t="array" aca="1" ref="M85" ca="1">IF(AND($A85&lt;&gt;"",$A85&lt;&gt;"fin"),IF(INDEX(Recettes!$A$2:$T$5000,$B85,M$1)="","",INDEX(Recettes!$A$2:$T$5000,$B85,M$1)),"")</f>
        <v/>
      </c>
      <c r="N85" s="81" t="str" cm="1">
        <f t="array" aca="1" ref="N85" ca="1">IF(AND($A85&lt;&gt;"",$A85&lt;&gt;"fin"),IF(INDEX(Recettes!$A$2:$T$5000,$B85,N$1)="","",INDEX(Recettes!$A$2:$T$5000,$B85,N$1)),"")</f>
        <v/>
      </c>
      <c r="O85" s="81" t="str" cm="1">
        <f t="array" aca="1" ref="O85" ca="1">IF(AND($A85&lt;&gt;"",$A85&lt;&gt;"fin"),IF(INDEX(Recettes!$A$2:$T$5000,$B85,O$1)="","",INDEX(Recettes!$A$2:$T$5000,$B85,O$1)),"")</f>
        <v/>
      </c>
      <c r="P85" s="81" t="str" cm="1">
        <f t="array" aca="1" ref="P85" ca="1">IF(AND($A85&lt;&gt;"",$A85&lt;&gt;"fin"),IF(INDEX(Recettes!$A$2:$T$5000,$B85,P$1)="","",INDEX(Recettes!$A$2:$T$5000,$B85,P$1)),"")</f>
        <v/>
      </c>
      <c r="Q85" s="81" t="str" cm="1">
        <f t="array" aca="1" ref="Q85" ca="1">IF(AND($A85&lt;&gt;"",$A85&lt;&gt;"fin"),IF(INDEX(Recettes!$A$2:$T$5000,$B85,Q$1)="","",INDEX(Recettes!$A$2:$T$5000,$B85,Q$1)),"")</f>
        <v/>
      </c>
      <c r="R85" s="81" t="str" cm="1">
        <f t="array" aca="1" ref="R85" ca="1">IF(AND($A85&lt;&gt;"",$A85&lt;&gt;"fin"),IF(INDEX(Recettes!$A$2:$T$5000,$B85,R$1)="","",INDEX(Recettes!$A$2:$T$5000,$B85,R$1)),"")</f>
        <v/>
      </c>
      <c r="S85" s="81" t="str" cm="1">
        <f t="array" aca="1" ref="S85" ca="1">IF(AND($A85&lt;&gt;"",$A85&lt;&gt;"fin"),IF(INDEX(Recettes!$A$2:$T$5000,$B85,S$1)="","",INDEX(Recettes!$A$2:$T$5000,$B85,S$1)),"")</f>
        <v/>
      </c>
      <c r="T85" s="81" t="str" cm="1">
        <f t="array" aca="1" ref="T85" ca="1">IF(AND($A85&lt;&gt;"",$A85&lt;&gt;"fin"),IF(INDEX(Recettes!$A$2:$T$5000,$B85,T$1)="","",INDEX(Recettes!$A$2:$T$5000,$B85,T$1)),"")</f>
        <v/>
      </c>
    </row>
    <row r="86" spans="1:20" x14ac:dyDescent="0.25">
      <c r="A86" t="str">
        <f ca="1">IF(OR(A85="",A85="fin"),"",IF(ISNA(MATCH($F$3,OFFSET(Recettes!$F$2:$F$5000,B85,0),0)),"fin",MATCH($F$3,OFFSET(Recettes!$F$2:$F$5000,B85,0),0)))</f>
        <v/>
      </c>
      <c r="B86" t="str">
        <f t="shared" ca="1" si="1"/>
        <v/>
      </c>
      <c r="D86" s="79" t="str" cm="1">
        <f t="array" aca="1" ref="D86" ca="1">IF(AND($A86&lt;&gt;"",$A86&lt;&gt;"fin"),IF(INDEX(Recettes!$A$2:$O$5000,$B86,D$1)="","",INDEX(Recettes!$A$2:$O$5000,$B86,D$1)),"")</f>
        <v/>
      </c>
      <c r="E86" t="str" cm="1">
        <f t="array" aca="1" ref="E86" ca="1">IF(AND($A86&lt;&gt;"",$A86&lt;&gt;"fin"),IF(INDEX(Recettes!$A$2:$O$5000,$B86,E$1)="","",INDEX(Recettes!$A$2:$O$5000,$B86,E$1)),"")</f>
        <v/>
      </c>
      <c r="F86" t="str" cm="1">
        <f t="array" aca="1" ref="F86" ca="1">IF(AND($A86&lt;&gt;"",$A86&lt;&gt;"fin"),IF(INDEX(Recettes!$A$2:$O$5000,$B86,F$1)="","",INDEX(Recettes!$A$2:$O$5000,$B86,F$1)),"")</f>
        <v/>
      </c>
      <c r="G86" s="13" t="str" cm="1">
        <f t="array" aca="1" ref="G86" ca="1">IF(AND($A86&lt;&gt;"",$A86&lt;&gt;"fin"),IF(INDEX(Recettes!$A$2:$O$5000,$B86,G$1)="","",INDEX(Recettes!$A$2:$O$5000,$B86,G$1)),"")</f>
        <v/>
      </c>
      <c r="H86" s="11" t="str" cm="1">
        <f t="array" aca="1" ref="H86" ca="1">IF(AND($A86&lt;&gt;"",$A86&lt;&gt;"fin"),IF(INDEX(Recettes!$A$2:$O$5000,$B86,H$1)="","",INDEX(Recettes!$A$2:$O$5000,$B86,H$1)),"")</f>
        <v/>
      </c>
      <c r="I86" t="str" cm="1">
        <f t="array" aca="1" ref="I86" ca="1">IF(AND($A86&lt;&gt;"",$A86&lt;&gt;"fin"),IF(INDEX(Recettes!$A$2:$O$5000,$B86,I$1)="","",INDEX(Recettes!$A$2:$O$5000,$B86,I$1)),"")</f>
        <v/>
      </c>
      <c r="J86" s="81" t="str" cm="1">
        <f t="array" aca="1" ref="J86" ca="1">IF(AND($A86&lt;&gt;"",$A86&lt;&gt;"fin"),IF(INDEX(Recettes!$A$2:$O$5000,$B86,J$1)="","",INDEX(Recettes!$A$2:$O$5000,$B86,J$1)),"")</f>
        <v/>
      </c>
      <c r="K86" s="81" t="str" cm="1">
        <f t="array" aca="1" ref="K86" ca="1">IF(AND($A86&lt;&gt;"",$A86&lt;&gt;"fin"),IF(INDEX(Recettes!$A$2:$T$5000,$B86,K$1)="","",INDEX(Recettes!$A$2:$T$5000,$B86,K$1)),"")</f>
        <v/>
      </c>
      <c r="L86" s="81" t="str" cm="1">
        <f t="array" aca="1" ref="L86" ca="1">IF(AND($A86&lt;&gt;"",$A86&lt;&gt;"fin"),IF(INDEX(Recettes!$A$2:$T$5000,$B86,L$1)="","",INDEX(Recettes!$A$2:$T$5000,$B86,L$1)),"")</f>
        <v/>
      </c>
      <c r="M86" s="81" t="str" cm="1">
        <f t="array" aca="1" ref="M86" ca="1">IF(AND($A86&lt;&gt;"",$A86&lt;&gt;"fin"),IF(INDEX(Recettes!$A$2:$T$5000,$B86,M$1)="","",INDEX(Recettes!$A$2:$T$5000,$B86,M$1)),"")</f>
        <v/>
      </c>
      <c r="N86" s="81" t="str" cm="1">
        <f t="array" aca="1" ref="N86" ca="1">IF(AND($A86&lt;&gt;"",$A86&lt;&gt;"fin"),IF(INDEX(Recettes!$A$2:$T$5000,$B86,N$1)="","",INDEX(Recettes!$A$2:$T$5000,$B86,N$1)),"")</f>
        <v/>
      </c>
      <c r="O86" s="81" t="str" cm="1">
        <f t="array" aca="1" ref="O86" ca="1">IF(AND($A86&lt;&gt;"",$A86&lt;&gt;"fin"),IF(INDEX(Recettes!$A$2:$T$5000,$B86,O$1)="","",INDEX(Recettes!$A$2:$T$5000,$B86,O$1)),"")</f>
        <v/>
      </c>
      <c r="P86" s="81" t="str" cm="1">
        <f t="array" aca="1" ref="P86" ca="1">IF(AND($A86&lt;&gt;"",$A86&lt;&gt;"fin"),IF(INDEX(Recettes!$A$2:$T$5000,$B86,P$1)="","",INDEX(Recettes!$A$2:$T$5000,$B86,P$1)),"")</f>
        <v/>
      </c>
      <c r="Q86" s="81" t="str" cm="1">
        <f t="array" aca="1" ref="Q86" ca="1">IF(AND($A86&lt;&gt;"",$A86&lt;&gt;"fin"),IF(INDEX(Recettes!$A$2:$T$5000,$B86,Q$1)="","",INDEX(Recettes!$A$2:$T$5000,$B86,Q$1)),"")</f>
        <v/>
      </c>
      <c r="R86" s="81" t="str" cm="1">
        <f t="array" aca="1" ref="R86" ca="1">IF(AND($A86&lt;&gt;"",$A86&lt;&gt;"fin"),IF(INDEX(Recettes!$A$2:$T$5000,$B86,R$1)="","",INDEX(Recettes!$A$2:$T$5000,$B86,R$1)),"")</f>
        <v/>
      </c>
      <c r="S86" s="81" t="str" cm="1">
        <f t="array" aca="1" ref="S86" ca="1">IF(AND($A86&lt;&gt;"",$A86&lt;&gt;"fin"),IF(INDEX(Recettes!$A$2:$T$5000,$B86,S$1)="","",INDEX(Recettes!$A$2:$T$5000,$B86,S$1)),"")</f>
        <v/>
      </c>
      <c r="T86" s="81" t="str" cm="1">
        <f t="array" aca="1" ref="T86" ca="1">IF(AND($A86&lt;&gt;"",$A86&lt;&gt;"fin"),IF(INDEX(Recettes!$A$2:$T$5000,$B86,T$1)="","",INDEX(Recettes!$A$2:$T$5000,$B86,T$1)),"")</f>
        <v/>
      </c>
    </row>
    <row r="87" spans="1:20" x14ac:dyDescent="0.25">
      <c r="A87" t="str">
        <f ca="1">IF(OR(A86="",A86="fin"),"",IF(ISNA(MATCH($F$3,OFFSET(Recettes!$F$2:$F$5000,B86,0),0)),"fin",MATCH($F$3,OFFSET(Recettes!$F$2:$F$5000,B86,0),0)))</f>
        <v/>
      </c>
      <c r="B87" t="str">
        <f t="shared" ca="1" si="1"/>
        <v/>
      </c>
      <c r="D87" s="79" t="str" cm="1">
        <f t="array" aca="1" ref="D87" ca="1">IF(AND($A87&lt;&gt;"",$A87&lt;&gt;"fin"),IF(INDEX(Recettes!$A$2:$O$5000,$B87,D$1)="","",INDEX(Recettes!$A$2:$O$5000,$B87,D$1)),"")</f>
        <v/>
      </c>
      <c r="E87" t="str" cm="1">
        <f t="array" aca="1" ref="E87" ca="1">IF(AND($A87&lt;&gt;"",$A87&lt;&gt;"fin"),IF(INDEX(Recettes!$A$2:$O$5000,$B87,E$1)="","",INDEX(Recettes!$A$2:$O$5000,$B87,E$1)),"")</f>
        <v/>
      </c>
      <c r="F87" t="str" cm="1">
        <f t="array" aca="1" ref="F87" ca="1">IF(AND($A87&lt;&gt;"",$A87&lt;&gt;"fin"),IF(INDEX(Recettes!$A$2:$O$5000,$B87,F$1)="","",INDEX(Recettes!$A$2:$O$5000,$B87,F$1)),"")</f>
        <v/>
      </c>
      <c r="G87" s="13" t="str" cm="1">
        <f t="array" aca="1" ref="G87" ca="1">IF(AND($A87&lt;&gt;"",$A87&lt;&gt;"fin"),IF(INDEX(Recettes!$A$2:$O$5000,$B87,G$1)="","",INDEX(Recettes!$A$2:$O$5000,$B87,G$1)),"")</f>
        <v/>
      </c>
      <c r="H87" s="11" t="str" cm="1">
        <f t="array" aca="1" ref="H87" ca="1">IF(AND($A87&lt;&gt;"",$A87&lt;&gt;"fin"),IF(INDEX(Recettes!$A$2:$O$5000,$B87,H$1)="","",INDEX(Recettes!$A$2:$O$5000,$B87,H$1)),"")</f>
        <v/>
      </c>
      <c r="I87" t="str" cm="1">
        <f t="array" aca="1" ref="I87" ca="1">IF(AND($A87&lt;&gt;"",$A87&lt;&gt;"fin"),IF(INDEX(Recettes!$A$2:$O$5000,$B87,I$1)="","",INDEX(Recettes!$A$2:$O$5000,$B87,I$1)),"")</f>
        <v/>
      </c>
      <c r="J87" s="81" t="str" cm="1">
        <f t="array" aca="1" ref="J87" ca="1">IF(AND($A87&lt;&gt;"",$A87&lt;&gt;"fin"),IF(INDEX(Recettes!$A$2:$O$5000,$B87,J$1)="","",INDEX(Recettes!$A$2:$O$5000,$B87,J$1)),"")</f>
        <v/>
      </c>
      <c r="K87" s="81" t="str" cm="1">
        <f t="array" aca="1" ref="K87" ca="1">IF(AND($A87&lt;&gt;"",$A87&lt;&gt;"fin"),IF(INDEX(Recettes!$A$2:$T$5000,$B87,K$1)="","",INDEX(Recettes!$A$2:$T$5000,$B87,K$1)),"")</f>
        <v/>
      </c>
      <c r="L87" s="81" t="str" cm="1">
        <f t="array" aca="1" ref="L87" ca="1">IF(AND($A87&lt;&gt;"",$A87&lt;&gt;"fin"),IF(INDEX(Recettes!$A$2:$T$5000,$B87,L$1)="","",INDEX(Recettes!$A$2:$T$5000,$B87,L$1)),"")</f>
        <v/>
      </c>
      <c r="M87" s="81" t="str" cm="1">
        <f t="array" aca="1" ref="M87" ca="1">IF(AND($A87&lt;&gt;"",$A87&lt;&gt;"fin"),IF(INDEX(Recettes!$A$2:$T$5000,$B87,M$1)="","",INDEX(Recettes!$A$2:$T$5000,$B87,M$1)),"")</f>
        <v/>
      </c>
      <c r="N87" s="81" t="str" cm="1">
        <f t="array" aca="1" ref="N87" ca="1">IF(AND($A87&lt;&gt;"",$A87&lt;&gt;"fin"),IF(INDEX(Recettes!$A$2:$T$5000,$B87,N$1)="","",INDEX(Recettes!$A$2:$T$5000,$B87,N$1)),"")</f>
        <v/>
      </c>
      <c r="O87" s="81" t="str" cm="1">
        <f t="array" aca="1" ref="O87" ca="1">IF(AND($A87&lt;&gt;"",$A87&lt;&gt;"fin"),IF(INDEX(Recettes!$A$2:$T$5000,$B87,O$1)="","",INDEX(Recettes!$A$2:$T$5000,$B87,O$1)),"")</f>
        <v/>
      </c>
      <c r="P87" s="81" t="str" cm="1">
        <f t="array" aca="1" ref="P87" ca="1">IF(AND($A87&lt;&gt;"",$A87&lt;&gt;"fin"),IF(INDEX(Recettes!$A$2:$T$5000,$B87,P$1)="","",INDEX(Recettes!$A$2:$T$5000,$B87,P$1)),"")</f>
        <v/>
      </c>
      <c r="Q87" s="81" t="str" cm="1">
        <f t="array" aca="1" ref="Q87" ca="1">IF(AND($A87&lt;&gt;"",$A87&lt;&gt;"fin"),IF(INDEX(Recettes!$A$2:$T$5000,$B87,Q$1)="","",INDEX(Recettes!$A$2:$T$5000,$B87,Q$1)),"")</f>
        <v/>
      </c>
      <c r="R87" s="81" t="str" cm="1">
        <f t="array" aca="1" ref="R87" ca="1">IF(AND($A87&lt;&gt;"",$A87&lt;&gt;"fin"),IF(INDEX(Recettes!$A$2:$T$5000,$B87,R$1)="","",INDEX(Recettes!$A$2:$T$5000,$B87,R$1)),"")</f>
        <v/>
      </c>
      <c r="S87" s="81" t="str" cm="1">
        <f t="array" aca="1" ref="S87" ca="1">IF(AND($A87&lt;&gt;"",$A87&lt;&gt;"fin"),IF(INDEX(Recettes!$A$2:$T$5000,$B87,S$1)="","",INDEX(Recettes!$A$2:$T$5000,$B87,S$1)),"")</f>
        <v/>
      </c>
      <c r="T87" s="81" t="str" cm="1">
        <f t="array" aca="1" ref="T87" ca="1">IF(AND($A87&lt;&gt;"",$A87&lt;&gt;"fin"),IF(INDEX(Recettes!$A$2:$T$5000,$B87,T$1)="","",INDEX(Recettes!$A$2:$T$5000,$B87,T$1)),"")</f>
        <v/>
      </c>
    </row>
    <row r="88" spans="1:20" x14ac:dyDescent="0.25">
      <c r="A88" t="str">
        <f ca="1">IF(OR(A87="",A87="fin"),"",IF(ISNA(MATCH($F$3,OFFSET(Recettes!$F$2:$F$5000,B87,0),0)),"fin",MATCH($F$3,OFFSET(Recettes!$F$2:$F$5000,B87,0),0)))</f>
        <v/>
      </c>
      <c r="B88" t="str">
        <f t="shared" ca="1" si="1"/>
        <v/>
      </c>
      <c r="D88" s="79" t="str" cm="1">
        <f t="array" aca="1" ref="D88" ca="1">IF(AND($A88&lt;&gt;"",$A88&lt;&gt;"fin"),IF(INDEX(Recettes!$A$2:$O$5000,$B88,D$1)="","",INDEX(Recettes!$A$2:$O$5000,$B88,D$1)),"")</f>
        <v/>
      </c>
      <c r="E88" t="str" cm="1">
        <f t="array" aca="1" ref="E88" ca="1">IF(AND($A88&lt;&gt;"",$A88&lt;&gt;"fin"),IF(INDEX(Recettes!$A$2:$O$5000,$B88,E$1)="","",INDEX(Recettes!$A$2:$O$5000,$B88,E$1)),"")</f>
        <v/>
      </c>
      <c r="F88" t="str" cm="1">
        <f t="array" aca="1" ref="F88" ca="1">IF(AND($A88&lt;&gt;"",$A88&lt;&gt;"fin"),IF(INDEX(Recettes!$A$2:$O$5000,$B88,F$1)="","",INDEX(Recettes!$A$2:$O$5000,$B88,F$1)),"")</f>
        <v/>
      </c>
      <c r="G88" s="13" t="str" cm="1">
        <f t="array" aca="1" ref="G88" ca="1">IF(AND($A88&lt;&gt;"",$A88&lt;&gt;"fin"),IF(INDEX(Recettes!$A$2:$O$5000,$B88,G$1)="","",INDEX(Recettes!$A$2:$O$5000,$B88,G$1)),"")</f>
        <v/>
      </c>
      <c r="H88" s="11" t="str" cm="1">
        <f t="array" aca="1" ref="H88" ca="1">IF(AND($A88&lt;&gt;"",$A88&lt;&gt;"fin"),IF(INDEX(Recettes!$A$2:$O$5000,$B88,H$1)="","",INDEX(Recettes!$A$2:$O$5000,$B88,H$1)),"")</f>
        <v/>
      </c>
      <c r="I88" t="str" cm="1">
        <f t="array" aca="1" ref="I88" ca="1">IF(AND($A88&lt;&gt;"",$A88&lt;&gt;"fin"),IF(INDEX(Recettes!$A$2:$O$5000,$B88,I$1)="","",INDEX(Recettes!$A$2:$O$5000,$B88,I$1)),"")</f>
        <v/>
      </c>
      <c r="J88" s="81" t="str" cm="1">
        <f t="array" aca="1" ref="J88" ca="1">IF(AND($A88&lt;&gt;"",$A88&lt;&gt;"fin"),IF(INDEX(Recettes!$A$2:$O$5000,$B88,J$1)="","",INDEX(Recettes!$A$2:$O$5000,$B88,J$1)),"")</f>
        <v/>
      </c>
      <c r="K88" s="81" t="str" cm="1">
        <f t="array" aca="1" ref="K88" ca="1">IF(AND($A88&lt;&gt;"",$A88&lt;&gt;"fin"),IF(INDEX(Recettes!$A$2:$T$5000,$B88,K$1)="","",INDEX(Recettes!$A$2:$T$5000,$B88,K$1)),"")</f>
        <v/>
      </c>
      <c r="L88" s="81" t="str" cm="1">
        <f t="array" aca="1" ref="L88" ca="1">IF(AND($A88&lt;&gt;"",$A88&lt;&gt;"fin"),IF(INDEX(Recettes!$A$2:$T$5000,$B88,L$1)="","",INDEX(Recettes!$A$2:$T$5000,$B88,L$1)),"")</f>
        <v/>
      </c>
      <c r="M88" s="81" t="str" cm="1">
        <f t="array" aca="1" ref="M88" ca="1">IF(AND($A88&lt;&gt;"",$A88&lt;&gt;"fin"),IF(INDEX(Recettes!$A$2:$T$5000,$B88,M$1)="","",INDEX(Recettes!$A$2:$T$5000,$B88,M$1)),"")</f>
        <v/>
      </c>
      <c r="N88" s="81" t="str" cm="1">
        <f t="array" aca="1" ref="N88" ca="1">IF(AND($A88&lt;&gt;"",$A88&lt;&gt;"fin"),IF(INDEX(Recettes!$A$2:$T$5000,$B88,N$1)="","",INDEX(Recettes!$A$2:$T$5000,$B88,N$1)),"")</f>
        <v/>
      </c>
      <c r="O88" s="81" t="str" cm="1">
        <f t="array" aca="1" ref="O88" ca="1">IF(AND($A88&lt;&gt;"",$A88&lt;&gt;"fin"),IF(INDEX(Recettes!$A$2:$T$5000,$B88,O$1)="","",INDEX(Recettes!$A$2:$T$5000,$B88,O$1)),"")</f>
        <v/>
      </c>
      <c r="P88" s="81" t="str" cm="1">
        <f t="array" aca="1" ref="P88" ca="1">IF(AND($A88&lt;&gt;"",$A88&lt;&gt;"fin"),IF(INDEX(Recettes!$A$2:$T$5000,$B88,P$1)="","",INDEX(Recettes!$A$2:$T$5000,$B88,P$1)),"")</f>
        <v/>
      </c>
      <c r="Q88" s="81" t="str" cm="1">
        <f t="array" aca="1" ref="Q88" ca="1">IF(AND($A88&lt;&gt;"",$A88&lt;&gt;"fin"),IF(INDEX(Recettes!$A$2:$T$5000,$B88,Q$1)="","",INDEX(Recettes!$A$2:$T$5000,$B88,Q$1)),"")</f>
        <v/>
      </c>
      <c r="R88" s="81" t="str" cm="1">
        <f t="array" aca="1" ref="R88" ca="1">IF(AND($A88&lt;&gt;"",$A88&lt;&gt;"fin"),IF(INDEX(Recettes!$A$2:$T$5000,$B88,R$1)="","",INDEX(Recettes!$A$2:$T$5000,$B88,R$1)),"")</f>
        <v/>
      </c>
      <c r="S88" s="81" t="str" cm="1">
        <f t="array" aca="1" ref="S88" ca="1">IF(AND($A88&lt;&gt;"",$A88&lt;&gt;"fin"),IF(INDEX(Recettes!$A$2:$T$5000,$B88,S$1)="","",INDEX(Recettes!$A$2:$T$5000,$B88,S$1)),"")</f>
        <v/>
      </c>
      <c r="T88" s="81" t="str" cm="1">
        <f t="array" aca="1" ref="T88" ca="1">IF(AND($A88&lt;&gt;"",$A88&lt;&gt;"fin"),IF(INDEX(Recettes!$A$2:$T$5000,$B88,T$1)="","",INDEX(Recettes!$A$2:$T$5000,$B88,T$1)),"")</f>
        <v/>
      </c>
    </row>
    <row r="89" spans="1:20" x14ac:dyDescent="0.25">
      <c r="A89" t="str">
        <f ca="1">IF(OR(A88="",A88="fin"),"",IF(ISNA(MATCH($F$3,OFFSET(Recettes!$F$2:$F$5000,B88,0),0)),"fin",MATCH($F$3,OFFSET(Recettes!$F$2:$F$5000,B88,0),0)))</f>
        <v/>
      </c>
      <c r="B89" t="str">
        <f t="shared" ca="1" si="1"/>
        <v/>
      </c>
      <c r="D89" s="79" t="str" cm="1">
        <f t="array" aca="1" ref="D89" ca="1">IF(AND($A89&lt;&gt;"",$A89&lt;&gt;"fin"),IF(INDEX(Recettes!$A$2:$O$5000,$B89,D$1)="","",INDEX(Recettes!$A$2:$O$5000,$B89,D$1)),"")</f>
        <v/>
      </c>
      <c r="E89" t="str" cm="1">
        <f t="array" aca="1" ref="E89" ca="1">IF(AND($A89&lt;&gt;"",$A89&lt;&gt;"fin"),IF(INDEX(Recettes!$A$2:$O$5000,$B89,E$1)="","",INDEX(Recettes!$A$2:$O$5000,$B89,E$1)),"")</f>
        <v/>
      </c>
      <c r="F89" t="str" cm="1">
        <f t="array" aca="1" ref="F89" ca="1">IF(AND($A89&lt;&gt;"",$A89&lt;&gt;"fin"),IF(INDEX(Recettes!$A$2:$O$5000,$B89,F$1)="","",INDEX(Recettes!$A$2:$O$5000,$B89,F$1)),"")</f>
        <v/>
      </c>
      <c r="G89" s="13" t="str" cm="1">
        <f t="array" aca="1" ref="G89" ca="1">IF(AND($A89&lt;&gt;"",$A89&lt;&gt;"fin"),IF(INDEX(Recettes!$A$2:$O$5000,$B89,G$1)="","",INDEX(Recettes!$A$2:$O$5000,$B89,G$1)),"")</f>
        <v/>
      </c>
      <c r="H89" s="11" t="str" cm="1">
        <f t="array" aca="1" ref="H89" ca="1">IF(AND($A89&lt;&gt;"",$A89&lt;&gt;"fin"),IF(INDEX(Recettes!$A$2:$O$5000,$B89,H$1)="","",INDEX(Recettes!$A$2:$O$5000,$B89,H$1)),"")</f>
        <v/>
      </c>
      <c r="I89" t="str" cm="1">
        <f t="array" aca="1" ref="I89" ca="1">IF(AND($A89&lt;&gt;"",$A89&lt;&gt;"fin"),IF(INDEX(Recettes!$A$2:$O$5000,$B89,I$1)="","",INDEX(Recettes!$A$2:$O$5000,$B89,I$1)),"")</f>
        <v/>
      </c>
      <c r="J89" s="81" t="str" cm="1">
        <f t="array" aca="1" ref="J89" ca="1">IF(AND($A89&lt;&gt;"",$A89&lt;&gt;"fin"),IF(INDEX(Recettes!$A$2:$O$5000,$B89,J$1)="","",INDEX(Recettes!$A$2:$O$5000,$B89,J$1)),"")</f>
        <v/>
      </c>
      <c r="K89" s="81" t="str" cm="1">
        <f t="array" aca="1" ref="K89" ca="1">IF(AND($A89&lt;&gt;"",$A89&lt;&gt;"fin"),IF(INDEX(Recettes!$A$2:$T$5000,$B89,K$1)="","",INDEX(Recettes!$A$2:$T$5000,$B89,K$1)),"")</f>
        <v/>
      </c>
      <c r="L89" s="81" t="str" cm="1">
        <f t="array" aca="1" ref="L89" ca="1">IF(AND($A89&lt;&gt;"",$A89&lt;&gt;"fin"),IF(INDEX(Recettes!$A$2:$T$5000,$B89,L$1)="","",INDEX(Recettes!$A$2:$T$5000,$B89,L$1)),"")</f>
        <v/>
      </c>
      <c r="M89" s="81" t="str" cm="1">
        <f t="array" aca="1" ref="M89" ca="1">IF(AND($A89&lt;&gt;"",$A89&lt;&gt;"fin"),IF(INDEX(Recettes!$A$2:$T$5000,$B89,M$1)="","",INDEX(Recettes!$A$2:$T$5000,$B89,M$1)),"")</f>
        <v/>
      </c>
      <c r="N89" s="81" t="str" cm="1">
        <f t="array" aca="1" ref="N89" ca="1">IF(AND($A89&lt;&gt;"",$A89&lt;&gt;"fin"),IF(INDEX(Recettes!$A$2:$T$5000,$B89,N$1)="","",INDEX(Recettes!$A$2:$T$5000,$B89,N$1)),"")</f>
        <v/>
      </c>
      <c r="O89" s="81" t="str" cm="1">
        <f t="array" aca="1" ref="O89" ca="1">IF(AND($A89&lt;&gt;"",$A89&lt;&gt;"fin"),IF(INDEX(Recettes!$A$2:$T$5000,$B89,O$1)="","",INDEX(Recettes!$A$2:$T$5000,$B89,O$1)),"")</f>
        <v/>
      </c>
      <c r="P89" s="81" t="str" cm="1">
        <f t="array" aca="1" ref="P89" ca="1">IF(AND($A89&lt;&gt;"",$A89&lt;&gt;"fin"),IF(INDEX(Recettes!$A$2:$T$5000,$B89,P$1)="","",INDEX(Recettes!$A$2:$T$5000,$B89,P$1)),"")</f>
        <v/>
      </c>
      <c r="Q89" s="81" t="str" cm="1">
        <f t="array" aca="1" ref="Q89" ca="1">IF(AND($A89&lt;&gt;"",$A89&lt;&gt;"fin"),IF(INDEX(Recettes!$A$2:$T$5000,$B89,Q$1)="","",INDEX(Recettes!$A$2:$T$5000,$B89,Q$1)),"")</f>
        <v/>
      </c>
      <c r="R89" s="81" t="str" cm="1">
        <f t="array" aca="1" ref="R89" ca="1">IF(AND($A89&lt;&gt;"",$A89&lt;&gt;"fin"),IF(INDEX(Recettes!$A$2:$T$5000,$B89,R$1)="","",INDEX(Recettes!$A$2:$T$5000,$B89,R$1)),"")</f>
        <v/>
      </c>
      <c r="S89" s="81" t="str" cm="1">
        <f t="array" aca="1" ref="S89" ca="1">IF(AND($A89&lt;&gt;"",$A89&lt;&gt;"fin"),IF(INDEX(Recettes!$A$2:$T$5000,$B89,S$1)="","",INDEX(Recettes!$A$2:$T$5000,$B89,S$1)),"")</f>
        <v/>
      </c>
      <c r="T89" s="81" t="str" cm="1">
        <f t="array" aca="1" ref="T89" ca="1">IF(AND($A89&lt;&gt;"",$A89&lt;&gt;"fin"),IF(INDEX(Recettes!$A$2:$T$5000,$B89,T$1)="","",INDEX(Recettes!$A$2:$T$5000,$B89,T$1)),"")</f>
        <v/>
      </c>
    </row>
    <row r="90" spans="1:20" x14ac:dyDescent="0.25">
      <c r="A90" t="str">
        <f ca="1">IF(OR(A89="",A89="fin"),"",IF(ISNA(MATCH($F$3,OFFSET(Recettes!$F$2:$F$5000,B89,0),0)),"fin",MATCH($F$3,OFFSET(Recettes!$F$2:$F$5000,B89,0),0)))</f>
        <v/>
      </c>
      <c r="B90" t="str">
        <f t="shared" ca="1" si="1"/>
        <v/>
      </c>
      <c r="D90" s="79" t="str" cm="1">
        <f t="array" aca="1" ref="D90" ca="1">IF(AND($A90&lt;&gt;"",$A90&lt;&gt;"fin"),IF(INDEX(Recettes!$A$2:$O$5000,$B90,D$1)="","",INDEX(Recettes!$A$2:$O$5000,$B90,D$1)),"")</f>
        <v/>
      </c>
      <c r="E90" t="str" cm="1">
        <f t="array" aca="1" ref="E90" ca="1">IF(AND($A90&lt;&gt;"",$A90&lt;&gt;"fin"),IF(INDEX(Recettes!$A$2:$O$5000,$B90,E$1)="","",INDEX(Recettes!$A$2:$O$5000,$B90,E$1)),"")</f>
        <v/>
      </c>
      <c r="F90" t="str" cm="1">
        <f t="array" aca="1" ref="F90" ca="1">IF(AND($A90&lt;&gt;"",$A90&lt;&gt;"fin"),IF(INDEX(Recettes!$A$2:$O$5000,$B90,F$1)="","",INDEX(Recettes!$A$2:$O$5000,$B90,F$1)),"")</f>
        <v/>
      </c>
      <c r="G90" s="13" t="str" cm="1">
        <f t="array" aca="1" ref="G90" ca="1">IF(AND($A90&lt;&gt;"",$A90&lt;&gt;"fin"),IF(INDEX(Recettes!$A$2:$O$5000,$B90,G$1)="","",INDEX(Recettes!$A$2:$O$5000,$B90,G$1)),"")</f>
        <v/>
      </c>
      <c r="H90" s="11" t="str" cm="1">
        <f t="array" aca="1" ref="H90" ca="1">IF(AND($A90&lt;&gt;"",$A90&lt;&gt;"fin"),IF(INDEX(Recettes!$A$2:$O$5000,$B90,H$1)="","",INDEX(Recettes!$A$2:$O$5000,$B90,H$1)),"")</f>
        <v/>
      </c>
      <c r="I90" t="str" cm="1">
        <f t="array" aca="1" ref="I90" ca="1">IF(AND($A90&lt;&gt;"",$A90&lt;&gt;"fin"),IF(INDEX(Recettes!$A$2:$O$5000,$B90,I$1)="","",INDEX(Recettes!$A$2:$O$5000,$B90,I$1)),"")</f>
        <v/>
      </c>
      <c r="J90" s="81" t="str" cm="1">
        <f t="array" aca="1" ref="J90" ca="1">IF(AND($A90&lt;&gt;"",$A90&lt;&gt;"fin"),IF(INDEX(Recettes!$A$2:$O$5000,$B90,J$1)="","",INDEX(Recettes!$A$2:$O$5000,$B90,J$1)),"")</f>
        <v/>
      </c>
      <c r="K90" s="81" t="str" cm="1">
        <f t="array" aca="1" ref="K90" ca="1">IF(AND($A90&lt;&gt;"",$A90&lt;&gt;"fin"),IF(INDEX(Recettes!$A$2:$T$5000,$B90,K$1)="","",INDEX(Recettes!$A$2:$T$5000,$B90,K$1)),"")</f>
        <v/>
      </c>
      <c r="L90" s="81" t="str" cm="1">
        <f t="array" aca="1" ref="L90" ca="1">IF(AND($A90&lt;&gt;"",$A90&lt;&gt;"fin"),IF(INDEX(Recettes!$A$2:$T$5000,$B90,L$1)="","",INDEX(Recettes!$A$2:$T$5000,$B90,L$1)),"")</f>
        <v/>
      </c>
      <c r="M90" s="81" t="str" cm="1">
        <f t="array" aca="1" ref="M90" ca="1">IF(AND($A90&lt;&gt;"",$A90&lt;&gt;"fin"),IF(INDEX(Recettes!$A$2:$T$5000,$B90,M$1)="","",INDEX(Recettes!$A$2:$T$5000,$B90,M$1)),"")</f>
        <v/>
      </c>
      <c r="N90" s="81" t="str" cm="1">
        <f t="array" aca="1" ref="N90" ca="1">IF(AND($A90&lt;&gt;"",$A90&lt;&gt;"fin"),IF(INDEX(Recettes!$A$2:$T$5000,$B90,N$1)="","",INDEX(Recettes!$A$2:$T$5000,$B90,N$1)),"")</f>
        <v/>
      </c>
      <c r="O90" s="81" t="str" cm="1">
        <f t="array" aca="1" ref="O90" ca="1">IF(AND($A90&lt;&gt;"",$A90&lt;&gt;"fin"),IF(INDEX(Recettes!$A$2:$T$5000,$B90,O$1)="","",INDEX(Recettes!$A$2:$T$5000,$B90,O$1)),"")</f>
        <v/>
      </c>
      <c r="P90" s="81" t="str" cm="1">
        <f t="array" aca="1" ref="P90" ca="1">IF(AND($A90&lt;&gt;"",$A90&lt;&gt;"fin"),IF(INDEX(Recettes!$A$2:$T$5000,$B90,P$1)="","",INDEX(Recettes!$A$2:$T$5000,$B90,P$1)),"")</f>
        <v/>
      </c>
      <c r="Q90" s="81" t="str" cm="1">
        <f t="array" aca="1" ref="Q90" ca="1">IF(AND($A90&lt;&gt;"",$A90&lt;&gt;"fin"),IF(INDEX(Recettes!$A$2:$T$5000,$B90,Q$1)="","",INDEX(Recettes!$A$2:$T$5000,$B90,Q$1)),"")</f>
        <v/>
      </c>
      <c r="R90" s="81" t="str" cm="1">
        <f t="array" aca="1" ref="R90" ca="1">IF(AND($A90&lt;&gt;"",$A90&lt;&gt;"fin"),IF(INDEX(Recettes!$A$2:$T$5000,$B90,R$1)="","",INDEX(Recettes!$A$2:$T$5000,$B90,R$1)),"")</f>
        <v/>
      </c>
      <c r="S90" s="81" t="str" cm="1">
        <f t="array" aca="1" ref="S90" ca="1">IF(AND($A90&lt;&gt;"",$A90&lt;&gt;"fin"),IF(INDEX(Recettes!$A$2:$T$5000,$B90,S$1)="","",INDEX(Recettes!$A$2:$T$5000,$B90,S$1)),"")</f>
        <v/>
      </c>
      <c r="T90" s="81" t="str" cm="1">
        <f t="array" aca="1" ref="T90" ca="1">IF(AND($A90&lt;&gt;"",$A90&lt;&gt;"fin"),IF(INDEX(Recettes!$A$2:$T$5000,$B90,T$1)="","",INDEX(Recettes!$A$2:$T$5000,$B90,T$1)),"")</f>
        <v/>
      </c>
    </row>
    <row r="91" spans="1:20" x14ac:dyDescent="0.25">
      <c r="A91" t="str">
        <f ca="1">IF(OR(A90="",A90="fin"),"",IF(ISNA(MATCH($F$3,OFFSET(Recettes!$F$2:$F$5000,B90,0),0)),"fin",MATCH($F$3,OFFSET(Recettes!$F$2:$F$5000,B90,0),0)))</f>
        <v/>
      </c>
      <c r="B91" t="str">
        <f t="shared" ca="1" si="1"/>
        <v/>
      </c>
      <c r="D91" s="79" t="str" cm="1">
        <f t="array" aca="1" ref="D91" ca="1">IF(AND($A91&lt;&gt;"",$A91&lt;&gt;"fin"),IF(INDEX(Recettes!$A$2:$O$5000,$B91,D$1)="","",INDEX(Recettes!$A$2:$O$5000,$B91,D$1)),"")</f>
        <v/>
      </c>
      <c r="E91" t="str" cm="1">
        <f t="array" aca="1" ref="E91" ca="1">IF(AND($A91&lt;&gt;"",$A91&lt;&gt;"fin"),IF(INDEX(Recettes!$A$2:$O$5000,$B91,E$1)="","",INDEX(Recettes!$A$2:$O$5000,$B91,E$1)),"")</f>
        <v/>
      </c>
      <c r="F91" t="str" cm="1">
        <f t="array" aca="1" ref="F91" ca="1">IF(AND($A91&lt;&gt;"",$A91&lt;&gt;"fin"),IF(INDEX(Recettes!$A$2:$O$5000,$B91,F$1)="","",INDEX(Recettes!$A$2:$O$5000,$B91,F$1)),"")</f>
        <v/>
      </c>
      <c r="G91" s="13" t="str" cm="1">
        <f t="array" aca="1" ref="G91" ca="1">IF(AND($A91&lt;&gt;"",$A91&lt;&gt;"fin"),IF(INDEX(Recettes!$A$2:$O$5000,$B91,G$1)="","",INDEX(Recettes!$A$2:$O$5000,$B91,G$1)),"")</f>
        <v/>
      </c>
      <c r="H91" s="11" t="str" cm="1">
        <f t="array" aca="1" ref="H91" ca="1">IF(AND($A91&lt;&gt;"",$A91&lt;&gt;"fin"),IF(INDEX(Recettes!$A$2:$O$5000,$B91,H$1)="","",INDEX(Recettes!$A$2:$O$5000,$B91,H$1)),"")</f>
        <v/>
      </c>
      <c r="I91" t="str" cm="1">
        <f t="array" aca="1" ref="I91" ca="1">IF(AND($A91&lt;&gt;"",$A91&lt;&gt;"fin"),IF(INDEX(Recettes!$A$2:$O$5000,$B91,I$1)="","",INDEX(Recettes!$A$2:$O$5000,$B91,I$1)),"")</f>
        <v/>
      </c>
      <c r="J91" s="81" t="str" cm="1">
        <f t="array" aca="1" ref="J91" ca="1">IF(AND($A91&lt;&gt;"",$A91&lt;&gt;"fin"),IF(INDEX(Recettes!$A$2:$O$5000,$B91,J$1)="","",INDEX(Recettes!$A$2:$O$5000,$B91,J$1)),"")</f>
        <v/>
      </c>
      <c r="K91" s="81" t="str" cm="1">
        <f t="array" aca="1" ref="K91" ca="1">IF(AND($A91&lt;&gt;"",$A91&lt;&gt;"fin"),IF(INDEX(Recettes!$A$2:$T$5000,$B91,K$1)="","",INDEX(Recettes!$A$2:$T$5000,$B91,K$1)),"")</f>
        <v/>
      </c>
      <c r="L91" s="81" t="str" cm="1">
        <f t="array" aca="1" ref="L91" ca="1">IF(AND($A91&lt;&gt;"",$A91&lt;&gt;"fin"),IF(INDEX(Recettes!$A$2:$T$5000,$B91,L$1)="","",INDEX(Recettes!$A$2:$T$5000,$B91,L$1)),"")</f>
        <v/>
      </c>
      <c r="M91" s="81" t="str" cm="1">
        <f t="array" aca="1" ref="M91" ca="1">IF(AND($A91&lt;&gt;"",$A91&lt;&gt;"fin"),IF(INDEX(Recettes!$A$2:$T$5000,$B91,M$1)="","",INDEX(Recettes!$A$2:$T$5000,$B91,M$1)),"")</f>
        <v/>
      </c>
      <c r="N91" s="81" t="str" cm="1">
        <f t="array" aca="1" ref="N91" ca="1">IF(AND($A91&lt;&gt;"",$A91&lt;&gt;"fin"),IF(INDEX(Recettes!$A$2:$T$5000,$B91,N$1)="","",INDEX(Recettes!$A$2:$T$5000,$B91,N$1)),"")</f>
        <v/>
      </c>
      <c r="O91" s="81" t="str" cm="1">
        <f t="array" aca="1" ref="O91" ca="1">IF(AND($A91&lt;&gt;"",$A91&lt;&gt;"fin"),IF(INDEX(Recettes!$A$2:$T$5000,$B91,O$1)="","",INDEX(Recettes!$A$2:$T$5000,$B91,O$1)),"")</f>
        <v/>
      </c>
      <c r="P91" s="81" t="str" cm="1">
        <f t="array" aca="1" ref="P91" ca="1">IF(AND($A91&lt;&gt;"",$A91&lt;&gt;"fin"),IF(INDEX(Recettes!$A$2:$T$5000,$B91,P$1)="","",INDEX(Recettes!$A$2:$T$5000,$B91,P$1)),"")</f>
        <v/>
      </c>
      <c r="Q91" s="81" t="str" cm="1">
        <f t="array" aca="1" ref="Q91" ca="1">IF(AND($A91&lt;&gt;"",$A91&lt;&gt;"fin"),IF(INDEX(Recettes!$A$2:$T$5000,$B91,Q$1)="","",INDEX(Recettes!$A$2:$T$5000,$B91,Q$1)),"")</f>
        <v/>
      </c>
      <c r="R91" s="81" t="str" cm="1">
        <f t="array" aca="1" ref="R91" ca="1">IF(AND($A91&lt;&gt;"",$A91&lt;&gt;"fin"),IF(INDEX(Recettes!$A$2:$T$5000,$B91,R$1)="","",INDEX(Recettes!$A$2:$T$5000,$B91,R$1)),"")</f>
        <v/>
      </c>
      <c r="S91" s="81" t="str" cm="1">
        <f t="array" aca="1" ref="S91" ca="1">IF(AND($A91&lt;&gt;"",$A91&lt;&gt;"fin"),IF(INDEX(Recettes!$A$2:$T$5000,$B91,S$1)="","",INDEX(Recettes!$A$2:$T$5000,$B91,S$1)),"")</f>
        <v/>
      </c>
      <c r="T91" s="81" t="str" cm="1">
        <f t="array" aca="1" ref="T91" ca="1">IF(AND($A91&lt;&gt;"",$A91&lt;&gt;"fin"),IF(INDEX(Recettes!$A$2:$T$5000,$B91,T$1)="","",INDEX(Recettes!$A$2:$T$5000,$B91,T$1)),"")</f>
        <v/>
      </c>
    </row>
    <row r="92" spans="1:20" x14ac:dyDescent="0.25">
      <c r="A92" t="str">
        <f ca="1">IF(OR(A91="",A91="fin"),"",IF(ISNA(MATCH($F$3,OFFSET(Recettes!$F$2:$F$5000,B91,0),0)),"fin",MATCH($F$3,OFFSET(Recettes!$F$2:$F$5000,B91,0),0)))</f>
        <v/>
      </c>
      <c r="B92" t="str">
        <f t="shared" ca="1" si="1"/>
        <v/>
      </c>
      <c r="D92" s="79" t="str" cm="1">
        <f t="array" aca="1" ref="D92" ca="1">IF(AND($A92&lt;&gt;"",$A92&lt;&gt;"fin"),IF(INDEX(Recettes!$A$2:$O$5000,$B92,D$1)="","",INDEX(Recettes!$A$2:$O$5000,$B92,D$1)),"")</f>
        <v/>
      </c>
      <c r="E92" t="str" cm="1">
        <f t="array" aca="1" ref="E92" ca="1">IF(AND($A92&lt;&gt;"",$A92&lt;&gt;"fin"),IF(INDEX(Recettes!$A$2:$O$5000,$B92,E$1)="","",INDEX(Recettes!$A$2:$O$5000,$B92,E$1)),"")</f>
        <v/>
      </c>
      <c r="F92" t="str" cm="1">
        <f t="array" aca="1" ref="F92" ca="1">IF(AND($A92&lt;&gt;"",$A92&lt;&gt;"fin"),IF(INDEX(Recettes!$A$2:$O$5000,$B92,F$1)="","",INDEX(Recettes!$A$2:$O$5000,$B92,F$1)),"")</f>
        <v/>
      </c>
      <c r="G92" s="13" t="str" cm="1">
        <f t="array" aca="1" ref="G92" ca="1">IF(AND($A92&lt;&gt;"",$A92&lt;&gt;"fin"),IF(INDEX(Recettes!$A$2:$O$5000,$B92,G$1)="","",INDEX(Recettes!$A$2:$O$5000,$B92,G$1)),"")</f>
        <v/>
      </c>
      <c r="H92" s="11" t="str" cm="1">
        <f t="array" aca="1" ref="H92" ca="1">IF(AND($A92&lt;&gt;"",$A92&lt;&gt;"fin"),IF(INDEX(Recettes!$A$2:$O$5000,$B92,H$1)="","",INDEX(Recettes!$A$2:$O$5000,$B92,H$1)),"")</f>
        <v/>
      </c>
      <c r="I92" t="str" cm="1">
        <f t="array" aca="1" ref="I92" ca="1">IF(AND($A92&lt;&gt;"",$A92&lt;&gt;"fin"),IF(INDEX(Recettes!$A$2:$O$5000,$B92,I$1)="","",INDEX(Recettes!$A$2:$O$5000,$B92,I$1)),"")</f>
        <v/>
      </c>
      <c r="J92" s="81" t="str" cm="1">
        <f t="array" aca="1" ref="J92" ca="1">IF(AND($A92&lt;&gt;"",$A92&lt;&gt;"fin"),IF(INDEX(Recettes!$A$2:$O$5000,$B92,J$1)="","",INDEX(Recettes!$A$2:$O$5000,$B92,J$1)),"")</f>
        <v/>
      </c>
      <c r="K92" s="81" t="str" cm="1">
        <f t="array" aca="1" ref="K92" ca="1">IF(AND($A92&lt;&gt;"",$A92&lt;&gt;"fin"),IF(INDEX(Recettes!$A$2:$T$5000,$B92,K$1)="","",INDEX(Recettes!$A$2:$T$5000,$B92,K$1)),"")</f>
        <v/>
      </c>
      <c r="L92" s="81" t="str" cm="1">
        <f t="array" aca="1" ref="L92" ca="1">IF(AND($A92&lt;&gt;"",$A92&lt;&gt;"fin"),IF(INDEX(Recettes!$A$2:$T$5000,$B92,L$1)="","",INDEX(Recettes!$A$2:$T$5000,$B92,L$1)),"")</f>
        <v/>
      </c>
      <c r="M92" s="81" t="str" cm="1">
        <f t="array" aca="1" ref="M92" ca="1">IF(AND($A92&lt;&gt;"",$A92&lt;&gt;"fin"),IF(INDEX(Recettes!$A$2:$T$5000,$B92,M$1)="","",INDEX(Recettes!$A$2:$T$5000,$B92,M$1)),"")</f>
        <v/>
      </c>
      <c r="N92" s="81" t="str" cm="1">
        <f t="array" aca="1" ref="N92" ca="1">IF(AND($A92&lt;&gt;"",$A92&lt;&gt;"fin"),IF(INDEX(Recettes!$A$2:$T$5000,$B92,N$1)="","",INDEX(Recettes!$A$2:$T$5000,$B92,N$1)),"")</f>
        <v/>
      </c>
      <c r="O92" s="81" t="str" cm="1">
        <f t="array" aca="1" ref="O92" ca="1">IF(AND($A92&lt;&gt;"",$A92&lt;&gt;"fin"),IF(INDEX(Recettes!$A$2:$T$5000,$B92,O$1)="","",INDEX(Recettes!$A$2:$T$5000,$B92,O$1)),"")</f>
        <v/>
      </c>
      <c r="P92" s="81" t="str" cm="1">
        <f t="array" aca="1" ref="P92" ca="1">IF(AND($A92&lt;&gt;"",$A92&lt;&gt;"fin"),IF(INDEX(Recettes!$A$2:$T$5000,$B92,P$1)="","",INDEX(Recettes!$A$2:$T$5000,$B92,P$1)),"")</f>
        <v/>
      </c>
      <c r="Q92" s="81" t="str" cm="1">
        <f t="array" aca="1" ref="Q92" ca="1">IF(AND($A92&lt;&gt;"",$A92&lt;&gt;"fin"),IF(INDEX(Recettes!$A$2:$T$5000,$B92,Q$1)="","",INDEX(Recettes!$A$2:$T$5000,$B92,Q$1)),"")</f>
        <v/>
      </c>
      <c r="R92" s="81" t="str" cm="1">
        <f t="array" aca="1" ref="R92" ca="1">IF(AND($A92&lt;&gt;"",$A92&lt;&gt;"fin"),IF(INDEX(Recettes!$A$2:$T$5000,$B92,R$1)="","",INDEX(Recettes!$A$2:$T$5000,$B92,R$1)),"")</f>
        <v/>
      </c>
      <c r="S92" s="81" t="str" cm="1">
        <f t="array" aca="1" ref="S92" ca="1">IF(AND($A92&lt;&gt;"",$A92&lt;&gt;"fin"),IF(INDEX(Recettes!$A$2:$T$5000,$B92,S$1)="","",INDEX(Recettes!$A$2:$T$5000,$B92,S$1)),"")</f>
        <v/>
      </c>
      <c r="T92" s="81" t="str" cm="1">
        <f t="array" aca="1" ref="T92" ca="1">IF(AND($A92&lt;&gt;"",$A92&lt;&gt;"fin"),IF(INDEX(Recettes!$A$2:$T$5000,$B92,T$1)="","",INDEX(Recettes!$A$2:$T$5000,$B92,T$1)),"")</f>
        <v/>
      </c>
    </row>
    <row r="93" spans="1:20" x14ac:dyDescent="0.25">
      <c r="A93" t="str">
        <f ca="1">IF(OR(A92="",A92="fin"),"",IF(ISNA(MATCH($F$3,OFFSET(Recettes!$F$2:$F$5000,B92,0),0)),"fin",MATCH($F$3,OFFSET(Recettes!$F$2:$F$5000,B92,0),0)))</f>
        <v/>
      </c>
      <c r="B93" t="str">
        <f t="shared" ca="1" si="1"/>
        <v/>
      </c>
      <c r="D93" s="79" t="str" cm="1">
        <f t="array" aca="1" ref="D93" ca="1">IF(AND($A93&lt;&gt;"",$A93&lt;&gt;"fin"),IF(INDEX(Recettes!$A$2:$O$5000,$B93,D$1)="","",INDEX(Recettes!$A$2:$O$5000,$B93,D$1)),"")</f>
        <v/>
      </c>
      <c r="E93" t="str" cm="1">
        <f t="array" aca="1" ref="E93" ca="1">IF(AND($A93&lt;&gt;"",$A93&lt;&gt;"fin"),IF(INDEX(Recettes!$A$2:$O$5000,$B93,E$1)="","",INDEX(Recettes!$A$2:$O$5000,$B93,E$1)),"")</f>
        <v/>
      </c>
      <c r="F93" t="str" cm="1">
        <f t="array" aca="1" ref="F93" ca="1">IF(AND($A93&lt;&gt;"",$A93&lt;&gt;"fin"),IF(INDEX(Recettes!$A$2:$O$5000,$B93,F$1)="","",INDEX(Recettes!$A$2:$O$5000,$B93,F$1)),"")</f>
        <v/>
      </c>
      <c r="G93" s="13" t="str" cm="1">
        <f t="array" aca="1" ref="G93" ca="1">IF(AND($A93&lt;&gt;"",$A93&lt;&gt;"fin"),IF(INDEX(Recettes!$A$2:$O$5000,$B93,G$1)="","",INDEX(Recettes!$A$2:$O$5000,$B93,G$1)),"")</f>
        <v/>
      </c>
      <c r="H93" s="11" t="str" cm="1">
        <f t="array" aca="1" ref="H93" ca="1">IF(AND($A93&lt;&gt;"",$A93&lt;&gt;"fin"),IF(INDEX(Recettes!$A$2:$O$5000,$B93,H$1)="","",INDEX(Recettes!$A$2:$O$5000,$B93,H$1)),"")</f>
        <v/>
      </c>
      <c r="I93" t="str" cm="1">
        <f t="array" aca="1" ref="I93" ca="1">IF(AND($A93&lt;&gt;"",$A93&lt;&gt;"fin"),IF(INDEX(Recettes!$A$2:$O$5000,$B93,I$1)="","",INDEX(Recettes!$A$2:$O$5000,$B93,I$1)),"")</f>
        <v/>
      </c>
      <c r="J93" s="81" t="str" cm="1">
        <f t="array" aca="1" ref="J93" ca="1">IF(AND($A93&lt;&gt;"",$A93&lt;&gt;"fin"),IF(INDEX(Recettes!$A$2:$O$5000,$B93,J$1)="","",INDEX(Recettes!$A$2:$O$5000,$B93,J$1)),"")</f>
        <v/>
      </c>
      <c r="K93" s="81" t="str" cm="1">
        <f t="array" aca="1" ref="K93" ca="1">IF(AND($A93&lt;&gt;"",$A93&lt;&gt;"fin"),IF(INDEX(Recettes!$A$2:$T$5000,$B93,K$1)="","",INDEX(Recettes!$A$2:$T$5000,$B93,K$1)),"")</f>
        <v/>
      </c>
      <c r="L93" s="81" t="str" cm="1">
        <f t="array" aca="1" ref="L93" ca="1">IF(AND($A93&lt;&gt;"",$A93&lt;&gt;"fin"),IF(INDEX(Recettes!$A$2:$T$5000,$B93,L$1)="","",INDEX(Recettes!$A$2:$T$5000,$B93,L$1)),"")</f>
        <v/>
      </c>
      <c r="M93" s="81" t="str" cm="1">
        <f t="array" aca="1" ref="M93" ca="1">IF(AND($A93&lt;&gt;"",$A93&lt;&gt;"fin"),IF(INDEX(Recettes!$A$2:$T$5000,$B93,M$1)="","",INDEX(Recettes!$A$2:$T$5000,$B93,M$1)),"")</f>
        <v/>
      </c>
      <c r="N93" s="81" t="str" cm="1">
        <f t="array" aca="1" ref="N93" ca="1">IF(AND($A93&lt;&gt;"",$A93&lt;&gt;"fin"),IF(INDEX(Recettes!$A$2:$T$5000,$B93,N$1)="","",INDEX(Recettes!$A$2:$T$5000,$B93,N$1)),"")</f>
        <v/>
      </c>
      <c r="O93" s="81" t="str" cm="1">
        <f t="array" aca="1" ref="O93" ca="1">IF(AND($A93&lt;&gt;"",$A93&lt;&gt;"fin"),IF(INDEX(Recettes!$A$2:$T$5000,$B93,O$1)="","",INDEX(Recettes!$A$2:$T$5000,$B93,O$1)),"")</f>
        <v/>
      </c>
      <c r="P93" s="81" t="str" cm="1">
        <f t="array" aca="1" ref="P93" ca="1">IF(AND($A93&lt;&gt;"",$A93&lt;&gt;"fin"),IF(INDEX(Recettes!$A$2:$T$5000,$B93,P$1)="","",INDEX(Recettes!$A$2:$T$5000,$B93,P$1)),"")</f>
        <v/>
      </c>
      <c r="Q93" s="81" t="str" cm="1">
        <f t="array" aca="1" ref="Q93" ca="1">IF(AND($A93&lt;&gt;"",$A93&lt;&gt;"fin"),IF(INDEX(Recettes!$A$2:$T$5000,$B93,Q$1)="","",INDEX(Recettes!$A$2:$T$5000,$B93,Q$1)),"")</f>
        <v/>
      </c>
      <c r="R93" s="81" t="str" cm="1">
        <f t="array" aca="1" ref="R93" ca="1">IF(AND($A93&lt;&gt;"",$A93&lt;&gt;"fin"),IF(INDEX(Recettes!$A$2:$T$5000,$B93,R$1)="","",INDEX(Recettes!$A$2:$T$5000,$B93,R$1)),"")</f>
        <v/>
      </c>
      <c r="S93" s="81" t="str" cm="1">
        <f t="array" aca="1" ref="S93" ca="1">IF(AND($A93&lt;&gt;"",$A93&lt;&gt;"fin"),IF(INDEX(Recettes!$A$2:$T$5000,$B93,S$1)="","",INDEX(Recettes!$A$2:$T$5000,$B93,S$1)),"")</f>
        <v/>
      </c>
      <c r="T93" s="81" t="str" cm="1">
        <f t="array" aca="1" ref="T93" ca="1">IF(AND($A93&lt;&gt;"",$A93&lt;&gt;"fin"),IF(INDEX(Recettes!$A$2:$T$5000,$B93,T$1)="","",INDEX(Recettes!$A$2:$T$5000,$B93,T$1)),"")</f>
        <v/>
      </c>
    </row>
    <row r="94" spans="1:20" x14ac:dyDescent="0.25">
      <c r="A94" t="str">
        <f ca="1">IF(OR(A93="",A93="fin"),"",IF(ISNA(MATCH($F$3,OFFSET(Recettes!$F$2:$F$5000,B93,0),0)),"fin",MATCH($F$3,OFFSET(Recettes!$F$2:$F$5000,B93,0),0)))</f>
        <v/>
      </c>
      <c r="B94" t="str">
        <f t="shared" ca="1" si="1"/>
        <v/>
      </c>
      <c r="D94" s="79" t="str" cm="1">
        <f t="array" aca="1" ref="D94" ca="1">IF(AND($A94&lt;&gt;"",$A94&lt;&gt;"fin"),IF(INDEX(Recettes!$A$2:$O$5000,$B94,D$1)="","",INDEX(Recettes!$A$2:$O$5000,$B94,D$1)),"")</f>
        <v/>
      </c>
      <c r="E94" t="str" cm="1">
        <f t="array" aca="1" ref="E94" ca="1">IF(AND($A94&lt;&gt;"",$A94&lt;&gt;"fin"),IF(INDEX(Recettes!$A$2:$O$5000,$B94,E$1)="","",INDEX(Recettes!$A$2:$O$5000,$B94,E$1)),"")</f>
        <v/>
      </c>
      <c r="F94" t="str" cm="1">
        <f t="array" aca="1" ref="F94" ca="1">IF(AND($A94&lt;&gt;"",$A94&lt;&gt;"fin"),IF(INDEX(Recettes!$A$2:$O$5000,$B94,F$1)="","",INDEX(Recettes!$A$2:$O$5000,$B94,F$1)),"")</f>
        <v/>
      </c>
      <c r="G94" s="13" t="str" cm="1">
        <f t="array" aca="1" ref="G94" ca="1">IF(AND($A94&lt;&gt;"",$A94&lt;&gt;"fin"),IF(INDEX(Recettes!$A$2:$O$5000,$B94,G$1)="","",INDEX(Recettes!$A$2:$O$5000,$B94,G$1)),"")</f>
        <v/>
      </c>
      <c r="H94" s="11" t="str" cm="1">
        <f t="array" aca="1" ref="H94" ca="1">IF(AND($A94&lt;&gt;"",$A94&lt;&gt;"fin"),IF(INDEX(Recettes!$A$2:$O$5000,$B94,H$1)="","",INDEX(Recettes!$A$2:$O$5000,$B94,H$1)),"")</f>
        <v/>
      </c>
      <c r="I94" t="str" cm="1">
        <f t="array" aca="1" ref="I94" ca="1">IF(AND($A94&lt;&gt;"",$A94&lt;&gt;"fin"),IF(INDEX(Recettes!$A$2:$O$5000,$B94,I$1)="","",INDEX(Recettes!$A$2:$O$5000,$B94,I$1)),"")</f>
        <v/>
      </c>
      <c r="J94" s="81" t="str" cm="1">
        <f t="array" aca="1" ref="J94" ca="1">IF(AND($A94&lt;&gt;"",$A94&lt;&gt;"fin"),IF(INDEX(Recettes!$A$2:$O$5000,$B94,J$1)="","",INDEX(Recettes!$A$2:$O$5000,$B94,J$1)),"")</f>
        <v/>
      </c>
      <c r="K94" s="81" t="str" cm="1">
        <f t="array" aca="1" ref="K94" ca="1">IF(AND($A94&lt;&gt;"",$A94&lt;&gt;"fin"),IF(INDEX(Recettes!$A$2:$T$5000,$B94,K$1)="","",INDEX(Recettes!$A$2:$T$5000,$B94,K$1)),"")</f>
        <v/>
      </c>
      <c r="L94" s="81" t="str" cm="1">
        <f t="array" aca="1" ref="L94" ca="1">IF(AND($A94&lt;&gt;"",$A94&lt;&gt;"fin"),IF(INDEX(Recettes!$A$2:$T$5000,$B94,L$1)="","",INDEX(Recettes!$A$2:$T$5000,$B94,L$1)),"")</f>
        <v/>
      </c>
      <c r="M94" s="81" t="str" cm="1">
        <f t="array" aca="1" ref="M94" ca="1">IF(AND($A94&lt;&gt;"",$A94&lt;&gt;"fin"),IF(INDEX(Recettes!$A$2:$T$5000,$B94,M$1)="","",INDEX(Recettes!$A$2:$T$5000,$B94,M$1)),"")</f>
        <v/>
      </c>
      <c r="N94" s="81" t="str" cm="1">
        <f t="array" aca="1" ref="N94" ca="1">IF(AND($A94&lt;&gt;"",$A94&lt;&gt;"fin"),IF(INDEX(Recettes!$A$2:$T$5000,$B94,N$1)="","",INDEX(Recettes!$A$2:$T$5000,$B94,N$1)),"")</f>
        <v/>
      </c>
      <c r="O94" s="81" t="str" cm="1">
        <f t="array" aca="1" ref="O94" ca="1">IF(AND($A94&lt;&gt;"",$A94&lt;&gt;"fin"),IF(INDEX(Recettes!$A$2:$T$5000,$B94,O$1)="","",INDEX(Recettes!$A$2:$T$5000,$B94,O$1)),"")</f>
        <v/>
      </c>
      <c r="P94" s="81" t="str" cm="1">
        <f t="array" aca="1" ref="P94" ca="1">IF(AND($A94&lt;&gt;"",$A94&lt;&gt;"fin"),IF(INDEX(Recettes!$A$2:$T$5000,$B94,P$1)="","",INDEX(Recettes!$A$2:$T$5000,$B94,P$1)),"")</f>
        <v/>
      </c>
      <c r="Q94" s="81" t="str" cm="1">
        <f t="array" aca="1" ref="Q94" ca="1">IF(AND($A94&lt;&gt;"",$A94&lt;&gt;"fin"),IF(INDEX(Recettes!$A$2:$T$5000,$B94,Q$1)="","",INDEX(Recettes!$A$2:$T$5000,$B94,Q$1)),"")</f>
        <v/>
      </c>
      <c r="R94" s="81" t="str" cm="1">
        <f t="array" aca="1" ref="R94" ca="1">IF(AND($A94&lt;&gt;"",$A94&lt;&gt;"fin"),IF(INDEX(Recettes!$A$2:$T$5000,$B94,R$1)="","",INDEX(Recettes!$A$2:$T$5000,$B94,R$1)),"")</f>
        <v/>
      </c>
      <c r="S94" s="81" t="str" cm="1">
        <f t="array" aca="1" ref="S94" ca="1">IF(AND($A94&lt;&gt;"",$A94&lt;&gt;"fin"),IF(INDEX(Recettes!$A$2:$T$5000,$B94,S$1)="","",INDEX(Recettes!$A$2:$T$5000,$B94,S$1)),"")</f>
        <v/>
      </c>
      <c r="T94" s="81" t="str" cm="1">
        <f t="array" aca="1" ref="T94" ca="1">IF(AND($A94&lt;&gt;"",$A94&lt;&gt;"fin"),IF(INDEX(Recettes!$A$2:$T$5000,$B94,T$1)="","",INDEX(Recettes!$A$2:$T$5000,$B94,T$1)),"")</f>
        <v/>
      </c>
    </row>
    <row r="95" spans="1:20" x14ac:dyDescent="0.25">
      <c r="A95" t="str">
        <f ca="1">IF(OR(A94="",A94="fin"),"",IF(ISNA(MATCH($F$3,OFFSET(Recettes!$F$2:$F$5000,B94,0),0)),"fin",MATCH($F$3,OFFSET(Recettes!$F$2:$F$5000,B94,0),0)))</f>
        <v/>
      </c>
      <c r="B95" t="str">
        <f t="shared" ca="1" si="1"/>
        <v/>
      </c>
      <c r="D95" s="79" t="str" cm="1">
        <f t="array" aca="1" ref="D95" ca="1">IF(AND($A95&lt;&gt;"",$A95&lt;&gt;"fin"),IF(INDEX(Recettes!$A$2:$O$5000,$B95,D$1)="","",INDEX(Recettes!$A$2:$O$5000,$B95,D$1)),"")</f>
        <v/>
      </c>
      <c r="E95" t="str" cm="1">
        <f t="array" aca="1" ref="E95" ca="1">IF(AND($A95&lt;&gt;"",$A95&lt;&gt;"fin"),IF(INDEX(Recettes!$A$2:$O$5000,$B95,E$1)="","",INDEX(Recettes!$A$2:$O$5000,$B95,E$1)),"")</f>
        <v/>
      </c>
      <c r="F95" t="str" cm="1">
        <f t="array" aca="1" ref="F95" ca="1">IF(AND($A95&lt;&gt;"",$A95&lt;&gt;"fin"),IF(INDEX(Recettes!$A$2:$O$5000,$B95,F$1)="","",INDEX(Recettes!$A$2:$O$5000,$B95,F$1)),"")</f>
        <v/>
      </c>
      <c r="G95" s="13" t="str" cm="1">
        <f t="array" aca="1" ref="G95" ca="1">IF(AND($A95&lt;&gt;"",$A95&lt;&gt;"fin"),IF(INDEX(Recettes!$A$2:$O$5000,$B95,G$1)="","",INDEX(Recettes!$A$2:$O$5000,$B95,G$1)),"")</f>
        <v/>
      </c>
      <c r="H95" s="11" t="str" cm="1">
        <f t="array" aca="1" ref="H95" ca="1">IF(AND($A95&lt;&gt;"",$A95&lt;&gt;"fin"),IF(INDEX(Recettes!$A$2:$O$5000,$B95,H$1)="","",INDEX(Recettes!$A$2:$O$5000,$B95,H$1)),"")</f>
        <v/>
      </c>
      <c r="I95" t="str" cm="1">
        <f t="array" aca="1" ref="I95" ca="1">IF(AND($A95&lt;&gt;"",$A95&lt;&gt;"fin"),IF(INDEX(Recettes!$A$2:$O$5000,$B95,I$1)="","",INDEX(Recettes!$A$2:$O$5000,$B95,I$1)),"")</f>
        <v/>
      </c>
      <c r="J95" s="81" t="str" cm="1">
        <f t="array" aca="1" ref="J95" ca="1">IF(AND($A95&lt;&gt;"",$A95&lt;&gt;"fin"),IF(INDEX(Recettes!$A$2:$O$5000,$B95,J$1)="","",INDEX(Recettes!$A$2:$O$5000,$B95,J$1)),"")</f>
        <v/>
      </c>
      <c r="K95" s="81" t="str" cm="1">
        <f t="array" aca="1" ref="K95" ca="1">IF(AND($A95&lt;&gt;"",$A95&lt;&gt;"fin"),IF(INDEX(Recettes!$A$2:$T$5000,$B95,K$1)="","",INDEX(Recettes!$A$2:$T$5000,$B95,K$1)),"")</f>
        <v/>
      </c>
      <c r="L95" s="81" t="str" cm="1">
        <f t="array" aca="1" ref="L95" ca="1">IF(AND($A95&lt;&gt;"",$A95&lt;&gt;"fin"),IF(INDEX(Recettes!$A$2:$T$5000,$B95,L$1)="","",INDEX(Recettes!$A$2:$T$5000,$B95,L$1)),"")</f>
        <v/>
      </c>
      <c r="M95" s="81" t="str" cm="1">
        <f t="array" aca="1" ref="M95" ca="1">IF(AND($A95&lt;&gt;"",$A95&lt;&gt;"fin"),IF(INDEX(Recettes!$A$2:$T$5000,$B95,M$1)="","",INDEX(Recettes!$A$2:$T$5000,$B95,M$1)),"")</f>
        <v/>
      </c>
      <c r="N95" s="81" t="str" cm="1">
        <f t="array" aca="1" ref="N95" ca="1">IF(AND($A95&lt;&gt;"",$A95&lt;&gt;"fin"),IF(INDEX(Recettes!$A$2:$T$5000,$B95,N$1)="","",INDEX(Recettes!$A$2:$T$5000,$B95,N$1)),"")</f>
        <v/>
      </c>
      <c r="O95" s="81" t="str" cm="1">
        <f t="array" aca="1" ref="O95" ca="1">IF(AND($A95&lt;&gt;"",$A95&lt;&gt;"fin"),IF(INDEX(Recettes!$A$2:$T$5000,$B95,O$1)="","",INDEX(Recettes!$A$2:$T$5000,$B95,O$1)),"")</f>
        <v/>
      </c>
      <c r="P95" s="81" t="str" cm="1">
        <f t="array" aca="1" ref="P95" ca="1">IF(AND($A95&lt;&gt;"",$A95&lt;&gt;"fin"),IF(INDEX(Recettes!$A$2:$T$5000,$B95,P$1)="","",INDEX(Recettes!$A$2:$T$5000,$B95,P$1)),"")</f>
        <v/>
      </c>
      <c r="Q95" s="81" t="str" cm="1">
        <f t="array" aca="1" ref="Q95" ca="1">IF(AND($A95&lt;&gt;"",$A95&lt;&gt;"fin"),IF(INDEX(Recettes!$A$2:$T$5000,$B95,Q$1)="","",INDEX(Recettes!$A$2:$T$5000,$B95,Q$1)),"")</f>
        <v/>
      </c>
      <c r="R95" s="81" t="str" cm="1">
        <f t="array" aca="1" ref="R95" ca="1">IF(AND($A95&lt;&gt;"",$A95&lt;&gt;"fin"),IF(INDEX(Recettes!$A$2:$T$5000,$B95,R$1)="","",INDEX(Recettes!$A$2:$T$5000,$B95,R$1)),"")</f>
        <v/>
      </c>
      <c r="S95" s="81" t="str" cm="1">
        <f t="array" aca="1" ref="S95" ca="1">IF(AND($A95&lt;&gt;"",$A95&lt;&gt;"fin"),IF(INDEX(Recettes!$A$2:$T$5000,$B95,S$1)="","",INDEX(Recettes!$A$2:$T$5000,$B95,S$1)),"")</f>
        <v/>
      </c>
      <c r="T95" s="81" t="str" cm="1">
        <f t="array" aca="1" ref="T95" ca="1">IF(AND($A95&lt;&gt;"",$A95&lt;&gt;"fin"),IF(INDEX(Recettes!$A$2:$T$5000,$B95,T$1)="","",INDEX(Recettes!$A$2:$T$5000,$B95,T$1)),"")</f>
        <v/>
      </c>
    </row>
    <row r="96" spans="1:20" x14ac:dyDescent="0.25">
      <c r="A96" t="str">
        <f ca="1">IF(OR(A95="",A95="fin"),"",IF(ISNA(MATCH($F$3,OFFSET(Recettes!$F$2:$F$5000,B95,0),0)),"fin",MATCH($F$3,OFFSET(Recettes!$F$2:$F$5000,B95,0),0)))</f>
        <v/>
      </c>
      <c r="B96" t="str">
        <f t="shared" ca="1" si="1"/>
        <v/>
      </c>
      <c r="D96" s="79" t="str" cm="1">
        <f t="array" aca="1" ref="D96" ca="1">IF(AND($A96&lt;&gt;"",$A96&lt;&gt;"fin"),IF(INDEX(Recettes!$A$2:$O$5000,$B96,D$1)="","",INDEX(Recettes!$A$2:$O$5000,$B96,D$1)),"")</f>
        <v/>
      </c>
      <c r="E96" t="str" cm="1">
        <f t="array" aca="1" ref="E96" ca="1">IF(AND($A96&lt;&gt;"",$A96&lt;&gt;"fin"),IF(INDEX(Recettes!$A$2:$O$5000,$B96,E$1)="","",INDEX(Recettes!$A$2:$O$5000,$B96,E$1)),"")</f>
        <v/>
      </c>
      <c r="F96" t="str" cm="1">
        <f t="array" aca="1" ref="F96" ca="1">IF(AND($A96&lt;&gt;"",$A96&lt;&gt;"fin"),IF(INDEX(Recettes!$A$2:$O$5000,$B96,F$1)="","",INDEX(Recettes!$A$2:$O$5000,$B96,F$1)),"")</f>
        <v/>
      </c>
      <c r="G96" s="13" t="str" cm="1">
        <f t="array" aca="1" ref="G96" ca="1">IF(AND($A96&lt;&gt;"",$A96&lt;&gt;"fin"),IF(INDEX(Recettes!$A$2:$O$5000,$B96,G$1)="","",INDEX(Recettes!$A$2:$O$5000,$B96,G$1)),"")</f>
        <v/>
      </c>
      <c r="H96" s="11" t="str" cm="1">
        <f t="array" aca="1" ref="H96" ca="1">IF(AND($A96&lt;&gt;"",$A96&lt;&gt;"fin"),IF(INDEX(Recettes!$A$2:$O$5000,$B96,H$1)="","",INDEX(Recettes!$A$2:$O$5000,$B96,H$1)),"")</f>
        <v/>
      </c>
      <c r="I96" t="str" cm="1">
        <f t="array" aca="1" ref="I96" ca="1">IF(AND($A96&lt;&gt;"",$A96&lt;&gt;"fin"),IF(INDEX(Recettes!$A$2:$O$5000,$B96,I$1)="","",INDEX(Recettes!$A$2:$O$5000,$B96,I$1)),"")</f>
        <v/>
      </c>
      <c r="J96" s="81" t="str" cm="1">
        <f t="array" aca="1" ref="J96" ca="1">IF(AND($A96&lt;&gt;"",$A96&lt;&gt;"fin"),IF(INDEX(Recettes!$A$2:$O$5000,$B96,J$1)="","",INDEX(Recettes!$A$2:$O$5000,$B96,J$1)),"")</f>
        <v/>
      </c>
      <c r="K96" s="81" t="str" cm="1">
        <f t="array" aca="1" ref="K96" ca="1">IF(AND($A96&lt;&gt;"",$A96&lt;&gt;"fin"),IF(INDEX(Recettes!$A$2:$T$5000,$B96,K$1)="","",INDEX(Recettes!$A$2:$T$5000,$B96,K$1)),"")</f>
        <v/>
      </c>
      <c r="L96" s="81" t="str" cm="1">
        <f t="array" aca="1" ref="L96" ca="1">IF(AND($A96&lt;&gt;"",$A96&lt;&gt;"fin"),IF(INDEX(Recettes!$A$2:$T$5000,$B96,L$1)="","",INDEX(Recettes!$A$2:$T$5000,$B96,L$1)),"")</f>
        <v/>
      </c>
      <c r="M96" s="81" t="str" cm="1">
        <f t="array" aca="1" ref="M96" ca="1">IF(AND($A96&lt;&gt;"",$A96&lt;&gt;"fin"),IF(INDEX(Recettes!$A$2:$T$5000,$B96,M$1)="","",INDEX(Recettes!$A$2:$T$5000,$B96,M$1)),"")</f>
        <v/>
      </c>
      <c r="N96" s="81" t="str" cm="1">
        <f t="array" aca="1" ref="N96" ca="1">IF(AND($A96&lt;&gt;"",$A96&lt;&gt;"fin"),IF(INDEX(Recettes!$A$2:$T$5000,$B96,N$1)="","",INDEX(Recettes!$A$2:$T$5000,$B96,N$1)),"")</f>
        <v/>
      </c>
      <c r="O96" s="81" t="str" cm="1">
        <f t="array" aca="1" ref="O96" ca="1">IF(AND($A96&lt;&gt;"",$A96&lt;&gt;"fin"),IF(INDEX(Recettes!$A$2:$T$5000,$B96,O$1)="","",INDEX(Recettes!$A$2:$T$5000,$B96,O$1)),"")</f>
        <v/>
      </c>
      <c r="P96" s="81" t="str" cm="1">
        <f t="array" aca="1" ref="P96" ca="1">IF(AND($A96&lt;&gt;"",$A96&lt;&gt;"fin"),IF(INDEX(Recettes!$A$2:$T$5000,$B96,P$1)="","",INDEX(Recettes!$A$2:$T$5000,$B96,P$1)),"")</f>
        <v/>
      </c>
      <c r="Q96" s="81" t="str" cm="1">
        <f t="array" aca="1" ref="Q96" ca="1">IF(AND($A96&lt;&gt;"",$A96&lt;&gt;"fin"),IF(INDEX(Recettes!$A$2:$T$5000,$B96,Q$1)="","",INDEX(Recettes!$A$2:$T$5000,$B96,Q$1)),"")</f>
        <v/>
      </c>
      <c r="R96" s="81" t="str" cm="1">
        <f t="array" aca="1" ref="R96" ca="1">IF(AND($A96&lt;&gt;"",$A96&lt;&gt;"fin"),IF(INDEX(Recettes!$A$2:$T$5000,$B96,R$1)="","",INDEX(Recettes!$A$2:$T$5000,$B96,R$1)),"")</f>
        <v/>
      </c>
      <c r="S96" s="81" t="str" cm="1">
        <f t="array" aca="1" ref="S96" ca="1">IF(AND($A96&lt;&gt;"",$A96&lt;&gt;"fin"),IF(INDEX(Recettes!$A$2:$T$5000,$B96,S$1)="","",INDEX(Recettes!$A$2:$T$5000,$B96,S$1)),"")</f>
        <v/>
      </c>
      <c r="T96" s="81" t="str" cm="1">
        <f t="array" aca="1" ref="T96" ca="1">IF(AND($A96&lt;&gt;"",$A96&lt;&gt;"fin"),IF(INDEX(Recettes!$A$2:$T$5000,$B96,T$1)="","",INDEX(Recettes!$A$2:$T$5000,$B96,T$1)),"")</f>
        <v/>
      </c>
    </row>
    <row r="97" spans="1:20" x14ac:dyDescent="0.25">
      <c r="A97" t="str">
        <f ca="1">IF(OR(A96="",A96="fin"),"",IF(ISNA(MATCH($F$3,OFFSET(Recettes!$F$2:$F$5000,B96,0),0)),"fin",MATCH($F$3,OFFSET(Recettes!$F$2:$F$5000,B96,0),0)))</f>
        <v/>
      </c>
      <c r="B97" t="str">
        <f t="shared" ca="1" si="1"/>
        <v/>
      </c>
      <c r="D97" s="79" t="str" cm="1">
        <f t="array" aca="1" ref="D97" ca="1">IF(AND($A97&lt;&gt;"",$A97&lt;&gt;"fin"),IF(INDEX(Recettes!$A$2:$O$5000,$B97,D$1)="","",INDEX(Recettes!$A$2:$O$5000,$B97,D$1)),"")</f>
        <v/>
      </c>
      <c r="E97" t="str" cm="1">
        <f t="array" aca="1" ref="E97" ca="1">IF(AND($A97&lt;&gt;"",$A97&lt;&gt;"fin"),IF(INDEX(Recettes!$A$2:$O$5000,$B97,E$1)="","",INDEX(Recettes!$A$2:$O$5000,$B97,E$1)),"")</f>
        <v/>
      </c>
      <c r="F97" t="str" cm="1">
        <f t="array" aca="1" ref="F97" ca="1">IF(AND($A97&lt;&gt;"",$A97&lt;&gt;"fin"),IF(INDEX(Recettes!$A$2:$O$5000,$B97,F$1)="","",INDEX(Recettes!$A$2:$O$5000,$B97,F$1)),"")</f>
        <v/>
      </c>
      <c r="G97" s="13" t="str" cm="1">
        <f t="array" aca="1" ref="G97" ca="1">IF(AND($A97&lt;&gt;"",$A97&lt;&gt;"fin"),IF(INDEX(Recettes!$A$2:$O$5000,$B97,G$1)="","",INDEX(Recettes!$A$2:$O$5000,$B97,G$1)),"")</f>
        <v/>
      </c>
      <c r="H97" s="11" t="str" cm="1">
        <f t="array" aca="1" ref="H97" ca="1">IF(AND($A97&lt;&gt;"",$A97&lt;&gt;"fin"),IF(INDEX(Recettes!$A$2:$O$5000,$B97,H$1)="","",INDEX(Recettes!$A$2:$O$5000,$B97,H$1)),"")</f>
        <v/>
      </c>
      <c r="I97" t="str" cm="1">
        <f t="array" aca="1" ref="I97" ca="1">IF(AND($A97&lt;&gt;"",$A97&lt;&gt;"fin"),IF(INDEX(Recettes!$A$2:$O$5000,$B97,I$1)="","",INDEX(Recettes!$A$2:$O$5000,$B97,I$1)),"")</f>
        <v/>
      </c>
      <c r="J97" s="81" t="str" cm="1">
        <f t="array" aca="1" ref="J97" ca="1">IF(AND($A97&lt;&gt;"",$A97&lt;&gt;"fin"),IF(INDEX(Recettes!$A$2:$O$5000,$B97,J$1)="","",INDEX(Recettes!$A$2:$O$5000,$B97,J$1)),"")</f>
        <v/>
      </c>
      <c r="K97" s="81" t="str" cm="1">
        <f t="array" aca="1" ref="K97" ca="1">IF(AND($A97&lt;&gt;"",$A97&lt;&gt;"fin"),IF(INDEX(Recettes!$A$2:$T$5000,$B97,K$1)="","",INDEX(Recettes!$A$2:$T$5000,$B97,K$1)),"")</f>
        <v/>
      </c>
      <c r="L97" s="81" t="str" cm="1">
        <f t="array" aca="1" ref="L97" ca="1">IF(AND($A97&lt;&gt;"",$A97&lt;&gt;"fin"),IF(INDEX(Recettes!$A$2:$T$5000,$B97,L$1)="","",INDEX(Recettes!$A$2:$T$5000,$B97,L$1)),"")</f>
        <v/>
      </c>
      <c r="M97" s="81" t="str" cm="1">
        <f t="array" aca="1" ref="M97" ca="1">IF(AND($A97&lt;&gt;"",$A97&lt;&gt;"fin"),IF(INDEX(Recettes!$A$2:$T$5000,$B97,M$1)="","",INDEX(Recettes!$A$2:$T$5000,$B97,M$1)),"")</f>
        <v/>
      </c>
      <c r="N97" s="81" t="str" cm="1">
        <f t="array" aca="1" ref="N97" ca="1">IF(AND($A97&lt;&gt;"",$A97&lt;&gt;"fin"),IF(INDEX(Recettes!$A$2:$T$5000,$B97,N$1)="","",INDEX(Recettes!$A$2:$T$5000,$B97,N$1)),"")</f>
        <v/>
      </c>
      <c r="O97" s="81" t="str" cm="1">
        <f t="array" aca="1" ref="O97" ca="1">IF(AND($A97&lt;&gt;"",$A97&lt;&gt;"fin"),IF(INDEX(Recettes!$A$2:$T$5000,$B97,O$1)="","",INDEX(Recettes!$A$2:$T$5000,$B97,O$1)),"")</f>
        <v/>
      </c>
      <c r="P97" s="81" t="str" cm="1">
        <f t="array" aca="1" ref="P97" ca="1">IF(AND($A97&lt;&gt;"",$A97&lt;&gt;"fin"),IF(INDEX(Recettes!$A$2:$T$5000,$B97,P$1)="","",INDEX(Recettes!$A$2:$T$5000,$B97,P$1)),"")</f>
        <v/>
      </c>
      <c r="Q97" s="81" t="str" cm="1">
        <f t="array" aca="1" ref="Q97" ca="1">IF(AND($A97&lt;&gt;"",$A97&lt;&gt;"fin"),IF(INDEX(Recettes!$A$2:$T$5000,$B97,Q$1)="","",INDEX(Recettes!$A$2:$T$5000,$B97,Q$1)),"")</f>
        <v/>
      </c>
      <c r="R97" s="81" t="str" cm="1">
        <f t="array" aca="1" ref="R97" ca="1">IF(AND($A97&lt;&gt;"",$A97&lt;&gt;"fin"),IF(INDEX(Recettes!$A$2:$T$5000,$B97,R$1)="","",INDEX(Recettes!$A$2:$T$5000,$B97,R$1)),"")</f>
        <v/>
      </c>
      <c r="S97" s="81" t="str" cm="1">
        <f t="array" aca="1" ref="S97" ca="1">IF(AND($A97&lt;&gt;"",$A97&lt;&gt;"fin"),IF(INDEX(Recettes!$A$2:$T$5000,$B97,S$1)="","",INDEX(Recettes!$A$2:$T$5000,$B97,S$1)),"")</f>
        <v/>
      </c>
      <c r="T97" s="81" t="str" cm="1">
        <f t="array" aca="1" ref="T97" ca="1">IF(AND($A97&lt;&gt;"",$A97&lt;&gt;"fin"),IF(INDEX(Recettes!$A$2:$T$5000,$B97,T$1)="","",INDEX(Recettes!$A$2:$T$5000,$B97,T$1)),"")</f>
        <v/>
      </c>
    </row>
    <row r="98" spans="1:20" x14ac:dyDescent="0.25">
      <c r="A98" t="str">
        <f ca="1">IF(OR(A97="",A97="fin"),"",IF(ISNA(MATCH($F$3,OFFSET(Recettes!$F$2:$F$5000,B97,0),0)),"fin",MATCH($F$3,OFFSET(Recettes!$F$2:$F$5000,B97,0),0)))</f>
        <v/>
      </c>
      <c r="B98" t="str">
        <f t="shared" ca="1" si="1"/>
        <v/>
      </c>
      <c r="D98" s="79" t="str" cm="1">
        <f t="array" aca="1" ref="D98" ca="1">IF(AND($A98&lt;&gt;"",$A98&lt;&gt;"fin"),IF(INDEX(Recettes!$A$2:$O$5000,$B98,D$1)="","",INDEX(Recettes!$A$2:$O$5000,$B98,D$1)),"")</f>
        <v/>
      </c>
      <c r="E98" t="str" cm="1">
        <f t="array" aca="1" ref="E98" ca="1">IF(AND($A98&lt;&gt;"",$A98&lt;&gt;"fin"),IF(INDEX(Recettes!$A$2:$O$5000,$B98,E$1)="","",INDEX(Recettes!$A$2:$O$5000,$B98,E$1)),"")</f>
        <v/>
      </c>
      <c r="F98" t="str" cm="1">
        <f t="array" aca="1" ref="F98" ca="1">IF(AND($A98&lt;&gt;"",$A98&lt;&gt;"fin"),IF(INDEX(Recettes!$A$2:$O$5000,$B98,F$1)="","",INDEX(Recettes!$A$2:$O$5000,$B98,F$1)),"")</f>
        <v/>
      </c>
      <c r="G98" s="13" t="str" cm="1">
        <f t="array" aca="1" ref="G98" ca="1">IF(AND($A98&lt;&gt;"",$A98&lt;&gt;"fin"),IF(INDEX(Recettes!$A$2:$O$5000,$B98,G$1)="","",INDEX(Recettes!$A$2:$O$5000,$B98,G$1)),"")</f>
        <v/>
      </c>
      <c r="H98" s="11" t="str" cm="1">
        <f t="array" aca="1" ref="H98" ca="1">IF(AND($A98&lt;&gt;"",$A98&lt;&gt;"fin"),IF(INDEX(Recettes!$A$2:$O$5000,$B98,H$1)="","",INDEX(Recettes!$A$2:$O$5000,$B98,H$1)),"")</f>
        <v/>
      </c>
      <c r="I98" t="str" cm="1">
        <f t="array" aca="1" ref="I98" ca="1">IF(AND($A98&lt;&gt;"",$A98&lt;&gt;"fin"),IF(INDEX(Recettes!$A$2:$O$5000,$B98,I$1)="","",INDEX(Recettes!$A$2:$O$5000,$B98,I$1)),"")</f>
        <v/>
      </c>
      <c r="J98" s="81" t="str" cm="1">
        <f t="array" aca="1" ref="J98" ca="1">IF(AND($A98&lt;&gt;"",$A98&lt;&gt;"fin"),IF(INDEX(Recettes!$A$2:$O$5000,$B98,J$1)="","",INDEX(Recettes!$A$2:$O$5000,$B98,J$1)),"")</f>
        <v/>
      </c>
      <c r="K98" s="81" t="str" cm="1">
        <f t="array" aca="1" ref="K98" ca="1">IF(AND($A98&lt;&gt;"",$A98&lt;&gt;"fin"),IF(INDEX(Recettes!$A$2:$T$5000,$B98,K$1)="","",INDEX(Recettes!$A$2:$T$5000,$B98,K$1)),"")</f>
        <v/>
      </c>
      <c r="L98" s="81" t="str" cm="1">
        <f t="array" aca="1" ref="L98" ca="1">IF(AND($A98&lt;&gt;"",$A98&lt;&gt;"fin"),IF(INDEX(Recettes!$A$2:$T$5000,$B98,L$1)="","",INDEX(Recettes!$A$2:$T$5000,$B98,L$1)),"")</f>
        <v/>
      </c>
      <c r="M98" s="81" t="str" cm="1">
        <f t="array" aca="1" ref="M98" ca="1">IF(AND($A98&lt;&gt;"",$A98&lt;&gt;"fin"),IF(INDEX(Recettes!$A$2:$T$5000,$B98,M$1)="","",INDEX(Recettes!$A$2:$T$5000,$B98,M$1)),"")</f>
        <v/>
      </c>
      <c r="N98" s="81" t="str" cm="1">
        <f t="array" aca="1" ref="N98" ca="1">IF(AND($A98&lt;&gt;"",$A98&lt;&gt;"fin"),IF(INDEX(Recettes!$A$2:$T$5000,$B98,N$1)="","",INDEX(Recettes!$A$2:$T$5000,$B98,N$1)),"")</f>
        <v/>
      </c>
      <c r="O98" s="81" t="str" cm="1">
        <f t="array" aca="1" ref="O98" ca="1">IF(AND($A98&lt;&gt;"",$A98&lt;&gt;"fin"),IF(INDEX(Recettes!$A$2:$T$5000,$B98,O$1)="","",INDEX(Recettes!$A$2:$T$5000,$B98,O$1)),"")</f>
        <v/>
      </c>
      <c r="P98" s="81" t="str" cm="1">
        <f t="array" aca="1" ref="P98" ca="1">IF(AND($A98&lt;&gt;"",$A98&lt;&gt;"fin"),IF(INDEX(Recettes!$A$2:$T$5000,$B98,P$1)="","",INDEX(Recettes!$A$2:$T$5000,$B98,P$1)),"")</f>
        <v/>
      </c>
      <c r="Q98" s="81" t="str" cm="1">
        <f t="array" aca="1" ref="Q98" ca="1">IF(AND($A98&lt;&gt;"",$A98&lt;&gt;"fin"),IF(INDEX(Recettes!$A$2:$T$5000,$B98,Q$1)="","",INDEX(Recettes!$A$2:$T$5000,$B98,Q$1)),"")</f>
        <v/>
      </c>
      <c r="R98" s="81" t="str" cm="1">
        <f t="array" aca="1" ref="R98" ca="1">IF(AND($A98&lt;&gt;"",$A98&lt;&gt;"fin"),IF(INDEX(Recettes!$A$2:$T$5000,$B98,R$1)="","",INDEX(Recettes!$A$2:$T$5000,$B98,R$1)),"")</f>
        <v/>
      </c>
      <c r="S98" s="81" t="str" cm="1">
        <f t="array" aca="1" ref="S98" ca="1">IF(AND($A98&lt;&gt;"",$A98&lt;&gt;"fin"),IF(INDEX(Recettes!$A$2:$T$5000,$B98,S$1)="","",INDEX(Recettes!$A$2:$T$5000,$B98,S$1)),"")</f>
        <v/>
      </c>
      <c r="T98" s="81" t="str" cm="1">
        <f t="array" aca="1" ref="T98" ca="1">IF(AND($A98&lt;&gt;"",$A98&lt;&gt;"fin"),IF(INDEX(Recettes!$A$2:$T$5000,$B98,T$1)="","",INDEX(Recettes!$A$2:$T$5000,$B98,T$1)),"")</f>
        <v/>
      </c>
    </row>
    <row r="99" spans="1:20" x14ac:dyDescent="0.25">
      <c r="A99" t="str">
        <f ca="1">IF(OR(A98="",A98="fin"),"",IF(ISNA(MATCH($F$3,OFFSET(Recettes!$F$2:$F$5000,B98,0),0)),"fin",MATCH($F$3,OFFSET(Recettes!$F$2:$F$5000,B98,0),0)))</f>
        <v/>
      </c>
      <c r="B99" t="str">
        <f t="shared" ca="1" si="1"/>
        <v/>
      </c>
      <c r="D99" s="79" t="str" cm="1">
        <f t="array" aca="1" ref="D99" ca="1">IF(AND($A99&lt;&gt;"",$A99&lt;&gt;"fin"),IF(INDEX(Recettes!$A$2:$O$5000,$B99,D$1)="","",INDEX(Recettes!$A$2:$O$5000,$B99,D$1)),"")</f>
        <v/>
      </c>
      <c r="E99" t="str" cm="1">
        <f t="array" aca="1" ref="E99" ca="1">IF(AND($A99&lt;&gt;"",$A99&lt;&gt;"fin"),IF(INDEX(Recettes!$A$2:$O$5000,$B99,E$1)="","",INDEX(Recettes!$A$2:$O$5000,$B99,E$1)),"")</f>
        <v/>
      </c>
      <c r="F99" t="str" cm="1">
        <f t="array" aca="1" ref="F99" ca="1">IF(AND($A99&lt;&gt;"",$A99&lt;&gt;"fin"),IF(INDEX(Recettes!$A$2:$O$5000,$B99,F$1)="","",INDEX(Recettes!$A$2:$O$5000,$B99,F$1)),"")</f>
        <v/>
      </c>
      <c r="G99" s="13" t="str" cm="1">
        <f t="array" aca="1" ref="G99" ca="1">IF(AND($A99&lt;&gt;"",$A99&lt;&gt;"fin"),IF(INDEX(Recettes!$A$2:$O$5000,$B99,G$1)="","",INDEX(Recettes!$A$2:$O$5000,$B99,G$1)),"")</f>
        <v/>
      </c>
      <c r="H99" s="11" t="str" cm="1">
        <f t="array" aca="1" ref="H99" ca="1">IF(AND($A99&lt;&gt;"",$A99&lt;&gt;"fin"),IF(INDEX(Recettes!$A$2:$O$5000,$B99,H$1)="","",INDEX(Recettes!$A$2:$O$5000,$B99,H$1)),"")</f>
        <v/>
      </c>
      <c r="I99" t="str" cm="1">
        <f t="array" aca="1" ref="I99" ca="1">IF(AND($A99&lt;&gt;"",$A99&lt;&gt;"fin"),IF(INDEX(Recettes!$A$2:$O$5000,$B99,I$1)="","",INDEX(Recettes!$A$2:$O$5000,$B99,I$1)),"")</f>
        <v/>
      </c>
      <c r="J99" s="81" t="str" cm="1">
        <f t="array" aca="1" ref="J99" ca="1">IF(AND($A99&lt;&gt;"",$A99&lt;&gt;"fin"),IF(INDEX(Recettes!$A$2:$O$5000,$B99,J$1)="","",INDEX(Recettes!$A$2:$O$5000,$B99,J$1)),"")</f>
        <v/>
      </c>
      <c r="K99" s="81" t="str" cm="1">
        <f t="array" aca="1" ref="K99" ca="1">IF(AND($A99&lt;&gt;"",$A99&lt;&gt;"fin"),IF(INDEX(Recettes!$A$2:$T$5000,$B99,K$1)="","",INDEX(Recettes!$A$2:$T$5000,$B99,K$1)),"")</f>
        <v/>
      </c>
      <c r="L99" s="81" t="str" cm="1">
        <f t="array" aca="1" ref="L99" ca="1">IF(AND($A99&lt;&gt;"",$A99&lt;&gt;"fin"),IF(INDEX(Recettes!$A$2:$T$5000,$B99,L$1)="","",INDEX(Recettes!$A$2:$T$5000,$B99,L$1)),"")</f>
        <v/>
      </c>
      <c r="M99" s="81" t="str" cm="1">
        <f t="array" aca="1" ref="M99" ca="1">IF(AND($A99&lt;&gt;"",$A99&lt;&gt;"fin"),IF(INDEX(Recettes!$A$2:$T$5000,$B99,M$1)="","",INDEX(Recettes!$A$2:$T$5000,$B99,M$1)),"")</f>
        <v/>
      </c>
      <c r="N99" s="81" t="str" cm="1">
        <f t="array" aca="1" ref="N99" ca="1">IF(AND($A99&lt;&gt;"",$A99&lt;&gt;"fin"),IF(INDEX(Recettes!$A$2:$T$5000,$B99,N$1)="","",INDEX(Recettes!$A$2:$T$5000,$B99,N$1)),"")</f>
        <v/>
      </c>
      <c r="O99" s="81" t="str" cm="1">
        <f t="array" aca="1" ref="O99" ca="1">IF(AND($A99&lt;&gt;"",$A99&lt;&gt;"fin"),IF(INDEX(Recettes!$A$2:$T$5000,$B99,O$1)="","",INDEX(Recettes!$A$2:$T$5000,$B99,O$1)),"")</f>
        <v/>
      </c>
      <c r="P99" s="81" t="str" cm="1">
        <f t="array" aca="1" ref="P99" ca="1">IF(AND($A99&lt;&gt;"",$A99&lt;&gt;"fin"),IF(INDEX(Recettes!$A$2:$T$5000,$B99,P$1)="","",INDEX(Recettes!$A$2:$T$5000,$B99,P$1)),"")</f>
        <v/>
      </c>
      <c r="Q99" s="81" t="str" cm="1">
        <f t="array" aca="1" ref="Q99" ca="1">IF(AND($A99&lt;&gt;"",$A99&lt;&gt;"fin"),IF(INDEX(Recettes!$A$2:$T$5000,$B99,Q$1)="","",INDEX(Recettes!$A$2:$T$5000,$B99,Q$1)),"")</f>
        <v/>
      </c>
      <c r="R99" s="81" t="str" cm="1">
        <f t="array" aca="1" ref="R99" ca="1">IF(AND($A99&lt;&gt;"",$A99&lt;&gt;"fin"),IF(INDEX(Recettes!$A$2:$T$5000,$B99,R$1)="","",INDEX(Recettes!$A$2:$T$5000,$B99,R$1)),"")</f>
        <v/>
      </c>
      <c r="S99" s="81" t="str" cm="1">
        <f t="array" aca="1" ref="S99" ca="1">IF(AND($A99&lt;&gt;"",$A99&lt;&gt;"fin"),IF(INDEX(Recettes!$A$2:$T$5000,$B99,S$1)="","",INDEX(Recettes!$A$2:$T$5000,$B99,S$1)),"")</f>
        <v/>
      </c>
      <c r="T99" s="81" t="str" cm="1">
        <f t="array" aca="1" ref="T99" ca="1">IF(AND($A99&lt;&gt;"",$A99&lt;&gt;"fin"),IF(INDEX(Recettes!$A$2:$T$5000,$B99,T$1)="","",INDEX(Recettes!$A$2:$T$5000,$B99,T$1)),"")</f>
        <v/>
      </c>
    </row>
    <row r="100" spans="1:20" x14ac:dyDescent="0.25">
      <c r="A100" t="str">
        <f ca="1">IF(OR(A99="",A99="fin"),"",IF(ISNA(MATCH($F$3,OFFSET(Recettes!$F$2:$F$5000,B99,0),0)),"fin",MATCH($F$3,OFFSET(Recettes!$F$2:$F$5000,B99,0),0)))</f>
        <v/>
      </c>
      <c r="B100" t="str">
        <f t="shared" ca="1" si="1"/>
        <v/>
      </c>
      <c r="D100" s="79" t="str" cm="1">
        <f t="array" aca="1" ref="D100" ca="1">IF(AND($A100&lt;&gt;"",$A100&lt;&gt;"fin"),IF(INDEX(Recettes!$A$2:$O$5000,$B100,D$1)="","",INDEX(Recettes!$A$2:$O$5000,$B100,D$1)),"")</f>
        <v/>
      </c>
      <c r="E100" t="str" cm="1">
        <f t="array" aca="1" ref="E100" ca="1">IF(AND($A100&lt;&gt;"",$A100&lt;&gt;"fin"),IF(INDEX(Recettes!$A$2:$O$5000,$B100,E$1)="","",INDEX(Recettes!$A$2:$O$5000,$B100,E$1)),"")</f>
        <v/>
      </c>
      <c r="F100" t="str" cm="1">
        <f t="array" aca="1" ref="F100" ca="1">IF(AND($A100&lt;&gt;"",$A100&lt;&gt;"fin"),IF(INDEX(Recettes!$A$2:$O$5000,$B100,F$1)="","",INDEX(Recettes!$A$2:$O$5000,$B100,F$1)),"")</f>
        <v/>
      </c>
      <c r="G100" s="13" t="str" cm="1">
        <f t="array" aca="1" ref="G100" ca="1">IF(AND($A100&lt;&gt;"",$A100&lt;&gt;"fin"),IF(INDEX(Recettes!$A$2:$O$5000,$B100,G$1)="","",INDEX(Recettes!$A$2:$O$5000,$B100,G$1)),"")</f>
        <v/>
      </c>
      <c r="H100" s="11" t="str" cm="1">
        <f t="array" aca="1" ref="H100" ca="1">IF(AND($A100&lt;&gt;"",$A100&lt;&gt;"fin"),IF(INDEX(Recettes!$A$2:$O$5000,$B100,H$1)="","",INDEX(Recettes!$A$2:$O$5000,$B100,H$1)),"")</f>
        <v/>
      </c>
      <c r="I100" t="str" cm="1">
        <f t="array" aca="1" ref="I100" ca="1">IF(AND($A100&lt;&gt;"",$A100&lt;&gt;"fin"),IF(INDEX(Recettes!$A$2:$O$5000,$B100,I$1)="","",INDEX(Recettes!$A$2:$O$5000,$B100,I$1)),"")</f>
        <v/>
      </c>
      <c r="J100" s="81" t="str" cm="1">
        <f t="array" aca="1" ref="J100" ca="1">IF(AND($A100&lt;&gt;"",$A100&lt;&gt;"fin"),IF(INDEX(Recettes!$A$2:$O$5000,$B100,J$1)="","",INDEX(Recettes!$A$2:$O$5000,$B100,J$1)),"")</f>
        <v/>
      </c>
      <c r="K100" s="81" t="str" cm="1">
        <f t="array" aca="1" ref="K100" ca="1">IF(AND($A100&lt;&gt;"",$A100&lt;&gt;"fin"),IF(INDEX(Recettes!$A$2:$T$5000,$B100,K$1)="","",INDEX(Recettes!$A$2:$T$5000,$B100,K$1)),"")</f>
        <v/>
      </c>
      <c r="L100" s="81" t="str" cm="1">
        <f t="array" aca="1" ref="L100" ca="1">IF(AND($A100&lt;&gt;"",$A100&lt;&gt;"fin"),IF(INDEX(Recettes!$A$2:$T$5000,$B100,L$1)="","",INDEX(Recettes!$A$2:$T$5000,$B100,L$1)),"")</f>
        <v/>
      </c>
      <c r="M100" s="81" t="str" cm="1">
        <f t="array" aca="1" ref="M100" ca="1">IF(AND($A100&lt;&gt;"",$A100&lt;&gt;"fin"),IF(INDEX(Recettes!$A$2:$T$5000,$B100,M$1)="","",INDEX(Recettes!$A$2:$T$5000,$B100,M$1)),"")</f>
        <v/>
      </c>
      <c r="N100" s="81" t="str" cm="1">
        <f t="array" aca="1" ref="N100" ca="1">IF(AND($A100&lt;&gt;"",$A100&lt;&gt;"fin"),IF(INDEX(Recettes!$A$2:$T$5000,$B100,N$1)="","",INDEX(Recettes!$A$2:$T$5000,$B100,N$1)),"")</f>
        <v/>
      </c>
      <c r="O100" s="81" t="str" cm="1">
        <f t="array" aca="1" ref="O100" ca="1">IF(AND($A100&lt;&gt;"",$A100&lt;&gt;"fin"),IF(INDEX(Recettes!$A$2:$T$5000,$B100,O$1)="","",INDEX(Recettes!$A$2:$T$5000,$B100,O$1)),"")</f>
        <v/>
      </c>
      <c r="P100" s="81" t="str" cm="1">
        <f t="array" aca="1" ref="P100" ca="1">IF(AND($A100&lt;&gt;"",$A100&lt;&gt;"fin"),IF(INDEX(Recettes!$A$2:$T$5000,$B100,P$1)="","",INDEX(Recettes!$A$2:$T$5000,$B100,P$1)),"")</f>
        <v/>
      </c>
      <c r="Q100" s="81" t="str" cm="1">
        <f t="array" aca="1" ref="Q100" ca="1">IF(AND($A100&lt;&gt;"",$A100&lt;&gt;"fin"),IF(INDEX(Recettes!$A$2:$T$5000,$B100,Q$1)="","",INDEX(Recettes!$A$2:$T$5000,$B100,Q$1)),"")</f>
        <v/>
      </c>
      <c r="R100" s="81" t="str" cm="1">
        <f t="array" aca="1" ref="R100" ca="1">IF(AND($A100&lt;&gt;"",$A100&lt;&gt;"fin"),IF(INDEX(Recettes!$A$2:$T$5000,$B100,R$1)="","",INDEX(Recettes!$A$2:$T$5000,$B100,R$1)),"")</f>
        <v/>
      </c>
      <c r="S100" s="81" t="str" cm="1">
        <f t="array" aca="1" ref="S100" ca="1">IF(AND($A100&lt;&gt;"",$A100&lt;&gt;"fin"),IF(INDEX(Recettes!$A$2:$T$5000,$B100,S$1)="","",INDEX(Recettes!$A$2:$T$5000,$B100,S$1)),"")</f>
        <v/>
      </c>
      <c r="T100" s="81" t="str" cm="1">
        <f t="array" aca="1" ref="T100" ca="1">IF(AND($A100&lt;&gt;"",$A100&lt;&gt;"fin"),IF(INDEX(Recettes!$A$2:$T$5000,$B100,T$1)="","",INDEX(Recettes!$A$2:$T$5000,$B100,T$1)),"")</f>
        <v/>
      </c>
    </row>
    <row r="101" spans="1:20" x14ac:dyDescent="0.25">
      <c r="A101" t="str">
        <f ca="1">IF(OR(A100="",A100="fin"),"",IF(ISNA(MATCH($F$3,OFFSET(Recettes!$F$2:$F$5000,B100,0),0)),"fin",MATCH($F$3,OFFSET(Recettes!$F$2:$F$5000,B100,0),0)))</f>
        <v/>
      </c>
      <c r="B101" t="str">
        <f t="shared" ca="1" si="1"/>
        <v/>
      </c>
      <c r="D101" s="79" t="str" cm="1">
        <f t="array" aca="1" ref="D101" ca="1">IF(AND($A101&lt;&gt;"",$A101&lt;&gt;"fin"),IF(INDEX(Recettes!$A$2:$O$5000,$B101,D$1)="","",INDEX(Recettes!$A$2:$O$5000,$B101,D$1)),"")</f>
        <v/>
      </c>
      <c r="E101" t="str" cm="1">
        <f t="array" aca="1" ref="E101" ca="1">IF(AND($A101&lt;&gt;"",$A101&lt;&gt;"fin"),IF(INDEX(Recettes!$A$2:$O$5000,$B101,E$1)="","",INDEX(Recettes!$A$2:$O$5000,$B101,E$1)),"")</f>
        <v/>
      </c>
      <c r="F101" t="str" cm="1">
        <f t="array" aca="1" ref="F101" ca="1">IF(AND($A101&lt;&gt;"",$A101&lt;&gt;"fin"),IF(INDEX(Recettes!$A$2:$O$5000,$B101,F$1)="","",INDEX(Recettes!$A$2:$O$5000,$B101,F$1)),"")</f>
        <v/>
      </c>
      <c r="G101" s="13" t="str" cm="1">
        <f t="array" aca="1" ref="G101" ca="1">IF(AND($A101&lt;&gt;"",$A101&lt;&gt;"fin"),IF(INDEX(Recettes!$A$2:$O$5000,$B101,G$1)="","",INDEX(Recettes!$A$2:$O$5000,$B101,G$1)),"")</f>
        <v/>
      </c>
      <c r="H101" s="11" t="str" cm="1">
        <f t="array" aca="1" ref="H101" ca="1">IF(AND($A101&lt;&gt;"",$A101&lt;&gt;"fin"),IF(INDEX(Recettes!$A$2:$O$5000,$B101,H$1)="","",INDEX(Recettes!$A$2:$O$5000,$B101,H$1)),"")</f>
        <v/>
      </c>
      <c r="I101" t="str" cm="1">
        <f t="array" aca="1" ref="I101" ca="1">IF(AND($A101&lt;&gt;"",$A101&lt;&gt;"fin"),IF(INDEX(Recettes!$A$2:$O$5000,$B101,I$1)="","",INDEX(Recettes!$A$2:$O$5000,$B101,I$1)),"")</f>
        <v/>
      </c>
      <c r="J101" s="81" t="str" cm="1">
        <f t="array" aca="1" ref="J101" ca="1">IF(AND($A101&lt;&gt;"",$A101&lt;&gt;"fin"),IF(INDEX(Recettes!$A$2:$O$5000,$B101,J$1)="","",INDEX(Recettes!$A$2:$O$5000,$B101,J$1)),"")</f>
        <v/>
      </c>
      <c r="K101" s="81" t="str" cm="1">
        <f t="array" aca="1" ref="K101" ca="1">IF(AND($A101&lt;&gt;"",$A101&lt;&gt;"fin"),IF(INDEX(Recettes!$A$2:$T$5000,$B101,K$1)="","",INDEX(Recettes!$A$2:$T$5000,$B101,K$1)),"")</f>
        <v/>
      </c>
      <c r="L101" s="81" t="str" cm="1">
        <f t="array" aca="1" ref="L101" ca="1">IF(AND($A101&lt;&gt;"",$A101&lt;&gt;"fin"),IF(INDEX(Recettes!$A$2:$T$5000,$B101,L$1)="","",INDEX(Recettes!$A$2:$T$5000,$B101,L$1)),"")</f>
        <v/>
      </c>
      <c r="M101" s="81" t="str" cm="1">
        <f t="array" aca="1" ref="M101" ca="1">IF(AND($A101&lt;&gt;"",$A101&lt;&gt;"fin"),IF(INDEX(Recettes!$A$2:$T$5000,$B101,M$1)="","",INDEX(Recettes!$A$2:$T$5000,$B101,M$1)),"")</f>
        <v/>
      </c>
      <c r="N101" s="81" t="str" cm="1">
        <f t="array" aca="1" ref="N101" ca="1">IF(AND($A101&lt;&gt;"",$A101&lt;&gt;"fin"),IF(INDEX(Recettes!$A$2:$T$5000,$B101,N$1)="","",INDEX(Recettes!$A$2:$T$5000,$B101,N$1)),"")</f>
        <v/>
      </c>
      <c r="O101" s="81" t="str" cm="1">
        <f t="array" aca="1" ref="O101" ca="1">IF(AND($A101&lt;&gt;"",$A101&lt;&gt;"fin"),IF(INDEX(Recettes!$A$2:$T$5000,$B101,O$1)="","",INDEX(Recettes!$A$2:$T$5000,$B101,O$1)),"")</f>
        <v/>
      </c>
      <c r="P101" s="81" t="str" cm="1">
        <f t="array" aca="1" ref="P101" ca="1">IF(AND($A101&lt;&gt;"",$A101&lt;&gt;"fin"),IF(INDEX(Recettes!$A$2:$T$5000,$B101,P$1)="","",INDEX(Recettes!$A$2:$T$5000,$B101,P$1)),"")</f>
        <v/>
      </c>
      <c r="Q101" s="81" t="str" cm="1">
        <f t="array" aca="1" ref="Q101" ca="1">IF(AND($A101&lt;&gt;"",$A101&lt;&gt;"fin"),IF(INDEX(Recettes!$A$2:$T$5000,$B101,Q$1)="","",INDEX(Recettes!$A$2:$T$5000,$B101,Q$1)),"")</f>
        <v/>
      </c>
      <c r="R101" s="81" t="str" cm="1">
        <f t="array" aca="1" ref="R101" ca="1">IF(AND($A101&lt;&gt;"",$A101&lt;&gt;"fin"),IF(INDEX(Recettes!$A$2:$T$5000,$B101,R$1)="","",INDEX(Recettes!$A$2:$T$5000,$B101,R$1)),"")</f>
        <v/>
      </c>
      <c r="S101" s="81" t="str" cm="1">
        <f t="array" aca="1" ref="S101" ca="1">IF(AND($A101&lt;&gt;"",$A101&lt;&gt;"fin"),IF(INDEX(Recettes!$A$2:$T$5000,$B101,S$1)="","",INDEX(Recettes!$A$2:$T$5000,$B101,S$1)),"")</f>
        <v/>
      </c>
      <c r="T101" s="81" t="str" cm="1">
        <f t="array" aca="1" ref="T101" ca="1">IF(AND($A101&lt;&gt;"",$A101&lt;&gt;"fin"),IF(INDEX(Recettes!$A$2:$T$5000,$B101,T$1)="","",INDEX(Recettes!$A$2:$T$5000,$B101,T$1)),"")</f>
        <v/>
      </c>
    </row>
    <row r="102" spans="1:20" x14ac:dyDescent="0.25">
      <c r="A102" t="str">
        <f ca="1">IF(OR(A101="",A101="fin"),"",IF(ISNA(MATCH($F$3,OFFSET(Recettes!$F$2:$F$5000,B101,0),0)),"fin",MATCH($F$3,OFFSET(Recettes!$F$2:$F$5000,B101,0),0)))</f>
        <v/>
      </c>
      <c r="B102" t="str">
        <f t="shared" ca="1" si="1"/>
        <v/>
      </c>
      <c r="D102" s="79" t="str" cm="1">
        <f t="array" aca="1" ref="D102" ca="1">IF(AND($A102&lt;&gt;"",$A102&lt;&gt;"fin"),IF(INDEX(Recettes!$A$2:$O$5000,$B102,D$1)="","",INDEX(Recettes!$A$2:$O$5000,$B102,D$1)),"")</f>
        <v/>
      </c>
      <c r="E102" t="str" cm="1">
        <f t="array" aca="1" ref="E102" ca="1">IF(AND($A102&lt;&gt;"",$A102&lt;&gt;"fin"),IF(INDEX(Recettes!$A$2:$O$5000,$B102,E$1)="","",INDEX(Recettes!$A$2:$O$5000,$B102,E$1)),"")</f>
        <v/>
      </c>
      <c r="F102" t="str" cm="1">
        <f t="array" aca="1" ref="F102" ca="1">IF(AND($A102&lt;&gt;"",$A102&lt;&gt;"fin"),IF(INDEX(Recettes!$A$2:$O$5000,$B102,F$1)="","",INDEX(Recettes!$A$2:$O$5000,$B102,F$1)),"")</f>
        <v/>
      </c>
      <c r="G102" s="13" t="str" cm="1">
        <f t="array" aca="1" ref="G102" ca="1">IF(AND($A102&lt;&gt;"",$A102&lt;&gt;"fin"),IF(INDEX(Recettes!$A$2:$O$5000,$B102,G$1)="","",INDEX(Recettes!$A$2:$O$5000,$B102,G$1)),"")</f>
        <v/>
      </c>
      <c r="H102" s="11" t="str" cm="1">
        <f t="array" aca="1" ref="H102" ca="1">IF(AND($A102&lt;&gt;"",$A102&lt;&gt;"fin"),IF(INDEX(Recettes!$A$2:$O$5000,$B102,H$1)="","",INDEX(Recettes!$A$2:$O$5000,$B102,H$1)),"")</f>
        <v/>
      </c>
      <c r="I102" t="str" cm="1">
        <f t="array" aca="1" ref="I102" ca="1">IF(AND($A102&lt;&gt;"",$A102&lt;&gt;"fin"),IF(INDEX(Recettes!$A$2:$O$5000,$B102,I$1)="","",INDEX(Recettes!$A$2:$O$5000,$B102,I$1)),"")</f>
        <v/>
      </c>
      <c r="J102" s="81" t="str" cm="1">
        <f t="array" aca="1" ref="J102" ca="1">IF(AND($A102&lt;&gt;"",$A102&lt;&gt;"fin"),IF(INDEX(Recettes!$A$2:$O$5000,$B102,J$1)="","",INDEX(Recettes!$A$2:$O$5000,$B102,J$1)),"")</f>
        <v/>
      </c>
      <c r="K102" s="81" t="str" cm="1">
        <f t="array" aca="1" ref="K102" ca="1">IF(AND($A102&lt;&gt;"",$A102&lt;&gt;"fin"),IF(INDEX(Recettes!$A$2:$T$5000,$B102,K$1)="","",INDEX(Recettes!$A$2:$T$5000,$B102,K$1)),"")</f>
        <v/>
      </c>
      <c r="L102" s="81" t="str" cm="1">
        <f t="array" aca="1" ref="L102" ca="1">IF(AND($A102&lt;&gt;"",$A102&lt;&gt;"fin"),IF(INDEX(Recettes!$A$2:$T$5000,$B102,L$1)="","",INDEX(Recettes!$A$2:$T$5000,$B102,L$1)),"")</f>
        <v/>
      </c>
      <c r="M102" s="81" t="str" cm="1">
        <f t="array" aca="1" ref="M102" ca="1">IF(AND($A102&lt;&gt;"",$A102&lt;&gt;"fin"),IF(INDEX(Recettes!$A$2:$T$5000,$B102,M$1)="","",INDEX(Recettes!$A$2:$T$5000,$B102,M$1)),"")</f>
        <v/>
      </c>
      <c r="N102" s="81" t="str" cm="1">
        <f t="array" aca="1" ref="N102" ca="1">IF(AND($A102&lt;&gt;"",$A102&lt;&gt;"fin"),IF(INDEX(Recettes!$A$2:$T$5000,$B102,N$1)="","",INDEX(Recettes!$A$2:$T$5000,$B102,N$1)),"")</f>
        <v/>
      </c>
      <c r="O102" s="81" t="str" cm="1">
        <f t="array" aca="1" ref="O102" ca="1">IF(AND($A102&lt;&gt;"",$A102&lt;&gt;"fin"),IF(INDEX(Recettes!$A$2:$T$5000,$B102,O$1)="","",INDEX(Recettes!$A$2:$T$5000,$B102,O$1)),"")</f>
        <v/>
      </c>
      <c r="P102" s="81" t="str" cm="1">
        <f t="array" aca="1" ref="P102" ca="1">IF(AND($A102&lt;&gt;"",$A102&lt;&gt;"fin"),IF(INDEX(Recettes!$A$2:$T$5000,$B102,P$1)="","",INDEX(Recettes!$A$2:$T$5000,$B102,P$1)),"")</f>
        <v/>
      </c>
      <c r="Q102" s="81" t="str" cm="1">
        <f t="array" aca="1" ref="Q102" ca="1">IF(AND($A102&lt;&gt;"",$A102&lt;&gt;"fin"),IF(INDEX(Recettes!$A$2:$T$5000,$B102,Q$1)="","",INDEX(Recettes!$A$2:$T$5000,$B102,Q$1)),"")</f>
        <v/>
      </c>
      <c r="R102" s="81" t="str" cm="1">
        <f t="array" aca="1" ref="R102" ca="1">IF(AND($A102&lt;&gt;"",$A102&lt;&gt;"fin"),IF(INDEX(Recettes!$A$2:$T$5000,$B102,R$1)="","",INDEX(Recettes!$A$2:$T$5000,$B102,R$1)),"")</f>
        <v/>
      </c>
      <c r="S102" s="81" t="str" cm="1">
        <f t="array" aca="1" ref="S102" ca="1">IF(AND($A102&lt;&gt;"",$A102&lt;&gt;"fin"),IF(INDEX(Recettes!$A$2:$T$5000,$B102,S$1)="","",INDEX(Recettes!$A$2:$T$5000,$B102,S$1)),"")</f>
        <v/>
      </c>
      <c r="T102" s="81" t="str" cm="1">
        <f t="array" aca="1" ref="T102" ca="1">IF(AND($A102&lt;&gt;"",$A102&lt;&gt;"fin"),IF(INDEX(Recettes!$A$2:$T$5000,$B102,T$1)="","",INDEX(Recettes!$A$2:$T$5000,$B102,T$1)),"")</f>
        <v/>
      </c>
    </row>
    <row r="103" spans="1:20" x14ac:dyDescent="0.25">
      <c r="A103" t="str">
        <f ca="1">IF(OR(A102="",A102="fin"),"",IF(ISNA(MATCH($F$3,OFFSET(Recettes!$F$2:$F$5000,B102,0),0)),"fin",MATCH($F$3,OFFSET(Recettes!$F$2:$F$5000,B102,0),0)))</f>
        <v/>
      </c>
      <c r="B103" t="str">
        <f t="shared" ca="1" si="1"/>
        <v/>
      </c>
      <c r="D103" s="79" t="str" cm="1">
        <f t="array" aca="1" ref="D103" ca="1">IF(AND($A103&lt;&gt;"",$A103&lt;&gt;"fin"),IF(INDEX(Recettes!$A$2:$O$5000,$B103,D$1)="","",INDEX(Recettes!$A$2:$O$5000,$B103,D$1)),"")</f>
        <v/>
      </c>
      <c r="E103" t="str" cm="1">
        <f t="array" aca="1" ref="E103" ca="1">IF(AND($A103&lt;&gt;"",$A103&lt;&gt;"fin"),IF(INDEX(Recettes!$A$2:$O$5000,$B103,E$1)="","",INDEX(Recettes!$A$2:$O$5000,$B103,E$1)),"")</f>
        <v/>
      </c>
      <c r="F103" t="str" cm="1">
        <f t="array" aca="1" ref="F103" ca="1">IF(AND($A103&lt;&gt;"",$A103&lt;&gt;"fin"),IF(INDEX(Recettes!$A$2:$O$5000,$B103,F$1)="","",INDEX(Recettes!$A$2:$O$5000,$B103,F$1)),"")</f>
        <v/>
      </c>
      <c r="G103" s="13" t="str" cm="1">
        <f t="array" aca="1" ref="G103" ca="1">IF(AND($A103&lt;&gt;"",$A103&lt;&gt;"fin"),IF(INDEX(Recettes!$A$2:$O$5000,$B103,G$1)="","",INDEX(Recettes!$A$2:$O$5000,$B103,G$1)),"")</f>
        <v/>
      </c>
      <c r="H103" s="11" t="str" cm="1">
        <f t="array" aca="1" ref="H103" ca="1">IF(AND($A103&lt;&gt;"",$A103&lt;&gt;"fin"),IF(INDEX(Recettes!$A$2:$O$5000,$B103,H$1)="","",INDEX(Recettes!$A$2:$O$5000,$B103,H$1)),"")</f>
        <v/>
      </c>
      <c r="I103" t="str" cm="1">
        <f t="array" aca="1" ref="I103" ca="1">IF(AND($A103&lt;&gt;"",$A103&lt;&gt;"fin"),IF(INDEX(Recettes!$A$2:$O$5000,$B103,I$1)="","",INDEX(Recettes!$A$2:$O$5000,$B103,I$1)),"")</f>
        <v/>
      </c>
      <c r="J103" s="81" t="str" cm="1">
        <f t="array" aca="1" ref="J103" ca="1">IF(AND($A103&lt;&gt;"",$A103&lt;&gt;"fin"),IF(INDEX(Recettes!$A$2:$O$5000,$B103,J$1)="","",INDEX(Recettes!$A$2:$O$5000,$B103,J$1)),"")</f>
        <v/>
      </c>
      <c r="K103" s="81" t="str" cm="1">
        <f t="array" aca="1" ref="K103" ca="1">IF(AND($A103&lt;&gt;"",$A103&lt;&gt;"fin"),IF(INDEX(Recettes!$A$2:$T$5000,$B103,K$1)="","",INDEX(Recettes!$A$2:$T$5000,$B103,K$1)),"")</f>
        <v/>
      </c>
      <c r="L103" s="81" t="str" cm="1">
        <f t="array" aca="1" ref="L103" ca="1">IF(AND($A103&lt;&gt;"",$A103&lt;&gt;"fin"),IF(INDEX(Recettes!$A$2:$T$5000,$B103,L$1)="","",INDEX(Recettes!$A$2:$T$5000,$B103,L$1)),"")</f>
        <v/>
      </c>
      <c r="M103" s="81" t="str" cm="1">
        <f t="array" aca="1" ref="M103" ca="1">IF(AND($A103&lt;&gt;"",$A103&lt;&gt;"fin"),IF(INDEX(Recettes!$A$2:$T$5000,$B103,M$1)="","",INDEX(Recettes!$A$2:$T$5000,$B103,M$1)),"")</f>
        <v/>
      </c>
      <c r="N103" s="81" t="str" cm="1">
        <f t="array" aca="1" ref="N103" ca="1">IF(AND($A103&lt;&gt;"",$A103&lt;&gt;"fin"),IF(INDEX(Recettes!$A$2:$T$5000,$B103,N$1)="","",INDEX(Recettes!$A$2:$T$5000,$B103,N$1)),"")</f>
        <v/>
      </c>
      <c r="O103" s="81" t="str" cm="1">
        <f t="array" aca="1" ref="O103" ca="1">IF(AND($A103&lt;&gt;"",$A103&lt;&gt;"fin"),IF(INDEX(Recettes!$A$2:$T$5000,$B103,O$1)="","",INDEX(Recettes!$A$2:$T$5000,$B103,O$1)),"")</f>
        <v/>
      </c>
      <c r="P103" s="81" t="str" cm="1">
        <f t="array" aca="1" ref="P103" ca="1">IF(AND($A103&lt;&gt;"",$A103&lt;&gt;"fin"),IF(INDEX(Recettes!$A$2:$T$5000,$B103,P$1)="","",INDEX(Recettes!$A$2:$T$5000,$B103,P$1)),"")</f>
        <v/>
      </c>
      <c r="Q103" s="81" t="str" cm="1">
        <f t="array" aca="1" ref="Q103" ca="1">IF(AND($A103&lt;&gt;"",$A103&lt;&gt;"fin"),IF(INDEX(Recettes!$A$2:$T$5000,$B103,Q$1)="","",INDEX(Recettes!$A$2:$T$5000,$B103,Q$1)),"")</f>
        <v/>
      </c>
      <c r="R103" s="81" t="str" cm="1">
        <f t="array" aca="1" ref="R103" ca="1">IF(AND($A103&lt;&gt;"",$A103&lt;&gt;"fin"),IF(INDEX(Recettes!$A$2:$T$5000,$B103,R$1)="","",INDEX(Recettes!$A$2:$T$5000,$B103,R$1)),"")</f>
        <v/>
      </c>
      <c r="S103" s="81" t="str" cm="1">
        <f t="array" aca="1" ref="S103" ca="1">IF(AND($A103&lt;&gt;"",$A103&lt;&gt;"fin"),IF(INDEX(Recettes!$A$2:$T$5000,$B103,S$1)="","",INDEX(Recettes!$A$2:$T$5000,$B103,S$1)),"")</f>
        <v/>
      </c>
      <c r="T103" s="81" t="str" cm="1">
        <f t="array" aca="1" ref="T103" ca="1">IF(AND($A103&lt;&gt;"",$A103&lt;&gt;"fin"),IF(INDEX(Recettes!$A$2:$T$5000,$B103,T$1)="","",INDEX(Recettes!$A$2:$T$5000,$B103,T$1)),"")</f>
        <v/>
      </c>
    </row>
    <row r="104" spans="1:20" x14ac:dyDescent="0.25">
      <c r="A104" t="str">
        <f ca="1">IF(OR(A103="",A103="fin"),"",IF(ISNA(MATCH($F$3,OFFSET(Recettes!$F$2:$F$5000,B103,0),0)),"fin",MATCH($F$3,OFFSET(Recettes!$F$2:$F$5000,B103,0),0)))</f>
        <v/>
      </c>
      <c r="B104" t="str">
        <f t="shared" ca="1" si="1"/>
        <v/>
      </c>
      <c r="D104" s="79" t="str" cm="1">
        <f t="array" aca="1" ref="D104" ca="1">IF(AND($A104&lt;&gt;"",$A104&lt;&gt;"fin"),IF(INDEX(Recettes!$A$2:$O$5000,$B104,D$1)="","",INDEX(Recettes!$A$2:$O$5000,$B104,D$1)),"")</f>
        <v/>
      </c>
      <c r="E104" t="str" cm="1">
        <f t="array" aca="1" ref="E104" ca="1">IF(AND($A104&lt;&gt;"",$A104&lt;&gt;"fin"),IF(INDEX(Recettes!$A$2:$O$5000,$B104,E$1)="","",INDEX(Recettes!$A$2:$O$5000,$B104,E$1)),"")</f>
        <v/>
      </c>
      <c r="F104" t="str" cm="1">
        <f t="array" aca="1" ref="F104" ca="1">IF(AND($A104&lt;&gt;"",$A104&lt;&gt;"fin"),IF(INDEX(Recettes!$A$2:$O$5000,$B104,F$1)="","",INDEX(Recettes!$A$2:$O$5000,$B104,F$1)),"")</f>
        <v/>
      </c>
      <c r="G104" s="13" t="str" cm="1">
        <f t="array" aca="1" ref="G104" ca="1">IF(AND($A104&lt;&gt;"",$A104&lt;&gt;"fin"),IF(INDEX(Recettes!$A$2:$O$5000,$B104,G$1)="","",INDEX(Recettes!$A$2:$O$5000,$B104,G$1)),"")</f>
        <v/>
      </c>
      <c r="H104" s="11" t="str" cm="1">
        <f t="array" aca="1" ref="H104" ca="1">IF(AND($A104&lt;&gt;"",$A104&lt;&gt;"fin"),IF(INDEX(Recettes!$A$2:$O$5000,$B104,H$1)="","",INDEX(Recettes!$A$2:$O$5000,$B104,H$1)),"")</f>
        <v/>
      </c>
      <c r="I104" t="str" cm="1">
        <f t="array" aca="1" ref="I104" ca="1">IF(AND($A104&lt;&gt;"",$A104&lt;&gt;"fin"),IF(INDEX(Recettes!$A$2:$O$5000,$B104,I$1)="","",INDEX(Recettes!$A$2:$O$5000,$B104,I$1)),"")</f>
        <v/>
      </c>
      <c r="J104" s="81" t="str" cm="1">
        <f t="array" aca="1" ref="J104" ca="1">IF(AND($A104&lt;&gt;"",$A104&lt;&gt;"fin"),IF(INDEX(Recettes!$A$2:$O$5000,$B104,J$1)="","",INDEX(Recettes!$A$2:$O$5000,$B104,J$1)),"")</f>
        <v/>
      </c>
      <c r="K104" s="81" t="str" cm="1">
        <f t="array" aca="1" ref="K104" ca="1">IF(AND($A104&lt;&gt;"",$A104&lt;&gt;"fin"),IF(INDEX(Recettes!$A$2:$T$5000,$B104,K$1)="","",INDEX(Recettes!$A$2:$T$5000,$B104,K$1)),"")</f>
        <v/>
      </c>
      <c r="L104" s="81" t="str" cm="1">
        <f t="array" aca="1" ref="L104" ca="1">IF(AND($A104&lt;&gt;"",$A104&lt;&gt;"fin"),IF(INDEX(Recettes!$A$2:$T$5000,$B104,L$1)="","",INDEX(Recettes!$A$2:$T$5000,$B104,L$1)),"")</f>
        <v/>
      </c>
      <c r="M104" s="81" t="str" cm="1">
        <f t="array" aca="1" ref="M104" ca="1">IF(AND($A104&lt;&gt;"",$A104&lt;&gt;"fin"),IF(INDEX(Recettes!$A$2:$T$5000,$B104,M$1)="","",INDEX(Recettes!$A$2:$T$5000,$B104,M$1)),"")</f>
        <v/>
      </c>
      <c r="N104" s="81" t="str" cm="1">
        <f t="array" aca="1" ref="N104" ca="1">IF(AND($A104&lt;&gt;"",$A104&lt;&gt;"fin"),IF(INDEX(Recettes!$A$2:$T$5000,$B104,N$1)="","",INDEX(Recettes!$A$2:$T$5000,$B104,N$1)),"")</f>
        <v/>
      </c>
      <c r="O104" s="81" t="str" cm="1">
        <f t="array" aca="1" ref="O104" ca="1">IF(AND($A104&lt;&gt;"",$A104&lt;&gt;"fin"),IF(INDEX(Recettes!$A$2:$T$5000,$B104,O$1)="","",INDEX(Recettes!$A$2:$T$5000,$B104,O$1)),"")</f>
        <v/>
      </c>
      <c r="P104" s="81" t="str" cm="1">
        <f t="array" aca="1" ref="P104" ca="1">IF(AND($A104&lt;&gt;"",$A104&lt;&gt;"fin"),IF(INDEX(Recettes!$A$2:$T$5000,$B104,P$1)="","",INDEX(Recettes!$A$2:$T$5000,$B104,P$1)),"")</f>
        <v/>
      </c>
      <c r="Q104" s="81" t="str" cm="1">
        <f t="array" aca="1" ref="Q104" ca="1">IF(AND($A104&lt;&gt;"",$A104&lt;&gt;"fin"),IF(INDEX(Recettes!$A$2:$T$5000,$B104,Q$1)="","",INDEX(Recettes!$A$2:$T$5000,$B104,Q$1)),"")</f>
        <v/>
      </c>
      <c r="R104" s="81" t="str" cm="1">
        <f t="array" aca="1" ref="R104" ca="1">IF(AND($A104&lt;&gt;"",$A104&lt;&gt;"fin"),IF(INDEX(Recettes!$A$2:$T$5000,$B104,R$1)="","",INDEX(Recettes!$A$2:$T$5000,$B104,R$1)),"")</f>
        <v/>
      </c>
      <c r="S104" s="81" t="str" cm="1">
        <f t="array" aca="1" ref="S104" ca="1">IF(AND($A104&lt;&gt;"",$A104&lt;&gt;"fin"),IF(INDEX(Recettes!$A$2:$T$5000,$B104,S$1)="","",INDEX(Recettes!$A$2:$T$5000,$B104,S$1)),"")</f>
        <v/>
      </c>
      <c r="T104" s="81" t="str" cm="1">
        <f t="array" aca="1" ref="T104" ca="1">IF(AND($A104&lt;&gt;"",$A104&lt;&gt;"fin"),IF(INDEX(Recettes!$A$2:$T$5000,$B104,T$1)="","",INDEX(Recettes!$A$2:$T$5000,$B104,T$1)),"")</f>
        <v/>
      </c>
    </row>
    <row r="105" spans="1:20" x14ac:dyDescent="0.25">
      <c r="A105" t="str">
        <f ca="1">IF(OR(A104="",A104="fin"),"",IF(ISNA(MATCH($F$3,OFFSET(Recettes!$F$2:$F$5000,B104,0),0)),"fin",MATCH($F$3,OFFSET(Recettes!$F$2:$F$5000,B104,0),0)))</f>
        <v/>
      </c>
      <c r="B105" t="str">
        <f t="shared" ca="1" si="1"/>
        <v/>
      </c>
      <c r="D105" s="79" t="str" cm="1">
        <f t="array" aca="1" ref="D105" ca="1">IF(AND($A105&lt;&gt;"",$A105&lt;&gt;"fin"),IF(INDEX(Recettes!$A$2:$O$5000,$B105,D$1)="","",INDEX(Recettes!$A$2:$O$5000,$B105,D$1)),"")</f>
        <v/>
      </c>
      <c r="E105" t="str" cm="1">
        <f t="array" aca="1" ref="E105" ca="1">IF(AND($A105&lt;&gt;"",$A105&lt;&gt;"fin"),IF(INDEX(Recettes!$A$2:$O$5000,$B105,E$1)="","",INDEX(Recettes!$A$2:$O$5000,$B105,E$1)),"")</f>
        <v/>
      </c>
      <c r="F105" t="str" cm="1">
        <f t="array" aca="1" ref="F105" ca="1">IF(AND($A105&lt;&gt;"",$A105&lt;&gt;"fin"),IF(INDEX(Recettes!$A$2:$O$5000,$B105,F$1)="","",INDEX(Recettes!$A$2:$O$5000,$B105,F$1)),"")</f>
        <v/>
      </c>
      <c r="G105" s="13" t="str" cm="1">
        <f t="array" aca="1" ref="G105" ca="1">IF(AND($A105&lt;&gt;"",$A105&lt;&gt;"fin"),IF(INDEX(Recettes!$A$2:$O$5000,$B105,G$1)="","",INDEX(Recettes!$A$2:$O$5000,$B105,G$1)),"")</f>
        <v/>
      </c>
      <c r="H105" s="11" t="str" cm="1">
        <f t="array" aca="1" ref="H105" ca="1">IF(AND($A105&lt;&gt;"",$A105&lt;&gt;"fin"),IF(INDEX(Recettes!$A$2:$O$5000,$B105,H$1)="","",INDEX(Recettes!$A$2:$O$5000,$B105,H$1)),"")</f>
        <v/>
      </c>
      <c r="I105" t="str" cm="1">
        <f t="array" aca="1" ref="I105" ca="1">IF(AND($A105&lt;&gt;"",$A105&lt;&gt;"fin"),IF(INDEX(Recettes!$A$2:$O$5000,$B105,I$1)="","",INDEX(Recettes!$A$2:$O$5000,$B105,I$1)),"")</f>
        <v/>
      </c>
      <c r="J105" s="81" t="str" cm="1">
        <f t="array" aca="1" ref="J105" ca="1">IF(AND($A105&lt;&gt;"",$A105&lt;&gt;"fin"),IF(INDEX(Recettes!$A$2:$O$5000,$B105,J$1)="","",INDEX(Recettes!$A$2:$O$5000,$B105,J$1)),"")</f>
        <v/>
      </c>
      <c r="K105" s="81" t="str" cm="1">
        <f t="array" aca="1" ref="K105" ca="1">IF(AND($A105&lt;&gt;"",$A105&lt;&gt;"fin"),IF(INDEX(Recettes!$A$2:$T$5000,$B105,K$1)="","",INDEX(Recettes!$A$2:$T$5000,$B105,K$1)),"")</f>
        <v/>
      </c>
      <c r="L105" s="81" t="str" cm="1">
        <f t="array" aca="1" ref="L105" ca="1">IF(AND($A105&lt;&gt;"",$A105&lt;&gt;"fin"),IF(INDEX(Recettes!$A$2:$T$5000,$B105,L$1)="","",INDEX(Recettes!$A$2:$T$5000,$B105,L$1)),"")</f>
        <v/>
      </c>
      <c r="M105" s="81" t="str" cm="1">
        <f t="array" aca="1" ref="M105" ca="1">IF(AND($A105&lt;&gt;"",$A105&lt;&gt;"fin"),IF(INDEX(Recettes!$A$2:$T$5000,$B105,M$1)="","",INDEX(Recettes!$A$2:$T$5000,$B105,M$1)),"")</f>
        <v/>
      </c>
      <c r="N105" s="81" t="str" cm="1">
        <f t="array" aca="1" ref="N105" ca="1">IF(AND($A105&lt;&gt;"",$A105&lt;&gt;"fin"),IF(INDEX(Recettes!$A$2:$T$5000,$B105,N$1)="","",INDEX(Recettes!$A$2:$T$5000,$B105,N$1)),"")</f>
        <v/>
      </c>
      <c r="O105" s="81" t="str" cm="1">
        <f t="array" aca="1" ref="O105" ca="1">IF(AND($A105&lt;&gt;"",$A105&lt;&gt;"fin"),IF(INDEX(Recettes!$A$2:$T$5000,$B105,O$1)="","",INDEX(Recettes!$A$2:$T$5000,$B105,O$1)),"")</f>
        <v/>
      </c>
      <c r="P105" s="81" t="str" cm="1">
        <f t="array" aca="1" ref="P105" ca="1">IF(AND($A105&lt;&gt;"",$A105&lt;&gt;"fin"),IF(INDEX(Recettes!$A$2:$T$5000,$B105,P$1)="","",INDEX(Recettes!$A$2:$T$5000,$B105,P$1)),"")</f>
        <v/>
      </c>
      <c r="Q105" s="81" t="str" cm="1">
        <f t="array" aca="1" ref="Q105" ca="1">IF(AND($A105&lt;&gt;"",$A105&lt;&gt;"fin"),IF(INDEX(Recettes!$A$2:$T$5000,$B105,Q$1)="","",INDEX(Recettes!$A$2:$T$5000,$B105,Q$1)),"")</f>
        <v/>
      </c>
      <c r="R105" s="81" t="str" cm="1">
        <f t="array" aca="1" ref="R105" ca="1">IF(AND($A105&lt;&gt;"",$A105&lt;&gt;"fin"),IF(INDEX(Recettes!$A$2:$T$5000,$B105,R$1)="","",INDEX(Recettes!$A$2:$T$5000,$B105,R$1)),"")</f>
        <v/>
      </c>
      <c r="S105" s="81" t="str" cm="1">
        <f t="array" aca="1" ref="S105" ca="1">IF(AND($A105&lt;&gt;"",$A105&lt;&gt;"fin"),IF(INDEX(Recettes!$A$2:$T$5000,$B105,S$1)="","",INDEX(Recettes!$A$2:$T$5000,$B105,S$1)),"")</f>
        <v/>
      </c>
      <c r="T105" s="81" t="str" cm="1">
        <f t="array" aca="1" ref="T105" ca="1">IF(AND($A105&lt;&gt;"",$A105&lt;&gt;"fin"),IF(INDEX(Recettes!$A$2:$T$5000,$B105,T$1)="","",INDEX(Recettes!$A$2:$T$5000,$B105,T$1)),"")</f>
        <v/>
      </c>
    </row>
    <row r="106" spans="1:20" x14ac:dyDescent="0.25">
      <c r="A106" t="str">
        <f ca="1">IF(OR(A105="",A105="fin"),"",IF(ISNA(MATCH($F$3,OFFSET(Recettes!$F$2:$F$5000,B105,0),0)),"fin",MATCH($F$3,OFFSET(Recettes!$F$2:$F$5000,B105,0),0)))</f>
        <v/>
      </c>
      <c r="B106" t="str">
        <f t="shared" ca="1" si="1"/>
        <v/>
      </c>
      <c r="D106" s="79" t="str" cm="1">
        <f t="array" aca="1" ref="D106" ca="1">IF(AND($A106&lt;&gt;"",$A106&lt;&gt;"fin"),IF(INDEX(Recettes!$A$2:$O$5000,$B106,D$1)="","",INDEX(Recettes!$A$2:$O$5000,$B106,D$1)),"")</f>
        <v/>
      </c>
      <c r="E106" t="str" cm="1">
        <f t="array" aca="1" ref="E106" ca="1">IF(AND($A106&lt;&gt;"",$A106&lt;&gt;"fin"),IF(INDEX(Recettes!$A$2:$O$5000,$B106,E$1)="","",INDEX(Recettes!$A$2:$O$5000,$B106,E$1)),"")</f>
        <v/>
      </c>
      <c r="F106" t="str" cm="1">
        <f t="array" aca="1" ref="F106" ca="1">IF(AND($A106&lt;&gt;"",$A106&lt;&gt;"fin"),IF(INDEX(Recettes!$A$2:$O$5000,$B106,F$1)="","",INDEX(Recettes!$A$2:$O$5000,$B106,F$1)),"")</f>
        <v/>
      </c>
      <c r="G106" s="13" t="str" cm="1">
        <f t="array" aca="1" ref="G106" ca="1">IF(AND($A106&lt;&gt;"",$A106&lt;&gt;"fin"),IF(INDEX(Recettes!$A$2:$O$5000,$B106,G$1)="","",INDEX(Recettes!$A$2:$O$5000,$B106,G$1)),"")</f>
        <v/>
      </c>
      <c r="H106" s="11" t="str" cm="1">
        <f t="array" aca="1" ref="H106" ca="1">IF(AND($A106&lt;&gt;"",$A106&lt;&gt;"fin"),IF(INDEX(Recettes!$A$2:$O$5000,$B106,H$1)="","",INDEX(Recettes!$A$2:$O$5000,$B106,H$1)),"")</f>
        <v/>
      </c>
      <c r="I106" t="str" cm="1">
        <f t="array" aca="1" ref="I106" ca="1">IF(AND($A106&lt;&gt;"",$A106&lt;&gt;"fin"),IF(INDEX(Recettes!$A$2:$O$5000,$B106,I$1)="","",INDEX(Recettes!$A$2:$O$5000,$B106,I$1)),"")</f>
        <v/>
      </c>
      <c r="J106" s="81" t="str" cm="1">
        <f t="array" aca="1" ref="J106" ca="1">IF(AND($A106&lt;&gt;"",$A106&lt;&gt;"fin"),IF(INDEX(Recettes!$A$2:$O$5000,$B106,J$1)="","",INDEX(Recettes!$A$2:$O$5000,$B106,J$1)),"")</f>
        <v/>
      </c>
      <c r="K106" s="81" t="str" cm="1">
        <f t="array" aca="1" ref="K106" ca="1">IF(AND($A106&lt;&gt;"",$A106&lt;&gt;"fin"),IF(INDEX(Recettes!$A$2:$T$5000,$B106,K$1)="","",INDEX(Recettes!$A$2:$T$5000,$B106,K$1)),"")</f>
        <v/>
      </c>
      <c r="L106" s="81" t="str" cm="1">
        <f t="array" aca="1" ref="L106" ca="1">IF(AND($A106&lt;&gt;"",$A106&lt;&gt;"fin"),IF(INDEX(Recettes!$A$2:$T$5000,$B106,L$1)="","",INDEX(Recettes!$A$2:$T$5000,$B106,L$1)),"")</f>
        <v/>
      </c>
      <c r="M106" s="81" t="str" cm="1">
        <f t="array" aca="1" ref="M106" ca="1">IF(AND($A106&lt;&gt;"",$A106&lt;&gt;"fin"),IF(INDEX(Recettes!$A$2:$T$5000,$B106,M$1)="","",INDEX(Recettes!$A$2:$T$5000,$B106,M$1)),"")</f>
        <v/>
      </c>
      <c r="N106" s="81" t="str" cm="1">
        <f t="array" aca="1" ref="N106" ca="1">IF(AND($A106&lt;&gt;"",$A106&lt;&gt;"fin"),IF(INDEX(Recettes!$A$2:$T$5000,$B106,N$1)="","",INDEX(Recettes!$A$2:$T$5000,$B106,N$1)),"")</f>
        <v/>
      </c>
      <c r="O106" s="81" t="str" cm="1">
        <f t="array" aca="1" ref="O106" ca="1">IF(AND($A106&lt;&gt;"",$A106&lt;&gt;"fin"),IF(INDEX(Recettes!$A$2:$T$5000,$B106,O$1)="","",INDEX(Recettes!$A$2:$T$5000,$B106,O$1)),"")</f>
        <v/>
      </c>
      <c r="P106" s="81" t="str" cm="1">
        <f t="array" aca="1" ref="P106" ca="1">IF(AND($A106&lt;&gt;"",$A106&lt;&gt;"fin"),IF(INDEX(Recettes!$A$2:$T$5000,$B106,P$1)="","",INDEX(Recettes!$A$2:$T$5000,$B106,P$1)),"")</f>
        <v/>
      </c>
      <c r="Q106" s="81" t="str" cm="1">
        <f t="array" aca="1" ref="Q106" ca="1">IF(AND($A106&lt;&gt;"",$A106&lt;&gt;"fin"),IF(INDEX(Recettes!$A$2:$T$5000,$B106,Q$1)="","",INDEX(Recettes!$A$2:$T$5000,$B106,Q$1)),"")</f>
        <v/>
      </c>
      <c r="R106" s="81" t="str" cm="1">
        <f t="array" aca="1" ref="R106" ca="1">IF(AND($A106&lt;&gt;"",$A106&lt;&gt;"fin"),IF(INDEX(Recettes!$A$2:$T$5000,$B106,R$1)="","",INDEX(Recettes!$A$2:$T$5000,$B106,R$1)),"")</f>
        <v/>
      </c>
      <c r="S106" s="81" t="str" cm="1">
        <f t="array" aca="1" ref="S106" ca="1">IF(AND($A106&lt;&gt;"",$A106&lt;&gt;"fin"),IF(INDEX(Recettes!$A$2:$T$5000,$B106,S$1)="","",INDEX(Recettes!$A$2:$T$5000,$B106,S$1)),"")</f>
        <v/>
      </c>
      <c r="T106" s="81" t="str" cm="1">
        <f t="array" aca="1" ref="T106" ca="1">IF(AND($A106&lt;&gt;"",$A106&lt;&gt;"fin"),IF(INDEX(Recettes!$A$2:$T$5000,$B106,T$1)="","",INDEX(Recettes!$A$2:$T$5000,$B106,T$1)),"")</f>
        <v/>
      </c>
    </row>
    <row r="107" spans="1:20" x14ac:dyDescent="0.25">
      <c r="A107" t="str">
        <f ca="1">IF(OR(A106="",A106="fin"),"",IF(ISNA(MATCH($F$3,OFFSET(Recettes!$F$2:$F$5000,B106,0),0)),"fin",MATCH($F$3,OFFSET(Recettes!$F$2:$F$5000,B106,0),0)))</f>
        <v/>
      </c>
      <c r="B107" t="str">
        <f t="shared" ca="1" si="1"/>
        <v/>
      </c>
      <c r="D107" s="79" t="str" cm="1">
        <f t="array" aca="1" ref="D107" ca="1">IF(AND($A107&lt;&gt;"",$A107&lt;&gt;"fin"),IF(INDEX(Recettes!$A$2:$O$5000,$B107,D$1)="","",INDEX(Recettes!$A$2:$O$5000,$B107,D$1)),"")</f>
        <v/>
      </c>
      <c r="E107" t="str" cm="1">
        <f t="array" aca="1" ref="E107" ca="1">IF(AND($A107&lt;&gt;"",$A107&lt;&gt;"fin"),IF(INDEX(Recettes!$A$2:$O$5000,$B107,E$1)="","",INDEX(Recettes!$A$2:$O$5000,$B107,E$1)),"")</f>
        <v/>
      </c>
      <c r="F107" t="str" cm="1">
        <f t="array" aca="1" ref="F107" ca="1">IF(AND($A107&lt;&gt;"",$A107&lt;&gt;"fin"),IF(INDEX(Recettes!$A$2:$O$5000,$B107,F$1)="","",INDEX(Recettes!$A$2:$O$5000,$B107,F$1)),"")</f>
        <v/>
      </c>
      <c r="G107" s="13" t="str" cm="1">
        <f t="array" aca="1" ref="G107" ca="1">IF(AND($A107&lt;&gt;"",$A107&lt;&gt;"fin"),IF(INDEX(Recettes!$A$2:$O$5000,$B107,G$1)="","",INDEX(Recettes!$A$2:$O$5000,$B107,G$1)),"")</f>
        <v/>
      </c>
      <c r="H107" s="11" t="str" cm="1">
        <f t="array" aca="1" ref="H107" ca="1">IF(AND($A107&lt;&gt;"",$A107&lt;&gt;"fin"),IF(INDEX(Recettes!$A$2:$O$5000,$B107,H$1)="","",INDEX(Recettes!$A$2:$O$5000,$B107,H$1)),"")</f>
        <v/>
      </c>
      <c r="I107" t="str" cm="1">
        <f t="array" aca="1" ref="I107" ca="1">IF(AND($A107&lt;&gt;"",$A107&lt;&gt;"fin"),IF(INDEX(Recettes!$A$2:$O$5000,$B107,I$1)="","",INDEX(Recettes!$A$2:$O$5000,$B107,I$1)),"")</f>
        <v/>
      </c>
      <c r="J107" s="81" t="str" cm="1">
        <f t="array" aca="1" ref="J107" ca="1">IF(AND($A107&lt;&gt;"",$A107&lt;&gt;"fin"),IF(INDEX(Recettes!$A$2:$O$5000,$B107,J$1)="","",INDEX(Recettes!$A$2:$O$5000,$B107,J$1)),"")</f>
        <v/>
      </c>
      <c r="K107" s="81" t="str" cm="1">
        <f t="array" aca="1" ref="K107" ca="1">IF(AND($A107&lt;&gt;"",$A107&lt;&gt;"fin"),IF(INDEX(Recettes!$A$2:$T$5000,$B107,K$1)="","",INDEX(Recettes!$A$2:$T$5000,$B107,K$1)),"")</f>
        <v/>
      </c>
      <c r="L107" s="81" t="str" cm="1">
        <f t="array" aca="1" ref="L107" ca="1">IF(AND($A107&lt;&gt;"",$A107&lt;&gt;"fin"),IF(INDEX(Recettes!$A$2:$T$5000,$B107,L$1)="","",INDEX(Recettes!$A$2:$T$5000,$B107,L$1)),"")</f>
        <v/>
      </c>
      <c r="M107" s="81" t="str" cm="1">
        <f t="array" aca="1" ref="M107" ca="1">IF(AND($A107&lt;&gt;"",$A107&lt;&gt;"fin"),IF(INDEX(Recettes!$A$2:$T$5000,$B107,M$1)="","",INDEX(Recettes!$A$2:$T$5000,$B107,M$1)),"")</f>
        <v/>
      </c>
      <c r="N107" s="81" t="str" cm="1">
        <f t="array" aca="1" ref="N107" ca="1">IF(AND($A107&lt;&gt;"",$A107&lt;&gt;"fin"),IF(INDEX(Recettes!$A$2:$T$5000,$B107,N$1)="","",INDEX(Recettes!$A$2:$T$5000,$B107,N$1)),"")</f>
        <v/>
      </c>
      <c r="O107" s="81" t="str" cm="1">
        <f t="array" aca="1" ref="O107" ca="1">IF(AND($A107&lt;&gt;"",$A107&lt;&gt;"fin"),IF(INDEX(Recettes!$A$2:$T$5000,$B107,O$1)="","",INDEX(Recettes!$A$2:$T$5000,$B107,O$1)),"")</f>
        <v/>
      </c>
      <c r="P107" s="81" t="str" cm="1">
        <f t="array" aca="1" ref="P107" ca="1">IF(AND($A107&lt;&gt;"",$A107&lt;&gt;"fin"),IF(INDEX(Recettes!$A$2:$T$5000,$B107,P$1)="","",INDEX(Recettes!$A$2:$T$5000,$B107,P$1)),"")</f>
        <v/>
      </c>
      <c r="Q107" s="81" t="str" cm="1">
        <f t="array" aca="1" ref="Q107" ca="1">IF(AND($A107&lt;&gt;"",$A107&lt;&gt;"fin"),IF(INDEX(Recettes!$A$2:$T$5000,$B107,Q$1)="","",INDEX(Recettes!$A$2:$T$5000,$B107,Q$1)),"")</f>
        <v/>
      </c>
      <c r="R107" s="81" t="str" cm="1">
        <f t="array" aca="1" ref="R107" ca="1">IF(AND($A107&lt;&gt;"",$A107&lt;&gt;"fin"),IF(INDEX(Recettes!$A$2:$T$5000,$B107,R$1)="","",INDEX(Recettes!$A$2:$T$5000,$B107,R$1)),"")</f>
        <v/>
      </c>
      <c r="S107" s="81" t="str" cm="1">
        <f t="array" aca="1" ref="S107" ca="1">IF(AND($A107&lt;&gt;"",$A107&lt;&gt;"fin"),IF(INDEX(Recettes!$A$2:$T$5000,$B107,S$1)="","",INDEX(Recettes!$A$2:$T$5000,$B107,S$1)),"")</f>
        <v/>
      </c>
      <c r="T107" s="81" t="str" cm="1">
        <f t="array" aca="1" ref="T107" ca="1">IF(AND($A107&lt;&gt;"",$A107&lt;&gt;"fin"),IF(INDEX(Recettes!$A$2:$T$5000,$B107,T$1)="","",INDEX(Recettes!$A$2:$T$5000,$B107,T$1)),"")</f>
        <v/>
      </c>
    </row>
    <row r="108" spans="1:20" x14ac:dyDescent="0.25">
      <c r="A108" t="str">
        <f ca="1">IF(OR(A107="",A107="fin"),"",IF(ISNA(MATCH($F$3,OFFSET(Recettes!$F$2:$F$5000,B107,0),0)),"fin",MATCH($F$3,OFFSET(Recettes!$F$2:$F$5000,B107,0),0)))</f>
        <v/>
      </c>
      <c r="B108" t="str">
        <f t="shared" ca="1" si="1"/>
        <v/>
      </c>
      <c r="D108" s="79" t="str" cm="1">
        <f t="array" aca="1" ref="D108" ca="1">IF(AND($A108&lt;&gt;"",$A108&lt;&gt;"fin"),IF(INDEX(Recettes!$A$2:$O$5000,$B108,D$1)="","",INDEX(Recettes!$A$2:$O$5000,$B108,D$1)),"")</f>
        <v/>
      </c>
      <c r="E108" t="str" cm="1">
        <f t="array" aca="1" ref="E108" ca="1">IF(AND($A108&lt;&gt;"",$A108&lt;&gt;"fin"),IF(INDEX(Recettes!$A$2:$O$5000,$B108,E$1)="","",INDEX(Recettes!$A$2:$O$5000,$B108,E$1)),"")</f>
        <v/>
      </c>
      <c r="F108" t="str" cm="1">
        <f t="array" aca="1" ref="F108" ca="1">IF(AND($A108&lt;&gt;"",$A108&lt;&gt;"fin"),IF(INDEX(Recettes!$A$2:$O$5000,$B108,F$1)="","",INDEX(Recettes!$A$2:$O$5000,$B108,F$1)),"")</f>
        <v/>
      </c>
      <c r="G108" s="13" t="str" cm="1">
        <f t="array" aca="1" ref="G108" ca="1">IF(AND($A108&lt;&gt;"",$A108&lt;&gt;"fin"),IF(INDEX(Recettes!$A$2:$O$5000,$B108,G$1)="","",INDEX(Recettes!$A$2:$O$5000,$B108,G$1)),"")</f>
        <v/>
      </c>
      <c r="H108" s="11" t="str" cm="1">
        <f t="array" aca="1" ref="H108" ca="1">IF(AND($A108&lt;&gt;"",$A108&lt;&gt;"fin"),IF(INDEX(Recettes!$A$2:$O$5000,$B108,H$1)="","",INDEX(Recettes!$A$2:$O$5000,$B108,H$1)),"")</f>
        <v/>
      </c>
      <c r="I108" t="str" cm="1">
        <f t="array" aca="1" ref="I108" ca="1">IF(AND($A108&lt;&gt;"",$A108&lt;&gt;"fin"),IF(INDEX(Recettes!$A$2:$O$5000,$B108,I$1)="","",INDEX(Recettes!$A$2:$O$5000,$B108,I$1)),"")</f>
        <v/>
      </c>
      <c r="J108" s="81" t="str" cm="1">
        <f t="array" aca="1" ref="J108" ca="1">IF(AND($A108&lt;&gt;"",$A108&lt;&gt;"fin"),IF(INDEX(Recettes!$A$2:$O$5000,$B108,J$1)="","",INDEX(Recettes!$A$2:$O$5000,$B108,J$1)),"")</f>
        <v/>
      </c>
      <c r="K108" s="81" t="str" cm="1">
        <f t="array" aca="1" ref="K108" ca="1">IF(AND($A108&lt;&gt;"",$A108&lt;&gt;"fin"),IF(INDEX(Recettes!$A$2:$T$5000,$B108,K$1)="","",INDEX(Recettes!$A$2:$T$5000,$B108,K$1)),"")</f>
        <v/>
      </c>
      <c r="L108" s="81" t="str" cm="1">
        <f t="array" aca="1" ref="L108" ca="1">IF(AND($A108&lt;&gt;"",$A108&lt;&gt;"fin"),IF(INDEX(Recettes!$A$2:$T$5000,$B108,L$1)="","",INDEX(Recettes!$A$2:$T$5000,$B108,L$1)),"")</f>
        <v/>
      </c>
      <c r="M108" s="81" t="str" cm="1">
        <f t="array" aca="1" ref="M108" ca="1">IF(AND($A108&lt;&gt;"",$A108&lt;&gt;"fin"),IF(INDEX(Recettes!$A$2:$T$5000,$B108,M$1)="","",INDEX(Recettes!$A$2:$T$5000,$B108,M$1)),"")</f>
        <v/>
      </c>
      <c r="N108" s="81" t="str" cm="1">
        <f t="array" aca="1" ref="N108" ca="1">IF(AND($A108&lt;&gt;"",$A108&lt;&gt;"fin"),IF(INDEX(Recettes!$A$2:$T$5000,$B108,N$1)="","",INDEX(Recettes!$A$2:$T$5000,$B108,N$1)),"")</f>
        <v/>
      </c>
      <c r="O108" s="81" t="str" cm="1">
        <f t="array" aca="1" ref="O108" ca="1">IF(AND($A108&lt;&gt;"",$A108&lt;&gt;"fin"),IF(INDEX(Recettes!$A$2:$T$5000,$B108,O$1)="","",INDEX(Recettes!$A$2:$T$5000,$B108,O$1)),"")</f>
        <v/>
      </c>
      <c r="P108" s="81" t="str" cm="1">
        <f t="array" aca="1" ref="P108" ca="1">IF(AND($A108&lt;&gt;"",$A108&lt;&gt;"fin"),IF(INDEX(Recettes!$A$2:$T$5000,$B108,P$1)="","",INDEX(Recettes!$A$2:$T$5000,$B108,P$1)),"")</f>
        <v/>
      </c>
      <c r="Q108" s="81" t="str" cm="1">
        <f t="array" aca="1" ref="Q108" ca="1">IF(AND($A108&lt;&gt;"",$A108&lt;&gt;"fin"),IF(INDEX(Recettes!$A$2:$T$5000,$B108,Q$1)="","",INDEX(Recettes!$A$2:$T$5000,$B108,Q$1)),"")</f>
        <v/>
      </c>
      <c r="R108" s="81" t="str" cm="1">
        <f t="array" aca="1" ref="R108" ca="1">IF(AND($A108&lt;&gt;"",$A108&lt;&gt;"fin"),IF(INDEX(Recettes!$A$2:$T$5000,$B108,R$1)="","",INDEX(Recettes!$A$2:$T$5000,$B108,R$1)),"")</f>
        <v/>
      </c>
      <c r="S108" s="81" t="str" cm="1">
        <f t="array" aca="1" ref="S108" ca="1">IF(AND($A108&lt;&gt;"",$A108&lt;&gt;"fin"),IF(INDEX(Recettes!$A$2:$T$5000,$B108,S$1)="","",INDEX(Recettes!$A$2:$T$5000,$B108,S$1)),"")</f>
        <v/>
      </c>
      <c r="T108" s="81" t="str" cm="1">
        <f t="array" aca="1" ref="T108" ca="1">IF(AND($A108&lt;&gt;"",$A108&lt;&gt;"fin"),IF(INDEX(Recettes!$A$2:$T$5000,$B108,T$1)="","",INDEX(Recettes!$A$2:$T$5000,$B108,T$1)),"")</f>
        <v/>
      </c>
    </row>
    <row r="109" spans="1:20" x14ac:dyDescent="0.25">
      <c r="A109" t="str">
        <f ca="1">IF(OR(A108="",A108="fin"),"",IF(ISNA(MATCH($F$3,OFFSET(Recettes!$F$2:$F$5000,B108,0),0)),"fin",MATCH($F$3,OFFSET(Recettes!$F$2:$F$5000,B108,0),0)))</f>
        <v/>
      </c>
      <c r="B109" t="str">
        <f t="shared" ca="1" si="1"/>
        <v/>
      </c>
      <c r="D109" s="79" t="str" cm="1">
        <f t="array" aca="1" ref="D109" ca="1">IF(AND($A109&lt;&gt;"",$A109&lt;&gt;"fin"),IF(INDEX(Recettes!$A$2:$O$5000,$B109,D$1)="","",INDEX(Recettes!$A$2:$O$5000,$B109,D$1)),"")</f>
        <v/>
      </c>
      <c r="E109" t="str" cm="1">
        <f t="array" aca="1" ref="E109" ca="1">IF(AND($A109&lt;&gt;"",$A109&lt;&gt;"fin"),IF(INDEX(Recettes!$A$2:$O$5000,$B109,E$1)="","",INDEX(Recettes!$A$2:$O$5000,$B109,E$1)),"")</f>
        <v/>
      </c>
      <c r="F109" t="str" cm="1">
        <f t="array" aca="1" ref="F109" ca="1">IF(AND($A109&lt;&gt;"",$A109&lt;&gt;"fin"),IF(INDEX(Recettes!$A$2:$O$5000,$B109,F$1)="","",INDEX(Recettes!$A$2:$O$5000,$B109,F$1)),"")</f>
        <v/>
      </c>
      <c r="G109" s="13" t="str" cm="1">
        <f t="array" aca="1" ref="G109" ca="1">IF(AND($A109&lt;&gt;"",$A109&lt;&gt;"fin"),IF(INDEX(Recettes!$A$2:$O$5000,$B109,G$1)="","",INDEX(Recettes!$A$2:$O$5000,$B109,G$1)),"")</f>
        <v/>
      </c>
      <c r="H109" s="11" t="str" cm="1">
        <f t="array" aca="1" ref="H109" ca="1">IF(AND($A109&lt;&gt;"",$A109&lt;&gt;"fin"),IF(INDEX(Recettes!$A$2:$O$5000,$B109,H$1)="","",INDEX(Recettes!$A$2:$O$5000,$B109,H$1)),"")</f>
        <v/>
      </c>
      <c r="I109" t="str" cm="1">
        <f t="array" aca="1" ref="I109" ca="1">IF(AND($A109&lt;&gt;"",$A109&lt;&gt;"fin"),IF(INDEX(Recettes!$A$2:$O$5000,$B109,I$1)="","",INDEX(Recettes!$A$2:$O$5000,$B109,I$1)),"")</f>
        <v/>
      </c>
      <c r="J109" s="81" t="str" cm="1">
        <f t="array" aca="1" ref="J109" ca="1">IF(AND($A109&lt;&gt;"",$A109&lt;&gt;"fin"),IF(INDEX(Recettes!$A$2:$O$5000,$B109,J$1)="","",INDEX(Recettes!$A$2:$O$5000,$B109,J$1)),"")</f>
        <v/>
      </c>
      <c r="K109" s="81" t="str" cm="1">
        <f t="array" aca="1" ref="K109" ca="1">IF(AND($A109&lt;&gt;"",$A109&lt;&gt;"fin"),IF(INDEX(Recettes!$A$2:$T$5000,$B109,K$1)="","",INDEX(Recettes!$A$2:$T$5000,$B109,K$1)),"")</f>
        <v/>
      </c>
      <c r="L109" s="81" t="str" cm="1">
        <f t="array" aca="1" ref="L109" ca="1">IF(AND($A109&lt;&gt;"",$A109&lt;&gt;"fin"),IF(INDEX(Recettes!$A$2:$T$5000,$B109,L$1)="","",INDEX(Recettes!$A$2:$T$5000,$B109,L$1)),"")</f>
        <v/>
      </c>
      <c r="M109" s="81" t="str" cm="1">
        <f t="array" aca="1" ref="M109" ca="1">IF(AND($A109&lt;&gt;"",$A109&lt;&gt;"fin"),IF(INDEX(Recettes!$A$2:$T$5000,$B109,M$1)="","",INDEX(Recettes!$A$2:$T$5000,$B109,M$1)),"")</f>
        <v/>
      </c>
      <c r="N109" s="81" t="str" cm="1">
        <f t="array" aca="1" ref="N109" ca="1">IF(AND($A109&lt;&gt;"",$A109&lt;&gt;"fin"),IF(INDEX(Recettes!$A$2:$T$5000,$B109,N$1)="","",INDEX(Recettes!$A$2:$T$5000,$B109,N$1)),"")</f>
        <v/>
      </c>
      <c r="O109" s="81" t="str" cm="1">
        <f t="array" aca="1" ref="O109" ca="1">IF(AND($A109&lt;&gt;"",$A109&lt;&gt;"fin"),IF(INDEX(Recettes!$A$2:$T$5000,$B109,O$1)="","",INDEX(Recettes!$A$2:$T$5000,$B109,O$1)),"")</f>
        <v/>
      </c>
      <c r="P109" s="81" t="str" cm="1">
        <f t="array" aca="1" ref="P109" ca="1">IF(AND($A109&lt;&gt;"",$A109&lt;&gt;"fin"),IF(INDEX(Recettes!$A$2:$T$5000,$B109,P$1)="","",INDEX(Recettes!$A$2:$T$5000,$B109,P$1)),"")</f>
        <v/>
      </c>
      <c r="Q109" s="81" t="str" cm="1">
        <f t="array" aca="1" ref="Q109" ca="1">IF(AND($A109&lt;&gt;"",$A109&lt;&gt;"fin"),IF(INDEX(Recettes!$A$2:$T$5000,$B109,Q$1)="","",INDEX(Recettes!$A$2:$T$5000,$B109,Q$1)),"")</f>
        <v/>
      </c>
      <c r="R109" s="81" t="str" cm="1">
        <f t="array" aca="1" ref="R109" ca="1">IF(AND($A109&lt;&gt;"",$A109&lt;&gt;"fin"),IF(INDEX(Recettes!$A$2:$T$5000,$B109,R$1)="","",INDEX(Recettes!$A$2:$T$5000,$B109,R$1)),"")</f>
        <v/>
      </c>
      <c r="S109" s="81" t="str" cm="1">
        <f t="array" aca="1" ref="S109" ca="1">IF(AND($A109&lt;&gt;"",$A109&lt;&gt;"fin"),IF(INDEX(Recettes!$A$2:$T$5000,$B109,S$1)="","",INDEX(Recettes!$A$2:$T$5000,$B109,S$1)),"")</f>
        <v/>
      </c>
      <c r="T109" s="81" t="str" cm="1">
        <f t="array" aca="1" ref="T109" ca="1">IF(AND($A109&lt;&gt;"",$A109&lt;&gt;"fin"),IF(INDEX(Recettes!$A$2:$T$5000,$B109,T$1)="","",INDEX(Recettes!$A$2:$T$5000,$B109,T$1)),"")</f>
        <v/>
      </c>
    </row>
    <row r="110" spans="1:20" x14ac:dyDescent="0.25">
      <c r="A110" t="str">
        <f ca="1">IF(OR(A109="",A109="fin"),"",IF(ISNA(MATCH($F$3,OFFSET(Recettes!$F$2:$F$5000,B109,0),0)),"fin",MATCH($F$3,OFFSET(Recettes!$F$2:$F$5000,B109,0),0)))</f>
        <v/>
      </c>
      <c r="B110" t="str">
        <f t="shared" ca="1" si="1"/>
        <v/>
      </c>
      <c r="D110" s="79" t="str" cm="1">
        <f t="array" aca="1" ref="D110" ca="1">IF(AND($A110&lt;&gt;"",$A110&lt;&gt;"fin"),IF(INDEX(Recettes!$A$2:$O$5000,$B110,D$1)="","",INDEX(Recettes!$A$2:$O$5000,$B110,D$1)),"")</f>
        <v/>
      </c>
      <c r="E110" t="str" cm="1">
        <f t="array" aca="1" ref="E110" ca="1">IF(AND($A110&lt;&gt;"",$A110&lt;&gt;"fin"),IF(INDEX(Recettes!$A$2:$O$5000,$B110,E$1)="","",INDEX(Recettes!$A$2:$O$5000,$B110,E$1)),"")</f>
        <v/>
      </c>
      <c r="F110" t="str" cm="1">
        <f t="array" aca="1" ref="F110" ca="1">IF(AND($A110&lt;&gt;"",$A110&lt;&gt;"fin"),IF(INDEX(Recettes!$A$2:$O$5000,$B110,F$1)="","",INDEX(Recettes!$A$2:$O$5000,$B110,F$1)),"")</f>
        <v/>
      </c>
      <c r="G110" s="13" t="str" cm="1">
        <f t="array" aca="1" ref="G110" ca="1">IF(AND($A110&lt;&gt;"",$A110&lt;&gt;"fin"),IF(INDEX(Recettes!$A$2:$O$5000,$B110,G$1)="","",INDEX(Recettes!$A$2:$O$5000,$B110,G$1)),"")</f>
        <v/>
      </c>
      <c r="H110" s="11" t="str" cm="1">
        <f t="array" aca="1" ref="H110" ca="1">IF(AND($A110&lt;&gt;"",$A110&lt;&gt;"fin"),IF(INDEX(Recettes!$A$2:$O$5000,$B110,H$1)="","",INDEX(Recettes!$A$2:$O$5000,$B110,H$1)),"")</f>
        <v/>
      </c>
      <c r="I110" t="str" cm="1">
        <f t="array" aca="1" ref="I110" ca="1">IF(AND($A110&lt;&gt;"",$A110&lt;&gt;"fin"),IF(INDEX(Recettes!$A$2:$O$5000,$B110,I$1)="","",INDEX(Recettes!$A$2:$O$5000,$B110,I$1)),"")</f>
        <v/>
      </c>
      <c r="J110" s="81" t="str" cm="1">
        <f t="array" aca="1" ref="J110" ca="1">IF(AND($A110&lt;&gt;"",$A110&lt;&gt;"fin"),IF(INDEX(Recettes!$A$2:$O$5000,$B110,J$1)="","",INDEX(Recettes!$A$2:$O$5000,$B110,J$1)),"")</f>
        <v/>
      </c>
      <c r="K110" s="81" t="str" cm="1">
        <f t="array" aca="1" ref="K110" ca="1">IF(AND($A110&lt;&gt;"",$A110&lt;&gt;"fin"),IF(INDEX(Recettes!$A$2:$T$5000,$B110,K$1)="","",INDEX(Recettes!$A$2:$T$5000,$B110,K$1)),"")</f>
        <v/>
      </c>
      <c r="L110" s="81" t="str" cm="1">
        <f t="array" aca="1" ref="L110" ca="1">IF(AND($A110&lt;&gt;"",$A110&lt;&gt;"fin"),IF(INDEX(Recettes!$A$2:$T$5000,$B110,L$1)="","",INDEX(Recettes!$A$2:$T$5000,$B110,L$1)),"")</f>
        <v/>
      </c>
      <c r="M110" s="81" t="str" cm="1">
        <f t="array" aca="1" ref="M110" ca="1">IF(AND($A110&lt;&gt;"",$A110&lt;&gt;"fin"),IF(INDEX(Recettes!$A$2:$T$5000,$B110,M$1)="","",INDEX(Recettes!$A$2:$T$5000,$B110,M$1)),"")</f>
        <v/>
      </c>
      <c r="N110" s="81" t="str" cm="1">
        <f t="array" aca="1" ref="N110" ca="1">IF(AND($A110&lt;&gt;"",$A110&lt;&gt;"fin"),IF(INDEX(Recettes!$A$2:$T$5000,$B110,N$1)="","",INDEX(Recettes!$A$2:$T$5000,$B110,N$1)),"")</f>
        <v/>
      </c>
      <c r="O110" s="81" t="str" cm="1">
        <f t="array" aca="1" ref="O110" ca="1">IF(AND($A110&lt;&gt;"",$A110&lt;&gt;"fin"),IF(INDEX(Recettes!$A$2:$T$5000,$B110,O$1)="","",INDEX(Recettes!$A$2:$T$5000,$B110,O$1)),"")</f>
        <v/>
      </c>
      <c r="P110" s="81" t="str" cm="1">
        <f t="array" aca="1" ref="P110" ca="1">IF(AND($A110&lt;&gt;"",$A110&lt;&gt;"fin"),IF(INDEX(Recettes!$A$2:$T$5000,$B110,P$1)="","",INDEX(Recettes!$A$2:$T$5000,$B110,P$1)),"")</f>
        <v/>
      </c>
      <c r="Q110" s="81" t="str" cm="1">
        <f t="array" aca="1" ref="Q110" ca="1">IF(AND($A110&lt;&gt;"",$A110&lt;&gt;"fin"),IF(INDEX(Recettes!$A$2:$T$5000,$B110,Q$1)="","",INDEX(Recettes!$A$2:$T$5000,$B110,Q$1)),"")</f>
        <v/>
      </c>
      <c r="R110" s="81" t="str" cm="1">
        <f t="array" aca="1" ref="R110" ca="1">IF(AND($A110&lt;&gt;"",$A110&lt;&gt;"fin"),IF(INDEX(Recettes!$A$2:$T$5000,$B110,R$1)="","",INDEX(Recettes!$A$2:$T$5000,$B110,R$1)),"")</f>
        <v/>
      </c>
      <c r="S110" s="81" t="str" cm="1">
        <f t="array" aca="1" ref="S110" ca="1">IF(AND($A110&lt;&gt;"",$A110&lt;&gt;"fin"),IF(INDEX(Recettes!$A$2:$T$5000,$B110,S$1)="","",INDEX(Recettes!$A$2:$T$5000,$B110,S$1)),"")</f>
        <v/>
      </c>
      <c r="T110" s="81" t="str" cm="1">
        <f t="array" aca="1" ref="T110" ca="1">IF(AND($A110&lt;&gt;"",$A110&lt;&gt;"fin"),IF(INDEX(Recettes!$A$2:$T$5000,$B110,T$1)="","",INDEX(Recettes!$A$2:$T$5000,$B110,T$1)),"")</f>
        <v/>
      </c>
    </row>
    <row r="111" spans="1:20" x14ac:dyDescent="0.25">
      <c r="A111" t="str">
        <f ca="1">IF(OR(A110="",A110="fin"),"",IF(ISNA(MATCH($F$3,OFFSET(Recettes!$F$2:$F$5000,B110,0),0)),"fin",MATCH($F$3,OFFSET(Recettes!$F$2:$F$5000,B110,0),0)))</f>
        <v/>
      </c>
      <c r="B111" t="str">
        <f t="shared" ca="1" si="1"/>
        <v/>
      </c>
      <c r="D111" s="79" t="str" cm="1">
        <f t="array" aca="1" ref="D111" ca="1">IF(AND($A111&lt;&gt;"",$A111&lt;&gt;"fin"),IF(INDEX(Recettes!$A$2:$O$5000,$B111,D$1)="","",INDEX(Recettes!$A$2:$O$5000,$B111,D$1)),"")</f>
        <v/>
      </c>
      <c r="E111" t="str" cm="1">
        <f t="array" aca="1" ref="E111" ca="1">IF(AND($A111&lt;&gt;"",$A111&lt;&gt;"fin"),IF(INDEX(Recettes!$A$2:$O$5000,$B111,E$1)="","",INDEX(Recettes!$A$2:$O$5000,$B111,E$1)),"")</f>
        <v/>
      </c>
      <c r="F111" t="str" cm="1">
        <f t="array" aca="1" ref="F111" ca="1">IF(AND($A111&lt;&gt;"",$A111&lt;&gt;"fin"),IF(INDEX(Recettes!$A$2:$O$5000,$B111,F$1)="","",INDEX(Recettes!$A$2:$O$5000,$B111,F$1)),"")</f>
        <v/>
      </c>
      <c r="G111" s="13" t="str" cm="1">
        <f t="array" aca="1" ref="G111" ca="1">IF(AND($A111&lt;&gt;"",$A111&lt;&gt;"fin"),IF(INDEX(Recettes!$A$2:$O$5000,$B111,G$1)="","",INDEX(Recettes!$A$2:$O$5000,$B111,G$1)),"")</f>
        <v/>
      </c>
      <c r="H111" s="11" t="str" cm="1">
        <f t="array" aca="1" ref="H111" ca="1">IF(AND($A111&lt;&gt;"",$A111&lt;&gt;"fin"),IF(INDEX(Recettes!$A$2:$O$5000,$B111,H$1)="","",INDEX(Recettes!$A$2:$O$5000,$B111,H$1)),"")</f>
        <v/>
      </c>
      <c r="I111" t="str" cm="1">
        <f t="array" aca="1" ref="I111" ca="1">IF(AND($A111&lt;&gt;"",$A111&lt;&gt;"fin"),IF(INDEX(Recettes!$A$2:$O$5000,$B111,I$1)="","",INDEX(Recettes!$A$2:$O$5000,$B111,I$1)),"")</f>
        <v/>
      </c>
      <c r="J111" s="81" t="str" cm="1">
        <f t="array" aca="1" ref="J111" ca="1">IF(AND($A111&lt;&gt;"",$A111&lt;&gt;"fin"),IF(INDEX(Recettes!$A$2:$O$5000,$B111,J$1)="","",INDEX(Recettes!$A$2:$O$5000,$B111,J$1)),"")</f>
        <v/>
      </c>
      <c r="K111" s="81" t="str" cm="1">
        <f t="array" aca="1" ref="K111" ca="1">IF(AND($A111&lt;&gt;"",$A111&lt;&gt;"fin"),IF(INDEX(Recettes!$A$2:$T$5000,$B111,K$1)="","",INDEX(Recettes!$A$2:$T$5000,$B111,K$1)),"")</f>
        <v/>
      </c>
      <c r="L111" s="81" t="str" cm="1">
        <f t="array" aca="1" ref="L111" ca="1">IF(AND($A111&lt;&gt;"",$A111&lt;&gt;"fin"),IF(INDEX(Recettes!$A$2:$T$5000,$B111,L$1)="","",INDEX(Recettes!$A$2:$T$5000,$B111,L$1)),"")</f>
        <v/>
      </c>
      <c r="M111" s="81" t="str" cm="1">
        <f t="array" aca="1" ref="M111" ca="1">IF(AND($A111&lt;&gt;"",$A111&lt;&gt;"fin"),IF(INDEX(Recettes!$A$2:$T$5000,$B111,M$1)="","",INDEX(Recettes!$A$2:$T$5000,$B111,M$1)),"")</f>
        <v/>
      </c>
      <c r="N111" s="81" t="str" cm="1">
        <f t="array" aca="1" ref="N111" ca="1">IF(AND($A111&lt;&gt;"",$A111&lt;&gt;"fin"),IF(INDEX(Recettes!$A$2:$T$5000,$B111,N$1)="","",INDEX(Recettes!$A$2:$T$5000,$B111,N$1)),"")</f>
        <v/>
      </c>
      <c r="O111" s="81" t="str" cm="1">
        <f t="array" aca="1" ref="O111" ca="1">IF(AND($A111&lt;&gt;"",$A111&lt;&gt;"fin"),IF(INDEX(Recettes!$A$2:$T$5000,$B111,O$1)="","",INDEX(Recettes!$A$2:$T$5000,$B111,O$1)),"")</f>
        <v/>
      </c>
      <c r="P111" s="81" t="str" cm="1">
        <f t="array" aca="1" ref="P111" ca="1">IF(AND($A111&lt;&gt;"",$A111&lt;&gt;"fin"),IF(INDEX(Recettes!$A$2:$T$5000,$B111,P$1)="","",INDEX(Recettes!$A$2:$T$5000,$B111,P$1)),"")</f>
        <v/>
      </c>
      <c r="Q111" s="81" t="str" cm="1">
        <f t="array" aca="1" ref="Q111" ca="1">IF(AND($A111&lt;&gt;"",$A111&lt;&gt;"fin"),IF(INDEX(Recettes!$A$2:$T$5000,$B111,Q$1)="","",INDEX(Recettes!$A$2:$T$5000,$B111,Q$1)),"")</f>
        <v/>
      </c>
      <c r="R111" s="81" t="str" cm="1">
        <f t="array" aca="1" ref="R111" ca="1">IF(AND($A111&lt;&gt;"",$A111&lt;&gt;"fin"),IF(INDEX(Recettes!$A$2:$T$5000,$B111,R$1)="","",INDEX(Recettes!$A$2:$T$5000,$B111,R$1)),"")</f>
        <v/>
      </c>
      <c r="S111" s="81" t="str" cm="1">
        <f t="array" aca="1" ref="S111" ca="1">IF(AND($A111&lt;&gt;"",$A111&lt;&gt;"fin"),IF(INDEX(Recettes!$A$2:$T$5000,$B111,S$1)="","",INDEX(Recettes!$A$2:$T$5000,$B111,S$1)),"")</f>
        <v/>
      </c>
      <c r="T111" s="81" t="str" cm="1">
        <f t="array" aca="1" ref="T111" ca="1">IF(AND($A111&lt;&gt;"",$A111&lt;&gt;"fin"),IF(INDEX(Recettes!$A$2:$T$5000,$B111,T$1)="","",INDEX(Recettes!$A$2:$T$5000,$B111,T$1)),"")</f>
        <v/>
      </c>
    </row>
    <row r="112" spans="1:20" x14ac:dyDescent="0.25">
      <c r="A112" t="str">
        <f ca="1">IF(OR(A111="",A111="fin"),"",IF(ISNA(MATCH($F$3,OFFSET(Recettes!$F$2:$F$5000,B111,0),0)),"fin",MATCH($F$3,OFFSET(Recettes!$F$2:$F$5000,B111,0),0)))</f>
        <v/>
      </c>
      <c r="B112" t="str">
        <f t="shared" ca="1" si="1"/>
        <v/>
      </c>
      <c r="D112" s="79" t="str" cm="1">
        <f t="array" aca="1" ref="D112" ca="1">IF(AND($A112&lt;&gt;"",$A112&lt;&gt;"fin"),IF(INDEX(Recettes!$A$2:$O$5000,$B112,D$1)="","",INDEX(Recettes!$A$2:$O$5000,$B112,D$1)),"")</f>
        <v/>
      </c>
      <c r="E112" t="str" cm="1">
        <f t="array" aca="1" ref="E112" ca="1">IF(AND($A112&lt;&gt;"",$A112&lt;&gt;"fin"),IF(INDEX(Recettes!$A$2:$O$5000,$B112,E$1)="","",INDEX(Recettes!$A$2:$O$5000,$B112,E$1)),"")</f>
        <v/>
      </c>
      <c r="F112" t="str" cm="1">
        <f t="array" aca="1" ref="F112" ca="1">IF(AND($A112&lt;&gt;"",$A112&lt;&gt;"fin"),IF(INDEX(Recettes!$A$2:$O$5000,$B112,F$1)="","",INDEX(Recettes!$A$2:$O$5000,$B112,F$1)),"")</f>
        <v/>
      </c>
      <c r="G112" s="13" t="str" cm="1">
        <f t="array" aca="1" ref="G112" ca="1">IF(AND($A112&lt;&gt;"",$A112&lt;&gt;"fin"),IF(INDEX(Recettes!$A$2:$O$5000,$B112,G$1)="","",INDEX(Recettes!$A$2:$O$5000,$B112,G$1)),"")</f>
        <v/>
      </c>
      <c r="H112" s="11" t="str" cm="1">
        <f t="array" aca="1" ref="H112" ca="1">IF(AND($A112&lt;&gt;"",$A112&lt;&gt;"fin"),IF(INDEX(Recettes!$A$2:$O$5000,$B112,H$1)="","",INDEX(Recettes!$A$2:$O$5000,$B112,H$1)),"")</f>
        <v/>
      </c>
      <c r="I112" t="str" cm="1">
        <f t="array" aca="1" ref="I112" ca="1">IF(AND($A112&lt;&gt;"",$A112&lt;&gt;"fin"),IF(INDEX(Recettes!$A$2:$O$5000,$B112,I$1)="","",INDEX(Recettes!$A$2:$O$5000,$B112,I$1)),"")</f>
        <v/>
      </c>
      <c r="J112" s="81" t="str" cm="1">
        <f t="array" aca="1" ref="J112" ca="1">IF(AND($A112&lt;&gt;"",$A112&lt;&gt;"fin"),IF(INDEX(Recettes!$A$2:$O$5000,$B112,J$1)="","",INDEX(Recettes!$A$2:$O$5000,$B112,J$1)),"")</f>
        <v/>
      </c>
      <c r="K112" s="81" t="str" cm="1">
        <f t="array" aca="1" ref="K112" ca="1">IF(AND($A112&lt;&gt;"",$A112&lt;&gt;"fin"),IF(INDEX(Recettes!$A$2:$T$5000,$B112,K$1)="","",INDEX(Recettes!$A$2:$T$5000,$B112,K$1)),"")</f>
        <v/>
      </c>
      <c r="L112" s="81" t="str" cm="1">
        <f t="array" aca="1" ref="L112" ca="1">IF(AND($A112&lt;&gt;"",$A112&lt;&gt;"fin"),IF(INDEX(Recettes!$A$2:$T$5000,$B112,L$1)="","",INDEX(Recettes!$A$2:$T$5000,$B112,L$1)),"")</f>
        <v/>
      </c>
      <c r="M112" s="81" t="str" cm="1">
        <f t="array" aca="1" ref="M112" ca="1">IF(AND($A112&lt;&gt;"",$A112&lt;&gt;"fin"),IF(INDEX(Recettes!$A$2:$T$5000,$B112,M$1)="","",INDEX(Recettes!$A$2:$T$5000,$B112,M$1)),"")</f>
        <v/>
      </c>
      <c r="N112" s="81" t="str" cm="1">
        <f t="array" aca="1" ref="N112" ca="1">IF(AND($A112&lt;&gt;"",$A112&lt;&gt;"fin"),IF(INDEX(Recettes!$A$2:$T$5000,$B112,N$1)="","",INDEX(Recettes!$A$2:$T$5000,$B112,N$1)),"")</f>
        <v/>
      </c>
      <c r="O112" s="81" t="str" cm="1">
        <f t="array" aca="1" ref="O112" ca="1">IF(AND($A112&lt;&gt;"",$A112&lt;&gt;"fin"),IF(INDEX(Recettes!$A$2:$T$5000,$B112,O$1)="","",INDEX(Recettes!$A$2:$T$5000,$B112,O$1)),"")</f>
        <v/>
      </c>
      <c r="P112" s="81" t="str" cm="1">
        <f t="array" aca="1" ref="P112" ca="1">IF(AND($A112&lt;&gt;"",$A112&lt;&gt;"fin"),IF(INDEX(Recettes!$A$2:$T$5000,$B112,P$1)="","",INDEX(Recettes!$A$2:$T$5000,$B112,P$1)),"")</f>
        <v/>
      </c>
      <c r="Q112" s="81" t="str" cm="1">
        <f t="array" aca="1" ref="Q112" ca="1">IF(AND($A112&lt;&gt;"",$A112&lt;&gt;"fin"),IF(INDEX(Recettes!$A$2:$T$5000,$B112,Q$1)="","",INDEX(Recettes!$A$2:$T$5000,$B112,Q$1)),"")</f>
        <v/>
      </c>
      <c r="R112" s="81" t="str" cm="1">
        <f t="array" aca="1" ref="R112" ca="1">IF(AND($A112&lt;&gt;"",$A112&lt;&gt;"fin"),IF(INDEX(Recettes!$A$2:$T$5000,$B112,R$1)="","",INDEX(Recettes!$A$2:$T$5000,$B112,R$1)),"")</f>
        <v/>
      </c>
      <c r="S112" s="81" t="str" cm="1">
        <f t="array" aca="1" ref="S112" ca="1">IF(AND($A112&lt;&gt;"",$A112&lt;&gt;"fin"),IF(INDEX(Recettes!$A$2:$T$5000,$B112,S$1)="","",INDEX(Recettes!$A$2:$T$5000,$B112,S$1)),"")</f>
        <v/>
      </c>
      <c r="T112" s="81" t="str" cm="1">
        <f t="array" aca="1" ref="T112" ca="1">IF(AND($A112&lt;&gt;"",$A112&lt;&gt;"fin"),IF(INDEX(Recettes!$A$2:$T$5000,$B112,T$1)="","",INDEX(Recettes!$A$2:$T$5000,$B112,T$1)),"")</f>
        <v/>
      </c>
    </row>
    <row r="113" spans="1:20" x14ac:dyDescent="0.25">
      <c r="A113" t="str">
        <f ca="1">IF(OR(A112="",A112="fin"),"",IF(ISNA(MATCH($F$3,OFFSET(Recettes!$F$2:$F$5000,B112,0),0)),"fin",MATCH($F$3,OFFSET(Recettes!$F$2:$F$5000,B112,0),0)))</f>
        <v/>
      </c>
      <c r="B113" t="str">
        <f t="shared" ca="1" si="1"/>
        <v/>
      </c>
      <c r="D113" s="79" t="str" cm="1">
        <f t="array" aca="1" ref="D113" ca="1">IF(AND($A113&lt;&gt;"",$A113&lt;&gt;"fin"),IF(INDEX(Recettes!$A$2:$O$5000,$B113,D$1)="","",INDEX(Recettes!$A$2:$O$5000,$B113,D$1)),"")</f>
        <v/>
      </c>
      <c r="E113" t="str" cm="1">
        <f t="array" aca="1" ref="E113" ca="1">IF(AND($A113&lt;&gt;"",$A113&lt;&gt;"fin"),IF(INDEX(Recettes!$A$2:$O$5000,$B113,E$1)="","",INDEX(Recettes!$A$2:$O$5000,$B113,E$1)),"")</f>
        <v/>
      </c>
      <c r="F113" t="str" cm="1">
        <f t="array" aca="1" ref="F113" ca="1">IF(AND($A113&lt;&gt;"",$A113&lt;&gt;"fin"),IF(INDEX(Recettes!$A$2:$O$5000,$B113,F$1)="","",INDEX(Recettes!$A$2:$O$5000,$B113,F$1)),"")</f>
        <v/>
      </c>
      <c r="G113" s="13" t="str" cm="1">
        <f t="array" aca="1" ref="G113" ca="1">IF(AND($A113&lt;&gt;"",$A113&lt;&gt;"fin"),IF(INDEX(Recettes!$A$2:$O$5000,$B113,G$1)="","",INDEX(Recettes!$A$2:$O$5000,$B113,G$1)),"")</f>
        <v/>
      </c>
      <c r="H113" s="11" t="str" cm="1">
        <f t="array" aca="1" ref="H113" ca="1">IF(AND($A113&lt;&gt;"",$A113&lt;&gt;"fin"),IF(INDEX(Recettes!$A$2:$O$5000,$B113,H$1)="","",INDEX(Recettes!$A$2:$O$5000,$B113,H$1)),"")</f>
        <v/>
      </c>
      <c r="I113" t="str" cm="1">
        <f t="array" aca="1" ref="I113" ca="1">IF(AND($A113&lt;&gt;"",$A113&lt;&gt;"fin"),IF(INDEX(Recettes!$A$2:$O$5000,$B113,I$1)="","",INDEX(Recettes!$A$2:$O$5000,$B113,I$1)),"")</f>
        <v/>
      </c>
      <c r="J113" s="81" t="str" cm="1">
        <f t="array" aca="1" ref="J113" ca="1">IF(AND($A113&lt;&gt;"",$A113&lt;&gt;"fin"),IF(INDEX(Recettes!$A$2:$O$5000,$B113,J$1)="","",INDEX(Recettes!$A$2:$O$5000,$B113,J$1)),"")</f>
        <v/>
      </c>
      <c r="K113" s="81" t="str" cm="1">
        <f t="array" aca="1" ref="K113" ca="1">IF(AND($A113&lt;&gt;"",$A113&lt;&gt;"fin"),IF(INDEX(Recettes!$A$2:$T$5000,$B113,K$1)="","",INDEX(Recettes!$A$2:$T$5000,$B113,K$1)),"")</f>
        <v/>
      </c>
      <c r="L113" s="81" t="str" cm="1">
        <f t="array" aca="1" ref="L113" ca="1">IF(AND($A113&lt;&gt;"",$A113&lt;&gt;"fin"),IF(INDEX(Recettes!$A$2:$T$5000,$B113,L$1)="","",INDEX(Recettes!$A$2:$T$5000,$B113,L$1)),"")</f>
        <v/>
      </c>
      <c r="M113" s="81" t="str" cm="1">
        <f t="array" aca="1" ref="M113" ca="1">IF(AND($A113&lt;&gt;"",$A113&lt;&gt;"fin"),IF(INDEX(Recettes!$A$2:$T$5000,$B113,M$1)="","",INDEX(Recettes!$A$2:$T$5000,$B113,M$1)),"")</f>
        <v/>
      </c>
      <c r="N113" s="81" t="str" cm="1">
        <f t="array" aca="1" ref="N113" ca="1">IF(AND($A113&lt;&gt;"",$A113&lt;&gt;"fin"),IF(INDEX(Recettes!$A$2:$T$5000,$B113,N$1)="","",INDEX(Recettes!$A$2:$T$5000,$B113,N$1)),"")</f>
        <v/>
      </c>
      <c r="O113" s="81" t="str" cm="1">
        <f t="array" aca="1" ref="O113" ca="1">IF(AND($A113&lt;&gt;"",$A113&lt;&gt;"fin"),IF(INDEX(Recettes!$A$2:$T$5000,$B113,O$1)="","",INDEX(Recettes!$A$2:$T$5000,$B113,O$1)),"")</f>
        <v/>
      </c>
      <c r="P113" s="81" t="str" cm="1">
        <f t="array" aca="1" ref="P113" ca="1">IF(AND($A113&lt;&gt;"",$A113&lt;&gt;"fin"),IF(INDEX(Recettes!$A$2:$T$5000,$B113,P$1)="","",INDEX(Recettes!$A$2:$T$5000,$B113,P$1)),"")</f>
        <v/>
      </c>
      <c r="Q113" s="81" t="str" cm="1">
        <f t="array" aca="1" ref="Q113" ca="1">IF(AND($A113&lt;&gt;"",$A113&lt;&gt;"fin"),IF(INDEX(Recettes!$A$2:$T$5000,$B113,Q$1)="","",INDEX(Recettes!$A$2:$T$5000,$B113,Q$1)),"")</f>
        <v/>
      </c>
      <c r="R113" s="81" t="str" cm="1">
        <f t="array" aca="1" ref="R113" ca="1">IF(AND($A113&lt;&gt;"",$A113&lt;&gt;"fin"),IF(INDEX(Recettes!$A$2:$T$5000,$B113,R$1)="","",INDEX(Recettes!$A$2:$T$5000,$B113,R$1)),"")</f>
        <v/>
      </c>
      <c r="S113" s="81" t="str" cm="1">
        <f t="array" aca="1" ref="S113" ca="1">IF(AND($A113&lt;&gt;"",$A113&lt;&gt;"fin"),IF(INDEX(Recettes!$A$2:$T$5000,$B113,S$1)="","",INDEX(Recettes!$A$2:$T$5000,$B113,S$1)),"")</f>
        <v/>
      </c>
      <c r="T113" s="81" t="str" cm="1">
        <f t="array" aca="1" ref="T113" ca="1">IF(AND($A113&lt;&gt;"",$A113&lt;&gt;"fin"),IF(INDEX(Recettes!$A$2:$T$5000,$B113,T$1)="","",INDEX(Recettes!$A$2:$T$5000,$B113,T$1)),"")</f>
        <v/>
      </c>
    </row>
    <row r="114" spans="1:20" x14ac:dyDescent="0.25">
      <c r="A114" t="str">
        <f ca="1">IF(OR(A113="",A113="fin"),"",IF(ISNA(MATCH($F$3,OFFSET(Recettes!$F$2:$F$5000,B113,0),0)),"fin",MATCH($F$3,OFFSET(Recettes!$F$2:$F$5000,B113,0),0)))</f>
        <v/>
      </c>
      <c r="B114" t="str">
        <f t="shared" ca="1" si="1"/>
        <v/>
      </c>
      <c r="D114" s="79" t="str" cm="1">
        <f t="array" aca="1" ref="D114" ca="1">IF(AND($A114&lt;&gt;"",$A114&lt;&gt;"fin"),IF(INDEX(Recettes!$A$2:$O$5000,$B114,D$1)="","",INDEX(Recettes!$A$2:$O$5000,$B114,D$1)),"")</f>
        <v/>
      </c>
      <c r="E114" t="str" cm="1">
        <f t="array" aca="1" ref="E114" ca="1">IF(AND($A114&lt;&gt;"",$A114&lt;&gt;"fin"),IF(INDEX(Recettes!$A$2:$O$5000,$B114,E$1)="","",INDEX(Recettes!$A$2:$O$5000,$B114,E$1)),"")</f>
        <v/>
      </c>
      <c r="F114" t="str" cm="1">
        <f t="array" aca="1" ref="F114" ca="1">IF(AND($A114&lt;&gt;"",$A114&lt;&gt;"fin"),IF(INDEX(Recettes!$A$2:$O$5000,$B114,F$1)="","",INDEX(Recettes!$A$2:$O$5000,$B114,F$1)),"")</f>
        <v/>
      </c>
      <c r="G114" s="13" t="str" cm="1">
        <f t="array" aca="1" ref="G114" ca="1">IF(AND($A114&lt;&gt;"",$A114&lt;&gt;"fin"),IF(INDEX(Recettes!$A$2:$O$5000,$B114,G$1)="","",INDEX(Recettes!$A$2:$O$5000,$B114,G$1)),"")</f>
        <v/>
      </c>
      <c r="H114" s="11" t="str" cm="1">
        <f t="array" aca="1" ref="H114" ca="1">IF(AND($A114&lt;&gt;"",$A114&lt;&gt;"fin"),IF(INDEX(Recettes!$A$2:$O$5000,$B114,H$1)="","",INDEX(Recettes!$A$2:$O$5000,$B114,H$1)),"")</f>
        <v/>
      </c>
      <c r="I114" t="str" cm="1">
        <f t="array" aca="1" ref="I114" ca="1">IF(AND($A114&lt;&gt;"",$A114&lt;&gt;"fin"),IF(INDEX(Recettes!$A$2:$O$5000,$B114,I$1)="","",INDEX(Recettes!$A$2:$O$5000,$B114,I$1)),"")</f>
        <v/>
      </c>
      <c r="J114" s="81" t="str" cm="1">
        <f t="array" aca="1" ref="J114" ca="1">IF(AND($A114&lt;&gt;"",$A114&lt;&gt;"fin"),IF(INDEX(Recettes!$A$2:$O$5000,$B114,J$1)="","",INDEX(Recettes!$A$2:$O$5000,$B114,J$1)),"")</f>
        <v/>
      </c>
      <c r="K114" s="81" t="str" cm="1">
        <f t="array" aca="1" ref="K114" ca="1">IF(AND($A114&lt;&gt;"",$A114&lt;&gt;"fin"),IF(INDEX(Recettes!$A$2:$T$5000,$B114,K$1)="","",INDEX(Recettes!$A$2:$T$5000,$B114,K$1)),"")</f>
        <v/>
      </c>
      <c r="L114" s="81" t="str" cm="1">
        <f t="array" aca="1" ref="L114" ca="1">IF(AND($A114&lt;&gt;"",$A114&lt;&gt;"fin"),IF(INDEX(Recettes!$A$2:$T$5000,$B114,L$1)="","",INDEX(Recettes!$A$2:$T$5000,$B114,L$1)),"")</f>
        <v/>
      </c>
      <c r="M114" s="81" t="str" cm="1">
        <f t="array" aca="1" ref="M114" ca="1">IF(AND($A114&lt;&gt;"",$A114&lt;&gt;"fin"),IF(INDEX(Recettes!$A$2:$T$5000,$B114,M$1)="","",INDEX(Recettes!$A$2:$T$5000,$B114,M$1)),"")</f>
        <v/>
      </c>
      <c r="N114" s="81" t="str" cm="1">
        <f t="array" aca="1" ref="N114" ca="1">IF(AND($A114&lt;&gt;"",$A114&lt;&gt;"fin"),IF(INDEX(Recettes!$A$2:$T$5000,$B114,N$1)="","",INDEX(Recettes!$A$2:$T$5000,$B114,N$1)),"")</f>
        <v/>
      </c>
      <c r="O114" s="81" t="str" cm="1">
        <f t="array" aca="1" ref="O114" ca="1">IF(AND($A114&lt;&gt;"",$A114&lt;&gt;"fin"),IF(INDEX(Recettes!$A$2:$T$5000,$B114,O$1)="","",INDEX(Recettes!$A$2:$T$5000,$B114,O$1)),"")</f>
        <v/>
      </c>
      <c r="P114" s="81" t="str" cm="1">
        <f t="array" aca="1" ref="P114" ca="1">IF(AND($A114&lt;&gt;"",$A114&lt;&gt;"fin"),IF(INDEX(Recettes!$A$2:$T$5000,$B114,P$1)="","",INDEX(Recettes!$A$2:$T$5000,$B114,P$1)),"")</f>
        <v/>
      </c>
      <c r="Q114" s="81" t="str" cm="1">
        <f t="array" aca="1" ref="Q114" ca="1">IF(AND($A114&lt;&gt;"",$A114&lt;&gt;"fin"),IF(INDEX(Recettes!$A$2:$T$5000,$B114,Q$1)="","",INDEX(Recettes!$A$2:$T$5000,$B114,Q$1)),"")</f>
        <v/>
      </c>
      <c r="R114" s="81" t="str" cm="1">
        <f t="array" aca="1" ref="R114" ca="1">IF(AND($A114&lt;&gt;"",$A114&lt;&gt;"fin"),IF(INDEX(Recettes!$A$2:$T$5000,$B114,R$1)="","",INDEX(Recettes!$A$2:$T$5000,$B114,R$1)),"")</f>
        <v/>
      </c>
      <c r="S114" s="81" t="str" cm="1">
        <f t="array" aca="1" ref="S114" ca="1">IF(AND($A114&lt;&gt;"",$A114&lt;&gt;"fin"),IF(INDEX(Recettes!$A$2:$T$5000,$B114,S$1)="","",INDEX(Recettes!$A$2:$T$5000,$B114,S$1)),"")</f>
        <v/>
      </c>
      <c r="T114" s="81" t="str" cm="1">
        <f t="array" aca="1" ref="T114" ca="1">IF(AND($A114&lt;&gt;"",$A114&lt;&gt;"fin"),IF(INDEX(Recettes!$A$2:$T$5000,$B114,T$1)="","",INDEX(Recettes!$A$2:$T$5000,$B114,T$1)),"")</f>
        <v/>
      </c>
    </row>
    <row r="115" spans="1:20" x14ac:dyDescent="0.25">
      <c r="A115" t="str">
        <f ca="1">IF(OR(A114="",A114="fin"),"",IF(ISNA(MATCH($F$3,OFFSET(Recettes!$F$2:$F$5000,B114,0),0)),"fin",MATCH($F$3,OFFSET(Recettes!$F$2:$F$5000,B114,0),0)))</f>
        <v/>
      </c>
      <c r="B115" t="str">
        <f t="shared" ca="1" si="1"/>
        <v/>
      </c>
      <c r="D115" s="79" t="str" cm="1">
        <f t="array" aca="1" ref="D115" ca="1">IF(AND($A115&lt;&gt;"",$A115&lt;&gt;"fin"),IF(INDEX(Recettes!$A$2:$O$5000,$B115,D$1)="","",INDEX(Recettes!$A$2:$O$5000,$B115,D$1)),"")</f>
        <v/>
      </c>
      <c r="E115" t="str" cm="1">
        <f t="array" aca="1" ref="E115" ca="1">IF(AND($A115&lt;&gt;"",$A115&lt;&gt;"fin"),IF(INDEX(Recettes!$A$2:$O$5000,$B115,E$1)="","",INDEX(Recettes!$A$2:$O$5000,$B115,E$1)),"")</f>
        <v/>
      </c>
      <c r="F115" t="str" cm="1">
        <f t="array" aca="1" ref="F115" ca="1">IF(AND($A115&lt;&gt;"",$A115&lt;&gt;"fin"),IF(INDEX(Recettes!$A$2:$O$5000,$B115,F$1)="","",INDEX(Recettes!$A$2:$O$5000,$B115,F$1)),"")</f>
        <v/>
      </c>
      <c r="G115" s="13" t="str" cm="1">
        <f t="array" aca="1" ref="G115" ca="1">IF(AND($A115&lt;&gt;"",$A115&lt;&gt;"fin"),IF(INDEX(Recettes!$A$2:$O$5000,$B115,G$1)="","",INDEX(Recettes!$A$2:$O$5000,$B115,G$1)),"")</f>
        <v/>
      </c>
      <c r="H115" s="11" t="str" cm="1">
        <f t="array" aca="1" ref="H115" ca="1">IF(AND($A115&lt;&gt;"",$A115&lt;&gt;"fin"),IF(INDEX(Recettes!$A$2:$O$5000,$B115,H$1)="","",INDEX(Recettes!$A$2:$O$5000,$B115,H$1)),"")</f>
        <v/>
      </c>
      <c r="I115" t="str" cm="1">
        <f t="array" aca="1" ref="I115" ca="1">IF(AND($A115&lt;&gt;"",$A115&lt;&gt;"fin"),IF(INDEX(Recettes!$A$2:$O$5000,$B115,I$1)="","",INDEX(Recettes!$A$2:$O$5000,$B115,I$1)),"")</f>
        <v/>
      </c>
      <c r="J115" s="81" t="str" cm="1">
        <f t="array" aca="1" ref="J115" ca="1">IF(AND($A115&lt;&gt;"",$A115&lt;&gt;"fin"),IF(INDEX(Recettes!$A$2:$O$5000,$B115,J$1)="","",INDEX(Recettes!$A$2:$O$5000,$B115,J$1)),"")</f>
        <v/>
      </c>
      <c r="K115" s="81" t="str" cm="1">
        <f t="array" aca="1" ref="K115" ca="1">IF(AND($A115&lt;&gt;"",$A115&lt;&gt;"fin"),IF(INDEX(Recettes!$A$2:$T$5000,$B115,K$1)="","",INDEX(Recettes!$A$2:$T$5000,$B115,K$1)),"")</f>
        <v/>
      </c>
      <c r="L115" s="81" t="str" cm="1">
        <f t="array" aca="1" ref="L115" ca="1">IF(AND($A115&lt;&gt;"",$A115&lt;&gt;"fin"),IF(INDEX(Recettes!$A$2:$T$5000,$B115,L$1)="","",INDEX(Recettes!$A$2:$T$5000,$B115,L$1)),"")</f>
        <v/>
      </c>
      <c r="M115" s="81" t="str" cm="1">
        <f t="array" aca="1" ref="M115" ca="1">IF(AND($A115&lt;&gt;"",$A115&lt;&gt;"fin"),IF(INDEX(Recettes!$A$2:$T$5000,$B115,M$1)="","",INDEX(Recettes!$A$2:$T$5000,$B115,M$1)),"")</f>
        <v/>
      </c>
      <c r="N115" s="81" t="str" cm="1">
        <f t="array" aca="1" ref="N115" ca="1">IF(AND($A115&lt;&gt;"",$A115&lt;&gt;"fin"),IF(INDEX(Recettes!$A$2:$T$5000,$B115,N$1)="","",INDEX(Recettes!$A$2:$T$5000,$B115,N$1)),"")</f>
        <v/>
      </c>
      <c r="O115" s="81" t="str" cm="1">
        <f t="array" aca="1" ref="O115" ca="1">IF(AND($A115&lt;&gt;"",$A115&lt;&gt;"fin"),IF(INDEX(Recettes!$A$2:$T$5000,$B115,O$1)="","",INDEX(Recettes!$A$2:$T$5000,$B115,O$1)),"")</f>
        <v/>
      </c>
      <c r="P115" s="81" t="str" cm="1">
        <f t="array" aca="1" ref="P115" ca="1">IF(AND($A115&lt;&gt;"",$A115&lt;&gt;"fin"),IF(INDEX(Recettes!$A$2:$T$5000,$B115,P$1)="","",INDEX(Recettes!$A$2:$T$5000,$B115,P$1)),"")</f>
        <v/>
      </c>
      <c r="Q115" s="81" t="str" cm="1">
        <f t="array" aca="1" ref="Q115" ca="1">IF(AND($A115&lt;&gt;"",$A115&lt;&gt;"fin"),IF(INDEX(Recettes!$A$2:$T$5000,$B115,Q$1)="","",INDEX(Recettes!$A$2:$T$5000,$B115,Q$1)),"")</f>
        <v/>
      </c>
      <c r="R115" s="81" t="str" cm="1">
        <f t="array" aca="1" ref="R115" ca="1">IF(AND($A115&lt;&gt;"",$A115&lt;&gt;"fin"),IF(INDEX(Recettes!$A$2:$T$5000,$B115,R$1)="","",INDEX(Recettes!$A$2:$T$5000,$B115,R$1)),"")</f>
        <v/>
      </c>
      <c r="S115" s="81" t="str" cm="1">
        <f t="array" aca="1" ref="S115" ca="1">IF(AND($A115&lt;&gt;"",$A115&lt;&gt;"fin"),IF(INDEX(Recettes!$A$2:$T$5000,$B115,S$1)="","",INDEX(Recettes!$A$2:$T$5000,$B115,S$1)),"")</f>
        <v/>
      </c>
      <c r="T115" s="81" t="str" cm="1">
        <f t="array" aca="1" ref="T115" ca="1">IF(AND($A115&lt;&gt;"",$A115&lt;&gt;"fin"),IF(INDEX(Recettes!$A$2:$T$5000,$B115,T$1)="","",INDEX(Recettes!$A$2:$T$5000,$B115,T$1)),"")</f>
        <v/>
      </c>
    </row>
    <row r="116" spans="1:20" x14ac:dyDescent="0.25">
      <c r="A116" t="str">
        <f ca="1">IF(OR(A115="",A115="fin"),"",IF(ISNA(MATCH($F$3,OFFSET(Recettes!$F$2:$F$5000,B115,0),0)),"fin",MATCH($F$3,OFFSET(Recettes!$F$2:$F$5000,B115,0),0)))</f>
        <v/>
      </c>
      <c r="B116" t="str">
        <f t="shared" ca="1" si="1"/>
        <v/>
      </c>
      <c r="D116" s="79" t="str" cm="1">
        <f t="array" aca="1" ref="D116" ca="1">IF(AND($A116&lt;&gt;"",$A116&lt;&gt;"fin"),IF(INDEX(Recettes!$A$2:$O$5000,$B116,D$1)="","",INDEX(Recettes!$A$2:$O$5000,$B116,D$1)),"")</f>
        <v/>
      </c>
      <c r="E116" t="str" cm="1">
        <f t="array" aca="1" ref="E116" ca="1">IF(AND($A116&lt;&gt;"",$A116&lt;&gt;"fin"),IF(INDEX(Recettes!$A$2:$O$5000,$B116,E$1)="","",INDEX(Recettes!$A$2:$O$5000,$B116,E$1)),"")</f>
        <v/>
      </c>
      <c r="F116" t="str" cm="1">
        <f t="array" aca="1" ref="F116" ca="1">IF(AND($A116&lt;&gt;"",$A116&lt;&gt;"fin"),IF(INDEX(Recettes!$A$2:$O$5000,$B116,F$1)="","",INDEX(Recettes!$A$2:$O$5000,$B116,F$1)),"")</f>
        <v/>
      </c>
      <c r="G116" s="13" t="str" cm="1">
        <f t="array" aca="1" ref="G116" ca="1">IF(AND($A116&lt;&gt;"",$A116&lt;&gt;"fin"),IF(INDEX(Recettes!$A$2:$O$5000,$B116,G$1)="","",INDEX(Recettes!$A$2:$O$5000,$B116,G$1)),"")</f>
        <v/>
      </c>
      <c r="H116" s="11" t="str" cm="1">
        <f t="array" aca="1" ref="H116" ca="1">IF(AND($A116&lt;&gt;"",$A116&lt;&gt;"fin"),IF(INDEX(Recettes!$A$2:$O$5000,$B116,H$1)="","",INDEX(Recettes!$A$2:$O$5000,$B116,H$1)),"")</f>
        <v/>
      </c>
      <c r="I116" t="str" cm="1">
        <f t="array" aca="1" ref="I116" ca="1">IF(AND($A116&lt;&gt;"",$A116&lt;&gt;"fin"),IF(INDEX(Recettes!$A$2:$O$5000,$B116,I$1)="","",INDEX(Recettes!$A$2:$O$5000,$B116,I$1)),"")</f>
        <v/>
      </c>
      <c r="J116" s="81" t="str" cm="1">
        <f t="array" aca="1" ref="J116" ca="1">IF(AND($A116&lt;&gt;"",$A116&lt;&gt;"fin"),IF(INDEX(Recettes!$A$2:$O$5000,$B116,J$1)="","",INDEX(Recettes!$A$2:$O$5000,$B116,J$1)),"")</f>
        <v/>
      </c>
      <c r="K116" s="81" t="str" cm="1">
        <f t="array" aca="1" ref="K116" ca="1">IF(AND($A116&lt;&gt;"",$A116&lt;&gt;"fin"),IF(INDEX(Recettes!$A$2:$T$5000,$B116,K$1)="","",INDEX(Recettes!$A$2:$T$5000,$B116,K$1)),"")</f>
        <v/>
      </c>
      <c r="L116" s="81" t="str" cm="1">
        <f t="array" aca="1" ref="L116" ca="1">IF(AND($A116&lt;&gt;"",$A116&lt;&gt;"fin"),IF(INDEX(Recettes!$A$2:$T$5000,$B116,L$1)="","",INDEX(Recettes!$A$2:$T$5000,$B116,L$1)),"")</f>
        <v/>
      </c>
      <c r="M116" s="81" t="str" cm="1">
        <f t="array" aca="1" ref="M116" ca="1">IF(AND($A116&lt;&gt;"",$A116&lt;&gt;"fin"),IF(INDEX(Recettes!$A$2:$T$5000,$B116,M$1)="","",INDEX(Recettes!$A$2:$T$5000,$B116,M$1)),"")</f>
        <v/>
      </c>
      <c r="N116" s="81" t="str" cm="1">
        <f t="array" aca="1" ref="N116" ca="1">IF(AND($A116&lt;&gt;"",$A116&lt;&gt;"fin"),IF(INDEX(Recettes!$A$2:$T$5000,$B116,N$1)="","",INDEX(Recettes!$A$2:$T$5000,$B116,N$1)),"")</f>
        <v/>
      </c>
      <c r="O116" s="81" t="str" cm="1">
        <f t="array" aca="1" ref="O116" ca="1">IF(AND($A116&lt;&gt;"",$A116&lt;&gt;"fin"),IF(INDEX(Recettes!$A$2:$T$5000,$B116,O$1)="","",INDEX(Recettes!$A$2:$T$5000,$B116,O$1)),"")</f>
        <v/>
      </c>
      <c r="P116" s="81" t="str" cm="1">
        <f t="array" aca="1" ref="P116" ca="1">IF(AND($A116&lt;&gt;"",$A116&lt;&gt;"fin"),IF(INDEX(Recettes!$A$2:$T$5000,$B116,P$1)="","",INDEX(Recettes!$A$2:$T$5000,$B116,P$1)),"")</f>
        <v/>
      </c>
      <c r="Q116" s="81" t="str" cm="1">
        <f t="array" aca="1" ref="Q116" ca="1">IF(AND($A116&lt;&gt;"",$A116&lt;&gt;"fin"),IF(INDEX(Recettes!$A$2:$T$5000,$B116,Q$1)="","",INDEX(Recettes!$A$2:$T$5000,$B116,Q$1)),"")</f>
        <v/>
      </c>
      <c r="R116" s="81" t="str" cm="1">
        <f t="array" aca="1" ref="R116" ca="1">IF(AND($A116&lt;&gt;"",$A116&lt;&gt;"fin"),IF(INDEX(Recettes!$A$2:$T$5000,$B116,R$1)="","",INDEX(Recettes!$A$2:$T$5000,$B116,R$1)),"")</f>
        <v/>
      </c>
      <c r="S116" s="81" t="str" cm="1">
        <f t="array" aca="1" ref="S116" ca="1">IF(AND($A116&lt;&gt;"",$A116&lt;&gt;"fin"),IF(INDEX(Recettes!$A$2:$T$5000,$B116,S$1)="","",INDEX(Recettes!$A$2:$T$5000,$B116,S$1)),"")</f>
        <v/>
      </c>
      <c r="T116" s="81" t="str" cm="1">
        <f t="array" aca="1" ref="T116" ca="1">IF(AND($A116&lt;&gt;"",$A116&lt;&gt;"fin"),IF(INDEX(Recettes!$A$2:$T$5000,$B116,T$1)="","",INDEX(Recettes!$A$2:$T$5000,$B116,T$1)),"")</f>
        <v/>
      </c>
    </row>
    <row r="117" spans="1:20" x14ac:dyDescent="0.25">
      <c r="A117" t="str">
        <f ca="1">IF(OR(A116="",A116="fin"),"",IF(ISNA(MATCH($F$3,OFFSET(Recettes!$F$2:$F$5000,B116,0),0)),"fin",MATCH($F$3,OFFSET(Recettes!$F$2:$F$5000,B116,0),0)))</f>
        <v/>
      </c>
      <c r="B117" t="str">
        <f t="shared" ca="1" si="1"/>
        <v/>
      </c>
      <c r="D117" s="79" t="str" cm="1">
        <f t="array" aca="1" ref="D117" ca="1">IF(AND($A117&lt;&gt;"",$A117&lt;&gt;"fin"),IF(INDEX(Recettes!$A$2:$O$5000,$B117,D$1)="","",INDEX(Recettes!$A$2:$O$5000,$B117,D$1)),"")</f>
        <v/>
      </c>
      <c r="E117" t="str" cm="1">
        <f t="array" aca="1" ref="E117" ca="1">IF(AND($A117&lt;&gt;"",$A117&lt;&gt;"fin"),IF(INDEX(Recettes!$A$2:$O$5000,$B117,E$1)="","",INDEX(Recettes!$A$2:$O$5000,$B117,E$1)),"")</f>
        <v/>
      </c>
      <c r="F117" t="str" cm="1">
        <f t="array" aca="1" ref="F117" ca="1">IF(AND($A117&lt;&gt;"",$A117&lt;&gt;"fin"),IF(INDEX(Recettes!$A$2:$O$5000,$B117,F$1)="","",INDEX(Recettes!$A$2:$O$5000,$B117,F$1)),"")</f>
        <v/>
      </c>
      <c r="G117" s="13" t="str" cm="1">
        <f t="array" aca="1" ref="G117" ca="1">IF(AND($A117&lt;&gt;"",$A117&lt;&gt;"fin"),IF(INDEX(Recettes!$A$2:$O$5000,$B117,G$1)="","",INDEX(Recettes!$A$2:$O$5000,$B117,G$1)),"")</f>
        <v/>
      </c>
      <c r="H117" s="11" t="str" cm="1">
        <f t="array" aca="1" ref="H117" ca="1">IF(AND($A117&lt;&gt;"",$A117&lt;&gt;"fin"),IF(INDEX(Recettes!$A$2:$O$5000,$B117,H$1)="","",INDEX(Recettes!$A$2:$O$5000,$B117,H$1)),"")</f>
        <v/>
      </c>
      <c r="I117" t="str" cm="1">
        <f t="array" aca="1" ref="I117" ca="1">IF(AND($A117&lt;&gt;"",$A117&lt;&gt;"fin"),IF(INDEX(Recettes!$A$2:$O$5000,$B117,I$1)="","",INDEX(Recettes!$A$2:$O$5000,$B117,I$1)),"")</f>
        <v/>
      </c>
      <c r="J117" s="81" t="str" cm="1">
        <f t="array" aca="1" ref="J117" ca="1">IF(AND($A117&lt;&gt;"",$A117&lt;&gt;"fin"),IF(INDEX(Recettes!$A$2:$O$5000,$B117,J$1)="","",INDEX(Recettes!$A$2:$O$5000,$B117,J$1)),"")</f>
        <v/>
      </c>
      <c r="K117" s="81" t="str" cm="1">
        <f t="array" aca="1" ref="K117" ca="1">IF(AND($A117&lt;&gt;"",$A117&lt;&gt;"fin"),IF(INDEX(Recettes!$A$2:$T$5000,$B117,K$1)="","",INDEX(Recettes!$A$2:$T$5000,$B117,K$1)),"")</f>
        <v/>
      </c>
      <c r="L117" s="81" t="str" cm="1">
        <f t="array" aca="1" ref="L117" ca="1">IF(AND($A117&lt;&gt;"",$A117&lt;&gt;"fin"),IF(INDEX(Recettes!$A$2:$T$5000,$B117,L$1)="","",INDEX(Recettes!$A$2:$T$5000,$B117,L$1)),"")</f>
        <v/>
      </c>
      <c r="M117" s="81" t="str" cm="1">
        <f t="array" aca="1" ref="M117" ca="1">IF(AND($A117&lt;&gt;"",$A117&lt;&gt;"fin"),IF(INDEX(Recettes!$A$2:$T$5000,$B117,M$1)="","",INDEX(Recettes!$A$2:$T$5000,$B117,M$1)),"")</f>
        <v/>
      </c>
      <c r="N117" s="81" t="str" cm="1">
        <f t="array" aca="1" ref="N117" ca="1">IF(AND($A117&lt;&gt;"",$A117&lt;&gt;"fin"),IF(INDEX(Recettes!$A$2:$T$5000,$B117,N$1)="","",INDEX(Recettes!$A$2:$T$5000,$B117,N$1)),"")</f>
        <v/>
      </c>
      <c r="O117" s="81" t="str" cm="1">
        <f t="array" aca="1" ref="O117" ca="1">IF(AND($A117&lt;&gt;"",$A117&lt;&gt;"fin"),IF(INDEX(Recettes!$A$2:$T$5000,$B117,O$1)="","",INDEX(Recettes!$A$2:$T$5000,$B117,O$1)),"")</f>
        <v/>
      </c>
      <c r="P117" s="81" t="str" cm="1">
        <f t="array" aca="1" ref="P117" ca="1">IF(AND($A117&lt;&gt;"",$A117&lt;&gt;"fin"),IF(INDEX(Recettes!$A$2:$T$5000,$B117,P$1)="","",INDEX(Recettes!$A$2:$T$5000,$B117,P$1)),"")</f>
        <v/>
      </c>
      <c r="Q117" s="81" t="str" cm="1">
        <f t="array" aca="1" ref="Q117" ca="1">IF(AND($A117&lt;&gt;"",$A117&lt;&gt;"fin"),IF(INDEX(Recettes!$A$2:$T$5000,$B117,Q$1)="","",INDEX(Recettes!$A$2:$T$5000,$B117,Q$1)),"")</f>
        <v/>
      </c>
      <c r="R117" s="81" t="str" cm="1">
        <f t="array" aca="1" ref="R117" ca="1">IF(AND($A117&lt;&gt;"",$A117&lt;&gt;"fin"),IF(INDEX(Recettes!$A$2:$T$5000,$B117,R$1)="","",INDEX(Recettes!$A$2:$T$5000,$B117,R$1)),"")</f>
        <v/>
      </c>
      <c r="S117" s="81" t="str" cm="1">
        <f t="array" aca="1" ref="S117" ca="1">IF(AND($A117&lt;&gt;"",$A117&lt;&gt;"fin"),IF(INDEX(Recettes!$A$2:$T$5000,$B117,S$1)="","",INDEX(Recettes!$A$2:$T$5000,$B117,S$1)),"")</f>
        <v/>
      </c>
      <c r="T117" s="81" t="str" cm="1">
        <f t="array" aca="1" ref="T117" ca="1">IF(AND($A117&lt;&gt;"",$A117&lt;&gt;"fin"),IF(INDEX(Recettes!$A$2:$T$5000,$B117,T$1)="","",INDEX(Recettes!$A$2:$T$5000,$B117,T$1)),"")</f>
        <v/>
      </c>
    </row>
    <row r="118" spans="1:20" x14ac:dyDescent="0.25">
      <c r="A118" t="str">
        <f ca="1">IF(OR(A117="",A117="fin"),"",IF(ISNA(MATCH($F$3,OFFSET(Recettes!$F$2:$F$5000,B117,0),0)),"fin",MATCH($F$3,OFFSET(Recettes!$F$2:$F$5000,B117,0),0)))</f>
        <v/>
      </c>
      <c r="B118" t="str">
        <f t="shared" ca="1" si="1"/>
        <v/>
      </c>
      <c r="D118" s="79" t="str" cm="1">
        <f t="array" aca="1" ref="D118" ca="1">IF(AND($A118&lt;&gt;"",$A118&lt;&gt;"fin"),IF(INDEX(Recettes!$A$2:$O$5000,$B118,D$1)="","",INDEX(Recettes!$A$2:$O$5000,$B118,D$1)),"")</f>
        <v/>
      </c>
      <c r="E118" t="str" cm="1">
        <f t="array" aca="1" ref="E118" ca="1">IF(AND($A118&lt;&gt;"",$A118&lt;&gt;"fin"),IF(INDEX(Recettes!$A$2:$O$5000,$B118,E$1)="","",INDEX(Recettes!$A$2:$O$5000,$B118,E$1)),"")</f>
        <v/>
      </c>
      <c r="F118" t="str" cm="1">
        <f t="array" aca="1" ref="F118" ca="1">IF(AND($A118&lt;&gt;"",$A118&lt;&gt;"fin"),IF(INDEX(Recettes!$A$2:$O$5000,$B118,F$1)="","",INDEX(Recettes!$A$2:$O$5000,$B118,F$1)),"")</f>
        <v/>
      </c>
      <c r="G118" s="13" t="str" cm="1">
        <f t="array" aca="1" ref="G118" ca="1">IF(AND($A118&lt;&gt;"",$A118&lt;&gt;"fin"),IF(INDEX(Recettes!$A$2:$O$5000,$B118,G$1)="","",INDEX(Recettes!$A$2:$O$5000,$B118,G$1)),"")</f>
        <v/>
      </c>
      <c r="H118" s="11" t="str" cm="1">
        <f t="array" aca="1" ref="H118" ca="1">IF(AND($A118&lt;&gt;"",$A118&lt;&gt;"fin"),IF(INDEX(Recettes!$A$2:$O$5000,$B118,H$1)="","",INDEX(Recettes!$A$2:$O$5000,$B118,H$1)),"")</f>
        <v/>
      </c>
      <c r="I118" t="str" cm="1">
        <f t="array" aca="1" ref="I118" ca="1">IF(AND($A118&lt;&gt;"",$A118&lt;&gt;"fin"),IF(INDEX(Recettes!$A$2:$O$5000,$B118,I$1)="","",INDEX(Recettes!$A$2:$O$5000,$B118,I$1)),"")</f>
        <v/>
      </c>
      <c r="J118" s="81" t="str" cm="1">
        <f t="array" aca="1" ref="J118" ca="1">IF(AND($A118&lt;&gt;"",$A118&lt;&gt;"fin"),IF(INDEX(Recettes!$A$2:$O$5000,$B118,J$1)="","",INDEX(Recettes!$A$2:$O$5000,$B118,J$1)),"")</f>
        <v/>
      </c>
      <c r="K118" s="81" t="str" cm="1">
        <f t="array" aca="1" ref="K118" ca="1">IF(AND($A118&lt;&gt;"",$A118&lt;&gt;"fin"),IF(INDEX(Recettes!$A$2:$T$5000,$B118,K$1)="","",INDEX(Recettes!$A$2:$T$5000,$B118,K$1)),"")</f>
        <v/>
      </c>
      <c r="L118" s="81" t="str" cm="1">
        <f t="array" aca="1" ref="L118" ca="1">IF(AND($A118&lt;&gt;"",$A118&lt;&gt;"fin"),IF(INDEX(Recettes!$A$2:$T$5000,$B118,L$1)="","",INDEX(Recettes!$A$2:$T$5000,$B118,L$1)),"")</f>
        <v/>
      </c>
      <c r="M118" s="81" t="str" cm="1">
        <f t="array" aca="1" ref="M118" ca="1">IF(AND($A118&lt;&gt;"",$A118&lt;&gt;"fin"),IF(INDEX(Recettes!$A$2:$T$5000,$B118,M$1)="","",INDEX(Recettes!$A$2:$T$5000,$B118,M$1)),"")</f>
        <v/>
      </c>
      <c r="N118" s="81" t="str" cm="1">
        <f t="array" aca="1" ref="N118" ca="1">IF(AND($A118&lt;&gt;"",$A118&lt;&gt;"fin"),IF(INDEX(Recettes!$A$2:$T$5000,$B118,N$1)="","",INDEX(Recettes!$A$2:$T$5000,$B118,N$1)),"")</f>
        <v/>
      </c>
      <c r="O118" s="81" t="str" cm="1">
        <f t="array" aca="1" ref="O118" ca="1">IF(AND($A118&lt;&gt;"",$A118&lt;&gt;"fin"),IF(INDEX(Recettes!$A$2:$T$5000,$B118,O$1)="","",INDEX(Recettes!$A$2:$T$5000,$B118,O$1)),"")</f>
        <v/>
      </c>
      <c r="P118" s="81" t="str" cm="1">
        <f t="array" aca="1" ref="P118" ca="1">IF(AND($A118&lt;&gt;"",$A118&lt;&gt;"fin"),IF(INDEX(Recettes!$A$2:$T$5000,$B118,P$1)="","",INDEX(Recettes!$A$2:$T$5000,$B118,P$1)),"")</f>
        <v/>
      </c>
      <c r="Q118" s="81" t="str" cm="1">
        <f t="array" aca="1" ref="Q118" ca="1">IF(AND($A118&lt;&gt;"",$A118&lt;&gt;"fin"),IF(INDEX(Recettes!$A$2:$T$5000,$B118,Q$1)="","",INDEX(Recettes!$A$2:$T$5000,$B118,Q$1)),"")</f>
        <v/>
      </c>
      <c r="R118" s="81" t="str" cm="1">
        <f t="array" aca="1" ref="R118" ca="1">IF(AND($A118&lt;&gt;"",$A118&lt;&gt;"fin"),IF(INDEX(Recettes!$A$2:$T$5000,$B118,R$1)="","",INDEX(Recettes!$A$2:$T$5000,$B118,R$1)),"")</f>
        <v/>
      </c>
      <c r="S118" s="81" t="str" cm="1">
        <f t="array" aca="1" ref="S118" ca="1">IF(AND($A118&lt;&gt;"",$A118&lt;&gt;"fin"),IF(INDEX(Recettes!$A$2:$T$5000,$B118,S$1)="","",INDEX(Recettes!$A$2:$T$5000,$B118,S$1)),"")</f>
        <v/>
      </c>
      <c r="T118" s="81" t="str" cm="1">
        <f t="array" aca="1" ref="T118" ca="1">IF(AND($A118&lt;&gt;"",$A118&lt;&gt;"fin"),IF(INDEX(Recettes!$A$2:$T$5000,$B118,T$1)="","",INDEX(Recettes!$A$2:$T$5000,$B118,T$1)),"")</f>
        <v/>
      </c>
    </row>
    <row r="119" spans="1:20" x14ac:dyDescent="0.25">
      <c r="A119" t="str">
        <f ca="1">IF(OR(A118="",A118="fin"),"",IF(ISNA(MATCH($F$3,OFFSET(Recettes!$F$2:$F$5000,B118,0),0)),"fin",MATCH($F$3,OFFSET(Recettes!$F$2:$F$5000,B118,0),0)))</f>
        <v/>
      </c>
      <c r="B119" t="str">
        <f t="shared" ca="1" si="1"/>
        <v/>
      </c>
      <c r="D119" s="79" t="str" cm="1">
        <f t="array" aca="1" ref="D119" ca="1">IF(AND($A119&lt;&gt;"",$A119&lt;&gt;"fin"),IF(INDEX(Recettes!$A$2:$O$5000,$B119,D$1)="","",INDEX(Recettes!$A$2:$O$5000,$B119,D$1)),"")</f>
        <v/>
      </c>
      <c r="E119" t="str" cm="1">
        <f t="array" aca="1" ref="E119" ca="1">IF(AND($A119&lt;&gt;"",$A119&lt;&gt;"fin"),IF(INDEX(Recettes!$A$2:$O$5000,$B119,E$1)="","",INDEX(Recettes!$A$2:$O$5000,$B119,E$1)),"")</f>
        <v/>
      </c>
      <c r="F119" t="str" cm="1">
        <f t="array" aca="1" ref="F119" ca="1">IF(AND($A119&lt;&gt;"",$A119&lt;&gt;"fin"),IF(INDEX(Recettes!$A$2:$O$5000,$B119,F$1)="","",INDEX(Recettes!$A$2:$O$5000,$B119,F$1)),"")</f>
        <v/>
      </c>
      <c r="G119" s="13" t="str" cm="1">
        <f t="array" aca="1" ref="G119" ca="1">IF(AND($A119&lt;&gt;"",$A119&lt;&gt;"fin"),IF(INDEX(Recettes!$A$2:$O$5000,$B119,G$1)="","",INDEX(Recettes!$A$2:$O$5000,$B119,G$1)),"")</f>
        <v/>
      </c>
      <c r="H119" s="11" t="str" cm="1">
        <f t="array" aca="1" ref="H119" ca="1">IF(AND($A119&lt;&gt;"",$A119&lt;&gt;"fin"),IF(INDEX(Recettes!$A$2:$O$5000,$B119,H$1)="","",INDEX(Recettes!$A$2:$O$5000,$B119,H$1)),"")</f>
        <v/>
      </c>
      <c r="I119" t="str" cm="1">
        <f t="array" aca="1" ref="I119" ca="1">IF(AND($A119&lt;&gt;"",$A119&lt;&gt;"fin"),IF(INDEX(Recettes!$A$2:$O$5000,$B119,I$1)="","",INDEX(Recettes!$A$2:$O$5000,$B119,I$1)),"")</f>
        <v/>
      </c>
      <c r="J119" s="81" t="str" cm="1">
        <f t="array" aca="1" ref="J119" ca="1">IF(AND($A119&lt;&gt;"",$A119&lt;&gt;"fin"),IF(INDEX(Recettes!$A$2:$O$5000,$B119,J$1)="","",INDEX(Recettes!$A$2:$O$5000,$B119,J$1)),"")</f>
        <v/>
      </c>
      <c r="K119" s="81" t="str" cm="1">
        <f t="array" aca="1" ref="K119" ca="1">IF(AND($A119&lt;&gt;"",$A119&lt;&gt;"fin"),IF(INDEX(Recettes!$A$2:$T$5000,$B119,K$1)="","",INDEX(Recettes!$A$2:$T$5000,$B119,K$1)),"")</f>
        <v/>
      </c>
      <c r="L119" s="81" t="str" cm="1">
        <f t="array" aca="1" ref="L119" ca="1">IF(AND($A119&lt;&gt;"",$A119&lt;&gt;"fin"),IF(INDEX(Recettes!$A$2:$T$5000,$B119,L$1)="","",INDEX(Recettes!$A$2:$T$5000,$B119,L$1)),"")</f>
        <v/>
      </c>
      <c r="M119" s="81" t="str" cm="1">
        <f t="array" aca="1" ref="M119" ca="1">IF(AND($A119&lt;&gt;"",$A119&lt;&gt;"fin"),IF(INDEX(Recettes!$A$2:$T$5000,$B119,M$1)="","",INDEX(Recettes!$A$2:$T$5000,$B119,M$1)),"")</f>
        <v/>
      </c>
      <c r="N119" s="81" t="str" cm="1">
        <f t="array" aca="1" ref="N119" ca="1">IF(AND($A119&lt;&gt;"",$A119&lt;&gt;"fin"),IF(INDEX(Recettes!$A$2:$T$5000,$B119,N$1)="","",INDEX(Recettes!$A$2:$T$5000,$B119,N$1)),"")</f>
        <v/>
      </c>
      <c r="O119" s="81" t="str" cm="1">
        <f t="array" aca="1" ref="O119" ca="1">IF(AND($A119&lt;&gt;"",$A119&lt;&gt;"fin"),IF(INDEX(Recettes!$A$2:$T$5000,$B119,O$1)="","",INDEX(Recettes!$A$2:$T$5000,$B119,O$1)),"")</f>
        <v/>
      </c>
      <c r="P119" s="81" t="str" cm="1">
        <f t="array" aca="1" ref="P119" ca="1">IF(AND($A119&lt;&gt;"",$A119&lt;&gt;"fin"),IF(INDEX(Recettes!$A$2:$T$5000,$B119,P$1)="","",INDEX(Recettes!$A$2:$T$5000,$B119,P$1)),"")</f>
        <v/>
      </c>
      <c r="Q119" s="81" t="str" cm="1">
        <f t="array" aca="1" ref="Q119" ca="1">IF(AND($A119&lt;&gt;"",$A119&lt;&gt;"fin"),IF(INDEX(Recettes!$A$2:$T$5000,$B119,Q$1)="","",INDEX(Recettes!$A$2:$T$5000,$B119,Q$1)),"")</f>
        <v/>
      </c>
      <c r="R119" s="81" t="str" cm="1">
        <f t="array" aca="1" ref="R119" ca="1">IF(AND($A119&lt;&gt;"",$A119&lt;&gt;"fin"),IF(INDEX(Recettes!$A$2:$T$5000,$B119,R$1)="","",INDEX(Recettes!$A$2:$T$5000,$B119,R$1)),"")</f>
        <v/>
      </c>
      <c r="S119" s="81" t="str" cm="1">
        <f t="array" aca="1" ref="S119" ca="1">IF(AND($A119&lt;&gt;"",$A119&lt;&gt;"fin"),IF(INDEX(Recettes!$A$2:$T$5000,$B119,S$1)="","",INDEX(Recettes!$A$2:$T$5000,$B119,S$1)),"")</f>
        <v/>
      </c>
      <c r="T119" s="81" t="str" cm="1">
        <f t="array" aca="1" ref="T119" ca="1">IF(AND($A119&lt;&gt;"",$A119&lt;&gt;"fin"),IF(INDEX(Recettes!$A$2:$T$5000,$B119,T$1)="","",INDEX(Recettes!$A$2:$T$5000,$B119,T$1)),"")</f>
        <v/>
      </c>
    </row>
    <row r="120" spans="1:20" x14ac:dyDescent="0.25">
      <c r="A120" t="str">
        <f ca="1">IF(OR(A119="",A119="fin"),"",IF(ISNA(MATCH($F$3,OFFSET(Recettes!$F$2:$F$5000,B119,0),0)),"fin",MATCH($F$3,OFFSET(Recettes!$F$2:$F$5000,B119,0),0)))</f>
        <v/>
      </c>
      <c r="B120" t="str">
        <f t="shared" ca="1" si="1"/>
        <v/>
      </c>
      <c r="D120" s="79" t="str" cm="1">
        <f t="array" aca="1" ref="D120" ca="1">IF(AND($A120&lt;&gt;"",$A120&lt;&gt;"fin"),IF(INDEX(Recettes!$A$2:$O$5000,$B120,D$1)="","",INDEX(Recettes!$A$2:$O$5000,$B120,D$1)),"")</f>
        <v/>
      </c>
      <c r="E120" t="str" cm="1">
        <f t="array" aca="1" ref="E120" ca="1">IF(AND($A120&lt;&gt;"",$A120&lt;&gt;"fin"),IF(INDEX(Recettes!$A$2:$O$5000,$B120,E$1)="","",INDEX(Recettes!$A$2:$O$5000,$B120,E$1)),"")</f>
        <v/>
      </c>
      <c r="F120" t="str" cm="1">
        <f t="array" aca="1" ref="F120" ca="1">IF(AND($A120&lt;&gt;"",$A120&lt;&gt;"fin"),IF(INDEX(Recettes!$A$2:$O$5000,$B120,F$1)="","",INDEX(Recettes!$A$2:$O$5000,$B120,F$1)),"")</f>
        <v/>
      </c>
      <c r="G120" s="13" t="str" cm="1">
        <f t="array" aca="1" ref="G120" ca="1">IF(AND($A120&lt;&gt;"",$A120&lt;&gt;"fin"),IF(INDEX(Recettes!$A$2:$O$5000,$B120,G$1)="","",INDEX(Recettes!$A$2:$O$5000,$B120,G$1)),"")</f>
        <v/>
      </c>
      <c r="H120" s="11" t="str" cm="1">
        <f t="array" aca="1" ref="H120" ca="1">IF(AND($A120&lt;&gt;"",$A120&lt;&gt;"fin"),IF(INDEX(Recettes!$A$2:$O$5000,$B120,H$1)="","",INDEX(Recettes!$A$2:$O$5000,$B120,H$1)),"")</f>
        <v/>
      </c>
      <c r="I120" t="str" cm="1">
        <f t="array" aca="1" ref="I120" ca="1">IF(AND($A120&lt;&gt;"",$A120&lt;&gt;"fin"),IF(INDEX(Recettes!$A$2:$O$5000,$B120,I$1)="","",INDEX(Recettes!$A$2:$O$5000,$B120,I$1)),"")</f>
        <v/>
      </c>
      <c r="J120" s="81" t="str" cm="1">
        <f t="array" aca="1" ref="J120" ca="1">IF(AND($A120&lt;&gt;"",$A120&lt;&gt;"fin"),IF(INDEX(Recettes!$A$2:$O$5000,$B120,J$1)="","",INDEX(Recettes!$A$2:$O$5000,$B120,J$1)),"")</f>
        <v/>
      </c>
      <c r="K120" s="81" t="str" cm="1">
        <f t="array" aca="1" ref="K120" ca="1">IF(AND($A120&lt;&gt;"",$A120&lt;&gt;"fin"),IF(INDEX(Recettes!$A$2:$T$5000,$B120,K$1)="","",INDEX(Recettes!$A$2:$T$5000,$B120,K$1)),"")</f>
        <v/>
      </c>
      <c r="L120" s="81" t="str" cm="1">
        <f t="array" aca="1" ref="L120" ca="1">IF(AND($A120&lt;&gt;"",$A120&lt;&gt;"fin"),IF(INDEX(Recettes!$A$2:$T$5000,$B120,L$1)="","",INDEX(Recettes!$A$2:$T$5000,$B120,L$1)),"")</f>
        <v/>
      </c>
      <c r="M120" s="81" t="str" cm="1">
        <f t="array" aca="1" ref="M120" ca="1">IF(AND($A120&lt;&gt;"",$A120&lt;&gt;"fin"),IF(INDEX(Recettes!$A$2:$T$5000,$B120,M$1)="","",INDEX(Recettes!$A$2:$T$5000,$B120,M$1)),"")</f>
        <v/>
      </c>
      <c r="N120" s="81" t="str" cm="1">
        <f t="array" aca="1" ref="N120" ca="1">IF(AND($A120&lt;&gt;"",$A120&lt;&gt;"fin"),IF(INDEX(Recettes!$A$2:$T$5000,$B120,N$1)="","",INDEX(Recettes!$A$2:$T$5000,$B120,N$1)),"")</f>
        <v/>
      </c>
      <c r="O120" s="81" t="str" cm="1">
        <f t="array" aca="1" ref="O120" ca="1">IF(AND($A120&lt;&gt;"",$A120&lt;&gt;"fin"),IF(INDEX(Recettes!$A$2:$T$5000,$B120,O$1)="","",INDEX(Recettes!$A$2:$T$5000,$B120,O$1)),"")</f>
        <v/>
      </c>
      <c r="P120" s="81" t="str" cm="1">
        <f t="array" aca="1" ref="P120" ca="1">IF(AND($A120&lt;&gt;"",$A120&lt;&gt;"fin"),IF(INDEX(Recettes!$A$2:$T$5000,$B120,P$1)="","",INDEX(Recettes!$A$2:$T$5000,$B120,P$1)),"")</f>
        <v/>
      </c>
      <c r="Q120" s="81" t="str" cm="1">
        <f t="array" aca="1" ref="Q120" ca="1">IF(AND($A120&lt;&gt;"",$A120&lt;&gt;"fin"),IF(INDEX(Recettes!$A$2:$T$5000,$B120,Q$1)="","",INDEX(Recettes!$A$2:$T$5000,$B120,Q$1)),"")</f>
        <v/>
      </c>
      <c r="R120" s="81" t="str" cm="1">
        <f t="array" aca="1" ref="R120" ca="1">IF(AND($A120&lt;&gt;"",$A120&lt;&gt;"fin"),IF(INDEX(Recettes!$A$2:$T$5000,$B120,R$1)="","",INDEX(Recettes!$A$2:$T$5000,$B120,R$1)),"")</f>
        <v/>
      </c>
      <c r="S120" s="81" t="str" cm="1">
        <f t="array" aca="1" ref="S120" ca="1">IF(AND($A120&lt;&gt;"",$A120&lt;&gt;"fin"),IF(INDEX(Recettes!$A$2:$T$5000,$B120,S$1)="","",INDEX(Recettes!$A$2:$T$5000,$B120,S$1)),"")</f>
        <v/>
      </c>
      <c r="T120" s="81" t="str" cm="1">
        <f t="array" aca="1" ref="T120" ca="1">IF(AND($A120&lt;&gt;"",$A120&lt;&gt;"fin"),IF(INDEX(Recettes!$A$2:$T$5000,$B120,T$1)="","",INDEX(Recettes!$A$2:$T$5000,$B120,T$1)),"")</f>
        <v/>
      </c>
    </row>
    <row r="121" spans="1:20" x14ac:dyDescent="0.25">
      <c r="A121" t="str">
        <f ca="1">IF(OR(A120="",A120="fin"),"",IF(ISNA(MATCH($F$3,OFFSET(Recettes!$F$2:$F$5000,B120,0),0)),"fin",MATCH($F$3,OFFSET(Recettes!$F$2:$F$5000,B120,0),0)))</f>
        <v/>
      </c>
      <c r="B121" t="str">
        <f t="shared" ca="1" si="1"/>
        <v/>
      </c>
      <c r="D121" s="79" t="str" cm="1">
        <f t="array" aca="1" ref="D121" ca="1">IF(AND($A121&lt;&gt;"",$A121&lt;&gt;"fin"),IF(INDEX(Recettes!$A$2:$O$5000,$B121,D$1)="","",INDEX(Recettes!$A$2:$O$5000,$B121,D$1)),"")</f>
        <v/>
      </c>
      <c r="E121" t="str" cm="1">
        <f t="array" aca="1" ref="E121" ca="1">IF(AND($A121&lt;&gt;"",$A121&lt;&gt;"fin"),IF(INDEX(Recettes!$A$2:$O$5000,$B121,E$1)="","",INDEX(Recettes!$A$2:$O$5000,$B121,E$1)),"")</f>
        <v/>
      </c>
      <c r="F121" t="str" cm="1">
        <f t="array" aca="1" ref="F121" ca="1">IF(AND($A121&lt;&gt;"",$A121&lt;&gt;"fin"),IF(INDEX(Recettes!$A$2:$O$5000,$B121,F$1)="","",INDEX(Recettes!$A$2:$O$5000,$B121,F$1)),"")</f>
        <v/>
      </c>
      <c r="G121" s="13" t="str" cm="1">
        <f t="array" aca="1" ref="G121" ca="1">IF(AND($A121&lt;&gt;"",$A121&lt;&gt;"fin"),IF(INDEX(Recettes!$A$2:$O$5000,$B121,G$1)="","",INDEX(Recettes!$A$2:$O$5000,$B121,G$1)),"")</f>
        <v/>
      </c>
      <c r="H121" s="11" t="str" cm="1">
        <f t="array" aca="1" ref="H121" ca="1">IF(AND($A121&lt;&gt;"",$A121&lt;&gt;"fin"),IF(INDEX(Recettes!$A$2:$O$5000,$B121,H$1)="","",INDEX(Recettes!$A$2:$O$5000,$B121,H$1)),"")</f>
        <v/>
      </c>
      <c r="I121" t="str" cm="1">
        <f t="array" aca="1" ref="I121" ca="1">IF(AND($A121&lt;&gt;"",$A121&lt;&gt;"fin"),IF(INDEX(Recettes!$A$2:$O$5000,$B121,I$1)="","",INDEX(Recettes!$A$2:$O$5000,$B121,I$1)),"")</f>
        <v/>
      </c>
      <c r="J121" s="81" t="str" cm="1">
        <f t="array" aca="1" ref="J121" ca="1">IF(AND($A121&lt;&gt;"",$A121&lt;&gt;"fin"),IF(INDEX(Recettes!$A$2:$O$5000,$B121,J$1)="","",INDEX(Recettes!$A$2:$O$5000,$B121,J$1)),"")</f>
        <v/>
      </c>
      <c r="K121" s="81" t="str" cm="1">
        <f t="array" aca="1" ref="K121" ca="1">IF(AND($A121&lt;&gt;"",$A121&lt;&gt;"fin"),IF(INDEX(Recettes!$A$2:$T$5000,$B121,K$1)="","",INDEX(Recettes!$A$2:$T$5000,$B121,K$1)),"")</f>
        <v/>
      </c>
      <c r="L121" s="81" t="str" cm="1">
        <f t="array" aca="1" ref="L121" ca="1">IF(AND($A121&lt;&gt;"",$A121&lt;&gt;"fin"),IF(INDEX(Recettes!$A$2:$T$5000,$B121,L$1)="","",INDEX(Recettes!$A$2:$T$5000,$B121,L$1)),"")</f>
        <v/>
      </c>
      <c r="M121" s="81" t="str" cm="1">
        <f t="array" aca="1" ref="M121" ca="1">IF(AND($A121&lt;&gt;"",$A121&lt;&gt;"fin"),IF(INDEX(Recettes!$A$2:$T$5000,$B121,M$1)="","",INDEX(Recettes!$A$2:$T$5000,$B121,M$1)),"")</f>
        <v/>
      </c>
      <c r="N121" s="81" t="str" cm="1">
        <f t="array" aca="1" ref="N121" ca="1">IF(AND($A121&lt;&gt;"",$A121&lt;&gt;"fin"),IF(INDEX(Recettes!$A$2:$T$5000,$B121,N$1)="","",INDEX(Recettes!$A$2:$T$5000,$B121,N$1)),"")</f>
        <v/>
      </c>
      <c r="O121" s="81" t="str" cm="1">
        <f t="array" aca="1" ref="O121" ca="1">IF(AND($A121&lt;&gt;"",$A121&lt;&gt;"fin"),IF(INDEX(Recettes!$A$2:$T$5000,$B121,O$1)="","",INDEX(Recettes!$A$2:$T$5000,$B121,O$1)),"")</f>
        <v/>
      </c>
      <c r="P121" s="81" t="str" cm="1">
        <f t="array" aca="1" ref="P121" ca="1">IF(AND($A121&lt;&gt;"",$A121&lt;&gt;"fin"),IF(INDEX(Recettes!$A$2:$T$5000,$B121,P$1)="","",INDEX(Recettes!$A$2:$T$5000,$B121,P$1)),"")</f>
        <v/>
      </c>
      <c r="Q121" s="81" t="str" cm="1">
        <f t="array" aca="1" ref="Q121" ca="1">IF(AND($A121&lt;&gt;"",$A121&lt;&gt;"fin"),IF(INDEX(Recettes!$A$2:$T$5000,$B121,Q$1)="","",INDEX(Recettes!$A$2:$T$5000,$B121,Q$1)),"")</f>
        <v/>
      </c>
      <c r="R121" s="81" t="str" cm="1">
        <f t="array" aca="1" ref="R121" ca="1">IF(AND($A121&lt;&gt;"",$A121&lt;&gt;"fin"),IF(INDEX(Recettes!$A$2:$T$5000,$B121,R$1)="","",INDEX(Recettes!$A$2:$T$5000,$B121,R$1)),"")</f>
        <v/>
      </c>
      <c r="S121" s="81" t="str" cm="1">
        <f t="array" aca="1" ref="S121" ca="1">IF(AND($A121&lt;&gt;"",$A121&lt;&gt;"fin"),IF(INDEX(Recettes!$A$2:$T$5000,$B121,S$1)="","",INDEX(Recettes!$A$2:$T$5000,$B121,S$1)),"")</f>
        <v/>
      </c>
      <c r="T121" s="81" t="str" cm="1">
        <f t="array" aca="1" ref="T121" ca="1">IF(AND($A121&lt;&gt;"",$A121&lt;&gt;"fin"),IF(INDEX(Recettes!$A$2:$T$5000,$B121,T$1)="","",INDEX(Recettes!$A$2:$T$5000,$B121,T$1)),"")</f>
        <v/>
      </c>
    </row>
    <row r="122" spans="1:20" x14ac:dyDescent="0.25">
      <c r="A122" t="str">
        <f ca="1">IF(OR(A121="",A121="fin"),"",IF(ISNA(MATCH($F$3,OFFSET(Recettes!$F$2:$F$5000,B121,0),0)),"fin",MATCH($F$3,OFFSET(Recettes!$F$2:$F$5000,B121,0),0)))</f>
        <v/>
      </c>
      <c r="B122" t="str">
        <f t="shared" ca="1" si="1"/>
        <v/>
      </c>
      <c r="D122" s="79" t="str" cm="1">
        <f t="array" aca="1" ref="D122" ca="1">IF(AND($A122&lt;&gt;"",$A122&lt;&gt;"fin"),IF(INDEX(Recettes!$A$2:$O$5000,$B122,D$1)="","",INDEX(Recettes!$A$2:$O$5000,$B122,D$1)),"")</f>
        <v/>
      </c>
      <c r="E122" t="str" cm="1">
        <f t="array" aca="1" ref="E122" ca="1">IF(AND($A122&lt;&gt;"",$A122&lt;&gt;"fin"),IF(INDEX(Recettes!$A$2:$O$5000,$B122,E$1)="","",INDEX(Recettes!$A$2:$O$5000,$B122,E$1)),"")</f>
        <v/>
      </c>
      <c r="F122" t="str" cm="1">
        <f t="array" aca="1" ref="F122" ca="1">IF(AND($A122&lt;&gt;"",$A122&lt;&gt;"fin"),IF(INDEX(Recettes!$A$2:$O$5000,$B122,F$1)="","",INDEX(Recettes!$A$2:$O$5000,$B122,F$1)),"")</f>
        <v/>
      </c>
      <c r="G122" s="13" t="str" cm="1">
        <f t="array" aca="1" ref="G122" ca="1">IF(AND($A122&lt;&gt;"",$A122&lt;&gt;"fin"),IF(INDEX(Recettes!$A$2:$O$5000,$B122,G$1)="","",INDEX(Recettes!$A$2:$O$5000,$B122,G$1)),"")</f>
        <v/>
      </c>
      <c r="H122" s="11" t="str" cm="1">
        <f t="array" aca="1" ref="H122" ca="1">IF(AND($A122&lt;&gt;"",$A122&lt;&gt;"fin"),IF(INDEX(Recettes!$A$2:$O$5000,$B122,H$1)="","",INDEX(Recettes!$A$2:$O$5000,$B122,H$1)),"")</f>
        <v/>
      </c>
      <c r="I122" t="str" cm="1">
        <f t="array" aca="1" ref="I122" ca="1">IF(AND($A122&lt;&gt;"",$A122&lt;&gt;"fin"),IF(INDEX(Recettes!$A$2:$O$5000,$B122,I$1)="","",INDEX(Recettes!$A$2:$O$5000,$B122,I$1)),"")</f>
        <v/>
      </c>
      <c r="J122" s="81" t="str" cm="1">
        <f t="array" aca="1" ref="J122" ca="1">IF(AND($A122&lt;&gt;"",$A122&lt;&gt;"fin"),IF(INDEX(Recettes!$A$2:$O$5000,$B122,J$1)="","",INDEX(Recettes!$A$2:$O$5000,$B122,J$1)),"")</f>
        <v/>
      </c>
      <c r="K122" s="81" t="str" cm="1">
        <f t="array" aca="1" ref="K122" ca="1">IF(AND($A122&lt;&gt;"",$A122&lt;&gt;"fin"),IF(INDEX(Recettes!$A$2:$T$5000,$B122,K$1)="","",INDEX(Recettes!$A$2:$T$5000,$B122,K$1)),"")</f>
        <v/>
      </c>
      <c r="L122" s="81" t="str" cm="1">
        <f t="array" aca="1" ref="L122" ca="1">IF(AND($A122&lt;&gt;"",$A122&lt;&gt;"fin"),IF(INDEX(Recettes!$A$2:$T$5000,$B122,L$1)="","",INDEX(Recettes!$A$2:$T$5000,$B122,L$1)),"")</f>
        <v/>
      </c>
      <c r="M122" s="81" t="str" cm="1">
        <f t="array" aca="1" ref="M122" ca="1">IF(AND($A122&lt;&gt;"",$A122&lt;&gt;"fin"),IF(INDEX(Recettes!$A$2:$T$5000,$B122,M$1)="","",INDEX(Recettes!$A$2:$T$5000,$B122,M$1)),"")</f>
        <v/>
      </c>
      <c r="N122" s="81" t="str" cm="1">
        <f t="array" aca="1" ref="N122" ca="1">IF(AND($A122&lt;&gt;"",$A122&lt;&gt;"fin"),IF(INDEX(Recettes!$A$2:$T$5000,$B122,N$1)="","",INDEX(Recettes!$A$2:$T$5000,$B122,N$1)),"")</f>
        <v/>
      </c>
      <c r="O122" s="81" t="str" cm="1">
        <f t="array" aca="1" ref="O122" ca="1">IF(AND($A122&lt;&gt;"",$A122&lt;&gt;"fin"),IF(INDEX(Recettes!$A$2:$T$5000,$B122,O$1)="","",INDEX(Recettes!$A$2:$T$5000,$B122,O$1)),"")</f>
        <v/>
      </c>
      <c r="P122" s="81" t="str" cm="1">
        <f t="array" aca="1" ref="P122" ca="1">IF(AND($A122&lt;&gt;"",$A122&lt;&gt;"fin"),IF(INDEX(Recettes!$A$2:$T$5000,$B122,P$1)="","",INDEX(Recettes!$A$2:$T$5000,$B122,P$1)),"")</f>
        <v/>
      </c>
      <c r="Q122" s="81" t="str" cm="1">
        <f t="array" aca="1" ref="Q122" ca="1">IF(AND($A122&lt;&gt;"",$A122&lt;&gt;"fin"),IF(INDEX(Recettes!$A$2:$T$5000,$B122,Q$1)="","",INDEX(Recettes!$A$2:$T$5000,$B122,Q$1)),"")</f>
        <v/>
      </c>
      <c r="R122" s="81" t="str" cm="1">
        <f t="array" aca="1" ref="R122" ca="1">IF(AND($A122&lt;&gt;"",$A122&lt;&gt;"fin"),IF(INDEX(Recettes!$A$2:$T$5000,$B122,R$1)="","",INDEX(Recettes!$A$2:$T$5000,$B122,R$1)),"")</f>
        <v/>
      </c>
      <c r="S122" s="81" t="str" cm="1">
        <f t="array" aca="1" ref="S122" ca="1">IF(AND($A122&lt;&gt;"",$A122&lt;&gt;"fin"),IF(INDEX(Recettes!$A$2:$T$5000,$B122,S$1)="","",INDEX(Recettes!$A$2:$T$5000,$B122,S$1)),"")</f>
        <v/>
      </c>
      <c r="T122" s="81" t="str" cm="1">
        <f t="array" aca="1" ref="T122" ca="1">IF(AND($A122&lt;&gt;"",$A122&lt;&gt;"fin"),IF(INDEX(Recettes!$A$2:$T$5000,$B122,T$1)="","",INDEX(Recettes!$A$2:$T$5000,$B122,T$1)),"")</f>
        <v/>
      </c>
    </row>
    <row r="123" spans="1:20" x14ac:dyDescent="0.25">
      <c r="A123" t="str">
        <f ca="1">IF(OR(A122="",A122="fin"),"",IF(ISNA(MATCH($F$3,OFFSET(Recettes!$F$2:$F$5000,B122,0),0)),"fin",MATCH($F$3,OFFSET(Recettes!$F$2:$F$5000,B122,0),0)))</f>
        <v/>
      </c>
      <c r="B123" t="str">
        <f t="shared" ca="1" si="1"/>
        <v/>
      </c>
      <c r="D123" s="79" t="str" cm="1">
        <f t="array" aca="1" ref="D123" ca="1">IF(AND($A123&lt;&gt;"",$A123&lt;&gt;"fin"),IF(INDEX(Recettes!$A$2:$O$5000,$B123,D$1)="","",INDEX(Recettes!$A$2:$O$5000,$B123,D$1)),"")</f>
        <v/>
      </c>
      <c r="E123" t="str" cm="1">
        <f t="array" aca="1" ref="E123" ca="1">IF(AND($A123&lt;&gt;"",$A123&lt;&gt;"fin"),IF(INDEX(Recettes!$A$2:$O$5000,$B123,E$1)="","",INDEX(Recettes!$A$2:$O$5000,$B123,E$1)),"")</f>
        <v/>
      </c>
      <c r="F123" t="str" cm="1">
        <f t="array" aca="1" ref="F123" ca="1">IF(AND($A123&lt;&gt;"",$A123&lt;&gt;"fin"),IF(INDEX(Recettes!$A$2:$O$5000,$B123,F$1)="","",INDEX(Recettes!$A$2:$O$5000,$B123,F$1)),"")</f>
        <v/>
      </c>
      <c r="G123" s="13" t="str" cm="1">
        <f t="array" aca="1" ref="G123" ca="1">IF(AND($A123&lt;&gt;"",$A123&lt;&gt;"fin"),IF(INDEX(Recettes!$A$2:$O$5000,$B123,G$1)="","",INDEX(Recettes!$A$2:$O$5000,$B123,G$1)),"")</f>
        <v/>
      </c>
      <c r="H123" s="11" t="str" cm="1">
        <f t="array" aca="1" ref="H123" ca="1">IF(AND($A123&lt;&gt;"",$A123&lt;&gt;"fin"),IF(INDEX(Recettes!$A$2:$O$5000,$B123,H$1)="","",INDEX(Recettes!$A$2:$O$5000,$B123,H$1)),"")</f>
        <v/>
      </c>
      <c r="I123" t="str" cm="1">
        <f t="array" aca="1" ref="I123" ca="1">IF(AND($A123&lt;&gt;"",$A123&lt;&gt;"fin"),IF(INDEX(Recettes!$A$2:$O$5000,$B123,I$1)="","",INDEX(Recettes!$A$2:$O$5000,$B123,I$1)),"")</f>
        <v/>
      </c>
      <c r="J123" s="81" t="str" cm="1">
        <f t="array" aca="1" ref="J123" ca="1">IF(AND($A123&lt;&gt;"",$A123&lt;&gt;"fin"),IF(INDEX(Recettes!$A$2:$O$5000,$B123,J$1)="","",INDEX(Recettes!$A$2:$O$5000,$B123,J$1)),"")</f>
        <v/>
      </c>
      <c r="K123" s="81" t="str" cm="1">
        <f t="array" aca="1" ref="K123" ca="1">IF(AND($A123&lt;&gt;"",$A123&lt;&gt;"fin"),IF(INDEX(Recettes!$A$2:$T$5000,$B123,K$1)="","",INDEX(Recettes!$A$2:$T$5000,$B123,K$1)),"")</f>
        <v/>
      </c>
      <c r="L123" s="81" t="str" cm="1">
        <f t="array" aca="1" ref="L123" ca="1">IF(AND($A123&lt;&gt;"",$A123&lt;&gt;"fin"),IF(INDEX(Recettes!$A$2:$T$5000,$B123,L$1)="","",INDEX(Recettes!$A$2:$T$5000,$B123,L$1)),"")</f>
        <v/>
      </c>
      <c r="M123" s="81" t="str" cm="1">
        <f t="array" aca="1" ref="M123" ca="1">IF(AND($A123&lt;&gt;"",$A123&lt;&gt;"fin"),IF(INDEX(Recettes!$A$2:$T$5000,$B123,M$1)="","",INDEX(Recettes!$A$2:$T$5000,$B123,M$1)),"")</f>
        <v/>
      </c>
      <c r="N123" s="81" t="str" cm="1">
        <f t="array" aca="1" ref="N123" ca="1">IF(AND($A123&lt;&gt;"",$A123&lt;&gt;"fin"),IF(INDEX(Recettes!$A$2:$T$5000,$B123,N$1)="","",INDEX(Recettes!$A$2:$T$5000,$B123,N$1)),"")</f>
        <v/>
      </c>
      <c r="O123" s="81" t="str" cm="1">
        <f t="array" aca="1" ref="O123" ca="1">IF(AND($A123&lt;&gt;"",$A123&lt;&gt;"fin"),IF(INDEX(Recettes!$A$2:$T$5000,$B123,O$1)="","",INDEX(Recettes!$A$2:$T$5000,$B123,O$1)),"")</f>
        <v/>
      </c>
      <c r="P123" s="81" t="str" cm="1">
        <f t="array" aca="1" ref="P123" ca="1">IF(AND($A123&lt;&gt;"",$A123&lt;&gt;"fin"),IF(INDEX(Recettes!$A$2:$T$5000,$B123,P$1)="","",INDEX(Recettes!$A$2:$T$5000,$B123,P$1)),"")</f>
        <v/>
      </c>
      <c r="Q123" s="81" t="str" cm="1">
        <f t="array" aca="1" ref="Q123" ca="1">IF(AND($A123&lt;&gt;"",$A123&lt;&gt;"fin"),IF(INDEX(Recettes!$A$2:$T$5000,$B123,Q$1)="","",INDEX(Recettes!$A$2:$T$5000,$B123,Q$1)),"")</f>
        <v/>
      </c>
      <c r="R123" s="81" t="str" cm="1">
        <f t="array" aca="1" ref="R123" ca="1">IF(AND($A123&lt;&gt;"",$A123&lt;&gt;"fin"),IF(INDEX(Recettes!$A$2:$T$5000,$B123,R$1)="","",INDEX(Recettes!$A$2:$T$5000,$B123,R$1)),"")</f>
        <v/>
      </c>
      <c r="S123" s="81" t="str" cm="1">
        <f t="array" aca="1" ref="S123" ca="1">IF(AND($A123&lt;&gt;"",$A123&lt;&gt;"fin"),IF(INDEX(Recettes!$A$2:$T$5000,$B123,S$1)="","",INDEX(Recettes!$A$2:$T$5000,$B123,S$1)),"")</f>
        <v/>
      </c>
      <c r="T123" s="81" t="str" cm="1">
        <f t="array" aca="1" ref="T123" ca="1">IF(AND($A123&lt;&gt;"",$A123&lt;&gt;"fin"),IF(INDEX(Recettes!$A$2:$T$5000,$B123,T$1)="","",INDEX(Recettes!$A$2:$T$5000,$B123,T$1)),"")</f>
        <v/>
      </c>
    </row>
    <row r="124" spans="1:20" x14ac:dyDescent="0.25">
      <c r="A124" t="str">
        <f ca="1">IF(OR(A123="",A123="fin"),"",IF(ISNA(MATCH($F$3,OFFSET(Recettes!$F$2:$F$5000,B123,0),0)),"fin",MATCH($F$3,OFFSET(Recettes!$F$2:$F$5000,B123,0),0)))</f>
        <v/>
      </c>
      <c r="B124" t="str">
        <f t="shared" ca="1" si="1"/>
        <v/>
      </c>
      <c r="D124" s="79" t="str" cm="1">
        <f t="array" aca="1" ref="D124" ca="1">IF(AND($A124&lt;&gt;"",$A124&lt;&gt;"fin"),IF(INDEX(Recettes!$A$2:$O$5000,$B124,D$1)="","",INDEX(Recettes!$A$2:$O$5000,$B124,D$1)),"")</f>
        <v/>
      </c>
      <c r="E124" t="str" cm="1">
        <f t="array" aca="1" ref="E124" ca="1">IF(AND($A124&lt;&gt;"",$A124&lt;&gt;"fin"),IF(INDEX(Recettes!$A$2:$O$5000,$B124,E$1)="","",INDEX(Recettes!$A$2:$O$5000,$B124,E$1)),"")</f>
        <v/>
      </c>
      <c r="F124" t="str" cm="1">
        <f t="array" aca="1" ref="F124" ca="1">IF(AND($A124&lt;&gt;"",$A124&lt;&gt;"fin"),IF(INDEX(Recettes!$A$2:$O$5000,$B124,F$1)="","",INDEX(Recettes!$A$2:$O$5000,$B124,F$1)),"")</f>
        <v/>
      </c>
      <c r="G124" s="13" t="str" cm="1">
        <f t="array" aca="1" ref="G124" ca="1">IF(AND($A124&lt;&gt;"",$A124&lt;&gt;"fin"),IF(INDEX(Recettes!$A$2:$O$5000,$B124,G$1)="","",INDEX(Recettes!$A$2:$O$5000,$B124,G$1)),"")</f>
        <v/>
      </c>
      <c r="H124" s="11" t="str" cm="1">
        <f t="array" aca="1" ref="H124" ca="1">IF(AND($A124&lt;&gt;"",$A124&lt;&gt;"fin"),IF(INDEX(Recettes!$A$2:$O$5000,$B124,H$1)="","",INDEX(Recettes!$A$2:$O$5000,$B124,H$1)),"")</f>
        <v/>
      </c>
      <c r="I124" t="str" cm="1">
        <f t="array" aca="1" ref="I124" ca="1">IF(AND($A124&lt;&gt;"",$A124&lt;&gt;"fin"),IF(INDEX(Recettes!$A$2:$O$5000,$B124,I$1)="","",INDEX(Recettes!$A$2:$O$5000,$B124,I$1)),"")</f>
        <v/>
      </c>
      <c r="J124" s="81" t="str" cm="1">
        <f t="array" aca="1" ref="J124" ca="1">IF(AND($A124&lt;&gt;"",$A124&lt;&gt;"fin"),IF(INDEX(Recettes!$A$2:$O$5000,$B124,J$1)="","",INDEX(Recettes!$A$2:$O$5000,$B124,J$1)),"")</f>
        <v/>
      </c>
      <c r="K124" s="81" t="str" cm="1">
        <f t="array" aca="1" ref="K124" ca="1">IF(AND($A124&lt;&gt;"",$A124&lt;&gt;"fin"),IF(INDEX(Recettes!$A$2:$T$5000,$B124,K$1)="","",INDEX(Recettes!$A$2:$T$5000,$B124,K$1)),"")</f>
        <v/>
      </c>
      <c r="L124" s="81" t="str" cm="1">
        <f t="array" aca="1" ref="L124" ca="1">IF(AND($A124&lt;&gt;"",$A124&lt;&gt;"fin"),IF(INDEX(Recettes!$A$2:$T$5000,$B124,L$1)="","",INDEX(Recettes!$A$2:$T$5000,$B124,L$1)),"")</f>
        <v/>
      </c>
      <c r="M124" s="81" t="str" cm="1">
        <f t="array" aca="1" ref="M124" ca="1">IF(AND($A124&lt;&gt;"",$A124&lt;&gt;"fin"),IF(INDEX(Recettes!$A$2:$T$5000,$B124,M$1)="","",INDEX(Recettes!$A$2:$T$5000,$B124,M$1)),"")</f>
        <v/>
      </c>
      <c r="N124" s="81" t="str" cm="1">
        <f t="array" aca="1" ref="N124" ca="1">IF(AND($A124&lt;&gt;"",$A124&lt;&gt;"fin"),IF(INDEX(Recettes!$A$2:$T$5000,$B124,N$1)="","",INDEX(Recettes!$A$2:$T$5000,$B124,N$1)),"")</f>
        <v/>
      </c>
      <c r="O124" s="81" t="str" cm="1">
        <f t="array" aca="1" ref="O124" ca="1">IF(AND($A124&lt;&gt;"",$A124&lt;&gt;"fin"),IF(INDEX(Recettes!$A$2:$T$5000,$B124,O$1)="","",INDEX(Recettes!$A$2:$T$5000,$B124,O$1)),"")</f>
        <v/>
      </c>
      <c r="P124" s="81" t="str" cm="1">
        <f t="array" aca="1" ref="P124" ca="1">IF(AND($A124&lt;&gt;"",$A124&lt;&gt;"fin"),IF(INDEX(Recettes!$A$2:$T$5000,$B124,P$1)="","",INDEX(Recettes!$A$2:$T$5000,$B124,P$1)),"")</f>
        <v/>
      </c>
      <c r="Q124" s="81" t="str" cm="1">
        <f t="array" aca="1" ref="Q124" ca="1">IF(AND($A124&lt;&gt;"",$A124&lt;&gt;"fin"),IF(INDEX(Recettes!$A$2:$T$5000,$B124,Q$1)="","",INDEX(Recettes!$A$2:$T$5000,$B124,Q$1)),"")</f>
        <v/>
      </c>
      <c r="R124" s="81" t="str" cm="1">
        <f t="array" aca="1" ref="R124" ca="1">IF(AND($A124&lt;&gt;"",$A124&lt;&gt;"fin"),IF(INDEX(Recettes!$A$2:$T$5000,$B124,R$1)="","",INDEX(Recettes!$A$2:$T$5000,$B124,R$1)),"")</f>
        <v/>
      </c>
      <c r="S124" s="81" t="str" cm="1">
        <f t="array" aca="1" ref="S124" ca="1">IF(AND($A124&lt;&gt;"",$A124&lt;&gt;"fin"),IF(INDEX(Recettes!$A$2:$T$5000,$B124,S$1)="","",INDEX(Recettes!$A$2:$T$5000,$B124,S$1)),"")</f>
        <v/>
      </c>
      <c r="T124" s="81" t="str" cm="1">
        <f t="array" aca="1" ref="T124" ca="1">IF(AND($A124&lt;&gt;"",$A124&lt;&gt;"fin"),IF(INDEX(Recettes!$A$2:$T$5000,$B124,T$1)="","",INDEX(Recettes!$A$2:$T$5000,$B124,T$1)),"")</f>
        <v/>
      </c>
    </row>
    <row r="125" spans="1:20" x14ac:dyDescent="0.25">
      <c r="A125" t="str">
        <f ca="1">IF(OR(A124="",A124="fin"),"",IF(ISNA(MATCH($F$3,OFFSET(Recettes!$F$2:$F$5000,B124,0),0)),"fin",MATCH($F$3,OFFSET(Recettes!$F$2:$F$5000,B124,0),0)))</f>
        <v/>
      </c>
      <c r="B125" t="str">
        <f t="shared" ca="1" si="1"/>
        <v/>
      </c>
      <c r="D125" s="79" t="str" cm="1">
        <f t="array" aca="1" ref="D125" ca="1">IF(AND($A125&lt;&gt;"",$A125&lt;&gt;"fin"),IF(INDEX(Recettes!$A$2:$O$5000,$B125,D$1)="","",INDEX(Recettes!$A$2:$O$5000,$B125,D$1)),"")</f>
        <v/>
      </c>
      <c r="E125" t="str" cm="1">
        <f t="array" aca="1" ref="E125" ca="1">IF(AND($A125&lt;&gt;"",$A125&lt;&gt;"fin"),IF(INDEX(Recettes!$A$2:$O$5000,$B125,E$1)="","",INDEX(Recettes!$A$2:$O$5000,$B125,E$1)),"")</f>
        <v/>
      </c>
      <c r="F125" t="str" cm="1">
        <f t="array" aca="1" ref="F125" ca="1">IF(AND($A125&lt;&gt;"",$A125&lt;&gt;"fin"),IF(INDEX(Recettes!$A$2:$O$5000,$B125,F$1)="","",INDEX(Recettes!$A$2:$O$5000,$B125,F$1)),"")</f>
        <v/>
      </c>
      <c r="G125" s="13" t="str" cm="1">
        <f t="array" aca="1" ref="G125" ca="1">IF(AND($A125&lt;&gt;"",$A125&lt;&gt;"fin"),IF(INDEX(Recettes!$A$2:$O$5000,$B125,G$1)="","",INDEX(Recettes!$A$2:$O$5000,$B125,G$1)),"")</f>
        <v/>
      </c>
      <c r="H125" s="11" t="str" cm="1">
        <f t="array" aca="1" ref="H125" ca="1">IF(AND($A125&lt;&gt;"",$A125&lt;&gt;"fin"),IF(INDEX(Recettes!$A$2:$O$5000,$B125,H$1)="","",INDEX(Recettes!$A$2:$O$5000,$B125,H$1)),"")</f>
        <v/>
      </c>
      <c r="I125" t="str" cm="1">
        <f t="array" aca="1" ref="I125" ca="1">IF(AND($A125&lt;&gt;"",$A125&lt;&gt;"fin"),IF(INDEX(Recettes!$A$2:$O$5000,$B125,I$1)="","",INDEX(Recettes!$A$2:$O$5000,$B125,I$1)),"")</f>
        <v/>
      </c>
      <c r="J125" s="81" t="str" cm="1">
        <f t="array" aca="1" ref="J125" ca="1">IF(AND($A125&lt;&gt;"",$A125&lt;&gt;"fin"),IF(INDEX(Recettes!$A$2:$O$5000,$B125,J$1)="","",INDEX(Recettes!$A$2:$O$5000,$B125,J$1)),"")</f>
        <v/>
      </c>
      <c r="K125" s="81" t="str" cm="1">
        <f t="array" aca="1" ref="K125" ca="1">IF(AND($A125&lt;&gt;"",$A125&lt;&gt;"fin"),IF(INDEX(Recettes!$A$2:$T$5000,$B125,K$1)="","",INDEX(Recettes!$A$2:$T$5000,$B125,K$1)),"")</f>
        <v/>
      </c>
      <c r="L125" s="81" t="str" cm="1">
        <f t="array" aca="1" ref="L125" ca="1">IF(AND($A125&lt;&gt;"",$A125&lt;&gt;"fin"),IF(INDEX(Recettes!$A$2:$T$5000,$B125,L$1)="","",INDEX(Recettes!$A$2:$T$5000,$B125,L$1)),"")</f>
        <v/>
      </c>
      <c r="M125" s="81" t="str" cm="1">
        <f t="array" aca="1" ref="M125" ca="1">IF(AND($A125&lt;&gt;"",$A125&lt;&gt;"fin"),IF(INDEX(Recettes!$A$2:$T$5000,$B125,M$1)="","",INDEX(Recettes!$A$2:$T$5000,$B125,M$1)),"")</f>
        <v/>
      </c>
      <c r="N125" s="81" t="str" cm="1">
        <f t="array" aca="1" ref="N125" ca="1">IF(AND($A125&lt;&gt;"",$A125&lt;&gt;"fin"),IF(INDEX(Recettes!$A$2:$T$5000,$B125,N$1)="","",INDEX(Recettes!$A$2:$T$5000,$B125,N$1)),"")</f>
        <v/>
      </c>
      <c r="O125" s="81" t="str" cm="1">
        <f t="array" aca="1" ref="O125" ca="1">IF(AND($A125&lt;&gt;"",$A125&lt;&gt;"fin"),IF(INDEX(Recettes!$A$2:$T$5000,$B125,O$1)="","",INDEX(Recettes!$A$2:$T$5000,$B125,O$1)),"")</f>
        <v/>
      </c>
      <c r="P125" s="81" t="str" cm="1">
        <f t="array" aca="1" ref="P125" ca="1">IF(AND($A125&lt;&gt;"",$A125&lt;&gt;"fin"),IF(INDEX(Recettes!$A$2:$T$5000,$B125,P$1)="","",INDEX(Recettes!$A$2:$T$5000,$B125,P$1)),"")</f>
        <v/>
      </c>
      <c r="Q125" s="81" t="str" cm="1">
        <f t="array" aca="1" ref="Q125" ca="1">IF(AND($A125&lt;&gt;"",$A125&lt;&gt;"fin"),IF(INDEX(Recettes!$A$2:$T$5000,$B125,Q$1)="","",INDEX(Recettes!$A$2:$T$5000,$B125,Q$1)),"")</f>
        <v/>
      </c>
      <c r="R125" s="81" t="str" cm="1">
        <f t="array" aca="1" ref="R125" ca="1">IF(AND($A125&lt;&gt;"",$A125&lt;&gt;"fin"),IF(INDEX(Recettes!$A$2:$T$5000,$B125,R$1)="","",INDEX(Recettes!$A$2:$T$5000,$B125,R$1)),"")</f>
        <v/>
      </c>
      <c r="S125" s="81" t="str" cm="1">
        <f t="array" aca="1" ref="S125" ca="1">IF(AND($A125&lt;&gt;"",$A125&lt;&gt;"fin"),IF(INDEX(Recettes!$A$2:$T$5000,$B125,S$1)="","",INDEX(Recettes!$A$2:$T$5000,$B125,S$1)),"")</f>
        <v/>
      </c>
      <c r="T125" s="81" t="str" cm="1">
        <f t="array" aca="1" ref="T125" ca="1">IF(AND($A125&lt;&gt;"",$A125&lt;&gt;"fin"),IF(INDEX(Recettes!$A$2:$T$5000,$B125,T$1)="","",INDEX(Recettes!$A$2:$T$5000,$B125,T$1)),"")</f>
        <v/>
      </c>
    </row>
    <row r="126" spans="1:20" x14ac:dyDescent="0.25">
      <c r="A126" t="str">
        <f ca="1">IF(OR(A125="",A125="fin"),"",IF(ISNA(MATCH($F$3,OFFSET(Recettes!$F$2:$F$5000,B125,0),0)),"fin",MATCH($F$3,OFFSET(Recettes!$F$2:$F$5000,B125,0),0)))</f>
        <v/>
      </c>
      <c r="B126" t="str">
        <f t="shared" ca="1" si="1"/>
        <v/>
      </c>
      <c r="D126" s="79" t="str" cm="1">
        <f t="array" aca="1" ref="D126" ca="1">IF(AND($A126&lt;&gt;"",$A126&lt;&gt;"fin"),IF(INDEX(Recettes!$A$2:$O$5000,$B126,D$1)="","",INDEX(Recettes!$A$2:$O$5000,$B126,D$1)),"")</f>
        <v/>
      </c>
      <c r="E126" t="str" cm="1">
        <f t="array" aca="1" ref="E126" ca="1">IF(AND($A126&lt;&gt;"",$A126&lt;&gt;"fin"),IF(INDEX(Recettes!$A$2:$O$5000,$B126,E$1)="","",INDEX(Recettes!$A$2:$O$5000,$B126,E$1)),"")</f>
        <v/>
      </c>
      <c r="F126" t="str" cm="1">
        <f t="array" aca="1" ref="F126" ca="1">IF(AND($A126&lt;&gt;"",$A126&lt;&gt;"fin"),IF(INDEX(Recettes!$A$2:$O$5000,$B126,F$1)="","",INDEX(Recettes!$A$2:$O$5000,$B126,F$1)),"")</f>
        <v/>
      </c>
      <c r="G126" s="13" t="str" cm="1">
        <f t="array" aca="1" ref="G126" ca="1">IF(AND($A126&lt;&gt;"",$A126&lt;&gt;"fin"),IF(INDEX(Recettes!$A$2:$O$5000,$B126,G$1)="","",INDEX(Recettes!$A$2:$O$5000,$B126,G$1)),"")</f>
        <v/>
      </c>
      <c r="H126" s="11" t="str" cm="1">
        <f t="array" aca="1" ref="H126" ca="1">IF(AND($A126&lt;&gt;"",$A126&lt;&gt;"fin"),IF(INDEX(Recettes!$A$2:$O$5000,$B126,H$1)="","",INDEX(Recettes!$A$2:$O$5000,$B126,H$1)),"")</f>
        <v/>
      </c>
      <c r="I126" t="str" cm="1">
        <f t="array" aca="1" ref="I126" ca="1">IF(AND($A126&lt;&gt;"",$A126&lt;&gt;"fin"),IF(INDEX(Recettes!$A$2:$O$5000,$B126,I$1)="","",INDEX(Recettes!$A$2:$O$5000,$B126,I$1)),"")</f>
        <v/>
      </c>
      <c r="J126" s="81" t="str" cm="1">
        <f t="array" aca="1" ref="J126" ca="1">IF(AND($A126&lt;&gt;"",$A126&lt;&gt;"fin"),IF(INDEX(Recettes!$A$2:$O$5000,$B126,J$1)="","",INDEX(Recettes!$A$2:$O$5000,$B126,J$1)),"")</f>
        <v/>
      </c>
      <c r="K126" s="81" t="str" cm="1">
        <f t="array" aca="1" ref="K126" ca="1">IF(AND($A126&lt;&gt;"",$A126&lt;&gt;"fin"),IF(INDEX(Recettes!$A$2:$T$5000,$B126,K$1)="","",INDEX(Recettes!$A$2:$T$5000,$B126,K$1)),"")</f>
        <v/>
      </c>
      <c r="L126" s="81" t="str" cm="1">
        <f t="array" aca="1" ref="L126" ca="1">IF(AND($A126&lt;&gt;"",$A126&lt;&gt;"fin"),IF(INDEX(Recettes!$A$2:$T$5000,$B126,L$1)="","",INDEX(Recettes!$A$2:$T$5000,$B126,L$1)),"")</f>
        <v/>
      </c>
      <c r="M126" s="81" t="str" cm="1">
        <f t="array" aca="1" ref="M126" ca="1">IF(AND($A126&lt;&gt;"",$A126&lt;&gt;"fin"),IF(INDEX(Recettes!$A$2:$T$5000,$B126,M$1)="","",INDEX(Recettes!$A$2:$T$5000,$B126,M$1)),"")</f>
        <v/>
      </c>
      <c r="N126" s="81" t="str" cm="1">
        <f t="array" aca="1" ref="N126" ca="1">IF(AND($A126&lt;&gt;"",$A126&lt;&gt;"fin"),IF(INDEX(Recettes!$A$2:$T$5000,$B126,N$1)="","",INDEX(Recettes!$A$2:$T$5000,$B126,N$1)),"")</f>
        <v/>
      </c>
      <c r="O126" s="81" t="str" cm="1">
        <f t="array" aca="1" ref="O126" ca="1">IF(AND($A126&lt;&gt;"",$A126&lt;&gt;"fin"),IF(INDEX(Recettes!$A$2:$T$5000,$B126,O$1)="","",INDEX(Recettes!$A$2:$T$5000,$B126,O$1)),"")</f>
        <v/>
      </c>
      <c r="P126" s="81" t="str" cm="1">
        <f t="array" aca="1" ref="P126" ca="1">IF(AND($A126&lt;&gt;"",$A126&lt;&gt;"fin"),IF(INDEX(Recettes!$A$2:$T$5000,$B126,P$1)="","",INDEX(Recettes!$A$2:$T$5000,$B126,P$1)),"")</f>
        <v/>
      </c>
      <c r="Q126" s="81" t="str" cm="1">
        <f t="array" aca="1" ref="Q126" ca="1">IF(AND($A126&lt;&gt;"",$A126&lt;&gt;"fin"),IF(INDEX(Recettes!$A$2:$T$5000,$B126,Q$1)="","",INDEX(Recettes!$A$2:$T$5000,$B126,Q$1)),"")</f>
        <v/>
      </c>
      <c r="R126" s="81" t="str" cm="1">
        <f t="array" aca="1" ref="R126" ca="1">IF(AND($A126&lt;&gt;"",$A126&lt;&gt;"fin"),IF(INDEX(Recettes!$A$2:$T$5000,$B126,R$1)="","",INDEX(Recettes!$A$2:$T$5000,$B126,R$1)),"")</f>
        <v/>
      </c>
      <c r="S126" s="81" t="str" cm="1">
        <f t="array" aca="1" ref="S126" ca="1">IF(AND($A126&lt;&gt;"",$A126&lt;&gt;"fin"),IF(INDEX(Recettes!$A$2:$T$5000,$B126,S$1)="","",INDEX(Recettes!$A$2:$T$5000,$B126,S$1)),"")</f>
        <v/>
      </c>
      <c r="T126" s="81" t="str" cm="1">
        <f t="array" aca="1" ref="T126" ca="1">IF(AND($A126&lt;&gt;"",$A126&lt;&gt;"fin"),IF(INDEX(Recettes!$A$2:$T$5000,$B126,T$1)="","",INDEX(Recettes!$A$2:$T$5000,$B126,T$1)),"")</f>
        <v/>
      </c>
    </row>
    <row r="127" spans="1:20" x14ac:dyDescent="0.25">
      <c r="A127" t="str">
        <f ca="1">IF(OR(A126="",A126="fin"),"",IF(ISNA(MATCH($F$3,OFFSET(Recettes!$F$2:$F$5000,B126,0),0)),"fin",MATCH($F$3,OFFSET(Recettes!$F$2:$F$5000,B126,0),0)))</f>
        <v/>
      </c>
      <c r="B127" t="str">
        <f t="shared" ca="1" si="1"/>
        <v/>
      </c>
      <c r="D127" s="79" t="str" cm="1">
        <f t="array" aca="1" ref="D127" ca="1">IF(AND($A127&lt;&gt;"",$A127&lt;&gt;"fin"),IF(INDEX(Recettes!$A$2:$O$5000,$B127,D$1)="","",INDEX(Recettes!$A$2:$O$5000,$B127,D$1)),"")</f>
        <v/>
      </c>
      <c r="E127" t="str" cm="1">
        <f t="array" aca="1" ref="E127" ca="1">IF(AND($A127&lt;&gt;"",$A127&lt;&gt;"fin"),IF(INDEX(Recettes!$A$2:$O$5000,$B127,E$1)="","",INDEX(Recettes!$A$2:$O$5000,$B127,E$1)),"")</f>
        <v/>
      </c>
      <c r="F127" t="str" cm="1">
        <f t="array" aca="1" ref="F127" ca="1">IF(AND($A127&lt;&gt;"",$A127&lt;&gt;"fin"),IF(INDEX(Recettes!$A$2:$O$5000,$B127,F$1)="","",INDEX(Recettes!$A$2:$O$5000,$B127,F$1)),"")</f>
        <v/>
      </c>
      <c r="G127" s="13" t="str" cm="1">
        <f t="array" aca="1" ref="G127" ca="1">IF(AND($A127&lt;&gt;"",$A127&lt;&gt;"fin"),IF(INDEX(Recettes!$A$2:$O$5000,$B127,G$1)="","",INDEX(Recettes!$A$2:$O$5000,$B127,G$1)),"")</f>
        <v/>
      </c>
      <c r="H127" s="11" t="str" cm="1">
        <f t="array" aca="1" ref="H127" ca="1">IF(AND($A127&lt;&gt;"",$A127&lt;&gt;"fin"),IF(INDEX(Recettes!$A$2:$O$5000,$B127,H$1)="","",INDEX(Recettes!$A$2:$O$5000,$B127,H$1)),"")</f>
        <v/>
      </c>
      <c r="I127" t="str" cm="1">
        <f t="array" aca="1" ref="I127" ca="1">IF(AND($A127&lt;&gt;"",$A127&lt;&gt;"fin"),IF(INDEX(Recettes!$A$2:$O$5000,$B127,I$1)="","",INDEX(Recettes!$A$2:$O$5000,$B127,I$1)),"")</f>
        <v/>
      </c>
      <c r="J127" s="81" t="str" cm="1">
        <f t="array" aca="1" ref="J127" ca="1">IF(AND($A127&lt;&gt;"",$A127&lt;&gt;"fin"),IF(INDEX(Recettes!$A$2:$O$5000,$B127,J$1)="","",INDEX(Recettes!$A$2:$O$5000,$B127,J$1)),"")</f>
        <v/>
      </c>
      <c r="K127" s="81" t="str" cm="1">
        <f t="array" aca="1" ref="K127" ca="1">IF(AND($A127&lt;&gt;"",$A127&lt;&gt;"fin"),IF(INDEX(Recettes!$A$2:$T$5000,$B127,K$1)="","",INDEX(Recettes!$A$2:$T$5000,$B127,K$1)),"")</f>
        <v/>
      </c>
      <c r="L127" s="81" t="str" cm="1">
        <f t="array" aca="1" ref="L127" ca="1">IF(AND($A127&lt;&gt;"",$A127&lt;&gt;"fin"),IF(INDEX(Recettes!$A$2:$T$5000,$B127,L$1)="","",INDEX(Recettes!$A$2:$T$5000,$B127,L$1)),"")</f>
        <v/>
      </c>
      <c r="M127" s="81" t="str" cm="1">
        <f t="array" aca="1" ref="M127" ca="1">IF(AND($A127&lt;&gt;"",$A127&lt;&gt;"fin"),IF(INDEX(Recettes!$A$2:$T$5000,$B127,M$1)="","",INDEX(Recettes!$A$2:$T$5000,$B127,M$1)),"")</f>
        <v/>
      </c>
      <c r="N127" s="81" t="str" cm="1">
        <f t="array" aca="1" ref="N127" ca="1">IF(AND($A127&lt;&gt;"",$A127&lt;&gt;"fin"),IF(INDEX(Recettes!$A$2:$T$5000,$B127,N$1)="","",INDEX(Recettes!$A$2:$T$5000,$B127,N$1)),"")</f>
        <v/>
      </c>
      <c r="O127" s="81" t="str" cm="1">
        <f t="array" aca="1" ref="O127" ca="1">IF(AND($A127&lt;&gt;"",$A127&lt;&gt;"fin"),IF(INDEX(Recettes!$A$2:$T$5000,$B127,O$1)="","",INDEX(Recettes!$A$2:$T$5000,$B127,O$1)),"")</f>
        <v/>
      </c>
      <c r="P127" s="81" t="str" cm="1">
        <f t="array" aca="1" ref="P127" ca="1">IF(AND($A127&lt;&gt;"",$A127&lt;&gt;"fin"),IF(INDEX(Recettes!$A$2:$T$5000,$B127,P$1)="","",INDEX(Recettes!$A$2:$T$5000,$B127,P$1)),"")</f>
        <v/>
      </c>
      <c r="Q127" s="81" t="str" cm="1">
        <f t="array" aca="1" ref="Q127" ca="1">IF(AND($A127&lt;&gt;"",$A127&lt;&gt;"fin"),IF(INDEX(Recettes!$A$2:$T$5000,$B127,Q$1)="","",INDEX(Recettes!$A$2:$T$5000,$B127,Q$1)),"")</f>
        <v/>
      </c>
      <c r="R127" s="81" t="str" cm="1">
        <f t="array" aca="1" ref="R127" ca="1">IF(AND($A127&lt;&gt;"",$A127&lt;&gt;"fin"),IF(INDEX(Recettes!$A$2:$T$5000,$B127,R$1)="","",INDEX(Recettes!$A$2:$T$5000,$B127,R$1)),"")</f>
        <v/>
      </c>
      <c r="S127" s="81" t="str" cm="1">
        <f t="array" aca="1" ref="S127" ca="1">IF(AND($A127&lt;&gt;"",$A127&lt;&gt;"fin"),IF(INDEX(Recettes!$A$2:$T$5000,$B127,S$1)="","",INDEX(Recettes!$A$2:$T$5000,$B127,S$1)),"")</f>
        <v/>
      </c>
      <c r="T127" s="81" t="str" cm="1">
        <f t="array" aca="1" ref="T127" ca="1">IF(AND($A127&lt;&gt;"",$A127&lt;&gt;"fin"),IF(INDEX(Recettes!$A$2:$T$5000,$B127,T$1)="","",INDEX(Recettes!$A$2:$T$5000,$B127,T$1)),"")</f>
        <v/>
      </c>
    </row>
    <row r="128" spans="1:20" x14ac:dyDescent="0.25">
      <c r="A128" t="str">
        <f ca="1">IF(OR(A127="",A127="fin"),"",IF(ISNA(MATCH($F$3,OFFSET(Recettes!$F$2:$F$5000,B127,0),0)),"fin",MATCH($F$3,OFFSET(Recettes!$F$2:$F$5000,B127,0),0)))</f>
        <v/>
      </c>
      <c r="B128" t="str">
        <f t="shared" ca="1" si="1"/>
        <v/>
      </c>
      <c r="D128" s="79" t="str" cm="1">
        <f t="array" aca="1" ref="D128" ca="1">IF(AND($A128&lt;&gt;"",$A128&lt;&gt;"fin"),IF(INDEX(Recettes!$A$2:$O$5000,$B128,D$1)="","",INDEX(Recettes!$A$2:$O$5000,$B128,D$1)),"")</f>
        <v/>
      </c>
      <c r="E128" t="str" cm="1">
        <f t="array" aca="1" ref="E128" ca="1">IF(AND($A128&lt;&gt;"",$A128&lt;&gt;"fin"),IF(INDEX(Recettes!$A$2:$O$5000,$B128,E$1)="","",INDEX(Recettes!$A$2:$O$5000,$B128,E$1)),"")</f>
        <v/>
      </c>
      <c r="F128" t="str" cm="1">
        <f t="array" aca="1" ref="F128" ca="1">IF(AND($A128&lt;&gt;"",$A128&lt;&gt;"fin"),IF(INDEX(Recettes!$A$2:$O$5000,$B128,F$1)="","",INDEX(Recettes!$A$2:$O$5000,$B128,F$1)),"")</f>
        <v/>
      </c>
      <c r="G128" s="13" t="str" cm="1">
        <f t="array" aca="1" ref="G128" ca="1">IF(AND($A128&lt;&gt;"",$A128&lt;&gt;"fin"),IF(INDEX(Recettes!$A$2:$O$5000,$B128,G$1)="","",INDEX(Recettes!$A$2:$O$5000,$B128,G$1)),"")</f>
        <v/>
      </c>
      <c r="H128" s="11" t="str" cm="1">
        <f t="array" aca="1" ref="H128" ca="1">IF(AND($A128&lt;&gt;"",$A128&lt;&gt;"fin"),IF(INDEX(Recettes!$A$2:$O$5000,$B128,H$1)="","",INDEX(Recettes!$A$2:$O$5000,$B128,H$1)),"")</f>
        <v/>
      </c>
      <c r="I128" t="str" cm="1">
        <f t="array" aca="1" ref="I128" ca="1">IF(AND($A128&lt;&gt;"",$A128&lt;&gt;"fin"),IF(INDEX(Recettes!$A$2:$O$5000,$B128,I$1)="","",INDEX(Recettes!$A$2:$O$5000,$B128,I$1)),"")</f>
        <v/>
      </c>
      <c r="J128" s="81" t="str" cm="1">
        <f t="array" aca="1" ref="J128" ca="1">IF(AND($A128&lt;&gt;"",$A128&lt;&gt;"fin"),IF(INDEX(Recettes!$A$2:$O$5000,$B128,J$1)="","",INDEX(Recettes!$A$2:$O$5000,$B128,J$1)),"")</f>
        <v/>
      </c>
      <c r="K128" s="81" t="str" cm="1">
        <f t="array" aca="1" ref="K128" ca="1">IF(AND($A128&lt;&gt;"",$A128&lt;&gt;"fin"),IF(INDEX(Recettes!$A$2:$T$5000,$B128,K$1)="","",INDEX(Recettes!$A$2:$T$5000,$B128,K$1)),"")</f>
        <v/>
      </c>
      <c r="L128" s="81" t="str" cm="1">
        <f t="array" aca="1" ref="L128" ca="1">IF(AND($A128&lt;&gt;"",$A128&lt;&gt;"fin"),IF(INDEX(Recettes!$A$2:$T$5000,$B128,L$1)="","",INDEX(Recettes!$A$2:$T$5000,$B128,L$1)),"")</f>
        <v/>
      </c>
      <c r="M128" s="81" t="str" cm="1">
        <f t="array" aca="1" ref="M128" ca="1">IF(AND($A128&lt;&gt;"",$A128&lt;&gt;"fin"),IF(INDEX(Recettes!$A$2:$T$5000,$B128,M$1)="","",INDEX(Recettes!$A$2:$T$5000,$B128,M$1)),"")</f>
        <v/>
      </c>
      <c r="N128" s="81" t="str" cm="1">
        <f t="array" aca="1" ref="N128" ca="1">IF(AND($A128&lt;&gt;"",$A128&lt;&gt;"fin"),IF(INDEX(Recettes!$A$2:$T$5000,$B128,N$1)="","",INDEX(Recettes!$A$2:$T$5000,$B128,N$1)),"")</f>
        <v/>
      </c>
      <c r="O128" s="81" t="str" cm="1">
        <f t="array" aca="1" ref="O128" ca="1">IF(AND($A128&lt;&gt;"",$A128&lt;&gt;"fin"),IF(INDEX(Recettes!$A$2:$T$5000,$B128,O$1)="","",INDEX(Recettes!$A$2:$T$5000,$B128,O$1)),"")</f>
        <v/>
      </c>
      <c r="P128" s="81" t="str" cm="1">
        <f t="array" aca="1" ref="P128" ca="1">IF(AND($A128&lt;&gt;"",$A128&lt;&gt;"fin"),IF(INDEX(Recettes!$A$2:$T$5000,$B128,P$1)="","",INDEX(Recettes!$A$2:$T$5000,$B128,P$1)),"")</f>
        <v/>
      </c>
      <c r="Q128" s="81" t="str" cm="1">
        <f t="array" aca="1" ref="Q128" ca="1">IF(AND($A128&lt;&gt;"",$A128&lt;&gt;"fin"),IF(INDEX(Recettes!$A$2:$T$5000,$B128,Q$1)="","",INDEX(Recettes!$A$2:$T$5000,$B128,Q$1)),"")</f>
        <v/>
      </c>
      <c r="R128" s="81" t="str" cm="1">
        <f t="array" aca="1" ref="R128" ca="1">IF(AND($A128&lt;&gt;"",$A128&lt;&gt;"fin"),IF(INDEX(Recettes!$A$2:$T$5000,$B128,R$1)="","",INDEX(Recettes!$A$2:$T$5000,$B128,R$1)),"")</f>
        <v/>
      </c>
      <c r="S128" s="81" t="str" cm="1">
        <f t="array" aca="1" ref="S128" ca="1">IF(AND($A128&lt;&gt;"",$A128&lt;&gt;"fin"),IF(INDEX(Recettes!$A$2:$T$5000,$B128,S$1)="","",INDEX(Recettes!$A$2:$T$5000,$B128,S$1)),"")</f>
        <v/>
      </c>
      <c r="T128" s="81" t="str" cm="1">
        <f t="array" aca="1" ref="T128" ca="1">IF(AND($A128&lt;&gt;"",$A128&lt;&gt;"fin"),IF(INDEX(Recettes!$A$2:$T$5000,$B128,T$1)="","",INDEX(Recettes!$A$2:$T$5000,$B128,T$1)),"")</f>
        <v/>
      </c>
    </row>
    <row r="129" spans="1:20" x14ac:dyDescent="0.25">
      <c r="A129" t="str">
        <f ca="1">IF(OR(A128="",A128="fin"),"",IF(ISNA(MATCH($F$3,OFFSET(Recettes!$F$2:$F$5000,B128,0),0)),"fin",MATCH($F$3,OFFSET(Recettes!$F$2:$F$5000,B128,0),0)))</f>
        <v/>
      </c>
      <c r="B129" t="str">
        <f t="shared" ca="1" si="1"/>
        <v/>
      </c>
      <c r="D129" s="79" t="str" cm="1">
        <f t="array" aca="1" ref="D129" ca="1">IF(AND($A129&lt;&gt;"",$A129&lt;&gt;"fin"),IF(INDEX(Recettes!$A$2:$O$5000,$B129,D$1)="","",INDEX(Recettes!$A$2:$O$5000,$B129,D$1)),"")</f>
        <v/>
      </c>
      <c r="E129" t="str" cm="1">
        <f t="array" aca="1" ref="E129" ca="1">IF(AND($A129&lt;&gt;"",$A129&lt;&gt;"fin"),IF(INDEX(Recettes!$A$2:$O$5000,$B129,E$1)="","",INDEX(Recettes!$A$2:$O$5000,$B129,E$1)),"")</f>
        <v/>
      </c>
      <c r="F129" t="str" cm="1">
        <f t="array" aca="1" ref="F129" ca="1">IF(AND($A129&lt;&gt;"",$A129&lt;&gt;"fin"),IF(INDEX(Recettes!$A$2:$O$5000,$B129,F$1)="","",INDEX(Recettes!$A$2:$O$5000,$B129,F$1)),"")</f>
        <v/>
      </c>
      <c r="G129" s="13" t="str" cm="1">
        <f t="array" aca="1" ref="G129" ca="1">IF(AND($A129&lt;&gt;"",$A129&lt;&gt;"fin"),IF(INDEX(Recettes!$A$2:$O$5000,$B129,G$1)="","",INDEX(Recettes!$A$2:$O$5000,$B129,G$1)),"")</f>
        <v/>
      </c>
      <c r="H129" s="11" t="str" cm="1">
        <f t="array" aca="1" ref="H129" ca="1">IF(AND($A129&lt;&gt;"",$A129&lt;&gt;"fin"),IF(INDEX(Recettes!$A$2:$O$5000,$B129,H$1)="","",INDEX(Recettes!$A$2:$O$5000,$B129,H$1)),"")</f>
        <v/>
      </c>
      <c r="I129" t="str" cm="1">
        <f t="array" aca="1" ref="I129" ca="1">IF(AND($A129&lt;&gt;"",$A129&lt;&gt;"fin"),IF(INDEX(Recettes!$A$2:$O$5000,$B129,I$1)="","",INDEX(Recettes!$A$2:$O$5000,$B129,I$1)),"")</f>
        <v/>
      </c>
      <c r="J129" s="81" t="str" cm="1">
        <f t="array" aca="1" ref="J129" ca="1">IF(AND($A129&lt;&gt;"",$A129&lt;&gt;"fin"),IF(INDEX(Recettes!$A$2:$O$5000,$B129,J$1)="","",INDEX(Recettes!$A$2:$O$5000,$B129,J$1)),"")</f>
        <v/>
      </c>
      <c r="K129" s="81" t="str" cm="1">
        <f t="array" aca="1" ref="K129" ca="1">IF(AND($A129&lt;&gt;"",$A129&lt;&gt;"fin"),IF(INDEX(Recettes!$A$2:$T$5000,$B129,K$1)="","",INDEX(Recettes!$A$2:$T$5000,$B129,K$1)),"")</f>
        <v/>
      </c>
      <c r="L129" s="81" t="str" cm="1">
        <f t="array" aca="1" ref="L129" ca="1">IF(AND($A129&lt;&gt;"",$A129&lt;&gt;"fin"),IF(INDEX(Recettes!$A$2:$T$5000,$B129,L$1)="","",INDEX(Recettes!$A$2:$T$5000,$B129,L$1)),"")</f>
        <v/>
      </c>
      <c r="M129" s="81" t="str" cm="1">
        <f t="array" aca="1" ref="M129" ca="1">IF(AND($A129&lt;&gt;"",$A129&lt;&gt;"fin"),IF(INDEX(Recettes!$A$2:$T$5000,$B129,M$1)="","",INDEX(Recettes!$A$2:$T$5000,$B129,M$1)),"")</f>
        <v/>
      </c>
      <c r="N129" s="81" t="str" cm="1">
        <f t="array" aca="1" ref="N129" ca="1">IF(AND($A129&lt;&gt;"",$A129&lt;&gt;"fin"),IF(INDEX(Recettes!$A$2:$T$5000,$B129,N$1)="","",INDEX(Recettes!$A$2:$T$5000,$B129,N$1)),"")</f>
        <v/>
      </c>
      <c r="O129" s="81" t="str" cm="1">
        <f t="array" aca="1" ref="O129" ca="1">IF(AND($A129&lt;&gt;"",$A129&lt;&gt;"fin"),IF(INDEX(Recettes!$A$2:$T$5000,$B129,O$1)="","",INDEX(Recettes!$A$2:$T$5000,$B129,O$1)),"")</f>
        <v/>
      </c>
      <c r="P129" s="81" t="str" cm="1">
        <f t="array" aca="1" ref="P129" ca="1">IF(AND($A129&lt;&gt;"",$A129&lt;&gt;"fin"),IF(INDEX(Recettes!$A$2:$T$5000,$B129,P$1)="","",INDEX(Recettes!$A$2:$T$5000,$B129,P$1)),"")</f>
        <v/>
      </c>
      <c r="Q129" s="81" t="str" cm="1">
        <f t="array" aca="1" ref="Q129" ca="1">IF(AND($A129&lt;&gt;"",$A129&lt;&gt;"fin"),IF(INDEX(Recettes!$A$2:$T$5000,$B129,Q$1)="","",INDEX(Recettes!$A$2:$T$5000,$B129,Q$1)),"")</f>
        <v/>
      </c>
      <c r="R129" s="81" t="str" cm="1">
        <f t="array" aca="1" ref="R129" ca="1">IF(AND($A129&lt;&gt;"",$A129&lt;&gt;"fin"),IF(INDEX(Recettes!$A$2:$T$5000,$B129,R$1)="","",INDEX(Recettes!$A$2:$T$5000,$B129,R$1)),"")</f>
        <v/>
      </c>
      <c r="S129" s="81" t="str" cm="1">
        <f t="array" aca="1" ref="S129" ca="1">IF(AND($A129&lt;&gt;"",$A129&lt;&gt;"fin"),IF(INDEX(Recettes!$A$2:$T$5000,$B129,S$1)="","",INDEX(Recettes!$A$2:$T$5000,$B129,S$1)),"")</f>
        <v/>
      </c>
      <c r="T129" s="81" t="str" cm="1">
        <f t="array" aca="1" ref="T129" ca="1">IF(AND($A129&lt;&gt;"",$A129&lt;&gt;"fin"),IF(INDEX(Recettes!$A$2:$T$5000,$B129,T$1)="","",INDEX(Recettes!$A$2:$T$5000,$B129,T$1)),"")</f>
        <v/>
      </c>
    </row>
    <row r="130" spans="1:20" x14ac:dyDescent="0.25">
      <c r="A130" t="str">
        <f ca="1">IF(OR(A129="",A129="fin"),"",IF(ISNA(MATCH($F$3,OFFSET(Recettes!$F$2:$F$5000,B129,0),0)),"fin",MATCH($F$3,OFFSET(Recettes!$F$2:$F$5000,B129,0),0)))</f>
        <v/>
      </c>
      <c r="B130" t="str">
        <f t="shared" ca="1" si="1"/>
        <v/>
      </c>
      <c r="D130" s="79" t="str" cm="1">
        <f t="array" aca="1" ref="D130" ca="1">IF(AND($A130&lt;&gt;"",$A130&lt;&gt;"fin"),IF(INDEX(Recettes!$A$2:$O$5000,$B130,D$1)="","",INDEX(Recettes!$A$2:$O$5000,$B130,D$1)),"")</f>
        <v/>
      </c>
      <c r="E130" t="str" cm="1">
        <f t="array" aca="1" ref="E130" ca="1">IF(AND($A130&lt;&gt;"",$A130&lt;&gt;"fin"),IF(INDEX(Recettes!$A$2:$O$5000,$B130,E$1)="","",INDEX(Recettes!$A$2:$O$5000,$B130,E$1)),"")</f>
        <v/>
      </c>
      <c r="F130" t="str" cm="1">
        <f t="array" aca="1" ref="F130" ca="1">IF(AND($A130&lt;&gt;"",$A130&lt;&gt;"fin"),IF(INDEX(Recettes!$A$2:$O$5000,$B130,F$1)="","",INDEX(Recettes!$A$2:$O$5000,$B130,F$1)),"")</f>
        <v/>
      </c>
      <c r="G130" s="13" t="str" cm="1">
        <f t="array" aca="1" ref="G130" ca="1">IF(AND($A130&lt;&gt;"",$A130&lt;&gt;"fin"),IF(INDEX(Recettes!$A$2:$O$5000,$B130,G$1)="","",INDEX(Recettes!$A$2:$O$5000,$B130,G$1)),"")</f>
        <v/>
      </c>
      <c r="H130" s="11" t="str" cm="1">
        <f t="array" aca="1" ref="H130" ca="1">IF(AND($A130&lt;&gt;"",$A130&lt;&gt;"fin"),IF(INDEX(Recettes!$A$2:$O$5000,$B130,H$1)="","",INDEX(Recettes!$A$2:$O$5000,$B130,H$1)),"")</f>
        <v/>
      </c>
      <c r="I130" t="str" cm="1">
        <f t="array" aca="1" ref="I130" ca="1">IF(AND($A130&lt;&gt;"",$A130&lt;&gt;"fin"),IF(INDEX(Recettes!$A$2:$O$5000,$B130,I$1)="","",INDEX(Recettes!$A$2:$O$5000,$B130,I$1)),"")</f>
        <v/>
      </c>
      <c r="J130" s="81" t="str" cm="1">
        <f t="array" aca="1" ref="J130" ca="1">IF(AND($A130&lt;&gt;"",$A130&lt;&gt;"fin"),IF(INDEX(Recettes!$A$2:$O$5000,$B130,J$1)="","",INDEX(Recettes!$A$2:$O$5000,$B130,J$1)),"")</f>
        <v/>
      </c>
      <c r="K130" s="81" t="str" cm="1">
        <f t="array" aca="1" ref="K130" ca="1">IF(AND($A130&lt;&gt;"",$A130&lt;&gt;"fin"),IF(INDEX(Recettes!$A$2:$T$5000,$B130,K$1)="","",INDEX(Recettes!$A$2:$T$5000,$B130,K$1)),"")</f>
        <v/>
      </c>
      <c r="L130" s="81" t="str" cm="1">
        <f t="array" aca="1" ref="L130" ca="1">IF(AND($A130&lt;&gt;"",$A130&lt;&gt;"fin"),IF(INDEX(Recettes!$A$2:$T$5000,$B130,L$1)="","",INDEX(Recettes!$A$2:$T$5000,$B130,L$1)),"")</f>
        <v/>
      </c>
      <c r="M130" s="81" t="str" cm="1">
        <f t="array" aca="1" ref="M130" ca="1">IF(AND($A130&lt;&gt;"",$A130&lt;&gt;"fin"),IF(INDEX(Recettes!$A$2:$T$5000,$B130,M$1)="","",INDEX(Recettes!$A$2:$T$5000,$B130,M$1)),"")</f>
        <v/>
      </c>
      <c r="N130" s="81" t="str" cm="1">
        <f t="array" aca="1" ref="N130" ca="1">IF(AND($A130&lt;&gt;"",$A130&lt;&gt;"fin"),IF(INDEX(Recettes!$A$2:$T$5000,$B130,N$1)="","",INDEX(Recettes!$A$2:$T$5000,$B130,N$1)),"")</f>
        <v/>
      </c>
      <c r="O130" s="81" t="str" cm="1">
        <f t="array" aca="1" ref="O130" ca="1">IF(AND($A130&lt;&gt;"",$A130&lt;&gt;"fin"),IF(INDEX(Recettes!$A$2:$T$5000,$B130,O$1)="","",INDEX(Recettes!$A$2:$T$5000,$B130,O$1)),"")</f>
        <v/>
      </c>
      <c r="P130" s="81" t="str" cm="1">
        <f t="array" aca="1" ref="P130" ca="1">IF(AND($A130&lt;&gt;"",$A130&lt;&gt;"fin"),IF(INDEX(Recettes!$A$2:$T$5000,$B130,P$1)="","",INDEX(Recettes!$A$2:$T$5000,$B130,P$1)),"")</f>
        <v/>
      </c>
      <c r="Q130" s="81" t="str" cm="1">
        <f t="array" aca="1" ref="Q130" ca="1">IF(AND($A130&lt;&gt;"",$A130&lt;&gt;"fin"),IF(INDEX(Recettes!$A$2:$T$5000,$B130,Q$1)="","",INDEX(Recettes!$A$2:$T$5000,$B130,Q$1)),"")</f>
        <v/>
      </c>
      <c r="R130" s="81" t="str" cm="1">
        <f t="array" aca="1" ref="R130" ca="1">IF(AND($A130&lt;&gt;"",$A130&lt;&gt;"fin"),IF(INDEX(Recettes!$A$2:$T$5000,$B130,R$1)="","",INDEX(Recettes!$A$2:$T$5000,$B130,R$1)),"")</f>
        <v/>
      </c>
      <c r="S130" s="81" t="str" cm="1">
        <f t="array" aca="1" ref="S130" ca="1">IF(AND($A130&lt;&gt;"",$A130&lt;&gt;"fin"),IF(INDEX(Recettes!$A$2:$T$5000,$B130,S$1)="","",INDEX(Recettes!$A$2:$T$5000,$B130,S$1)),"")</f>
        <v/>
      </c>
      <c r="T130" s="81" t="str" cm="1">
        <f t="array" aca="1" ref="T130" ca="1">IF(AND($A130&lt;&gt;"",$A130&lt;&gt;"fin"),IF(INDEX(Recettes!$A$2:$T$5000,$B130,T$1)="","",INDEX(Recettes!$A$2:$T$5000,$B130,T$1)),"")</f>
        <v/>
      </c>
    </row>
    <row r="131" spans="1:20" x14ac:dyDescent="0.25">
      <c r="A131" t="str">
        <f ca="1">IF(OR(A130="",A130="fin"),"",IF(ISNA(MATCH($F$3,OFFSET(Recettes!$F$2:$F$5000,B130,0),0)),"fin",MATCH($F$3,OFFSET(Recettes!$F$2:$F$5000,B130,0),0)))</f>
        <v/>
      </c>
      <c r="B131" t="str">
        <f t="shared" ca="1" si="1"/>
        <v/>
      </c>
      <c r="D131" s="79" t="str" cm="1">
        <f t="array" aca="1" ref="D131" ca="1">IF(AND($A131&lt;&gt;"",$A131&lt;&gt;"fin"),IF(INDEX(Recettes!$A$2:$O$5000,$B131,D$1)="","",INDEX(Recettes!$A$2:$O$5000,$B131,D$1)),"")</f>
        <v/>
      </c>
      <c r="E131" t="str" cm="1">
        <f t="array" aca="1" ref="E131" ca="1">IF(AND($A131&lt;&gt;"",$A131&lt;&gt;"fin"),IF(INDEX(Recettes!$A$2:$O$5000,$B131,E$1)="","",INDEX(Recettes!$A$2:$O$5000,$B131,E$1)),"")</f>
        <v/>
      </c>
      <c r="F131" t="str" cm="1">
        <f t="array" aca="1" ref="F131" ca="1">IF(AND($A131&lt;&gt;"",$A131&lt;&gt;"fin"),IF(INDEX(Recettes!$A$2:$O$5000,$B131,F$1)="","",INDEX(Recettes!$A$2:$O$5000,$B131,F$1)),"")</f>
        <v/>
      </c>
      <c r="G131" s="13" t="str" cm="1">
        <f t="array" aca="1" ref="G131" ca="1">IF(AND($A131&lt;&gt;"",$A131&lt;&gt;"fin"),IF(INDEX(Recettes!$A$2:$O$5000,$B131,G$1)="","",INDEX(Recettes!$A$2:$O$5000,$B131,G$1)),"")</f>
        <v/>
      </c>
      <c r="H131" s="11" t="str" cm="1">
        <f t="array" aca="1" ref="H131" ca="1">IF(AND($A131&lt;&gt;"",$A131&lt;&gt;"fin"),IF(INDEX(Recettes!$A$2:$O$5000,$B131,H$1)="","",INDEX(Recettes!$A$2:$O$5000,$B131,H$1)),"")</f>
        <v/>
      </c>
      <c r="I131" t="str" cm="1">
        <f t="array" aca="1" ref="I131" ca="1">IF(AND($A131&lt;&gt;"",$A131&lt;&gt;"fin"),IF(INDEX(Recettes!$A$2:$O$5000,$B131,I$1)="","",INDEX(Recettes!$A$2:$O$5000,$B131,I$1)),"")</f>
        <v/>
      </c>
      <c r="J131" s="81" t="str" cm="1">
        <f t="array" aca="1" ref="J131" ca="1">IF(AND($A131&lt;&gt;"",$A131&lt;&gt;"fin"),IF(INDEX(Recettes!$A$2:$O$5000,$B131,J$1)="","",INDEX(Recettes!$A$2:$O$5000,$B131,J$1)),"")</f>
        <v/>
      </c>
      <c r="K131" s="81" t="str" cm="1">
        <f t="array" aca="1" ref="K131" ca="1">IF(AND($A131&lt;&gt;"",$A131&lt;&gt;"fin"),IF(INDEX(Recettes!$A$2:$T$5000,$B131,K$1)="","",INDEX(Recettes!$A$2:$T$5000,$B131,K$1)),"")</f>
        <v/>
      </c>
      <c r="L131" s="81" t="str" cm="1">
        <f t="array" aca="1" ref="L131" ca="1">IF(AND($A131&lt;&gt;"",$A131&lt;&gt;"fin"),IF(INDEX(Recettes!$A$2:$T$5000,$B131,L$1)="","",INDEX(Recettes!$A$2:$T$5000,$B131,L$1)),"")</f>
        <v/>
      </c>
      <c r="M131" s="81" t="str" cm="1">
        <f t="array" aca="1" ref="M131" ca="1">IF(AND($A131&lt;&gt;"",$A131&lt;&gt;"fin"),IF(INDEX(Recettes!$A$2:$T$5000,$B131,M$1)="","",INDEX(Recettes!$A$2:$T$5000,$B131,M$1)),"")</f>
        <v/>
      </c>
      <c r="N131" s="81" t="str" cm="1">
        <f t="array" aca="1" ref="N131" ca="1">IF(AND($A131&lt;&gt;"",$A131&lt;&gt;"fin"),IF(INDEX(Recettes!$A$2:$T$5000,$B131,N$1)="","",INDEX(Recettes!$A$2:$T$5000,$B131,N$1)),"")</f>
        <v/>
      </c>
      <c r="O131" s="81" t="str" cm="1">
        <f t="array" aca="1" ref="O131" ca="1">IF(AND($A131&lt;&gt;"",$A131&lt;&gt;"fin"),IF(INDEX(Recettes!$A$2:$T$5000,$B131,O$1)="","",INDEX(Recettes!$A$2:$T$5000,$B131,O$1)),"")</f>
        <v/>
      </c>
      <c r="P131" s="81" t="str" cm="1">
        <f t="array" aca="1" ref="P131" ca="1">IF(AND($A131&lt;&gt;"",$A131&lt;&gt;"fin"),IF(INDEX(Recettes!$A$2:$T$5000,$B131,P$1)="","",INDEX(Recettes!$A$2:$T$5000,$B131,P$1)),"")</f>
        <v/>
      </c>
      <c r="Q131" s="81" t="str" cm="1">
        <f t="array" aca="1" ref="Q131" ca="1">IF(AND($A131&lt;&gt;"",$A131&lt;&gt;"fin"),IF(INDEX(Recettes!$A$2:$T$5000,$B131,Q$1)="","",INDEX(Recettes!$A$2:$T$5000,$B131,Q$1)),"")</f>
        <v/>
      </c>
      <c r="R131" s="81" t="str" cm="1">
        <f t="array" aca="1" ref="R131" ca="1">IF(AND($A131&lt;&gt;"",$A131&lt;&gt;"fin"),IF(INDEX(Recettes!$A$2:$T$5000,$B131,R$1)="","",INDEX(Recettes!$A$2:$T$5000,$B131,R$1)),"")</f>
        <v/>
      </c>
      <c r="S131" s="81" t="str" cm="1">
        <f t="array" aca="1" ref="S131" ca="1">IF(AND($A131&lt;&gt;"",$A131&lt;&gt;"fin"),IF(INDEX(Recettes!$A$2:$T$5000,$B131,S$1)="","",INDEX(Recettes!$A$2:$T$5000,$B131,S$1)),"")</f>
        <v/>
      </c>
      <c r="T131" s="81" t="str" cm="1">
        <f t="array" aca="1" ref="T131" ca="1">IF(AND($A131&lt;&gt;"",$A131&lt;&gt;"fin"),IF(INDEX(Recettes!$A$2:$T$5000,$B131,T$1)="","",INDEX(Recettes!$A$2:$T$5000,$B131,T$1)),"")</f>
        <v/>
      </c>
    </row>
    <row r="132" spans="1:20" x14ac:dyDescent="0.25">
      <c r="A132" t="str">
        <f ca="1">IF(OR(A131="",A131="fin"),"",IF(ISNA(MATCH($F$3,OFFSET(Recettes!$F$2:$F$5000,B131,0),0)),"fin",MATCH($F$3,OFFSET(Recettes!$F$2:$F$5000,B131,0),0)))</f>
        <v/>
      </c>
      <c r="B132" t="str">
        <f t="shared" ca="1" si="1"/>
        <v/>
      </c>
      <c r="D132" s="79" t="str" cm="1">
        <f t="array" aca="1" ref="D132" ca="1">IF(AND($A132&lt;&gt;"",$A132&lt;&gt;"fin"),IF(INDEX(Recettes!$A$2:$O$5000,$B132,D$1)="","",INDEX(Recettes!$A$2:$O$5000,$B132,D$1)),"")</f>
        <v/>
      </c>
      <c r="E132" t="str" cm="1">
        <f t="array" aca="1" ref="E132" ca="1">IF(AND($A132&lt;&gt;"",$A132&lt;&gt;"fin"),IF(INDEX(Recettes!$A$2:$O$5000,$B132,E$1)="","",INDEX(Recettes!$A$2:$O$5000,$B132,E$1)),"")</f>
        <v/>
      </c>
      <c r="F132" t="str" cm="1">
        <f t="array" aca="1" ref="F132" ca="1">IF(AND($A132&lt;&gt;"",$A132&lt;&gt;"fin"),IF(INDEX(Recettes!$A$2:$O$5000,$B132,F$1)="","",INDEX(Recettes!$A$2:$O$5000,$B132,F$1)),"")</f>
        <v/>
      </c>
      <c r="G132" s="13" t="str" cm="1">
        <f t="array" aca="1" ref="G132" ca="1">IF(AND($A132&lt;&gt;"",$A132&lt;&gt;"fin"),IF(INDEX(Recettes!$A$2:$O$5000,$B132,G$1)="","",INDEX(Recettes!$A$2:$O$5000,$B132,G$1)),"")</f>
        <v/>
      </c>
      <c r="H132" s="11" t="str" cm="1">
        <f t="array" aca="1" ref="H132" ca="1">IF(AND($A132&lt;&gt;"",$A132&lt;&gt;"fin"),IF(INDEX(Recettes!$A$2:$O$5000,$B132,H$1)="","",INDEX(Recettes!$A$2:$O$5000,$B132,H$1)),"")</f>
        <v/>
      </c>
      <c r="I132" t="str" cm="1">
        <f t="array" aca="1" ref="I132" ca="1">IF(AND($A132&lt;&gt;"",$A132&lt;&gt;"fin"),IF(INDEX(Recettes!$A$2:$O$5000,$B132,I$1)="","",INDEX(Recettes!$A$2:$O$5000,$B132,I$1)),"")</f>
        <v/>
      </c>
      <c r="J132" s="81" t="str" cm="1">
        <f t="array" aca="1" ref="J132" ca="1">IF(AND($A132&lt;&gt;"",$A132&lt;&gt;"fin"),IF(INDEX(Recettes!$A$2:$O$5000,$B132,J$1)="","",INDEX(Recettes!$A$2:$O$5000,$B132,J$1)),"")</f>
        <v/>
      </c>
      <c r="K132" s="81" t="str" cm="1">
        <f t="array" aca="1" ref="K132" ca="1">IF(AND($A132&lt;&gt;"",$A132&lt;&gt;"fin"),IF(INDEX(Recettes!$A$2:$T$5000,$B132,K$1)="","",INDEX(Recettes!$A$2:$T$5000,$B132,K$1)),"")</f>
        <v/>
      </c>
      <c r="L132" s="81" t="str" cm="1">
        <f t="array" aca="1" ref="L132" ca="1">IF(AND($A132&lt;&gt;"",$A132&lt;&gt;"fin"),IF(INDEX(Recettes!$A$2:$T$5000,$B132,L$1)="","",INDEX(Recettes!$A$2:$T$5000,$B132,L$1)),"")</f>
        <v/>
      </c>
      <c r="M132" s="81" t="str" cm="1">
        <f t="array" aca="1" ref="M132" ca="1">IF(AND($A132&lt;&gt;"",$A132&lt;&gt;"fin"),IF(INDEX(Recettes!$A$2:$T$5000,$B132,M$1)="","",INDEX(Recettes!$A$2:$T$5000,$B132,M$1)),"")</f>
        <v/>
      </c>
      <c r="N132" s="81" t="str" cm="1">
        <f t="array" aca="1" ref="N132" ca="1">IF(AND($A132&lt;&gt;"",$A132&lt;&gt;"fin"),IF(INDEX(Recettes!$A$2:$T$5000,$B132,N$1)="","",INDEX(Recettes!$A$2:$T$5000,$B132,N$1)),"")</f>
        <v/>
      </c>
      <c r="O132" s="81" t="str" cm="1">
        <f t="array" aca="1" ref="O132" ca="1">IF(AND($A132&lt;&gt;"",$A132&lt;&gt;"fin"),IF(INDEX(Recettes!$A$2:$T$5000,$B132,O$1)="","",INDEX(Recettes!$A$2:$T$5000,$B132,O$1)),"")</f>
        <v/>
      </c>
      <c r="P132" s="81" t="str" cm="1">
        <f t="array" aca="1" ref="P132" ca="1">IF(AND($A132&lt;&gt;"",$A132&lt;&gt;"fin"),IF(INDEX(Recettes!$A$2:$T$5000,$B132,P$1)="","",INDEX(Recettes!$A$2:$T$5000,$B132,P$1)),"")</f>
        <v/>
      </c>
      <c r="Q132" s="81" t="str" cm="1">
        <f t="array" aca="1" ref="Q132" ca="1">IF(AND($A132&lt;&gt;"",$A132&lt;&gt;"fin"),IF(INDEX(Recettes!$A$2:$T$5000,$B132,Q$1)="","",INDEX(Recettes!$A$2:$T$5000,$B132,Q$1)),"")</f>
        <v/>
      </c>
      <c r="R132" s="81" t="str" cm="1">
        <f t="array" aca="1" ref="R132" ca="1">IF(AND($A132&lt;&gt;"",$A132&lt;&gt;"fin"),IF(INDEX(Recettes!$A$2:$T$5000,$B132,R$1)="","",INDEX(Recettes!$A$2:$T$5000,$B132,R$1)),"")</f>
        <v/>
      </c>
      <c r="S132" s="81" t="str" cm="1">
        <f t="array" aca="1" ref="S132" ca="1">IF(AND($A132&lt;&gt;"",$A132&lt;&gt;"fin"),IF(INDEX(Recettes!$A$2:$T$5000,$B132,S$1)="","",INDEX(Recettes!$A$2:$T$5000,$B132,S$1)),"")</f>
        <v/>
      </c>
      <c r="T132" s="81" t="str" cm="1">
        <f t="array" aca="1" ref="T132" ca="1">IF(AND($A132&lt;&gt;"",$A132&lt;&gt;"fin"),IF(INDEX(Recettes!$A$2:$T$5000,$B132,T$1)="","",INDEX(Recettes!$A$2:$T$5000,$B132,T$1)),"")</f>
        <v/>
      </c>
    </row>
    <row r="133" spans="1:20" x14ac:dyDescent="0.25">
      <c r="A133" t="str">
        <f ca="1">IF(OR(A132="",A132="fin"),"",IF(ISNA(MATCH($F$3,OFFSET(Recettes!$F$2:$F$5000,B132,0),0)),"fin",MATCH($F$3,OFFSET(Recettes!$F$2:$F$5000,B132,0),0)))</f>
        <v/>
      </c>
      <c r="B133" t="str">
        <f t="shared" ca="1" si="1"/>
        <v/>
      </c>
      <c r="D133" s="79" t="str" cm="1">
        <f t="array" aca="1" ref="D133" ca="1">IF(AND($A133&lt;&gt;"",$A133&lt;&gt;"fin"),IF(INDEX(Recettes!$A$2:$O$5000,$B133,D$1)="","",INDEX(Recettes!$A$2:$O$5000,$B133,D$1)),"")</f>
        <v/>
      </c>
      <c r="E133" t="str" cm="1">
        <f t="array" aca="1" ref="E133" ca="1">IF(AND($A133&lt;&gt;"",$A133&lt;&gt;"fin"),IF(INDEX(Recettes!$A$2:$O$5000,$B133,E$1)="","",INDEX(Recettes!$A$2:$O$5000,$B133,E$1)),"")</f>
        <v/>
      </c>
      <c r="F133" t="str" cm="1">
        <f t="array" aca="1" ref="F133" ca="1">IF(AND($A133&lt;&gt;"",$A133&lt;&gt;"fin"),IF(INDEX(Recettes!$A$2:$O$5000,$B133,F$1)="","",INDEX(Recettes!$A$2:$O$5000,$B133,F$1)),"")</f>
        <v/>
      </c>
      <c r="G133" s="13" t="str" cm="1">
        <f t="array" aca="1" ref="G133" ca="1">IF(AND($A133&lt;&gt;"",$A133&lt;&gt;"fin"),IF(INDEX(Recettes!$A$2:$O$5000,$B133,G$1)="","",INDEX(Recettes!$A$2:$O$5000,$B133,G$1)),"")</f>
        <v/>
      </c>
      <c r="H133" s="11" t="str" cm="1">
        <f t="array" aca="1" ref="H133" ca="1">IF(AND($A133&lt;&gt;"",$A133&lt;&gt;"fin"),IF(INDEX(Recettes!$A$2:$O$5000,$B133,H$1)="","",INDEX(Recettes!$A$2:$O$5000,$B133,H$1)),"")</f>
        <v/>
      </c>
      <c r="I133" t="str" cm="1">
        <f t="array" aca="1" ref="I133" ca="1">IF(AND($A133&lt;&gt;"",$A133&lt;&gt;"fin"),IF(INDEX(Recettes!$A$2:$O$5000,$B133,I$1)="","",INDEX(Recettes!$A$2:$O$5000,$B133,I$1)),"")</f>
        <v/>
      </c>
      <c r="J133" s="81" t="str" cm="1">
        <f t="array" aca="1" ref="J133" ca="1">IF(AND($A133&lt;&gt;"",$A133&lt;&gt;"fin"),IF(INDEX(Recettes!$A$2:$O$5000,$B133,J$1)="","",INDEX(Recettes!$A$2:$O$5000,$B133,J$1)),"")</f>
        <v/>
      </c>
      <c r="K133" s="81" t="str" cm="1">
        <f t="array" aca="1" ref="K133" ca="1">IF(AND($A133&lt;&gt;"",$A133&lt;&gt;"fin"),IF(INDEX(Recettes!$A$2:$T$5000,$B133,K$1)="","",INDEX(Recettes!$A$2:$T$5000,$B133,K$1)),"")</f>
        <v/>
      </c>
      <c r="L133" s="81" t="str" cm="1">
        <f t="array" aca="1" ref="L133" ca="1">IF(AND($A133&lt;&gt;"",$A133&lt;&gt;"fin"),IF(INDEX(Recettes!$A$2:$T$5000,$B133,L$1)="","",INDEX(Recettes!$A$2:$T$5000,$B133,L$1)),"")</f>
        <v/>
      </c>
      <c r="M133" s="81" t="str" cm="1">
        <f t="array" aca="1" ref="M133" ca="1">IF(AND($A133&lt;&gt;"",$A133&lt;&gt;"fin"),IF(INDEX(Recettes!$A$2:$T$5000,$B133,M$1)="","",INDEX(Recettes!$A$2:$T$5000,$B133,M$1)),"")</f>
        <v/>
      </c>
      <c r="N133" s="81" t="str" cm="1">
        <f t="array" aca="1" ref="N133" ca="1">IF(AND($A133&lt;&gt;"",$A133&lt;&gt;"fin"),IF(INDEX(Recettes!$A$2:$T$5000,$B133,N$1)="","",INDEX(Recettes!$A$2:$T$5000,$B133,N$1)),"")</f>
        <v/>
      </c>
      <c r="O133" s="81" t="str" cm="1">
        <f t="array" aca="1" ref="O133" ca="1">IF(AND($A133&lt;&gt;"",$A133&lt;&gt;"fin"),IF(INDEX(Recettes!$A$2:$T$5000,$B133,O$1)="","",INDEX(Recettes!$A$2:$T$5000,$B133,O$1)),"")</f>
        <v/>
      </c>
      <c r="P133" s="81" t="str" cm="1">
        <f t="array" aca="1" ref="P133" ca="1">IF(AND($A133&lt;&gt;"",$A133&lt;&gt;"fin"),IF(INDEX(Recettes!$A$2:$T$5000,$B133,P$1)="","",INDEX(Recettes!$A$2:$T$5000,$B133,P$1)),"")</f>
        <v/>
      </c>
      <c r="Q133" s="81" t="str" cm="1">
        <f t="array" aca="1" ref="Q133" ca="1">IF(AND($A133&lt;&gt;"",$A133&lt;&gt;"fin"),IF(INDEX(Recettes!$A$2:$T$5000,$B133,Q$1)="","",INDEX(Recettes!$A$2:$T$5000,$B133,Q$1)),"")</f>
        <v/>
      </c>
      <c r="R133" s="81" t="str" cm="1">
        <f t="array" aca="1" ref="R133" ca="1">IF(AND($A133&lt;&gt;"",$A133&lt;&gt;"fin"),IF(INDEX(Recettes!$A$2:$T$5000,$B133,R$1)="","",INDEX(Recettes!$A$2:$T$5000,$B133,R$1)),"")</f>
        <v/>
      </c>
      <c r="S133" s="81" t="str" cm="1">
        <f t="array" aca="1" ref="S133" ca="1">IF(AND($A133&lt;&gt;"",$A133&lt;&gt;"fin"),IF(INDEX(Recettes!$A$2:$T$5000,$B133,S$1)="","",INDEX(Recettes!$A$2:$T$5000,$B133,S$1)),"")</f>
        <v/>
      </c>
      <c r="T133" s="81" t="str" cm="1">
        <f t="array" aca="1" ref="T133" ca="1">IF(AND($A133&lt;&gt;"",$A133&lt;&gt;"fin"),IF(INDEX(Recettes!$A$2:$T$5000,$B133,T$1)="","",INDEX(Recettes!$A$2:$T$5000,$B133,T$1)),"")</f>
        <v/>
      </c>
    </row>
    <row r="134" spans="1:20" x14ac:dyDescent="0.25">
      <c r="A134" t="str">
        <f ca="1">IF(OR(A133="",A133="fin"),"",IF(ISNA(MATCH($F$3,OFFSET(Recettes!$F$2:$F$5000,B133,0),0)),"fin",MATCH($F$3,OFFSET(Recettes!$F$2:$F$5000,B133,0),0)))</f>
        <v/>
      </c>
      <c r="B134" t="str">
        <f t="shared" ca="1" si="1"/>
        <v/>
      </c>
      <c r="D134" s="79" t="str" cm="1">
        <f t="array" aca="1" ref="D134" ca="1">IF(AND($A134&lt;&gt;"",$A134&lt;&gt;"fin"),IF(INDEX(Recettes!$A$2:$O$5000,$B134,D$1)="","",INDEX(Recettes!$A$2:$O$5000,$B134,D$1)),"")</f>
        <v/>
      </c>
      <c r="E134" t="str" cm="1">
        <f t="array" aca="1" ref="E134" ca="1">IF(AND($A134&lt;&gt;"",$A134&lt;&gt;"fin"),IF(INDEX(Recettes!$A$2:$O$5000,$B134,E$1)="","",INDEX(Recettes!$A$2:$O$5000,$B134,E$1)),"")</f>
        <v/>
      </c>
      <c r="F134" t="str" cm="1">
        <f t="array" aca="1" ref="F134" ca="1">IF(AND($A134&lt;&gt;"",$A134&lt;&gt;"fin"),IF(INDEX(Recettes!$A$2:$O$5000,$B134,F$1)="","",INDEX(Recettes!$A$2:$O$5000,$B134,F$1)),"")</f>
        <v/>
      </c>
      <c r="G134" s="13" t="str" cm="1">
        <f t="array" aca="1" ref="G134" ca="1">IF(AND($A134&lt;&gt;"",$A134&lt;&gt;"fin"),IF(INDEX(Recettes!$A$2:$O$5000,$B134,G$1)="","",INDEX(Recettes!$A$2:$O$5000,$B134,G$1)),"")</f>
        <v/>
      </c>
      <c r="H134" s="11" t="str" cm="1">
        <f t="array" aca="1" ref="H134" ca="1">IF(AND($A134&lt;&gt;"",$A134&lt;&gt;"fin"),IF(INDEX(Recettes!$A$2:$O$5000,$B134,H$1)="","",INDEX(Recettes!$A$2:$O$5000,$B134,H$1)),"")</f>
        <v/>
      </c>
      <c r="I134" t="str" cm="1">
        <f t="array" aca="1" ref="I134" ca="1">IF(AND($A134&lt;&gt;"",$A134&lt;&gt;"fin"),IF(INDEX(Recettes!$A$2:$O$5000,$B134,I$1)="","",INDEX(Recettes!$A$2:$O$5000,$B134,I$1)),"")</f>
        <v/>
      </c>
      <c r="J134" s="81" t="str" cm="1">
        <f t="array" aca="1" ref="J134" ca="1">IF(AND($A134&lt;&gt;"",$A134&lt;&gt;"fin"),IF(INDEX(Recettes!$A$2:$O$5000,$B134,J$1)="","",INDEX(Recettes!$A$2:$O$5000,$B134,J$1)),"")</f>
        <v/>
      </c>
      <c r="K134" s="81" t="str" cm="1">
        <f t="array" aca="1" ref="K134" ca="1">IF(AND($A134&lt;&gt;"",$A134&lt;&gt;"fin"),IF(INDEX(Recettes!$A$2:$T$5000,$B134,K$1)="","",INDEX(Recettes!$A$2:$T$5000,$B134,K$1)),"")</f>
        <v/>
      </c>
      <c r="L134" s="81" t="str" cm="1">
        <f t="array" aca="1" ref="L134" ca="1">IF(AND($A134&lt;&gt;"",$A134&lt;&gt;"fin"),IF(INDEX(Recettes!$A$2:$T$5000,$B134,L$1)="","",INDEX(Recettes!$A$2:$T$5000,$B134,L$1)),"")</f>
        <v/>
      </c>
      <c r="M134" s="81" t="str" cm="1">
        <f t="array" aca="1" ref="M134" ca="1">IF(AND($A134&lt;&gt;"",$A134&lt;&gt;"fin"),IF(INDEX(Recettes!$A$2:$T$5000,$B134,M$1)="","",INDEX(Recettes!$A$2:$T$5000,$B134,M$1)),"")</f>
        <v/>
      </c>
      <c r="N134" s="81" t="str" cm="1">
        <f t="array" aca="1" ref="N134" ca="1">IF(AND($A134&lt;&gt;"",$A134&lt;&gt;"fin"),IF(INDEX(Recettes!$A$2:$T$5000,$B134,N$1)="","",INDEX(Recettes!$A$2:$T$5000,$B134,N$1)),"")</f>
        <v/>
      </c>
      <c r="O134" s="81" t="str" cm="1">
        <f t="array" aca="1" ref="O134" ca="1">IF(AND($A134&lt;&gt;"",$A134&lt;&gt;"fin"),IF(INDEX(Recettes!$A$2:$T$5000,$B134,O$1)="","",INDEX(Recettes!$A$2:$T$5000,$B134,O$1)),"")</f>
        <v/>
      </c>
      <c r="P134" s="81" t="str" cm="1">
        <f t="array" aca="1" ref="P134" ca="1">IF(AND($A134&lt;&gt;"",$A134&lt;&gt;"fin"),IF(INDEX(Recettes!$A$2:$T$5000,$B134,P$1)="","",INDEX(Recettes!$A$2:$T$5000,$B134,P$1)),"")</f>
        <v/>
      </c>
      <c r="Q134" s="81" t="str" cm="1">
        <f t="array" aca="1" ref="Q134" ca="1">IF(AND($A134&lt;&gt;"",$A134&lt;&gt;"fin"),IF(INDEX(Recettes!$A$2:$T$5000,$B134,Q$1)="","",INDEX(Recettes!$A$2:$T$5000,$B134,Q$1)),"")</f>
        <v/>
      </c>
      <c r="R134" s="81" t="str" cm="1">
        <f t="array" aca="1" ref="R134" ca="1">IF(AND($A134&lt;&gt;"",$A134&lt;&gt;"fin"),IF(INDEX(Recettes!$A$2:$T$5000,$B134,R$1)="","",INDEX(Recettes!$A$2:$T$5000,$B134,R$1)),"")</f>
        <v/>
      </c>
      <c r="S134" s="81" t="str" cm="1">
        <f t="array" aca="1" ref="S134" ca="1">IF(AND($A134&lt;&gt;"",$A134&lt;&gt;"fin"),IF(INDEX(Recettes!$A$2:$T$5000,$B134,S$1)="","",INDEX(Recettes!$A$2:$T$5000,$B134,S$1)),"")</f>
        <v/>
      </c>
      <c r="T134" s="81" t="str" cm="1">
        <f t="array" aca="1" ref="T134" ca="1">IF(AND($A134&lt;&gt;"",$A134&lt;&gt;"fin"),IF(INDEX(Recettes!$A$2:$T$5000,$B134,T$1)="","",INDEX(Recettes!$A$2:$T$5000,$B134,T$1)),"")</f>
        <v/>
      </c>
    </row>
    <row r="135" spans="1:20" x14ac:dyDescent="0.25">
      <c r="A135" t="str">
        <f ca="1">IF(OR(A134="",A134="fin"),"",IF(ISNA(MATCH($F$3,OFFSET(Recettes!$F$2:$F$5000,B134,0),0)),"fin",MATCH($F$3,OFFSET(Recettes!$F$2:$F$5000,B134,0),0)))</f>
        <v/>
      </c>
      <c r="B135" t="str">
        <f t="shared" ca="1" si="1"/>
        <v/>
      </c>
      <c r="D135" s="79" t="str" cm="1">
        <f t="array" aca="1" ref="D135" ca="1">IF(AND($A135&lt;&gt;"",$A135&lt;&gt;"fin"),IF(INDEX(Recettes!$A$2:$O$5000,$B135,D$1)="","",INDEX(Recettes!$A$2:$O$5000,$B135,D$1)),"")</f>
        <v/>
      </c>
      <c r="E135" t="str" cm="1">
        <f t="array" aca="1" ref="E135" ca="1">IF(AND($A135&lt;&gt;"",$A135&lt;&gt;"fin"),IF(INDEX(Recettes!$A$2:$O$5000,$B135,E$1)="","",INDEX(Recettes!$A$2:$O$5000,$B135,E$1)),"")</f>
        <v/>
      </c>
      <c r="F135" t="str" cm="1">
        <f t="array" aca="1" ref="F135" ca="1">IF(AND($A135&lt;&gt;"",$A135&lt;&gt;"fin"),IF(INDEX(Recettes!$A$2:$O$5000,$B135,F$1)="","",INDEX(Recettes!$A$2:$O$5000,$B135,F$1)),"")</f>
        <v/>
      </c>
      <c r="G135" s="13" t="str" cm="1">
        <f t="array" aca="1" ref="G135" ca="1">IF(AND($A135&lt;&gt;"",$A135&lt;&gt;"fin"),IF(INDEX(Recettes!$A$2:$O$5000,$B135,G$1)="","",INDEX(Recettes!$A$2:$O$5000,$B135,G$1)),"")</f>
        <v/>
      </c>
      <c r="H135" s="11" t="str" cm="1">
        <f t="array" aca="1" ref="H135" ca="1">IF(AND($A135&lt;&gt;"",$A135&lt;&gt;"fin"),IF(INDEX(Recettes!$A$2:$O$5000,$B135,H$1)="","",INDEX(Recettes!$A$2:$O$5000,$B135,H$1)),"")</f>
        <v/>
      </c>
      <c r="I135" t="str" cm="1">
        <f t="array" aca="1" ref="I135" ca="1">IF(AND($A135&lt;&gt;"",$A135&lt;&gt;"fin"),IF(INDEX(Recettes!$A$2:$O$5000,$B135,I$1)="","",INDEX(Recettes!$A$2:$O$5000,$B135,I$1)),"")</f>
        <v/>
      </c>
      <c r="J135" s="81" t="str" cm="1">
        <f t="array" aca="1" ref="J135" ca="1">IF(AND($A135&lt;&gt;"",$A135&lt;&gt;"fin"),IF(INDEX(Recettes!$A$2:$O$5000,$B135,J$1)="","",INDEX(Recettes!$A$2:$O$5000,$B135,J$1)),"")</f>
        <v/>
      </c>
      <c r="K135" s="81" t="str" cm="1">
        <f t="array" aca="1" ref="K135" ca="1">IF(AND($A135&lt;&gt;"",$A135&lt;&gt;"fin"),IF(INDEX(Recettes!$A$2:$T$5000,$B135,K$1)="","",INDEX(Recettes!$A$2:$T$5000,$B135,K$1)),"")</f>
        <v/>
      </c>
      <c r="L135" s="81" t="str" cm="1">
        <f t="array" aca="1" ref="L135" ca="1">IF(AND($A135&lt;&gt;"",$A135&lt;&gt;"fin"),IF(INDEX(Recettes!$A$2:$T$5000,$B135,L$1)="","",INDEX(Recettes!$A$2:$T$5000,$B135,L$1)),"")</f>
        <v/>
      </c>
      <c r="M135" s="81" t="str" cm="1">
        <f t="array" aca="1" ref="M135" ca="1">IF(AND($A135&lt;&gt;"",$A135&lt;&gt;"fin"),IF(INDEX(Recettes!$A$2:$T$5000,$B135,M$1)="","",INDEX(Recettes!$A$2:$T$5000,$B135,M$1)),"")</f>
        <v/>
      </c>
      <c r="N135" s="81" t="str" cm="1">
        <f t="array" aca="1" ref="N135" ca="1">IF(AND($A135&lt;&gt;"",$A135&lt;&gt;"fin"),IF(INDEX(Recettes!$A$2:$T$5000,$B135,N$1)="","",INDEX(Recettes!$A$2:$T$5000,$B135,N$1)),"")</f>
        <v/>
      </c>
      <c r="O135" s="81" t="str" cm="1">
        <f t="array" aca="1" ref="O135" ca="1">IF(AND($A135&lt;&gt;"",$A135&lt;&gt;"fin"),IF(INDEX(Recettes!$A$2:$T$5000,$B135,O$1)="","",INDEX(Recettes!$A$2:$T$5000,$B135,O$1)),"")</f>
        <v/>
      </c>
      <c r="P135" s="81" t="str" cm="1">
        <f t="array" aca="1" ref="P135" ca="1">IF(AND($A135&lt;&gt;"",$A135&lt;&gt;"fin"),IF(INDEX(Recettes!$A$2:$T$5000,$B135,P$1)="","",INDEX(Recettes!$A$2:$T$5000,$B135,P$1)),"")</f>
        <v/>
      </c>
      <c r="Q135" s="81" t="str" cm="1">
        <f t="array" aca="1" ref="Q135" ca="1">IF(AND($A135&lt;&gt;"",$A135&lt;&gt;"fin"),IF(INDEX(Recettes!$A$2:$T$5000,$B135,Q$1)="","",INDEX(Recettes!$A$2:$T$5000,$B135,Q$1)),"")</f>
        <v/>
      </c>
      <c r="R135" s="81" t="str" cm="1">
        <f t="array" aca="1" ref="R135" ca="1">IF(AND($A135&lt;&gt;"",$A135&lt;&gt;"fin"),IF(INDEX(Recettes!$A$2:$T$5000,$B135,R$1)="","",INDEX(Recettes!$A$2:$T$5000,$B135,R$1)),"")</f>
        <v/>
      </c>
      <c r="S135" s="81" t="str" cm="1">
        <f t="array" aca="1" ref="S135" ca="1">IF(AND($A135&lt;&gt;"",$A135&lt;&gt;"fin"),IF(INDEX(Recettes!$A$2:$T$5000,$B135,S$1)="","",INDEX(Recettes!$A$2:$T$5000,$B135,S$1)),"")</f>
        <v/>
      </c>
      <c r="T135" s="81" t="str" cm="1">
        <f t="array" aca="1" ref="T135" ca="1">IF(AND($A135&lt;&gt;"",$A135&lt;&gt;"fin"),IF(INDEX(Recettes!$A$2:$T$5000,$B135,T$1)="","",INDEX(Recettes!$A$2:$T$5000,$B135,T$1)),"")</f>
        <v/>
      </c>
    </row>
    <row r="136" spans="1:20" x14ac:dyDescent="0.25">
      <c r="A136" t="str">
        <f ca="1">IF(OR(A135="",A135="fin"),"",IF(ISNA(MATCH($F$3,OFFSET(Recettes!$F$2:$F$5000,B135,0),0)),"fin",MATCH($F$3,OFFSET(Recettes!$F$2:$F$5000,B135,0),0)))</f>
        <v/>
      </c>
      <c r="B136" t="str">
        <f t="shared" ca="1" si="1"/>
        <v/>
      </c>
      <c r="D136" s="79" t="str" cm="1">
        <f t="array" aca="1" ref="D136" ca="1">IF(AND($A136&lt;&gt;"",$A136&lt;&gt;"fin"),IF(INDEX(Recettes!$A$2:$O$5000,$B136,D$1)="","",INDEX(Recettes!$A$2:$O$5000,$B136,D$1)),"")</f>
        <v/>
      </c>
      <c r="E136" t="str" cm="1">
        <f t="array" aca="1" ref="E136" ca="1">IF(AND($A136&lt;&gt;"",$A136&lt;&gt;"fin"),IF(INDEX(Recettes!$A$2:$O$5000,$B136,E$1)="","",INDEX(Recettes!$A$2:$O$5000,$B136,E$1)),"")</f>
        <v/>
      </c>
      <c r="F136" t="str" cm="1">
        <f t="array" aca="1" ref="F136" ca="1">IF(AND($A136&lt;&gt;"",$A136&lt;&gt;"fin"),IF(INDEX(Recettes!$A$2:$O$5000,$B136,F$1)="","",INDEX(Recettes!$A$2:$O$5000,$B136,F$1)),"")</f>
        <v/>
      </c>
      <c r="G136" s="13" t="str" cm="1">
        <f t="array" aca="1" ref="G136" ca="1">IF(AND($A136&lt;&gt;"",$A136&lt;&gt;"fin"),IF(INDEX(Recettes!$A$2:$O$5000,$B136,G$1)="","",INDEX(Recettes!$A$2:$O$5000,$B136,G$1)),"")</f>
        <v/>
      </c>
      <c r="H136" s="11" t="str" cm="1">
        <f t="array" aca="1" ref="H136" ca="1">IF(AND($A136&lt;&gt;"",$A136&lt;&gt;"fin"),IF(INDEX(Recettes!$A$2:$O$5000,$B136,H$1)="","",INDEX(Recettes!$A$2:$O$5000,$B136,H$1)),"")</f>
        <v/>
      </c>
      <c r="I136" t="str" cm="1">
        <f t="array" aca="1" ref="I136" ca="1">IF(AND($A136&lt;&gt;"",$A136&lt;&gt;"fin"),IF(INDEX(Recettes!$A$2:$O$5000,$B136,I$1)="","",INDEX(Recettes!$A$2:$O$5000,$B136,I$1)),"")</f>
        <v/>
      </c>
      <c r="J136" s="81" t="str" cm="1">
        <f t="array" aca="1" ref="J136" ca="1">IF(AND($A136&lt;&gt;"",$A136&lt;&gt;"fin"),IF(INDEX(Recettes!$A$2:$O$5000,$B136,J$1)="","",INDEX(Recettes!$A$2:$O$5000,$B136,J$1)),"")</f>
        <v/>
      </c>
      <c r="K136" s="81" t="str" cm="1">
        <f t="array" aca="1" ref="K136" ca="1">IF(AND($A136&lt;&gt;"",$A136&lt;&gt;"fin"),IF(INDEX(Recettes!$A$2:$T$5000,$B136,K$1)="","",INDEX(Recettes!$A$2:$T$5000,$B136,K$1)),"")</f>
        <v/>
      </c>
      <c r="L136" s="81" t="str" cm="1">
        <f t="array" aca="1" ref="L136" ca="1">IF(AND($A136&lt;&gt;"",$A136&lt;&gt;"fin"),IF(INDEX(Recettes!$A$2:$T$5000,$B136,L$1)="","",INDEX(Recettes!$A$2:$T$5000,$B136,L$1)),"")</f>
        <v/>
      </c>
      <c r="M136" s="81" t="str" cm="1">
        <f t="array" aca="1" ref="M136" ca="1">IF(AND($A136&lt;&gt;"",$A136&lt;&gt;"fin"),IF(INDEX(Recettes!$A$2:$T$5000,$B136,M$1)="","",INDEX(Recettes!$A$2:$T$5000,$B136,M$1)),"")</f>
        <v/>
      </c>
      <c r="N136" s="81" t="str" cm="1">
        <f t="array" aca="1" ref="N136" ca="1">IF(AND($A136&lt;&gt;"",$A136&lt;&gt;"fin"),IF(INDEX(Recettes!$A$2:$T$5000,$B136,N$1)="","",INDEX(Recettes!$A$2:$T$5000,$B136,N$1)),"")</f>
        <v/>
      </c>
      <c r="O136" s="81" t="str" cm="1">
        <f t="array" aca="1" ref="O136" ca="1">IF(AND($A136&lt;&gt;"",$A136&lt;&gt;"fin"),IF(INDEX(Recettes!$A$2:$T$5000,$B136,O$1)="","",INDEX(Recettes!$A$2:$T$5000,$B136,O$1)),"")</f>
        <v/>
      </c>
      <c r="P136" s="81" t="str" cm="1">
        <f t="array" aca="1" ref="P136" ca="1">IF(AND($A136&lt;&gt;"",$A136&lt;&gt;"fin"),IF(INDEX(Recettes!$A$2:$T$5000,$B136,P$1)="","",INDEX(Recettes!$A$2:$T$5000,$B136,P$1)),"")</f>
        <v/>
      </c>
      <c r="Q136" s="81" t="str" cm="1">
        <f t="array" aca="1" ref="Q136" ca="1">IF(AND($A136&lt;&gt;"",$A136&lt;&gt;"fin"),IF(INDEX(Recettes!$A$2:$T$5000,$B136,Q$1)="","",INDEX(Recettes!$A$2:$T$5000,$B136,Q$1)),"")</f>
        <v/>
      </c>
      <c r="R136" s="81" t="str" cm="1">
        <f t="array" aca="1" ref="R136" ca="1">IF(AND($A136&lt;&gt;"",$A136&lt;&gt;"fin"),IF(INDEX(Recettes!$A$2:$T$5000,$B136,R$1)="","",INDEX(Recettes!$A$2:$T$5000,$B136,R$1)),"")</f>
        <v/>
      </c>
      <c r="S136" s="81" t="str" cm="1">
        <f t="array" aca="1" ref="S136" ca="1">IF(AND($A136&lt;&gt;"",$A136&lt;&gt;"fin"),IF(INDEX(Recettes!$A$2:$T$5000,$B136,S$1)="","",INDEX(Recettes!$A$2:$T$5000,$B136,S$1)),"")</f>
        <v/>
      </c>
      <c r="T136" s="81" t="str" cm="1">
        <f t="array" aca="1" ref="T136" ca="1">IF(AND($A136&lt;&gt;"",$A136&lt;&gt;"fin"),IF(INDEX(Recettes!$A$2:$T$5000,$B136,T$1)="","",INDEX(Recettes!$A$2:$T$5000,$B136,T$1)),"")</f>
        <v/>
      </c>
    </row>
    <row r="137" spans="1:20" x14ac:dyDescent="0.25">
      <c r="A137" t="str">
        <f ca="1">IF(OR(A136="",A136="fin"),"",IF(ISNA(MATCH($F$3,OFFSET(Recettes!$F$2:$F$5000,B136,0),0)),"fin",MATCH($F$3,OFFSET(Recettes!$F$2:$F$5000,B136,0),0)))</f>
        <v/>
      </c>
      <c r="B137" t="str">
        <f t="shared" ca="1" si="1"/>
        <v/>
      </c>
      <c r="D137" s="79" t="str" cm="1">
        <f t="array" aca="1" ref="D137" ca="1">IF(AND($A137&lt;&gt;"",$A137&lt;&gt;"fin"),IF(INDEX(Recettes!$A$2:$O$5000,$B137,D$1)="","",INDEX(Recettes!$A$2:$O$5000,$B137,D$1)),"")</f>
        <v/>
      </c>
      <c r="E137" t="str" cm="1">
        <f t="array" aca="1" ref="E137" ca="1">IF(AND($A137&lt;&gt;"",$A137&lt;&gt;"fin"),IF(INDEX(Recettes!$A$2:$O$5000,$B137,E$1)="","",INDEX(Recettes!$A$2:$O$5000,$B137,E$1)),"")</f>
        <v/>
      </c>
      <c r="F137" t="str" cm="1">
        <f t="array" aca="1" ref="F137" ca="1">IF(AND($A137&lt;&gt;"",$A137&lt;&gt;"fin"),IF(INDEX(Recettes!$A$2:$O$5000,$B137,F$1)="","",INDEX(Recettes!$A$2:$O$5000,$B137,F$1)),"")</f>
        <v/>
      </c>
      <c r="G137" s="13" t="str" cm="1">
        <f t="array" aca="1" ref="G137" ca="1">IF(AND($A137&lt;&gt;"",$A137&lt;&gt;"fin"),IF(INDEX(Recettes!$A$2:$O$5000,$B137,G$1)="","",INDEX(Recettes!$A$2:$O$5000,$B137,G$1)),"")</f>
        <v/>
      </c>
      <c r="H137" s="11" t="str" cm="1">
        <f t="array" aca="1" ref="H137" ca="1">IF(AND($A137&lt;&gt;"",$A137&lt;&gt;"fin"),IF(INDEX(Recettes!$A$2:$O$5000,$B137,H$1)="","",INDEX(Recettes!$A$2:$O$5000,$B137,H$1)),"")</f>
        <v/>
      </c>
      <c r="I137" t="str" cm="1">
        <f t="array" aca="1" ref="I137" ca="1">IF(AND($A137&lt;&gt;"",$A137&lt;&gt;"fin"),IF(INDEX(Recettes!$A$2:$O$5000,$B137,I$1)="","",INDEX(Recettes!$A$2:$O$5000,$B137,I$1)),"")</f>
        <v/>
      </c>
      <c r="J137" s="81" t="str" cm="1">
        <f t="array" aca="1" ref="J137" ca="1">IF(AND($A137&lt;&gt;"",$A137&lt;&gt;"fin"),IF(INDEX(Recettes!$A$2:$O$5000,$B137,J$1)="","",INDEX(Recettes!$A$2:$O$5000,$B137,J$1)),"")</f>
        <v/>
      </c>
      <c r="K137" s="81" t="str" cm="1">
        <f t="array" aca="1" ref="K137" ca="1">IF(AND($A137&lt;&gt;"",$A137&lt;&gt;"fin"),IF(INDEX(Recettes!$A$2:$T$5000,$B137,K$1)="","",INDEX(Recettes!$A$2:$T$5000,$B137,K$1)),"")</f>
        <v/>
      </c>
      <c r="L137" s="81" t="str" cm="1">
        <f t="array" aca="1" ref="L137" ca="1">IF(AND($A137&lt;&gt;"",$A137&lt;&gt;"fin"),IF(INDEX(Recettes!$A$2:$T$5000,$B137,L$1)="","",INDEX(Recettes!$A$2:$T$5000,$B137,L$1)),"")</f>
        <v/>
      </c>
      <c r="M137" s="81" t="str" cm="1">
        <f t="array" aca="1" ref="M137" ca="1">IF(AND($A137&lt;&gt;"",$A137&lt;&gt;"fin"),IF(INDEX(Recettes!$A$2:$T$5000,$B137,M$1)="","",INDEX(Recettes!$A$2:$T$5000,$B137,M$1)),"")</f>
        <v/>
      </c>
      <c r="N137" s="81" t="str" cm="1">
        <f t="array" aca="1" ref="N137" ca="1">IF(AND($A137&lt;&gt;"",$A137&lt;&gt;"fin"),IF(INDEX(Recettes!$A$2:$T$5000,$B137,N$1)="","",INDEX(Recettes!$A$2:$T$5000,$B137,N$1)),"")</f>
        <v/>
      </c>
      <c r="O137" s="81" t="str" cm="1">
        <f t="array" aca="1" ref="O137" ca="1">IF(AND($A137&lt;&gt;"",$A137&lt;&gt;"fin"),IF(INDEX(Recettes!$A$2:$T$5000,$B137,O$1)="","",INDEX(Recettes!$A$2:$T$5000,$B137,O$1)),"")</f>
        <v/>
      </c>
      <c r="P137" s="81" t="str" cm="1">
        <f t="array" aca="1" ref="P137" ca="1">IF(AND($A137&lt;&gt;"",$A137&lt;&gt;"fin"),IF(INDEX(Recettes!$A$2:$T$5000,$B137,P$1)="","",INDEX(Recettes!$A$2:$T$5000,$B137,P$1)),"")</f>
        <v/>
      </c>
      <c r="Q137" s="81" t="str" cm="1">
        <f t="array" aca="1" ref="Q137" ca="1">IF(AND($A137&lt;&gt;"",$A137&lt;&gt;"fin"),IF(INDEX(Recettes!$A$2:$T$5000,$B137,Q$1)="","",INDEX(Recettes!$A$2:$T$5000,$B137,Q$1)),"")</f>
        <v/>
      </c>
      <c r="R137" s="81" t="str" cm="1">
        <f t="array" aca="1" ref="R137" ca="1">IF(AND($A137&lt;&gt;"",$A137&lt;&gt;"fin"),IF(INDEX(Recettes!$A$2:$T$5000,$B137,R$1)="","",INDEX(Recettes!$A$2:$T$5000,$B137,R$1)),"")</f>
        <v/>
      </c>
      <c r="S137" s="81" t="str" cm="1">
        <f t="array" aca="1" ref="S137" ca="1">IF(AND($A137&lt;&gt;"",$A137&lt;&gt;"fin"),IF(INDEX(Recettes!$A$2:$T$5000,$B137,S$1)="","",INDEX(Recettes!$A$2:$T$5000,$B137,S$1)),"")</f>
        <v/>
      </c>
      <c r="T137" s="81" t="str" cm="1">
        <f t="array" aca="1" ref="T137" ca="1">IF(AND($A137&lt;&gt;"",$A137&lt;&gt;"fin"),IF(INDEX(Recettes!$A$2:$T$5000,$B137,T$1)="","",INDEX(Recettes!$A$2:$T$5000,$B137,T$1)),"")</f>
        <v/>
      </c>
    </row>
    <row r="138" spans="1:20" x14ac:dyDescent="0.25">
      <c r="A138" t="str">
        <f ca="1">IF(OR(A137="",A137="fin"),"",IF(ISNA(MATCH($F$3,OFFSET(Recettes!$F$2:$F$5000,B137,0),0)),"fin",MATCH($F$3,OFFSET(Recettes!$F$2:$F$5000,B137,0),0)))</f>
        <v/>
      </c>
      <c r="B138" t="str">
        <f t="shared" ref="B138:B201" ca="1" si="2">IF(OR(A138="", A138="fin"),"",IF(B137="",A138,B137+A138))</f>
        <v/>
      </c>
      <c r="D138" s="79" t="str" cm="1">
        <f t="array" aca="1" ref="D138" ca="1">IF(AND($A138&lt;&gt;"",$A138&lt;&gt;"fin"),IF(INDEX(Recettes!$A$2:$O$5000,$B138,D$1)="","",INDEX(Recettes!$A$2:$O$5000,$B138,D$1)),"")</f>
        <v/>
      </c>
      <c r="E138" t="str" cm="1">
        <f t="array" aca="1" ref="E138" ca="1">IF(AND($A138&lt;&gt;"",$A138&lt;&gt;"fin"),IF(INDEX(Recettes!$A$2:$O$5000,$B138,E$1)="","",INDEX(Recettes!$A$2:$O$5000,$B138,E$1)),"")</f>
        <v/>
      </c>
      <c r="F138" t="str" cm="1">
        <f t="array" aca="1" ref="F138" ca="1">IF(AND($A138&lt;&gt;"",$A138&lt;&gt;"fin"),IF(INDEX(Recettes!$A$2:$O$5000,$B138,F$1)="","",INDEX(Recettes!$A$2:$O$5000,$B138,F$1)),"")</f>
        <v/>
      </c>
      <c r="G138" s="13" t="str" cm="1">
        <f t="array" aca="1" ref="G138" ca="1">IF(AND($A138&lt;&gt;"",$A138&lt;&gt;"fin"),IF(INDEX(Recettes!$A$2:$O$5000,$B138,G$1)="","",INDEX(Recettes!$A$2:$O$5000,$B138,G$1)),"")</f>
        <v/>
      </c>
      <c r="H138" s="11" t="str" cm="1">
        <f t="array" aca="1" ref="H138" ca="1">IF(AND($A138&lt;&gt;"",$A138&lt;&gt;"fin"),IF(INDEX(Recettes!$A$2:$O$5000,$B138,H$1)="","",INDEX(Recettes!$A$2:$O$5000,$B138,H$1)),"")</f>
        <v/>
      </c>
      <c r="I138" t="str" cm="1">
        <f t="array" aca="1" ref="I138" ca="1">IF(AND($A138&lt;&gt;"",$A138&lt;&gt;"fin"),IF(INDEX(Recettes!$A$2:$O$5000,$B138,I$1)="","",INDEX(Recettes!$A$2:$O$5000,$B138,I$1)),"")</f>
        <v/>
      </c>
      <c r="J138" s="81" t="str" cm="1">
        <f t="array" aca="1" ref="J138" ca="1">IF(AND($A138&lt;&gt;"",$A138&lt;&gt;"fin"),IF(INDEX(Recettes!$A$2:$O$5000,$B138,J$1)="","",INDEX(Recettes!$A$2:$O$5000,$B138,J$1)),"")</f>
        <v/>
      </c>
      <c r="K138" s="81" t="str" cm="1">
        <f t="array" aca="1" ref="K138" ca="1">IF(AND($A138&lt;&gt;"",$A138&lt;&gt;"fin"),IF(INDEX(Recettes!$A$2:$T$5000,$B138,K$1)="","",INDEX(Recettes!$A$2:$T$5000,$B138,K$1)),"")</f>
        <v/>
      </c>
      <c r="L138" s="81" t="str" cm="1">
        <f t="array" aca="1" ref="L138" ca="1">IF(AND($A138&lt;&gt;"",$A138&lt;&gt;"fin"),IF(INDEX(Recettes!$A$2:$T$5000,$B138,L$1)="","",INDEX(Recettes!$A$2:$T$5000,$B138,L$1)),"")</f>
        <v/>
      </c>
      <c r="M138" s="81" t="str" cm="1">
        <f t="array" aca="1" ref="M138" ca="1">IF(AND($A138&lt;&gt;"",$A138&lt;&gt;"fin"),IF(INDEX(Recettes!$A$2:$T$5000,$B138,M$1)="","",INDEX(Recettes!$A$2:$T$5000,$B138,M$1)),"")</f>
        <v/>
      </c>
      <c r="N138" s="81" t="str" cm="1">
        <f t="array" aca="1" ref="N138" ca="1">IF(AND($A138&lt;&gt;"",$A138&lt;&gt;"fin"),IF(INDEX(Recettes!$A$2:$T$5000,$B138,N$1)="","",INDEX(Recettes!$A$2:$T$5000,$B138,N$1)),"")</f>
        <v/>
      </c>
      <c r="O138" s="81" t="str" cm="1">
        <f t="array" aca="1" ref="O138" ca="1">IF(AND($A138&lt;&gt;"",$A138&lt;&gt;"fin"),IF(INDEX(Recettes!$A$2:$T$5000,$B138,O$1)="","",INDEX(Recettes!$A$2:$T$5000,$B138,O$1)),"")</f>
        <v/>
      </c>
      <c r="P138" s="81" t="str" cm="1">
        <f t="array" aca="1" ref="P138" ca="1">IF(AND($A138&lt;&gt;"",$A138&lt;&gt;"fin"),IF(INDEX(Recettes!$A$2:$T$5000,$B138,P$1)="","",INDEX(Recettes!$A$2:$T$5000,$B138,P$1)),"")</f>
        <v/>
      </c>
      <c r="Q138" s="81" t="str" cm="1">
        <f t="array" aca="1" ref="Q138" ca="1">IF(AND($A138&lt;&gt;"",$A138&lt;&gt;"fin"),IF(INDEX(Recettes!$A$2:$T$5000,$B138,Q$1)="","",INDEX(Recettes!$A$2:$T$5000,$B138,Q$1)),"")</f>
        <v/>
      </c>
      <c r="R138" s="81" t="str" cm="1">
        <f t="array" aca="1" ref="R138" ca="1">IF(AND($A138&lt;&gt;"",$A138&lt;&gt;"fin"),IF(INDEX(Recettes!$A$2:$T$5000,$B138,R$1)="","",INDEX(Recettes!$A$2:$T$5000,$B138,R$1)),"")</f>
        <v/>
      </c>
      <c r="S138" s="81" t="str" cm="1">
        <f t="array" aca="1" ref="S138" ca="1">IF(AND($A138&lt;&gt;"",$A138&lt;&gt;"fin"),IF(INDEX(Recettes!$A$2:$T$5000,$B138,S$1)="","",INDEX(Recettes!$A$2:$T$5000,$B138,S$1)),"")</f>
        <v/>
      </c>
      <c r="T138" s="81" t="str" cm="1">
        <f t="array" aca="1" ref="T138" ca="1">IF(AND($A138&lt;&gt;"",$A138&lt;&gt;"fin"),IF(INDEX(Recettes!$A$2:$T$5000,$B138,T$1)="","",INDEX(Recettes!$A$2:$T$5000,$B138,T$1)),"")</f>
        <v/>
      </c>
    </row>
    <row r="139" spans="1:20" x14ac:dyDescent="0.25">
      <c r="A139" t="str">
        <f ca="1">IF(OR(A138="",A138="fin"),"",IF(ISNA(MATCH($F$3,OFFSET(Recettes!$F$2:$F$5000,B138,0),0)),"fin",MATCH($F$3,OFFSET(Recettes!$F$2:$F$5000,B138,0),0)))</f>
        <v/>
      </c>
      <c r="B139" t="str">
        <f t="shared" ca="1" si="2"/>
        <v/>
      </c>
      <c r="D139" s="79" t="str" cm="1">
        <f t="array" aca="1" ref="D139" ca="1">IF(AND($A139&lt;&gt;"",$A139&lt;&gt;"fin"),IF(INDEX(Recettes!$A$2:$O$5000,$B139,D$1)="","",INDEX(Recettes!$A$2:$O$5000,$B139,D$1)),"")</f>
        <v/>
      </c>
      <c r="E139" t="str" cm="1">
        <f t="array" aca="1" ref="E139" ca="1">IF(AND($A139&lt;&gt;"",$A139&lt;&gt;"fin"),IF(INDEX(Recettes!$A$2:$O$5000,$B139,E$1)="","",INDEX(Recettes!$A$2:$O$5000,$B139,E$1)),"")</f>
        <v/>
      </c>
      <c r="F139" t="str" cm="1">
        <f t="array" aca="1" ref="F139" ca="1">IF(AND($A139&lt;&gt;"",$A139&lt;&gt;"fin"),IF(INDEX(Recettes!$A$2:$O$5000,$B139,F$1)="","",INDEX(Recettes!$A$2:$O$5000,$B139,F$1)),"")</f>
        <v/>
      </c>
      <c r="G139" s="13" t="str" cm="1">
        <f t="array" aca="1" ref="G139" ca="1">IF(AND($A139&lt;&gt;"",$A139&lt;&gt;"fin"),IF(INDEX(Recettes!$A$2:$O$5000,$B139,G$1)="","",INDEX(Recettes!$A$2:$O$5000,$B139,G$1)),"")</f>
        <v/>
      </c>
      <c r="H139" s="11" t="str" cm="1">
        <f t="array" aca="1" ref="H139" ca="1">IF(AND($A139&lt;&gt;"",$A139&lt;&gt;"fin"),IF(INDEX(Recettes!$A$2:$O$5000,$B139,H$1)="","",INDEX(Recettes!$A$2:$O$5000,$B139,H$1)),"")</f>
        <v/>
      </c>
      <c r="I139" t="str" cm="1">
        <f t="array" aca="1" ref="I139" ca="1">IF(AND($A139&lt;&gt;"",$A139&lt;&gt;"fin"),IF(INDEX(Recettes!$A$2:$O$5000,$B139,I$1)="","",INDEX(Recettes!$A$2:$O$5000,$B139,I$1)),"")</f>
        <v/>
      </c>
      <c r="J139" s="81" t="str" cm="1">
        <f t="array" aca="1" ref="J139" ca="1">IF(AND($A139&lt;&gt;"",$A139&lt;&gt;"fin"),IF(INDEX(Recettes!$A$2:$O$5000,$B139,J$1)="","",INDEX(Recettes!$A$2:$O$5000,$B139,J$1)),"")</f>
        <v/>
      </c>
      <c r="K139" s="81" t="str" cm="1">
        <f t="array" aca="1" ref="K139" ca="1">IF(AND($A139&lt;&gt;"",$A139&lt;&gt;"fin"),IF(INDEX(Recettes!$A$2:$T$5000,$B139,K$1)="","",INDEX(Recettes!$A$2:$T$5000,$B139,K$1)),"")</f>
        <v/>
      </c>
      <c r="L139" s="81" t="str" cm="1">
        <f t="array" aca="1" ref="L139" ca="1">IF(AND($A139&lt;&gt;"",$A139&lt;&gt;"fin"),IF(INDEX(Recettes!$A$2:$T$5000,$B139,L$1)="","",INDEX(Recettes!$A$2:$T$5000,$B139,L$1)),"")</f>
        <v/>
      </c>
      <c r="M139" s="81" t="str" cm="1">
        <f t="array" aca="1" ref="M139" ca="1">IF(AND($A139&lt;&gt;"",$A139&lt;&gt;"fin"),IF(INDEX(Recettes!$A$2:$T$5000,$B139,M$1)="","",INDEX(Recettes!$A$2:$T$5000,$B139,M$1)),"")</f>
        <v/>
      </c>
      <c r="N139" s="81" t="str" cm="1">
        <f t="array" aca="1" ref="N139" ca="1">IF(AND($A139&lt;&gt;"",$A139&lt;&gt;"fin"),IF(INDEX(Recettes!$A$2:$T$5000,$B139,N$1)="","",INDEX(Recettes!$A$2:$T$5000,$B139,N$1)),"")</f>
        <v/>
      </c>
      <c r="O139" s="81" t="str" cm="1">
        <f t="array" aca="1" ref="O139" ca="1">IF(AND($A139&lt;&gt;"",$A139&lt;&gt;"fin"),IF(INDEX(Recettes!$A$2:$T$5000,$B139,O$1)="","",INDEX(Recettes!$A$2:$T$5000,$B139,O$1)),"")</f>
        <v/>
      </c>
      <c r="P139" s="81" t="str" cm="1">
        <f t="array" aca="1" ref="P139" ca="1">IF(AND($A139&lt;&gt;"",$A139&lt;&gt;"fin"),IF(INDEX(Recettes!$A$2:$T$5000,$B139,P$1)="","",INDEX(Recettes!$A$2:$T$5000,$B139,P$1)),"")</f>
        <v/>
      </c>
      <c r="Q139" s="81" t="str" cm="1">
        <f t="array" aca="1" ref="Q139" ca="1">IF(AND($A139&lt;&gt;"",$A139&lt;&gt;"fin"),IF(INDEX(Recettes!$A$2:$T$5000,$B139,Q$1)="","",INDEX(Recettes!$A$2:$T$5000,$B139,Q$1)),"")</f>
        <v/>
      </c>
      <c r="R139" s="81" t="str" cm="1">
        <f t="array" aca="1" ref="R139" ca="1">IF(AND($A139&lt;&gt;"",$A139&lt;&gt;"fin"),IF(INDEX(Recettes!$A$2:$T$5000,$B139,R$1)="","",INDEX(Recettes!$A$2:$T$5000,$B139,R$1)),"")</f>
        <v/>
      </c>
      <c r="S139" s="81" t="str" cm="1">
        <f t="array" aca="1" ref="S139" ca="1">IF(AND($A139&lt;&gt;"",$A139&lt;&gt;"fin"),IF(INDEX(Recettes!$A$2:$T$5000,$B139,S$1)="","",INDEX(Recettes!$A$2:$T$5000,$B139,S$1)),"")</f>
        <v/>
      </c>
      <c r="T139" s="81" t="str" cm="1">
        <f t="array" aca="1" ref="T139" ca="1">IF(AND($A139&lt;&gt;"",$A139&lt;&gt;"fin"),IF(INDEX(Recettes!$A$2:$T$5000,$B139,T$1)="","",INDEX(Recettes!$A$2:$T$5000,$B139,T$1)),"")</f>
        <v/>
      </c>
    </row>
    <row r="140" spans="1:20" x14ac:dyDescent="0.25">
      <c r="A140" t="str">
        <f ca="1">IF(OR(A139="",A139="fin"),"",IF(ISNA(MATCH($F$3,OFFSET(Recettes!$F$2:$F$5000,B139,0),0)),"fin",MATCH($F$3,OFFSET(Recettes!$F$2:$F$5000,B139,0),0)))</f>
        <v/>
      </c>
      <c r="B140" t="str">
        <f t="shared" ca="1" si="2"/>
        <v/>
      </c>
      <c r="D140" s="79" t="str" cm="1">
        <f t="array" aca="1" ref="D140" ca="1">IF(AND($A140&lt;&gt;"",$A140&lt;&gt;"fin"),IF(INDEX(Recettes!$A$2:$O$5000,$B140,D$1)="","",INDEX(Recettes!$A$2:$O$5000,$B140,D$1)),"")</f>
        <v/>
      </c>
      <c r="E140" t="str" cm="1">
        <f t="array" aca="1" ref="E140" ca="1">IF(AND($A140&lt;&gt;"",$A140&lt;&gt;"fin"),IF(INDEX(Recettes!$A$2:$O$5000,$B140,E$1)="","",INDEX(Recettes!$A$2:$O$5000,$B140,E$1)),"")</f>
        <v/>
      </c>
      <c r="F140" t="str" cm="1">
        <f t="array" aca="1" ref="F140" ca="1">IF(AND($A140&lt;&gt;"",$A140&lt;&gt;"fin"),IF(INDEX(Recettes!$A$2:$O$5000,$B140,F$1)="","",INDEX(Recettes!$A$2:$O$5000,$B140,F$1)),"")</f>
        <v/>
      </c>
      <c r="G140" s="13" t="str" cm="1">
        <f t="array" aca="1" ref="G140" ca="1">IF(AND($A140&lt;&gt;"",$A140&lt;&gt;"fin"),IF(INDEX(Recettes!$A$2:$O$5000,$B140,G$1)="","",INDEX(Recettes!$A$2:$O$5000,$B140,G$1)),"")</f>
        <v/>
      </c>
      <c r="H140" s="11" t="str" cm="1">
        <f t="array" aca="1" ref="H140" ca="1">IF(AND($A140&lt;&gt;"",$A140&lt;&gt;"fin"),IF(INDEX(Recettes!$A$2:$O$5000,$B140,H$1)="","",INDEX(Recettes!$A$2:$O$5000,$B140,H$1)),"")</f>
        <v/>
      </c>
      <c r="I140" t="str" cm="1">
        <f t="array" aca="1" ref="I140" ca="1">IF(AND($A140&lt;&gt;"",$A140&lt;&gt;"fin"),IF(INDEX(Recettes!$A$2:$O$5000,$B140,I$1)="","",INDEX(Recettes!$A$2:$O$5000,$B140,I$1)),"")</f>
        <v/>
      </c>
      <c r="J140" s="81" t="str" cm="1">
        <f t="array" aca="1" ref="J140" ca="1">IF(AND($A140&lt;&gt;"",$A140&lt;&gt;"fin"),IF(INDEX(Recettes!$A$2:$O$5000,$B140,J$1)="","",INDEX(Recettes!$A$2:$O$5000,$B140,J$1)),"")</f>
        <v/>
      </c>
      <c r="K140" s="81" t="str" cm="1">
        <f t="array" aca="1" ref="K140" ca="1">IF(AND($A140&lt;&gt;"",$A140&lt;&gt;"fin"),IF(INDEX(Recettes!$A$2:$T$5000,$B140,K$1)="","",INDEX(Recettes!$A$2:$T$5000,$B140,K$1)),"")</f>
        <v/>
      </c>
      <c r="L140" s="81" t="str" cm="1">
        <f t="array" aca="1" ref="L140" ca="1">IF(AND($A140&lt;&gt;"",$A140&lt;&gt;"fin"),IF(INDEX(Recettes!$A$2:$T$5000,$B140,L$1)="","",INDEX(Recettes!$A$2:$T$5000,$B140,L$1)),"")</f>
        <v/>
      </c>
      <c r="M140" s="81" t="str" cm="1">
        <f t="array" aca="1" ref="M140" ca="1">IF(AND($A140&lt;&gt;"",$A140&lt;&gt;"fin"),IF(INDEX(Recettes!$A$2:$T$5000,$B140,M$1)="","",INDEX(Recettes!$A$2:$T$5000,$B140,M$1)),"")</f>
        <v/>
      </c>
      <c r="N140" s="81" t="str" cm="1">
        <f t="array" aca="1" ref="N140" ca="1">IF(AND($A140&lt;&gt;"",$A140&lt;&gt;"fin"),IF(INDEX(Recettes!$A$2:$T$5000,$B140,N$1)="","",INDEX(Recettes!$A$2:$T$5000,$B140,N$1)),"")</f>
        <v/>
      </c>
      <c r="O140" s="81" t="str" cm="1">
        <f t="array" aca="1" ref="O140" ca="1">IF(AND($A140&lt;&gt;"",$A140&lt;&gt;"fin"),IF(INDEX(Recettes!$A$2:$T$5000,$B140,O$1)="","",INDEX(Recettes!$A$2:$T$5000,$B140,O$1)),"")</f>
        <v/>
      </c>
      <c r="P140" s="81" t="str" cm="1">
        <f t="array" aca="1" ref="P140" ca="1">IF(AND($A140&lt;&gt;"",$A140&lt;&gt;"fin"),IF(INDEX(Recettes!$A$2:$T$5000,$B140,P$1)="","",INDEX(Recettes!$A$2:$T$5000,$B140,P$1)),"")</f>
        <v/>
      </c>
      <c r="Q140" s="81" t="str" cm="1">
        <f t="array" aca="1" ref="Q140" ca="1">IF(AND($A140&lt;&gt;"",$A140&lt;&gt;"fin"),IF(INDEX(Recettes!$A$2:$T$5000,$B140,Q$1)="","",INDEX(Recettes!$A$2:$T$5000,$B140,Q$1)),"")</f>
        <v/>
      </c>
      <c r="R140" s="81" t="str" cm="1">
        <f t="array" aca="1" ref="R140" ca="1">IF(AND($A140&lt;&gt;"",$A140&lt;&gt;"fin"),IF(INDEX(Recettes!$A$2:$T$5000,$B140,R$1)="","",INDEX(Recettes!$A$2:$T$5000,$B140,R$1)),"")</f>
        <v/>
      </c>
      <c r="S140" s="81" t="str" cm="1">
        <f t="array" aca="1" ref="S140" ca="1">IF(AND($A140&lt;&gt;"",$A140&lt;&gt;"fin"),IF(INDEX(Recettes!$A$2:$T$5000,$B140,S$1)="","",INDEX(Recettes!$A$2:$T$5000,$B140,S$1)),"")</f>
        <v/>
      </c>
      <c r="T140" s="81" t="str" cm="1">
        <f t="array" aca="1" ref="T140" ca="1">IF(AND($A140&lt;&gt;"",$A140&lt;&gt;"fin"),IF(INDEX(Recettes!$A$2:$T$5000,$B140,T$1)="","",INDEX(Recettes!$A$2:$T$5000,$B140,T$1)),"")</f>
        <v/>
      </c>
    </row>
    <row r="141" spans="1:20" x14ac:dyDescent="0.25">
      <c r="A141" t="str">
        <f ca="1">IF(OR(A140="",A140="fin"),"",IF(ISNA(MATCH($F$3,OFFSET(Recettes!$F$2:$F$5000,B140,0),0)),"fin",MATCH($F$3,OFFSET(Recettes!$F$2:$F$5000,B140,0),0)))</f>
        <v/>
      </c>
      <c r="B141" t="str">
        <f t="shared" ca="1" si="2"/>
        <v/>
      </c>
      <c r="D141" s="79" t="str" cm="1">
        <f t="array" aca="1" ref="D141" ca="1">IF(AND($A141&lt;&gt;"",$A141&lt;&gt;"fin"),IF(INDEX(Recettes!$A$2:$O$5000,$B141,D$1)="","",INDEX(Recettes!$A$2:$O$5000,$B141,D$1)),"")</f>
        <v/>
      </c>
      <c r="E141" t="str" cm="1">
        <f t="array" aca="1" ref="E141" ca="1">IF(AND($A141&lt;&gt;"",$A141&lt;&gt;"fin"),IF(INDEX(Recettes!$A$2:$O$5000,$B141,E$1)="","",INDEX(Recettes!$A$2:$O$5000,$B141,E$1)),"")</f>
        <v/>
      </c>
      <c r="F141" t="str" cm="1">
        <f t="array" aca="1" ref="F141" ca="1">IF(AND($A141&lt;&gt;"",$A141&lt;&gt;"fin"),IF(INDEX(Recettes!$A$2:$O$5000,$B141,F$1)="","",INDEX(Recettes!$A$2:$O$5000,$B141,F$1)),"")</f>
        <v/>
      </c>
      <c r="G141" s="13" t="str" cm="1">
        <f t="array" aca="1" ref="G141" ca="1">IF(AND($A141&lt;&gt;"",$A141&lt;&gt;"fin"),IF(INDEX(Recettes!$A$2:$O$5000,$B141,G$1)="","",INDEX(Recettes!$A$2:$O$5000,$B141,G$1)),"")</f>
        <v/>
      </c>
      <c r="H141" s="11" t="str" cm="1">
        <f t="array" aca="1" ref="H141" ca="1">IF(AND($A141&lt;&gt;"",$A141&lt;&gt;"fin"),IF(INDEX(Recettes!$A$2:$O$5000,$B141,H$1)="","",INDEX(Recettes!$A$2:$O$5000,$B141,H$1)),"")</f>
        <v/>
      </c>
      <c r="I141" t="str" cm="1">
        <f t="array" aca="1" ref="I141" ca="1">IF(AND($A141&lt;&gt;"",$A141&lt;&gt;"fin"),IF(INDEX(Recettes!$A$2:$O$5000,$B141,I$1)="","",INDEX(Recettes!$A$2:$O$5000,$B141,I$1)),"")</f>
        <v/>
      </c>
      <c r="J141" s="81" t="str" cm="1">
        <f t="array" aca="1" ref="J141" ca="1">IF(AND($A141&lt;&gt;"",$A141&lt;&gt;"fin"),IF(INDEX(Recettes!$A$2:$O$5000,$B141,J$1)="","",INDEX(Recettes!$A$2:$O$5000,$B141,J$1)),"")</f>
        <v/>
      </c>
      <c r="K141" s="81" t="str" cm="1">
        <f t="array" aca="1" ref="K141" ca="1">IF(AND($A141&lt;&gt;"",$A141&lt;&gt;"fin"),IF(INDEX(Recettes!$A$2:$T$5000,$B141,K$1)="","",INDEX(Recettes!$A$2:$T$5000,$B141,K$1)),"")</f>
        <v/>
      </c>
      <c r="L141" s="81" t="str" cm="1">
        <f t="array" aca="1" ref="L141" ca="1">IF(AND($A141&lt;&gt;"",$A141&lt;&gt;"fin"),IF(INDEX(Recettes!$A$2:$T$5000,$B141,L$1)="","",INDEX(Recettes!$A$2:$T$5000,$B141,L$1)),"")</f>
        <v/>
      </c>
      <c r="M141" s="81" t="str" cm="1">
        <f t="array" aca="1" ref="M141" ca="1">IF(AND($A141&lt;&gt;"",$A141&lt;&gt;"fin"),IF(INDEX(Recettes!$A$2:$T$5000,$B141,M$1)="","",INDEX(Recettes!$A$2:$T$5000,$B141,M$1)),"")</f>
        <v/>
      </c>
      <c r="N141" s="81" t="str" cm="1">
        <f t="array" aca="1" ref="N141" ca="1">IF(AND($A141&lt;&gt;"",$A141&lt;&gt;"fin"),IF(INDEX(Recettes!$A$2:$T$5000,$B141,N$1)="","",INDEX(Recettes!$A$2:$T$5000,$B141,N$1)),"")</f>
        <v/>
      </c>
      <c r="O141" s="81" t="str" cm="1">
        <f t="array" aca="1" ref="O141" ca="1">IF(AND($A141&lt;&gt;"",$A141&lt;&gt;"fin"),IF(INDEX(Recettes!$A$2:$T$5000,$B141,O$1)="","",INDEX(Recettes!$A$2:$T$5000,$B141,O$1)),"")</f>
        <v/>
      </c>
      <c r="P141" s="81" t="str" cm="1">
        <f t="array" aca="1" ref="P141" ca="1">IF(AND($A141&lt;&gt;"",$A141&lt;&gt;"fin"),IF(INDEX(Recettes!$A$2:$T$5000,$B141,P$1)="","",INDEX(Recettes!$A$2:$T$5000,$B141,P$1)),"")</f>
        <v/>
      </c>
      <c r="Q141" s="81" t="str" cm="1">
        <f t="array" aca="1" ref="Q141" ca="1">IF(AND($A141&lt;&gt;"",$A141&lt;&gt;"fin"),IF(INDEX(Recettes!$A$2:$T$5000,$B141,Q$1)="","",INDEX(Recettes!$A$2:$T$5000,$B141,Q$1)),"")</f>
        <v/>
      </c>
      <c r="R141" s="81" t="str" cm="1">
        <f t="array" aca="1" ref="R141" ca="1">IF(AND($A141&lt;&gt;"",$A141&lt;&gt;"fin"),IF(INDEX(Recettes!$A$2:$T$5000,$B141,R$1)="","",INDEX(Recettes!$A$2:$T$5000,$B141,R$1)),"")</f>
        <v/>
      </c>
      <c r="S141" s="81" t="str" cm="1">
        <f t="array" aca="1" ref="S141" ca="1">IF(AND($A141&lt;&gt;"",$A141&lt;&gt;"fin"),IF(INDEX(Recettes!$A$2:$T$5000,$B141,S$1)="","",INDEX(Recettes!$A$2:$T$5000,$B141,S$1)),"")</f>
        <v/>
      </c>
      <c r="T141" s="81" t="str" cm="1">
        <f t="array" aca="1" ref="T141" ca="1">IF(AND($A141&lt;&gt;"",$A141&lt;&gt;"fin"),IF(INDEX(Recettes!$A$2:$T$5000,$B141,T$1)="","",INDEX(Recettes!$A$2:$T$5000,$B141,T$1)),"")</f>
        <v/>
      </c>
    </row>
    <row r="142" spans="1:20" x14ac:dyDescent="0.25">
      <c r="A142" t="str">
        <f ca="1">IF(OR(A141="",A141="fin"),"",IF(ISNA(MATCH($F$3,OFFSET(Recettes!$F$2:$F$5000,B141,0),0)),"fin",MATCH($F$3,OFFSET(Recettes!$F$2:$F$5000,B141,0),0)))</f>
        <v/>
      </c>
      <c r="B142" t="str">
        <f t="shared" ca="1" si="2"/>
        <v/>
      </c>
      <c r="D142" s="79" t="str" cm="1">
        <f t="array" aca="1" ref="D142" ca="1">IF(AND($A142&lt;&gt;"",$A142&lt;&gt;"fin"),IF(INDEX(Recettes!$A$2:$O$5000,$B142,D$1)="","",INDEX(Recettes!$A$2:$O$5000,$B142,D$1)),"")</f>
        <v/>
      </c>
      <c r="E142" t="str" cm="1">
        <f t="array" aca="1" ref="E142" ca="1">IF(AND($A142&lt;&gt;"",$A142&lt;&gt;"fin"),IF(INDEX(Recettes!$A$2:$O$5000,$B142,E$1)="","",INDEX(Recettes!$A$2:$O$5000,$B142,E$1)),"")</f>
        <v/>
      </c>
      <c r="F142" t="str" cm="1">
        <f t="array" aca="1" ref="F142" ca="1">IF(AND($A142&lt;&gt;"",$A142&lt;&gt;"fin"),IF(INDEX(Recettes!$A$2:$O$5000,$B142,F$1)="","",INDEX(Recettes!$A$2:$O$5000,$B142,F$1)),"")</f>
        <v/>
      </c>
      <c r="G142" s="13" t="str" cm="1">
        <f t="array" aca="1" ref="G142" ca="1">IF(AND($A142&lt;&gt;"",$A142&lt;&gt;"fin"),IF(INDEX(Recettes!$A$2:$O$5000,$B142,G$1)="","",INDEX(Recettes!$A$2:$O$5000,$B142,G$1)),"")</f>
        <v/>
      </c>
      <c r="H142" s="11" t="str" cm="1">
        <f t="array" aca="1" ref="H142" ca="1">IF(AND($A142&lt;&gt;"",$A142&lt;&gt;"fin"),IF(INDEX(Recettes!$A$2:$O$5000,$B142,H$1)="","",INDEX(Recettes!$A$2:$O$5000,$B142,H$1)),"")</f>
        <v/>
      </c>
      <c r="I142" t="str" cm="1">
        <f t="array" aca="1" ref="I142" ca="1">IF(AND($A142&lt;&gt;"",$A142&lt;&gt;"fin"),IF(INDEX(Recettes!$A$2:$O$5000,$B142,I$1)="","",INDEX(Recettes!$A$2:$O$5000,$B142,I$1)),"")</f>
        <v/>
      </c>
      <c r="J142" s="81" t="str" cm="1">
        <f t="array" aca="1" ref="J142" ca="1">IF(AND($A142&lt;&gt;"",$A142&lt;&gt;"fin"),IF(INDEX(Recettes!$A$2:$O$5000,$B142,J$1)="","",INDEX(Recettes!$A$2:$O$5000,$B142,J$1)),"")</f>
        <v/>
      </c>
      <c r="K142" s="81" t="str" cm="1">
        <f t="array" aca="1" ref="K142" ca="1">IF(AND($A142&lt;&gt;"",$A142&lt;&gt;"fin"),IF(INDEX(Recettes!$A$2:$T$5000,$B142,K$1)="","",INDEX(Recettes!$A$2:$T$5000,$B142,K$1)),"")</f>
        <v/>
      </c>
      <c r="L142" s="81" t="str" cm="1">
        <f t="array" aca="1" ref="L142" ca="1">IF(AND($A142&lt;&gt;"",$A142&lt;&gt;"fin"),IF(INDEX(Recettes!$A$2:$T$5000,$B142,L$1)="","",INDEX(Recettes!$A$2:$T$5000,$B142,L$1)),"")</f>
        <v/>
      </c>
      <c r="M142" s="81" t="str" cm="1">
        <f t="array" aca="1" ref="M142" ca="1">IF(AND($A142&lt;&gt;"",$A142&lt;&gt;"fin"),IF(INDEX(Recettes!$A$2:$T$5000,$B142,M$1)="","",INDEX(Recettes!$A$2:$T$5000,$B142,M$1)),"")</f>
        <v/>
      </c>
      <c r="N142" s="81" t="str" cm="1">
        <f t="array" aca="1" ref="N142" ca="1">IF(AND($A142&lt;&gt;"",$A142&lt;&gt;"fin"),IF(INDEX(Recettes!$A$2:$T$5000,$B142,N$1)="","",INDEX(Recettes!$A$2:$T$5000,$B142,N$1)),"")</f>
        <v/>
      </c>
      <c r="O142" s="81" t="str" cm="1">
        <f t="array" aca="1" ref="O142" ca="1">IF(AND($A142&lt;&gt;"",$A142&lt;&gt;"fin"),IF(INDEX(Recettes!$A$2:$T$5000,$B142,O$1)="","",INDEX(Recettes!$A$2:$T$5000,$B142,O$1)),"")</f>
        <v/>
      </c>
      <c r="P142" s="81" t="str" cm="1">
        <f t="array" aca="1" ref="P142" ca="1">IF(AND($A142&lt;&gt;"",$A142&lt;&gt;"fin"),IF(INDEX(Recettes!$A$2:$T$5000,$B142,P$1)="","",INDEX(Recettes!$A$2:$T$5000,$B142,P$1)),"")</f>
        <v/>
      </c>
      <c r="Q142" s="81" t="str" cm="1">
        <f t="array" aca="1" ref="Q142" ca="1">IF(AND($A142&lt;&gt;"",$A142&lt;&gt;"fin"),IF(INDEX(Recettes!$A$2:$T$5000,$B142,Q$1)="","",INDEX(Recettes!$A$2:$T$5000,$B142,Q$1)),"")</f>
        <v/>
      </c>
      <c r="R142" s="81" t="str" cm="1">
        <f t="array" aca="1" ref="R142" ca="1">IF(AND($A142&lt;&gt;"",$A142&lt;&gt;"fin"),IF(INDEX(Recettes!$A$2:$T$5000,$B142,R$1)="","",INDEX(Recettes!$A$2:$T$5000,$B142,R$1)),"")</f>
        <v/>
      </c>
      <c r="S142" s="81" t="str" cm="1">
        <f t="array" aca="1" ref="S142" ca="1">IF(AND($A142&lt;&gt;"",$A142&lt;&gt;"fin"),IF(INDEX(Recettes!$A$2:$T$5000,$B142,S$1)="","",INDEX(Recettes!$A$2:$T$5000,$B142,S$1)),"")</f>
        <v/>
      </c>
      <c r="T142" s="81" t="str" cm="1">
        <f t="array" aca="1" ref="T142" ca="1">IF(AND($A142&lt;&gt;"",$A142&lt;&gt;"fin"),IF(INDEX(Recettes!$A$2:$T$5000,$B142,T$1)="","",INDEX(Recettes!$A$2:$T$5000,$B142,T$1)),"")</f>
        <v/>
      </c>
    </row>
    <row r="143" spans="1:20" x14ac:dyDescent="0.25">
      <c r="A143" t="str">
        <f ca="1">IF(OR(A142="",A142="fin"),"",IF(ISNA(MATCH($F$3,OFFSET(Recettes!$F$2:$F$5000,B142,0),0)),"fin",MATCH($F$3,OFFSET(Recettes!$F$2:$F$5000,B142,0),0)))</f>
        <v/>
      </c>
      <c r="B143" t="str">
        <f t="shared" ca="1" si="2"/>
        <v/>
      </c>
      <c r="D143" s="79" t="str" cm="1">
        <f t="array" aca="1" ref="D143" ca="1">IF(AND($A143&lt;&gt;"",$A143&lt;&gt;"fin"),IF(INDEX(Recettes!$A$2:$O$5000,$B143,D$1)="","",INDEX(Recettes!$A$2:$O$5000,$B143,D$1)),"")</f>
        <v/>
      </c>
      <c r="E143" t="str" cm="1">
        <f t="array" aca="1" ref="E143" ca="1">IF(AND($A143&lt;&gt;"",$A143&lt;&gt;"fin"),IF(INDEX(Recettes!$A$2:$O$5000,$B143,E$1)="","",INDEX(Recettes!$A$2:$O$5000,$B143,E$1)),"")</f>
        <v/>
      </c>
      <c r="F143" t="str" cm="1">
        <f t="array" aca="1" ref="F143" ca="1">IF(AND($A143&lt;&gt;"",$A143&lt;&gt;"fin"),IF(INDEX(Recettes!$A$2:$O$5000,$B143,F$1)="","",INDEX(Recettes!$A$2:$O$5000,$B143,F$1)),"")</f>
        <v/>
      </c>
      <c r="G143" s="13" t="str" cm="1">
        <f t="array" aca="1" ref="G143" ca="1">IF(AND($A143&lt;&gt;"",$A143&lt;&gt;"fin"),IF(INDEX(Recettes!$A$2:$O$5000,$B143,G$1)="","",INDEX(Recettes!$A$2:$O$5000,$B143,G$1)),"")</f>
        <v/>
      </c>
      <c r="H143" s="11" t="str" cm="1">
        <f t="array" aca="1" ref="H143" ca="1">IF(AND($A143&lt;&gt;"",$A143&lt;&gt;"fin"),IF(INDEX(Recettes!$A$2:$O$5000,$B143,H$1)="","",INDEX(Recettes!$A$2:$O$5000,$B143,H$1)),"")</f>
        <v/>
      </c>
      <c r="I143" t="str" cm="1">
        <f t="array" aca="1" ref="I143" ca="1">IF(AND($A143&lt;&gt;"",$A143&lt;&gt;"fin"),IF(INDEX(Recettes!$A$2:$O$5000,$B143,I$1)="","",INDEX(Recettes!$A$2:$O$5000,$B143,I$1)),"")</f>
        <v/>
      </c>
      <c r="J143" s="81" t="str" cm="1">
        <f t="array" aca="1" ref="J143" ca="1">IF(AND($A143&lt;&gt;"",$A143&lt;&gt;"fin"),IF(INDEX(Recettes!$A$2:$O$5000,$B143,J$1)="","",INDEX(Recettes!$A$2:$O$5000,$B143,J$1)),"")</f>
        <v/>
      </c>
      <c r="K143" s="81" t="str" cm="1">
        <f t="array" aca="1" ref="K143" ca="1">IF(AND($A143&lt;&gt;"",$A143&lt;&gt;"fin"),IF(INDEX(Recettes!$A$2:$T$5000,$B143,K$1)="","",INDEX(Recettes!$A$2:$T$5000,$B143,K$1)),"")</f>
        <v/>
      </c>
      <c r="L143" s="81" t="str" cm="1">
        <f t="array" aca="1" ref="L143" ca="1">IF(AND($A143&lt;&gt;"",$A143&lt;&gt;"fin"),IF(INDEX(Recettes!$A$2:$T$5000,$B143,L$1)="","",INDEX(Recettes!$A$2:$T$5000,$B143,L$1)),"")</f>
        <v/>
      </c>
      <c r="M143" s="81" t="str" cm="1">
        <f t="array" aca="1" ref="M143" ca="1">IF(AND($A143&lt;&gt;"",$A143&lt;&gt;"fin"),IF(INDEX(Recettes!$A$2:$T$5000,$B143,M$1)="","",INDEX(Recettes!$A$2:$T$5000,$B143,M$1)),"")</f>
        <v/>
      </c>
      <c r="N143" s="81" t="str" cm="1">
        <f t="array" aca="1" ref="N143" ca="1">IF(AND($A143&lt;&gt;"",$A143&lt;&gt;"fin"),IF(INDEX(Recettes!$A$2:$T$5000,$B143,N$1)="","",INDEX(Recettes!$A$2:$T$5000,$B143,N$1)),"")</f>
        <v/>
      </c>
      <c r="O143" s="81" t="str" cm="1">
        <f t="array" aca="1" ref="O143" ca="1">IF(AND($A143&lt;&gt;"",$A143&lt;&gt;"fin"),IF(INDEX(Recettes!$A$2:$T$5000,$B143,O$1)="","",INDEX(Recettes!$A$2:$T$5000,$B143,O$1)),"")</f>
        <v/>
      </c>
      <c r="P143" s="81" t="str" cm="1">
        <f t="array" aca="1" ref="P143" ca="1">IF(AND($A143&lt;&gt;"",$A143&lt;&gt;"fin"),IF(INDEX(Recettes!$A$2:$T$5000,$B143,P$1)="","",INDEX(Recettes!$A$2:$T$5000,$B143,P$1)),"")</f>
        <v/>
      </c>
      <c r="Q143" s="81" t="str" cm="1">
        <f t="array" aca="1" ref="Q143" ca="1">IF(AND($A143&lt;&gt;"",$A143&lt;&gt;"fin"),IF(INDEX(Recettes!$A$2:$T$5000,$B143,Q$1)="","",INDEX(Recettes!$A$2:$T$5000,$B143,Q$1)),"")</f>
        <v/>
      </c>
      <c r="R143" s="81" t="str" cm="1">
        <f t="array" aca="1" ref="R143" ca="1">IF(AND($A143&lt;&gt;"",$A143&lt;&gt;"fin"),IF(INDEX(Recettes!$A$2:$T$5000,$B143,R$1)="","",INDEX(Recettes!$A$2:$T$5000,$B143,R$1)),"")</f>
        <v/>
      </c>
      <c r="S143" s="81" t="str" cm="1">
        <f t="array" aca="1" ref="S143" ca="1">IF(AND($A143&lt;&gt;"",$A143&lt;&gt;"fin"),IF(INDEX(Recettes!$A$2:$T$5000,$B143,S$1)="","",INDEX(Recettes!$A$2:$T$5000,$B143,S$1)),"")</f>
        <v/>
      </c>
      <c r="T143" s="81" t="str" cm="1">
        <f t="array" aca="1" ref="T143" ca="1">IF(AND($A143&lt;&gt;"",$A143&lt;&gt;"fin"),IF(INDEX(Recettes!$A$2:$T$5000,$B143,T$1)="","",INDEX(Recettes!$A$2:$T$5000,$B143,T$1)),"")</f>
        <v/>
      </c>
    </row>
    <row r="144" spans="1:20" x14ac:dyDescent="0.25">
      <c r="A144" t="str">
        <f ca="1">IF(OR(A143="",A143="fin"),"",IF(ISNA(MATCH($F$3,OFFSET(Recettes!$F$2:$F$5000,B143,0),0)),"fin",MATCH($F$3,OFFSET(Recettes!$F$2:$F$5000,B143,0),0)))</f>
        <v/>
      </c>
      <c r="B144" t="str">
        <f t="shared" ca="1" si="2"/>
        <v/>
      </c>
      <c r="D144" s="79" t="str" cm="1">
        <f t="array" aca="1" ref="D144" ca="1">IF(AND($A144&lt;&gt;"",$A144&lt;&gt;"fin"),IF(INDEX(Recettes!$A$2:$O$5000,$B144,D$1)="","",INDEX(Recettes!$A$2:$O$5000,$B144,D$1)),"")</f>
        <v/>
      </c>
      <c r="E144" t="str" cm="1">
        <f t="array" aca="1" ref="E144" ca="1">IF(AND($A144&lt;&gt;"",$A144&lt;&gt;"fin"),IF(INDEX(Recettes!$A$2:$O$5000,$B144,E$1)="","",INDEX(Recettes!$A$2:$O$5000,$B144,E$1)),"")</f>
        <v/>
      </c>
      <c r="F144" t="str" cm="1">
        <f t="array" aca="1" ref="F144" ca="1">IF(AND($A144&lt;&gt;"",$A144&lt;&gt;"fin"),IF(INDEX(Recettes!$A$2:$O$5000,$B144,F$1)="","",INDEX(Recettes!$A$2:$O$5000,$B144,F$1)),"")</f>
        <v/>
      </c>
      <c r="G144" s="13" t="str" cm="1">
        <f t="array" aca="1" ref="G144" ca="1">IF(AND($A144&lt;&gt;"",$A144&lt;&gt;"fin"),IF(INDEX(Recettes!$A$2:$O$5000,$B144,G$1)="","",INDEX(Recettes!$A$2:$O$5000,$B144,G$1)),"")</f>
        <v/>
      </c>
      <c r="H144" s="11" t="str" cm="1">
        <f t="array" aca="1" ref="H144" ca="1">IF(AND($A144&lt;&gt;"",$A144&lt;&gt;"fin"),IF(INDEX(Recettes!$A$2:$O$5000,$B144,H$1)="","",INDEX(Recettes!$A$2:$O$5000,$B144,H$1)),"")</f>
        <v/>
      </c>
      <c r="I144" t="str" cm="1">
        <f t="array" aca="1" ref="I144" ca="1">IF(AND($A144&lt;&gt;"",$A144&lt;&gt;"fin"),IF(INDEX(Recettes!$A$2:$O$5000,$B144,I$1)="","",INDEX(Recettes!$A$2:$O$5000,$B144,I$1)),"")</f>
        <v/>
      </c>
      <c r="J144" s="81" t="str" cm="1">
        <f t="array" aca="1" ref="J144" ca="1">IF(AND($A144&lt;&gt;"",$A144&lt;&gt;"fin"),IF(INDEX(Recettes!$A$2:$O$5000,$B144,J$1)="","",INDEX(Recettes!$A$2:$O$5000,$B144,J$1)),"")</f>
        <v/>
      </c>
      <c r="K144" s="81" t="str" cm="1">
        <f t="array" aca="1" ref="K144" ca="1">IF(AND($A144&lt;&gt;"",$A144&lt;&gt;"fin"),IF(INDEX(Recettes!$A$2:$T$5000,$B144,K$1)="","",INDEX(Recettes!$A$2:$T$5000,$B144,K$1)),"")</f>
        <v/>
      </c>
      <c r="L144" s="81" t="str" cm="1">
        <f t="array" aca="1" ref="L144" ca="1">IF(AND($A144&lt;&gt;"",$A144&lt;&gt;"fin"),IF(INDEX(Recettes!$A$2:$T$5000,$B144,L$1)="","",INDEX(Recettes!$A$2:$T$5000,$B144,L$1)),"")</f>
        <v/>
      </c>
      <c r="M144" s="81" t="str" cm="1">
        <f t="array" aca="1" ref="M144" ca="1">IF(AND($A144&lt;&gt;"",$A144&lt;&gt;"fin"),IF(INDEX(Recettes!$A$2:$T$5000,$B144,M$1)="","",INDEX(Recettes!$A$2:$T$5000,$B144,M$1)),"")</f>
        <v/>
      </c>
      <c r="N144" s="81" t="str" cm="1">
        <f t="array" aca="1" ref="N144" ca="1">IF(AND($A144&lt;&gt;"",$A144&lt;&gt;"fin"),IF(INDEX(Recettes!$A$2:$T$5000,$B144,N$1)="","",INDEX(Recettes!$A$2:$T$5000,$B144,N$1)),"")</f>
        <v/>
      </c>
      <c r="O144" s="81" t="str" cm="1">
        <f t="array" aca="1" ref="O144" ca="1">IF(AND($A144&lt;&gt;"",$A144&lt;&gt;"fin"),IF(INDEX(Recettes!$A$2:$T$5000,$B144,O$1)="","",INDEX(Recettes!$A$2:$T$5000,$B144,O$1)),"")</f>
        <v/>
      </c>
      <c r="P144" s="81" t="str" cm="1">
        <f t="array" aca="1" ref="P144" ca="1">IF(AND($A144&lt;&gt;"",$A144&lt;&gt;"fin"),IF(INDEX(Recettes!$A$2:$T$5000,$B144,P$1)="","",INDEX(Recettes!$A$2:$T$5000,$B144,P$1)),"")</f>
        <v/>
      </c>
      <c r="Q144" s="81" t="str" cm="1">
        <f t="array" aca="1" ref="Q144" ca="1">IF(AND($A144&lt;&gt;"",$A144&lt;&gt;"fin"),IF(INDEX(Recettes!$A$2:$T$5000,$B144,Q$1)="","",INDEX(Recettes!$A$2:$T$5000,$B144,Q$1)),"")</f>
        <v/>
      </c>
      <c r="R144" s="81" t="str" cm="1">
        <f t="array" aca="1" ref="R144" ca="1">IF(AND($A144&lt;&gt;"",$A144&lt;&gt;"fin"),IF(INDEX(Recettes!$A$2:$T$5000,$B144,R$1)="","",INDEX(Recettes!$A$2:$T$5000,$B144,R$1)),"")</f>
        <v/>
      </c>
      <c r="S144" s="81" t="str" cm="1">
        <f t="array" aca="1" ref="S144" ca="1">IF(AND($A144&lt;&gt;"",$A144&lt;&gt;"fin"),IF(INDEX(Recettes!$A$2:$T$5000,$B144,S$1)="","",INDEX(Recettes!$A$2:$T$5000,$B144,S$1)),"")</f>
        <v/>
      </c>
      <c r="T144" s="81" t="str" cm="1">
        <f t="array" aca="1" ref="T144" ca="1">IF(AND($A144&lt;&gt;"",$A144&lt;&gt;"fin"),IF(INDEX(Recettes!$A$2:$T$5000,$B144,T$1)="","",INDEX(Recettes!$A$2:$T$5000,$B144,T$1)),"")</f>
        <v/>
      </c>
    </row>
    <row r="145" spans="1:20" x14ac:dyDescent="0.25">
      <c r="A145" t="str">
        <f ca="1">IF(OR(A144="",A144="fin"),"",IF(ISNA(MATCH($F$3,OFFSET(Recettes!$F$2:$F$5000,B144,0),0)),"fin",MATCH($F$3,OFFSET(Recettes!$F$2:$F$5000,B144,0),0)))</f>
        <v/>
      </c>
      <c r="B145" t="str">
        <f t="shared" ca="1" si="2"/>
        <v/>
      </c>
      <c r="D145" s="79" t="str" cm="1">
        <f t="array" aca="1" ref="D145" ca="1">IF(AND($A145&lt;&gt;"",$A145&lt;&gt;"fin"),IF(INDEX(Recettes!$A$2:$O$5000,$B145,D$1)="","",INDEX(Recettes!$A$2:$O$5000,$B145,D$1)),"")</f>
        <v/>
      </c>
      <c r="E145" t="str" cm="1">
        <f t="array" aca="1" ref="E145" ca="1">IF(AND($A145&lt;&gt;"",$A145&lt;&gt;"fin"),IF(INDEX(Recettes!$A$2:$O$5000,$B145,E$1)="","",INDEX(Recettes!$A$2:$O$5000,$B145,E$1)),"")</f>
        <v/>
      </c>
      <c r="F145" t="str" cm="1">
        <f t="array" aca="1" ref="F145" ca="1">IF(AND($A145&lt;&gt;"",$A145&lt;&gt;"fin"),IF(INDEX(Recettes!$A$2:$O$5000,$B145,F$1)="","",INDEX(Recettes!$A$2:$O$5000,$B145,F$1)),"")</f>
        <v/>
      </c>
      <c r="G145" s="13" t="str" cm="1">
        <f t="array" aca="1" ref="G145" ca="1">IF(AND($A145&lt;&gt;"",$A145&lt;&gt;"fin"),IF(INDEX(Recettes!$A$2:$O$5000,$B145,G$1)="","",INDEX(Recettes!$A$2:$O$5000,$B145,G$1)),"")</f>
        <v/>
      </c>
      <c r="H145" s="11" t="str" cm="1">
        <f t="array" aca="1" ref="H145" ca="1">IF(AND($A145&lt;&gt;"",$A145&lt;&gt;"fin"),IF(INDEX(Recettes!$A$2:$O$5000,$B145,H$1)="","",INDEX(Recettes!$A$2:$O$5000,$B145,H$1)),"")</f>
        <v/>
      </c>
      <c r="I145" t="str" cm="1">
        <f t="array" aca="1" ref="I145" ca="1">IF(AND($A145&lt;&gt;"",$A145&lt;&gt;"fin"),IF(INDEX(Recettes!$A$2:$O$5000,$B145,I$1)="","",INDEX(Recettes!$A$2:$O$5000,$B145,I$1)),"")</f>
        <v/>
      </c>
      <c r="J145" s="81" t="str" cm="1">
        <f t="array" aca="1" ref="J145" ca="1">IF(AND($A145&lt;&gt;"",$A145&lt;&gt;"fin"),IF(INDEX(Recettes!$A$2:$O$5000,$B145,J$1)="","",INDEX(Recettes!$A$2:$O$5000,$B145,J$1)),"")</f>
        <v/>
      </c>
      <c r="K145" s="81" t="str" cm="1">
        <f t="array" aca="1" ref="K145" ca="1">IF(AND($A145&lt;&gt;"",$A145&lt;&gt;"fin"),IF(INDEX(Recettes!$A$2:$T$5000,$B145,K$1)="","",INDEX(Recettes!$A$2:$T$5000,$B145,K$1)),"")</f>
        <v/>
      </c>
      <c r="L145" s="81" t="str" cm="1">
        <f t="array" aca="1" ref="L145" ca="1">IF(AND($A145&lt;&gt;"",$A145&lt;&gt;"fin"),IF(INDEX(Recettes!$A$2:$T$5000,$B145,L$1)="","",INDEX(Recettes!$A$2:$T$5000,$B145,L$1)),"")</f>
        <v/>
      </c>
      <c r="M145" s="81" t="str" cm="1">
        <f t="array" aca="1" ref="M145" ca="1">IF(AND($A145&lt;&gt;"",$A145&lt;&gt;"fin"),IF(INDEX(Recettes!$A$2:$T$5000,$B145,M$1)="","",INDEX(Recettes!$A$2:$T$5000,$B145,M$1)),"")</f>
        <v/>
      </c>
      <c r="N145" s="81" t="str" cm="1">
        <f t="array" aca="1" ref="N145" ca="1">IF(AND($A145&lt;&gt;"",$A145&lt;&gt;"fin"),IF(INDEX(Recettes!$A$2:$T$5000,$B145,N$1)="","",INDEX(Recettes!$A$2:$T$5000,$B145,N$1)),"")</f>
        <v/>
      </c>
      <c r="O145" s="81" t="str" cm="1">
        <f t="array" aca="1" ref="O145" ca="1">IF(AND($A145&lt;&gt;"",$A145&lt;&gt;"fin"),IF(INDEX(Recettes!$A$2:$T$5000,$B145,O$1)="","",INDEX(Recettes!$A$2:$T$5000,$B145,O$1)),"")</f>
        <v/>
      </c>
      <c r="P145" s="81" t="str" cm="1">
        <f t="array" aca="1" ref="P145" ca="1">IF(AND($A145&lt;&gt;"",$A145&lt;&gt;"fin"),IF(INDEX(Recettes!$A$2:$T$5000,$B145,P$1)="","",INDEX(Recettes!$A$2:$T$5000,$B145,P$1)),"")</f>
        <v/>
      </c>
      <c r="Q145" s="81" t="str" cm="1">
        <f t="array" aca="1" ref="Q145" ca="1">IF(AND($A145&lt;&gt;"",$A145&lt;&gt;"fin"),IF(INDEX(Recettes!$A$2:$T$5000,$B145,Q$1)="","",INDEX(Recettes!$A$2:$T$5000,$B145,Q$1)),"")</f>
        <v/>
      </c>
      <c r="R145" s="81" t="str" cm="1">
        <f t="array" aca="1" ref="R145" ca="1">IF(AND($A145&lt;&gt;"",$A145&lt;&gt;"fin"),IF(INDEX(Recettes!$A$2:$T$5000,$B145,R$1)="","",INDEX(Recettes!$A$2:$T$5000,$B145,R$1)),"")</f>
        <v/>
      </c>
      <c r="S145" s="81" t="str" cm="1">
        <f t="array" aca="1" ref="S145" ca="1">IF(AND($A145&lt;&gt;"",$A145&lt;&gt;"fin"),IF(INDEX(Recettes!$A$2:$T$5000,$B145,S$1)="","",INDEX(Recettes!$A$2:$T$5000,$B145,S$1)),"")</f>
        <v/>
      </c>
      <c r="T145" s="81" t="str" cm="1">
        <f t="array" aca="1" ref="T145" ca="1">IF(AND($A145&lt;&gt;"",$A145&lt;&gt;"fin"),IF(INDEX(Recettes!$A$2:$T$5000,$B145,T$1)="","",INDEX(Recettes!$A$2:$T$5000,$B145,T$1)),"")</f>
        <v/>
      </c>
    </row>
    <row r="146" spans="1:20" x14ac:dyDescent="0.25">
      <c r="A146" t="str">
        <f ca="1">IF(OR(A145="",A145="fin"),"",IF(ISNA(MATCH($F$3,OFFSET(Recettes!$F$2:$F$5000,B145,0),0)),"fin",MATCH($F$3,OFFSET(Recettes!$F$2:$F$5000,B145,0),0)))</f>
        <v/>
      </c>
      <c r="B146" t="str">
        <f t="shared" ca="1" si="2"/>
        <v/>
      </c>
      <c r="D146" s="79" t="str" cm="1">
        <f t="array" aca="1" ref="D146" ca="1">IF(AND($A146&lt;&gt;"",$A146&lt;&gt;"fin"),IF(INDEX(Recettes!$A$2:$O$5000,$B146,D$1)="","",INDEX(Recettes!$A$2:$O$5000,$B146,D$1)),"")</f>
        <v/>
      </c>
      <c r="E146" t="str" cm="1">
        <f t="array" aca="1" ref="E146" ca="1">IF(AND($A146&lt;&gt;"",$A146&lt;&gt;"fin"),IF(INDEX(Recettes!$A$2:$O$5000,$B146,E$1)="","",INDEX(Recettes!$A$2:$O$5000,$B146,E$1)),"")</f>
        <v/>
      </c>
      <c r="F146" t="str" cm="1">
        <f t="array" aca="1" ref="F146" ca="1">IF(AND($A146&lt;&gt;"",$A146&lt;&gt;"fin"),IF(INDEX(Recettes!$A$2:$O$5000,$B146,F$1)="","",INDEX(Recettes!$A$2:$O$5000,$B146,F$1)),"")</f>
        <v/>
      </c>
      <c r="G146" s="13" t="str" cm="1">
        <f t="array" aca="1" ref="G146" ca="1">IF(AND($A146&lt;&gt;"",$A146&lt;&gt;"fin"),IF(INDEX(Recettes!$A$2:$O$5000,$B146,G$1)="","",INDEX(Recettes!$A$2:$O$5000,$B146,G$1)),"")</f>
        <v/>
      </c>
      <c r="H146" s="11" t="str" cm="1">
        <f t="array" aca="1" ref="H146" ca="1">IF(AND($A146&lt;&gt;"",$A146&lt;&gt;"fin"),IF(INDEX(Recettes!$A$2:$O$5000,$B146,H$1)="","",INDEX(Recettes!$A$2:$O$5000,$B146,H$1)),"")</f>
        <v/>
      </c>
      <c r="I146" t="str" cm="1">
        <f t="array" aca="1" ref="I146" ca="1">IF(AND($A146&lt;&gt;"",$A146&lt;&gt;"fin"),IF(INDEX(Recettes!$A$2:$O$5000,$B146,I$1)="","",INDEX(Recettes!$A$2:$O$5000,$B146,I$1)),"")</f>
        <v/>
      </c>
      <c r="J146" s="81" t="str" cm="1">
        <f t="array" aca="1" ref="J146" ca="1">IF(AND($A146&lt;&gt;"",$A146&lt;&gt;"fin"),IF(INDEX(Recettes!$A$2:$O$5000,$B146,J$1)="","",INDEX(Recettes!$A$2:$O$5000,$B146,J$1)),"")</f>
        <v/>
      </c>
      <c r="K146" s="81" t="str" cm="1">
        <f t="array" aca="1" ref="K146" ca="1">IF(AND($A146&lt;&gt;"",$A146&lt;&gt;"fin"),IF(INDEX(Recettes!$A$2:$T$5000,$B146,K$1)="","",INDEX(Recettes!$A$2:$T$5000,$B146,K$1)),"")</f>
        <v/>
      </c>
      <c r="L146" s="81" t="str" cm="1">
        <f t="array" aca="1" ref="L146" ca="1">IF(AND($A146&lt;&gt;"",$A146&lt;&gt;"fin"),IF(INDEX(Recettes!$A$2:$T$5000,$B146,L$1)="","",INDEX(Recettes!$A$2:$T$5000,$B146,L$1)),"")</f>
        <v/>
      </c>
      <c r="M146" s="81" t="str" cm="1">
        <f t="array" aca="1" ref="M146" ca="1">IF(AND($A146&lt;&gt;"",$A146&lt;&gt;"fin"),IF(INDEX(Recettes!$A$2:$T$5000,$B146,M$1)="","",INDEX(Recettes!$A$2:$T$5000,$B146,M$1)),"")</f>
        <v/>
      </c>
      <c r="N146" s="81" t="str" cm="1">
        <f t="array" aca="1" ref="N146" ca="1">IF(AND($A146&lt;&gt;"",$A146&lt;&gt;"fin"),IF(INDEX(Recettes!$A$2:$T$5000,$B146,N$1)="","",INDEX(Recettes!$A$2:$T$5000,$B146,N$1)),"")</f>
        <v/>
      </c>
      <c r="O146" s="81" t="str" cm="1">
        <f t="array" aca="1" ref="O146" ca="1">IF(AND($A146&lt;&gt;"",$A146&lt;&gt;"fin"),IF(INDEX(Recettes!$A$2:$T$5000,$B146,O$1)="","",INDEX(Recettes!$A$2:$T$5000,$B146,O$1)),"")</f>
        <v/>
      </c>
      <c r="P146" s="81" t="str" cm="1">
        <f t="array" aca="1" ref="P146" ca="1">IF(AND($A146&lt;&gt;"",$A146&lt;&gt;"fin"),IF(INDEX(Recettes!$A$2:$T$5000,$B146,P$1)="","",INDEX(Recettes!$A$2:$T$5000,$B146,P$1)),"")</f>
        <v/>
      </c>
      <c r="Q146" s="81" t="str" cm="1">
        <f t="array" aca="1" ref="Q146" ca="1">IF(AND($A146&lt;&gt;"",$A146&lt;&gt;"fin"),IF(INDEX(Recettes!$A$2:$T$5000,$B146,Q$1)="","",INDEX(Recettes!$A$2:$T$5000,$B146,Q$1)),"")</f>
        <v/>
      </c>
      <c r="R146" s="81" t="str" cm="1">
        <f t="array" aca="1" ref="R146" ca="1">IF(AND($A146&lt;&gt;"",$A146&lt;&gt;"fin"),IF(INDEX(Recettes!$A$2:$T$5000,$B146,R$1)="","",INDEX(Recettes!$A$2:$T$5000,$B146,R$1)),"")</f>
        <v/>
      </c>
      <c r="S146" s="81" t="str" cm="1">
        <f t="array" aca="1" ref="S146" ca="1">IF(AND($A146&lt;&gt;"",$A146&lt;&gt;"fin"),IF(INDEX(Recettes!$A$2:$T$5000,$B146,S$1)="","",INDEX(Recettes!$A$2:$T$5000,$B146,S$1)),"")</f>
        <v/>
      </c>
      <c r="T146" s="81" t="str" cm="1">
        <f t="array" aca="1" ref="T146" ca="1">IF(AND($A146&lt;&gt;"",$A146&lt;&gt;"fin"),IF(INDEX(Recettes!$A$2:$T$5000,$B146,T$1)="","",INDEX(Recettes!$A$2:$T$5000,$B146,T$1)),"")</f>
        <v/>
      </c>
    </row>
    <row r="147" spans="1:20" x14ac:dyDescent="0.25">
      <c r="A147" t="str">
        <f ca="1">IF(OR(A146="",A146="fin"),"",IF(ISNA(MATCH($F$3,OFFSET(Recettes!$F$2:$F$5000,B146,0),0)),"fin",MATCH($F$3,OFFSET(Recettes!$F$2:$F$5000,B146,0),0)))</f>
        <v/>
      </c>
      <c r="B147" t="str">
        <f t="shared" ca="1" si="2"/>
        <v/>
      </c>
      <c r="D147" s="79" t="str" cm="1">
        <f t="array" aca="1" ref="D147" ca="1">IF(AND($A147&lt;&gt;"",$A147&lt;&gt;"fin"),IF(INDEX(Recettes!$A$2:$O$5000,$B147,D$1)="","",INDEX(Recettes!$A$2:$O$5000,$B147,D$1)),"")</f>
        <v/>
      </c>
      <c r="E147" t="str" cm="1">
        <f t="array" aca="1" ref="E147" ca="1">IF(AND($A147&lt;&gt;"",$A147&lt;&gt;"fin"),IF(INDEX(Recettes!$A$2:$O$5000,$B147,E$1)="","",INDEX(Recettes!$A$2:$O$5000,$B147,E$1)),"")</f>
        <v/>
      </c>
      <c r="F147" t="str" cm="1">
        <f t="array" aca="1" ref="F147" ca="1">IF(AND($A147&lt;&gt;"",$A147&lt;&gt;"fin"),IF(INDEX(Recettes!$A$2:$O$5000,$B147,F$1)="","",INDEX(Recettes!$A$2:$O$5000,$B147,F$1)),"")</f>
        <v/>
      </c>
      <c r="G147" s="13" t="str" cm="1">
        <f t="array" aca="1" ref="G147" ca="1">IF(AND($A147&lt;&gt;"",$A147&lt;&gt;"fin"),IF(INDEX(Recettes!$A$2:$O$5000,$B147,G$1)="","",INDEX(Recettes!$A$2:$O$5000,$B147,G$1)),"")</f>
        <v/>
      </c>
      <c r="H147" s="11" t="str" cm="1">
        <f t="array" aca="1" ref="H147" ca="1">IF(AND($A147&lt;&gt;"",$A147&lt;&gt;"fin"),IF(INDEX(Recettes!$A$2:$O$5000,$B147,H$1)="","",INDEX(Recettes!$A$2:$O$5000,$B147,H$1)),"")</f>
        <v/>
      </c>
      <c r="I147" t="str" cm="1">
        <f t="array" aca="1" ref="I147" ca="1">IF(AND($A147&lt;&gt;"",$A147&lt;&gt;"fin"),IF(INDEX(Recettes!$A$2:$O$5000,$B147,I$1)="","",INDEX(Recettes!$A$2:$O$5000,$B147,I$1)),"")</f>
        <v/>
      </c>
      <c r="J147" s="81" t="str" cm="1">
        <f t="array" aca="1" ref="J147" ca="1">IF(AND($A147&lt;&gt;"",$A147&lt;&gt;"fin"),IF(INDEX(Recettes!$A$2:$O$5000,$B147,J$1)="","",INDEX(Recettes!$A$2:$O$5000,$B147,J$1)),"")</f>
        <v/>
      </c>
      <c r="K147" s="81" t="str" cm="1">
        <f t="array" aca="1" ref="K147" ca="1">IF(AND($A147&lt;&gt;"",$A147&lt;&gt;"fin"),IF(INDEX(Recettes!$A$2:$T$5000,$B147,K$1)="","",INDEX(Recettes!$A$2:$T$5000,$B147,K$1)),"")</f>
        <v/>
      </c>
      <c r="L147" s="81" t="str" cm="1">
        <f t="array" aca="1" ref="L147" ca="1">IF(AND($A147&lt;&gt;"",$A147&lt;&gt;"fin"),IF(INDEX(Recettes!$A$2:$T$5000,$B147,L$1)="","",INDEX(Recettes!$A$2:$T$5000,$B147,L$1)),"")</f>
        <v/>
      </c>
      <c r="M147" s="81" t="str" cm="1">
        <f t="array" aca="1" ref="M147" ca="1">IF(AND($A147&lt;&gt;"",$A147&lt;&gt;"fin"),IF(INDEX(Recettes!$A$2:$T$5000,$B147,M$1)="","",INDEX(Recettes!$A$2:$T$5000,$B147,M$1)),"")</f>
        <v/>
      </c>
      <c r="N147" s="81" t="str" cm="1">
        <f t="array" aca="1" ref="N147" ca="1">IF(AND($A147&lt;&gt;"",$A147&lt;&gt;"fin"),IF(INDEX(Recettes!$A$2:$T$5000,$B147,N$1)="","",INDEX(Recettes!$A$2:$T$5000,$B147,N$1)),"")</f>
        <v/>
      </c>
      <c r="O147" s="81" t="str" cm="1">
        <f t="array" aca="1" ref="O147" ca="1">IF(AND($A147&lt;&gt;"",$A147&lt;&gt;"fin"),IF(INDEX(Recettes!$A$2:$T$5000,$B147,O$1)="","",INDEX(Recettes!$A$2:$T$5000,$B147,O$1)),"")</f>
        <v/>
      </c>
      <c r="P147" s="81" t="str" cm="1">
        <f t="array" aca="1" ref="P147" ca="1">IF(AND($A147&lt;&gt;"",$A147&lt;&gt;"fin"),IF(INDEX(Recettes!$A$2:$T$5000,$B147,P$1)="","",INDEX(Recettes!$A$2:$T$5000,$B147,P$1)),"")</f>
        <v/>
      </c>
      <c r="Q147" s="81" t="str" cm="1">
        <f t="array" aca="1" ref="Q147" ca="1">IF(AND($A147&lt;&gt;"",$A147&lt;&gt;"fin"),IF(INDEX(Recettes!$A$2:$T$5000,$B147,Q$1)="","",INDEX(Recettes!$A$2:$T$5000,$B147,Q$1)),"")</f>
        <v/>
      </c>
      <c r="R147" s="81" t="str" cm="1">
        <f t="array" aca="1" ref="R147" ca="1">IF(AND($A147&lt;&gt;"",$A147&lt;&gt;"fin"),IF(INDEX(Recettes!$A$2:$T$5000,$B147,R$1)="","",INDEX(Recettes!$A$2:$T$5000,$B147,R$1)),"")</f>
        <v/>
      </c>
      <c r="S147" s="81" t="str" cm="1">
        <f t="array" aca="1" ref="S147" ca="1">IF(AND($A147&lt;&gt;"",$A147&lt;&gt;"fin"),IF(INDEX(Recettes!$A$2:$T$5000,$B147,S$1)="","",INDEX(Recettes!$A$2:$T$5000,$B147,S$1)),"")</f>
        <v/>
      </c>
      <c r="T147" s="81" t="str" cm="1">
        <f t="array" aca="1" ref="T147" ca="1">IF(AND($A147&lt;&gt;"",$A147&lt;&gt;"fin"),IF(INDEX(Recettes!$A$2:$T$5000,$B147,T$1)="","",INDEX(Recettes!$A$2:$T$5000,$B147,T$1)),"")</f>
        <v/>
      </c>
    </row>
    <row r="148" spans="1:20" x14ac:dyDescent="0.25">
      <c r="A148" t="str">
        <f ca="1">IF(OR(A147="",A147="fin"),"",IF(ISNA(MATCH($F$3,OFFSET(Recettes!$F$2:$F$5000,B147,0),0)),"fin",MATCH($F$3,OFFSET(Recettes!$F$2:$F$5000,B147,0),0)))</f>
        <v/>
      </c>
      <c r="B148" t="str">
        <f t="shared" ca="1" si="2"/>
        <v/>
      </c>
      <c r="D148" s="79" t="str" cm="1">
        <f t="array" aca="1" ref="D148" ca="1">IF(AND($A148&lt;&gt;"",$A148&lt;&gt;"fin"),IF(INDEX(Recettes!$A$2:$O$5000,$B148,D$1)="","",INDEX(Recettes!$A$2:$O$5000,$B148,D$1)),"")</f>
        <v/>
      </c>
      <c r="E148" t="str" cm="1">
        <f t="array" aca="1" ref="E148" ca="1">IF(AND($A148&lt;&gt;"",$A148&lt;&gt;"fin"),IF(INDEX(Recettes!$A$2:$O$5000,$B148,E$1)="","",INDEX(Recettes!$A$2:$O$5000,$B148,E$1)),"")</f>
        <v/>
      </c>
      <c r="F148" t="str" cm="1">
        <f t="array" aca="1" ref="F148" ca="1">IF(AND($A148&lt;&gt;"",$A148&lt;&gt;"fin"),IF(INDEX(Recettes!$A$2:$O$5000,$B148,F$1)="","",INDEX(Recettes!$A$2:$O$5000,$B148,F$1)),"")</f>
        <v/>
      </c>
      <c r="G148" s="13" t="str" cm="1">
        <f t="array" aca="1" ref="G148" ca="1">IF(AND($A148&lt;&gt;"",$A148&lt;&gt;"fin"),IF(INDEX(Recettes!$A$2:$O$5000,$B148,G$1)="","",INDEX(Recettes!$A$2:$O$5000,$B148,G$1)),"")</f>
        <v/>
      </c>
      <c r="H148" s="11" t="str" cm="1">
        <f t="array" aca="1" ref="H148" ca="1">IF(AND($A148&lt;&gt;"",$A148&lt;&gt;"fin"),IF(INDEX(Recettes!$A$2:$O$5000,$B148,H$1)="","",INDEX(Recettes!$A$2:$O$5000,$B148,H$1)),"")</f>
        <v/>
      </c>
      <c r="I148" t="str" cm="1">
        <f t="array" aca="1" ref="I148" ca="1">IF(AND($A148&lt;&gt;"",$A148&lt;&gt;"fin"),IF(INDEX(Recettes!$A$2:$O$5000,$B148,I$1)="","",INDEX(Recettes!$A$2:$O$5000,$B148,I$1)),"")</f>
        <v/>
      </c>
      <c r="J148" s="81" t="str" cm="1">
        <f t="array" aca="1" ref="J148" ca="1">IF(AND($A148&lt;&gt;"",$A148&lt;&gt;"fin"),IF(INDEX(Recettes!$A$2:$O$5000,$B148,J$1)="","",INDEX(Recettes!$A$2:$O$5000,$B148,J$1)),"")</f>
        <v/>
      </c>
      <c r="K148" s="81" t="str" cm="1">
        <f t="array" aca="1" ref="K148" ca="1">IF(AND($A148&lt;&gt;"",$A148&lt;&gt;"fin"),IF(INDEX(Recettes!$A$2:$T$5000,$B148,K$1)="","",INDEX(Recettes!$A$2:$T$5000,$B148,K$1)),"")</f>
        <v/>
      </c>
      <c r="L148" s="81" t="str" cm="1">
        <f t="array" aca="1" ref="L148" ca="1">IF(AND($A148&lt;&gt;"",$A148&lt;&gt;"fin"),IF(INDEX(Recettes!$A$2:$T$5000,$B148,L$1)="","",INDEX(Recettes!$A$2:$T$5000,$B148,L$1)),"")</f>
        <v/>
      </c>
      <c r="M148" s="81" t="str" cm="1">
        <f t="array" aca="1" ref="M148" ca="1">IF(AND($A148&lt;&gt;"",$A148&lt;&gt;"fin"),IF(INDEX(Recettes!$A$2:$T$5000,$B148,M$1)="","",INDEX(Recettes!$A$2:$T$5000,$B148,M$1)),"")</f>
        <v/>
      </c>
      <c r="N148" s="81" t="str" cm="1">
        <f t="array" aca="1" ref="N148" ca="1">IF(AND($A148&lt;&gt;"",$A148&lt;&gt;"fin"),IF(INDEX(Recettes!$A$2:$T$5000,$B148,N$1)="","",INDEX(Recettes!$A$2:$T$5000,$B148,N$1)),"")</f>
        <v/>
      </c>
      <c r="O148" s="81" t="str" cm="1">
        <f t="array" aca="1" ref="O148" ca="1">IF(AND($A148&lt;&gt;"",$A148&lt;&gt;"fin"),IF(INDEX(Recettes!$A$2:$T$5000,$B148,O$1)="","",INDEX(Recettes!$A$2:$T$5000,$B148,O$1)),"")</f>
        <v/>
      </c>
      <c r="P148" s="81" t="str" cm="1">
        <f t="array" aca="1" ref="P148" ca="1">IF(AND($A148&lt;&gt;"",$A148&lt;&gt;"fin"),IF(INDEX(Recettes!$A$2:$T$5000,$B148,P$1)="","",INDEX(Recettes!$A$2:$T$5000,$B148,P$1)),"")</f>
        <v/>
      </c>
      <c r="Q148" s="81" t="str" cm="1">
        <f t="array" aca="1" ref="Q148" ca="1">IF(AND($A148&lt;&gt;"",$A148&lt;&gt;"fin"),IF(INDEX(Recettes!$A$2:$T$5000,$B148,Q$1)="","",INDEX(Recettes!$A$2:$T$5000,$B148,Q$1)),"")</f>
        <v/>
      </c>
      <c r="R148" s="81" t="str" cm="1">
        <f t="array" aca="1" ref="R148" ca="1">IF(AND($A148&lt;&gt;"",$A148&lt;&gt;"fin"),IF(INDEX(Recettes!$A$2:$T$5000,$B148,R$1)="","",INDEX(Recettes!$A$2:$T$5000,$B148,R$1)),"")</f>
        <v/>
      </c>
      <c r="S148" s="81" t="str" cm="1">
        <f t="array" aca="1" ref="S148" ca="1">IF(AND($A148&lt;&gt;"",$A148&lt;&gt;"fin"),IF(INDEX(Recettes!$A$2:$T$5000,$B148,S$1)="","",INDEX(Recettes!$A$2:$T$5000,$B148,S$1)),"")</f>
        <v/>
      </c>
      <c r="T148" s="81" t="str" cm="1">
        <f t="array" aca="1" ref="T148" ca="1">IF(AND($A148&lt;&gt;"",$A148&lt;&gt;"fin"),IF(INDEX(Recettes!$A$2:$T$5000,$B148,T$1)="","",INDEX(Recettes!$A$2:$T$5000,$B148,T$1)),"")</f>
        <v/>
      </c>
    </row>
    <row r="149" spans="1:20" x14ac:dyDescent="0.25">
      <c r="A149" t="str">
        <f ca="1">IF(OR(A148="",A148="fin"),"",IF(ISNA(MATCH($F$3,OFFSET(Recettes!$F$2:$F$5000,B148,0),0)),"fin",MATCH($F$3,OFFSET(Recettes!$F$2:$F$5000,B148,0),0)))</f>
        <v/>
      </c>
      <c r="B149" t="str">
        <f t="shared" ca="1" si="2"/>
        <v/>
      </c>
      <c r="D149" s="79" t="str" cm="1">
        <f t="array" aca="1" ref="D149" ca="1">IF(AND($A149&lt;&gt;"",$A149&lt;&gt;"fin"),IF(INDEX(Recettes!$A$2:$O$5000,$B149,D$1)="","",INDEX(Recettes!$A$2:$O$5000,$B149,D$1)),"")</f>
        <v/>
      </c>
      <c r="E149" t="str" cm="1">
        <f t="array" aca="1" ref="E149" ca="1">IF(AND($A149&lt;&gt;"",$A149&lt;&gt;"fin"),IF(INDEX(Recettes!$A$2:$O$5000,$B149,E$1)="","",INDEX(Recettes!$A$2:$O$5000,$B149,E$1)),"")</f>
        <v/>
      </c>
      <c r="F149" t="str" cm="1">
        <f t="array" aca="1" ref="F149" ca="1">IF(AND($A149&lt;&gt;"",$A149&lt;&gt;"fin"),IF(INDEX(Recettes!$A$2:$O$5000,$B149,F$1)="","",INDEX(Recettes!$A$2:$O$5000,$B149,F$1)),"")</f>
        <v/>
      </c>
      <c r="G149" s="13" t="str" cm="1">
        <f t="array" aca="1" ref="G149" ca="1">IF(AND($A149&lt;&gt;"",$A149&lt;&gt;"fin"),IF(INDEX(Recettes!$A$2:$O$5000,$B149,G$1)="","",INDEX(Recettes!$A$2:$O$5000,$B149,G$1)),"")</f>
        <v/>
      </c>
      <c r="H149" s="11" t="str" cm="1">
        <f t="array" aca="1" ref="H149" ca="1">IF(AND($A149&lt;&gt;"",$A149&lt;&gt;"fin"),IF(INDEX(Recettes!$A$2:$O$5000,$B149,H$1)="","",INDEX(Recettes!$A$2:$O$5000,$B149,H$1)),"")</f>
        <v/>
      </c>
      <c r="I149" t="str" cm="1">
        <f t="array" aca="1" ref="I149" ca="1">IF(AND($A149&lt;&gt;"",$A149&lt;&gt;"fin"),IF(INDEX(Recettes!$A$2:$O$5000,$B149,I$1)="","",INDEX(Recettes!$A$2:$O$5000,$B149,I$1)),"")</f>
        <v/>
      </c>
      <c r="J149" s="81" t="str" cm="1">
        <f t="array" aca="1" ref="J149" ca="1">IF(AND($A149&lt;&gt;"",$A149&lt;&gt;"fin"),IF(INDEX(Recettes!$A$2:$O$5000,$B149,J$1)="","",INDEX(Recettes!$A$2:$O$5000,$B149,J$1)),"")</f>
        <v/>
      </c>
      <c r="K149" s="81" t="str" cm="1">
        <f t="array" aca="1" ref="K149" ca="1">IF(AND($A149&lt;&gt;"",$A149&lt;&gt;"fin"),IF(INDEX(Recettes!$A$2:$T$5000,$B149,K$1)="","",INDEX(Recettes!$A$2:$T$5000,$B149,K$1)),"")</f>
        <v/>
      </c>
      <c r="L149" s="81" t="str" cm="1">
        <f t="array" aca="1" ref="L149" ca="1">IF(AND($A149&lt;&gt;"",$A149&lt;&gt;"fin"),IF(INDEX(Recettes!$A$2:$T$5000,$B149,L$1)="","",INDEX(Recettes!$A$2:$T$5000,$B149,L$1)),"")</f>
        <v/>
      </c>
      <c r="M149" s="81" t="str" cm="1">
        <f t="array" aca="1" ref="M149" ca="1">IF(AND($A149&lt;&gt;"",$A149&lt;&gt;"fin"),IF(INDEX(Recettes!$A$2:$T$5000,$B149,M$1)="","",INDEX(Recettes!$A$2:$T$5000,$B149,M$1)),"")</f>
        <v/>
      </c>
      <c r="N149" s="81" t="str" cm="1">
        <f t="array" aca="1" ref="N149" ca="1">IF(AND($A149&lt;&gt;"",$A149&lt;&gt;"fin"),IF(INDEX(Recettes!$A$2:$T$5000,$B149,N$1)="","",INDEX(Recettes!$A$2:$T$5000,$B149,N$1)),"")</f>
        <v/>
      </c>
      <c r="O149" s="81" t="str" cm="1">
        <f t="array" aca="1" ref="O149" ca="1">IF(AND($A149&lt;&gt;"",$A149&lt;&gt;"fin"),IF(INDEX(Recettes!$A$2:$T$5000,$B149,O$1)="","",INDEX(Recettes!$A$2:$T$5000,$B149,O$1)),"")</f>
        <v/>
      </c>
      <c r="P149" s="81" t="str" cm="1">
        <f t="array" aca="1" ref="P149" ca="1">IF(AND($A149&lt;&gt;"",$A149&lt;&gt;"fin"),IF(INDEX(Recettes!$A$2:$T$5000,$B149,P$1)="","",INDEX(Recettes!$A$2:$T$5000,$B149,P$1)),"")</f>
        <v/>
      </c>
      <c r="Q149" s="81" t="str" cm="1">
        <f t="array" aca="1" ref="Q149" ca="1">IF(AND($A149&lt;&gt;"",$A149&lt;&gt;"fin"),IF(INDEX(Recettes!$A$2:$T$5000,$B149,Q$1)="","",INDEX(Recettes!$A$2:$T$5000,$B149,Q$1)),"")</f>
        <v/>
      </c>
      <c r="R149" s="81" t="str" cm="1">
        <f t="array" aca="1" ref="R149" ca="1">IF(AND($A149&lt;&gt;"",$A149&lt;&gt;"fin"),IF(INDEX(Recettes!$A$2:$T$5000,$B149,R$1)="","",INDEX(Recettes!$A$2:$T$5000,$B149,R$1)),"")</f>
        <v/>
      </c>
      <c r="S149" s="81" t="str" cm="1">
        <f t="array" aca="1" ref="S149" ca="1">IF(AND($A149&lt;&gt;"",$A149&lt;&gt;"fin"),IF(INDEX(Recettes!$A$2:$T$5000,$B149,S$1)="","",INDEX(Recettes!$A$2:$T$5000,$B149,S$1)),"")</f>
        <v/>
      </c>
      <c r="T149" s="81" t="str" cm="1">
        <f t="array" aca="1" ref="T149" ca="1">IF(AND($A149&lt;&gt;"",$A149&lt;&gt;"fin"),IF(INDEX(Recettes!$A$2:$T$5000,$B149,T$1)="","",INDEX(Recettes!$A$2:$T$5000,$B149,T$1)),"")</f>
        <v/>
      </c>
    </row>
    <row r="150" spans="1:20" x14ac:dyDescent="0.25">
      <c r="A150" t="str">
        <f ca="1">IF(OR(A149="",A149="fin"),"",IF(ISNA(MATCH($F$3,OFFSET(Recettes!$F$2:$F$5000,B149,0),0)),"fin",MATCH($F$3,OFFSET(Recettes!$F$2:$F$5000,B149,0),0)))</f>
        <v/>
      </c>
      <c r="B150" t="str">
        <f t="shared" ca="1" si="2"/>
        <v/>
      </c>
      <c r="D150" s="79" t="str" cm="1">
        <f t="array" aca="1" ref="D150" ca="1">IF(AND($A150&lt;&gt;"",$A150&lt;&gt;"fin"),IF(INDEX(Recettes!$A$2:$O$5000,$B150,D$1)="","",INDEX(Recettes!$A$2:$O$5000,$B150,D$1)),"")</f>
        <v/>
      </c>
      <c r="E150" t="str" cm="1">
        <f t="array" aca="1" ref="E150" ca="1">IF(AND($A150&lt;&gt;"",$A150&lt;&gt;"fin"),IF(INDEX(Recettes!$A$2:$O$5000,$B150,E$1)="","",INDEX(Recettes!$A$2:$O$5000,$B150,E$1)),"")</f>
        <v/>
      </c>
      <c r="F150" t="str" cm="1">
        <f t="array" aca="1" ref="F150" ca="1">IF(AND($A150&lt;&gt;"",$A150&lt;&gt;"fin"),IF(INDEX(Recettes!$A$2:$O$5000,$B150,F$1)="","",INDEX(Recettes!$A$2:$O$5000,$B150,F$1)),"")</f>
        <v/>
      </c>
      <c r="G150" s="13" t="str" cm="1">
        <f t="array" aca="1" ref="G150" ca="1">IF(AND($A150&lt;&gt;"",$A150&lt;&gt;"fin"),IF(INDEX(Recettes!$A$2:$O$5000,$B150,G$1)="","",INDEX(Recettes!$A$2:$O$5000,$B150,G$1)),"")</f>
        <v/>
      </c>
      <c r="H150" s="11" t="str" cm="1">
        <f t="array" aca="1" ref="H150" ca="1">IF(AND($A150&lt;&gt;"",$A150&lt;&gt;"fin"),IF(INDEX(Recettes!$A$2:$O$5000,$B150,H$1)="","",INDEX(Recettes!$A$2:$O$5000,$B150,H$1)),"")</f>
        <v/>
      </c>
      <c r="I150" t="str" cm="1">
        <f t="array" aca="1" ref="I150" ca="1">IF(AND($A150&lt;&gt;"",$A150&lt;&gt;"fin"),IF(INDEX(Recettes!$A$2:$O$5000,$B150,I$1)="","",INDEX(Recettes!$A$2:$O$5000,$B150,I$1)),"")</f>
        <v/>
      </c>
      <c r="J150" s="81" t="str" cm="1">
        <f t="array" aca="1" ref="J150" ca="1">IF(AND($A150&lt;&gt;"",$A150&lt;&gt;"fin"),IF(INDEX(Recettes!$A$2:$O$5000,$B150,J$1)="","",INDEX(Recettes!$A$2:$O$5000,$B150,J$1)),"")</f>
        <v/>
      </c>
      <c r="K150" s="81" t="str" cm="1">
        <f t="array" aca="1" ref="K150" ca="1">IF(AND($A150&lt;&gt;"",$A150&lt;&gt;"fin"),IF(INDEX(Recettes!$A$2:$T$5000,$B150,K$1)="","",INDEX(Recettes!$A$2:$T$5000,$B150,K$1)),"")</f>
        <v/>
      </c>
      <c r="L150" s="81" t="str" cm="1">
        <f t="array" aca="1" ref="L150" ca="1">IF(AND($A150&lt;&gt;"",$A150&lt;&gt;"fin"),IF(INDEX(Recettes!$A$2:$T$5000,$B150,L$1)="","",INDEX(Recettes!$A$2:$T$5000,$B150,L$1)),"")</f>
        <v/>
      </c>
      <c r="M150" s="81" t="str" cm="1">
        <f t="array" aca="1" ref="M150" ca="1">IF(AND($A150&lt;&gt;"",$A150&lt;&gt;"fin"),IF(INDEX(Recettes!$A$2:$T$5000,$B150,M$1)="","",INDEX(Recettes!$A$2:$T$5000,$B150,M$1)),"")</f>
        <v/>
      </c>
      <c r="N150" s="81" t="str" cm="1">
        <f t="array" aca="1" ref="N150" ca="1">IF(AND($A150&lt;&gt;"",$A150&lt;&gt;"fin"),IF(INDEX(Recettes!$A$2:$T$5000,$B150,N$1)="","",INDEX(Recettes!$A$2:$T$5000,$B150,N$1)),"")</f>
        <v/>
      </c>
      <c r="O150" s="81" t="str" cm="1">
        <f t="array" aca="1" ref="O150" ca="1">IF(AND($A150&lt;&gt;"",$A150&lt;&gt;"fin"),IF(INDEX(Recettes!$A$2:$T$5000,$B150,O$1)="","",INDEX(Recettes!$A$2:$T$5000,$B150,O$1)),"")</f>
        <v/>
      </c>
      <c r="P150" s="81" t="str" cm="1">
        <f t="array" aca="1" ref="P150" ca="1">IF(AND($A150&lt;&gt;"",$A150&lt;&gt;"fin"),IF(INDEX(Recettes!$A$2:$T$5000,$B150,P$1)="","",INDEX(Recettes!$A$2:$T$5000,$B150,P$1)),"")</f>
        <v/>
      </c>
      <c r="Q150" s="81" t="str" cm="1">
        <f t="array" aca="1" ref="Q150" ca="1">IF(AND($A150&lt;&gt;"",$A150&lt;&gt;"fin"),IF(INDEX(Recettes!$A$2:$T$5000,$B150,Q$1)="","",INDEX(Recettes!$A$2:$T$5000,$B150,Q$1)),"")</f>
        <v/>
      </c>
      <c r="R150" s="81" t="str" cm="1">
        <f t="array" aca="1" ref="R150" ca="1">IF(AND($A150&lt;&gt;"",$A150&lt;&gt;"fin"),IF(INDEX(Recettes!$A$2:$T$5000,$B150,R$1)="","",INDEX(Recettes!$A$2:$T$5000,$B150,R$1)),"")</f>
        <v/>
      </c>
      <c r="S150" s="81" t="str" cm="1">
        <f t="array" aca="1" ref="S150" ca="1">IF(AND($A150&lt;&gt;"",$A150&lt;&gt;"fin"),IF(INDEX(Recettes!$A$2:$T$5000,$B150,S$1)="","",INDEX(Recettes!$A$2:$T$5000,$B150,S$1)),"")</f>
        <v/>
      </c>
      <c r="T150" s="81" t="str" cm="1">
        <f t="array" aca="1" ref="T150" ca="1">IF(AND($A150&lt;&gt;"",$A150&lt;&gt;"fin"),IF(INDEX(Recettes!$A$2:$T$5000,$B150,T$1)="","",INDEX(Recettes!$A$2:$T$5000,$B150,T$1)),"")</f>
        <v/>
      </c>
    </row>
    <row r="151" spans="1:20" x14ac:dyDescent="0.25">
      <c r="A151" t="str">
        <f ca="1">IF(OR(A150="",A150="fin"),"",IF(ISNA(MATCH($F$3,OFFSET(Recettes!$F$2:$F$5000,B150,0),0)),"fin",MATCH($F$3,OFFSET(Recettes!$F$2:$F$5000,B150,0),0)))</f>
        <v/>
      </c>
      <c r="B151" t="str">
        <f t="shared" ca="1" si="2"/>
        <v/>
      </c>
      <c r="D151" s="79" t="str" cm="1">
        <f t="array" aca="1" ref="D151" ca="1">IF(AND($A151&lt;&gt;"",$A151&lt;&gt;"fin"),IF(INDEX(Recettes!$A$2:$O$5000,$B151,D$1)="","",INDEX(Recettes!$A$2:$O$5000,$B151,D$1)),"")</f>
        <v/>
      </c>
      <c r="E151" t="str" cm="1">
        <f t="array" aca="1" ref="E151" ca="1">IF(AND($A151&lt;&gt;"",$A151&lt;&gt;"fin"),IF(INDEX(Recettes!$A$2:$O$5000,$B151,E$1)="","",INDEX(Recettes!$A$2:$O$5000,$B151,E$1)),"")</f>
        <v/>
      </c>
      <c r="F151" t="str" cm="1">
        <f t="array" aca="1" ref="F151" ca="1">IF(AND($A151&lt;&gt;"",$A151&lt;&gt;"fin"),IF(INDEX(Recettes!$A$2:$O$5000,$B151,F$1)="","",INDEX(Recettes!$A$2:$O$5000,$B151,F$1)),"")</f>
        <v/>
      </c>
      <c r="G151" s="13" t="str" cm="1">
        <f t="array" aca="1" ref="G151" ca="1">IF(AND($A151&lt;&gt;"",$A151&lt;&gt;"fin"),IF(INDEX(Recettes!$A$2:$O$5000,$B151,G$1)="","",INDEX(Recettes!$A$2:$O$5000,$B151,G$1)),"")</f>
        <v/>
      </c>
      <c r="H151" s="11" t="str" cm="1">
        <f t="array" aca="1" ref="H151" ca="1">IF(AND($A151&lt;&gt;"",$A151&lt;&gt;"fin"),IF(INDEX(Recettes!$A$2:$O$5000,$B151,H$1)="","",INDEX(Recettes!$A$2:$O$5000,$B151,H$1)),"")</f>
        <v/>
      </c>
      <c r="I151" t="str" cm="1">
        <f t="array" aca="1" ref="I151" ca="1">IF(AND($A151&lt;&gt;"",$A151&lt;&gt;"fin"),IF(INDEX(Recettes!$A$2:$O$5000,$B151,I$1)="","",INDEX(Recettes!$A$2:$O$5000,$B151,I$1)),"")</f>
        <v/>
      </c>
      <c r="J151" s="81" t="str" cm="1">
        <f t="array" aca="1" ref="J151" ca="1">IF(AND($A151&lt;&gt;"",$A151&lt;&gt;"fin"),IF(INDEX(Recettes!$A$2:$O$5000,$B151,J$1)="","",INDEX(Recettes!$A$2:$O$5000,$B151,J$1)),"")</f>
        <v/>
      </c>
      <c r="K151" s="81" t="str" cm="1">
        <f t="array" aca="1" ref="K151" ca="1">IF(AND($A151&lt;&gt;"",$A151&lt;&gt;"fin"),IF(INDEX(Recettes!$A$2:$T$5000,$B151,K$1)="","",INDEX(Recettes!$A$2:$T$5000,$B151,K$1)),"")</f>
        <v/>
      </c>
      <c r="L151" s="81" t="str" cm="1">
        <f t="array" aca="1" ref="L151" ca="1">IF(AND($A151&lt;&gt;"",$A151&lt;&gt;"fin"),IF(INDEX(Recettes!$A$2:$T$5000,$B151,L$1)="","",INDEX(Recettes!$A$2:$T$5000,$B151,L$1)),"")</f>
        <v/>
      </c>
      <c r="M151" s="81" t="str" cm="1">
        <f t="array" aca="1" ref="M151" ca="1">IF(AND($A151&lt;&gt;"",$A151&lt;&gt;"fin"),IF(INDEX(Recettes!$A$2:$T$5000,$B151,M$1)="","",INDEX(Recettes!$A$2:$T$5000,$B151,M$1)),"")</f>
        <v/>
      </c>
      <c r="N151" s="81" t="str" cm="1">
        <f t="array" aca="1" ref="N151" ca="1">IF(AND($A151&lt;&gt;"",$A151&lt;&gt;"fin"),IF(INDEX(Recettes!$A$2:$T$5000,$B151,N$1)="","",INDEX(Recettes!$A$2:$T$5000,$B151,N$1)),"")</f>
        <v/>
      </c>
      <c r="O151" s="81" t="str" cm="1">
        <f t="array" aca="1" ref="O151" ca="1">IF(AND($A151&lt;&gt;"",$A151&lt;&gt;"fin"),IF(INDEX(Recettes!$A$2:$T$5000,$B151,O$1)="","",INDEX(Recettes!$A$2:$T$5000,$B151,O$1)),"")</f>
        <v/>
      </c>
      <c r="P151" s="81" t="str" cm="1">
        <f t="array" aca="1" ref="P151" ca="1">IF(AND($A151&lt;&gt;"",$A151&lt;&gt;"fin"),IF(INDEX(Recettes!$A$2:$T$5000,$B151,P$1)="","",INDEX(Recettes!$A$2:$T$5000,$B151,P$1)),"")</f>
        <v/>
      </c>
      <c r="Q151" s="81" t="str" cm="1">
        <f t="array" aca="1" ref="Q151" ca="1">IF(AND($A151&lt;&gt;"",$A151&lt;&gt;"fin"),IF(INDEX(Recettes!$A$2:$T$5000,$B151,Q$1)="","",INDEX(Recettes!$A$2:$T$5000,$B151,Q$1)),"")</f>
        <v/>
      </c>
      <c r="R151" s="81" t="str" cm="1">
        <f t="array" aca="1" ref="R151" ca="1">IF(AND($A151&lt;&gt;"",$A151&lt;&gt;"fin"),IF(INDEX(Recettes!$A$2:$T$5000,$B151,R$1)="","",INDEX(Recettes!$A$2:$T$5000,$B151,R$1)),"")</f>
        <v/>
      </c>
      <c r="S151" s="81" t="str" cm="1">
        <f t="array" aca="1" ref="S151" ca="1">IF(AND($A151&lt;&gt;"",$A151&lt;&gt;"fin"),IF(INDEX(Recettes!$A$2:$T$5000,$B151,S$1)="","",INDEX(Recettes!$A$2:$T$5000,$B151,S$1)),"")</f>
        <v/>
      </c>
      <c r="T151" s="81" t="str" cm="1">
        <f t="array" aca="1" ref="T151" ca="1">IF(AND($A151&lt;&gt;"",$A151&lt;&gt;"fin"),IF(INDEX(Recettes!$A$2:$T$5000,$B151,T$1)="","",INDEX(Recettes!$A$2:$T$5000,$B151,T$1)),"")</f>
        <v/>
      </c>
    </row>
    <row r="152" spans="1:20" x14ac:dyDescent="0.25">
      <c r="A152" t="str">
        <f ca="1">IF(OR(A151="",A151="fin"),"",IF(ISNA(MATCH($F$3,OFFSET(Recettes!$F$2:$F$5000,B151,0),0)),"fin",MATCH($F$3,OFFSET(Recettes!$F$2:$F$5000,B151,0),0)))</f>
        <v/>
      </c>
      <c r="B152" t="str">
        <f t="shared" ca="1" si="2"/>
        <v/>
      </c>
      <c r="D152" s="79" t="str" cm="1">
        <f t="array" aca="1" ref="D152" ca="1">IF(AND($A152&lt;&gt;"",$A152&lt;&gt;"fin"),IF(INDEX(Recettes!$A$2:$O$5000,$B152,D$1)="","",INDEX(Recettes!$A$2:$O$5000,$B152,D$1)),"")</f>
        <v/>
      </c>
      <c r="E152" t="str" cm="1">
        <f t="array" aca="1" ref="E152" ca="1">IF(AND($A152&lt;&gt;"",$A152&lt;&gt;"fin"),IF(INDEX(Recettes!$A$2:$O$5000,$B152,E$1)="","",INDEX(Recettes!$A$2:$O$5000,$B152,E$1)),"")</f>
        <v/>
      </c>
      <c r="F152" t="str" cm="1">
        <f t="array" aca="1" ref="F152" ca="1">IF(AND($A152&lt;&gt;"",$A152&lt;&gt;"fin"),IF(INDEX(Recettes!$A$2:$O$5000,$B152,F$1)="","",INDEX(Recettes!$A$2:$O$5000,$B152,F$1)),"")</f>
        <v/>
      </c>
      <c r="G152" s="13" t="str" cm="1">
        <f t="array" aca="1" ref="G152" ca="1">IF(AND($A152&lt;&gt;"",$A152&lt;&gt;"fin"),IF(INDEX(Recettes!$A$2:$O$5000,$B152,G$1)="","",INDEX(Recettes!$A$2:$O$5000,$B152,G$1)),"")</f>
        <v/>
      </c>
      <c r="H152" s="11" t="str" cm="1">
        <f t="array" aca="1" ref="H152" ca="1">IF(AND($A152&lt;&gt;"",$A152&lt;&gt;"fin"),IF(INDEX(Recettes!$A$2:$O$5000,$B152,H$1)="","",INDEX(Recettes!$A$2:$O$5000,$B152,H$1)),"")</f>
        <v/>
      </c>
      <c r="I152" t="str" cm="1">
        <f t="array" aca="1" ref="I152" ca="1">IF(AND($A152&lt;&gt;"",$A152&lt;&gt;"fin"),IF(INDEX(Recettes!$A$2:$O$5000,$B152,I$1)="","",INDEX(Recettes!$A$2:$O$5000,$B152,I$1)),"")</f>
        <v/>
      </c>
      <c r="J152" s="81" t="str" cm="1">
        <f t="array" aca="1" ref="J152" ca="1">IF(AND($A152&lt;&gt;"",$A152&lt;&gt;"fin"),IF(INDEX(Recettes!$A$2:$O$5000,$B152,J$1)="","",INDEX(Recettes!$A$2:$O$5000,$B152,J$1)),"")</f>
        <v/>
      </c>
      <c r="K152" s="81" t="str" cm="1">
        <f t="array" aca="1" ref="K152" ca="1">IF(AND($A152&lt;&gt;"",$A152&lt;&gt;"fin"),IF(INDEX(Recettes!$A$2:$T$5000,$B152,K$1)="","",INDEX(Recettes!$A$2:$T$5000,$B152,K$1)),"")</f>
        <v/>
      </c>
      <c r="L152" s="81" t="str" cm="1">
        <f t="array" aca="1" ref="L152" ca="1">IF(AND($A152&lt;&gt;"",$A152&lt;&gt;"fin"),IF(INDEX(Recettes!$A$2:$T$5000,$B152,L$1)="","",INDEX(Recettes!$A$2:$T$5000,$B152,L$1)),"")</f>
        <v/>
      </c>
      <c r="M152" s="81" t="str" cm="1">
        <f t="array" aca="1" ref="M152" ca="1">IF(AND($A152&lt;&gt;"",$A152&lt;&gt;"fin"),IF(INDEX(Recettes!$A$2:$T$5000,$B152,M$1)="","",INDEX(Recettes!$A$2:$T$5000,$B152,M$1)),"")</f>
        <v/>
      </c>
      <c r="N152" s="81" t="str" cm="1">
        <f t="array" aca="1" ref="N152" ca="1">IF(AND($A152&lt;&gt;"",$A152&lt;&gt;"fin"),IF(INDEX(Recettes!$A$2:$T$5000,$B152,N$1)="","",INDEX(Recettes!$A$2:$T$5000,$B152,N$1)),"")</f>
        <v/>
      </c>
      <c r="O152" s="81" t="str" cm="1">
        <f t="array" aca="1" ref="O152" ca="1">IF(AND($A152&lt;&gt;"",$A152&lt;&gt;"fin"),IF(INDEX(Recettes!$A$2:$T$5000,$B152,O$1)="","",INDEX(Recettes!$A$2:$T$5000,$B152,O$1)),"")</f>
        <v/>
      </c>
      <c r="P152" s="81" t="str" cm="1">
        <f t="array" aca="1" ref="P152" ca="1">IF(AND($A152&lt;&gt;"",$A152&lt;&gt;"fin"),IF(INDEX(Recettes!$A$2:$T$5000,$B152,P$1)="","",INDEX(Recettes!$A$2:$T$5000,$B152,P$1)),"")</f>
        <v/>
      </c>
      <c r="Q152" s="81" t="str" cm="1">
        <f t="array" aca="1" ref="Q152" ca="1">IF(AND($A152&lt;&gt;"",$A152&lt;&gt;"fin"),IF(INDEX(Recettes!$A$2:$T$5000,$B152,Q$1)="","",INDEX(Recettes!$A$2:$T$5000,$B152,Q$1)),"")</f>
        <v/>
      </c>
      <c r="R152" s="81" t="str" cm="1">
        <f t="array" aca="1" ref="R152" ca="1">IF(AND($A152&lt;&gt;"",$A152&lt;&gt;"fin"),IF(INDEX(Recettes!$A$2:$T$5000,$B152,R$1)="","",INDEX(Recettes!$A$2:$T$5000,$B152,R$1)),"")</f>
        <v/>
      </c>
      <c r="S152" s="81" t="str" cm="1">
        <f t="array" aca="1" ref="S152" ca="1">IF(AND($A152&lt;&gt;"",$A152&lt;&gt;"fin"),IF(INDEX(Recettes!$A$2:$T$5000,$B152,S$1)="","",INDEX(Recettes!$A$2:$T$5000,$B152,S$1)),"")</f>
        <v/>
      </c>
      <c r="T152" s="81" t="str" cm="1">
        <f t="array" aca="1" ref="T152" ca="1">IF(AND($A152&lt;&gt;"",$A152&lt;&gt;"fin"),IF(INDEX(Recettes!$A$2:$T$5000,$B152,T$1)="","",INDEX(Recettes!$A$2:$T$5000,$B152,T$1)),"")</f>
        <v/>
      </c>
    </row>
    <row r="153" spans="1:20" x14ac:dyDescent="0.25">
      <c r="A153" t="str">
        <f ca="1">IF(OR(A152="",A152="fin"),"",IF(ISNA(MATCH($F$3,OFFSET(Recettes!$F$2:$F$5000,B152,0),0)),"fin",MATCH($F$3,OFFSET(Recettes!$F$2:$F$5000,B152,0),0)))</f>
        <v/>
      </c>
      <c r="B153" t="str">
        <f t="shared" ca="1" si="2"/>
        <v/>
      </c>
      <c r="D153" s="79" t="str" cm="1">
        <f t="array" aca="1" ref="D153" ca="1">IF(AND($A153&lt;&gt;"",$A153&lt;&gt;"fin"),IF(INDEX(Recettes!$A$2:$O$5000,$B153,D$1)="","",INDEX(Recettes!$A$2:$O$5000,$B153,D$1)),"")</f>
        <v/>
      </c>
      <c r="E153" t="str" cm="1">
        <f t="array" aca="1" ref="E153" ca="1">IF(AND($A153&lt;&gt;"",$A153&lt;&gt;"fin"),IF(INDEX(Recettes!$A$2:$O$5000,$B153,E$1)="","",INDEX(Recettes!$A$2:$O$5000,$B153,E$1)),"")</f>
        <v/>
      </c>
      <c r="F153" t="str" cm="1">
        <f t="array" aca="1" ref="F153" ca="1">IF(AND($A153&lt;&gt;"",$A153&lt;&gt;"fin"),IF(INDEX(Recettes!$A$2:$O$5000,$B153,F$1)="","",INDEX(Recettes!$A$2:$O$5000,$B153,F$1)),"")</f>
        <v/>
      </c>
      <c r="G153" s="13" t="str" cm="1">
        <f t="array" aca="1" ref="G153" ca="1">IF(AND($A153&lt;&gt;"",$A153&lt;&gt;"fin"),IF(INDEX(Recettes!$A$2:$O$5000,$B153,G$1)="","",INDEX(Recettes!$A$2:$O$5000,$B153,G$1)),"")</f>
        <v/>
      </c>
      <c r="H153" s="11" t="str" cm="1">
        <f t="array" aca="1" ref="H153" ca="1">IF(AND($A153&lt;&gt;"",$A153&lt;&gt;"fin"),IF(INDEX(Recettes!$A$2:$O$5000,$B153,H$1)="","",INDEX(Recettes!$A$2:$O$5000,$B153,H$1)),"")</f>
        <v/>
      </c>
      <c r="I153" t="str" cm="1">
        <f t="array" aca="1" ref="I153" ca="1">IF(AND($A153&lt;&gt;"",$A153&lt;&gt;"fin"),IF(INDEX(Recettes!$A$2:$O$5000,$B153,I$1)="","",INDEX(Recettes!$A$2:$O$5000,$B153,I$1)),"")</f>
        <v/>
      </c>
      <c r="J153" s="81" t="str" cm="1">
        <f t="array" aca="1" ref="J153" ca="1">IF(AND($A153&lt;&gt;"",$A153&lt;&gt;"fin"),IF(INDEX(Recettes!$A$2:$O$5000,$B153,J$1)="","",INDEX(Recettes!$A$2:$O$5000,$B153,J$1)),"")</f>
        <v/>
      </c>
      <c r="K153" s="81" t="str" cm="1">
        <f t="array" aca="1" ref="K153" ca="1">IF(AND($A153&lt;&gt;"",$A153&lt;&gt;"fin"),IF(INDEX(Recettes!$A$2:$T$5000,$B153,K$1)="","",INDEX(Recettes!$A$2:$T$5000,$B153,K$1)),"")</f>
        <v/>
      </c>
      <c r="L153" s="81" t="str" cm="1">
        <f t="array" aca="1" ref="L153" ca="1">IF(AND($A153&lt;&gt;"",$A153&lt;&gt;"fin"),IF(INDEX(Recettes!$A$2:$T$5000,$B153,L$1)="","",INDEX(Recettes!$A$2:$T$5000,$B153,L$1)),"")</f>
        <v/>
      </c>
      <c r="M153" s="81" t="str" cm="1">
        <f t="array" aca="1" ref="M153" ca="1">IF(AND($A153&lt;&gt;"",$A153&lt;&gt;"fin"),IF(INDEX(Recettes!$A$2:$T$5000,$B153,M$1)="","",INDEX(Recettes!$A$2:$T$5000,$B153,M$1)),"")</f>
        <v/>
      </c>
      <c r="N153" s="81" t="str" cm="1">
        <f t="array" aca="1" ref="N153" ca="1">IF(AND($A153&lt;&gt;"",$A153&lt;&gt;"fin"),IF(INDEX(Recettes!$A$2:$T$5000,$B153,N$1)="","",INDEX(Recettes!$A$2:$T$5000,$B153,N$1)),"")</f>
        <v/>
      </c>
      <c r="O153" s="81" t="str" cm="1">
        <f t="array" aca="1" ref="O153" ca="1">IF(AND($A153&lt;&gt;"",$A153&lt;&gt;"fin"),IF(INDEX(Recettes!$A$2:$T$5000,$B153,O$1)="","",INDEX(Recettes!$A$2:$T$5000,$B153,O$1)),"")</f>
        <v/>
      </c>
      <c r="P153" s="81" t="str" cm="1">
        <f t="array" aca="1" ref="P153" ca="1">IF(AND($A153&lt;&gt;"",$A153&lt;&gt;"fin"),IF(INDEX(Recettes!$A$2:$T$5000,$B153,P$1)="","",INDEX(Recettes!$A$2:$T$5000,$B153,P$1)),"")</f>
        <v/>
      </c>
      <c r="Q153" s="81" t="str" cm="1">
        <f t="array" aca="1" ref="Q153" ca="1">IF(AND($A153&lt;&gt;"",$A153&lt;&gt;"fin"),IF(INDEX(Recettes!$A$2:$T$5000,$B153,Q$1)="","",INDEX(Recettes!$A$2:$T$5000,$B153,Q$1)),"")</f>
        <v/>
      </c>
      <c r="R153" s="81" t="str" cm="1">
        <f t="array" aca="1" ref="R153" ca="1">IF(AND($A153&lt;&gt;"",$A153&lt;&gt;"fin"),IF(INDEX(Recettes!$A$2:$T$5000,$B153,R$1)="","",INDEX(Recettes!$A$2:$T$5000,$B153,R$1)),"")</f>
        <v/>
      </c>
      <c r="S153" s="81" t="str" cm="1">
        <f t="array" aca="1" ref="S153" ca="1">IF(AND($A153&lt;&gt;"",$A153&lt;&gt;"fin"),IF(INDEX(Recettes!$A$2:$T$5000,$B153,S$1)="","",INDEX(Recettes!$A$2:$T$5000,$B153,S$1)),"")</f>
        <v/>
      </c>
      <c r="T153" s="81" t="str" cm="1">
        <f t="array" aca="1" ref="T153" ca="1">IF(AND($A153&lt;&gt;"",$A153&lt;&gt;"fin"),IF(INDEX(Recettes!$A$2:$T$5000,$B153,T$1)="","",INDEX(Recettes!$A$2:$T$5000,$B153,T$1)),"")</f>
        <v/>
      </c>
    </row>
    <row r="154" spans="1:20" x14ac:dyDescent="0.25">
      <c r="A154" t="str">
        <f ca="1">IF(OR(A153="",A153="fin"),"",IF(ISNA(MATCH($F$3,OFFSET(Recettes!$F$2:$F$5000,B153,0),0)),"fin",MATCH($F$3,OFFSET(Recettes!$F$2:$F$5000,B153,0),0)))</f>
        <v/>
      </c>
      <c r="B154" t="str">
        <f t="shared" ca="1" si="2"/>
        <v/>
      </c>
      <c r="D154" s="79" t="str" cm="1">
        <f t="array" aca="1" ref="D154" ca="1">IF(AND($A154&lt;&gt;"",$A154&lt;&gt;"fin"),IF(INDEX(Recettes!$A$2:$O$5000,$B154,D$1)="","",INDEX(Recettes!$A$2:$O$5000,$B154,D$1)),"")</f>
        <v/>
      </c>
      <c r="E154" t="str" cm="1">
        <f t="array" aca="1" ref="E154" ca="1">IF(AND($A154&lt;&gt;"",$A154&lt;&gt;"fin"),IF(INDEX(Recettes!$A$2:$O$5000,$B154,E$1)="","",INDEX(Recettes!$A$2:$O$5000,$B154,E$1)),"")</f>
        <v/>
      </c>
      <c r="F154" t="str" cm="1">
        <f t="array" aca="1" ref="F154" ca="1">IF(AND($A154&lt;&gt;"",$A154&lt;&gt;"fin"),IF(INDEX(Recettes!$A$2:$O$5000,$B154,F$1)="","",INDEX(Recettes!$A$2:$O$5000,$B154,F$1)),"")</f>
        <v/>
      </c>
      <c r="G154" s="13" t="str" cm="1">
        <f t="array" aca="1" ref="G154" ca="1">IF(AND($A154&lt;&gt;"",$A154&lt;&gt;"fin"),IF(INDEX(Recettes!$A$2:$O$5000,$B154,G$1)="","",INDEX(Recettes!$A$2:$O$5000,$B154,G$1)),"")</f>
        <v/>
      </c>
      <c r="H154" s="11" t="str" cm="1">
        <f t="array" aca="1" ref="H154" ca="1">IF(AND($A154&lt;&gt;"",$A154&lt;&gt;"fin"),IF(INDEX(Recettes!$A$2:$O$5000,$B154,H$1)="","",INDEX(Recettes!$A$2:$O$5000,$B154,H$1)),"")</f>
        <v/>
      </c>
      <c r="I154" t="str" cm="1">
        <f t="array" aca="1" ref="I154" ca="1">IF(AND($A154&lt;&gt;"",$A154&lt;&gt;"fin"),IF(INDEX(Recettes!$A$2:$O$5000,$B154,I$1)="","",INDEX(Recettes!$A$2:$O$5000,$B154,I$1)),"")</f>
        <v/>
      </c>
      <c r="J154" s="81" t="str" cm="1">
        <f t="array" aca="1" ref="J154" ca="1">IF(AND($A154&lt;&gt;"",$A154&lt;&gt;"fin"),IF(INDEX(Recettes!$A$2:$O$5000,$B154,J$1)="","",INDEX(Recettes!$A$2:$O$5000,$B154,J$1)),"")</f>
        <v/>
      </c>
      <c r="K154" s="81" t="str" cm="1">
        <f t="array" aca="1" ref="K154" ca="1">IF(AND($A154&lt;&gt;"",$A154&lt;&gt;"fin"),IF(INDEX(Recettes!$A$2:$T$5000,$B154,K$1)="","",INDEX(Recettes!$A$2:$T$5000,$B154,K$1)),"")</f>
        <v/>
      </c>
      <c r="L154" s="81" t="str" cm="1">
        <f t="array" aca="1" ref="L154" ca="1">IF(AND($A154&lt;&gt;"",$A154&lt;&gt;"fin"),IF(INDEX(Recettes!$A$2:$T$5000,$B154,L$1)="","",INDEX(Recettes!$A$2:$T$5000,$B154,L$1)),"")</f>
        <v/>
      </c>
      <c r="M154" s="81" t="str" cm="1">
        <f t="array" aca="1" ref="M154" ca="1">IF(AND($A154&lt;&gt;"",$A154&lt;&gt;"fin"),IF(INDEX(Recettes!$A$2:$T$5000,$B154,M$1)="","",INDEX(Recettes!$A$2:$T$5000,$B154,M$1)),"")</f>
        <v/>
      </c>
      <c r="N154" s="81" t="str" cm="1">
        <f t="array" aca="1" ref="N154" ca="1">IF(AND($A154&lt;&gt;"",$A154&lt;&gt;"fin"),IF(INDEX(Recettes!$A$2:$T$5000,$B154,N$1)="","",INDEX(Recettes!$A$2:$T$5000,$B154,N$1)),"")</f>
        <v/>
      </c>
      <c r="O154" s="81" t="str" cm="1">
        <f t="array" aca="1" ref="O154" ca="1">IF(AND($A154&lt;&gt;"",$A154&lt;&gt;"fin"),IF(INDEX(Recettes!$A$2:$T$5000,$B154,O$1)="","",INDEX(Recettes!$A$2:$T$5000,$B154,O$1)),"")</f>
        <v/>
      </c>
      <c r="P154" s="81" t="str" cm="1">
        <f t="array" aca="1" ref="P154" ca="1">IF(AND($A154&lt;&gt;"",$A154&lt;&gt;"fin"),IF(INDEX(Recettes!$A$2:$T$5000,$B154,P$1)="","",INDEX(Recettes!$A$2:$T$5000,$B154,P$1)),"")</f>
        <v/>
      </c>
      <c r="Q154" s="81" t="str" cm="1">
        <f t="array" aca="1" ref="Q154" ca="1">IF(AND($A154&lt;&gt;"",$A154&lt;&gt;"fin"),IF(INDEX(Recettes!$A$2:$T$5000,$B154,Q$1)="","",INDEX(Recettes!$A$2:$T$5000,$B154,Q$1)),"")</f>
        <v/>
      </c>
      <c r="R154" s="81" t="str" cm="1">
        <f t="array" aca="1" ref="R154" ca="1">IF(AND($A154&lt;&gt;"",$A154&lt;&gt;"fin"),IF(INDEX(Recettes!$A$2:$T$5000,$B154,R$1)="","",INDEX(Recettes!$A$2:$T$5000,$B154,R$1)),"")</f>
        <v/>
      </c>
      <c r="S154" s="81" t="str" cm="1">
        <f t="array" aca="1" ref="S154" ca="1">IF(AND($A154&lt;&gt;"",$A154&lt;&gt;"fin"),IF(INDEX(Recettes!$A$2:$T$5000,$B154,S$1)="","",INDEX(Recettes!$A$2:$T$5000,$B154,S$1)),"")</f>
        <v/>
      </c>
      <c r="T154" s="81" t="str" cm="1">
        <f t="array" aca="1" ref="T154" ca="1">IF(AND($A154&lt;&gt;"",$A154&lt;&gt;"fin"),IF(INDEX(Recettes!$A$2:$T$5000,$B154,T$1)="","",INDEX(Recettes!$A$2:$T$5000,$B154,T$1)),"")</f>
        <v/>
      </c>
    </row>
    <row r="155" spans="1:20" x14ac:dyDescent="0.25">
      <c r="A155" t="str">
        <f ca="1">IF(OR(A154="",A154="fin"),"",IF(ISNA(MATCH($F$3,OFFSET(Recettes!$F$2:$F$5000,B154,0),0)),"fin",MATCH($F$3,OFFSET(Recettes!$F$2:$F$5000,B154,0),0)))</f>
        <v/>
      </c>
      <c r="B155" t="str">
        <f t="shared" ca="1" si="2"/>
        <v/>
      </c>
      <c r="D155" s="79" t="str" cm="1">
        <f t="array" aca="1" ref="D155" ca="1">IF(AND($A155&lt;&gt;"",$A155&lt;&gt;"fin"),IF(INDEX(Recettes!$A$2:$O$5000,$B155,D$1)="","",INDEX(Recettes!$A$2:$O$5000,$B155,D$1)),"")</f>
        <v/>
      </c>
      <c r="E155" t="str" cm="1">
        <f t="array" aca="1" ref="E155" ca="1">IF(AND($A155&lt;&gt;"",$A155&lt;&gt;"fin"),IF(INDEX(Recettes!$A$2:$O$5000,$B155,E$1)="","",INDEX(Recettes!$A$2:$O$5000,$B155,E$1)),"")</f>
        <v/>
      </c>
      <c r="F155" t="str" cm="1">
        <f t="array" aca="1" ref="F155" ca="1">IF(AND($A155&lt;&gt;"",$A155&lt;&gt;"fin"),IF(INDEX(Recettes!$A$2:$O$5000,$B155,F$1)="","",INDEX(Recettes!$A$2:$O$5000,$B155,F$1)),"")</f>
        <v/>
      </c>
      <c r="G155" s="13" t="str" cm="1">
        <f t="array" aca="1" ref="G155" ca="1">IF(AND($A155&lt;&gt;"",$A155&lt;&gt;"fin"),IF(INDEX(Recettes!$A$2:$O$5000,$B155,G$1)="","",INDEX(Recettes!$A$2:$O$5000,$B155,G$1)),"")</f>
        <v/>
      </c>
      <c r="H155" s="11" t="str" cm="1">
        <f t="array" aca="1" ref="H155" ca="1">IF(AND($A155&lt;&gt;"",$A155&lt;&gt;"fin"),IF(INDEX(Recettes!$A$2:$O$5000,$B155,H$1)="","",INDEX(Recettes!$A$2:$O$5000,$B155,H$1)),"")</f>
        <v/>
      </c>
      <c r="I155" t="str" cm="1">
        <f t="array" aca="1" ref="I155" ca="1">IF(AND($A155&lt;&gt;"",$A155&lt;&gt;"fin"),IF(INDEX(Recettes!$A$2:$O$5000,$B155,I$1)="","",INDEX(Recettes!$A$2:$O$5000,$B155,I$1)),"")</f>
        <v/>
      </c>
      <c r="J155" s="81" t="str" cm="1">
        <f t="array" aca="1" ref="J155" ca="1">IF(AND($A155&lt;&gt;"",$A155&lt;&gt;"fin"),IF(INDEX(Recettes!$A$2:$O$5000,$B155,J$1)="","",INDEX(Recettes!$A$2:$O$5000,$B155,J$1)),"")</f>
        <v/>
      </c>
      <c r="K155" s="81" t="str" cm="1">
        <f t="array" aca="1" ref="K155" ca="1">IF(AND($A155&lt;&gt;"",$A155&lt;&gt;"fin"),IF(INDEX(Recettes!$A$2:$T$5000,$B155,K$1)="","",INDEX(Recettes!$A$2:$T$5000,$B155,K$1)),"")</f>
        <v/>
      </c>
      <c r="L155" s="81" t="str" cm="1">
        <f t="array" aca="1" ref="L155" ca="1">IF(AND($A155&lt;&gt;"",$A155&lt;&gt;"fin"),IF(INDEX(Recettes!$A$2:$T$5000,$B155,L$1)="","",INDEX(Recettes!$A$2:$T$5000,$B155,L$1)),"")</f>
        <v/>
      </c>
      <c r="M155" s="81" t="str" cm="1">
        <f t="array" aca="1" ref="M155" ca="1">IF(AND($A155&lt;&gt;"",$A155&lt;&gt;"fin"),IF(INDEX(Recettes!$A$2:$T$5000,$B155,M$1)="","",INDEX(Recettes!$A$2:$T$5000,$B155,M$1)),"")</f>
        <v/>
      </c>
      <c r="N155" s="81" t="str" cm="1">
        <f t="array" aca="1" ref="N155" ca="1">IF(AND($A155&lt;&gt;"",$A155&lt;&gt;"fin"),IF(INDEX(Recettes!$A$2:$T$5000,$B155,N$1)="","",INDEX(Recettes!$A$2:$T$5000,$B155,N$1)),"")</f>
        <v/>
      </c>
      <c r="O155" s="81" t="str" cm="1">
        <f t="array" aca="1" ref="O155" ca="1">IF(AND($A155&lt;&gt;"",$A155&lt;&gt;"fin"),IF(INDEX(Recettes!$A$2:$T$5000,$B155,O$1)="","",INDEX(Recettes!$A$2:$T$5000,$B155,O$1)),"")</f>
        <v/>
      </c>
      <c r="P155" s="81" t="str" cm="1">
        <f t="array" aca="1" ref="P155" ca="1">IF(AND($A155&lt;&gt;"",$A155&lt;&gt;"fin"),IF(INDEX(Recettes!$A$2:$T$5000,$B155,P$1)="","",INDEX(Recettes!$A$2:$T$5000,$B155,P$1)),"")</f>
        <v/>
      </c>
      <c r="Q155" s="81" t="str" cm="1">
        <f t="array" aca="1" ref="Q155" ca="1">IF(AND($A155&lt;&gt;"",$A155&lt;&gt;"fin"),IF(INDEX(Recettes!$A$2:$T$5000,$B155,Q$1)="","",INDEX(Recettes!$A$2:$T$5000,$B155,Q$1)),"")</f>
        <v/>
      </c>
      <c r="R155" s="81" t="str" cm="1">
        <f t="array" aca="1" ref="R155" ca="1">IF(AND($A155&lt;&gt;"",$A155&lt;&gt;"fin"),IF(INDEX(Recettes!$A$2:$T$5000,$B155,R$1)="","",INDEX(Recettes!$A$2:$T$5000,$B155,R$1)),"")</f>
        <v/>
      </c>
      <c r="S155" s="81" t="str" cm="1">
        <f t="array" aca="1" ref="S155" ca="1">IF(AND($A155&lt;&gt;"",$A155&lt;&gt;"fin"),IF(INDEX(Recettes!$A$2:$T$5000,$B155,S$1)="","",INDEX(Recettes!$A$2:$T$5000,$B155,S$1)),"")</f>
        <v/>
      </c>
      <c r="T155" s="81" t="str" cm="1">
        <f t="array" aca="1" ref="T155" ca="1">IF(AND($A155&lt;&gt;"",$A155&lt;&gt;"fin"),IF(INDEX(Recettes!$A$2:$T$5000,$B155,T$1)="","",INDEX(Recettes!$A$2:$T$5000,$B155,T$1)),"")</f>
        <v/>
      </c>
    </row>
    <row r="156" spans="1:20" x14ac:dyDescent="0.25">
      <c r="A156" t="str">
        <f ca="1">IF(OR(A155="",A155="fin"),"",IF(ISNA(MATCH($F$3,OFFSET(Recettes!$F$2:$F$5000,B155,0),0)),"fin",MATCH($F$3,OFFSET(Recettes!$F$2:$F$5000,B155,0),0)))</f>
        <v/>
      </c>
      <c r="B156" t="str">
        <f t="shared" ca="1" si="2"/>
        <v/>
      </c>
      <c r="D156" s="79" t="str" cm="1">
        <f t="array" aca="1" ref="D156" ca="1">IF(AND($A156&lt;&gt;"",$A156&lt;&gt;"fin"),IF(INDEX(Recettes!$A$2:$O$5000,$B156,D$1)="","",INDEX(Recettes!$A$2:$O$5000,$B156,D$1)),"")</f>
        <v/>
      </c>
      <c r="E156" t="str" cm="1">
        <f t="array" aca="1" ref="E156" ca="1">IF(AND($A156&lt;&gt;"",$A156&lt;&gt;"fin"),IF(INDEX(Recettes!$A$2:$O$5000,$B156,E$1)="","",INDEX(Recettes!$A$2:$O$5000,$B156,E$1)),"")</f>
        <v/>
      </c>
      <c r="F156" t="str" cm="1">
        <f t="array" aca="1" ref="F156" ca="1">IF(AND($A156&lt;&gt;"",$A156&lt;&gt;"fin"),IF(INDEX(Recettes!$A$2:$O$5000,$B156,F$1)="","",INDEX(Recettes!$A$2:$O$5000,$B156,F$1)),"")</f>
        <v/>
      </c>
      <c r="G156" s="13" t="str" cm="1">
        <f t="array" aca="1" ref="G156" ca="1">IF(AND($A156&lt;&gt;"",$A156&lt;&gt;"fin"),IF(INDEX(Recettes!$A$2:$O$5000,$B156,G$1)="","",INDEX(Recettes!$A$2:$O$5000,$B156,G$1)),"")</f>
        <v/>
      </c>
      <c r="H156" s="11" t="str" cm="1">
        <f t="array" aca="1" ref="H156" ca="1">IF(AND($A156&lt;&gt;"",$A156&lt;&gt;"fin"),IF(INDEX(Recettes!$A$2:$O$5000,$B156,H$1)="","",INDEX(Recettes!$A$2:$O$5000,$B156,H$1)),"")</f>
        <v/>
      </c>
      <c r="I156" t="str" cm="1">
        <f t="array" aca="1" ref="I156" ca="1">IF(AND($A156&lt;&gt;"",$A156&lt;&gt;"fin"),IF(INDEX(Recettes!$A$2:$O$5000,$B156,I$1)="","",INDEX(Recettes!$A$2:$O$5000,$B156,I$1)),"")</f>
        <v/>
      </c>
      <c r="J156" s="81" t="str" cm="1">
        <f t="array" aca="1" ref="J156" ca="1">IF(AND($A156&lt;&gt;"",$A156&lt;&gt;"fin"),IF(INDEX(Recettes!$A$2:$O$5000,$B156,J$1)="","",INDEX(Recettes!$A$2:$O$5000,$B156,J$1)),"")</f>
        <v/>
      </c>
      <c r="K156" s="81" t="str" cm="1">
        <f t="array" aca="1" ref="K156" ca="1">IF(AND($A156&lt;&gt;"",$A156&lt;&gt;"fin"),IF(INDEX(Recettes!$A$2:$T$5000,$B156,K$1)="","",INDEX(Recettes!$A$2:$T$5000,$B156,K$1)),"")</f>
        <v/>
      </c>
      <c r="L156" s="81" t="str" cm="1">
        <f t="array" aca="1" ref="L156" ca="1">IF(AND($A156&lt;&gt;"",$A156&lt;&gt;"fin"),IF(INDEX(Recettes!$A$2:$T$5000,$B156,L$1)="","",INDEX(Recettes!$A$2:$T$5000,$B156,L$1)),"")</f>
        <v/>
      </c>
      <c r="M156" s="81" t="str" cm="1">
        <f t="array" aca="1" ref="M156" ca="1">IF(AND($A156&lt;&gt;"",$A156&lt;&gt;"fin"),IF(INDEX(Recettes!$A$2:$T$5000,$B156,M$1)="","",INDEX(Recettes!$A$2:$T$5000,$B156,M$1)),"")</f>
        <v/>
      </c>
      <c r="N156" s="81" t="str" cm="1">
        <f t="array" aca="1" ref="N156" ca="1">IF(AND($A156&lt;&gt;"",$A156&lt;&gt;"fin"),IF(INDEX(Recettes!$A$2:$T$5000,$B156,N$1)="","",INDEX(Recettes!$A$2:$T$5000,$B156,N$1)),"")</f>
        <v/>
      </c>
      <c r="O156" s="81" t="str" cm="1">
        <f t="array" aca="1" ref="O156" ca="1">IF(AND($A156&lt;&gt;"",$A156&lt;&gt;"fin"),IF(INDEX(Recettes!$A$2:$T$5000,$B156,O$1)="","",INDEX(Recettes!$A$2:$T$5000,$B156,O$1)),"")</f>
        <v/>
      </c>
      <c r="P156" s="81" t="str" cm="1">
        <f t="array" aca="1" ref="P156" ca="1">IF(AND($A156&lt;&gt;"",$A156&lt;&gt;"fin"),IF(INDEX(Recettes!$A$2:$T$5000,$B156,P$1)="","",INDEX(Recettes!$A$2:$T$5000,$B156,P$1)),"")</f>
        <v/>
      </c>
      <c r="Q156" s="81" t="str" cm="1">
        <f t="array" aca="1" ref="Q156" ca="1">IF(AND($A156&lt;&gt;"",$A156&lt;&gt;"fin"),IF(INDEX(Recettes!$A$2:$T$5000,$B156,Q$1)="","",INDEX(Recettes!$A$2:$T$5000,$B156,Q$1)),"")</f>
        <v/>
      </c>
      <c r="R156" s="81" t="str" cm="1">
        <f t="array" aca="1" ref="R156" ca="1">IF(AND($A156&lt;&gt;"",$A156&lt;&gt;"fin"),IF(INDEX(Recettes!$A$2:$T$5000,$B156,R$1)="","",INDEX(Recettes!$A$2:$T$5000,$B156,R$1)),"")</f>
        <v/>
      </c>
      <c r="S156" s="81" t="str" cm="1">
        <f t="array" aca="1" ref="S156" ca="1">IF(AND($A156&lt;&gt;"",$A156&lt;&gt;"fin"),IF(INDEX(Recettes!$A$2:$T$5000,$B156,S$1)="","",INDEX(Recettes!$A$2:$T$5000,$B156,S$1)),"")</f>
        <v/>
      </c>
      <c r="T156" s="81" t="str" cm="1">
        <f t="array" aca="1" ref="T156" ca="1">IF(AND($A156&lt;&gt;"",$A156&lt;&gt;"fin"),IF(INDEX(Recettes!$A$2:$T$5000,$B156,T$1)="","",INDEX(Recettes!$A$2:$T$5000,$B156,T$1)),"")</f>
        <v/>
      </c>
    </row>
    <row r="157" spans="1:20" x14ac:dyDescent="0.25">
      <c r="A157" t="str">
        <f ca="1">IF(OR(A156="",A156="fin"),"",IF(ISNA(MATCH($F$3,OFFSET(Recettes!$F$2:$F$5000,B156,0),0)),"fin",MATCH($F$3,OFFSET(Recettes!$F$2:$F$5000,B156,0),0)))</f>
        <v/>
      </c>
      <c r="B157" t="str">
        <f t="shared" ca="1" si="2"/>
        <v/>
      </c>
      <c r="D157" s="79" t="str" cm="1">
        <f t="array" aca="1" ref="D157" ca="1">IF(AND($A157&lt;&gt;"",$A157&lt;&gt;"fin"),IF(INDEX(Recettes!$A$2:$O$5000,$B157,D$1)="","",INDEX(Recettes!$A$2:$O$5000,$B157,D$1)),"")</f>
        <v/>
      </c>
      <c r="E157" t="str" cm="1">
        <f t="array" aca="1" ref="E157" ca="1">IF(AND($A157&lt;&gt;"",$A157&lt;&gt;"fin"),IF(INDEX(Recettes!$A$2:$O$5000,$B157,E$1)="","",INDEX(Recettes!$A$2:$O$5000,$B157,E$1)),"")</f>
        <v/>
      </c>
      <c r="F157" t="str" cm="1">
        <f t="array" aca="1" ref="F157" ca="1">IF(AND($A157&lt;&gt;"",$A157&lt;&gt;"fin"),IF(INDEX(Recettes!$A$2:$O$5000,$B157,F$1)="","",INDEX(Recettes!$A$2:$O$5000,$B157,F$1)),"")</f>
        <v/>
      </c>
      <c r="G157" s="13" t="str" cm="1">
        <f t="array" aca="1" ref="G157" ca="1">IF(AND($A157&lt;&gt;"",$A157&lt;&gt;"fin"),IF(INDEX(Recettes!$A$2:$O$5000,$B157,G$1)="","",INDEX(Recettes!$A$2:$O$5000,$B157,G$1)),"")</f>
        <v/>
      </c>
      <c r="H157" s="11" t="str" cm="1">
        <f t="array" aca="1" ref="H157" ca="1">IF(AND($A157&lt;&gt;"",$A157&lt;&gt;"fin"),IF(INDEX(Recettes!$A$2:$O$5000,$B157,H$1)="","",INDEX(Recettes!$A$2:$O$5000,$B157,H$1)),"")</f>
        <v/>
      </c>
      <c r="I157" t="str" cm="1">
        <f t="array" aca="1" ref="I157" ca="1">IF(AND($A157&lt;&gt;"",$A157&lt;&gt;"fin"),IF(INDEX(Recettes!$A$2:$O$5000,$B157,I$1)="","",INDEX(Recettes!$A$2:$O$5000,$B157,I$1)),"")</f>
        <v/>
      </c>
      <c r="J157" s="81" t="str" cm="1">
        <f t="array" aca="1" ref="J157" ca="1">IF(AND($A157&lt;&gt;"",$A157&lt;&gt;"fin"),IF(INDEX(Recettes!$A$2:$O$5000,$B157,J$1)="","",INDEX(Recettes!$A$2:$O$5000,$B157,J$1)),"")</f>
        <v/>
      </c>
      <c r="K157" s="81" t="str" cm="1">
        <f t="array" aca="1" ref="K157" ca="1">IF(AND($A157&lt;&gt;"",$A157&lt;&gt;"fin"),IF(INDEX(Recettes!$A$2:$T$5000,$B157,K$1)="","",INDEX(Recettes!$A$2:$T$5000,$B157,K$1)),"")</f>
        <v/>
      </c>
      <c r="L157" s="81" t="str" cm="1">
        <f t="array" aca="1" ref="L157" ca="1">IF(AND($A157&lt;&gt;"",$A157&lt;&gt;"fin"),IF(INDEX(Recettes!$A$2:$T$5000,$B157,L$1)="","",INDEX(Recettes!$A$2:$T$5000,$B157,L$1)),"")</f>
        <v/>
      </c>
      <c r="M157" s="81" t="str" cm="1">
        <f t="array" aca="1" ref="M157" ca="1">IF(AND($A157&lt;&gt;"",$A157&lt;&gt;"fin"),IF(INDEX(Recettes!$A$2:$T$5000,$B157,M$1)="","",INDEX(Recettes!$A$2:$T$5000,$B157,M$1)),"")</f>
        <v/>
      </c>
      <c r="N157" s="81" t="str" cm="1">
        <f t="array" aca="1" ref="N157" ca="1">IF(AND($A157&lt;&gt;"",$A157&lt;&gt;"fin"),IF(INDEX(Recettes!$A$2:$T$5000,$B157,N$1)="","",INDEX(Recettes!$A$2:$T$5000,$B157,N$1)),"")</f>
        <v/>
      </c>
      <c r="O157" s="81" t="str" cm="1">
        <f t="array" aca="1" ref="O157" ca="1">IF(AND($A157&lt;&gt;"",$A157&lt;&gt;"fin"),IF(INDEX(Recettes!$A$2:$T$5000,$B157,O$1)="","",INDEX(Recettes!$A$2:$T$5000,$B157,O$1)),"")</f>
        <v/>
      </c>
      <c r="P157" s="81" t="str" cm="1">
        <f t="array" aca="1" ref="P157" ca="1">IF(AND($A157&lt;&gt;"",$A157&lt;&gt;"fin"),IF(INDEX(Recettes!$A$2:$T$5000,$B157,P$1)="","",INDEX(Recettes!$A$2:$T$5000,$B157,P$1)),"")</f>
        <v/>
      </c>
      <c r="Q157" s="81" t="str" cm="1">
        <f t="array" aca="1" ref="Q157" ca="1">IF(AND($A157&lt;&gt;"",$A157&lt;&gt;"fin"),IF(INDEX(Recettes!$A$2:$T$5000,$B157,Q$1)="","",INDEX(Recettes!$A$2:$T$5000,$B157,Q$1)),"")</f>
        <v/>
      </c>
      <c r="R157" s="81" t="str" cm="1">
        <f t="array" aca="1" ref="R157" ca="1">IF(AND($A157&lt;&gt;"",$A157&lt;&gt;"fin"),IF(INDEX(Recettes!$A$2:$T$5000,$B157,R$1)="","",INDEX(Recettes!$A$2:$T$5000,$B157,R$1)),"")</f>
        <v/>
      </c>
      <c r="S157" s="81" t="str" cm="1">
        <f t="array" aca="1" ref="S157" ca="1">IF(AND($A157&lt;&gt;"",$A157&lt;&gt;"fin"),IF(INDEX(Recettes!$A$2:$T$5000,$B157,S$1)="","",INDEX(Recettes!$A$2:$T$5000,$B157,S$1)),"")</f>
        <v/>
      </c>
      <c r="T157" s="81" t="str" cm="1">
        <f t="array" aca="1" ref="T157" ca="1">IF(AND($A157&lt;&gt;"",$A157&lt;&gt;"fin"),IF(INDEX(Recettes!$A$2:$T$5000,$B157,T$1)="","",INDEX(Recettes!$A$2:$T$5000,$B157,T$1)),"")</f>
        <v/>
      </c>
    </row>
    <row r="158" spans="1:20" x14ac:dyDescent="0.25">
      <c r="A158" t="str">
        <f ca="1">IF(OR(A157="",A157="fin"),"",IF(ISNA(MATCH($F$3,OFFSET(Recettes!$F$2:$F$5000,B157,0),0)),"fin",MATCH($F$3,OFFSET(Recettes!$F$2:$F$5000,B157,0),0)))</f>
        <v/>
      </c>
      <c r="B158" t="str">
        <f t="shared" ca="1" si="2"/>
        <v/>
      </c>
      <c r="D158" s="79" t="str" cm="1">
        <f t="array" aca="1" ref="D158" ca="1">IF(AND($A158&lt;&gt;"",$A158&lt;&gt;"fin"),IF(INDEX(Recettes!$A$2:$O$5000,$B158,D$1)="","",INDEX(Recettes!$A$2:$O$5000,$B158,D$1)),"")</f>
        <v/>
      </c>
      <c r="E158" t="str" cm="1">
        <f t="array" aca="1" ref="E158" ca="1">IF(AND($A158&lt;&gt;"",$A158&lt;&gt;"fin"),IF(INDEX(Recettes!$A$2:$O$5000,$B158,E$1)="","",INDEX(Recettes!$A$2:$O$5000,$B158,E$1)),"")</f>
        <v/>
      </c>
      <c r="F158" t="str" cm="1">
        <f t="array" aca="1" ref="F158" ca="1">IF(AND($A158&lt;&gt;"",$A158&lt;&gt;"fin"),IF(INDEX(Recettes!$A$2:$O$5000,$B158,F$1)="","",INDEX(Recettes!$A$2:$O$5000,$B158,F$1)),"")</f>
        <v/>
      </c>
      <c r="G158" s="13" t="str" cm="1">
        <f t="array" aca="1" ref="G158" ca="1">IF(AND($A158&lt;&gt;"",$A158&lt;&gt;"fin"),IF(INDEX(Recettes!$A$2:$O$5000,$B158,G$1)="","",INDEX(Recettes!$A$2:$O$5000,$B158,G$1)),"")</f>
        <v/>
      </c>
      <c r="H158" s="11" t="str" cm="1">
        <f t="array" aca="1" ref="H158" ca="1">IF(AND($A158&lt;&gt;"",$A158&lt;&gt;"fin"),IF(INDEX(Recettes!$A$2:$O$5000,$B158,H$1)="","",INDEX(Recettes!$A$2:$O$5000,$B158,H$1)),"")</f>
        <v/>
      </c>
      <c r="I158" t="str" cm="1">
        <f t="array" aca="1" ref="I158" ca="1">IF(AND($A158&lt;&gt;"",$A158&lt;&gt;"fin"),IF(INDEX(Recettes!$A$2:$O$5000,$B158,I$1)="","",INDEX(Recettes!$A$2:$O$5000,$B158,I$1)),"")</f>
        <v/>
      </c>
      <c r="J158" s="81" t="str" cm="1">
        <f t="array" aca="1" ref="J158" ca="1">IF(AND($A158&lt;&gt;"",$A158&lt;&gt;"fin"),IF(INDEX(Recettes!$A$2:$O$5000,$B158,J$1)="","",INDEX(Recettes!$A$2:$O$5000,$B158,J$1)),"")</f>
        <v/>
      </c>
      <c r="K158" s="81" t="str" cm="1">
        <f t="array" aca="1" ref="K158" ca="1">IF(AND($A158&lt;&gt;"",$A158&lt;&gt;"fin"),IF(INDEX(Recettes!$A$2:$T$5000,$B158,K$1)="","",INDEX(Recettes!$A$2:$T$5000,$B158,K$1)),"")</f>
        <v/>
      </c>
      <c r="L158" s="81" t="str" cm="1">
        <f t="array" aca="1" ref="L158" ca="1">IF(AND($A158&lt;&gt;"",$A158&lt;&gt;"fin"),IF(INDEX(Recettes!$A$2:$T$5000,$B158,L$1)="","",INDEX(Recettes!$A$2:$T$5000,$B158,L$1)),"")</f>
        <v/>
      </c>
      <c r="M158" s="81" t="str" cm="1">
        <f t="array" aca="1" ref="M158" ca="1">IF(AND($A158&lt;&gt;"",$A158&lt;&gt;"fin"),IF(INDEX(Recettes!$A$2:$T$5000,$B158,M$1)="","",INDEX(Recettes!$A$2:$T$5000,$B158,M$1)),"")</f>
        <v/>
      </c>
      <c r="N158" s="81" t="str" cm="1">
        <f t="array" aca="1" ref="N158" ca="1">IF(AND($A158&lt;&gt;"",$A158&lt;&gt;"fin"),IF(INDEX(Recettes!$A$2:$T$5000,$B158,N$1)="","",INDEX(Recettes!$A$2:$T$5000,$B158,N$1)),"")</f>
        <v/>
      </c>
      <c r="O158" s="81" t="str" cm="1">
        <f t="array" aca="1" ref="O158" ca="1">IF(AND($A158&lt;&gt;"",$A158&lt;&gt;"fin"),IF(INDEX(Recettes!$A$2:$T$5000,$B158,O$1)="","",INDEX(Recettes!$A$2:$T$5000,$B158,O$1)),"")</f>
        <v/>
      </c>
      <c r="P158" s="81" t="str" cm="1">
        <f t="array" aca="1" ref="P158" ca="1">IF(AND($A158&lt;&gt;"",$A158&lt;&gt;"fin"),IF(INDEX(Recettes!$A$2:$T$5000,$B158,P$1)="","",INDEX(Recettes!$A$2:$T$5000,$B158,P$1)),"")</f>
        <v/>
      </c>
      <c r="Q158" s="81" t="str" cm="1">
        <f t="array" aca="1" ref="Q158" ca="1">IF(AND($A158&lt;&gt;"",$A158&lt;&gt;"fin"),IF(INDEX(Recettes!$A$2:$T$5000,$B158,Q$1)="","",INDEX(Recettes!$A$2:$T$5000,$B158,Q$1)),"")</f>
        <v/>
      </c>
      <c r="R158" s="81" t="str" cm="1">
        <f t="array" aca="1" ref="R158" ca="1">IF(AND($A158&lt;&gt;"",$A158&lt;&gt;"fin"),IF(INDEX(Recettes!$A$2:$T$5000,$B158,R$1)="","",INDEX(Recettes!$A$2:$T$5000,$B158,R$1)),"")</f>
        <v/>
      </c>
      <c r="S158" s="81" t="str" cm="1">
        <f t="array" aca="1" ref="S158" ca="1">IF(AND($A158&lt;&gt;"",$A158&lt;&gt;"fin"),IF(INDEX(Recettes!$A$2:$T$5000,$B158,S$1)="","",INDEX(Recettes!$A$2:$T$5000,$B158,S$1)),"")</f>
        <v/>
      </c>
      <c r="T158" s="81" t="str" cm="1">
        <f t="array" aca="1" ref="T158" ca="1">IF(AND($A158&lt;&gt;"",$A158&lt;&gt;"fin"),IF(INDEX(Recettes!$A$2:$T$5000,$B158,T$1)="","",INDEX(Recettes!$A$2:$T$5000,$B158,T$1)),"")</f>
        <v/>
      </c>
    </row>
    <row r="159" spans="1:20" x14ac:dyDescent="0.25">
      <c r="A159" t="str">
        <f ca="1">IF(OR(A158="",A158="fin"),"",IF(ISNA(MATCH($F$3,OFFSET(Recettes!$F$2:$F$5000,B158,0),0)),"fin",MATCH($F$3,OFFSET(Recettes!$F$2:$F$5000,B158,0),0)))</f>
        <v/>
      </c>
      <c r="B159" t="str">
        <f t="shared" ca="1" si="2"/>
        <v/>
      </c>
      <c r="D159" s="79" t="str" cm="1">
        <f t="array" aca="1" ref="D159" ca="1">IF(AND($A159&lt;&gt;"",$A159&lt;&gt;"fin"),IF(INDEX(Recettes!$A$2:$O$5000,$B159,D$1)="","",INDEX(Recettes!$A$2:$O$5000,$B159,D$1)),"")</f>
        <v/>
      </c>
      <c r="E159" t="str" cm="1">
        <f t="array" aca="1" ref="E159" ca="1">IF(AND($A159&lt;&gt;"",$A159&lt;&gt;"fin"),IF(INDEX(Recettes!$A$2:$O$5000,$B159,E$1)="","",INDEX(Recettes!$A$2:$O$5000,$B159,E$1)),"")</f>
        <v/>
      </c>
      <c r="F159" t="str" cm="1">
        <f t="array" aca="1" ref="F159" ca="1">IF(AND($A159&lt;&gt;"",$A159&lt;&gt;"fin"),IF(INDEX(Recettes!$A$2:$O$5000,$B159,F$1)="","",INDEX(Recettes!$A$2:$O$5000,$B159,F$1)),"")</f>
        <v/>
      </c>
      <c r="G159" s="13" t="str" cm="1">
        <f t="array" aca="1" ref="G159" ca="1">IF(AND($A159&lt;&gt;"",$A159&lt;&gt;"fin"),IF(INDEX(Recettes!$A$2:$O$5000,$B159,G$1)="","",INDEX(Recettes!$A$2:$O$5000,$B159,G$1)),"")</f>
        <v/>
      </c>
      <c r="H159" s="11" t="str" cm="1">
        <f t="array" aca="1" ref="H159" ca="1">IF(AND($A159&lt;&gt;"",$A159&lt;&gt;"fin"),IF(INDEX(Recettes!$A$2:$O$5000,$B159,H$1)="","",INDEX(Recettes!$A$2:$O$5000,$B159,H$1)),"")</f>
        <v/>
      </c>
      <c r="I159" t="str" cm="1">
        <f t="array" aca="1" ref="I159" ca="1">IF(AND($A159&lt;&gt;"",$A159&lt;&gt;"fin"),IF(INDEX(Recettes!$A$2:$O$5000,$B159,I$1)="","",INDEX(Recettes!$A$2:$O$5000,$B159,I$1)),"")</f>
        <v/>
      </c>
      <c r="J159" s="81" t="str" cm="1">
        <f t="array" aca="1" ref="J159" ca="1">IF(AND($A159&lt;&gt;"",$A159&lt;&gt;"fin"),IF(INDEX(Recettes!$A$2:$O$5000,$B159,J$1)="","",INDEX(Recettes!$A$2:$O$5000,$B159,J$1)),"")</f>
        <v/>
      </c>
      <c r="K159" s="81" t="str" cm="1">
        <f t="array" aca="1" ref="K159" ca="1">IF(AND($A159&lt;&gt;"",$A159&lt;&gt;"fin"),IF(INDEX(Recettes!$A$2:$T$5000,$B159,K$1)="","",INDEX(Recettes!$A$2:$T$5000,$B159,K$1)),"")</f>
        <v/>
      </c>
      <c r="L159" s="81" t="str" cm="1">
        <f t="array" aca="1" ref="L159" ca="1">IF(AND($A159&lt;&gt;"",$A159&lt;&gt;"fin"),IF(INDEX(Recettes!$A$2:$T$5000,$B159,L$1)="","",INDEX(Recettes!$A$2:$T$5000,$B159,L$1)),"")</f>
        <v/>
      </c>
      <c r="M159" s="81" t="str" cm="1">
        <f t="array" aca="1" ref="M159" ca="1">IF(AND($A159&lt;&gt;"",$A159&lt;&gt;"fin"),IF(INDEX(Recettes!$A$2:$T$5000,$B159,M$1)="","",INDEX(Recettes!$A$2:$T$5000,$B159,M$1)),"")</f>
        <v/>
      </c>
      <c r="N159" s="81" t="str" cm="1">
        <f t="array" aca="1" ref="N159" ca="1">IF(AND($A159&lt;&gt;"",$A159&lt;&gt;"fin"),IF(INDEX(Recettes!$A$2:$T$5000,$B159,N$1)="","",INDEX(Recettes!$A$2:$T$5000,$B159,N$1)),"")</f>
        <v/>
      </c>
      <c r="O159" s="81" t="str" cm="1">
        <f t="array" aca="1" ref="O159" ca="1">IF(AND($A159&lt;&gt;"",$A159&lt;&gt;"fin"),IF(INDEX(Recettes!$A$2:$T$5000,$B159,O$1)="","",INDEX(Recettes!$A$2:$T$5000,$B159,O$1)),"")</f>
        <v/>
      </c>
      <c r="P159" s="81" t="str" cm="1">
        <f t="array" aca="1" ref="P159" ca="1">IF(AND($A159&lt;&gt;"",$A159&lt;&gt;"fin"),IF(INDEX(Recettes!$A$2:$T$5000,$B159,P$1)="","",INDEX(Recettes!$A$2:$T$5000,$B159,P$1)),"")</f>
        <v/>
      </c>
      <c r="Q159" s="81" t="str" cm="1">
        <f t="array" aca="1" ref="Q159" ca="1">IF(AND($A159&lt;&gt;"",$A159&lt;&gt;"fin"),IF(INDEX(Recettes!$A$2:$T$5000,$B159,Q$1)="","",INDEX(Recettes!$A$2:$T$5000,$B159,Q$1)),"")</f>
        <v/>
      </c>
      <c r="R159" s="81" t="str" cm="1">
        <f t="array" aca="1" ref="R159" ca="1">IF(AND($A159&lt;&gt;"",$A159&lt;&gt;"fin"),IF(INDEX(Recettes!$A$2:$T$5000,$B159,R$1)="","",INDEX(Recettes!$A$2:$T$5000,$B159,R$1)),"")</f>
        <v/>
      </c>
      <c r="S159" s="81" t="str" cm="1">
        <f t="array" aca="1" ref="S159" ca="1">IF(AND($A159&lt;&gt;"",$A159&lt;&gt;"fin"),IF(INDEX(Recettes!$A$2:$T$5000,$B159,S$1)="","",INDEX(Recettes!$A$2:$T$5000,$B159,S$1)),"")</f>
        <v/>
      </c>
      <c r="T159" s="81" t="str" cm="1">
        <f t="array" aca="1" ref="T159" ca="1">IF(AND($A159&lt;&gt;"",$A159&lt;&gt;"fin"),IF(INDEX(Recettes!$A$2:$T$5000,$B159,T$1)="","",INDEX(Recettes!$A$2:$T$5000,$B159,T$1)),"")</f>
        <v/>
      </c>
    </row>
    <row r="160" spans="1:20" x14ac:dyDescent="0.25">
      <c r="A160" t="str">
        <f ca="1">IF(OR(A159="",A159="fin"),"",IF(ISNA(MATCH($F$3,OFFSET(Recettes!$F$2:$F$5000,B159,0),0)),"fin",MATCH($F$3,OFFSET(Recettes!$F$2:$F$5000,B159,0),0)))</f>
        <v/>
      </c>
      <c r="B160" t="str">
        <f t="shared" ca="1" si="2"/>
        <v/>
      </c>
      <c r="D160" s="79" t="str" cm="1">
        <f t="array" aca="1" ref="D160" ca="1">IF(AND($A160&lt;&gt;"",$A160&lt;&gt;"fin"),IF(INDEX(Recettes!$A$2:$O$5000,$B160,D$1)="","",INDEX(Recettes!$A$2:$O$5000,$B160,D$1)),"")</f>
        <v/>
      </c>
      <c r="E160" t="str" cm="1">
        <f t="array" aca="1" ref="E160" ca="1">IF(AND($A160&lt;&gt;"",$A160&lt;&gt;"fin"),IF(INDEX(Recettes!$A$2:$O$5000,$B160,E$1)="","",INDEX(Recettes!$A$2:$O$5000,$B160,E$1)),"")</f>
        <v/>
      </c>
      <c r="F160" t="str" cm="1">
        <f t="array" aca="1" ref="F160" ca="1">IF(AND($A160&lt;&gt;"",$A160&lt;&gt;"fin"),IF(INDEX(Recettes!$A$2:$O$5000,$B160,F$1)="","",INDEX(Recettes!$A$2:$O$5000,$B160,F$1)),"")</f>
        <v/>
      </c>
      <c r="G160" s="13" t="str" cm="1">
        <f t="array" aca="1" ref="G160" ca="1">IF(AND($A160&lt;&gt;"",$A160&lt;&gt;"fin"),IF(INDEX(Recettes!$A$2:$O$5000,$B160,G$1)="","",INDEX(Recettes!$A$2:$O$5000,$B160,G$1)),"")</f>
        <v/>
      </c>
      <c r="H160" s="11" t="str" cm="1">
        <f t="array" aca="1" ref="H160" ca="1">IF(AND($A160&lt;&gt;"",$A160&lt;&gt;"fin"),IF(INDEX(Recettes!$A$2:$O$5000,$B160,H$1)="","",INDEX(Recettes!$A$2:$O$5000,$B160,H$1)),"")</f>
        <v/>
      </c>
      <c r="I160" t="str" cm="1">
        <f t="array" aca="1" ref="I160" ca="1">IF(AND($A160&lt;&gt;"",$A160&lt;&gt;"fin"),IF(INDEX(Recettes!$A$2:$O$5000,$B160,I$1)="","",INDEX(Recettes!$A$2:$O$5000,$B160,I$1)),"")</f>
        <v/>
      </c>
      <c r="J160" s="81" t="str" cm="1">
        <f t="array" aca="1" ref="J160" ca="1">IF(AND($A160&lt;&gt;"",$A160&lt;&gt;"fin"),IF(INDEX(Recettes!$A$2:$O$5000,$B160,J$1)="","",INDEX(Recettes!$A$2:$O$5000,$B160,J$1)),"")</f>
        <v/>
      </c>
      <c r="K160" s="81" t="str" cm="1">
        <f t="array" aca="1" ref="K160" ca="1">IF(AND($A160&lt;&gt;"",$A160&lt;&gt;"fin"),IF(INDEX(Recettes!$A$2:$T$5000,$B160,K$1)="","",INDEX(Recettes!$A$2:$T$5000,$B160,K$1)),"")</f>
        <v/>
      </c>
      <c r="L160" s="81" t="str" cm="1">
        <f t="array" aca="1" ref="L160" ca="1">IF(AND($A160&lt;&gt;"",$A160&lt;&gt;"fin"),IF(INDEX(Recettes!$A$2:$T$5000,$B160,L$1)="","",INDEX(Recettes!$A$2:$T$5000,$B160,L$1)),"")</f>
        <v/>
      </c>
      <c r="M160" s="81" t="str" cm="1">
        <f t="array" aca="1" ref="M160" ca="1">IF(AND($A160&lt;&gt;"",$A160&lt;&gt;"fin"),IF(INDEX(Recettes!$A$2:$T$5000,$B160,M$1)="","",INDEX(Recettes!$A$2:$T$5000,$B160,M$1)),"")</f>
        <v/>
      </c>
      <c r="N160" s="81" t="str" cm="1">
        <f t="array" aca="1" ref="N160" ca="1">IF(AND($A160&lt;&gt;"",$A160&lt;&gt;"fin"),IF(INDEX(Recettes!$A$2:$T$5000,$B160,N$1)="","",INDEX(Recettes!$A$2:$T$5000,$B160,N$1)),"")</f>
        <v/>
      </c>
      <c r="O160" s="81" t="str" cm="1">
        <f t="array" aca="1" ref="O160" ca="1">IF(AND($A160&lt;&gt;"",$A160&lt;&gt;"fin"),IF(INDEX(Recettes!$A$2:$T$5000,$B160,O$1)="","",INDEX(Recettes!$A$2:$T$5000,$B160,O$1)),"")</f>
        <v/>
      </c>
      <c r="P160" s="81" t="str" cm="1">
        <f t="array" aca="1" ref="P160" ca="1">IF(AND($A160&lt;&gt;"",$A160&lt;&gt;"fin"),IF(INDEX(Recettes!$A$2:$T$5000,$B160,P$1)="","",INDEX(Recettes!$A$2:$T$5000,$B160,P$1)),"")</f>
        <v/>
      </c>
      <c r="Q160" s="81" t="str" cm="1">
        <f t="array" aca="1" ref="Q160" ca="1">IF(AND($A160&lt;&gt;"",$A160&lt;&gt;"fin"),IF(INDEX(Recettes!$A$2:$T$5000,$B160,Q$1)="","",INDEX(Recettes!$A$2:$T$5000,$B160,Q$1)),"")</f>
        <v/>
      </c>
      <c r="R160" s="81" t="str" cm="1">
        <f t="array" aca="1" ref="R160" ca="1">IF(AND($A160&lt;&gt;"",$A160&lt;&gt;"fin"),IF(INDEX(Recettes!$A$2:$T$5000,$B160,R$1)="","",INDEX(Recettes!$A$2:$T$5000,$B160,R$1)),"")</f>
        <v/>
      </c>
      <c r="S160" s="81" t="str" cm="1">
        <f t="array" aca="1" ref="S160" ca="1">IF(AND($A160&lt;&gt;"",$A160&lt;&gt;"fin"),IF(INDEX(Recettes!$A$2:$T$5000,$B160,S$1)="","",INDEX(Recettes!$A$2:$T$5000,$B160,S$1)),"")</f>
        <v/>
      </c>
      <c r="T160" s="81" t="str" cm="1">
        <f t="array" aca="1" ref="T160" ca="1">IF(AND($A160&lt;&gt;"",$A160&lt;&gt;"fin"),IF(INDEX(Recettes!$A$2:$T$5000,$B160,T$1)="","",INDEX(Recettes!$A$2:$T$5000,$B160,T$1)),"")</f>
        <v/>
      </c>
    </row>
    <row r="161" spans="1:20" x14ac:dyDescent="0.25">
      <c r="A161" t="str">
        <f ca="1">IF(OR(A160="",A160="fin"),"",IF(ISNA(MATCH($F$3,OFFSET(Recettes!$F$2:$F$5000,B160,0),0)),"fin",MATCH($F$3,OFFSET(Recettes!$F$2:$F$5000,B160,0),0)))</f>
        <v/>
      </c>
      <c r="B161" t="str">
        <f t="shared" ca="1" si="2"/>
        <v/>
      </c>
      <c r="D161" s="79" t="str" cm="1">
        <f t="array" aca="1" ref="D161" ca="1">IF(AND($A161&lt;&gt;"",$A161&lt;&gt;"fin"),IF(INDEX(Recettes!$A$2:$O$5000,$B161,D$1)="","",INDEX(Recettes!$A$2:$O$5000,$B161,D$1)),"")</f>
        <v/>
      </c>
      <c r="E161" t="str" cm="1">
        <f t="array" aca="1" ref="E161" ca="1">IF(AND($A161&lt;&gt;"",$A161&lt;&gt;"fin"),IF(INDEX(Recettes!$A$2:$O$5000,$B161,E$1)="","",INDEX(Recettes!$A$2:$O$5000,$B161,E$1)),"")</f>
        <v/>
      </c>
      <c r="F161" t="str" cm="1">
        <f t="array" aca="1" ref="F161" ca="1">IF(AND($A161&lt;&gt;"",$A161&lt;&gt;"fin"),IF(INDEX(Recettes!$A$2:$O$5000,$B161,F$1)="","",INDEX(Recettes!$A$2:$O$5000,$B161,F$1)),"")</f>
        <v/>
      </c>
      <c r="G161" s="13" t="str" cm="1">
        <f t="array" aca="1" ref="G161" ca="1">IF(AND($A161&lt;&gt;"",$A161&lt;&gt;"fin"),IF(INDEX(Recettes!$A$2:$O$5000,$B161,G$1)="","",INDEX(Recettes!$A$2:$O$5000,$B161,G$1)),"")</f>
        <v/>
      </c>
      <c r="H161" s="11" t="str" cm="1">
        <f t="array" aca="1" ref="H161" ca="1">IF(AND($A161&lt;&gt;"",$A161&lt;&gt;"fin"),IF(INDEX(Recettes!$A$2:$O$5000,$B161,H$1)="","",INDEX(Recettes!$A$2:$O$5000,$B161,H$1)),"")</f>
        <v/>
      </c>
      <c r="I161" t="str" cm="1">
        <f t="array" aca="1" ref="I161" ca="1">IF(AND($A161&lt;&gt;"",$A161&lt;&gt;"fin"),IF(INDEX(Recettes!$A$2:$O$5000,$B161,I$1)="","",INDEX(Recettes!$A$2:$O$5000,$B161,I$1)),"")</f>
        <v/>
      </c>
      <c r="J161" s="81" t="str" cm="1">
        <f t="array" aca="1" ref="J161" ca="1">IF(AND($A161&lt;&gt;"",$A161&lt;&gt;"fin"),IF(INDEX(Recettes!$A$2:$O$5000,$B161,J$1)="","",INDEX(Recettes!$A$2:$O$5000,$B161,J$1)),"")</f>
        <v/>
      </c>
      <c r="K161" s="81" t="str" cm="1">
        <f t="array" aca="1" ref="K161" ca="1">IF(AND($A161&lt;&gt;"",$A161&lt;&gt;"fin"),IF(INDEX(Recettes!$A$2:$T$5000,$B161,K$1)="","",INDEX(Recettes!$A$2:$T$5000,$B161,K$1)),"")</f>
        <v/>
      </c>
      <c r="L161" s="81" t="str" cm="1">
        <f t="array" aca="1" ref="L161" ca="1">IF(AND($A161&lt;&gt;"",$A161&lt;&gt;"fin"),IF(INDEX(Recettes!$A$2:$T$5000,$B161,L$1)="","",INDEX(Recettes!$A$2:$T$5000,$B161,L$1)),"")</f>
        <v/>
      </c>
      <c r="M161" s="81" t="str" cm="1">
        <f t="array" aca="1" ref="M161" ca="1">IF(AND($A161&lt;&gt;"",$A161&lt;&gt;"fin"),IF(INDEX(Recettes!$A$2:$T$5000,$B161,M$1)="","",INDEX(Recettes!$A$2:$T$5000,$B161,M$1)),"")</f>
        <v/>
      </c>
      <c r="N161" s="81" t="str" cm="1">
        <f t="array" aca="1" ref="N161" ca="1">IF(AND($A161&lt;&gt;"",$A161&lt;&gt;"fin"),IF(INDEX(Recettes!$A$2:$T$5000,$B161,N$1)="","",INDEX(Recettes!$A$2:$T$5000,$B161,N$1)),"")</f>
        <v/>
      </c>
      <c r="O161" s="81" t="str" cm="1">
        <f t="array" aca="1" ref="O161" ca="1">IF(AND($A161&lt;&gt;"",$A161&lt;&gt;"fin"),IF(INDEX(Recettes!$A$2:$T$5000,$B161,O$1)="","",INDEX(Recettes!$A$2:$T$5000,$B161,O$1)),"")</f>
        <v/>
      </c>
      <c r="P161" s="81" t="str" cm="1">
        <f t="array" aca="1" ref="P161" ca="1">IF(AND($A161&lt;&gt;"",$A161&lt;&gt;"fin"),IF(INDEX(Recettes!$A$2:$T$5000,$B161,P$1)="","",INDEX(Recettes!$A$2:$T$5000,$B161,P$1)),"")</f>
        <v/>
      </c>
      <c r="Q161" s="81" t="str" cm="1">
        <f t="array" aca="1" ref="Q161" ca="1">IF(AND($A161&lt;&gt;"",$A161&lt;&gt;"fin"),IF(INDEX(Recettes!$A$2:$T$5000,$B161,Q$1)="","",INDEX(Recettes!$A$2:$T$5000,$B161,Q$1)),"")</f>
        <v/>
      </c>
      <c r="R161" s="81" t="str" cm="1">
        <f t="array" aca="1" ref="R161" ca="1">IF(AND($A161&lt;&gt;"",$A161&lt;&gt;"fin"),IF(INDEX(Recettes!$A$2:$T$5000,$B161,R$1)="","",INDEX(Recettes!$A$2:$T$5000,$B161,R$1)),"")</f>
        <v/>
      </c>
      <c r="S161" s="81" t="str" cm="1">
        <f t="array" aca="1" ref="S161" ca="1">IF(AND($A161&lt;&gt;"",$A161&lt;&gt;"fin"),IF(INDEX(Recettes!$A$2:$T$5000,$B161,S$1)="","",INDEX(Recettes!$A$2:$T$5000,$B161,S$1)),"")</f>
        <v/>
      </c>
      <c r="T161" s="81" t="str" cm="1">
        <f t="array" aca="1" ref="T161" ca="1">IF(AND($A161&lt;&gt;"",$A161&lt;&gt;"fin"),IF(INDEX(Recettes!$A$2:$T$5000,$B161,T$1)="","",INDEX(Recettes!$A$2:$T$5000,$B161,T$1)),"")</f>
        <v/>
      </c>
    </row>
    <row r="162" spans="1:20" x14ac:dyDescent="0.25">
      <c r="A162" t="str">
        <f ca="1">IF(OR(A161="",A161="fin"),"",IF(ISNA(MATCH($F$3,OFFSET(Recettes!$F$2:$F$5000,B161,0),0)),"fin",MATCH($F$3,OFFSET(Recettes!$F$2:$F$5000,B161,0),0)))</f>
        <v/>
      </c>
      <c r="B162" t="str">
        <f t="shared" ca="1" si="2"/>
        <v/>
      </c>
      <c r="D162" s="79" t="str" cm="1">
        <f t="array" aca="1" ref="D162" ca="1">IF(AND($A162&lt;&gt;"",$A162&lt;&gt;"fin"),IF(INDEX(Recettes!$A$2:$O$5000,$B162,D$1)="","",INDEX(Recettes!$A$2:$O$5000,$B162,D$1)),"")</f>
        <v/>
      </c>
      <c r="E162" t="str" cm="1">
        <f t="array" aca="1" ref="E162" ca="1">IF(AND($A162&lt;&gt;"",$A162&lt;&gt;"fin"),IF(INDEX(Recettes!$A$2:$O$5000,$B162,E$1)="","",INDEX(Recettes!$A$2:$O$5000,$B162,E$1)),"")</f>
        <v/>
      </c>
      <c r="F162" t="str" cm="1">
        <f t="array" aca="1" ref="F162" ca="1">IF(AND($A162&lt;&gt;"",$A162&lt;&gt;"fin"),IF(INDEX(Recettes!$A$2:$O$5000,$B162,F$1)="","",INDEX(Recettes!$A$2:$O$5000,$B162,F$1)),"")</f>
        <v/>
      </c>
      <c r="G162" s="13" t="str" cm="1">
        <f t="array" aca="1" ref="G162" ca="1">IF(AND($A162&lt;&gt;"",$A162&lt;&gt;"fin"),IF(INDEX(Recettes!$A$2:$O$5000,$B162,G$1)="","",INDEX(Recettes!$A$2:$O$5000,$B162,G$1)),"")</f>
        <v/>
      </c>
      <c r="H162" s="11" t="str" cm="1">
        <f t="array" aca="1" ref="H162" ca="1">IF(AND($A162&lt;&gt;"",$A162&lt;&gt;"fin"),IF(INDEX(Recettes!$A$2:$O$5000,$B162,H$1)="","",INDEX(Recettes!$A$2:$O$5000,$B162,H$1)),"")</f>
        <v/>
      </c>
      <c r="I162" t="str" cm="1">
        <f t="array" aca="1" ref="I162" ca="1">IF(AND($A162&lt;&gt;"",$A162&lt;&gt;"fin"),IF(INDEX(Recettes!$A$2:$O$5000,$B162,I$1)="","",INDEX(Recettes!$A$2:$O$5000,$B162,I$1)),"")</f>
        <v/>
      </c>
      <c r="J162" s="81" t="str" cm="1">
        <f t="array" aca="1" ref="J162" ca="1">IF(AND($A162&lt;&gt;"",$A162&lt;&gt;"fin"),IF(INDEX(Recettes!$A$2:$O$5000,$B162,J$1)="","",INDEX(Recettes!$A$2:$O$5000,$B162,J$1)),"")</f>
        <v/>
      </c>
      <c r="K162" s="81" t="str" cm="1">
        <f t="array" aca="1" ref="K162" ca="1">IF(AND($A162&lt;&gt;"",$A162&lt;&gt;"fin"),IF(INDEX(Recettes!$A$2:$T$5000,$B162,K$1)="","",INDEX(Recettes!$A$2:$T$5000,$B162,K$1)),"")</f>
        <v/>
      </c>
      <c r="L162" s="81" t="str" cm="1">
        <f t="array" aca="1" ref="L162" ca="1">IF(AND($A162&lt;&gt;"",$A162&lt;&gt;"fin"),IF(INDEX(Recettes!$A$2:$T$5000,$B162,L$1)="","",INDEX(Recettes!$A$2:$T$5000,$B162,L$1)),"")</f>
        <v/>
      </c>
      <c r="M162" s="81" t="str" cm="1">
        <f t="array" aca="1" ref="M162" ca="1">IF(AND($A162&lt;&gt;"",$A162&lt;&gt;"fin"),IF(INDEX(Recettes!$A$2:$T$5000,$B162,M$1)="","",INDEX(Recettes!$A$2:$T$5000,$B162,M$1)),"")</f>
        <v/>
      </c>
      <c r="N162" s="81" t="str" cm="1">
        <f t="array" aca="1" ref="N162" ca="1">IF(AND($A162&lt;&gt;"",$A162&lt;&gt;"fin"),IF(INDEX(Recettes!$A$2:$T$5000,$B162,N$1)="","",INDEX(Recettes!$A$2:$T$5000,$B162,N$1)),"")</f>
        <v/>
      </c>
      <c r="O162" s="81" t="str" cm="1">
        <f t="array" aca="1" ref="O162" ca="1">IF(AND($A162&lt;&gt;"",$A162&lt;&gt;"fin"),IF(INDEX(Recettes!$A$2:$T$5000,$B162,O$1)="","",INDEX(Recettes!$A$2:$T$5000,$B162,O$1)),"")</f>
        <v/>
      </c>
      <c r="P162" s="81" t="str" cm="1">
        <f t="array" aca="1" ref="P162" ca="1">IF(AND($A162&lt;&gt;"",$A162&lt;&gt;"fin"),IF(INDEX(Recettes!$A$2:$T$5000,$B162,P$1)="","",INDEX(Recettes!$A$2:$T$5000,$B162,P$1)),"")</f>
        <v/>
      </c>
      <c r="Q162" s="81" t="str" cm="1">
        <f t="array" aca="1" ref="Q162" ca="1">IF(AND($A162&lt;&gt;"",$A162&lt;&gt;"fin"),IF(INDEX(Recettes!$A$2:$T$5000,$B162,Q$1)="","",INDEX(Recettes!$A$2:$T$5000,$B162,Q$1)),"")</f>
        <v/>
      </c>
      <c r="R162" s="81" t="str" cm="1">
        <f t="array" aca="1" ref="R162" ca="1">IF(AND($A162&lt;&gt;"",$A162&lt;&gt;"fin"),IF(INDEX(Recettes!$A$2:$T$5000,$B162,R$1)="","",INDEX(Recettes!$A$2:$T$5000,$B162,R$1)),"")</f>
        <v/>
      </c>
      <c r="S162" s="81" t="str" cm="1">
        <f t="array" aca="1" ref="S162" ca="1">IF(AND($A162&lt;&gt;"",$A162&lt;&gt;"fin"),IF(INDEX(Recettes!$A$2:$T$5000,$B162,S$1)="","",INDEX(Recettes!$A$2:$T$5000,$B162,S$1)),"")</f>
        <v/>
      </c>
      <c r="T162" s="81" t="str" cm="1">
        <f t="array" aca="1" ref="T162" ca="1">IF(AND($A162&lt;&gt;"",$A162&lt;&gt;"fin"),IF(INDEX(Recettes!$A$2:$T$5000,$B162,T$1)="","",INDEX(Recettes!$A$2:$T$5000,$B162,T$1)),"")</f>
        <v/>
      </c>
    </row>
    <row r="163" spans="1:20" x14ac:dyDescent="0.25">
      <c r="A163" t="str">
        <f ca="1">IF(OR(A162="",A162="fin"),"",IF(ISNA(MATCH($F$3,OFFSET(Recettes!$F$2:$F$5000,B162,0),0)),"fin",MATCH($F$3,OFFSET(Recettes!$F$2:$F$5000,B162,0),0)))</f>
        <v/>
      </c>
      <c r="B163" t="str">
        <f t="shared" ca="1" si="2"/>
        <v/>
      </c>
      <c r="D163" s="79" t="str" cm="1">
        <f t="array" aca="1" ref="D163" ca="1">IF(AND($A163&lt;&gt;"",$A163&lt;&gt;"fin"),IF(INDEX(Recettes!$A$2:$O$5000,$B163,D$1)="","",INDEX(Recettes!$A$2:$O$5000,$B163,D$1)),"")</f>
        <v/>
      </c>
      <c r="E163" t="str" cm="1">
        <f t="array" aca="1" ref="E163" ca="1">IF(AND($A163&lt;&gt;"",$A163&lt;&gt;"fin"),IF(INDEX(Recettes!$A$2:$O$5000,$B163,E$1)="","",INDEX(Recettes!$A$2:$O$5000,$B163,E$1)),"")</f>
        <v/>
      </c>
      <c r="F163" t="str" cm="1">
        <f t="array" aca="1" ref="F163" ca="1">IF(AND($A163&lt;&gt;"",$A163&lt;&gt;"fin"),IF(INDEX(Recettes!$A$2:$O$5000,$B163,F$1)="","",INDEX(Recettes!$A$2:$O$5000,$B163,F$1)),"")</f>
        <v/>
      </c>
      <c r="G163" s="13" t="str" cm="1">
        <f t="array" aca="1" ref="G163" ca="1">IF(AND($A163&lt;&gt;"",$A163&lt;&gt;"fin"),IF(INDEX(Recettes!$A$2:$O$5000,$B163,G$1)="","",INDEX(Recettes!$A$2:$O$5000,$B163,G$1)),"")</f>
        <v/>
      </c>
      <c r="H163" s="11" t="str" cm="1">
        <f t="array" aca="1" ref="H163" ca="1">IF(AND($A163&lt;&gt;"",$A163&lt;&gt;"fin"),IF(INDEX(Recettes!$A$2:$O$5000,$B163,H$1)="","",INDEX(Recettes!$A$2:$O$5000,$B163,H$1)),"")</f>
        <v/>
      </c>
      <c r="I163" t="str" cm="1">
        <f t="array" aca="1" ref="I163" ca="1">IF(AND($A163&lt;&gt;"",$A163&lt;&gt;"fin"),IF(INDEX(Recettes!$A$2:$O$5000,$B163,I$1)="","",INDEX(Recettes!$A$2:$O$5000,$B163,I$1)),"")</f>
        <v/>
      </c>
      <c r="J163" s="81" t="str" cm="1">
        <f t="array" aca="1" ref="J163" ca="1">IF(AND($A163&lt;&gt;"",$A163&lt;&gt;"fin"),IF(INDEX(Recettes!$A$2:$O$5000,$B163,J$1)="","",INDEX(Recettes!$A$2:$O$5000,$B163,J$1)),"")</f>
        <v/>
      </c>
      <c r="K163" s="81" t="str" cm="1">
        <f t="array" aca="1" ref="K163" ca="1">IF(AND($A163&lt;&gt;"",$A163&lt;&gt;"fin"),IF(INDEX(Recettes!$A$2:$T$5000,$B163,K$1)="","",INDEX(Recettes!$A$2:$T$5000,$B163,K$1)),"")</f>
        <v/>
      </c>
      <c r="L163" s="81" t="str" cm="1">
        <f t="array" aca="1" ref="L163" ca="1">IF(AND($A163&lt;&gt;"",$A163&lt;&gt;"fin"),IF(INDEX(Recettes!$A$2:$T$5000,$B163,L$1)="","",INDEX(Recettes!$A$2:$T$5000,$B163,L$1)),"")</f>
        <v/>
      </c>
      <c r="M163" s="81" t="str" cm="1">
        <f t="array" aca="1" ref="M163" ca="1">IF(AND($A163&lt;&gt;"",$A163&lt;&gt;"fin"),IF(INDEX(Recettes!$A$2:$T$5000,$B163,M$1)="","",INDEX(Recettes!$A$2:$T$5000,$B163,M$1)),"")</f>
        <v/>
      </c>
      <c r="N163" s="81" t="str" cm="1">
        <f t="array" aca="1" ref="N163" ca="1">IF(AND($A163&lt;&gt;"",$A163&lt;&gt;"fin"),IF(INDEX(Recettes!$A$2:$T$5000,$B163,N$1)="","",INDEX(Recettes!$A$2:$T$5000,$B163,N$1)),"")</f>
        <v/>
      </c>
      <c r="O163" s="81" t="str" cm="1">
        <f t="array" aca="1" ref="O163" ca="1">IF(AND($A163&lt;&gt;"",$A163&lt;&gt;"fin"),IF(INDEX(Recettes!$A$2:$T$5000,$B163,O$1)="","",INDEX(Recettes!$A$2:$T$5000,$B163,O$1)),"")</f>
        <v/>
      </c>
      <c r="P163" s="81" t="str" cm="1">
        <f t="array" aca="1" ref="P163" ca="1">IF(AND($A163&lt;&gt;"",$A163&lt;&gt;"fin"),IF(INDEX(Recettes!$A$2:$T$5000,$B163,P$1)="","",INDEX(Recettes!$A$2:$T$5000,$B163,P$1)),"")</f>
        <v/>
      </c>
      <c r="Q163" s="81" t="str" cm="1">
        <f t="array" aca="1" ref="Q163" ca="1">IF(AND($A163&lt;&gt;"",$A163&lt;&gt;"fin"),IF(INDEX(Recettes!$A$2:$T$5000,$B163,Q$1)="","",INDEX(Recettes!$A$2:$T$5000,$B163,Q$1)),"")</f>
        <v/>
      </c>
      <c r="R163" s="81" t="str" cm="1">
        <f t="array" aca="1" ref="R163" ca="1">IF(AND($A163&lt;&gt;"",$A163&lt;&gt;"fin"),IF(INDEX(Recettes!$A$2:$T$5000,$B163,R$1)="","",INDEX(Recettes!$A$2:$T$5000,$B163,R$1)),"")</f>
        <v/>
      </c>
      <c r="S163" s="81" t="str" cm="1">
        <f t="array" aca="1" ref="S163" ca="1">IF(AND($A163&lt;&gt;"",$A163&lt;&gt;"fin"),IF(INDEX(Recettes!$A$2:$T$5000,$B163,S$1)="","",INDEX(Recettes!$A$2:$T$5000,$B163,S$1)),"")</f>
        <v/>
      </c>
      <c r="T163" s="81" t="str" cm="1">
        <f t="array" aca="1" ref="T163" ca="1">IF(AND($A163&lt;&gt;"",$A163&lt;&gt;"fin"),IF(INDEX(Recettes!$A$2:$T$5000,$B163,T$1)="","",INDEX(Recettes!$A$2:$T$5000,$B163,T$1)),"")</f>
        <v/>
      </c>
    </row>
    <row r="164" spans="1:20" x14ac:dyDescent="0.25">
      <c r="A164" t="str">
        <f ca="1">IF(OR(A163="",A163="fin"),"",IF(ISNA(MATCH($F$3,OFFSET(Recettes!$F$2:$F$5000,B163,0),0)),"fin",MATCH($F$3,OFFSET(Recettes!$F$2:$F$5000,B163,0),0)))</f>
        <v/>
      </c>
      <c r="B164" t="str">
        <f t="shared" ca="1" si="2"/>
        <v/>
      </c>
      <c r="D164" s="79" t="str" cm="1">
        <f t="array" aca="1" ref="D164" ca="1">IF(AND($A164&lt;&gt;"",$A164&lt;&gt;"fin"),IF(INDEX(Recettes!$A$2:$O$5000,$B164,D$1)="","",INDEX(Recettes!$A$2:$O$5000,$B164,D$1)),"")</f>
        <v/>
      </c>
      <c r="E164" t="str" cm="1">
        <f t="array" aca="1" ref="E164" ca="1">IF(AND($A164&lt;&gt;"",$A164&lt;&gt;"fin"),IF(INDEX(Recettes!$A$2:$O$5000,$B164,E$1)="","",INDEX(Recettes!$A$2:$O$5000,$B164,E$1)),"")</f>
        <v/>
      </c>
      <c r="F164" t="str" cm="1">
        <f t="array" aca="1" ref="F164" ca="1">IF(AND($A164&lt;&gt;"",$A164&lt;&gt;"fin"),IF(INDEX(Recettes!$A$2:$O$5000,$B164,F$1)="","",INDEX(Recettes!$A$2:$O$5000,$B164,F$1)),"")</f>
        <v/>
      </c>
      <c r="G164" s="13" t="str" cm="1">
        <f t="array" aca="1" ref="G164" ca="1">IF(AND($A164&lt;&gt;"",$A164&lt;&gt;"fin"),IF(INDEX(Recettes!$A$2:$O$5000,$B164,G$1)="","",INDEX(Recettes!$A$2:$O$5000,$B164,G$1)),"")</f>
        <v/>
      </c>
      <c r="H164" s="11" t="str" cm="1">
        <f t="array" aca="1" ref="H164" ca="1">IF(AND($A164&lt;&gt;"",$A164&lt;&gt;"fin"),IF(INDEX(Recettes!$A$2:$O$5000,$B164,H$1)="","",INDEX(Recettes!$A$2:$O$5000,$B164,H$1)),"")</f>
        <v/>
      </c>
      <c r="I164" t="str" cm="1">
        <f t="array" aca="1" ref="I164" ca="1">IF(AND($A164&lt;&gt;"",$A164&lt;&gt;"fin"),IF(INDEX(Recettes!$A$2:$O$5000,$B164,I$1)="","",INDEX(Recettes!$A$2:$O$5000,$B164,I$1)),"")</f>
        <v/>
      </c>
      <c r="J164" s="81" t="str" cm="1">
        <f t="array" aca="1" ref="J164" ca="1">IF(AND($A164&lt;&gt;"",$A164&lt;&gt;"fin"),IF(INDEX(Recettes!$A$2:$O$5000,$B164,J$1)="","",INDEX(Recettes!$A$2:$O$5000,$B164,J$1)),"")</f>
        <v/>
      </c>
      <c r="K164" s="81" t="str" cm="1">
        <f t="array" aca="1" ref="K164" ca="1">IF(AND($A164&lt;&gt;"",$A164&lt;&gt;"fin"),IF(INDEX(Recettes!$A$2:$T$5000,$B164,K$1)="","",INDEX(Recettes!$A$2:$T$5000,$B164,K$1)),"")</f>
        <v/>
      </c>
      <c r="L164" s="81" t="str" cm="1">
        <f t="array" aca="1" ref="L164" ca="1">IF(AND($A164&lt;&gt;"",$A164&lt;&gt;"fin"),IF(INDEX(Recettes!$A$2:$T$5000,$B164,L$1)="","",INDEX(Recettes!$A$2:$T$5000,$B164,L$1)),"")</f>
        <v/>
      </c>
      <c r="M164" s="81" t="str" cm="1">
        <f t="array" aca="1" ref="M164" ca="1">IF(AND($A164&lt;&gt;"",$A164&lt;&gt;"fin"),IF(INDEX(Recettes!$A$2:$T$5000,$B164,M$1)="","",INDEX(Recettes!$A$2:$T$5000,$B164,M$1)),"")</f>
        <v/>
      </c>
      <c r="N164" s="81" t="str" cm="1">
        <f t="array" aca="1" ref="N164" ca="1">IF(AND($A164&lt;&gt;"",$A164&lt;&gt;"fin"),IF(INDEX(Recettes!$A$2:$T$5000,$B164,N$1)="","",INDEX(Recettes!$A$2:$T$5000,$B164,N$1)),"")</f>
        <v/>
      </c>
      <c r="O164" s="81" t="str" cm="1">
        <f t="array" aca="1" ref="O164" ca="1">IF(AND($A164&lt;&gt;"",$A164&lt;&gt;"fin"),IF(INDEX(Recettes!$A$2:$T$5000,$B164,O$1)="","",INDEX(Recettes!$A$2:$T$5000,$B164,O$1)),"")</f>
        <v/>
      </c>
      <c r="P164" s="81" t="str" cm="1">
        <f t="array" aca="1" ref="P164" ca="1">IF(AND($A164&lt;&gt;"",$A164&lt;&gt;"fin"),IF(INDEX(Recettes!$A$2:$T$5000,$B164,P$1)="","",INDEX(Recettes!$A$2:$T$5000,$B164,P$1)),"")</f>
        <v/>
      </c>
      <c r="Q164" s="81" t="str" cm="1">
        <f t="array" aca="1" ref="Q164" ca="1">IF(AND($A164&lt;&gt;"",$A164&lt;&gt;"fin"),IF(INDEX(Recettes!$A$2:$T$5000,$B164,Q$1)="","",INDEX(Recettes!$A$2:$T$5000,$B164,Q$1)),"")</f>
        <v/>
      </c>
      <c r="R164" s="81" t="str" cm="1">
        <f t="array" aca="1" ref="R164" ca="1">IF(AND($A164&lt;&gt;"",$A164&lt;&gt;"fin"),IF(INDEX(Recettes!$A$2:$T$5000,$B164,R$1)="","",INDEX(Recettes!$A$2:$T$5000,$B164,R$1)),"")</f>
        <v/>
      </c>
      <c r="S164" s="81" t="str" cm="1">
        <f t="array" aca="1" ref="S164" ca="1">IF(AND($A164&lt;&gt;"",$A164&lt;&gt;"fin"),IF(INDEX(Recettes!$A$2:$T$5000,$B164,S$1)="","",INDEX(Recettes!$A$2:$T$5000,$B164,S$1)),"")</f>
        <v/>
      </c>
      <c r="T164" s="81" t="str" cm="1">
        <f t="array" aca="1" ref="T164" ca="1">IF(AND($A164&lt;&gt;"",$A164&lt;&gt;"fin"),IF(INDEX(Recettes!$A$2:$T$5000,$B164,T$1)="","",INDEX(Recettes!$A$2:$T$5000,$B164,T$1)),"")</f>
        <v/>
      </c>
    </row>
    <row r="165" spans="1:20" x14ac:dyDescent="0.25">
      <c r="A165" t="str">
        <f ca="1">IF(OR(A164="",A164="fin"),"",IF(ISNA(MATCH($F$3,OFFSET(Recettes!$F$2:$F$5000,B164,0),0)),"fin",MATCH($F$3,OFFSET(Recettes!$F$2:$F$5000,B164,0),0)))</f>
        <v/>
      </c>
      <c r="B165" t="str">
        <f t="shared" ca="1" si="2"/>
        <v/>
      </c>
      <c r="D165" s="79" t="str" cm="1">
        <f t="array" aca="1" ref="D165" ca="1">IF(AND($A165&lt;&gt;"",$A165&lt;&gt;"fin"),IF(INDEX(Recettes!$A$2:$O$5000,$B165,D$1)="","",INDEX(Recettes!$A$2:$O$5000,$B165,D$1)),"")</f>
        <v/>
      </c>
      <c r="E165" t="str" cm="1">
        <f t="array" aca="1" ref="E165" ca="1">IF(AND($A165&lt;&gt;"",$A165&lt;&gt;"fin"),IF(INDEX(Recettes!$A$2:$O$5000,$B165,E$1)="","",INDEX(Recettes!$A$2:$O$5000,$B165,E$1)),"")</f>
        <v/>
      </c>
      <c r="F165" t="str" cm="1">
        <f t="array" aca="1" ref="F165" ca="1">IF(AND($A165&lt;&gt;"",$A165&lt;&gt;"fin"),IF(INDEX(Recettes!$A$2:$O$5000,$B165,F$1)="","",INDEX(Recettes!$A$2:$O$5000,$B165,F$1)),"")</f>
        <v/>
      </c>
      <c r="G165" s="13" t="str" cm="1">
        <f t="array" aca="1" ref="G165" ca="1">IF(AND($A165&lt;&gt;"",$A165&lt;&gt;"fin"),IF(INDEX(Recettes!$A$2:$O$5000,$B165,G$1)="","",INDEX(Recettes!$A$2:$O$5000,$B165,G$1)),"")</f>
        <v/>
      </c>
      <c r="H165" s="11" t="str" cm="1">
        <f t="array" aca="1" ref="H165" ca="1">IF(AND($A165&lt;&gt;"",$A165&lt;&gt;"fin"),IF(INDEX(Recettes!$A$2:$O$5000,$B165,H$1)="","",INDEX(Recettes!$A$2:$O$5000,$B165,H$1)),"")</f>
        <v/>
      </c>
      <c r="I165" t="str" cm="1">
        <f t="array" aca="1" ref="I165" ca="1">IF(AND($A165&lt;&gt;"",$A165&lt;&gt;"fin"),IF(INDEX(Recettes!$A$2:$O$5000,$B165,I$1)="","",INDEX(Recettes!$A$2:$O$5000,$B165,I$1)),"")</f>
        <v/>
      </c>
      <c r="J165" s="81" t="str" cm="1">
        <f t="array" aca="1" ref="J165" ca="1">IF(AND($A165&lt;&gt;"",$A165&lt;&gt;"fin"),IF(INDEX(Recettes!$A$2:$O$5000,$B165,J$1)="","",INDEX(Recettes!$A$2:$O$5000,$B165,J$1)),"")</f>
        <v/>
      </c>
      <c r="K165" s="81" t="str" cm="1">
        <f t="array" aca="1" ref="K165" ca="1">IF(AND($A165&lt;&gt;"",$A165&lt;&gt;"fin"),IF(INDEX(Recettes!$A$2:$T$5000,$B165,K$1)="","",INDEX(Recettes!$A$2:$T$5000,$B165,K$1)),"")</f>
        <v/>
      </c>
      <c r="L165" s="81" t="str" cm="1">
        <f t="array" aca="1" ref="L165" ca="1">IF(AND($A165&lt;&gt;"",$A165&lt;&gt;"fin"),IF(INDEX(Recettes!$A$2:$T$5000,$B165,L$1)="","",INDEX(Recettes!$A$2:$T$5000,$B165,L$1)),"")</f>
        <v/>
      </c>
      <c r="M165" s="81" t="str" cm="1">
        <f t="array" aca="1" ref="M165" ca="1">IF(AND($A165&lt;&gt;"",$A165&lt;&gt;"fin"),IF(INDEX(Recettes!$A$2:$T$5000,$B165,M$1)="","",INDEX(Recettes!$A$2:$T$5000,$B165,M$1)),"")</f>
        <v/>
      </c>
      <c r="N165" s="81" t="str" cm="1">
        <f t="array" aca="1" ref="N165" ca="1">IF(AND($A165&lt;&gt;"",$A165&lt;&gt;"fin"),IF(INDEX(Recettes!$A$2:$T$5000,$B165,N$1)="","",INDEX(Recettes!$A$2:$T$5000,$B165,N$1)),"")</f>
        <v/>
      </c>
      <c r="O165" s="81" t="str" cm="1">
        <f t="array" aca="1" ref="O165" ca="1">IF(AND($A165&lt;&gt;"",$A165&lt;&gt;"fin"),IF(INDEX(Recettes!$A$2:$T$5000,$B165,O$1)="","",INDEX(Recettes!$A$2:$T$5000,$B165,O$1)),"")</f>
        <v/>
      </c>
      <c r="P165" s="81" t="str" cm="1">
        <f t="array" aca="1" ref="P165" ca="1">IF(AND($A165&lt;&gt;"",$A165&lt;&gt;"fin"),IF(INDEX(Recettes!$A$2:$T$5000,$B165,P$1)="","",INDEX(Recettes!$A$2:$T$5000,$B165,P$1)),"")</f>
        <v/>
      </c>
      <c r="Q165" s="81" t="str" cm="1">
        <f t="array" aca="1" ref="Q165" ca="1">IF(AND($A165&lt;&gt;"",$A165&lt;&gt;"fin"),IF(INDEX(Recettes!$A$2:$T$5000,$B165,Q$1)="","",INDEX(Recettes!$A$2:$T$5000,$B165,Q$1)),"")</f>
        <v/>
      </c>
      <c r="R165" s="81" t="str" cm="1">
        <f t="array" aca="1" ref="R165" ca="1">IF(AND($A165&lt;&gt;"",$A165&lt;&gt;"fin"),IF(INDEX(Recettes!$A$2:$T$5000,$B165,R$1)="","",INDEX(Recettes!$A$2:$T$5000,$B165,R$1)),"")</f>
        <v/>
      </c>
      <c r="S165" s="81" t="str" cm="1">
        <f t="array" aca="1" ref="S165" ca="1">IF(AND($A165&lt;&gt;"",$A165&lt;&gt;"fin"),IF(INDEX(Recettes!$A$2:$T$5000,$B165,S$1)="","",INDEX(Recettes!$A$2:$T$5000,$B165,S$1)),"")</f>
        <v/>
      </c>
      <c r="T165" s="81" t="str" cm="1">
        <f t="array" aca="1" ref="T165" ca="1">IF(AND($A165&lt;&gt;"",$A165&lt;&gt;"fin"),IF(INDEX(Recettes!$A$2:$T$5000,$B165,T$1)="","",INDEX(Recettes!$A$2:$T$5000,$B165,T$1)),"")</f>
        <v/>
      </c>
    </row>
    <row r="166" spans="1:20" x14ac:dyDescent="0.25">
      <c r="A166" t="str">
        <f ca="1">IF(OR(A165="",A165="fin"),"",IF(ISNA(MATCH($F$3,OFFSET(Recettes!$F$2:$F$5000,B165,0),0)),"fin",MATCH($F$3,OFFSET(Recettes!$F$2:$F$5000,B165,0),0)))</f>
        <v/>
      </c>
      <c r="B166" t="str">
        <f t="shared" ca="1" si="2"/>
        <v/>
      </c>
      <c r="D166" s="79" t="str" cm="1">
        <f t="array" aca="1" ref="D166" ca="1">IF(AND($A166&lt;&gt;"",$A166&lt;&gt;"fin"),IF(INDEX(Recettes!$A$2:$O$5000,$B166,D$1)="","",INDEX(Recettes!$A$2:$O$5000,$B166,D$1)),"")</f>
        <v/>
      </c>
      <c r="E166" t="str" cm="1">
        <f t="array" aca="1" ref="E166" ca="1">IF(AND($A166&lt;&gt;"",$A166&lt;&gt;"fin"),IF(INDEX(Recettes!$A$2:$O$5000,$B166,E$1)="","",INDEX(Recettes!$A$2:$O$5000,$B166,E$1)),"")</f>
        <v/>
      </c>
      <c r="F166" t="str" cm="1">
        <f t="array" aca="1" ref="F166" ca="1">IF(AND($A166&lt;&gt;"",$A166&lt;&gt;"fin"),IF(INDEX(Recettes!$A$2:$O$5000,$B166,F$1)="","",INDEX(Recettes!$A$2:$O$5000,$B166,F$1)),"")</f>
        <v/>
      </c>
      <c r="G166" s="13" t="str" cm="1">
        <f t="array" aca="1" ref="G166" ca="1">IF(AND($A166&lt;&gt;"",$A166&lt;&gt;"fin"),IF(INDEX(Recettes!$A$2:$O$5000,$B166,G$1)="","",INDEX(Recettes!$A$2:$O$5000,$B166,G$1)),"")</f>
        <v/>
      </c>
      <c r="H166" s="11" t="str" cm="1">
        <f t="array" aca="1" ref="H166" ca="1">IF(AND($A166&lt;&gt;"",$A166&lt;&gt;"fin"),IF(INDEX(Recettes!$A$2:$O$5000,$B166,H$1)="","",INDEX(Recettes!$A$2:$O$5000,$B166,H$1)),"")</f>
        <v/>
      </c>
      <c r="I166" t="str" cm="1">
        <f t="array" aca="1" ref="I166" ca="1">IF(AND($A166&lt;&gt;"",$A166&lt;&gt;"fin"),IF(INDEX(Recettes!$A$2:$O$5000,$B166,I$1)="","",INDEX(Recettes!$A$2:$O$5000,$B166,I$1)),"")</f>
        <v/>
      </c>
      <c r="J166" s="81" t="str" cm="1">
        <f t="array" aca="1" ref="J166" ca="1">IF(AND($A166&lt;&gt;"",$A166&lt;&gt;"fin"),IF(INDEX(Recettes!$A$2:$O$5000,$B166,J$1)="","",INDEX(Recettes!$A$2:$O$5000,$B166,J$1)),"")</f>
        <v/>
      </c>
      <c r="K166" s="81" t="str" cm="1">
        <f t="array" aca="1" ref="K166" ca="1">IF(AND($A166&lt;&gt;"",$A166&lt;&gt;"fin"),IF(INDEX(Recettes!$A$2:$T$5000,$B166,K$1)="","",INDEX(Recettes!$A$2:$T$5000,$B166,K$1)),"")</f>
        <v/>
      </c>
      <c r="L166" s="81" t="str" cm="1">
        <f t="array" aca="1" ref="L166" ca="1">IF(AND($A166&lt;&gt;"",$A166&lt;&gt;"fin"),IF(INDEX(Recettes!$A$2:$T$5000,$B166,L$1)="","",INDEX(Recettes!$A$2:$T$5000,$B166,L$1)),"")</f>
        <v/>
      </c>
      <c r="M166" s="81" t="str" cm="1">
        <f t="array" aca="1" ref="M166" ca="1">IF(AND($A166&lt;&gt;"",$A166&lt;&gt;"fin"),IF(INDEX(Recettes!$A$2:$T$5000,$B166,M$1)="","",INDEX(Recettes!$A$2:$T$5000,$B166,M$1)),"")</f>
        <v/>
      </c>
      <c r="N166" s="81" t="str" cm="1">
        <f t="array" aca="1" ref="N166" ca="1">IF(AND($A166&lt;&gt;"",$A166&lt;&gt;"fin"),IF(INDEX(Recettes!$A$2:$T$5000,$B166,N$1)="","",INDEX(Recettes!$A$2:$T$5000,$B166,N$1)),"")</f>
        <v/>
      </c>
      <c r="O166" s="81" t="str" cm="1">
        <f t="array" aca="1" ref="O166" ca="1">IF(AND($A166&lt;&gt;"",$A166&lt;&gt;"fin"),IF(INDEX(Recettes!$A$2:$T$5000,$B166,O$1)="","",INDEX(Recettes!$A$2:$T$5000,$B166,O$1)),"")</f>
        <v/>
      </c>
      <c r="P166" s="81" t="str" cm="1">
        <f t="array" aca="1" ref="P166" ca="1">IF(AND($A166&lt;&gt;"",$A166&lt;&gt;"fin"),IF(INDEX(Recettes!$A$2:$T$5000,$B166,P$1)="","",INDEX(Recettes!$A$2:$T$5000,$B166,P$1)),"")</f>
        <v/>
      </c>
      <c r="Q166" s="81" t="str" cm="1">
        <f t="array" aca="1" ref="Q166" ca="1">IF(AND($A166&lt;&gt;"",$A166&lt;&gt;"fin"),IF(INDEX(Recettes!$A$2:$T$5000,$B166,Q$1)="","",INDEX(Recettes!$A$2:$T$5000,$B166,Q$1)),"")</f>
        <v/>
      </c>
      <c r="R166" s="81" t="str" cm="1">
        <f t="array" aca="1" ref="R166" ca="1">IF(AND($A166&lt;&gt;"",$A166&lt;&gt;"fin"),IF(INDEX(Recettes!$A$2:$T$5000,$B166,R$1)="","",INDEX(Recettes!$A$2:$T$5000,$B166,R$1)),"")</f>
        <v/>
      </c>
      <c r="S166" s="81" t="str" cm="1">
        <f t="array" aca="1" ref="S166" ca="1">IF(AND($A166&lt;&gt;"",$A166&lt;&gt;"fin"),IF(INDEX(Recettes!$A$2:$T$5000,$B166,S$1)="","",INDEX(Recettes!$A$2:$T$5000,$B166,S$1)),"")</f>
        <v/>
      </c>
      <c r="T166" s="81" t="str" cm="1">
        <f t="array" aca="1" ref="T166" ca="1">IF(AND($A166&lt;&gt;"",$A166&lt;&gt;"fin"),IF(INDEX(Recettes!$A$2:$T$5000,$B166,T$1)="","",INDEX(Recettes!$A$2:$T$5000,$B166,T$1)),"")</f>
        <v/>
      </c>
    </row>
    <row r="167" spans="1:20" x14ac:dyDescent="0.25">
      <c r="A167" t="str">
        <f ca="1">IF(OR(A166="",A166="fin"),"",IF(ISNA(MATCH($F$3,OFFSET(Recettes!$F$2:$F$5000,B166,0),0)),"fin",MATCH($F$3,OFFSET(Recettes!$F$2:$F$5000,B166,0),0)))</f>
        <v/>
      </c>
      <c r="B167" t="str">
        <f t="shared" ca="1" si="2"/>
        <v/>
      </c>
      <c r="D167" s="79" t="str" cm="1">
        <f t="array" aca="1" ref="D167" ca="1">IF(AND($A167&lt;&gt;"",$A167&lt;&gt;"fin"),IF(INDEX(Recettes!$A$2:$O$5000,$B167,D$1)="","",INDEX(Recettes!$A$2:$O$5000,$B167,D$1)),"")</f>
        <v/>
      </c>
      <c r="E167" t="str" cm="1">
        <f t="array" aca="1" ref="E167" ca="1">IF(AND($A167&lt;&gt;"",$A167&lt;&gt;"fin"),IF(INDEX(Recettes!$A$2:$O$5000,$B167,E$1)="","",INDEX(Recettes!$A$2:$O$5000,$B167,E$1)),"")</f>
        <v/>
      </c>
      <c r="F167" t="str" cm="1">
        <f t="array" aca="1" ref="F167" ca="1">IF(AND($A167&lt;&gt;"",$A167&lt;&gt;"fin"),IF(INDEX(Recettes!$A$2:$O$5000,$B167,F$1)="","",INDEX(Recettes!$A$2:$O$5000,$B167,F$1)),"")</f>
        <v/>
      </c>
      <c r="G167" s="13" t="str" cm="1">
        <f t="array" aca="1" ref="G167" ca="1">IF(AND($A167&lt;&gt;"",$A167&lt;&gt;"fin"),IF(INDEX(Recettes!$A$2:$O$5000,$B167,G$1)="","",INDEX(Recettes!$A$2:$O$5000,$B167,G$1)),"")</f>
        <v/>
      </c>
      <c r="H167" s="11" t="str" cm="1">
        <f t="array" aca="1" ref="H167" ca="1">IF(AND($A167&lt;&gt;"",$A167&lt;&gt;"fin"),IF(INDEX(Recettes!$A$2:$O$5000,$B167,H$1)="","",INDEX(Recettes!$A$2:$O$5000,$B167,H$1)),"")</f>
        <v/>
      </c>
      <c r="I167" t="str" cm="1">
        <f t="array" aca="1" ref="I167" ca="1">IF(AND($A167&lt;&gt;"",$A167&lt;&gt;"fin"),IF(INDEX(Recettes!$A$2:$O$5000,$B167,I$1)="","",INDEX(Recettes!$A$2:$O$5000,$B167,I$1)),"")</f>
        <v/>
      </c>
      <c r="J167" s="81" t="str" cm="1">
        <f t="array" aca="1" ref="J167" ca="1">IF(AND($A167&lt;&gt;"",$A167&lt;&gt;"fin"),IF(INDEX(Recettes!$A$2:$O$5000,$B167,J$1)="","",INDEX(Recettes!$A$2:$O$5000,$B167,J$1)),"")</f>
        <v/>
      </c>
      <c r="K167" s="81" t="str" cm="1">
        <f t="array" aca="1" ref="K167" ca="1">IF(AND($A167&lt;&gt;"",$A167&lt;&gt;"fin"),IF(INDEX(Recettes!$A$2:$T$5000,$B167,K$1)="","",INDEX(Recettes!$A$2:$T$5000,$B167,K$1)),"")</f>
        <v/>
      </c>
      <c r="L167" s="81" t="str" cm="1">
        <f t="array" aca="1" ref="L167" ca="1">IF(AND($A167&lt;&gt;"",$A167&lt;&gt;"fin"),IF(INDEX(Recettes!$A$2:$T$5000,$B167,L$1)="","",INDEX(Recettes!$A$2:$T$5000,$B167,L$1)),"")</f>
        <v/>
      </c>
      <c r="M167" s="81" t="str" cm="1">
        <f t="array" aca="1" ref="M167" ca="1">IF(AND($A167&lt;&gt;"",$A167&lt;&gt;"fin"),IF(INDEX(Recettes!$A$2:$T$5000,$B167,M$1)="","",INDEX(Recettes!$A$2:$T$5000,$B167,M$1)),"")</f>
        <v/>
      </c>
      <c r="N167" s="81" t="str" cm="1">
        <f t="array" aca="1" ref="N167" ca="1">IF(AND($A167&lt;&gt;"",$A167&lt;&gt;"fin"),IF(INDEX(Recettes!$A$2:$T$5000,$B167,N$1)="","",INDEX(Recettes!$A$2:$T$5000,$B167,N$1)),"")</f>
        <v/>
      </c>
      <c r="O167" s="81" t="str" cm="1">
        <f t="array" aca="1" ref="O167" ca="1">IF(AND($A167&lt;&gt;"",$A167&lt;&gt;"fin"),IF(INDEX(Recettes!$A$2:$T$5000,$B167,O$1)="","",INDEX(Recettes!$A$2:$T$5000,$B167,O$1)),"")</f>
        <v/>
      </c>
      <c r="P167" s="81" t="str" cm="1">
        <f t="array" aca="1" ref="P167" ca="1">IF(AND($A167&lt;&gt;"",$A167&lt;&gt;"fin"),IF(INDEX(Recettes!$A$2:$T$5000,$B167,P$1)="","",INDEX(Recettes!$A$2:$T$5000,$B167,P$1)),"")</f>
        <v/>
      </c>
      <c r="Q167" s="81" t="str" cm="1">
        <f t="array" aca="1" ref="Q167" ca="1">IF(AND($A167&lt;&gt;"",$A167&lt;&gt;"fin"),IF(INDEX(Recettes!$A$2:$T$5000,$B167,Q$1)="","",INDEX(Recettes!$A$2:$T$5000,$B167,Q$1)),"")</f>
        <v/>
      </c>
      <c r="R167" s="81" t="str" cm="1">
        <f t="array" aca="1" ref="R167" ca="1">IF(AND($A167&lt;&gt;"",$A167&lt;&gt;"fin"),IF(INDEX(Recettes!$A$2:$T$5000,$B167,R$1)="","",INDEX(Recettes!$A$2:$T$5000,$B167,R$1)),"")</f>
        <v/>
      </c>
      <c r="S167" s="81" t="str" cm="1">
        <f t="array" aca="1" ref="S167" ca="1">IF(AND($A167&lt;&gt;"",$A167&lt;&gt;"fin"),IF(INDEX(Recettes!$A$2:$T$5000,$B167,S$1)="","",INDEX(Recettes!$A$2:$T$5000,$B167,S$1)),"")</f>
        <v/>
      </c>
      <c r="T167" s="81" t="str" cm="1">
        <f t="array" aca="1" ref="T167" ca="1">IF(AND($A167&lt;&gt;"",$A167&lt;&gt;"fin"),IF(INDEX(Recettes!$A$2:$T$5000,$B167,T$1)="","",INDEX(Recettes!$A$2:$T$5000,$B167,T$1)),"")</f>
        <v/>
      </c>
    </row>
    <row r="168" spans="1:20" x14ac:dyDescent="0.25">
      <c r="A168" t="str">
        <f ca="1">IF(OR(A167="",A167="fin"),"",IF(ISNA(MATCH($F$3,OFFSET(Recettes!$F$2:$F$5000,B167,0),0)),"fin",MATCH($F$3,OFFSET(Recettes!$F$2:$F$5000,B167,0),0)))</f>
        <v/>
      </c>
      <c r="B168" t="str">
        <f t="shared" ca="1" si="2"/>
        <v/>
      </c>
      <c r="D168" s="79" t="str" cm="1">
        <f t="array" aca="1" ref="D168" ca="1">IF(AND($A168&lt;&gt;"",$A168&lt;&gt;"fin"),IF(INDEX(Recettes!$A$2:$O$5000,$B168,D$1)="","",INDEX(Recettes!$A$2:$O$5000,$B168,D$1)),"")</f>
        <v/>
      </c>
      <c r="E168" t="str" cm="1">
        <f t="array" aca="1" ref="E168" ca="1">IF(AND($A168&lt;&gt;"",$A168&lt;&gt;"fin"),IF(INDEX(Recettes!$A$2:$O$5000,$B168,E$1)="","",INDEX(Recettes!$A$2:$O$5000,$B168,E$1)),"")</f>
        <v/>
      </c>
      <c r="F168" t="str" cm="1">
        <f t="array" aca="1" ref="F168" ca="1">IF(AND($A168&lt;&gt;"",$A168&lt;&gt;"fin"),IF(INDEX(Recettes!$A$2:$O$5000,$B168,F$1)="","",INDEX(Recettes!$A$2:$O$5000,$B168,F$1)),"")</f>
        <v/>
      </c>
      <c r="G168" s="13" t="str" cm="1">
        <f t="array" aca="1" ref="G168" ca="1">IF(AND($A168&lt;&gt;"",$A168&lt;&gt;"fin"),IF(INDEX(Recettes!$A$2:$O$5000,$B168,G$1)="","",INDEX(Recettes!$A$2:$O$5000,$B168,G$1)),"")</f>
        <v/>
      </c>
      <c r="H168" s="11" t="str" cm="1">
        <f t="array" aca="1" ref="H168" ca="1">IF(AND($A168&lt;&gt;"",$A168&lt;&gt;"fin"),IF(INDEX(Recettes!$A$2:$O$5000,$B168,H$1)="","",INDEX(Recettes!$A$2:$O$5000,$B168,H$1)),"")</f>
        <v/>
      </c>
      <c r="I168" t="str" cm="1">
        <f t="array" aca="1" ref="I168" ca="1">IF(AND($A168&lt;&gt;"",$A168&lt;&gt;"fin"),IF(INDEX(Recettes!$A$2:$O$5000,$B168,I$1)="","",INDEX(Recettes!$A$2:$O$5000,$B168,I$1)),"")</f>
        <v/>
      </c>
      <c r="J168" s="81" t="str" cm="1">
        <f t="array" aca="1" ref="J168" ca="1">IF(AND($A168&lt;&gt;"",$A168&lt;&gt;"fin"),IF(INDEX(Recettes!$A$2:$O$5000,$B168,J$1)="","",INDEX(Recettes!$A$2:$O$5000,$B168,J$1)),"")</f>
        <v/>
      </c>
      <c r="K168" s="81" t="str" cm="1">
        <f t="array" aca="1" ref="K168" ca="1">IF(AND($A168&lt;&gt;"",$A168&lt;&gt;"fin"),IF(INDEX(Recettes!$A$2:$T$5000,$B168,K$1)="","",INDEX(Recettes!$A$2:$T$5000,$B168,K$1)),"")</f>
        <v/>
      </c>
      <c r="L168" s="81" t="str" cm="1">
        <f t="array" aca="1" ref="L168" ca="1">IF(AND($A168&lt;&gt;"",$A168&lt;&gt;"fin"),IF(INDEX(Recettes!$A$2:$T$5000,$B168,L$1)="","",INDEX(Recettes!$A$2:$T$5000,$B168,L$1)),"")</f>
        <v/>
      </c>
      <c r="M168" s="81" t="str" cm="1">
        <f t="array" aca="1" ref="M168" ca="1">IF(AND($A168&lt;&gt;"",$A168&lt;&gt;"fin"),IF(INDEX(Recettes!$A$2:$T$5000,$B168,M$1)="","",INDEX(Recettes!$A$2:$T$5000,$B168,M$1)),"")</f>
        <v/>
      </c>
      <c r="N168" s="81" t="str" cm="1">
        <f t="array" aca="1" ref="N168" ca="1">IF(AND($A168&lt;&gt;"",$A168&lt;&gt;"fin"),IF(INDEX(Recettes!$A$2:$T$5000,$B168,N$1)="","",INDEX(Recettes!$A$2:$T$5000,$B168,N$1)),"")</f>
        <v/>
      </c>
      <c r="O168" s="81" t="str" cm="1">
        <f t="array" aca="1" ref="O168" ca="1">IF(AND($A168&lt;&gt;"",$A168&lt;&gt;"fin"),IF(INDEX(Recettes!$A$2:$T$5000,$B168,O$1)="","",INDEX(Recettes!$A$2:$T$5000,$B168,O$1)),"")</f>
        <v/>
      </c>
      <c r="P168" s="81" t="str" cm="1">
        <f t="array" aca="1" ref="P168" ca="1">IF(AND($A168&lt;&gt;"",$A168&lt;&gt;"fin"),IF(INDEX(Recettes!$A$2:$T$5000,$B168,P$1)="","",INDEX(Recettes!$A$2:$T$5000,$B168,P$1)),"")</f>
        <v/>
      </c>
      <c r="Q168" s="81" t="str" cm="1">
        <f t="array" aca="1" ref="Q168" ca="1">IF(AND($A168&lt;&gt;"",$A168&lt;&gt;"fin"),IF(INDEX(Recettes!$A$2:$T$5000,$B168,Q$1)="","",INDEX(Recettes!$A$2:$T$5000,$B168,Q$1)),"")</f>
        <v/>
      </c>
      <c r="R168" s="81" t="str" cm="1">
        <f t="array" aca="1" ref="R168" ca="1">IF(AND($A168&lt;&gt;"",$A168&lt;&gt;"fin"),IF(INDEX(Recettes!$A$2:$T$5000,$B168,R$1)="","",INDEX(Recettes!$A$2:$T$5000,$B168,R$1)),"")</f>
        <v/>
      </c>
      <c r="S168" s="81" t="str" cm="1">
        <f t="array" aca="1" ref="S168" ca="1">IF(AND($A168&lt;&gt;"",$A168&lt;&gt;"fin"),IF(INDEX(Recettes!$A$2:$T$5000,$B168,S$1)="","",INDEX(Recettes!$A$2:$T$5000,$B168,S$1)),"")</f>
        <v/>
      </c>
      <c r="T168" s="81" t="str" cm="1">
        <f t="array" aca="1" ref="T168" ca="1">IF(AND($A168&lt;&gt;"",$A168&lt;&gt;"fin"),IF(INDEX(Recettes!$A$2:$T$5000,$B168,T$1)="","",INDEX(Recettes!$A$2:$T$5000,$B168,T$1)),"")</f>
        <v/>
      </c>
    </row>
    <row r="169" spans="1:20" x14ac:dyDescent="0.25">
      <c r="A169" t="str">
        <f ca="1">IF(OR(A168="",A168="fin"),"",IF(ISNA(MATCH($F$3,OFFSET(Recettes!$F$2:$F$5000,B168,0),0)),"fin",MATCH($F$3,OFFSET(Recettes!$F$2:$F$5000,B168,0),0)))</f>
        <v/>
      </c>
      <c r="B169" t="str">
        <f t="shared" ca="1" si="2"/>
        <v/>
      </c>
      <c r="D169" s="79" t="str" cm="1">
        <f t="array" aca="1" ref="D169" ca="1">IF(AND($A169&lt;&gt;"",$A169&lt;&gt;"fin"),IF(INDEX(Recettes!$A$2:$O$5000,$B169,D$1)="","",INDEX(Recettes!$A$2:$O$5000,$B169,D$1)),"")</f>
        <v/>
      </c>
      <c r="E169" t="str" cm="1">
        <f t="array" aca="1" ref="E169" ca="1">IF(AND($A169&lt;&gt;"",$A169&lt;&gt;"fin"),IF(INDEX(Recettes!$A$2:$O$5000,$B169,E$1)="","",INDEX(Recettes!$A$2:$O$5000,$B169,E$1)),"")</f>
        <v/>
      </c>
      <c r="F169" t="str" cm="1">
        <f t="array" aca="1" ref="F169" ca="1">IF(AND($A169&lt;&gt;"",$A169&lt;&gt;"fin"),IF(INDEX(Recettes!$A$2:$O$5000,$B169,F$1)="","",INDEX(Recettes!$A$2:$O$5000,$B169,F$1)),"")</f>
        <v/>
      </c>
      <c r="G169" s="13" t="str" cm="1">
        <f t="array" aca="1" ref="G169" ca="1">IF(AND($A169&lt;&gt;"",$A169&lt;&gt;"fin"),IF(INDEX(Recettes!$A$2:$O$5000,$B169,G$1)="","",INDEX(Recettes!$A$2:$O$5000,$B169,G$1)),"")</f>
        <v/>
      </c>
      <c r="H169" s="11" t="str" cm="1">
        <f t="array" aca="1" ref="H169" ca="1">IF(AND($A169&lt;&gt;"",$A169&lt;&gt;"fin"),IF(INDEX(Recettes!$A$2:$O$5000,$B169,H$1)="","",INDEX(Recettes!$A$2:$O$5000,$B169,H$1)),"")</f>
        <v/>
      </c>
      <c r="I169" t="str" cm="1">
        <f t="array" aca="1" ref="I169" ca="1">IF(AND($A169&lt;&gt;"",$A169&lt;&gt;"fin"),IF(INDEX(Recettes!$A$2:$O$5000,$B169,I$1)="","",INDEX(Recettes!$A$2:$O$5000,$B169,I$1)),"")</f>
        <v/>
      </c>
      <c r="J169" s="81" t="str" cm="1">
        <f t="array" aca="1" ref="J169" ca="1">IF(AND($A169&lt;&gt;"",$A169&lt;&gt;"fin"),IF(INDEX(Recettes!$A$2:$O$5000,$B169,J$1)="","",INDEX(Recettes!$A$2:$O$5000,$B169,J$1)),"")</f>
        <v/>
      </c>
      <c r="K169" s="81" t="str" cm="1">
        <f t="array" aca="1" ref="K169" ca="1">IF(AND($A169&lt;&gt;"",$A169&lt;&gt;"fin"),IF(INDEX(Recettes!$A$2:$T$5000,$B169,K$1)="","",INDEX(Recettes!$A$2:$T$5000,$B169,K$1)),"")</f>
        <v/>
      </c>
      <c r="L169" s="81" t="str" cm="1">
        <f t="array" aca="1" ref="L169" ca="1">IF(AND($A169&lt;&gt;"",$A169&lt;&gt;"fin"),IF(INDEX(Recettes!$A$2:$T$5000,$B169,L$1)="","",INDEX(Recettes!$A$2:$T$5000,$B169,L$1)),"")</f>
        <v/>
      </c>
      <c r="M169" s="81" t="str" cm="1">
        <f t="array" aca="1" ref="M169" ca="1">IF(AND($A169&lt;&gt;"",$A169&lt;&gt;"fin"),IF(INDEX(Recettes!$A$2:$T$5000,$B169,M$1)="","",INDEX(Recettes!$A$2:$T$5000,$B169,M$1)),"")</f>
        <v/>
      </c>
      <c r="N169" s="81" t="str" cm="1">
        <f t="array" aca="1" ref="N169" ca="1">IF(AND($A169&lt;&gt;"",$A169&lt;&gt;"fin"),IF(INDEX(Recettes!$A$2:$T$5000,$B169,N$1)="","",INDEX(Recettes!$A$2:$T$5000,$B169,N$1)),"")</f>
        <v/>
      </c>
      <c r="O169" s="81" t="str" cm="1">
        <f t="array" aca="1" ref="O169" ca="1">IF(AND($A169&lt;&gt;"",$A169&lt;&gt;"fin"),IF(INDEX(Recettes!$A$2:$T$5000,$B169,O$1)="","",INDEX(Recettes!$A$2:$T$5000,$B169,O$1)),"")</f>
        <v/>
      </c>
      <c r="P169" s="81" t="str" cm="1">
        <f t="array" aca="1" ref="P169" ca="1">IF(AND($A169&lt;&gt;"",$A169&lt;&gt;"fin"),IF(INDEX(Recettes!$A$2:$T$5000,$B169,P$1)="","",INDEX(Recettes!$A$2:$T$5000,$B169,P$1)),"")</f>
        <v/>
      </c>
      <c r="Q169" s="81" t="str" cm="1">
        <f t="array" aca="1" ref="Q169" ca="1">IF(AND($A169&lt;&gt;"",$A169&lt;&gt;"fin"),IF(INDEX(Recettes!$A$2:$T$5000,$B169,Q$1)="","",INDEX(Recettes!$A$2:$T$5000,$B169,Q$1)),"")</f>
        <v/>
      </c>
      <c r="R169" s="81" t="str" cm="1">
        <f t="array" aca="1" ref="R169" ca="1">IF(AND($A169&lt;&gt;"",$A169&lt;&gt;"fin"),IF(INDEX(Recettes!$A$2:$T$5000,$B169,R$1)="","",INDEX(Recettes!$A$2:$T$5000,$B169,R$1)),"")</f>
        <v/>
      </c>
      <c r="S169" s="81" t="str" cm="1">
        <f t="array" aca="1" ref="S169" ca="1">IF(AND($A169&lt;&gt;"",$A169&lt;&gt;"fin"),IF(INDEX(Recettes!$A$2:$T$5000,$B169,S$1)="","",INDEX(Recettes!$A$2:$T$5000,$B169,S$1)),"")</f>
        <v/>
      </c>
      <c r="T169" s="81" t="str" cm="1">
        <f t="array" aca="1" ref="T169" ca="1">IF(AND($A169&lt;&gt;"",$A169&lt;&gt;"fin"),IF(INDEX(Recettes!$A$2:$T$5000,$B169,T$1)="","",INDEX(Recettes!$A$2:$T$5000,$B169,T$1)),"")</f>
        <v/>
      </c>
    </row>
    <row r="170" spans="1:20" x14ac:dyDescent="0.25">
      <c r="A170" t="str">
        <f ca="1">IF(OR(A169="",A169="fin"),"",IF(ISNA(MATCH($F$3,OFFSET(Recettes!$F$2:$F$5000,B169,0),0)),"fin",MATCH($F$3,OFFSET(Recettes!$F$2:$F$5000,B169,0),0)))</f>
        <v/>
      </c>
      <c r="B170" t="str">
        <f t="shared" ca="1" si="2"/>
        <v/>
      </c>
      <c r="D170" s="79" t="str" cm="1">
        <f t="array" aca="1" ref="D170" ca="1">IF(AND($A170&lt;&gt;"",$A170&lt;&gt;"fin"),IF(INDEX(Recettes!$A$2:$O$5000,$B170,D$1)="","",INDEX(Recettes!$A$2:$O$5000,$B170,D$1)),"")</f>
        <v/>
      </c>
      <c r="E170" t="str" cm="1">
        <f t="array" aca="1" ref="E170" ca="1">IF(AND($A170&lt;&gt;"",$A170&lt;&gt;"fin"),IF(INDEX(Recettes!$A$2:$O$5000,$B170,E$1)="","",INDEX(Recettes!$A$2:$O$5000,$B170,E$1)),"")</f>
        <v/>
      </c>
      <c r="F170" t="str" cm="1">
        <f t="array" aca="1" ref="F170" ca="1">IF(AND($A170&lt;&gt;"",$A170&lt;&gt;"fin"),IF(INDEX(Recettes!$A$2:$O$5000,$B170,F$1)="","",INDEX(Recettes!$A$2:$O$5000,$B170,F$1)),"")</f>
        <v/>
      </c>
      <c r="G170" s="13" t="str" cm="1">
        <f t="array" aca="1" ref="G170" ca="1">IF(AND($A170&lt;&gt;"",$A170&lt;&gt;"fin"),IF(INDEX(Recettes!$A$2:$O$5000,$B170,G$1)="","",INDEX(Recettes!$A$2:$O$5000,$B170,G$1)),"")</f>
        <v/>
      </c>
      <c r="H170" s="11" t="str" cm="1">
        <f t="array" aca="1" ref="H170" ca="1">IF(AND($A170&lt;&gt;"",$A170&lt;&gt;"fin"),IF(INDEX(Recettes!$A$2:$O$5000,$B170,H$1)="","",INDEX(Recettes!$A$2:$O$5000,$B170,H$1)),"")</f>
        <v/>
      </c>
      <c r="I170" t="str" cm="1">
        <f t="array" aca="1" ref="I170" ca="1">IF(AND($A170&lt;&gt;"",$A170&lt;&gt;"fin"),IF(INDEX(Recettes!$A$2:$O$5000,$B170,I$1)="","",INDEX(Recettes!$A$2:$O$5000,$B170,I$1)),"")</f>
        <v/>
      </c>
      <c r="J170" s="81" t="str" cm="1">
        <f t="array" aca="1" ref="J170" ca="1">IF(AND($A170&lt;&gt;"",$A170&lt;&gt;"fin"),IF(INDEX(Recettes!$A$2:$O$5000,$B170,J$1)="","",INDEX(Recettes!$A$2:$O$5000,$B170,J$1)),"")</f>
        <v/>
      </c>
      <c r="K170" s="81" t="str" cm="1">
        <f t="array" aca="1" ref="K170" ca="1">IF(AND($A170&lt;&gt;"",$A170&lt;&gt;"fin"),IF(INDEX(Recettes!$A$2:$T$5000,$B170,K$1)="","",INDEX(Recettes!$A$2:$T$5000,$B170,K$1)),"")</f>
        <v/>
      </c>
      <c r="L170" s="81" t="str" cm="1">
        <f t="array" aca="1" ref="L170" ca="1">IF(AND($A170&lt;&gt;"",$A170&lt;&gt;"fin"),IF(INDEX(Recettes!$A$2:$T$5000,$B170,L$1)="","",INDEX(Recettes!$A$2:$T$5000,$B170,L$1)),"")</f>
        <v/>
      </c>
      <c r="M170" s="81" t="str" cm="1">
        <f t="array" aca="1" ref="M170" ca="1">IF(AND($A170&lt;&gt;"",$A170&lt;&gt;"fin"),IF(INDEX(Recettes!$A$2:$T$5000,$B170,M$1)="","",INDEX(Recettes!$A$2:$T$5000,$B170,M$1)),"")</f>
        <v/>
      </c>
      <c r="N170" s="81" t="str" cm="1">
        <f t="array" aca="1" ref="N170" ca="1">IF(AND($A170&lt;&gt;"",$A170&lt;&gt;"fin"),IF(INDEX(Recettes!$A$2:$T$5000,$B170,N$1)="","",INDEX(Recettes!$A$2:$T$5000,$B170,N$1)),"")</f>
        <v/>
      </c>
      <c r="O170" s="81" t="str" cm="1">
        <f t="array" aca="1" ref="O170" ca="1">IF(AND($A170&lt;&gt;"",$A170&lt;&gt;"fin"),IF(INDEX(Recettes!$A$2:$T$5000,$B170,O$1)="","",INDEX(Recettes!$A$2:$T$5000,$B170,O$1)),"")</f>
        <v/>
      </c>
      <c r="P170" s="81" t="str" cm="1">
        <f t="array" aca="1" ref="P170" ca="1">IF(AND($A170&lt;&gt;"",$A170&lt;&gt;"fin"),IF(INDEX(Recettes!$A$2:$T$5000,$B170,P$1)="","",INDEX(Recettes!$A$2:$T$5000,$B170,P$1)),"")</f>
        <v/>
      </c>
      <c r="Q170" s="81" t="str" cm="1">
        <f t="array" aca="1" ref="Q170" ca="1">IF(AND($A170&lt;&gt;"",$A170&lt;&gt;"fin"),IF(INDEX(Recettes!$A$2:$T$5000,$B170,Q$1)="","",INDEX(Recettes!$A$2:$T$5000,$B170,Q$1)),"")</f>
        <v/>
      </c>
      <c r="R170" s="81" t="str" cm="1">
        <f t="array" aca="1" ref="R170" ca="1">IF(AND($A170&lt;&gt;"",$A170&lt;&gt;"fin"),IF(INDEX(Recettes!$A$2:$T$5000,$B170,R$1)="","",INDEX(Recettes!$A$2:$T$5000,$B170,R$1)),"")</f>
        <v/>
      </c>
      <c r="S170" s="81" t="str" cm="1">
        <f t="array" aca="1" ref="S170" ca="1">IF(AND($A170&lt;&gt;"",$A170&lt;&gt;"fin"),IF(INDEX(Recettes!$A$2:$T$5000,$B170,S$1)="","",INDEX(Recettes!$A$2:$T$5000,$B170,S$1)),"")</f>
        <v/>
      </c>
      <c r="T170" s="81" t="str" cm="1">
        <f t="array" aca="1" ref="T170" ca="1">IF(AND($A170&lt;&gt;"",$A170&lt;&gt;"fin"),IF(INDEX(Recettes!$A$2:$T$5000,$B170,T$1)="","",INDEX(Recettes!$A$2:$T$5000,$B170,T$1)),"")</f>
        <v/>
      </c>
    </row>
    <row r="171" spans="1:20" x14ac:dyDescent="0.25">
      <c r="A171" t="str">
        <f ca="1">IF(OR(A170="",A170="fin"),"",IF(ISNA(MATCH($F$3,OFFSET(Recettes!$F$2:$F$5000,B170,0),0)),"fin",MATCH($F$3,OFFSET(Recettes!$F$2:$F$5000,B170,0),0)))</f>
        <v/>
      </c>
      <c r="B171" t="str">
        <f t="shared" ca="1" si="2"/>
        <v/>
      </c>
      <c r="D171" s="79" t="str" cm="1">
        <f t="array" aca="1" ref="D171" ca="1">IF(AND($A171&lt;&gt;"",$A171&lt;&gt;"fin"),IF(INDEX(Recettes!$A$2:$O$5000,$B171,D$1)="","",INDEX(Recettes!$A$2:$O$5000,$B171,D$1)),"")</f>
        <v/>
      </c>
      <c r="E171" t="str" cm="1">
        <f t="array" aca="1" ref="E171" ca="1">IF(AND($A171&lt;&gt;"",$A171&lt;&gt;"fin"),IF(INDEX(Recettes!$A$2:$O$5000,$B171,E$1)="","",INDEX(Recettes!$A$2:$O$5000,$B171,E$1)),"")</f>
        <v/>
      </c>
      <c r="F171" t="str" cm="1">
        <f t="array" aca="1" ref="F171" ca="1">IF(AND($A171&lt;&gt;"",$A171&lt;&gt;"fin"),IF(INDEX(Recettes!$A$2:$O$5000,$B171,F$1)="","",INDEX(Recettes!$A$2:$O$5000,$B171,F$1)),"")</f>
        <v/>
      </c>
      <c r="G171" s="13" t="str" cm="1">
        <f t="array" aca="1" ref="G171" ca="1">IF(AND($A171&lt;&gt;"",$A171&lt;&gt;"fin"),IF(INDEX(Recettes!$A$2:$O$5000,$B171,G$1)="","",INDEX(Recettes!$A$2:$O$5000,$B171,G$1)),"")</f>
        <v/>
      </c>
      <c r="H171" s="11" t="str" cm="1">
        <f t="array" aca="1" ref="H171" ca="1">IF(AND($A171&lt;&gt;"",$A171&lt;&gt;"fin"),IF(INDEX(Recettes!$A$2:$O$5000,$B171,H$1)="","",INDEX(Recettes!$A$2:$O$5000,$B171,H$1)),"")</f>
        <v/>
      </c>
      <c r="I171" t="str" cm="1">
        <f t="array" aca="1" ref="I171" ca="1">IF(AND($A171&lt;&gt;"",$A171&lt;&gt;"fin"),IF(INDEX(Recettes!$A$2:$O$5000,$B171,I$1)="","",INDEX(Recettes!$A$2:$O$5000,$B171,I$1)),"")</f>
        <v/>
      </c>
      <c r="J171" s="81" t="str" cm="1">
        <f t="array" aca="1" ref="J171" ca="1">IF(AND($A171&lt;&gt;"",$A171&lt;&gt;"fin"),IF(INDEX(Recettes!$A$2:$O$5000,$B171,J$1)="","",INDEX(Recettes!$A$2:$O$5000,$B171,J$1)),"")</f>
        <v/>
      </c>
      <c r="K171" s="81" t="str" cm="1">
        <f t="array" aca="1" ref="K171" ca="1">IF(AND($A171&lt;&gt;"",$A171&lt;&gt;"fin"),IF(INDEX(Recettes!$A$2:$T$5000,$B171,K$1)="","",INDEX(Recettes!$A$2:$T$5000,$B171,K$1)),"")</f>
        <v/>
      </c>
      <c r="L171" s="81" t="str" cm="1">
        <f t="array" aca="1" ref="L171" ca="1">IF(AND($A171&lt;&gt;"",$A171&lt;&gt;"fin"),IF(INDEX(Recettes!$A$2:$T$5000,$B171,L$1)="","",INDEX(Recettes!$A$2:$T$5000,$B171,L$1)),"")</f>
        <v/>
      </c>
      <c r="M171" s="81" t="str" cm="1">
        <f t="array" aca="1" ref="M171" ca="1">IF(AND($A171&lt;&gt;"",$A171&lt;&gt;"fin"),IF(INDEX(Recettes!$A$2:$T$5000,$B171,M$1)="","",INDEX(Recettes!$A$2:$T$5000,$B171,M$1)),"")</f>
        <v/>
      </c>
      <c r="N171" s="81" t="str" cm="1">
        <f t="array" aca="1" ref="N171" ca="1">IF(AND($A171&lt;&gt;"",$A171&lt;&gt;"fin"),IF(INDEX(Recettes!$A$2:$T$5000,$B171,N$1)="","",INDEX(Recettes!$A$2:$T$5000,$B171,N$1)),"")</f>
        <v/>
      </c>
      <c r="O171" s="81" t="str" cm="1">
        <f t="array" aca="1" ref="O171" ca="1">IF(AND($A171&lt;&gt;"",$A171&lt;&gt;"fin"),IF(INDEX(Recettes!$A$2:$T$5000,$B171,O$1)="","",INDEX(Recettes!$A$2:$T$5000,$B171,O$1)),"")</f>
        <v/>
      </c>
      <c r="P171" s="81" t="str" cm="1">
        <f t="array" aca="1" ref="P171" ca="1">IF(AND($A171&lt;&gt;"",$A171&lt;&gt;"fin"),IF(INDEX(Recettes!$A$2:$T$5000,$B171,P$1)="","",INDEX(Recettes!$A$2:$T$5000,$B171,P$1)),"")</f>
        <v/>
      </c>
      <c r="Q171" s="81" t="str" cm="1">
        <f t="array" aca="1" ref="Q171" ca="1">IF(AND($A171&lt;&gt;"",$A171&lt;&gt;"fin"),IF(INDEX(Recettes!$A$2:$T$5000,$B171,Q$1)="","",INDEX(Recettes!$A$2:$T$5000,$B171,Q$1)),"")</f>
        <v/>
      </c>
      <c r="R171" s="81" t="str" cm="1">
        <f t="array" aca="1" ref="R171" ca="1">IF(AND($A171&lt;&gt;"",$A171&lt;&gt;"fin"),IF(INDEX(Recettes!$A$2:$T$5000,$B171,R$1)="","",INDEX(Recettes!$A$2:$T$5000,$B171,R$1)),"")</f>
        <v/>
      </c>
      <c r="S171" s="81" t="str" cm="1">
        <f t="array" aca="1" ref="S171" ca="1">IF(AND($A171&lt;&gt;"",$A171&lt;&gt;"fin"),IF(INDEX(Recettes!$A$2:$T$5000,$B171,S$1)="","",INDEX(Recettes!$A$2:$T$5000,$B171,S$1)),"")</f>
        <v/>
      </c>
      <c r="T171" s="81" t="str" cm="1">
        <f t="array" aca="1" ref="T171" ca="1">IF(AND($A171&lt;&gt;"",$A171&lt;&gt;"fin"),IF(INDEX(Recettes!$A$2:$T$5000,$B171,T$1)="","",INDEX(Recettes!$A$2:$T$5000,$B171,T$1)),"")</f>
        <v/>
      </c>
    </row>
    <row r="172" spans="1:20" x14ac:dyDescent="0.25">
      <c r="A172" t="str">
        <f ca="1">IF(OR(A171="",A171="fin"),"",IF(ISNA(MATCH($F$3,OFFSET(Recettes!$F$2:$F$5000,B171,0),0)),"fin",MATCH($F$3,OFFSET(Recettes!$F$2:$F$5000,B171,0),0)))</f>
        <v/>
      </c>
      <c r="B172" t="str">
        <f t="shared" ca="1" si="2"/>
        <v/>
      </c>
      <c r="D172" s="79" t="str" cm="1">
        <f t="array" aca="1" ref="D172" ca="1">IF(AND($A172&lt;&gt;"",$A172&lt;&gt;"fin"),IF(INDEX(Recettes!$A$2:$O$5000,$B172,D$1)="","",INDEX(Recettes!$A$2:$O$5000,$B172,D$1)),"")</f>
        <v/>
      </c>
      <c r="E172" t="str" cm="1">
        <f t="array" aca="1" ref="E172" ca="1">IF(AND($A172&lt;&gt;"",$A172&lt;&gt;"fin"),IF(INDEX(Recettes!$A$2:$O$5000,$B172,E$1)="","",INDEX(Recettes!$A$2:$O$5000,$B172,E$1)),"")</f>
        <v/>
      </c>
      <c r="F172" t="str" cm="1">
        <f t="array" aca="1" ref="F172" ca="1">IF(AND($A172&lt;&gt;"",$A172&lt;&gt;"fin"),IF(INDEX(Recettes!$A$2:$O$5000,$B172,F$1)="","",INDEX(Recettes!$A$2:$O$5000,$B172,F$1)),"")</f>
        <v/>
      </c>
      <c r="G172" s="13" t="str" cm="1">
        <f t="array" aca="1" ref="G172" ca="1">IF(AND($A172&lt;&gt;"",$A172&lt;&gt;"fin"),IF(INDEX(Recettes!$A$2:$O$5000,$B172,G$1)="","",INDEX(Recettes!$A$2:$O$5000,$B172,G$1)),"")</f>
        <v/>
      </c>
      <c r="H172" s="11" t="str" cm="1">
        <f t="array" aca="1" ref="H172" ca="1">IF(AND($A172&lt;&gt;"",$A172&lt;&gt;"fin"),IF(INDEX(Recettes!$A$2:$O$5000,$B172,H$1)="","",INDEX(Recettes!$A$2:$O$5000,$B172,H$1)),"")</f>
        <v/>
      </c>
      <c r="I172" t="str" cm="1">
        <f t="array" aca="1" ref="I172" ca="1">IF(AND($A172&lt;&gt;"",$A172&lt;&gt;"fin"),IF(INDEX(Recettes!$A$2:$O$5000,$B172,I$1)="","",INDEX(Recettes!$A$2:$O$5000,$B172,I$1)),"")</f>
        <v/>
      </c>
      <c r="J172" s="81" t="str" cm="1">
        <f t="array" aca="1" ref="J172" ca="1">IF(AND($A172&lt;&gt;"",$A172&lt;&gt;"fin"),IF(INDEX(Recettes!$A$2:$O$5000,$B172,J$1)="","",INDEX(Recettes!$A$2:$O$5000,$B172,J$1)),"")</f>
        <v/>
      </c>
      <c r="K172" s="81" t="str" cm="1">
        <f t="array" aca="1" ref="K172" ca="1">IF(AND($A172&lt;&gt;"",$A172&lt;&gt;"fin"),IF(INDEX(Recettes!$A$2:$T$5000,$B172,K$1)="","",INDEX(Recettes!$A$2:$T$5000,$B172,K$1)),"")</f>
        <v/>
      </c>
      <c r="L172" s="81" t="str" cm="1">
        <f t="array" aca="1" ref="L172" ca="1">IF(AND($A172&lt;&gt;"",$A172&lt;&gt;"fin"),IF(INDEX(Recettes!$A$2:$T$5000,$B172,L$1)="","",INDEX(Recettes!$A$2:$T$5000,$B172,L$1)),"")</f>
        <v/>
      </c>
      <c r="M172" s="81" t="str" cm="1">
        <f t="array" aca="1" ref="M172" ca="1">IF(AND($A172&lt;&gt;"",$A172&lt;&gt;"fin"),IF(INDEX(Recettes!$A$2:$T$5000,$B172,M$1)="","",INDEX(Recettes!$A$2:$T$5000,$B172,M$1)),"")</f>
        <v/>
      </c>
      <c r="N172" s="81" t="str" cm="1">
        <f t="array" aca="1" ref="N172" ca="1">IF(AND($A172&lt;&gt;"",$A172&lt;&gt;"fin"),IF(INDEX(Recettes!$A$2:$T$5000,$B172,N$1)="","",INDEX(Recettes!$A$2:$T$5000,$B172,N$1)),"")</f>
        <v/>
      </c>
      <c r="O172" s="81" t="str" cm="1">
        <f t="array" aca="1" ref="O172" ca="1">IF(AND($A172&lt;&gt;"",$A172&lt;&gt;"fin"),IF(INDEX(Recettes!$A$2:$T$5000,$B172,O$1)="","",INDEX(Recettes!$A$2:$T$5000,$B172,O$1)),"")</f>
        <v/>
      </c>
      <c r="P172" s="81" t="str" cm="1">
        <f t="array" aca="1" ref="P172" ca="1">IF(AND($A172&lt;&gt;"",$A172&lt;&gt;"fin"),IF(INDEX(Recettes!$A$2:$T$5000,$B172,P$1)="","",INDEX(Recettes!$A$2:$T$5000,$B172,P$1)),"")</f>
        <v/>
      </c>
      <c r="Q172" s="81" t="str" cm="1">
        <f t="array" aca="1" ref="Q172" ca="1">IF(AND($A172&lt;&gt;"",$A172&lt;&gt;"fin"),IF(INDEX(Recettes!$A$2:$T$5000,$B172,Q$1)="","",INDEX(Recettes!$A$2:$T$5000,$B172,Q$1)),"")</f>
        <v/>
      </c>
      <c r="R172" s="81" t="str" cm="1">
        <f t="array" aca="1" ref="R172" ca="1">IF(AND($A172&lt;&gt;"",$A172&lt;&gt;"fin"),IF(INDEX(Recettes!$A$2:$T$5000,$B172,R$1)="","",INDEX(Recettes!$A$2:$T$5000,$B172,R$1)),"")</f>
        <v/>
      </c>
      <c r="S172" s="81" t="str" cm="1">
        <f t="array" aca="1" ref="S172" ca="1">IF(AND($A172&lt;&gt;"",$A172&lt;&gt;"fin"),IF(INDEX(Recettes!$A$2:$T$5000,$B172,S$1)="","",INDEX(Recettes!$A$2:$T$5000,$B172,S$1)),"")</f>
        <v/>
      </c>
      <c r="T172" s="81" t="str" cm="1">
        <f t="array" aca="1" ref="T172" ca="1">IF(AND($A172&lt;&gt;"",$A172&lt;&gt;"fin"),IF(INDEX(Recettes!$A$2:$T$5000,$B172,T$1)="","",INDEX(Recettes!$A$2:$T$5000,$B172,T$1)),"")</f>
        <v/>
      </c>
    </row>
    <row r="173" spans="1:20" x14ac:dyDescent="0.25">
      <c r="A173" t="str">
        <f ca="1">IF(OR(A172="",A172="fin"),"",IF(ISNA(MATCH($F$3,OFFSET(Recettes!$F$2:$F$5000,B172,0),0)),"fin",MATCH($F$3,OFFSET(Recettes!$F$2:$F$5000,B172,0),0)))</f>
        <v/>
      </c>
      <c r="B173" t="str">
        <f t="shared" ca="1" si="2"/>
        <v/>
      </c>
      <c r="D173" s="79" t="str" cm="1">
        <f t="array" aca="1" ref="D173" ca="1">IF(AND($A173&lt;&gt;"",$A173&lt;&gt;"fin"),IF(INDEX(Recettes!$A$2:$O$5000,$B173,D$1)="","",INDEX(Recettes!$A$2:$O$5000,$B173,D$1)),"")</f>
        <v/>
      </c>
      <c r="E173" t="str" cm="1">
        <f t="array" aca="1" ref="E173" ca="1">IF(AND($A173&lt;&gt;"",$A173&lt;&gt;"fin"),IF(INDEX(Recettes!$A$2:$O$5000,$B173,E$1)="","",INDEX(Recettes!$A$2:$O$5000,$B173,E$1)),"")</f>
        <v/>
      </c>
      <c r="F173" t="str" cm="1">
        <f t="array" aca="1" ref="F173" ca="1">IF(AND($A173&lt;&gt;"",$A173&lt;&gt;"fin"),IF(INDEX(Recettes!$A$2:$O$5000,$B173,F$1)="","",INDEX(Recettes!$A$2:$O$5000,$B173,F$1)),"")</f>
        <v/>
      </c>
      <c r="G173" s="13" t="str" cm="1">
        <f t="array" aca="1" ref="G173" ca="1">IF(AND($A173&lt;&gt;"",$A173&lt;&gt;"fin"),IF(INDEX(Recettes!$A$2:$O$5000,$B173,G$1)="","",INDEX(Recettes!$A$2:$O$5000,$B173,G$1)),"")</f>
        <v/>
      </c>
      <c r="H173" s="11" t="str" cm="1">
        <f t="array" aca="1" ref="H173" ca="1">IF(AND($A173&lt;&gt;"",$A173&lt;&gt;"fin"),IF(INDEX(Recettes!$A$2:$O$5000,$B173,H$1)="","",INDEX(Recettes!$A$2:$O$5000,$B173,H$1)),"")</f>
        <v/>
      </c>
      <c r="I173" t="str" cm="1">
        <f t="array" aca="1" ref="I173" ca="1">IF(AND($A173&lt;&gt;"",$A173&lt;&gt;"fin"),IF(INDEX(Recettes!$A$2:$O$5000,$B173,I$1)="","",INDEX(Recettes!$A$2:$O$5000,$B173,I$1)),"")</f>
        <v/>
      </c>
      <c r="J173" s="81" t="str" cm="1">
        <f t="array" aca="1" ref="J173" ca="1">IF(AND($A173&lt;&gt;"",$A173&lt;&gt;"fin"),IF(INDEX(Recettes!$A$2:$O$5000,$B173,J$1)="","",INDEX(Recettes!$A$2:$O$5000,$B173,J$1)),"")</f>
        <v/>
      </c>
      <c r="K173" s="81" t="str" cm="1">
        <f t="array" aca="1" ref="K173" ca="1">IF(AND($A173&lt;&gt;"",$A173&lt;&gt;"fin"),IF(INDEX(Recettes!$A$2:$T$5000,$B173,K$1)="","",INDEX(Recettes!$A$2:$T$5000,$B173,K$1)),"")</f>
        <v/>
      </c>
      <c r="L173" s="81" t="str" cm="1">
        <f t="array" aca="1" ref="L173" ca="1">IF(AND($A173&lt;&gt;"",$A173&lt;&gt;"fin"),IF(INDEX(Recettes!$A$2:$T$5000,$B173,L$1)="","",INDEX(Recettes!$A$2:$T$5000,$B173,L$1)),"")</f>
        <v/>
      </c>
      <c r="M173" s="81" t="str" cm="1">
        <f t="array" aca="1" ref="M173" ca="1">IF(AND($A173&lt;&gt;"",$A173&lt;&gt;"fin"),IF(INDEX(Recettes!$A$2:$T$5000,$B173,M$1)="","",INDEX(Recettes!$A$2:$T$5000,$B173,M$1)),"")</f>
        <v/>
      </c>
      <c r="N173" s="81" t="str" cm="1">
        <f t="array" aca="1" ref="N173" ca="1">IF(AND($A173&lt;&gt;"",$A173&lt;&gt;"fin"),IF(INDEX(Recettes!$A$2:$T$5000,$B173,N$1)="","",INDEX(Recettes!$A$2:$T$5000,$B173,N$1)),"")</f>
        <v/>
      </c>
      <c r="O173" s="81" t="str" cm="1">
        <f t="array" aca="1" ref="O173" ca="1">IF(AND($A173&lt;&gt;"",$A173&lt;&gt;"fin"),IF(INDEX(Recettes!$A$2:$T$5000,$B173,O$1)="","",INDEX(Recettes!$A$2:$T$5000,$B173,O$1)),"")</f>
        <v/>
      </c>
      <c r="P173" s="81" t="str" cm="1">
        <f t="array" aca="1" ref="P173" ca="1">IF(AND($A173&lt;&gt;"",$A173&lt;&gt;"fin"),IF(INDEX(Recettes!$A$2:$T$5000,$B173,P$1)="","",INDEX(Recettes!$A$2:$T$5000,$B173,P$1)),"")</f>
        <v/>
      </c>
      <c r="Q173" s="81" t="str" cm="1">
        <f t="array" aca="1" ref="Q173" ca="1">IF(AND($A173&lt;&gt;"",$A173&lt;&gt;"fin"),IF(INDEX(Recettes!$A$2:$T$5000,$B173,Q$1)="","",INDEX(Recettes!$A$2:$T$5000,$B173,Q$1)),"")</f>
        <v/>
      </c>
      <c r="R173" s="81" t="str" cm="1">
        <f t="array" aca="1" ref="R173" ca="1">IF(AND($A173&lt;&gt;"",$A173&lt;&gt;"fin"),IF(INDEX(Recettes!$A$2:$T$5000,$B173,R$1)="","",INDEX(Recettes!$A$2:$T$5000,$B173,R$1)),"")</f>
        <v/>
      </c>
      <c r="S173" s="81" t="str" cm="1">
        <f t="array" aca="1" ref="S173" ca="1">IF(AND($A173&lt;&gt;"",$A173&lt;&gt;"fin"),IF(INDEX(Recettes!$A$2:$T$5000,$B173,S$1)="","",INDEX(Recettes!$A$2:$T$5000,$B173,S$1)),"")</f>
        <v/>
      </c>
      <c r="T173" s="81" t="str" cm="1">
        <f t="array" aca="1" ref="T173" ca="1">IF(AND($A173&lt;&gt;"",$A173&lt;&gt;"fin"),IF(INDEX(Recettes!$A$2:$T$5000,$B173,T$1)="","",INDEX(Recettes!$A$2:$T$5000,$B173,T$1)),"")</f>
        <v/>
      </c>
    </row>
    <row r="174" spans="1:20" x14ac:dyDescent="0.25">
      <c r="A174" t="str">
        <f ca="1">IF(OR(A173="",A173="fin"),"",IF(ISNA(MATCH($F$3,OFFSET(Recettes!$F$2:$F$5000,B173,0),0)),"fin",MATCH($F$3,OFFSET(Recettes!$F$2:$F$5000,B173,0),0)))</f>
        <v/>
      </c>
      <c r="B174" t="str">
        <f t="shared" ca="1" si="2"/>
        <v/>
      </c>
      <c r="D174" s="79" t="str" cm="1">
        <f t="array" aca="1" ref="D174" ca="1">IF(AND($A174&lt;&gt;"",$A174&lt;&gt;"fin"),IF(INDEX(Recettes!$A$2:$O$5000,$B174,D$1)="","",INDEX(Recettes!$A$2:$O$5000,$B174,D$1)),"")</f>
        <v/>
      </c>
      <c r="E174" t="str" cm="1">
        <f t="array" aca="1" ref="E174" ca="1">IF(AND($A174&lt;&gt;"",$A174&lt;&gt;"fin"),IF(INDEX(Recettes!$A$2:$O$5000,$B174,E$1)="","",INDEX(Recettes!$A$2:$O$5000,$B174,E$1)),"")</f>
        <v/>
      </c>
      <c r="F174" t="str" cm="1">
        <f t="array" aca="1" ref="F174" ca="1">IF(AND($A174&lt;&gt;"",$A174&lt;&gt;"fin"),IF(INDEX(Recettes!$A$2:$O$5000,$B174,F$1)="","",INDEX(Recettes!$A$2:$O$5000,$B174,F$1)),"")</f>
        <v/>
      </c>
      <c r="G174" s="13" t="str" cm="1">
        <f t="array" aca="1" ref="G174" ca="1">IF(AND($A174&lt;&gt;"",$A174&lt;&gt;"fin"),IF(INDEX(Recettes!$A$2:$O$5000,$B174,G$1)="","",INDEX(Recettes!$A$2:$O$5000,$B174,G$1)),"")</f>
        <v/>
      </c>
      <c r="H174" s="11" t="str" cm="1">
        <f t="array" aca="1" ref="H174" ca="1">IF(AND($A174&lt;&gt;"",$A174&lt;&gt;"fin"),IF(INDEX(Recettes!$A$2:$O$5000,$B174,H$1)="","",INDEX(Recettes!$A$2:$O$5000,$B174,H$1)),"")</f>
        <v/>
      </c>
      <c r="I174" t="str" cm="1">
        <f t="array" aca="1" ref="I174" ca="1">IF(AND($A174&lt;&gt;"",$A174&lt;&gt;"fin"),IF(INDEX(Recettes!$A$2:$O$5000,$B174,I$1)="","",INDEX(Recettes!$A$2:$O$5000,$B174,I$1)),"")</f>
        <v/>
      </c>
      <c r="J174" s="81" t="str" cm="1">
        <f t="array" aca="1" ref="J174" ca="1">IF(AND($A174&lt;&gt;"",$A174&lt;&gt;"fin"),IF(INDEX(Recettes!$A$2:$O$5000,$B174,J$1)="","",INDEX(Recettes!$A$2:$O$5000,$B174,J$1)),"")</f>
        <v/>
      </c>
      <c r="K174" s="81" t="str" cm="1">
        <f t="array" aca="1" ref="K174" ca="1">IF(AND($A174&lt;&gt;"",$A174&lt;&gt;"fin"),IF(INDEX(Recettes!$A$2:$T$5000,$B174,K$1)="","",INDEX(Recettes!$A$2:$T$5000,$B174,K$1)),"")</f>
        <v/>
      </c>
      <c r="L174" s="81" t="str" cm="1">
        <f t="array" aca="1" ref="L174" ca="1">IF(AND($A174&lt;&gt;"",$A174&lt;&gt;"fin"),IF(INDEX(Recettes!$A$2:$T$5000,$B174,L$1)="","",INDEX(Recettes!$A$2:$T$5000,$B174,L$1)),"")</f>
        <v/>
      </c>
      <c r="M174" s="81" t="str" cm="1">
        <f t="array" aca="1" ref="M174" ca="1">IF(AND($A174&lt;&gt;"",$A174&lt;&gt;"fin"),IF(INDEX(Recettes!$A$2:$T$5000,$B174,M$1)="","",INDEX(Recettes!$A$2:$T$5000,$B174,M$1)),"")</f>
        <v/>
      </c>
      <c r="N174" s="81" t="str" cm="1">
        <f t="array" aca="1" ref="N174" ca="1">IF(AND($A174&lt;&gt;"",$A174&lt;&gt;"fin"),IF(INDEX(Recettes!$A$2:$T$5000,$B174,N$1)="","",INDEX(Recettes!$A$2:$T$5000,$B174,N$1)),"")</f>
        <v/>
      </c>
      <c r="O174" s="81" t="str" cm="1">
        <f t="array" aca="1" ref="O174" ca="1">IF(AND($A174&lt;&gt;"",$A174&lt;&gt;"fin"),IF(INDEX(Recettes!$A$2:$T$5000,$B174,O$1)="","",INDEX(Recettes!$A$2:$T$5000,$B174,O$1)),"")</f>
        <v/>
      </c>
      <c r="P174" s="81" t="str" cm="1">
        <f t="array" aca="1" ref="P174" ca="1">IF(AND($A174&lt;&gt;"",$A174&lt;&gt;"fin"),IF(INDEX(Recettes!$A$2:$T$5000,$B174,P$1)="","",INDEX(Recettes!$A$2:$T$5000,$B174,P$1)),"")</f>
        <v/>
      </c>
      <c r="Q174" s="81" t="str" cm="1">
        <f t="array" aca="1" ref="Q174" ca="1">IF(AND($A174&lt;&gt;"",$A174&lt;&gt;"fin"),IF(INDEX(Recettes!$A$2:$T$5000,$B174,Q$1)="","",INDEX(Recettes!$A$2:$T$5000,$B174,Q$1)),"")</f>
        <v/>
      </c>
      <c r="R174" s="81" t="str" cm="1">
        <f t="array" aca="1" ref="R174" ca="1">IF(AND($A174&lt;&gt;"",$A174&lt;&gt;"fin"),IF(INDEX(Recettes!$A$2:$T$5000,$B174,R$1)="","",INDEX(Recettes!$A$2:$T$5000,$B174,R$1)),"")</f>
        <v/>
      </c>
      <c r="S174" s="81" t="str" cm="1">
        <f t="array" aca="1" ref="S174" ca="1">IF(AND($A174&lt;&gt;"",$A174&lt;&gt;"fin"),IF(INDEX(Recettes!$A$2:$T$5000,$B174,S$1)="","",INDEX(Recettes!$A$2:$T$5000,$B174,S$1)),"")</f>
        <v/>
      </c>
      <c r="T174" s="81" t="str" cm="1">
        <f t="array" aca="1" ref="T174" ca="1">IF(AND($A174&lt;&gt;"",$A174&lt;&gt;"fin"),IF(INDEX(Recettes!$A$2:$T$5000,$B174,T$1)="","",INDEX(Recettes!$A$2:$T$5000,$B174,T$1)),"")</f>
        <v/>
      </c>
    </row>
    <row r="175" spans="1:20" x14ac:dyDescent="0.25">
      <c r="A175" t="str">
        <f ca="1">IF(OR(A174="",A174="fin"),"",IF(ISNA(MATCH($F$3,OFFSET(Recettes!$F$2:$F$5000,B174,0),0)),"fin",MATCH($F$3,OFFSET(Recettes!$F$2:$F$5000,B174,0),0)))</f>
        <v/>
      </c>
      <c r="B175" t="str">
        <f t="shared" ca="1" si="2"/>
        <v/>
      </c>
      <c r="D175" s="79" t="str" cm="1">
        <f t="array" aca="1" ref="D175" ca="1">IF(AND($A175&lt;&gt;"",$A175&lt;&gt;"fin"),IF(INDEX(Recettes!$A$2:$O$5000,$B175,D$1)="","",INDEX(Recettes!$A$2:$O$5000,$B175,D$1)),"")</f>
        <v/>
      </c>
      <c r="E175" t="str" cm="1">
        <f t="array" aca="1" ref="E175" ca="1">IF(AND($A175&lt;&gt;"",$A175&lt;&gt;"fin"),IF(INDEX(Recettes!$A$2:$O$5000,$B175,E$1)="","",INDEX(Recettes!$A$2:$O$5000,$B175,E$1)),"")</f>
        <v/>
      </c>
      <c r="F175" t="str" cm="1">
        <f t="array" aca="1" ref="F175" ca="1">IF(AND($A175&lt;&gt;"",$A175&lt;&gt;"fin"),IF(INDEX(Recettes!$A$2:$O$5000,$B175,F$1)="","",INDEX(Recettes!$A$2:$O$5000,$B175,F$1)),"")</f>
        <v/>
      </c>
      <c r="G175" s="13" t="str" cm="1">
        <f t="array" aca="1" ref="G175" ca="1">IF(AND($A175&lt;&gt;"",$A175&lt;&gt;"fin"),IF(INDEX(Recettes!$A$2:$O$5000,$B175,G$1)="","",INDEX(Recettes!$A$2:$O$5000,$B175,G$1)),"")</f>
        <v/>
      </c>
      <c r="H175" s="11" t="str" cm="1">
        <f t="array" aca="1" ref="H175" ca="1">IF(AND($A175&lt;&gt;"",$A175&lt;&gt;"fin"),IF(INDEX(Recettes!$A$2:$O$5000,$B175,H$1)="","",INDEX(Recettes!$A$2:$O$5000,$B175,H$1)),"")</f>
        <v/>
      </c>
      <c r="I175" t="str" cm="1">
        <f t="array" aca="1" ref="I175" ca="1">IF(AND($A175&lt;&gt;"",$A175&lt;&gt;"fin"),IF(INDEX(Recettes!$A$2:$O$5000,$B175,I$1)="","",INDEX(Recettes!$A$2:$O$5000,$B175,I$1)),"")</f>
        <v/>
      </c>
      <c r="J175" s="81" t="str" cm="1">
        <f t="array" aca="1" ref="J175" ca="1">IF(AND($A175&lt;&gt;"",$A175&lt;&gt;"fin"),IF(INDEX(Recettes!$A$2:$O$5000,$B175,J$1)="","",INDEX(Recettes!$A$2:$O$5000,$B175,J$1)),"")</f>
        <v/>
      </c>
      <c r="K175" s="81" t="str" cm="1">
        <f t="array" aca="1" ref="K175" ca="1">IF(AND($A175&lt;&gt;"",$A175&lt;&gt;"fin"),IF(INDEX(Recettes!$A$2:$T$5000,$B175,K$1)="","",INDEX(Recettes!$A$2:$T$5000,$B175,K$1)),"")</f>
        <v/>
      </c>
      <c r="L175" s="81" t="str" cm="1">
        <f t="array" aca="1" ref="L175" ca="1">IF(AND($A175&lt;&gt;"",$A175&lt;&gt;"fin"),IF(INDEX(Recettes!$A$2:$T$5000,$B175,L$1)="","",INDEX(Recettes!$A$2:$T$5000,$B175,L$1)),"")</f>
        <v/>
      </c>
      <c r="M175" s="81" t="str" cm="1">
        <f t="array" aca="1" ref="M175" ca="1">IF(AND($A175&lt;&gt;"",$A175&lt;&gt;"fin"),IF(INDEX(Recettes!$A$2:$T$5000,$B175,M$1)="","",INDEX(Recettes!$A$2:$T$5000,$B175,M$1)),"")</f>
        <v/>
      </c>
      <c r="N175" s="81" t="str" cm="1">
        <f t="array" aca="1" ref="N175" ca="1">IF(AND($A175&lt;&gt;"",$A175&lt;&gt;"fin"),IF(INDEX(Recettes!$A$2:$T$5000,$B175,N$1)="","",INDEX(Recettes!$A$2:$T$5000,$B175,N$1)),"")</f>
        <v/>
      </c>
      <c r="O175" s="81" t="str" cm="1">
        <f t="array" aca="1" ref="O175" ca="1">IF(AND($A175&lt;&gt;"",$A175&lt;&gt;"fin"),IF(INDEX(Recettes!$A$2:$T$5000,$B175,O$1)="","",INDEX(Recettes!$A$2:$T$5000,$B175,O$1)),"")</f>
        <v/>
      </c>
      <c r="P175" s="81" t="str" cm="1">
        <f t="array" aca="1" ref="P175" ca="1">IF(AND($A175&lt;&gt;"",$A175&lt;&gt;"fin"),IF(INDEX(Recettes!$A$2:$T$5000,$B175,P$1)="","",INDEX(Recettes!$A$2:$T$5000,$B175,P$1)),"")</f>
        <v/>
      </c>
      <c r="Q175" s="81" t="str" cm="1">
        <f t="array" aca="1" ref="Q175" ca="1">IF(AND($A175&lt;&gt;"",$A175&lt;&gt;"fin"),IF(INDEX(Recettes!$A$2:$T$5000,$B175,Q$1)="","",INDEX(Recettes!$A$2:$T$5000,$B175,Q$1)),"")</f>
        <v/>
      </c>
      <c r="R175" s="81" t="str" cm="1">
        <f t="array" aca="1" ref="R175" ca="1">IF(AND($A175&lt;&gt;"",$A175&lt;&gt;"fin"),IF(INDEX(Recettes!$A$2:$T$5000,$B175,R$1)="","",INDEX(Recettes!$A$2:$T$5000,$B175,R$1)),"")</f>
        <v/>
      </c>
      <c r="S175" s="81" t="str" cm="1">
        <f t="array" aca="1" ref="S175" ca="1">IF(AND($A175&lt;&gt;"",$A175&lt;&gt;"fin"),IF(INDEX(Recettes!$A$2:$T$5000,$B175,S$1)="","",INDEX(Recettes!$A$2:$T$5000,$B175,S$1)),"")</f>
        <v/>
      </c>
      <c r="T175" s="81" t="str" cm="1">
        <f t="array" aca="1" ref="T175" ca="1">IF(AND($A175&lt;&gt;"",$A175&lt;&gt;"fin"),IF(INDEX(Recettes!$A$2:$T$5000,$B175,T$1)="","",INDEX(Recettes!$A$2:$T$5000,$B175,T$1)),"")</f>
        <v/>
      </c>
    </row>
    <row r="176" spans="1:20" x14ac:dyDescent="0.25">
      <c r="A176" t="str">
        <f ca="1">IF(OR(A175="",A175="fin"),"",IF(ISNA(MATCH($F$3,OFFSET(Recettes!$F$2:$F$5000,B175,0),0)),"fin",MATCH($F$3,OFFSET(Recettes!$F$2:$F$5000,B175,0),0)))</f>
        <v/>
      </c>
      <c r="B176" t="str">
        <f t="shared" ca="1" si="2"/>
        <v/>
      </c>
      <c r="D176" s="79" t="str" cm="1">
        <f t="array" aca="1" ref="D176" ca="1">IF(AND($A176&lt;&gt;"",$A176&lt;&gt;"fin"),IF(INDEX(Recettes!$A$2:$O$5000,$B176,D$1)="","",INDEX(Recettes!$A$2:$O$5000,$B176,D$1)),"")</f>
        <v/>
      </c>
      <c r="E176" t="str" cm="1">
        <f t="array" aca="1" ref="E176" ca="1">IF(AND($A176&lt;&gt;"",$A176&lt;&gt;"fin"),IF(INDEX(Recettes!$A$2:$O$5000,$B176,E$1)="","",INDEX(Recettes!$A$2:$O$5000,$B176,E$1)),"")</f>
        <v/>
      </c>
      <c r="F176" t="str" cm="1">
        <f t="array" aca="1" ref="F176" ca="1">IF(AND($A176&lt;&gt;"",$A176&lt;&gt;"fin"),IF(INDEX(Recettes!$A$2:$O$5000,$B176,F$1)="","",INDEX(Recettes!$A$2:$O$5000,$B176,F$1)),"")</f>
        <v/>
      </c>
      <c r="G176" s="13" t="str" cm="1">
        <f t="array" aca="1" ref="G176" ca="1">IF(AND($A176&lt;&gt;"",$A176&lt;&gt;"fin"),IF(INDEX(Recettes!$A$2:$O$5000,$B176,G$1)="","",INDEX(Recettes!$A$2:$O$5000,$B176,G$1)),"")</f>
        <v/>
      </c>
      <c r="H176" s="11" t="str" cm="1">
        <f t="array" aca="1" ref="H176" ca="1">IF(AND($A176&lt;&gt;"",$A176&lt;&gt;"fin"),IF(INDEX(Recettes!$A$2:$O$5000,$B176,H$1)="","",INDEX(Recettes!$A$2:$O$5000,$B176,H$1)),"")</f>
        <v/>
      </c>
      <c r="I176" t="str" cm="1">
        <f t="array" aca="1" ref="I176" ca="1">IF(AND($A176&lt;&gt;"",$A176&lt;&gt;"fin"),IF(INDEX(Recettes!$A$2:$O$5000,$B176,I$1)="","",INDEX(Recettes!$A$2:$O$5000,$B176,I$1)),"")</f>
        <v/>
      </c>
      <c r="J176" s="81" t="str" cm="1">
        <f t="array" aca="1" ref="J176" ca="1">IF(AND($A176&lt;&gt;"",$A176&lt;&gt;"fin"),IF(INDEX(Recettes!$A$2:$O$5000,$B176,J$1)="","",INDEX(Recettes!$A$2:$O$5000,$B176,J$1)),"")</f>
        <v/>
      </c>
      <c r="K176" s="81" t="str" cm="1">
        <f t="array" aca="1" ref="K176" ca="1">IF(AND($A176&lt;&gt;"",$A176&lt;&gt;"fin"),IF(INDEX(Recettes!$A$2:$T$5000,$B176,K$1)="","",INDEX(Recettes!$A$2:$T$5000,$B176,K$1)),"")</f>
        <v/>
      </c>
      <c r="L176" s="81" t="str" cm="1">
        <f t="array" aca="1" ref="L176" ca="1">IF(AND($A176&lt;&gt;"",$A176&lt;&gt;"fin"),IF(INDEX(Recettes!$A$2:$T$5000,$B176,L$1)="","",INDEX(Recettes!$A$2:$T$5000,$B176,L$1)),"")</f>
        <v/>
      </c>
      <c r="M176" s="81" t="str" cm="1">
        <f t="array" aca="1" ref="M176" ca="1">IF(AND($A176&lt;&gt;"",$A176&lt;&gt;"fin"),IF(INDEX(Recettes!$A$2:$T$5000,$B176,M$1)="","",INDEX(Recettes!$A$2:$T$5000,$B176,M$1)),"")</f>
        <v/>
      </c>
      <c r="N176" s="81" t="str" cm="1">
        <f t="array" aca="1" ref="N176" ca="1">IF(AND($A176&lt;&gt;"",$A176&lt;&gt;"fin"),IF(INDEX(Recettes!$A$2:$T$5000,$B176,N$1)="","",INDEX(Recettes!$A$2:$T$5000,$B176,N$1)),"")</f>
        <v/>
      </c>
      <c r="O176" s="81" t="str" cm="1">
        <f t="array" aca="1" ref="O176" ca="1">IF(AND($A176&lt;&gt;"",$A176&lt;&gt;"fin"),IF(INDEX(Recettes!$A$2:$T$5000,$B176,O$1)="","",INDEX(Recettes!$A$2:$T$5000,$B176,O$1)),"")</f>
        <v/>
      </c>
      <c r="P176" s="81" t="str" cm="1">
        <f t="array" aca="1" ref="P176" ca="1">IF(AND($A176&lt;&gt;"",$A176&lt;&gt;"fin"),IF(INDEX(Recettes!$A$2:$T$5000,$B176,P$1)="","",INDEX(Recettes!$A$2:$T$5000,$B176,P$1)),"")</f>
        <v/>
      </c>
      <c r="Q176" s="81" t="str" cm="1">
        <f t="array" aca="1" ref="Q176" ca="1">IF(AND($A176&lt;&gt;"",$A176&lt;&gt;"fin"),IF(INDEX(Recettes!$A$2:$T$5000,$B176,Q$1)="","",INDEX(Recettes!$A$2:$T$5000,$B176,Q$1)),"")</f>
        <v/>
      </c>
      <c r="R176" s="81" t="str" cm="1">
        <f t="array" aca="1" ref="R176" ca="1">IF(AND($A176&lt;&gt;"",$A176&lt;&gt;"fin"),IF(INDEX(Recettes!$A$2:$T$5000,$B176,R$1)="","",INDEX(Recettes!$A$2:$T$5000,$B176,R$1)),"")</f>
        <v/>
      </c>
      <c r="S176" s="81" t="str" cm="1">
        <f t="array" aca="1" ref="S176" ca="1">IF(AND($A176&lt;&gt;"",$A176&lt;&gt;"fin"),IF(INDEX(Recettes!$A$2:$T$5000,$B176,S$1)="","",INDEX(Recettes!$A$2:$T$5000,$B176,S$1)),"")</f>
        <v/>
      </c>
      <c r="T176" s="81" t="str" cm="1">
        <f t="array" aca="1" ref="T176" ca="1">IF(AND($A176&lt;&gt;"",$A176&lt;&gt;"fin"),IF(INDEX(Recettes!$A$2:$T$5000,$B176,T$1)="","",INDEX(Recettes!$A$2:$T$5000,$B176,T$1)),"")</f>
        <v/>
      </c>
    </row>
    <row r="177" spans="1:20" x14ac:dyDescent="0.25">
      <c r="A177" t="str">
        <f ca="1">IF(OR(A176="",A176="fin"),"",IF(ISNA(MATCH($F$3,OFFSET(Recettes!$F$2:$F$5000,B176,0),0)),"fin",MATCH($F$3,OFFSET(Recettes!$F$2:$F$5000,B176,0),0)))</f>
        <v/>
      </c>
      <c r="B177" t="str">
        <f t="shared" ca="1" si="2"/>
        <v/>
      </c>
      <c r="D177" s="79" t="str" cm="1">
        <f t="array" aca="1" ref="D177" ca="1">IF(AND($A177&lt;&gt;"",$A177&lt;&gt;"fin"),IF(INDEX(Recettes!$A$2:$O$5000,$B177,D$1)="","",INDEX(Recettes!$A$2:$O$5000,$B177,D$1)),"")</f>
        <v/>
      </c>
      <c r="E177" t="str" cm="1">
        <f t="array" aca="1" ref="E177" ca="1">IF(AND($A177&lt;&gt;"",$A177&lt;&gt;"fin"),IF(INDEX(Recettes!$A$2:$O$5000,$B177,E$1)="","",INDEX(Recettes!$A$2:$O$5000,$B177,E$1)),"")</f>
        <v/>
      </c>
      <c r="F177" t="str" cm="1">
        <f t="array" aca="1" ref="F177" ca="1">IF(AND($A177&lt;&gt;"",$A177&lt;&gt;"fin"),IF(INDEX(Recettes!$A$2:$O$5000,$B177,F$1)="","",INDEX(Recettes!$A$2:$O$5000,$B177,F$1)),"")</f>
        <v/>
      </c>
      <c r="G177" s="13" t="str" cm="1">
        <f t="array" aca="1" ref="G177" ca="1">IF(AND($A177&lt;&gt;"",$A177&lt;&gt;"fin"),IF(INDEX(Recettes!$A$2:$O$5000,$B177,G$1)="","",INDEX(Recettes!$A$2:$O$5000,$B177,G$1)),"")</f>
        <v/>
      </c>
      <c r="H177" s="11" t="str" cm="1">
        <f t="array" aca="1" ref="H177" ca="1">IF(AND($A177&lt;&gt;"",$A177&lt;&gt;"fin"),IF(INDEX(Recettes!$A$2:$O$5000,$B177,H$1)="","",INDEX(Recettes!$A$2:$O$5000,$B177,H$1)),"")</f>
        <v/>
      </c>
      <c r="I177" t="str" cm="1">
        <f t="array" aca="1" ref="I177" ca="1">IF(AND($A177&lt;&gt;"",$A177&lt;&gt;"fin"),IF(INDEX(Recettes!$A$2:$O$5000,$B177,I$1)="","",INDEX(Recettes!$A$2:$O$5000,$B177,I$1)),"")</f>
        <v/>
      </c>
      <c r="J177" s="81" t="str" cm="1">
        <f t="array" aca="1" ref="J177" ca="1">IF(AND($A177&lt;&gt;"",$A177&lt;&gt;"fin"),IF(INDEX(Recettes!$A$2:$O$5000,$B177,J$1)="","",INDEX(Recettes!$A$2:$O$5000,$B177,J$1)),"")</f>
        <v/>
      </c>
      <c r="K177" s="81" t="str" cm="1">
        <f t="array" aca="1" ref="K177" ca="1">IF(AND($A177&lt;&gt;"",$A177&lt;&gt;"fin"),IF(INDEX(Recettes!$A$2:$T$5000,$B177,K$1)="","",INDEX(Recettes!$A$2:$T$5000,$B177,K$1)),"")</f>
        <v/>
      </c>
      <c r="L177" s="81" t="str" cm="1">
        <f t="array" aca="1" ref="L177" ca="1">IF(AND($A177&lt;&gt;"",$A177&lt;&gt;"fin"),IF(INDEX(Recettes!$A$2:$T$5000,$B177,L$1)="","",INDEX(Recettes!$A$2:$T$5000,$B177,L$1)),"")</f>
        <v/>
      </c>
      <c r="M177" s="81" t="str" cm="1">
        <f t="array" aca="1" ref="M177" ca="1">IF(AND($A177&lt;&gt;"",$A177&lt;&gt;"fin"),IF(INDEX(Recettes!$A$2:$T$5000,$B177,M$1)="","",INDEX(Recettes!$A$2:$T$5000,$B177,M$1)),"")</f>
        <v/>
      </c>
      <c r="N177" s="81" t="str" cm="1">
        <f t="array" aca="1" ref="N177" ca="1">IF(AND($A177&lt;&gt;"",$A177&lt;&gt;"fin"),IF(INDEX(Recettes!$A$2:$T$5000,$B177,N$1)="","",INDEX(Recettes!$A$2:$T$5000,$B177,N$1)),"")</f>
        <v/>
      </c>
      <c r="O177" s="81" t="str" cm="1">
        <f t="array" aca="1" ref="O177" ca="1">IF(AND($A177&lt;&gt;"",$A177&lt;&gt;"fin"),IF(INDEX(Recettes!$A$2:$T$5000,$B177,O$1)="","",INDEX(Recettes!$A$2:$T$5000,$B177,O$1)),"")</f>
        <v/>
      </c>
      <c r="P177" s="81" t="str" cm="1">
        <f t="array" aca="1" ref="P177" ca="1">IF(AND($A177&lt;&gt;"",$A177&lt;&gt;"fin"),IF(INDEX(Recettes!$A$2:$T$5000,$B177,P$1)="","",INDEX(Recettes!$A$2:$T$5000,$B177,P$1)),"")</f>
        <v/>
      </c>
      <c r="Q177" s="81" t="str" cm="1">
        <f t="array" aca="1" ref="Q177" ca="1">IF(AND($A177&lt;&gt;"",$A177&lt;&gt;"fin"),IF(INDEX(Recettes!$A$2:$T$5000,$B177,Q$1)="","",INDEX(Recettes!$A$2:$T$5000,$B177,Q$1)),"")</f>
        <v/>
      </c>
      <c r="R177" s="81" t="str" cm="1">
        <f t="array" aca="1" ref="R177" ca="1">IF(AND($A177&lt;&gt;"",$A177&lt;&gt;"fin"),IF(INDEX(Recettes!$A$2:$T$5000,$B177,R$1)="","",INDEX(Recettes!$A$2:$T$5000,$B177,R$1)),"")</f>
        <v/>
      </c>
      <c r="S177" s="81" t="str" cm="1">
        <f t="array" aca="1" ref="S177" ca="1">IF(AND($A177&lt;&gt;"",$A177&lt;&gt;"fin"),IF(INDEX(Recettes!$A$2:$T$5000,$B177,S$1)="","",INDEX(Recettes!$A$2:$T$5000,$B177,S$1)),"")</f>
        <v/>
      </c>
      <c r="T177" s="81" t="str" cm="1">
        <f t="array" aca="1" ref="T177" ca="1">IF(AND($A177&lt;&gt;"",$A177&lt;&gt;"fin"),IF(INDEX(Recettes!$A$2:$T$5000,$B177,T$1)="","",INDEX(Recettes!$A$2:$T$5000,$B177,T$1)),"")</f>
        <v/>
      </c>
    </row>
    <row r="178" spans="1:20" x14ac:dyDescent="0.25">
      <c r="A178" t="str">
        <f ca="1">IF(OR(A177="",A177="fin"),"",IF(ISNA(MATCH($F$3,OFFSET(Recettes!$F$2:$F$5000,B177,0),0)),"fin",MATCH($F$3,OFFSET(Recettes!$F$2:$F$5000,B177,0),0)))</f>
        <v/>
      </c>
      <c r="B178" t="str">
        <f t="shared" ca="1" si="2"/>
        <v/>
      </c>
      <c r="D178" s="79" t="str" cm="1">
        <f t="array" aca="1" ref="D178" ca="1">IF(AND($A178&lt;&gt;"",$A178&lt;&gt;"fin"),IF(INDEX(Recettes!$A$2:$O$5000,$B178,D$1)="","",INDEX(Recettes!$A$2:$O$5000,$B178,D$1)),"")</f>
        <v/>
      </c>
      <c r="E178" t="str" cm="1">
        <f t="array" aca="1" ref="E178" ca="1">IF(AND($A178&lt;&gt;"",$A178&lt;&gt;"fin"),IF(INDEX(Recettes!$A$2:$O$5000,$B178,E$1)="","",INDEX(Recettes!$A$2:$O$5000,$B178,E$1)),"")</f>
        <v/>
      </c>
      <c r="F178" t="str" cm="1">
        <f t="array" aca="1" ref="F178" ca="1">IF(AND($A178&lt;&gt;"",$A178&lt;&gt;"fin"),IF(INDEX(Recettes!$A$2:$O$5000,$B178,F$1)="","",INDEX(Recettes!$A$2:$O$5000,$B178,F$1)),"")</f>
        <v/>
      </c>
      <c r="G178" s="13" t="str" cm="1">
        <f t="array" aca="1" ref="G178" ca="1">IF(AND($A178&lt;&gt;"",$A178&lt;&gt;"fin"),IF(INDEX(Recettes!$A$2:$O$5000,$B178,G$1)="","",INDEX(Recettes!$A$2:$O$5000,$B178,G$1)),"")</f>
        <v/>
      </c>
      <c r="H178" s="11" t="str" cm="1">
        <f t="array" aca="1" ref="H178" ca="1">IF(AND($A178&lt;&gt;"",$A178&lt;&gt;"fin"),IF(INDEX(Recettes!$A$2:$O$5000,$B178,H$1)="","",INDEX(Recettes!$A$2:$O$5000,$B178,H$1)),"")</f>
        <v/>
      </c>
      <c r="I178" t="str" cm="1">
        <f t="array" aca="1" ref="I178" ca="1">IF(AND($A178&lt;&gt;"",$A178&lt;&gt;"fin"),IF(INDEX(Recettes!$A$2:$O$5000,$B178,I$1)="","",INDEX(Recettes!$A$2:$O$5000,$B178,I$1)),"")</f>
        <v/>
      </c>
      <c r="J178" s="81" t="str" cm="1">
        <f t="array" aca="1" ref="J178" ca="1">IF(AND($A178&lt;&gt;"",$A178&lt;&gt;"fin"),IF(INDEX(Recettes!$A$2:$O$5000,$B178,J$1)="","",INDEX(Recettes!$A$2:$O$5000,$B178,J$1)),"")</f>
        <v/>
      </c>
      <c r="K178" s="81" t="str" cm="1">
        <f t="array" aca="1" ref="K178" ca="1">IF(AND($A178&lt;&gt;"",$A178&lt;&gt;"fin"),IF(INDEX(Recettes!$A$2:$T$5000,$B178,K$1)="","",INDEX(Recettes!$A$2:$T$5000,$B178,K$1)),"")</f>
        <v/>
      </c>
      <c r="L178" s="81" t="str" cm="1">
        <f t="array" aca="1" ref="L178" ca="1">IF(AND($A178&lt;&gt;"",$A178&lt;&gt;"fin"),IF(INDEX(Recettes!$A$2:$T$5000,$B178,L$1)="","",INDEX(Recettes!$A$2:$T$5000,$B178,L$1)),"")</f>
        <v/>
      </c>
      <c r="M178" s="81" t="str" cm="1">
        <f t="array" aca="1" ref="M178" ca="1">IF(AND($A178&lt;&gt;"",$A178&lt;&gt;"fin"),IF(INDEX(Recettes!$A$2:$T$5000,$B178,M$1)="","",INDEX(Recettes!$A$2:$T$5000,$B178,M$1)),"")</f>
        <v/>
      </c>
      <c r="N178" s="81" t="str" cm="1">
        <f t="array" aca="1" ref="N178" ca="1">IF(AND($A178&lt;&gt;"",$A178&lt;&gt;"fin"),IF(INDEX(Recettes!$A$2:$T$5000,$B178,N$1)="","",INDEX(Recettes!$A$2:$T$5000,$B178,N$1)),"")</f>
        <v/>
      </c>
      <c r="O178" s="81" t="str" cm="1">
        <f t="array" aca="1" ref="O178" ca="1">IF(AND($A178&lt;&gt;"",$A178&lt;&gt;"fin"),IF(INDEX(Recettes!$A$2:$T$5000,$B178,O$1)="","",INDEX(Recettes!$A$2:$T$5000,$B178,O$1)),"")</f>
        <v/>
      </c>
      <c r="P178" s="81" t="str" cm="1">
        <f t="array" aca="1" ref="P178" ca="1">IF(AND($A178&lt;&gt;"",$A178&lt;&gt;"fin"),IF(INDEX(Recettes!$A$2:$T$5000,$B178,P$1)="","",INDEX(Recettes!$A$2:$T$5000,$B178,P$1)),"")</f>
        <v/>
      </c>
      <c r="Q178" s="81" t="str" cm="1">
        <f t="array" aca="1" ref="Q178" ca="1">IF(AND($A178&lt;&gt;"",$A178&lt;&gt;"fin"),IF(INDEX(Recettes!$A$2:$T$5000,$B178,Q$1)="","",INDEX(Recettes!$A$2:$T$5000,$B178,Q$1)),"")</f>
        <v/>
      </c>
      <c r="R178" s="81" t="str" cm="1">
        <f t="array" aca="1" ref="R178" ca="1">IF(AND($A178&lt;&gt;"",$A178&lt;&gt;"fin"),IF(INDEX(Recettes!$A$2:$T$5000,$B178,R$1)="","",INDEX(Recettes!$A$2:$T$5000,$B178,R$1)),"")</f>
        <v/>
      </c>
      <c r="S178" s="81" t="str" cm="1">
        <f t="array" aca="1" ref="S178" ca="1">IF(AND($A178&lt;&gt;"",$A178&lt;&gt;"fin"),IF(INDEX(Recettes!$A$2:$T$5000,$B178,S$1)="","",INDEX(Recettes!$A$2:$T$5000,$B178,S$1)),"")</f>
        <v/>
      </c>
      <c r="T178" s="81" t="str" cm="1">
        <f t="array" aca="1" ref="T178" ca="1">IF(AND($A178&lt;&gt;"",$A178&lt;&gt;"fin"),IF(INDEX(Recettes!$A$2:$T$5000,$B178,T$1)="","",INDEX(Recettes!$A$2:$T$5000,$B178,T$1)),"")</f>
        <v/>
      </c>
    </row>
    <row r="179" spans="1:20" x14ac:dyDescent="0.25">
      <c r="A179" t="str">
        <f ca="1">IF(OR(A178="",A178="fin"),"",IF(ISNA(MATCH($F$3,OFFSET(Recettes!$F$2:$F$5000,B178,0),0)),"fin",MATCH($F$3,OFFSET(Recettes!$F$2:$F$5000,B178,0),0)))</f>
        <v/>
      </c>
      <c r="B179" t="str">
        <f t="shared" ca="1" si="2"/>
        <v/>
      </c>
      <c r="D179" s="79" t="str" cm="1">
        <f t="array" aca="1" ref="D179" ca="1">IF(AND($A179&lt;&gt;"",$A179&lt;&gt;"fin"),IF(INDEX(Recettes!$A$2:$O$5000,$B179,D$1)="","",INDEX(Recettes!$A$2:$O$5000,$B179,D$1)),"")</f>
        <v/>
      </c>
      <c r="E179" t="str" cm="1">
        <f t="array" aca="1" ref="E179" ca="1">IF(AND($A179&lt;&gt;"",$A179&lt;&gt;"fin"),IF(INDEX(Recettes!$A$2:$O$5000,$B179,E$1)="","",INDEX(Recettes!$A$2:$O$5000,$B179,E$1)),"")</f>
        <v/>
      </c>
      <c r="F179" t="str" cm="1">
        <f t="array" aca="1" ref="F179" ca="1">IF(AND($A179&lt;&gt;"",$A179&lt;&gt;"fin"),IF(INDEX(Recettes!$A$2:$O$5000,$B179,F$1)="","",INDEX(Recettes!$A$2:$O$5000,$B179,F$1)),"")</f>
        <v/>
      </c>
      <c r="G179" s="13" t="str" cm="1">
        <f t="array" aca="1" ref="G179" ca="1">IF(AND($A179&lt;&gt;"",$A179&lt;&gt;"fin"),IF(INDEX(Recettes!$A$2:$O$5000,$B179,G$1)="","",INDEX(Recettes!$A$2:$O$5000,$B179,G$1)),"")</f>
        <v/>
      </c>
      <c r="H179" s="11" t="str" cm="1">
        <f t="array" aca="1" ref="H179" ca="1">IF(AND($A179&lt;&gt;"",$A179&lt;&gt;"fin"),IF(INDEX(Recettes!$A$2:$O$5000,$B179,H$1)="","",INDEX(Recettes!$A$2:$O$5000,$B179,H$1)),"")</f>
        <v/>
      </c>
      <c r="I179" t="str" cm="1">
        <f t="array" aca="1" ref="I179" ca="1">IF(AND($A179&lt;&gt;"",$A179&lt;&gt;"fin"),IF(INDEX(Recettes!$A$2:$O$5000,$B179,I$1)="","",INDEX(Recettes!$A$2:$O$5000,$B179,I$1)),"")</f>
        <v/>
      </c>
      <c r="J179" s="81" t="str" cm="1">
        <f t="array" aca="1" ref="J179" ca="1">IF(AND($A179&lt;&gt;"",$A179&lt;&gt;"fin"),IF(INDEX(Recettes!$A$2:$O$5000,$B179,J$1)="","",INDEX(Recettes!$A$2:$O$5000,$B179,J$1)),"")</f>
        <v/>
      </c>
      <c r="K179" s="81" t="str" cm="1">
        <f t="array" aca="1" ref="K179" ca="1">IF(AND($A179&lt;&gt;"",$A179&lt;&gt;"fin"),IF(INDEX(Recettes!$A$2:$T$5000,$B179,K$1)="","",INDEX(Recettes!$A$2:$T$5000,$B179,K$1)),"")</f>
        <v/>
      </c>
      <c r="L179" s="81" t="str" cm="1">
        <f t="array" aca="1" ref="L179" ca="1">IF(AND($A179&lt;&gt;"",$A179&lt;&gt;"fin"),IF(INDEX(Recettes!$A$2:$T$5000,$B179,L$1)="","",INDEX(Recettes!$A$2:$T$5000,$B179,L$1)),"")</f>
        <v/>
      </c>
      <c r="M179" s="81" t="str" cm="1">
        <f t="array" aca="1" ref="M179" ca="1">IF(AND($A179&lt;&gt;"",$A179&lt;&gt;"fin"),IF(INDEX(Recettes!$A$2:$T$5000,$B179,M$1)="","",INDEX(Recettes!$A$2:$T$5000,$B179,M$1)),"")</f>
        <v/>
      </c>
      <c r="N179" s="81" t="str" cm="1">
        <f t="array" aca="1" ref="N179" ca="1">IF(AND($A179&lt;&gt;"",$A179&lt;&gt;"fin"),IF(INDEX(Recettes!$A$2:$T$5000,$B179,N$1)="","",INDEX(Recettes!$A$2:$T$5000,$B179,N$1)),"")</f>
        <v/>
      </c>
      <c r="O179" s="81" t="str" cm="1">
        <f t="array" aca="1" ref="O179" ca="1">IF(AND($A179&lt;&gt;"",$A179&lt;&gt;"fin"),IF(INDEX(Recettes!$A$2:$T$5000,$B179,O$1)="","",INDEX(Recettes!$A$2:$T$5000,$B179,O$1)),"")</f>
        <v/>
      </c>
      <c r="P179" s="81" t="str" cm="1">
        <f t="array" aca="1" ref="P179" ca="1">IF(AND($A179&lt;&gt;"",$A179&lt;&gt;"fin"),IF(INDEX(Recettes!$A$2:$T$5000,$B179,P$1)="","",INDEX(Recettes!$A$2:$T$5000,$B179,P$1)),"")</f>
        <v/>
      </c>
      <c r="Q179" s="81" t="str" cm="1">
        <f t="array" aca="1" ref="Q179" ca="1">IF(AND($A179&lt;&gt;"",$A179&lt;&gt;"fin"),IF(INDEX(Recettes!$A$2:$T$5000,$B179,Q$1)="","",INDEX(Recettes!$A$2:$T$5000,$B179,Q$1)),"")</f>
        <v/>
      </c>
      <c r="R179" s="81" t="str" cm="1">
        <f t="array" aca="1" ref="R179" ca="1">IF(AND($A179&lt;&gt;"",$A179&lt;&gt;"fin"),IF(INDEX(Recettes!$A$2:$T$5000,$B179,R$1)="","",INDEX(Recettes!$A$2:$T$5000,$B179,R$1)),"")</f>
        <v/>
      </c>
      <c r="S179" s="81" t="str" cm="1">
        <f t="array" aca="1" ref="S179" ca="1">IF(AND($A179&lt;&gt;"",$A179&lt;&gt;"fin"),IF(INDEX(Recettes!$A$2:$T$5000,$B179,S$1)="","",INDEX(Recettes!$A$2:$T$5000,$B179,S$1)),"")</f>
        <v/>
      </c>
      <c r="T179" s="81" t="str" cm="1">
        <f t="array" aca="1" ref="T179" ca="1">IF(AND($A179&lt;&gt;"",$A179&lt;&gt;"fin"),IF(INDEX(Recettes!$A$2:$T$5000,$B179,T$1)="","",INDEX(Recettes!$A$2:$T$5000,$B179,T$1)),"")</f>
        <v/>
      </c>
    </row>
    <row r="180" spans="1:20" x14ac:dyDescent="0.25">
      <c r="A180" t="str">
        <f ca="1">IF(OR(A179="",A179="fin"),"",IF(ISNA(MATCH($F$3,OFFSET(Recettes!$F$2:$F$5000,B179,0),0)),"fin",MATCH($F$3,OFFSET(Recettes!$F$2:$F$5000,B179,0),0)))</f>
        <v/>
      </c>
      <c r="B180" t="str">
        <f t="shared" ca="1" si="2"/>
        <v/>
      </c>
      <c r="D180" s="79" t="str" cm="1">
        <f t="array" aca="1" ref="D180" ca="1">IF(AND($A180&lt;&gt;"",$A180&lt;&gt;"fin"),IF(INDEX(Recettes!$A$2:$O$5000,$B180,D$1)="","",INDEX(Recettes!$A$2:$O$5000,$B180,D$1)),"")</f>
        <v/>
      </c>
      <c r="E180" t="str" cm="1">
        <f t="array" aca="1" ref="E180" ca="1">IF(AND($A180&lt;&gt;"",$A180&lt;&gt;"fin"),IF(INDEX(Recettes!$A$2:$O$5000,$B180,E$1)="","",INDEX(Recettes!$A$2:$O$5000,$B180,E$1)),"")</f>
        <v/>
      </c>
      <c r="F180" t="str" cm="1">
        <f t="array" aca="1" ref="F180" ca="1">IF(AND($A180&lt;&gt;"",$A180&lt;&gt;"fin"),IF(INDEX(Recettes!$A$2:$O$5000,$B180,F$1)="","",INDEX(Recettes!$A$2:$O$5000,$B180,F$1)),"")</f>
        <v/>
      </c>
      <c r="G180" s="13" t="str" cm="1">
        <f t="array" aca="1" ref="G180" ca="1">IF(AND($A180&lt;&gt;"",$A180&lt;&gt;"fin"),IF(INDEX(Recettes!$A$2:$O$5000,$B180,G$1)="","",INDEX(Recettes!$A$2:$O$5000,$B180,G$1)),"")</f>
        <v/>
      </c>
      <c r="H180" s="11" t="str" cm="1">
        <f t="array" aca="1" ref="H180" ca="1">IF(AND($A180&lt;&gt;"",$A180&lt;&gt;"fin"),IF(INDEX(Recettes!$A$2:$O$5000,$B180,H$1)="","",INDEX(Recettes!$A$2:$O$5000,$B180,H$1)),"")</f>
        <v/>
      </c>
      <c r="I180" t="str" cm="1">
        <f t="array" aca="1" ref="I180" ca="1">IF(AND($A180&lt;&gt;"",$A180&lt;&gt;"fin"),IF(INDEX(Recettes!$A$2:$O$5000,$B180,I$1)="","",INDEX(Recettes!$A$2:$O$5000,$B180,I$1)),"")</f>
        <v/>
      </c>
      <c r="J180" s="81" t="str" cm="1">
        <f t="array" aca="1" ref="J180" ca="1">IF(AND($A180&lt;&gt;"",$A180&lt;&gt;"fin"),IF(INDEX(Recettes!$A$2:$O$5000,$B180,J$1)="","",INDEX(Recettes!$A$2:$O$5000,$B180,J$1)),"")</f>
        <v/>
      </c>
      <c r="K180" s="81" t="str" cm="1">
        <f t="array" aca="1" ref="K180" ca="1">IF(AND($A180&lt;&gt;"",$A180&lt;&gt;"fin"),IF(INDEX(Recettes!$A$2:$T$5000,$B180,K$1)="","",INDEX(Recettes!$A$2:$T$5000,$B180,K$1)),"")</f>
        <v/>
      </c>
      <c r="L180" s="81" t="str" cm="1">
        <f t="array" aca="1" ref="L180" ca="1">IF(AND($A180&lt;&gt;"",$A180&lt;&gt;"fin"),IF(INDEX(Recettes!$A$2:$T$5000,$B180,L$1)="","",INDEX(Recettes!$A$2:$T$5000,$B180,L$1)),"")</f>
        <v/>
      </c>
      <c r="M180" s="81" t="str" cm="1">
        <f t="array" aca="1" ref="M180" ca="1">IF(AND($A180&lt;&gt;"",$A180&lt;&gt;"fin"),IF(INDEX(Recettes!$A$2:$T$5000,$B180,M$1)="","",INDEX(Recettes!$A$2:$T$5000,$B180,M$1)),"")</f>
        <v/>
      </c>
      <c r="N180" s="81" t="str" cm="1">
        <f t="array" aca="1" ref="N180" ca="1">IF(AND($A180&lt;&gt;"",$A180&lt;&gt;"fin"),IF(INDEX(Recettes!$A$2:$T$5000,$B180,N$1)="","",INDEX(Recettes!$A$2:$T$5000,$B180,N$1)),"")</f>
        <v/>
      </c>
      <c r="O180" s="81" t="str" cm="1">
        <f t="array" aca="1" ref="O180" ca="1">IF(AND($A180&lt;&gt;"",$A180&lt;&gt;"fin"),IF(INDEX(Recettes!$A$2:$T$5000,$B180,O$1)="","",INDEX(Recettes!$A$2:$T$5000,$B180,O$1)),"")</f>
        <v/>
      </c>
      <c r="P180" s="81" t="str" cm="1">
        <f t="array" aca="1" ref="P180" ca="1">IF(AND($A180&lt;&gt;"",$A180&lt;&gt;"fin"),IF(INDEX(Recettes!$A$2:$T$5000,$B180,P$1)="","",INDEX(Recettes!$A$2:$T$5000,$B180,P$1)),"")</f>
        <v/>
      </c>
      <c r="Q180" s="81" t="str" cm="1">
        <f t="array" aca="1" ref="Q180" ca="1">IF(AND($A180&lt;&gt;"",$A180&lt;&gt;"fin"),IF(INDEX(Recettes!$A$2:$T$5000,$B180,Q$1)="","",INDEX(Recettes!$A$2:$T$5000,$B180,Q$1)),"")</f>
        <v/>
      </c>
      <c r="R180" s="81" t="str" cm="1">
        <f t="array" aca="1" ref="R180" ca="1">IF(AND($A180&lt;&gt;"",$A180&lt;&gt;"fin"),IF(INDEX(Recettes!$A$2:$T$5000,$B180,R$1)="","",INDEX(Recettes!$A$2:$T$5000,$B180,R$1)),"")</f>
        <v/>
      </c>
      <c r="S180" s="81" t="str" cm="1">
        <f t="array" aca="1" ref="S180" ca="1">IF(AND($A180&lt;&gt;"",$A180&lt;&gt;"fin"),IF(INDEX(Recettes!$A$2:$T$5000,$B180,S$1)="","",INDEX(Recettes!$A$2:$T$5000,$B180,S$1)),"")</f>
        <v/>
      </c>
      <c r="T180" s="81" t="str" cm="1">
        <f t="array" aca="1" ref="T180" ca="1">IF(AND($A180&lt;&gt;"",$A180&lt;&gt;"fin"),IF(INDEX(Recettes!$A$2:$T$5000,$B180,T$1)="","",INDEX(Recettes!$A$2:$T$5000,$B180,T$1)),"")</f>
        <v/>
      </c>
    </row>
    <row r="181" spans="1:20" x14ac:dyDescent="0.25">
      <c r="A181" t="str">
        <f ca="1">IF(OR(A180="",A180="fin"),"",IF(ISNA(MATCH($F$3,OFFSET(Recettes!$F$2:$F$5000,B180,0),0)),"fin",MATCH($F$3,OFFSET(Recettes!$F$2:$F$5000,B180,0),0)))</f>
        <v/>
      </c>
      <c r="B181" t="str">
        <f t="shared" ca="1" si="2"/>
        <v/>
      </c>
      <c r="D181" s="79" t="str" cm="1">
        <f t="array" aca="1" ref="D181" ca="1">IF(AND($A181&lt;&gt;"",$A181&lt;&gt;"fin"),IF(INDEX(Recettes!$A$2:$O$5000,$B181,D$1)="","",INDEX(Recettes!$A$2:$O$5000,$B181,D$1)),"")</f>
        <v/>
      </c>
      <c r="E181" t="str" cm="1">
        <f t="array" aca="1" ref="E181" ca="1">IF(AND($A181&lt;&gt;"",$A181&lt;&gt;"fin"),IF(INDEX(Recettes!$A$2:$O$5000,$B181,E$1)="","",INDEX(Recettes!$A$2:$O$5000,$B181,E$1)),"")</f>
        <v/>
      </c>
      <c r="F181" t="str" cm="1">
        <f t="array" aca="1" ref="F181" ca="1">IF(AND($A181&lt;&gt;"",$A181&lt;&gt;"fin"),IF(INDEX(Recettes!$A$2:$O$5000,$B181,F$1)="","",INDEX(Recettes!$A$2:$O$5000,$B181,F$1)),"")</f>
        <v/>
      </c>
      <c r="G181" s="13" t="str" cm="1">
        <f t="array" aca="1" ref="G181" ca="1">IF(AND($A181&lt;&gt;"",$A181&lt;&gt;"fin"),IF(INDEX(Recettes!$A$2:$O$5000,$B181,G$1)="","",INDEX(Recettes!$A$2:$O$5000,$B181,G$1)),"")</f>
        <v/>
      </c>
      <c r="H181" s="11" t="str" cm="1">
        <f t="array" aca="1" ref="H181" ca="1">IF(AND($A181&lt;&gt;"",$A181&lt;&gt;"fin"),IF(INDEX(Recettes!$A$2:$O$5000,$B181,H$1)="","",INDEX(Recettes!$A$2:$O$5000,$B181,H$1)),"")</f>
        <v/>
      </c>
      <c r="I181" t="str" cm="1">
        <f t="array" aca="1" ref="I181" ca="1">IF(AND($A181&lt;&gt;"",$A181&lt;&gt;"fin"),IF(INDEX(Recettes!$A$2:$O$5000,$B181,I$1)="","",INDEX(Recettes!$A$2:$O$5000,$B181,I$1)),"")</f>
        <v/>
      </c>
      <c r="J181" s="81" t="str" cm="1">
        <f t="array" aca="1" ref="J181" ca="1">IF(AND($A181&lt;&gt;"",$A181&lt;&gt;"fin"),IF(INDEX(Recettes!$A$2:$O$5000,$B181,J$1)="","",INDEX(Recettes!$A$2:$O$5000,$B181,J$1)),"")</f>
        <v/>
      </c>
      <c r="K181" s="81" t="str" cm="1">
        <f t="array" aca="1" ref="K181" ca="1">IF(AND($A181&lt;&gt;"",$A181&lt;&gt;"fin"),IF(INDEX(Recettes!$A$2:$T$5000,$B181,K$1)="","",INDEX(Recettes!$A$2:$T$5000,$B181,K$1)),"")</f>
        <v/>
      </c>
      <c r="L181" s="81" t="str" cm="1">
        <f t="array" aca="1" ref="L181" ca="1">IF(AND($A181&lt;&gt;"",$A181&lt;&gt;"fin"),IF(INDEX(Recettes!$A$2:$T$5000,$B181,L$1)="","",INDEX(Recettes!$A$2:$T$5000,$B181,L$1)),"")</f>
        <v/>
      </c>
      <c r="M181" s="81" t="str" cm="1">
        <f t="array" aca="1" ref="M181" ca="1">IF(AND($A181&lt;&gt;"",$A181&lt;&gt;"fin"),IF(INDEX(Recettes!$A$2:$T$5000,$B181,M$1)="","",INDEX(Recettes!$A$2:$T$5000,$B181,M$1)),"")</f>
        <v/>
      </c>
      <c r="N181" s="81" t="str" cm="1">
        <f t="array" aca="1" ref="N181" ca="1">IF(AND($A181&lt;&gt;"",$A181&lt;&gt;"fin"),IF(INDEX(Recettes!$A$2:$T$5000,$B181,N$1)="","",INDEX(Recettes!$A$2:$T$5000,$B181,N$1)),"")</f>
        <v/>
      </c>
      <c r="O181" s="81" t="str" cm="1">
        <f t="array" aca="1" ref="O181" ca="1">IF(AND($A181&lt;&gt;"",$A181&lt;&gt;"fin"),IF(INDEX(Recettes!$A$2:$T$5000,$B181,O$1)="","",INDEX(Recettes!$A$2:$T$5000,$B181,O$1)),"")</f>
        <v/>
      </c>
      <c r="P181" s="81" t="str" cm="1">
        <f t="array" aca="1" ref="P181" ca="1">IF(AND($A181&lt;&gt;"",$A181&lt;&gt;"fin"),IF(INDEX(Recettes!$A$2:$T$5000,$B181,P$1)="","",INDEX(Recettes!$A$2:$T$5000,$B181,P$1)),"")</f>
        <v/>
      </c>
      <c r="Q181" s="81" t="str" cm="1">
        <f t="array" aca="1" ref="Q181" ca="1">IF(AND($A181&lt;&gt;"",$A181&lt;&gt;"fin"),IF(INDEX(Recettes!$A$2:$T$5000,$B181,Q$1)="","",INDEX(Recettes!$A$2:$T$5000,$B181,Q$1)),"")</f>
        <v/>
      </c>
      <c r="R181" s="81" t="str" cm="1">
        <f t="array" aca="1" ref="R181" ca="1">IF(AND($A181&lt;&gt;"",$A181&lt;&gt;"fin"),IF(INDEX(Recettes!$A$2:$T$5000,$B181,R$1)="","",INDEX(Recettes!$A$2:$T$5000,$B181,R$1)),"")</f>
        <v/>
      </c>
      <c r="S181" s="81" t="str" cm="1">
        <f t="array" aca="1" ref="S181" ca="1">IF(AND($A181&lt;&gt;"",$A181&lt;&gt;"fin"),IF(INDEX(Recettes!$A$2:$T$5000,$B181,S$1)="","",INDEX(Recettes!$A$2:$T$5000,$B181,S$1)),"")</f>
        <v/>
      </c>
      <c r="T181" s="81" t="str" cm="1">
        <f t="array" aca="1" ref="T181" ca="1">IF(AND($A181&lt;&gt;"",$A181&lt;&gt;"fin"),IF(INDEX(Recettes!$A$2:$T$5000,$B181,T$1)="","",INDEX(Recettes!$A$2:$T$5000,$B181,T$1)),"")</f>
        <v/>
      </c>
    </row>
    <row r="182" spans="1:20" x14ac:dyDescent="0.25">
      <c r="A182" t="str">
        <f ca="1">IF(OR(A181="",A181="fin"),"",IF(ISNA(MATCH($F$3,OFFSET(Recettes!$F$2:$F$5000,B181,0),0)),"fin",MATCH($F$3,OFFSET(Recettes!$F$2:$F$5000,B181,0),0)))</f>
        <v/>
      </c>
      <c r="B182" t="str">
        <f t="shared" ca="1" si="2"/>
        <v/>
      </c>
      <c r="D182" s="79" t="str" cm="1">
        <f t="array" aca="1" ref="D182" ca="1">IF(AND($A182&lt;&gt;"",$A182&lt;&gt;"fin"),IF(INDEX(Recettes!$A$2:$O$5000,$B182,D$1)="","",INDEX(Recettes!$A$2:$O$5000,$B182,D$1)),"")</f>
        <v/>
      </c>
      <c r="E182" t="str" cm="1">
        <f t="array" aca="1" ref="E182" ca="1">IF(AND($A182&lt;&gt;"",$A182&lt;&gt;"fin"),IF(INDEX(Recettes!$A$2:$O$5000,$B182,E$1)="","",INDEX(Recettes!$A$2:$O$5000,$B182,E$1)),"")</f>
        <v/>
      </c>
      <c r="F182" t="str" cm="1">
        <f t="array" aca="1" ref="F182" ca="1">IF(AND($A182&lt;&gt;"",$A182&lt;&gt;"fin"),IF(INDEX(Recettes!$A$2:$O$5000,$B182,F$1)="","",INDEX(Recettes!$A$2:$O$5000,$B182,F$1)),"")</f>
        <v/>
      </c>
      <c r="G182" s="13" t="str" cm="1">
        <f t="array" aca="1" ref="G182" ca="1">IF(AND($A182&lt;&gt;"",$A182&lt;&gt;"fin"),IF(INDEX(Recettes!$A$2:$O$5000,$B182,G$1)="","",INDEX(Recettes!$A$2:$O$5000,$B182,G$1)),"")</f>
        <v/>
      </c>
      <c r="H182" s="11" t="str" cm="1">
        <f t="array" aca="1" ref="H182" ca="1">IF(AND($A182&lt;&gt;"",$A182&lt;&gt;"fin"),IF(INDEX(Recettes!$A$2:$O$5000,$B182,H$1)="","",INDEX(Recettes!$A$2:$O$5000,$B182,H$1)),"")</f>
        <v/>
      </c>
      <c r="I182" t="str" cm="1">
        <f t="array" aca="1" ref="I182" ca="1">IF(AND($A182&lt;&gt;"",$A182&lt;&gt;"fin"),IF(INDEX(Recettes!$A$2:$O$5000,$B182,I$1)="","",INDEX(Recettes!$A$2:$O$5000,$B182,I$1)),"")</f>
        <v/>
      </c>
      <c r="J182" s="81" t="str" cm="1">
        <f t="array" aca="1" ref="J182" ca="1">IF(AND($A182&lt;&gt;"",$A182&lt;&gt;"fin"),IF(INDEX(Recettes!$A$2:$O$5000,$B182,J$1)="","",INDEX(Recettes!$A$2:$O$5000,$B182,J$1)),"")</f>
        <v/>
      </c>
      <c r="K182" s="81" t="str" cm="1">
        <f t="array" aca="1" ref="K182" ca="1">IF(AND($A182&lt;&gt;"",$A182&lt;&gt;"fin"),IF(INDEX(Recettes!$A$2:$T$5000,$B182,K$1)="","",INDEX(Recettes!$A$2:$T$5000,$B182,K$1)),"")</f>
        <v/>
      </c>
      <c r="L182" s="81" t="str" cm="1">
        <f t="array" aca="1" ref="L182" ca="1">IF(AND($A182&lt;&gt;"",$A182&lt;&gt;"fin"),IF(INDEX(Recettes!$A$2:$T$5000,$B182,L$1)="","",INDEX(Recettes!$A$2:$T$5000,$B182,L$1)),"")</f>
        <v/>
      </c>
      <c r="M182" s="81" t="str" cm="1">
        <f t="array" aca="1" ref="M182" ca="1">IF(AND($A182&lt;&gt;"",$A182&lt;&gt;"fin"),IF(INDEX(Recettes!$A$2:$T$5000,$B182,M$1)="","",INDEX(Recettes!$A$2:$T$5000,$B182,M$1)),"")</f>
        <v/>
      </c>
      <c r="N182" s="81" t="str" cm="1">
        <f t="array" aca="1" ref="N182" ca="1">IF(AND($A182&lt;&gt;"",$A182&lt;&gt;"fin"),IF(INDEX(Recettes!$A$2:$T$5000,$B182,N$1)="","",INDEX(Recettes!$A$2:$T$5000,$B182,N$1)),"")</f>
        <v/>
      </c>
      <c r="O182" s="81" t="str" cm="1">
        <f t="array" aca="1" ref="O182" ca="1">IF(AND($A182&lt;&gt;"",$A182&lt;&gt;"fin"),IF(INDEX(Recettes!$A$2:$T$5000,$B182,O$1)="","",INDEX(Recettes!$A$2:$T$5000,$B182,O$1)),"")</f>
        <v/>
      </c>
      <c r="P182" s="81" t="str" cm="1">
        <f t="array" aca="1" ref="P182" ca="1">IF(AND($A182&lt;&gt;"",$A182&lt;&gt;"fin"),IF(INDEX(Recettes!$A$2:$T$5000,$B182,P$1)="","",INDEX(Recettes!$A$2:$T$5000,$B182,P$1)),"")</f>
        <v/>
      </c>
      <c r="Q182" s="81" t="str" cm="1">
        <f t="array" aca="1" ref="Q182" ca="1">IF(AND($A182&lt;&gt;"",$A182&lt;&gt;"fin"),IF(INDEX(Recettes!$A$2:$T$5000,$B182,Q$1)="","",INDEX(Recettes!$A$2:$T$5000,$B182,Q$1)),"")</f>
        <v/>
      </c>
      <c r="R182" s="81" t="str" cm="1">
        <f t="array" aca="1" ref="R182" ca="1">IF(AND($A182&lt;&gt;"",$A182&lt;&gt;"fin"),IF(INDEX(Recettes!$A$2:$T$5000,$B182,R$1)="","",INDEX(Recettes!$A$2:$T$5000,$B182,R$1)),"")</f>
        <v/>
      </c>
      <c r="S182" s="81" t="str" cm="1">
        <f t="array" aca="1" ref="S182" ca="1">IF(AND($A182&lt;&gt;"",$A182&lt;&gt;"fin"),IF(INDEX(Recettes!$A$2:$T$5000,$B182,S$1)="","",INDEX(Recettes!$A$2:$T$5000,$B182,S$1)),"")</f>
        <v/>
      </c>
      <c r="T182" s="81" t="str" cm="1">
        <f t="array" aca="1" ref="T182" ca="1">IF(AND($A182&lt;&gt;"",$A182&lt;&gt;"fin"),IF(INDEX(Recettes!$A$2:$T$5000,$B182,T$1)="","",INDEX(Recettes!$A$2:$T$5000,$B182,T$1)),"")</f>
        <v/>
      </c>
    </row>
    <row r="183" spans="1:20" x14ac:dyDescent="0.25">
      <c r="A183" t="str">
        <f ca="1">IF(OR(A182="",A182="fin"),"",IF(ISNA(MATCH($F$3,OFFSET(Recettes!$F$2:$F$5000,B182,0),0)),"fin",MATCH($F$3,OFFSET(Recettes!$F$2:$F$5000,B182,0),0)))</f>
        <v/>
      </c>
      <c r="B183" t="str">
        <f t="shared" ca="1" si="2"/>
        <v/>
      </c>
      <c r="D183" s="79" t="str" cm="1">
        <f t="array" aca="1" ref="D183" ca="1">IF(AND($A183&lt;&gt;"",$A183&lt;&gt;"fin"),IF(INDEX(Recettes!$A$2:$O$5000,$B183,D$1)="","",INDEX(Recettes!$A$2:$O$5000,$B183,D$1)),"")</f>
        <v/>
      </c>
      <c r="E183" t="str" cm="1">
        <f t="array" aca="1" ref="E183" ca="1">IF(AND($A183&lt;&gt;"",$A183&lt;&gt;"fin"),IF(INDEX(Recettes!$A$2:$O$5000,$B183,E$1)="","",INDEX(Recettes!$A$2:$O$5000,$B183,E$1)),"")</f>
        <v/>
      </c>
      <c r="F183" t="str" cm="1">
        <f t="array" aca="1" ref="F183" ca="1">IF(AND($A183&lt;&gt;"",$A183&lt;&gt;"fin"),IF(INDEX(Recettes!$A$2:$O$5000,$B183,F$1)="","",INDEX(Recettes!$A$2:$O$5000,$B183,F$1)),"")</f>
        <v/>
      </c>
      <c r="G183" s="13" t="str" cm="1">
        <f t="array" aca="1" ref="G183" ca="1">IF(AND($A183&lt;&gt;"",$A183&lt;&gt;"fin"),IF(INDEX(Recettes!$A$2:$O$5000,$B183,G$1)="","",INDEX(Recettes!$A$2:$O$5000,$B183,G$1)),"")</f>
        <v/>
      </c>
      <c r="H183" s="11" t="str" cm="1">
        <f t="array" aca="1" ref="H183" ca="1">IF(AND($A183&lt;&gt;"",$A183&lt;&gt;"fin"),IF(INDEX(Recettes!$A$2:$O$5000,$B183,H$1)="","",INDEX(Recettes!$A$2:$O$5000,$B183,H$1)),"")</f>
        <v/>
      </c>
      <c r="I183" t="str" cm="1">
        <f t="array" aca="1" ref="I183" ca="1">IF(AND($A183&lt;&gt;"",$A183&lt;&gt;"fin"),IF(INDEX(Recettes!$A$2:$O$5000,$B183,I$1)="","",INDEX(Recettes!$A$2:$O$5000,$B183,I$1)),"")</f>
        <v/>
      </c>
      <c r="J183" s="81" t="str" cm="1">
        <f t="array" aca="1" ref="J183" ca="1">IF(AND($A183&lt;&gt;"",$A183&lt;&gt;"fin"),IF(INDEX(Recettes!$A$2:$O$5000,$B183,J$1)="","",INDEX(Recettes!$A$2:$O$5000,$B183,J$1)),"")</f>
        <v/>
      </c>
      <c r="K183" s="81" t="str" cm="1">
        <f t="array" aca="1" ref="K183" ca="1">IF(AND($A183&lt;&gt;"",$A183&lt;&gt;"fin"),IF(INDEX(Recettes!$A$2:$T$5000,$B183,K$1)="","",INDEX(Recettes!$A$2:$T$5000,$B183,K$1)),"")</f>
        <v/>
      </c>
      <c r="L183" s="81" t="str" cm="1">
        <f t="array" aca="1" ref="L183" ca="1">IF(AND($A183&lt;&gt;"",$A183&lt;&gt;"fin"),IF(INDEX(Recettes!$A$2:$T$5000,$B183,L$1)="","",INDEX(Recettes!$A$2:$T$5000,$B183,L$1)),"")</f>
        <v/>
      </c>
      <c r="M183" s="81" t="str" cm="1">
        <f t="array" aca="1" ref="M183" ca="1">IF(AND($A183&lt;&gt;"",$A183&lt;&gt;"fin"),IF(INDEX(Recettes!$A$2:$T$5000,$B183,M$1)="","",INDEX(Recettes!$A$2:$T$5000,$B183,M$1)),"")</f>
        <v/>
      </c>
      <c r="N183" s="81" t="str" cm="1">
        <f t="array" aca="1" ref="N183" ca="1">IF(AND($A183&lt;&gt;"",$A183&lt;&gt;"fin"),IF(INDEX(Recettes!$A$2:$T$5000,$B183,N$1)="","",INDEX(Recettes!$A$2:$T$5000,$B183,N$1)),"")</f>
        <v/>
      </c>
      <c r="O183" s="81" t="str" cm="1">
        <f t="array" aca="1" ref="O183" ca="1">IF(AND($A183&lt;&gt;"",$A183&lt;&gt;"fin"),IF(INDEX(Recettes!$A$2:$T$5000,$B183,O$1)="","",INDEX(Recettes!$A$2:$T$5000,$B183,O$1)),"")</f>
        <v/>
      </c>
      <c r="P183" s="81" t="str" cm="1">
        <f t="array" aca="1" ref="P183" ca="1">IF(AND($A183&lt;&gt;"",$A183&lt;&gt;"fin"),IF(INDEX(Recettes!$A$2:$T$5000,$B183,P$1)="","",INDEX(Recettes!$A$2:$T$5000,$B183,P$1)),"")</f>
        <v/>
      </c>
      <c r="Q183" s="81" t="str" cm="1">
        <f t="array" aca="1" ref="Q183" ca="1">IF(AND($A183&lt;&gt;"",$A183&lt;&gt;"fin"),IF(INDEX(Recettes!$A$2:$T$5000,$B183,Q$1)="","",INDEX(Recettes!$A$2:$T$5000,$B183,Q$1)),"")</f>
        <v/>
      </c>
      <c r="R183" s="81" t="str" cm="1">
        <f t="array" aca="1" ref="R183" ca="1">IF(AND($A183&lt;&gt;"",$A183&lt;&gt;"fin"),IF(INDEX(Recettes!$A$2:$T$5000,$B183,R$1)="","",INDEX(Recettes!$A$2:$T$5000,$B183,R$1)),"")</f>
        <v/>
      </c>
      <c r="S183" s="81" t="str" cm="1">
        <f t="array" aca="1" ref="S183" ca="1">IF(AND($A183&lt;&gt;"",$A183&lt;&gt;"fin"),IF(INDEX(Recettes!$A$2:$T$5000,$B183,S$1)="","",INDEX(Recettes!$A$2:$T$5000,$B183,S$1)),"")</f>
        <v/>
      </c>
      <c r="T183" s="81" t="str" cm="1">
        <f t="array" aca="1" ref="T183" ca="1">IF(AND($A183&lt;&gt;"",$A183&lt;&gt;"fin"),IF(INDEX(Recettes!$A$2:$T$5000,$B183,T$1)="","",INDEX(Recettes!$A$2:$T$5000,$B183,T$1)),"")</f>
        <v/>
      </c>
    </row>
    <row r="184" spans="1:20" x14ac:dyDescent="0.25">
      <c r="A184" t="str">
        <f ca="1">IF(OR(A183="",A183="fin"),"",IF(ISNA(MATCH($F$3,OFFSET(Recettes!$F$2:$F$5000,B183,0),0)),"fin",MATCH($F$3,OFFSET(Recettes!$F$2:$F$5000,B183,0),0)))</f>
        <v/>
      </c>
      <c r="B184" t="str">
        <f t="shared" ca="1" si="2"/>
        <v/>
      </c>
      <c r="D184" s="79" t="str" cm="1">
        <f t="array" aca="1" ref="D184" ca="1">IF(AND($A184&lt;&gt;"",$A184&lt;&gt;"fin"),IF(INDEX(Recettes!$A$2:$O$5000,$B184,D$1)="","",INDEX(Recettes!$A$2:$O$5000,$B184,D$1)),"")</f>
        <v/>
      </c>
      <c r="E184" t="str" cm="1">
        <f t="array" aca="1" ref="E184" ca="1">IF(AND($A184&lt;&gt;"",$A184&lt;&gt;"fin"),IF(INDEX(Recettes!$A$2:$O$5000,$B184,E$1)="","",INDEX(Recettes!$A$2:$O$5000,$B184,E$1)),"")</f>
        <v/>
      </c>
      <c r="F184" t="str" cm="1">
        <f t="array" aca="1" ref="F184" ca="1">IF(AND($A184&lt;&gt;"",$A184&lt;&gt;"fin"),IF(INDEX(Recettes!$A$2:$O$5000,$B184,F$1)="","",INDEX(Recettes!$A$2:$O$5000,$B184,F$1)),"")</f>
        <v/>
      </c>
      <c r="G184" s="13" t="str" cm="1">
        <f t="array" aca="1" ref="G184" ca="1">IF(AND($A184&lt;&gt;"",$A184&lt;&gt;"fin"),IF(INDEX(Recettes!$A$2:$O$5000,$B184,G$1)="","",INDEX(Recettes!$A$2:$O$5000,$B184,G$1)),"")</f>
        <v/>
      </c>
      <c r="H184" s="11" t="str" cm="1">
        <f t="array" aca="1" ref="H184" ca="1">IF(AND($A184&lt;&gt;"",$A184&lt;&gt;"fin"),IF(INDEX(Recettes!$A$2:$O$5000,$B184,H$1)="","",INDEX(Recettes!$A$2:$O$5000,$B184,H$1)),"")</f>
        <v/>
      </c>
      <c r="I184" t="str" cm="1">
        <f t="array" aca="1" ref="I184" ca="1">IF(AND($A184&lt;&gt;"",$A184&lt;&gt;"fin"),IF(INDEX(Recettes!$A$2:$O$5000,$B184,I$1)="","",INDEX(Recettes!$A$2:$O$5000,$B184,I$1)),"")</f>
        <v/>
      </c>
      <c r="J184" s="81" t="str" cm="1">
        <f t="array" aca="1" ref="J184" ca="1">IF(AND($A184&lt;&gt;"",$A184&lt;&gt;"fin"),IF(INDEX(Recettes!$A$2:$O$5000,$B184,J$1)="","",INDEX(Recettes!$A$2:$O$5000,$B184,J$1)),"")</f>
        <v/>
      </c>
      <c r="K184" s="81" t="str" cm="1">
        <f t="array" aca="1" ref="K184" ca="1">IF(AND($A184&lt;&gt;"",$A184&lt;&gt;"fin"),IF(INDEX(Recettes!$A$2:$T$5000,$B184,K$1)="","",INDEX(Recettes!$A$2:$T$5000,$B184,K$1)),"")</f>
        <v/>
      </c>
      <c r="L184" s="81" t="str" cm="1">
        <f t="array" aca="1" ref="L184" ca="1">IF(AND($A184&lt;&gt;"",$A184&lt;&gt;"fin"),IF(INDEX(Recettes!$A$2:$T$5000,$B184,L$1)="","",INDEX(Recettes!$A$2:$T$5000,$B184,L$1)),"")</f>
        <v/>
      </c>
      <c r="M184" s="81" t="str" cm="1">
        <f t="array" aca="1" ref="M184" ca="1">IF(AND($A184&lt;&gt;"",$A184&lt;&gt;"fin"),IF(INDEX(Recettes!$A$2:$T$5000,$B184,M$1)="","",INDEX(Recettes!$A$2:$T$5000,$B184,M$1)),"")</f>
        <v/>
      </c>
      <c r="N184" s="81" t="str" cm="1">
        <f t="array" aca="1" ref="N184" ca="1">IF(AND($A184&lt;&gt;"",$A184&lt;&gt;"fin"),IF(INDEX(Recettes!$A$2:$T$5000,$B184,N$1)="","",INDEX(Recettes!$A$2:$T$5000,$B184,N$1)),"")</f>
        <v/>
      </c>
      <c r="O184" s="81" t="str" cm="1">
        <f t="array" aca="1" ref="O184" ca="1">IF(AND($A184&lt;&gt;"",$A184&lt;&gt;"fin"),IF(INDEX(Recettes!$A$2:$T$5000,$B184,O$1)="","",INDEX(Recettes!$A$2:$T$5000,$B184,O$1)),"")</f>
        <v/>
      </c>
      <c r="P184" s="81" t="str" cm="1">
        <f t="array" aca="1" ref="P184" ca="1">IF(AND($A184&lt;&gt;"",$A184&lt;&gt;"fin"),IF(INDEX(Recettes!$A$2:$T$5000,$B184,P$1)="","",INDEX(Recettes!$A$2:$T$5000,$B184,P$1)),"")</f>
        <v/>
      </c>
      <c r="Q184" s="81" t="str" cm="1">
        <f t="array" aca="1" ref="Q184" ca="1">IF(AND($A184&lt;&gt;"",$A184&lt;&gt;"fin"),IF(INDEX(Recettes!$A$2:$T$5000,$B184,Q$1)="","",INDEX(Recettes!$A$2:$T$5000,$B184,Q$1)),"")</f>
        <v/>
      </c>
      <c r="R184" s="81" t="str" cm="1">
        <f t="array" aca="1" ref="R184" ca="1">IF(AND($A184&lt;&gt;"",$A184&lt;&gt;"fin"),IF(INDEX(Recettes!$A$2:$T$5000,$B184,R$1)="","",INDEX(Recettes!$A$2:$T$5000,$B184,R$1)),"")</f>
        <v/>
      </c>
      <c r="S184" s="81" t="str" cm="1">
        <f t="array" aca="1" ref="S184" ca="1">IF(AND($A184&lt;&gt;"",$A184&lt;&gt;"fin"),IF(INDEX(Recettes!$A$2:$T$5000,$B184,S$1)="","",INDEX(Recettes!$A$2:$T$5000,$B184,S$1)),"")</f>
        <v/>
      </c>
      <c r="T184" s="81" t="str" cm="1">
        <f t="array" aca="1" ref="T184" ca="1">IF(AND($A184&lt;&gt;"",$A184&lt;&gt;"fin"),IF(INDEX(Recettes!$A$2:$T$5000,$B184,T$1)="","",INDEX(Recettes!$A$2:$T$5000,$B184,T$1)),"")</f>
        <v/>
      </c>
    </row>
    <row r="185" spans="1:20" x14ac:dyDescent="0.25">
      <c r="A185" t="str">
        <f ca="1">IF(OR(A184="",A184="fin"),"",IF(ISNA(MATCH($F$3,OFFSET(Recettes!$F$2:$F$5000,B184,0),0)),"fin",MATCH($F$3,OFFSET(Recettes!$F$2:$F$5000,B184,0),0)))</f>
        <v/>
      </c>
      <c r="B185" t="str">
        <f t="shared" ca="1" si="2"/>
        <v/>
      </c>
      <c r="D185" s="79" t="str" cm="1">
        <f t="array" aca="1" ref="D185" ca="1">IF(AND($A185&lt;&gt;"",$A185&lt;&gt;"fin"),IF(INDEX(Recettes!$A$2:$O$5000,$B185,D$1)="","",INDEX(Recettes!$A$2:$O$5000,$B185,D$1)),"")</f>
        <v/>
      </c>
      <c r="E185" t="str" cm="1">
        <f t="array" aca="1" ref="E185" ca="1">IF(AND($A185&lt;&gt;"",$A185&lt;&gt;"fin"),IF(INDEX(Recettes!$A$2:$O$5000,$B185,E$1)="","",INDEX(Recettes!$A$2:$O$5000,$B185,E$1)),"")</f>
        <v/>
      </c>
      <c r="F185" t="str" cm="1">
        <f t="array" aca="1" ref="F185" ca="1">IF(AND($A185&lt;&gt;"",$A185&lt;&gt;"fin"),IF(INDEX(Recettes!$A$2:$O$5000,$B185,F$1)="","",INDEX(Recettes!$A$2:$O$5000,$B185,F$1)),"")</f>
        <v/>
      </c>
      <c r="G185" s="13" t="str" cm="1">
        <f t="array" aca="1" ref="G185" ca="1">IF(AND($A185&lt;&gt;"",$A185&lt;&gt;"fin"),IF(INDEX(Recettes!$A$2:$O$5000,$B185,G$1)="","",INDEX(Recettes!$A$2:$O$5000,$B185,G$1)),"")</f>
        <v/>
      </c>
      <c r="H185" s="11" t="str" cm="1">
        <f t="array" aca="1" ref="H185" ca="1">IF(AND($A185&lt;&gt;"",$A185&lt;&gt;"fin"),IF(INDEX(Recettes!$A$2:$O$5000,$B185,H$1)="","",INDEX(Recettes!$A$2:$O$5000,$B185,H$1)),"")</f>
        <v/>
      </c>
      <c r="I185" t="str" cm="1">
        <f t="array" aca="1" ref="I185" ca="1">IF(AND($A185&lt;&gt;"",$A185&lt;&gt;"fin"),IF(INDEX(Recettes!$A$2:$O$5000,$B185,I$1)="","",INDEX(Recettes!$A$2:$O$5000,$B185,I$1)),"")</f>
        <v/>
      </c>
      <c r="J185" s="81" t="str" cm="1">
        <f t="array" aca="1" ref="J185" ca="1">IF(AND($A185&lt;&gt;"",$A185&lt;&gt;"fin"),IF(INDEX(Recettes!$A$2:$O$5000,$B185,J$1)="","",INDEX(Recettes!$A$2:$O$5000,$B185,J$1)),"")</f>
        <v/>
      </c>
      <c r="K185" s="81" t="str" cm="1">
        <f t="array" aca="1" ref="K185" ca="1">IF(AND($A185&lt;&gt;"",$A185&lt;&gt;"fin"),IF(INDEX(Recettes!$A$2:$T$5000,$B185,K$1)="","",INDEX(Recettes!$A$2:$T$5000,$B185,K$1)),"")</f>
        <v/>
      </c>
      <c r="L185" s="81" t="str" cm="1">
        <f t="array" aca="1" ref="L185" ca="1">IF(AND($A185&lt;&gt;"",$A185&lt;&gt;"fin"),IF(INDEX(Recettes!$A$2:$T$5000,$B185,L$1)="","",INDEX(Recettes!$A$2:$T$5000,$B185,L$1)),"")</f>
        <v/>
      </c>
      <c r="M185" s="81" t="str" cm="1">
        <f t="array" aca="1" ref="M185" ca="1">IF(AND($A185&lt;&gt;"",$A185&lt;&gt;"fin"),IF(INDEX(Recettes!$A$2:$T$5000,$B185,M$1)="","",INDEX(Recettes!$A$2:$T$5000,$B185,M$1)),"")</f>
        <v/>
      </c>
      <c r="N185" s="81" t="str" cm="1">
        <f t="array" aca="1" ref="N185" ca="1">IF(AND($A185&lt;&gt;"",$A185&lt;&gt;"fin"),IF(INDEX(Recettes!$A$2:$T$5000,$B185,N$1)="","",INDEX(Recettes!$A$2:$T$5000,$B185,N$1)),"")</f>
        <v/>
      </c>
      <c r="O185" s="81" t="str" cm="1">
        <f t="array" aca="1" ref="O185" ca="1">IF(AND($A185&lt;&gt;"",$A185&lt;&gt;"fin"),IF(INDEX(Recettes!$A$2:$T$5000,$B185,O$1)="","",INDEX(Recettes!$A$2:$T$5000,$B185,O$1)),"")</f>
        <v/>
      </c>
      <c r="P185" s="81" t="str" cm="1">
        <f t="array" aca="1" ref="P185" ca="1">IF(AND($A185&lt;&gt;"",$A185&lt;&gt;"fin"),IF(INDEX(Recettes!$A$2:$T$5000,$B185,P$1)="","",INDEX(Recettes!$A$2:$T$5000,$B185,P$1)),"")</f>
        <v/>
      </c>
      <c r="Q185" s="81" t="str" cm="1">
        <f t="array" aca="1" ref="Q185" ca="1">IF(AND($A185&lt;&gt;"",$A185&lt;&gt;"fin"),IF(INDEX(Recettes!$A$2:$T$5000,$B185,Q$1)="","",INDEX(Recettes!$A$2:$T$5000,$B185,Q$1)),"")</f>
        <v/>
      </c>
      <c r="R185" s="81" t="str" cm="1">
        <f t="array" aca="1" ref="R185" ca="1">IF(AND($A185&lt;&gt;"",$A185&lt;&gt;"fin"),IF(INDEX(Recettes!$A$2:$T$5000,$B185,R$1)="","",INDEX(Recettes!$A$2:$T$5000,$B185,R$1)),"")</f>
        <v/>
      </c>
      <c r="S185" s="81" t="str" cm="1">
        <f t="array" aca="1" ref="S185" ca="1">IF(AND($A185&lt;&gt;"",$A185&lt;&gt;"fin"),IF(INDEX(Recettes!$A$2:$T$5000,$B185,S$1)="","",INDEX(Recettes!$A$2:$T$5000,$B185,S$1)),"")</f>
        <v/>
      </c>
      <c r="T185" s="81" t="str" cm="1">
        <f t="array" aca="1" ref="T185" ca="1">IF(AND($A185&lt;&gt;"",$A185&lt;&gt;"fin"),IF(INDEX(Recettes!$A$2:$T$5000,$B185,T$1)="","",INDEX(Recettes!$A$2:$T$5000,$B185,T$1)),"")</f>
        <v/>
      </c>
    </row>
    <row r="186" spans="1:20" x14ac:dyDescent="0.25">
      <c r="A186" t="str">
        <f ca="1">IF(OR(A185="",A185="fin"),"",IF(ISNA(MATCH($F$3,OFFSET(Recettes!$F$2:$F$5000,B185,0),0)),"fin",MATCH($F$3,OFFSET(Recettes!$F$2:$F$5000,B185,0),0)))</f>
        <v/>
      </c>
      <c r="B186" t="str">
        <f t="shared" ca="1" si="2"/>
        <v/>
      </c>
      <c r="D186" s="79" t="str" cm="1">
        <f t="array" aca="1" ref="D186" ca="1">IF(AND($A186&lt;&gt;"",$A186&lt;&gt;"fin"),IF(INDEX(Recettes!$A$2:$O$5000,$B186,D$1)="","",INDEX(Recettes!$A$2:$O$5000,$B186,D$1)),"")</f>
        <v/>
      </c>
      <c r="E186" t="str" cm="1">
        <f t="array" aca="1" ref="E186" ca="1">IF(AND($A186&lt;&gt;"",$A186&lt;&gt;"fin"),IF(INDEX(Recettes!$A$2:$O$5000,$B186,E$1)="","",INDEX(Recettes!$A$2:$O$5000,$B186,E$1)),"")</f>
        <v/>
      </c>
      <c r="F186" t="str" cm="1">
        <f t="array" aca="1" ref="F186" ca="1">IF(AND($A186&lt;&gt;"",$A186&lt;&gt;"fin"),IF(INDEX(Recettes!$A$2:$O$5000,$B186,F$1)="","",INDEX(Recettes!$A$2:$O$5000,$B186,F$1)),"")</f>
        <v/>
      </c>
      <c r="G186" s="13" t="str" cm="1">
        <f t="array" aca="1" ref="G186" ca="1">IF(AND($A186&lt;&gt;"",$A186&lt;&gt;"fin"),IF(INDEX(Recettes!$A$2:$O$5000,$B186,G$1)="","",INDEX(Recettes!$A$2:$O$5000,$B186,G$1)),"")</f>
        <v/>
      </c>
      <c r="H186" s="11" t="str" cm="1">
        <f t="array" aca="1" ref="H186" ca="1">IF(AND($A186&lt;&gt;"",$A186&lt;&gt;"fin"),IF(INDEX(Recettes!$A$2:$O$5000,$B186,H$1)="","",INDEX(Recettes!$A$2:$O$5000,$B186,H$1)),"")</f>
        <v/>
      </c>
      <c r="I186" t="str" cm="1">
        <f t="array" aca="1" ref="I186" ca="1">IF(AND($A186&lt;&gt;"",$A186&lt;&gt;"fin"),IF(INDEX(Recettes!$A$2:$O$5000,$B186,I$1)="","",INDEX(Recettes!$A$2:$O$5000,$B186,I$1)),"")</f>
        <v/>
      </c>
      <c r="J186" s="81" t="str" cm="1">
        <f t="array" aca="1" ref="J186" ca="1">IF(AND($A186&lt;&gt;"",$A186&lt;&gt;"fin"),IF(INDEX(Recettes!$A$2:$O$5000,$B186,J$1)="","",INDEX(Recettes!$A$2:$O$5000,$B186,J$1)),"")</f>
        <v/>
      </c>
      <c r="K186" s="81" t="str" cm="1">
        <f t="array" aca="1" ref="K186" ca="1">IF(AND($A186&lt;&gt;"",$A186&lt;&gt;"fin"),IF(INDEX(Recettes!$A$2:$T$5000,$B186,K$1)="","",INDEX(Recettes!$A$2:$T$5000,$B186,K$1)),"")</f>
        <v/>
      </c>
      <c r="L186" s="81" t="str" cm="1">
        <f t="array" aca="1" ref="L186" ca="1">IF(AND($A186&lt;&gt;"",$A186&lt;&gt;"fin"),IF(INDEX(Recettes!$A$2:$T$5000,$B186,L$1)="","",INDEX(Recettes!$A$2:$T$5000,$B186,L$1)),"")</f>
        <v/>
      </c>
      <c r="M186" s="81" t="str" cm="1">
        <f t="array" aca="1" ref="M186" ca="1">IF(AND($A186&lt;&gt;"",$A186&lt;&gt;"fin"),IF(INDEX(Recettes!$A$2:$T$5000,$B186,M$1)="","",INDEX(Recettes!$A$2:$T$5000,$B186,M$1)),"")</f>
        <v/>
      </c>
      <c r="N186" s="81" t="str" cm="1">
        <f t="array" aca="1" ref="N186" ca="1">IF(AND($A186&lt;&gt;"",$A186&lt;&gt;"fin"),IF(INDEX(Recettes!$A$2:$T$5000,$B186,N$1)="","",INDEX(Recettes!$A$2:$T$5000,$B186,N$1)),"")</f>
        <v/>
      </c>
      <c r="O186" s="81" t="str" cm="1">
        <f t="array" aca="1" ref="O186" ca="1">IF(AND($A186&lt;&gt;"",$A186&lt;&gt;"fin"),IF(INDEX(Recettes!$A$2:$T$5000,$B186,O$1)="","",INDEX(Recettes!$A$2:$T$5000,$B186,O$1)),"")</f>
        <v/>
      </c>
      <c r="P186" s="81" t="str" cm="1">
        <f t="array" aca="1" ref="P186" ca="1">IF(AND($A186&lt;&gt;"",$A186&lt;&gt;"fin"),IF(INDEX(Recettes!$A$2:$T$5000,$B186,P$1)="","",INDEX(Recettes!$A$2:$T$5000,$B186,P$1)),"")</f>
        <v/>
      </c>
      <c r="Q186" s="81" t="str" cm="1">
        <f t="array" aca="1" ref="Q186" ca="1">IF(AND($A186&lt;&gt;"",$A186&lt;&gt;"fin"),IF(INDEX(Recettes!$A$2:$T$5000,$B186,Q$1)="","",INDEX(Recettes!$A$2:$T$5000,$B186,Q$1)),"")</f>
        <v/>
      </c>
      <c r="R186" s="81" t="str" cm="1">
        <f t="array" aca="1" ref="R186" ca="1">IF(AND($A186&lt;&gt;"",$A186&lt;&gt;"fin"),IF(INDEX(Recettes!$A$2:$T$5000,$B186,R$1)="","",INDEX(Recettes!$A$2:$T$5000,$B186,R$1)),"")</f>
        <v/>
      </c>
      <c r="S186" s="81" t="str" cm="1">
        <f t="array" aca="1" ref="S186" ca="1">IF(AND($A186&lt;&gt;"",$A186&lt;&gt;"fin"),IF(INDEX(Recettes!$A$2:$T$5000,$B186,S$1)="","",INDEX(Recettes!$A$2:$T$5000,$B186,S$1)),"")</f>
        <v/>
      </c>
      <c r="T186" s="81" t="str" cm="1">
        <f t="array" aca="1" ref="T186" ca="1">IF(AND($A186&lt;&gt;"",$A186&lt;&gt;"fin"),IF(INDEX(Recettes!$A$2:$T$5000,$B186,T$1)="","",INDEX(Recettes!$A$2:$T$5000,$B186,T$1)),"")</f>
        <v/>
      </c>
    </row>
    <row r="187" spans="1:20" x14ac:dyDescent="0.25">
      <c r="A187" t="str">
        <f ca="1">IF(OR(A186="",A186="fin"),"",IF(ISNA(MATCH($F$3,OFFSET(Recettes!$F$2:$F$5000,B186,0),0)),"fin",MATCH($F$3,OFFSET(Recettes!$F$2:$F$5000,B186,0),0)))</f>
        <v/>
      </c>
      <c r="B187" t="str">
        <f t="shared" ca="1" si="2"/>
        <v/>
      </c>
      <c r="D187" s="79" t="str" cm="1">
        <f t="array" aca="1" ref="D187" ca="1">IF(AND($A187&lt;&gt;"",$A187&lt;&gt;"fin"),IF(INDEX(Recettes!$A$2:$O$5000,$B187,D$1)="","",INDEX(Recettes!$A$2:$O$5000,$B187,D$1)),"")</f>
        <v/>
      </c>
      <c r="E187" t="str" cm="1">
        <f t="array" aca="1" ref="E187" ca="1">IF(AND($A187&lt;&gt;"",$A187&lt;&gt;"fin"),IF(INDEX(Recettes!$A$2:$O$5000,$B187,E$1)="","",INDEX(Recettes!$A$2:$O$5000,$B187,E$1)),"")</f>
        <v/>
      </c>
      <c r="F187" t="str" cm="1">
        <f t="array" aca="1" ref="F187" ca="1">IF(AND($A187&lt;&gt;"",$A187&lt;&gt;"fin"),IF(INDEX(Recettes!$A$2:$O$5000,$B187,F$1)="","",INDEX(Recettes!$A$2:$O$5000,$B187,F$1)),"")</f>
        <v/>
      </c>
      <c r="G187" s="13" t="str" cm="1">
        <f t="array" aca="1" ref="G187" ca="1">IF(AND($A187&lt;&gt;"",$A187&lt;&gt;"fin"),IF(INDEX(Recettes!$A$2:$O$5000,$B187,G$1)="","",INDEX(Recettes!$A$2:$O$5000,$B187,G$1)),"")</f>
        <v/>
      </c>
      <c r="H187" s="11" t="str" cm="1">
        <f t="array" aca="1" ref="H187" ca="1">IF(AND($A187&lt;&gt;"",$A187&lt;&gt;"fin"),IF(INDEX(Recettes!$A$2:$O$5000,$B187,H$1)="","",INDEX(Recettes!$A$2:$O$5000,$B187,H$1)),"")</f>
        <v/>
      </c>
      <c r="I187" t="str" cm="1">
        <f t="array" aca="1" ref="I187" ca="1">IF(AND($A187&lt;&gt;"",$A187&lt;&gt;"fin"),IF(INDEX(Recettes!$A$2:$O$5000,$B187,I$1)="","",INDEX(Recettes!$A$2:$O$5000,$B187,I$1)),"")</f>
        <v/>
      </c>
      <c r="J187" s="81" t="str" cm="1">
        <f t="array" aca="1" ref="J187" ca="1">IF(AND($A187&lt;&gt;"",$A187&lt;&gt;"fin"),IF(INDEX(Recettes!$A$2:$O$5000,$B187,J$1)="","",INDEX(Recettes!$A$2:$O$5000,$B187,J$1)),"")</f>
        <v/>
      </c>
      <c r="K187" s="81" t="str" cm="1">
        <f t="array" aca="1" ref="K187" ca="1">IF(AND($A187&lt;&gt;"",$A187&lt;&gt;"fin"),IF(INDEX(Recettes!$A$2:$T$5000,$B187,K$1)="","",INDEX(Recettes!$A$2:$T$5000,$B187,K$1)),"")</f>
        <v/>
      </c>
      <c r="L187" s="81" t="str" cm="1">
        <f t="array" aca="1" ref="L187" ca="1">IF(AND($A187&lt;&gt;"",$A187&lt;&gt;"fin"),IF(INDEX(Recettes!$A$2:$T$5000,$B187,L$1)="","",INDEX(Recettes!$A$2:$T$5000,$B187,L$1)),"")</f>
        <v/>
      </c>
      <c r="M187" s="81" t="str" cm="1">
        <f t="array" aca="1" ref="M187" ca="1">IF(AND($A187&lt;&gt;"",$A187&lt;&gt;"fin"),IF(INDEX(Recettes!$A$2:$T$5000,$B187,M$1)="","",INDEX(Recettes!$A$2:$T$5000,$B187,M$1)),"")</f>
        <v/>
      </c>
      <c r="N187" s="81" t="str" cm="1">
        <f t="array" aca="1" ref="N187" ca="1">IF(AND($A187&lt;&gt;"",$A187&lt;&gt;"fin"),IF(INDEX(Recettes!$A$2:$T$5000,$B187,N$1)="","",INDEX(Recettes!$A$2:$T$5000,$B187,N$1)),"")</f>
        <v/>
      </c>
      <c r="O187" s="81" t="str" cm="1">
        <f t="array" aca="1" ref="O187" ca="1">IF(AND($A187&lt;&gt;"",$A187&lt;&gt;"fin"),IF(INDEX(Recettes!$A$2:$T$5000,$B187,O$1)="","",INDEX(Recettes!$A$2:$T$5000,$B187,O$1)),"")</f>
        <v/>
      </c>
      <c r="P187" s="81" t="str" cm="1">
        <f t="array" aca="1" ref="P187" ca="1">IF(AND($A187&lt;&gt;"",$A187&lt;&gt;"fin"),IF(INDEX(Recettes!$A$2:$T$5000,$B187,P$1)="","",INDEX(Recettes!$A$2:$T$5000,$B187,P$1)),"")</f>
        <v/>
      </c>
      <c r="Q187" s="81" t="str" cm="1">
        <f t="array" aca="1" ref="Q187" ca="1">IF(AND($A187&lt;&gt;"",$A187&lt;&gt;"fin"),IF(INDEX(Recettes!$A$2:$T$5000,$B187,Q$1)="","",INDEX(Recettes!$A$2:$T$5000,$B187,Q$1)),"")</f>
        <v/>
      </c>
      <c r="R187" s="81" t="str" cm="1">
        <f t="array" aca="1" ref="R187" ca="1">IF(AND($A187&lt;&gt;"",$A187&lt;&gt;"fin"),IF(INDEX(Recettes!$A$2:$T$5000,$B187,R$1)="","",INDEX(Recettes!$A$2:$T$5000,$B187,R$1)),"")</f>
        <v/>
      </c>
      <c r="S187" s="81" t="str" cm="1">
        <f t="array" aca="1" ref="S187" ca="1">IF(AND($A187&lt;&gt;"",$A187&lt;&gt;"fin"),IF(INDEX(Recettes!$A$2:$T$5000,$B187,S$1)="","",INDEX(Recettes!$A$2:$T$5000,$B187,S$1)),"")</f>
        <v/>
      </c>
      <c r="T187" s="81" t="str" cm="1">
        <f t="array" aca="1" ref="T187" ca="1">IF(AND($A187&lt;&gt;"",$A187&lt;&gt;"fin"),IF(INDEX(Recettes!$A$2:$T$5000,$B187,T$1)="","",INDEX(Recettes!$A$2:$T$5000,$B187,T$1)),"")</f>
        <v/>
      </c>
    </row>
    <row r="188" spans="1:20" x14ac:dyDescent="0.25">
      <c r="A188" t="str">
        <f ca="1">IF(OR(A187="",A187="fin"),"",IF(ISNA(MATCH($F$3,OFFSET(Recettes!$F$2:$F$5000,B187,0),0)),"fin",MATCH($F$3,OFFSET(Recettes!$F$2:$F$5000,B187,0),0)))</f>
        <v/>
      </c>
      <c r="B188" t="str">
        <f t="shared" ca="1" si="2"/>
        <v/>
      </c>
      <c r="D188" s="79" t="str" cm="1">
        <f t="array" aca="1" ref="D188" ca="1">IF(AND($A188&lt;&gt;"",$A188&lt;&gt;"fin"),IF(INDEX(Recettes!$A$2:$O$5000,$B188,D$1)="","",INDEX(Recettes!$A$2:$O$5000,$B188,D$1)),"")</f>
        <v/>
      </c>
      <c r="E188" t="str" cm="1">
        <f t="array" aca="1" ref="E188" ca="1">IF(AND($A188&lt;&gt;"",$A188&lt;&gt;"fin"),IF(INDEX(Recettes!$A$2:$O$5000,$B188,E$1)="","",INDEX(Recettes!$A$2:$O$5000,$B188,E$1)),"")</f>
        <v/>
      </c>
      <c r="F188" t="str" cm="1">
        <f t="array" aca="1" ref="F188" ca="1">IF(AND($A188&lt;&gt;"",$A188&lt;&gt;"fin"),IF(INDEX(Recettes!$A$2:$O$5000,$B188,F$1)="","",INDEX(Recettes!$A$2:$O$5000,$B188,F$1)),"")</f>
        <v/>
      </c>
      <c r="G188" s="13" t="str" cm="1">
        <f t="array" aca="1" ref="G188" ca="1">IF(AND($A188&lt;&gt;"",$A188&lt;&gt;"fin"),IF(INDEX(Recettes!$A$2:$O$5000,$B188,G$1)="","",INDEX(Recettes!$A$2:$O$5000,$B188,G$1)),"")</f>
        <v/>
      </c>
      <c r="H188" s="11" t="str" cm="1">
        <f t="array" aca="1" ref="H188" ca="1">IF(AND($A188&lt;&gt;"",$A188&lt;&gt;"fin"),IF(INDEX(Recettes!$A$2:$O$5000,$B188,H$1)="","",INDEX(Recettes!$A$2:$O$5000,$B188,H$1)),"")</f>
        <v/>
      </c>
      <c r="I188" t="str" cm="1">
        <f t="array" aca="1" ref="I188" ca="1">IF(AND($A188&lt;&gt;"",$A188&lt;&gt;"fin"),IF(INDEX(Recettes!$A$2:$O$5000,$B188,I$1)="","",INDEX(Recettes!$A$2:$O$5000,$B188,I$1)),"")</f>
        <v/>
      </c>
      <c r="J188" s="81" t="str" cm="1">
        <f t="array" aca="1" ref="J188" ca="1">IF(AND($A188&lt;&gt;"",$A188&lt;&gt;"fin"),IF(INDEX(Recettes!$A$2:$O$5000,$B188,J$1)="","",INDEX(Recettes!$A$2:$O$5000,$B188,J$1)),"")</f>
        <v/>
      </c>
      <c r="K188" s="81" t="str" cm="1">
        <f t="array" aca="1" ref="K188" ca="1">IF(AND($A188&lt;&gt;"",$A188&lt;&gt;"fin"),IF(INDEX(Recettes!$A$2:$T$5000,$B188,K$1)="","",INDEX(Recettes!$A$2:$T$5000,$B188,K$1)),"")</f>
        <v/>
      </c>
      <c r="L188" s="81" t="str" cm="1">
        <f t="array" aca="1" ref="L188" ca="1">IF(AND($A188&lt;&gt;"",$A188&lt;&gt;"fin"),IF(INDEX(Recettes!$A$2:$T$5000,$B188,L$1)="","",INDEX(Recettes!$A$2:$T$5000,$B188,L$1)),"")</f>
        <v/>
      </c>
      <c r="M188" s="81" t="str" cm="1">
        <f t="array" aca="1" ref="M188" ca="1">IF(AND($A188&lt;&gt;"",$A188&lt;&gt;"fin"),IF(INDEX(Recettes!$A$2:$T$5000,$B188,M$1)="","",INDEX(Recettes!$A$2:$T$5000,$B188,M$1)),"")</f>
        <v/>
      </c>
      <c r="N188" s="81" t="str" cm="1">
        <f t="array" aca="1" ref="N188" ca="1">IF(AND($A188&lt;&gt;"",$A188&lt;&gt;"fin"),IF(INDEX(Recettes!$A$2:$T$5000,$B188,N$1)="","",INDEX(Recettes!$A$2:$T$5000,$B188,N$1)),"")</f>
        <v/>
      </c>
      <c r="O188" s="81" t="str" cm="1">
        <f t="array" aca="1" ref="O188" ca="1">IF(AND($A188&lt;&gt;"",$A188&lt;&gt;"fin"),IF(INDEX(Recettes!$A$2:$T$5000,$B188,O$1)="","",INDEX(Recettes!$A$2:$T$5000,$B188,O$1)),"")</f>
        <v/>
      </c>
      <c r="P188" s="81" t="str" cm="1">
        <f t="array" aca="1" ref="P188" ca="1">IF(AND($A188&lt;&gt;"",$A188&lt;&gt;"fin"),IF(INDEX(Recettes!$A$2:$T$5000,$B188,P$1)="","",INDEX(Recettes!$A$2:$T$5000,$B188,P$1)),"")</f>
        <v/>
      </c>
      <c r="Q188" s="81" t="str" cm="1">
        <f t="array" aca="1" ref="Q188" ca="1">IF(AND($A188&lt;&gt;"",$A188&lt;&gt;"fin"),IF(INDEX(Recettes!$A$2:$T$5000,$B188,Q$1)="","",INDEX(Recettes!$A$2:$T$5000,$B188,Q$1)),"")</f>
        <v/>
      </c>
      <c r="R188" s="81" t="str" cm="1">
        <f t="array" aca="1" ref="R188" ca="1">IF(AND($A188&lt;&gt;"",$A188&lt;&gt;"fin"),IF(INDEX(Recettes!$A$2:$T$5000,$B188,R$1)="","",INDEX(Recettes!$A$2:$T$5000,$B188,R$1)),"")</f>
        <v/>
      </c>
      <c r="S188" s="81" t="str" cm="1">
        <f t="array" aca="1" ref="S188" ca="1">IF(AND($A188&lt;&gt;"",$A188&lt;&gt;"fin"),IF(INDEX(Recettes!$A$2:$T$5000,$B188,S$1)="","",INDEX(Recettes!$A$2:$T$5000,$B188,S$1)),"")</f>
        <v/>
      </c>
      <c r="T188" s="81" t="str" cm="1">
        <f t="array" aca="1" ref="T188" ca="1">IF(AND($A188&lt;&gt;"",$A188&lt;&gt;"fin"),IF(INDEX(Recettes!$A$2:$T$5000,$B188,T$1)="","",INDEX(Recettes!$A$2:$T$5000,$B188,T$1)),"")</f>
        <v/>
      </c>
    </row>
    <row r="189" spans="1:20" x14ac:dyDescent="0.25">
      <c r="A189" t="str">
        <f ca="1">IF(OR(A188="",A188="fin"),"",IF(ISNA(MATCH($F$3,OFFSET(Recettes!$F$2:$F$5000,B188,0),0)),"fin",MATCH($F$3,OFFSET(Recettes!$F$2:$F$5000,B188,0),0)))</f>
        <v/>
      </c>
      <c r="B189" t="str">
        <f t="shared" ca="1" si="2"/>
        <v/>
      </c>
      <c r="D189" s="79" t="str" cm="1">
        <f t="array" aca="1" ref="D189" ca="1">IF(AND($A189&lt;&gt;"",$A189&lt;&gt;"fin"),IF(INDEX(Recettes!$A$2:$O$5000,$B189,D$1)="","",INDEX(Recettes!$A$2:$O$5000,$B189,D$1)),"")</f>
        <v/>
      </c>
      <c r="E189" t="str" cm="1">
        <f t="array" aca="1" ref="E189" ca="1">IF(AND($A189&lt;&gt;"",$A189&lt;&gt;"fin"),IF(INDEX(Recettes!$A$2:$O$5000,$B189,E$1)="","",INDEX(Recettes!$A$2:$O$5000,$B189,E$1)),"")</f>
        <v/>
      </c>
      <c r="F189" t="str" cm="1">
        <f t="array" aca="1" ref="F189" ca="1">IF(AND($A189&lt;&gt;"",$A189&lt;&gt;"fin"),IF(INDEX(Recettes!$A$2:$O$5000,$B189,F$1)="","",INDEX(Recettes!$A$2:$O$5000,$B189,F$1)),"")</f>
        <v/>
      </c>
      <c r="G189" s="13" t="str" cm="1">
        <f t="array" aca="1" ref="G189" ca="1">IF(AND($A189&lt;&gt;"",$A189&lt;&gt;"fin"),IF(INDEX(Recettes!$A$2:$O$5000,$B189,G$1)="","",INDEX(Recettes!$A$2:$O$5000,$B189,G$1)),"")</f>
        <v/>
      </c>
      <c r="H189" s="11" t="str" cm="1">
        <f t="array" aca="1" ref="H189" ca="1">IF(AND($A189&lt;&gt;"",$A189&lt;&gt;"fin"),IF(INDEX(Recettes!$A$2:$O$5000,$B189,H$1)="","",INDEX(Recettes!$A$2:$O$5000,$B189,H$1)),"")</f>
        <v/>
      </c>
      <c r="I189" t="str" cm="1">
        <f t="array" aca="1" ref="I189" ca="1">IF(AND($A189&lt;&gt;"",$A189&lt;&gt;"fin"),IF(INDEX(Recettes!$A$2:$O$5000,$B189,I$1)="","",INDEX(Recettes!$A$2:$O$5000,$B189,I$1)),"")</f>
        <v/>
      </c>
      <c r="J189" s="81" t="str" cm="1">
        <f t="array" aca="1" ref="J189" ca="1">IF(AND($A189&lt;&gt;"",$A189&lt;&gt;"fin"),IF(INDEX(Recettes!$A$2:$O$5000,$B189,J$1)="","",INDEX(Recettes!$A$2:$O$5000,$B189,J$1)),"")</f>
        <v/>
      </c>
      <c r="K189" s="81" t="str" cm="1">
        <f t="array" aca="1" ref="K189" ca="1">IF(AND($A189&lt;&gt;"",$A189&lt;&gt;"fin"),IF(INDEX(Recettes!$A$2:$T$5000,$B189,K$1)="","",INDEX(Recettes!$A$2:$T$5000,$B189,K$1)),"")</f>
        <v/>
      </c>
      <c r="L189" s="81" t="str" cm="1">
        <f t="array" aca="1" ref="L189" ca="1">IF(AND($A189&lt;&gt;"",$A189&lt;&gt;"fin"),IF(INDEX(Recettes!$A$2:$T$5000,$B189,L$1)="","",INDEX(Recettes!$A$2:$T$5000,$B189,L$1)),"")</f>
        <v/>
      </c>
      <c r="M189" s="81" t="str" cm="1">
        <f t="array" aca="1" ref="M189" ca="1">IF(AND($A189&lt;&gt;"",$A189&lt;&gt;"fin"),IF(INDEX(Recettes!$A$2:$T$5000,$B189,M$1)="","",INDEX(Recettes!$A$2:$T$5000,$B189,M$1)),"")</f>
        <v/>
      </c>
      <c r="N189" s="81" t="str" cm="1">
        <f t="array" aca="1" ref="N189" ca="1">IF(AND($A189&lt;&gt;"",$A189&lt;&gt;"fin"),IF(INDEX(Recettes!$A$2:$T$5000,$B189,N$1)="","",INDEX(Recettes!$A$2:$T$5000,$B189,N$1)),"")</f>
        <v/>
      </c>
      <c r="O189" s="81" t="str" cm="1">
        <f t="array" aca="1" ref="O189" ca="1">IF(AND($A189&lt;&gt;"",$A189&lt;&gt;"fin"),IF(INDEX(Recettes!$A$2:$T$5000,$B189,O$1)="","",INDEX(Recettes!$A$2:$T$5000,$B189,O$1)),"")</f>
        <v/>
      </c>
      <c r="P189" s="81" t="str" cm="1">
        <f t="array" aca="1" ref="P189" ca="1">IF(AND($A189&lt;&gt;"",$A189&lt;&gt;"fin"),IF(INDEX(Recettes!$A$2:$T$5000,$B189,P$1)="","",INDEX(Recettes!$A$2:$T$5000,$B189,P$1)),"")</f>
        <v/>
      </c>
      <c r="Q189" s="81" t="str" cm="1">
        <f t="array" aca="1" ref="Q189" ca="1">IF(AND($A189&lt;&gt;"",$A189&lt;&gt;"fin"),IF(INDEX(Recettes!$A$2:$T$5000,$B189,Q$1)="","",INDEX(Recettes!$A$2:$T$5000,$B189,Q$1)),"")</f>
        <v/>
      </c>
      <c r="R189" s="81" t="str" cm="1">
        <f t="array" aca="1" ref="R189" ca="1">IF(AND($A189&lt;&gt;"",$A189&lt;&gt;"fin"),IF(INDEX(Recettes!$A$2:$T$5000,$B189,R$1)="","",INDEX(Recettes!$A$2:$T$5000,$B189,R$1)),"")</f>
        <v/>
      </c>
      <c r="S189" s="81" t="str" cm="1">
        <f t="array" aca="1" ref="S189" ca="1">IF(AND($A189&lt;&gt;"",$A189&lt;&gt;"fin"),IF(INDEX(Recettes!$A$2:$T$5000,$B189,S$1)="","",INDEX(Recettes!$A$2:$T$5000,$B189,S$1)),"")</f>
        <v/>
      </c>
      <c r="T189" s="81" t="str" cm="1">
        <f t="array" aca="1" ref="T189" ca="1">IF(AND($A189&lt;&gt;"",$A189&lt;&gt;"fin"),IF(INDEX(Recettes!$A$2:$T$5000,$B189,T$1)="","",INDEX(Recettes!$A$2:$T$5000,$B189,T$1)),"")</f>
        <v/>
      </c>
    </row>
    <row r="190" spans="1:20" x14ac:dyDescent="0.25">
      <c r="A190" t="str">
        <f ca="1">IF(OR(A189="",A189="fin"),"",IF(ISNA(MATCH($F$3,OFFSET(Recettes!$F$2:$F$5000,B189,0),0)),"fin",MATCH($F$3,OFFSET(Recettes!$F$2:$F$5000,B189,0),0)))</f>
        <v/>
      </c>
      <c r="B190" t="str">
        <f t="shared" ca="1" si="2"/>
        <v/>
      </c>
      <c r="D190" s="79" t="str" cm="1">
        <f t="array" aca="1" ref="D190" ca="1">IF(AND($A190&lt;&gt;"",$A190&lt;&gt;"fin"),IF(INDEX(Recettes!$A$2:$O$5000,$B190,D$1)="","",INDEX(Recettes!$A$2:$O$5000,$B190,D$1)),"")</f>
        <v/>
      </c>
      <c r="E190" t="str" cm="1">
        <f t="array" aca="1" ref="E190" ca="1">IF(AND($A190&lt;&gt;"",$A190&lt;&gt;"fin"),IF(INDEX(Recettes!$A$2:$O$5000,$B190,E$1)="","",INDEX(Recettes!$A$2:$O$5000,$B190,E$1)),"")</f>
        <v/>
      </c>
      <c r="F190" t="str" cm="1">
        <f t="array" aca="1" ref="F190" ca="1">IF(AND($A190&lt;&gt;"",$A190&lt;&gt;"fin"),IF(INDEX(Recettes!$A$2:$O$5000,$B190,F$1)="","",INDEX(Recettes!$A$2:$O$5000,$B190,F$1)),"")</f>
        <v/>
      </c>
      <c r="G190" s="13" t="str" cm="1">
        <f t="array" aca="1" ref="G190" ca="1">IF(AND($A190&lt;&gt;"",$A190&lt;&gt;"fin"),IF(INDEX(Recettes!$A$2:$O$5000,$B190,G$1)="","",INDEX(Recettes!$A$2:$O$5000,$B190,G$1)),"")</f>
        <v/>
      </c>
      <c r="H190" s="11" t="str" cm="1">
        <f t="array" aca="1" ref="H190" ca="1">IF(AND($A190&lt;&gt;"",$A190&lt;&gt;"fin"),IF(INDEX(Recettes!$A$2:$O$5000,$B190,H$1)="","",INDEX(Recettes!$A$2:$O$5000,$B190,H$1)),"")</f>
        <v/>
      </c>
      <c r="I190" t="str" cm="1">
        <f t="array" aca="1" ref="I190" ca="1">IF(AND($A190&lt;&gt;"",$A190&lt;&gt;"fin"),IF(INDEX(Recettes!$A$2:$O$5000,$B190,I$1)="","",INDEX(Recettes!$A$2:$O$5000,$B190,I$1)),"")</f>
        <v/>
      </c>
      <c r="J190" s="81" t="str" cm="1">
        <f t="array" aca="1" ref="J190" ca="1">IF(AND($A190&lt;&gt;"",$A190&lt;&gt;"fin"),IF(INDEX(Recettes!$A$2:$O$5000,$B190,J$1)="","",INDEX(Recettes!$A$2:$O$5000,$B190,J$1)),"")</f>
        <v/>
      </c>
      <c r="K190" s="81" t="str" cm="1">
        <f t="array" aca="1" ref="K190" ca="1">IF(AND($A190&lt;&gt;"",$A190&lt;&gt;"fin"),IF(INDEX(Recettes!$A$2:$T$5000,$B190,K$1)="","",INDEX(Recettes!$A$2:$T$5000,$B190,K$1)),"")</f>
        <v/>
      </c>
      <c r="L190" s="81" t="str" cm="1">
        <f t="array" aca="1" ref="L190" ca="1">IF(AND($A190&lt;&gt;"",$A190&lt;&gt;"fin"),IF(INDEX(Recettes!$A$2:$T$5000,$B190,L$1)="","",INDEX(Recettes!$A$2:$T$5000,$B190,L$1)),"")</f>
        <v/>
      </c>
      <c r="M190" s="81" t="str" cm="1">
        <f t="array" aca="1" ref="M190" ca="1">IF(AND($A190&lt;&gt;"",$A190&lt;&gt;"fin"),IF(INDEX(Recettes!$A$2:$T$5000,$B190,M$1)="","",INDEX(Recettes!$A$2:$T$5000,$B190,M$1)),"")</f>
        <v/>
      </c>
      <c r="N190" s="81" t="str" cm="1">
        <f t="array" aca="1" ref="N190" ca="1">IF(AND($A190&lt;&gt;"",$A190&lt;&gt;"fin"),IF(INDEX(Recettes!$A$2:$T$5000,$B190,N$1)="","",INDEX(Recettes!$A$2:$T$5000,$B190,N$1)),"")</f>
        <v/>
      </c>
      <c r="O190" s="81" t="str" cm="1">
        <f t="array" aca="1" ref="O190" ca="1">IF(AND($A190&lt;&gt;"",$A190&lt;&gt;"fin"),IF(INDEX(Recettes!$A$2:$T$5000,$B190,O$1)="","",INDEX(Recettes!$A$2:$T$5000,$B190,O$1)),"")</f>
        <v/>
      </c>
      <c r="P190" s="81" t="str" cm="1">
        <f t="array" aca="1" ref="P190" ca="1">IF(AND($A190&lt;&gt;"",$A190&lt;&gt;"fin"),IF(INDEX(Recettes!$A$2:$T$5000,$B190,P$1)="","",INDEX(Recettes!$A$2:$T$5000,$B190,P$1)),"")</f>
        <v/>
      </c>
      <c r="Q190" s="81" t="str" cm="1">
        <f t="array" aca="1" ref="Q190" ca="1">IF(AND($A190&lt;&gt;"",$A190&lt;&gt;"fin"),IF(INDEX(Recettes!$A$2:$T$5000,$B190,Q$1)="","",INDEX(Recettes!$A$2:$T$5000,$B190,Q$1)),"")</f>
        <v/>
      </c>
      <c r="R190" s="81" t="str" cm="1">
        <f t="array" aca="1" ref="R190" ca="1">IF(AND($A190&lt;&gt;"",$A190&lt;&gt;"fin"),IF(INDEX(Recettes!$A$2:$T$5000,$B190,R$1)="","",INDEX(Recettes!$A$2:$T$5000,$B190,R$1)),"")</f>
        <v/>
      </c>
      <c r="S190" s="81" t="str" cm="1">
        <f t="array" aca="1" ref="S190" ca="1">IF(AND($A190&lt;&gt;"",$A190&lt;&gt;"fin"),IF(INDEX(Recettes!$A$2:$T$5000,$B190,S$1)="","",INDEX(Recettes!$A$2:$T$5000,$B190,S$1)),"")</f>
        <v/>
      </c>
      <c r="T190" s="81" t="str" cm="1">
        <f t="array" aca="1" ref="T190" ca="1">IF(AND($A190&lt;&gt;"",$A190&lt;&gt;"fin"),IF(INDEX(Recettes!$A$2:$T$5000,$B190,T$1)="","",INDEX(Recettes!$A$2:$T$5000,$B190,T$1)),"")</f>
        <v/>
      </c>
    </row>
    <row r="191" spans="1:20" x14ac:dyDescent="0.25">
      <c r="A191" t="str">
        <f ca="1">IF(OR(A190="",A190="fin"),"",IF(ISNA(MATCH($F$3,OFFSET(Recettes!$F$2:$F$5000,B190,0),0)),"fin",MATCH($F$3,OFFSET(Recettes!$F$2:$F$5000,B190,0),0)))</f>
        <v/>
      </c>
      <c r="B191" t="str">
        <f t="shared" ca="1" si="2"/>
        <v/>
      </c>
      <c r="D191" s="79" t="str" cm="1">
        <f t="array" aca="1" ref="D191" ca="1">IF(AND($A191&lt;&gt;"",$A191&lt;&gt;"fin"),IF(INDEX(Recettes!$A$2:$O$5000,$B191,D$1)="","",INDEX(Recettes!$A$2:$O$5000,$B191,D$1)),"")</f>
        <v/>
      </c>
      <c r="E191" t="str" cm="1">
        <f t="array" aca="1" ref="E191" ca="1">IF(AND($A191&lt;&gt;"",$A191&lt;&gt;"fin"),IF(INDEX(Recettes!$A$2:$O$5000,$B191,E$1)="","",INDEX(Recettes!$A$2:$O$5000,$B191,E$1)),"")</f>
        <v/>
      </c>
      <c r="F191" t="str" cm="1">
        <f t="array" aca="1" ref="F191" ca="1">IF(AND($A191&lt;&gt;"",$A191&lt;&gt;"fin"),IF(INDEX(Recettes!$A$2:$O$5000,$B191,F$1)="","",INDEX(Recettes!$A$2:$O$5000,$B191,F$1)),"")</f>
        <v/>
      </c>
      <c r="G191" s="13" t="str" cm="1">
        <f t="array" aca="1" ref="G191" ca="1">IF(AND($A191&lt;&gt;"",$A191&lt;&gt;"fin"),IF(INDEX(Recettes!$A$2:$O$5000,$B191,G$1)="","",INDEX(Recettes!$A$2:$O$5000,$B191,G$1)),"")</f>
        <v/>
      </c>
      <c r="H191" s="11" t="str" cm="1">
        <f t="array" aca="1" ref="H191" ca="1">IF(AND($A191&lt;&gt;"",$A191&lt;&gt;"fin"),IF(INDEX(Recettes!$A$2:$O$5000,$B191,H$1)="","",INDEX(Recettes!$A$2:$O$5000,$B191,H$1)),"")</f>
        <v/>
      </c>
      <c r="I191" t="str" cm="1">
        <f t="array" aca="1" ref="I191" ca="1">IF(AND($A191&lt;&gt;"",$A191&lt;&gt;"fin"),IF(INDEX(Recettes!$A$2:$O$5000,$B191,I$1)="","",INDEX(Recettes!$A$2:$O$5000,$B191,I$1)),"")</f>
        <v/>
      </c>
      <c r="J191" s="81" t="str" cm="1">
        <f t="array" aca="1" ref="J191" ca="1">IF(AND($A191&lt;&gt;"",$A191&lt;&gt;"fin"),IF(INDEX(Recettes!$A$2:$O$5000,$B191,J$1)="","",INDEX(Recettes!$A$2:$O$5000,$B191,J$1)),"")</f>
        <v/>
      </c>
      <c r="K191" s="81" t="str" cm="1">
        <f t="array" aca="1" ref="K191" ca="1">IF(AND($A191&lt;&gt;"",$A191&lt;&gt;"fin"),IF(INDEX(Recettes!$A$2:$T$5000,$B191,K$1)="","",INDEX(Recettes!$A$2:$T$5000,$B191,K$1)),"")</f>
        <v/>
      </c>
      <c r="L191" s="81" t="str" cm="1">
        <f t="array" aca="1" ref="L191" ca="1">IF(AND($A191&lt;&gt;"",$A191&lt;&gt;"fin"),IF(INDEX(Recettes!$A$2:$T$5000,$B191,L$1)="","",INDEX(Recettes!$A$2:$T$5000,$B191,L$1)),"")</f>
        <v/>
      </c>
      <c r="M191" s="81" t="str" cm="1">
        <f t="array" aca="1" ref="M191" ca="1">IF(AND($A191&lt;&gt;"",$A191&lt;&gt;"fin"),IF(INDEX(Recettes!$A$2:$T$5000,$B191,M$1)="","",INDEX(Recettes!$A$2:$T$5000,$B191,M$1)),"")</f>
        <v/>
      </c>
      <c r="N191" s="81" t="str" cm="1">
        <f t="array" aca="1" ref="N191" ca="1">IF(AND($A191&lt;&gt;"",$A191&lt;&gt;"fin"),IF(INDEX(Recettes!$A$2:$T$5000,$B191,N$1)="","",INDEX(Recettes!$A$2:$T$5000,$B191,N$1)),"")</f>
        <v/>
      </c>
      <c r="O191" s="81" t="str" cm="1">
        <f t="array" aca="1" ref="O191" ca="1">IF(AND($A191&lt;&gt;"",$A191&lt;&gt;"fin"),IF(INDEX(Recettes!$A$2:$T$5000,$B191,O$1)="","",INDEX(Recettes!$A$2:$T$5000,$B191,O$1)),"")</f>
        <v/>
      </c>
      <c r="P191" s="81" t="str" cm="1">
        <f t="array" aca="1" ref="P191" ca="1">IF(AND($A191&lt;&gt;"",$A191&lt;&gt;"fin"),IF(INDEX(Recettes!$A$2:$T$5000,$B191,P$1)="","",INDEX(Recettes!$A$2:$T$5000,$B191,P$1)),"")</f>
        <v/>
      </c>
      <c r="Q191" s="81" t="str" cm="1">
        <f t="array" aca="1" ref="Q191" ca="1">IF(AND($A191&lt;&gt;"",$A191&lt;&gt;"fin"),IF(INDEX(Recettes!$A$2:$T$5000,$B191,Q$1)="","",INDEX(Recettes!$A$2:$T$5000,$B191,Q$1)),"")</f>
        <v/>
      </c>
      <c r="R191" s="81" t="str" cm="1">
        <f t="array" aca="1" ref="R191" ca="1">IF(AND($A191&lt;&gt;"",$A191&lt;&gt;"fin"),IF(INDEX(Recettes!$A$2:$T$5000,$B191,R$1)="","",INDEX(Recettes!$A$2:$T$5000,$B191,R$1)),"")</f>
        <v/>
      </c>
      <c r="S191" s="81" t="str" cm="1">
        <f t="array" aca="1" ref="S191" ca="1">IF(AND($A191&lt;&gt;"",$A191&lt;&gt;"fin"),IF(INDEX(Recettes!$A$2:$T$5000,$B191,S$1)="","",INDEX(Recettes!$A$2:$T$5000,$B191,S$1)),"")</f>
        <v/>
      </c>
      <c r="T191" s="81" t="str" cm="1">
        <f t="array" aca="1" ref="T191" ca="1">IF(AND($A191&lt;&gt;"",$A191&lt;&gt;"fin"),IF(INDEX(Recettes!$A$2:$T$5000,$B191,T$1)="","",INDEX(Recettes!$A$2:$T$5000,$B191,T$1)),"")</f>
        <v/>
      </c>
    </row>
    <row r="192" spans="1:20" x14ac:dyDescent="0.25">
      <c r="A192" t="str">
        <f ca="1">IF(OR(A191="",A191="fin"),"",IF(ISNA(MATCH($F$3,OFFSET(Recettes!$F$2:$F$5000,B191,0),0)),"fin",MATCH($F$3,OFFSET(Recettes!$F$2:$F$5000,B191,0),0)))</f>
        <v/>
      </c>
      <c r="B192" t="str">
        <f t="shared" ca="1" si="2"/>
        <v/>
      </c>
      <c r="D192" s="79" t="str" cm="1">
        <f t="array" aca="1" ref="D192" ca="1">IF(AND($A192&lt;&gt;"",$A192&lt;&gt;"fin"),IF(INDEX(Recettes!$A$2:$O$5000,$B192,D$1)="","",INDEX(Recettes!$A$2:$O$5000,$B192,D$1)),"")</f>
        <v/>
      </c>
      <c r="E192" t="str" cm="1">
        <f t="array" aca="1" ref="E192" ca="1">IF(AND($A192&lt;&gt;"",$A192&lt;&gt;"fin"),IF(INDEX(Recettes!$A$2:$O$5000,$B192,E$1)="","",INDEX(Recettes!$A$2:$O$5000,$B192,E$1)),"")</f>
        <v/>
      </c>
      <c r="F192" t="str" cm="1">
        <f t="array" aca="1" ref="F192" ca="1">IF(AND($A192&lt;&gt;"",$A192&lt;&gt;"fin"),IF(INDEX(Recettes!$A$2:$O$5000,$B192,F$1)="","",INDEX(Recettes!$A$2:$O$5000,$B192,F$1)),"")</f>
        <v/>
      </c>
      <c r="G192" s="13" t="str" cm="1">
        <f t="array" aca="1" ref="G192" ca="1">IF(AND($A192&lt;&gt;"",$A192&lt;&gt;"fin"),IF(INDEX(Recettes!$A$2:$O$5000,$B192,G$1)="","",INDEX(Recettes!$A$2:$O$5000,$B192,G$1)),"")</f>
        <v/>
      </c>
      <c r="H192" s="11" t="str" cm="1">
        <f t="array" aca="1" ref="H192" ca="1">IF(AND($A192&lt;&gt;"",$A192&lt;&gt;"fin"),IF(INDEX(Recettes!$A$2:$O$5000,$B192,H$1)="","",INDEX(Recettes!$A$2:$O$5000,$B192,H$1)),"")</f>
        <v/>
      </c>
      <c r="I192" t="str" cm="1">
        <f t="array" aca="1" ref="I192" ca="1">IF(AND($A192&lt;&gt;"",$A192&lt;&gt;"fin"),IF(INDEX(Recettes!$A$2:$O$5000,$B192,I$1)="","",INDEX(Recettes!$A$2:$O$5000,$B192,I$1)),"")</f>
        <v/>
      </c>
      <c r="J192" s="81" t="str" cm="1">
        <f t="array" aca="1" ref="J192" ca="1">IF(AND($A192&lt;&gt;"",$A192&lt;&gt;"fin"),IF(INDEX(Recettes!$A$2:$O$5000,$B192,J$1)="","",INDEX(Recettes!$A$2:$O$5000,$B192,J$1)),"")</f>
        <v/>
      </c>
      <c r="K192" s="81" t="str" cm="1">
        <f t="array" aca="1" ref="K192" ca="1">IF(AND($A192&lt;&gt;"",$A192&lt;&gt;"fin"),IF(INDEX(Recettes!$A$2:$T$5000,$B192,K$1)="","",INDEX(Recettes!$A$2:$T$5000,$B192,K$1)),"")</f>
        <v/>
      </c>
      <c r="L192" s="81" t="str" cm="1">
        <f t="array" aca="1" ref="L192" ca="1">IF(AND($A192&lt;&gt;"",$A192&lt;&gt;"fin"),IF(INDEX(Recettes!$A$2:$T$5000,$B192,L$1)="","",INDEX(Recettes!$A$2:$T$5000,$B192,L$1)),"")</f>
        <v/>
      </c>
      <c r="M192" s="81" t="str" cm="1">
        <f t="array" aca="1" ref="M192" ca="1">IF(AND($A192&lt;&gt;"",$A192&lt;&gt;"fin"),IF(INDEX(Recettes!$A$2:$T$5000,$B192,M$1)="","",INDEX(Recettes!$A$2:$T$5000,$B192,M$1)),"")</f>
        <v/>
      </c>
      <c r="N192" s="81" t="str" cm="1">
        <f t="array" aca="1" ref="N192" ca="1">IF(AND($A192&lt;&gt;"",$A192&lt;&gt;"fin"),IF(INDEX(Recettes!$A$2:$T$5000,$B192,N$1)="","",INDEX(Recettes!$A$2:$T$5000,$B192,N$1)),"")</f>
        <v/>
      </c>
      <c r="O192" s="81" t="str" cm="1">
        <f t="array" aca="1" ref="O192" ca="1">IF(AND($A192&lt;&gt;"",$A192&lt;&gt;"fin"),IF(INDEX(Recettes!$A$2:$T$5000,$B192,O$1)="","",INDEX(Recettes!$A$2:$T$5000,$B192,O$1)),"")</f>
        <v/>
      </c>
      <c r="P192" s="81" t="str" cm="1">
        <f t="array" aca="1" ref="P192" ca="1">IF(AND($A192&lt;&gt;"",$A192&lt;&gt;"fin"),IF(INDEX(Recettes!$A$2:$T$5000,$B192,P$1)="","",INDEX(Recettes!$A$2:$T$5000,$B192,P$1)),"")</f>
        <v/>
      </c>
      <c r="Q192" s="81" t="str" cm="1">
        <f t="array" aca="1" ref="Q192" ca="1">IF(AND($A192&lt;&gt;"",$A192&lt;&gt;"fin"),IF(INDEX(Recettes!$A$2:$T$5000,$B192,Q$1)="","",INDEX(Recettes!$A$2:$T$5000,$B192,Q$1)),"")</f>
        <v/>
      </c>
      <c r="R192" s="81" t="str" cm="1">
        <f t="array" aca="1" ref="R192" ca="1">IF(AND($A192&lt;&gt;"",$A192&lt;&gt;"fin"),IF(INDEX(Recettes!$A$2:$T$5000,$B192,R$1)="","",INDEX(Recettes!$A$2:$T$5000,$B192,R$1)),"")</f>
        <v/>
      </c>
      <c r="S192" s="81" t="str" cm="1">
        <f t="array" aca="1" ref="S192" ca="1">IF(AND($A192&lt;&gt;"",$A192&lt;&gt;"fin"),IF(INDEX(Recettes!$A$2:$T$5000,$B192,S$1)="","",INDEX(Recettes!$A$2:$T$5000,$B192,S$1)),"")</f>
        <v/>
      </c>
      <c r="T192" s="81" t="str" cm="1">
        <f t="array" aca="1" ref="T192" ca="1">IF(AND($A192&lt;&gt;"",$A192&lt;&gt;"fin"),IF(INDEX(Recettes!$A$2:$T$5000,$B192,T$1)="","",INDEX(Recettes!$A$2:$T$5000,$B192,T$1)),"")</f>
        <v/>
      </c>
    </row>
    <row r="193" spans="1:20" x14ac:dyDescent="0.25">
      <c r="A193" t="str">
        <f ca="1">IF(OR(A192="",A192="fin"),"",IF(ISNA(MATCH($F$3,OFFSET(Recettes!$F$2:$F$5000,B192,0),0)),"fin",MATCH($F$3,OFFSET(Recettes!$F$2:$F$5000,B192,0),0)))</f>
        <v/>
      </c>
      <c r="B193" t="str">
        <f t="shared" ca="1" si="2"/>
        <v/>
      </c>
      <c r="D193" s="79" t="str" cm="1">
        <f t="array" aca="1" ref="D193" ca="1">IF(AND($A193&lt;&gt;"",$A193&lt;&gt;"fin"),IF(INDEX(Recettes!$A$2:$O$5000,$B193,D$1)="","",INDEX(Recettes!$A$2:$O$5000,$B193,D$1)),"")</f>
        <v/>
      </c>
      <c r="E193" t="str" cm="1">
        <f t="array" aca="1" ref="E193" ca="1">IF(AND($A193&lt;&gt;"",$A193&lt;&gt;"fin"),IF(INDEX(Recettes!$A$2:$O$5000,$B193,E$1)="","",INDEX(Recettes!$A$2:$O$5000,$B193,E$1)),"")</f>
        <v/>
      </c>
      <c r="F193" t="str" cm="1">
        <f t="array" aca="1" ref="F193" ca="1">IF(AND($A193&lt;&gt;"",$A193&lt;&gt;"fin"),IF(INDEX(Recettes!$A$2:$O$5000,$B193,F$1)="","",INDEX(Recettes!$A$2:$O$5000,$B193,F$1)),"")</f>
        <v/>
      </c>
      <c r="G193" s="13" t="str" cm="1">
        <f t="array" aca="1" ref="G193" ca="1">IF(AND($A193&lt;&gt;"",$A193&lt;&gt;"fin"),IF(INDEX(Recettes!$A$2:$O$5000,$B193,G$1)="","",INDEX(Recettes!$A$2:$O$5000,$B193,G$1)),"")</f>
        <v/>
      </c>
      <c r="H193" s="11" t="str" cm="1">
        <f t="array" aca="1" ref="H193" ca="1">IF(AND($A193&lt;&gt;"",$A193&lt;&gt;"fin"),IF(INDEX(Recettes!$A$2:$O$5000,$B193,H$1)="","",INDEX(Recettes!$A$2:$O$5000,$B193,H$1)),"")</f>
        <v/>
      </c>
      <c r="I193" t="str" cm="1">
        <f t="array" aca="1" ref="I193" ca="1">IF(AND($A193&lt;&gt;"",$A193&lt;&gt;"fin"),IF(INDEX(Recettes!$A$2:$O$5000,$B193,I$1)="","",INDEX(Recettes!$A$2:$O$5000,$B193,I$1)),"")</f>
        <v/>
      </c>
      <c r="J193" s="81" t="str" cm="1">
        <f t="array" aca="1" ref="J193" ca="1">IF(AND($A193&lt;&gt;"",$A193&lt;&gt;"fin"),IF(INDEX(Recettes!$A$2:$O$5000,$B193,J$1)="","",INDEX(Recettes!$A$2:$O$5000,$B193,J$1)),"")</f>
        <v/>
      </c>
      <c r="K193" s="81" t="str" cm="1">
        <f t="array" aca="1" ref="K193" ca="1">IF(AND($A193&lt;&gt;"",$A193&lt;&gt;"fin"),IF(INDEX(Recettes!$A$2:$T$5000,$B193,K$1)="","",INDEX(Recettes!$A$2:$T$5000,$B193,K$1)),"")</f>
        <v/>
      </c>
      <c r="L193" s="81" t="str" cm="1">
        <f t="array" aca="1" ref="L193" ca="1">IF(AND($A193&lt;&gt;"",$A193&lt;&gt;"fin"),IF(INDEX(Recettes!$A$2:$T$5000,$B193,L$1)="","",INDEX(Recettes!$A$2:$T$5000,$B193,L$1)),"")</f>
        <v/>
      </c>
      <c r="M193" s="81" t="str" cm="1">
        <f t="array" aca="1" ref="M193" ca="1">IF(AND($A193&lt;&gt;"",$A193&lt;&gt;"fin"),IF(INDEX(Recettes!$A$2:$T$5000,$B193,M$1)="","",INDEX(Recettes!$A$2:$T$5000,$B193,M$1)),"")</f>
        <v/>
      </c>
      <c r="N193" s="81" t="str" cm="1">
        <f t="array" aca="1" ref="N193" ca="1">IF(AND($A193&lt;&gt;"",$A193&lt;&gt;"fin"),IF(INDEX(Recettes!$A$2:$T$5000,$B193,N$1)="","",INDEX(Recettes!$A$2:$T$5000,$B193,N$1)),"")</f>
        <v/>
      </c>
      <c r="O193" s="81" t="str" cm="1">
        <f t="array" aca="1" ref="O193" ca="1">IF(AND($A193&lt;&gt;"",$A193&lt;&gt;"fin"),IF(INDEX(Recettes!$A$2:$T$5000,$B193,O$1)="","",INDEX(Recettes!$A$2:$T$5000,$B193,O$1)),"")</f>
        <v/>
      </c>
      <c r="P193" s="81" t="str" cm="1">
        <f t="array" aca="1" ref="P193" ca="1">IF(AND($A193&lt;&gt;"",$A193&lt;&gt;"fin"),IF(INDEX(Recettes!$A$2:$T$5000,$B193,P$1)="","",INDEX(Recettes!$A$2:$T$5000,$B193,P$1)),"")</f>
        <v/>
      </c>
      <c r="Q193" s="81" t="str" cm="1">
        <f t="array" aca="1" ref="Q193" ca="1">IF(AND($A193&lt;&gt;"",$A193&lt;&gt;"fin"),IF(INDEX(Recettes!$A$2:$T$5000,$B193,Q$1)="","",INDEX(Recettes!$A$2:$T$5000,$B193,Q$1)),"")</f>
        <v/>
      </c>
      <c r="R193" s="81" t="str" cm="1">
        <f t="array" aca="1" ref="R193" ca="1">IF(AND($A193&lt;&gt;"",$A193&lt;&gt;"fin"),IF(INDEX(Recettes!$A$2:$T$5000,$B193,R$1)="","",INDEX(Recettes!$A$2:$T$5000,$B193,R$1)),"")</f>
        <v/>
      </c>
      <c r="S193" s="81" t="str" cm="1">
        <f t="array" aca="1" ref="S193" ca="1">IF(AND($A193&lt;&gt;"",$A193&lt;&gt;"fin"),IF(INDEX(Recettes!$A$2:$T$5000,$B193,S$1)="","",INDEX(Recettes!$A$2:$T$5000,$B193,S$1)),"")</f>
        <v/>
      </c>
      <c r="T193" s="81" t="str" cm="1">
        <f t="array" aca="1" ref="T193" ca="1">IF(AND($A193&lt;&gt;"",$A193&lt;&gt;"fin"),IF(INDEX(Recettes!$A$2:$T$5000,$B193,T$1)="","",INDEX(Recettes!$A$2:$T$5000,$B193,T$1)),"")</f>
        <v/>
      </c>
    </row>
    <row r="194" spans="1:20" x14ac:dyDescent="0.25">
      <c r="A194" t="str">
        <f ca="1">IF(OR(A193="",A193="fin"),"",IF(ISNA(MATCH($F$3,OFFSET(Recettes!$F$2:$F$5000,B193,0),0)),"fin",MATCH($F$3,OFFSET(Recettes!$F$2:$F$5000,B193,0),0)))</f>
        <v/>
      </c>
      <c r="B194" t="str">
        <f t="shared" ca="1" si="2"/>
        <v/>
      </c>
      <c r="D194" s="79" t="str" cm="1">
        <f t="array" aca="1" ref="D194" ca="1">IF(AND($A194&lt;&gt;"",$A194&lt;&gt;"fin"),IF(INDEX(Recettes!$A$2:$O$5000,$B194,D$1)="","",INDEX(Recettes!$A$2:$O$5000,$B194,D$1)),"")</f>
        <v/>
      </c>
      <c r="E194" t="str" cm="1">
        <f t="array" aca="1" ref="E194" ca="1">IF(AND($A194&lt;&gt;"",$A194&lt;&gt;"fin"),IF(INDEX(Recettes!$A$2:$O$5000,$B194,E$1)="","",INDEX(Recettes!$A$2:$O$5000,$B194,E$1)),"")</f>
        <v/>
      </c>
      <c r="F194" t="str" cm="1">
        <f t="array" aca="1" ref="F194" ca="1">IF(AND($A194&lt;&gt;"",$A194&lt;&gt;"fin"),IF(INDEX(Recettes!$A$2:$O$5000,$B194,F$1)="","",INDEX(Recettes!$A$2:$O$5000,$B194,F$1)),"")</f>
        <v/>
      </c>
      <c r="G194" s="13" t="str" cm="1">
        <f t="array" aca="1" ref="G194" ca="1">IF(AND($A194&lt;&gt;"",$A194&lt;&gt;"fin"),IF(INDEX(Recettes!$A$2:$O$5000,$B194,G$1)="","",INDEX(Recettes!$A$2:$O$5000,$B194,G$1)),"")</f>
        <v/>
      </c>
      <c r="H194" s="11" t="str" cm="1">
        <f t="array" aca="1" ref="H194" ca="1">IF(AND($A194&lt;&gt;"",$A194&lt;&gt;"fin"),IF(INDEX(Recettes!$A$2:$O$5000,$B194,H$1)="","",INDEX(Recettes!$A$2:$O$5000,$B194,H$1)),"")</f>
        <v/>
      </c>
      <c r="I194" t="str" cm="1">
        <f t="array" aca="1" ref="I194" ca="1">IF(AND($A194&lt;&gt;"",$A194&lt;&gt;"fin"),IF(INDEX(Recettes!$A$2:$O$5000,$B194,I$1)="","",INDEX(Recettes!$A$2:$O$5000,$B194,I$1)),"")</f>
        <v/>
      </c>
      <c r="J194" s="81" t="str" cm="1">
        <f t="array" aca="1" ref="J194" ca="1">IF(AND($A194&lt;&gt;"",$A194&lt;&gt;"fin"),IF(INDEX(Recettes!$A$2:$O$5000,$B194,J$1)="","",INDEX(Recettes!$A$2:$O$5000,$B194,J$1)),"")</f>
        <v/>
      </c>
      <c r="K194" s="81" t="str" cm="1">
        <f t="array" aca="1" ref="K194" ca="1">IF(AND($A194&lt;&gt;"",$A194&lt;&gt;"fin"),IF(INDEX(Recettes!$A$2:$T$5000,$B194,K$1)="","",INDEX(Recettes!$A$2:$T$5000,$B194,K$1)),"")</f>
        <v/>
      </c>
      <c r="L194" s="81" t="str" cm="1">
        <f t="array" aca="1" ref="L194" ca="1">IF(AND($A194&lt;&gt;"",$A194&lt;&gt;"fin"),IF(INDEX(Recettes!$A$2:$T$5000,$B194,L$1)="","",INDEX(Recettes!$A$2:$T$5000,$B194,L$1)),"")</f>
        <v/>
      </c>
      <c r="M194" s="81" t="str" cm="1">
        <f t="array" aca="1" ref="M194" ca="1">IF(AND($A194&lt;&gt;"",$A194&lt;&gt;"fin"),IF(INDEX(Recettes!$A$2:$T$5000,$B194,M$1)="","",INDEX(Recettes!$A$2:$T$5000,$B194,M$1)),"")</f>
        <v/>
      </c>
      <c r="N194" s="81" t="str" cm="1">
        <f t="array" aca="1" ref="N194" ca="1">IF(AND($A194&lt;&gt;"",$A194&lt;&gt;"fin"),IF(INDEX(Recettes!$A$2:$T$5000,$B194,N$1)="","",INDEX(Recettes!$A$2:$T$5000,$B194,N$1)),"")</f>
        <v/>
      </c>
      <c r="O194" s="81" t="str" cm="1">
        <f t="array" aca="1" ref="O194" ca="1">IF(AND($A194&lt;&gt;"",$A194&lt;&gt;"fin"),IF(INDEX(Recettes!$A$2:$T$5000,$B194,O$1)="","",INDEX(Recettes!$A$2:$T$5000,$B194,O$1)),"")</f>
        <v/>
      </c>
      <c r="P194" s="81" t="str" cm="1">
        <f t="array" aca="1" ref="P194" ca="1">IF(AND($A194&lt;&gt;"",$A194&lt;&gt;"fin"),IF(INDEX(Recettes!$A$2:$T$5000,$B194,P$1)="","",INDEX(Recettes!$A$2:$T$5000,$B194,P$1)),"")</f>
        <v/>
      </c>
      <c r="Q194" s="81" t="str" cm="1">
        <f t="array" aca="1" ref="Q194" ca="1">IF(AND($A194&lt;&gt;"",$A194&lt;&gt;"fin"),IF(INDEX(Recettes!$A$2:$T$5000,$B194,Q$1)="","",INDEX(Recettes!$A$2:$T$5000,$B194,Q$1)),"")</f>
        <v/>
      </c>
      <c r="R194" s="81" t="str" cm="1">
        <f t="array" aca="1" ref="R194" ca="1">IF(AND($A194&lt;&gt;"",$A194&lt;&gt;"fin"),IF(INDEX(Recettes!$A$2:$T$5000,$B194,R$1)="","",INDEX(Recettes!$A$2:$T$5000,$B194,R$1)),"")</f>
        <v/>
      </c>
      <c r="S194" s="81" t="str" cm="1">
        <f t="array" aca="1" ref="S194" ca="1">IF(AND($A194&lt;&gt;"",$A194&lt;&gt;"fin"),IF(INDEX(Recettes!$A$2:$T$5000,$B194,S$1)="","",INDEX(Recettes!$A$2:$T$5000,$B194,S$1)),"")</f>
        <v/>
      </c>
      <c r="T194" s="81" t="str" cm="1">
        <f t="array" aca="1" ref="T194" ca="1">IF(AND($A194&lt;&gt;"",$A194&lt;&gt;"fin"),IF(INDEX(Recettes!$A$2:$T$5000,$B194,T$1)="","",INDEX(Recettes!$A$2:$T$5000,$B194,T$1)),"")</f>
        <v/>
      </c>
    </row>
    <row r="195" spans="1:20" x14ac:dyDescent="0.25">
      <c r="A195" t="str">
        <f ca="1">IF(OR(A194="",A194="fin"),"",IF(ISNA(MATCH($F$3,OFFSET(Recettes!$F$2:$F$5000,B194,0),0)),"fin",MATCH($F$3,OFFSET(Recettes!$F$2:$F$5000,B194,0),0)))</f>
        <v/>
      </c>
      <c r="B195" t="str">
        <f t="shared" ca="1" si="2"/>
        <v/>
      </c>
      <c r="D195" s="79" t="str" cm="1">
        <f t="array" aca="1" ref="D195" ca="1">IF(AND($A195&lt;&gt;"",$A195&lt;&gt;"fin"),IF(INDEX(Recettes!$A$2:$O$5000,$B195,D$1)="","",INDEX(Recettes!$A$2:$O$5000,$B195,D$1)),"")</f>
        <v/>
      </c>
      <c r="E195" t="str" cm="1">
        <f t="array" aca="1" ref="E195" ca="1">IF(AND($A195&lt;&gt;"",$A195&lt;&gt;"fin"),IF(INDEX(Recettes!$A$2:$O$5000,$B195,E$1)="","",INDEX(Recettes!$A$2:$O$5000,$B195,E$1)),"")</f>
        <v/>
      </c>
      <c r="F195" t="str" cm="1">
        <f t="array" aca="1" ref="F195" ca="1">IF(AND($A195&lt;&gt;"",$A195&lt;&gt;"fin"),IF(INDEX(Recettes!$A$2:$O$5000,$B195,F$1)="","",INDEX(Recettes!$A$2:$O$5000,$B195,F$1)),"")</f>
        <v/>
      </c>
      <c r="G195" s="13" t="str" cm="1">
        <f t="array" aca="1" ref="G195" ca="1">IF(AND($A195&lt;&gt;"",$A195&lt;&gt;"fin"),IF(INDEX(Recettes!$A$2:$O$5000,$B195,G$1)="","",INDEX(Recettes!$A$2:$O$5000,$B195,G$1)),"")</f>
        <v/>
      </c>
      <c r="H195" s="11" t="str" cm="1">
        <f t="array" aca="1" ref="H195" ca="1">IF(AND($A195&lt;&gt;"",$A195&lt;&gt;"fin"),IF(INDEX(Recettes!$A$2:$O$5000,$B195,H$1)="","",INDEX(Recettes!$A$2:$O$5000,$B195,H$1)),"")</f>
        <v/>
      </c>
      <c r="I195" t="str" cm="1">
        <f t="array" aca="1" ref="I195" ca="1">IF(AND($A195&lt;&gt;"",$A195&lt;&gt;"fin"),IF(INDEX(Recettes!$A$2:$O$5000,$B195,I$1)="","",INDEX(Recettes!$A$2:$O$5000,$B195,I$1)),"")</f>
        <v/>
      </c>
      <c r="J195" s="81" t="str" cm="1">
        <f t="array" aca="1" ref="J195" ca="1">IF(AND($A195&lt;&gt;"",$A195&lt;&gt;"fin"),IF(INDEX(Recettes!$A$2:$O$5000,$B195,J$1)="","",INDEX(Recettes!$A$2:$O$5000,$B195,J$1)),"")</f>
        <v/>
      </c>
      <c r="K195" s="81" t="str" cm="1">
        <f t="array" aca="1" ref="K195" ca="1">IF(AND($A195&lt;&gt;"",$A195&lt;&gt;"fin"),IF(INDEX(Recettes!$A$2:$T$5000,$B195,K$1)="","",INDEX(Recettes!$A$2:$T$5000,$B195,K$1)),"")</f>
        <v/>
      </c>
      <c r="L195" s="81" t="str" cm="1">
        <f t="array" aca="1" ref="L195" ca="1">IF(AND($A195&lt;&gt;"",$A195&lt;&gt;"fin"),IF(INDEX(Recettes!$A$2:$T$5000,$B195,L$1)="","",INDEX(Recettes!$A$2:$T$5000,$B195,L$1)),"")</f>
        <v/>
      </c>
      <c r="M195" s="81" t="str" cm="1">
        <f t="array" aca="1" ref="M195" ca="1">IF(AND($A195&lt;&gt;"",$A195&lt;&gt;"fin"),IF(INDEX(Recettes!$A$2:$T$5000,$B195,M$1)="","",INDEX(Recettes!$A$2:$T$5000,$B195,M$1)),"")</f>
        <v/>
      </c>
      <c r="N195" s="81" t="str" cm="1">
        <f t="array" aca="1" ref="N195" ca="1">IF(AND($A195&lt;&gt;"",$A195&lt;&gt;"fin"),IF(INDEX(Recettes!$A$2:$T$5000,$B195,N$1)="","",INDEX(Recettes!$A$2:$T$5000,$B195,N$1)),"")</f>
        <v/>
      </c>
      <c r="O195" s="81" t="str" cm="1">
        <f t="array" aca="1" ref="O195" ca="1">IF(AND($A195&lt;&gt;"",$A195&lt;&gt;"fin"),IF(INDEX(Recettes!$A$2:$T$5000,$B195,O$1)="","",INDEX(Recettes!$A$2:$T$5000,$B195,O$1)),"")</f>
        <v/>
      </c>
      <c r="P195" s="81" t="str" cm="1">
        <f t="array" aca="1" ref="P195" ca="1">IF(AND($A195&lt;&gt;"",$A195&lt;&gt;"fin"),IF(INDEX(Recettes!$A$2:$T$5000,$B195,P$1)="","",INDEX(Recettes!$A$2:$T$5000,$B195,P$1)),"")</f>
        <v/>
      </c>
      <c r="Q195" s="81" t="str" cm="1">
        <f t="array" aca="1" ref="Q195" ca="1">IF(AND($A195&lt;&gt;"",$A195&lt;&gt;"fin"),IF(INDEX(Recettes!$A$2:$T$5000,$B195,Q$1)="","",INDEX(Recettes!$A$2:$T$5000,$B195,Q$1)),"")</f>
        <v/>
      </c>
      <c r="R195" s="81" t="str" cm="1">
        <f t="array" aca="1" ref="R195" ca="1">IF(AND($A195&lt;&gt;"",$A195&lt;&gt;"fin"),IF(INDEX(Recettes!$A$2:$T$5000,$B195,R$1)="","",INDEX(Recettes!$A$2:$T$5000,$B195,R$1)),"")</f>
        <v/>
      </c>
      <c r="S195" s="81" t="str" cm="1">
        <f t="array" aca="1" ref="S195" ca="1">IF(AND($A195&lt;&gt;"",$A195&lt;&gt;"fin"),IF(INDEX(Recettes!$A$2:$T$5000,$B195,S$1)="","",INDEX(Recettes!$A$2:$T$5000,$B195,S$1)),"")</f>
        <v/>
      </c>
      <c r="T195" s="81" t="str" cm="1">
        <f t="array" aca="1" ref="T195" ca="1">IF(AND($A195&lt;&gt;"",$A195&lt;&gt;"fin"),IF(INDEX(Recettes!$A$2:$T$5000,$B195,T$1)="","",INDEX(Recettes!$A$2:$T$5000,$B195,T$1)),"")</f>
        <v/>
      </c>
    </row>
    <row r="196" spans="1:20" x14ac:dyDescent="0.25">
      <c r="A196" t="str">
        <f ca="1">IF(OR(A195="",A195="fin"),"",IF(ISNA(MATCH($F$3,OFFSET(Recettes!$F$2:$F$5000,B195,0),0)),"fin",MATCH($F$3,OFFSET(Recettes!$F$2:$F$5000,B195,0),0)))</f>
        <v/>
      </c>
      <c r="B196" t="str">
        <f t="shared" ca="1" si="2"/>
        <v/>
      </c>
      <c r="D196" s="79" t="str" cm="1">
        <f t="array" aca="1" ref="D196" ca="1">IF(AND($A196&lt;&gt;"",$A196&lt;&gt;"fin"),IF(INDEX(Recettes!$A$2:$O$5000,$B196,D$1)="","",INDEX(Recettes!$A$2:$O$5000,$B196,D$1)),"")</f>
        <v/>
      </c>
      <c r="E196" t="str" cm="1">
        <f t="array" aca="1" ref="E196" ca="1">IF(AND($A196&lt;&gt;"",$A196&lt;&gt;"fin"),IF(INDEX(Recettes!$A$2:$O$5000,$B196,E$1)="","",INDEX(Recettes!$A$2:$O$5000,$B196,E$1)),"")</f>
        <v/>
      </c>
      <c r="F196" t="str" cm="1">
        <f t="array" aca="1" ref="F196" ca="1">IF(AND($A196&lt;&gt;"",$A196&lt;&gt;"fin"),IF(INDEX(Recettes!$A$2:$O$5000,$B196,F$1)="","",INDEX(Recettes!$A$2:$O$5000,$B196,F$1)),"")</f>
        <v/>
      </c>
      <c r="G196" s="13" t="str" cm="1">
        <f t="array" aca="1" ref="G196" ca="1">IF(AND($A196&lt;&gt;"",$A196&lt;&gt;"fin"),IF(INDEX(Recettes!$A$2:$O$5000,$B196,G$1)="","",INDEX(Recettes!$A$2:$O$5000,$B196,G$1)),"")</f>
        <v/>
      </c>
      <c r="H196" s="11" t="str" cm="1">
        <f t="array" aca="1" ref="H196" ca="1">IF(AND($A196&lt;&gt;"",$A196&lt;&gt;"fin"),IF(INDEX(Recettes!$A$2:$O$5000,$B196,H$1)="","",INDEX(Recettes!$A$2:$O$5000,$B196,H$1)),"")</f>
        <v/>
      </c>
      <c r="I196" t="str" cm="1">
        <f t="array" aca="1" ref="I196" ca="1">IF(AND($A196&lt;&gt;"",$A196&lt;&gt;"fin"),IF(INDEX(Recettes!$A$2:$O$5000,$B196,I$1)="","",INDEX(Recettes!$A$2:$O$5000,$B196,I$1)),"")</f>
        <v/>
      </c>
      <c r="J196" s="81" t="str" cm="1">
        <f t="array" aca="1" ref="J196" ca="1">IF(AND($A196&lt;&gt;"",$A196&lt;&gt;"fin"),IF(INDEX(Recettes!$A$2:$O$5000,$B196,J$1)="","",INDEX(Recettes!$A$2:$O$5000,$B196,J$1)),"")</f>
        <v/>
      </c>
      <c r="K196" s="81" t="str" cm="1">
        <f t="array" aca="1" ref="K196" ca="1">IF(AND($A196&lt;&gt;"",$A196&lt;&gt;"fin"),IF(INDEX(Recettes!$A$2:$T$5000,$B196,K$1)="","",INDEX(Recettes!$A$2:$T$5000,$B196,K$1)),"")</f>
        <v/>
      </c>
      <c r="L196" s="81" t="str" cm="1">
        <f t="array" aca="1" ref="L196" ca="1">IF(AND($A196&lt;&gt;"",$A196&lt;&gt;"fin"),IF(INDEX(Recettes!$A$2:$T$5000,$B196,L$1)="","",INDEX(Recettes!$A$2:$T$5000,$B196,L$1)),"")</f>
        <v/>
      </c>
      <c r="M196" s="81" t="str" cm="1">
        <f t="array" aca="1" ref="M196" ca="1">IF(AND($A196&lt;&gt;"",$A196&lt;&gt;"fin"),IF(INDEX(Recettes!$A$2:$T$5000,$B196,M$1)="","",INDEX(Recettes!$A$2:$T$5000,$B196,M$1)),"")</f>
        <v/>
      </c>
      <c r="N196" s="81" t="str" cm="1">
        <f t="array" aca="1" ref="N196" ca="1">IF(AND($A196&lt;&gt;"",$A196&lt;&gt;"fin"),IF(INDEX(Recettes!$A$2:$T$5000,$B196,N$1)="","",INDEX(Recettes!$A$2:$T$5000,$B196,N$1)),"")</f>
        <v/>
      </c>
      <c r="O196" s="81" t="str" cm="1">
        <f t="array" aca="1" ref="O196" ca="1">IF(AND($A196&lt;&gt;"",$A196&lt;&gt;"fin"),IF(INDEX(Recettes!$A$2:$T$5000,$B196,O$1)="","",INDEX(Recettes!$A$2:$T$5000,$B196,O$1)),"")</f>
        <v/>
      </c>
      <c r="P196" s="81" t="str" cm="1">
        <f t="array" aca="1" ref="P196" ca="1">IF(AND($A196&lt;&gt;"",$A196&lt;&gt;"fin"),IF(INDEX(Recettes!$A$2:$T$5000,$B196,P$1)="","",INDEX(Recettes!$A$2:$T$5000,$B196,P$1)),"")</f>
        <v/>
      </c>
      <c r="Q196" s="81" t="str" cm="1">
        <f t="array" aca="1" ref="Q196" ca="1">IF(AND($A196&lt;&gt;"",$A196&lt;&gt;"fin"),IF(INDEX(Recettes!$A$2:$T$5000,$B196,Q$1)="","",INDEX(Recettes!$A$2:$T$5000,$B196,Q$1)),"")</f>
        <v/>
      </c>
      <c r="R196" s="81" t="str" cm="1">
        <f t="array" aca="1" ref="R196" ca="1">IF(AND($A196&lt;&gt;"",$A196&lt;&gt;"fin"),IF(INDEX(Recettes!$A$2:$T$5000,$B196,R$1)="","",INDEX(Recettes!$A$2:$T$5000,$B196,R$1)),"")</f>
        <v/>
      </c>
      <c r="S196" s="81" t="str" cm="1">
        <f t="array" aca="1" ref="S196" ca="1">IF(AND($A196&lt;&gt;"",$A196&lt;&gt;"fin"),IF(INDEX(Recettes!$A$2:$T$5000,$B196,S$1)="","",INDEX(Recettes!$A$2:$T$5000,$B196,S$1)),"")</f>
        <v/>
      </c>
      <c r="T196" s="81" t="str" cm="1">
        <f t="array" aca="1" ref="T196" ca="1">IF(AND($A196&lt;&gt;"",$A196&lt;&gt;"fin"),IF(INDEX(Recettes!$A$2:$T$5000,$B196,T$1)="","",INDEX(Recettes!$A$2:$T$5000,$B196,T$1)),"")</f>
        <v/>
      </c>
    </row>
    <row r="197" spans="1:20" x14ac:dyDescent="0.25">
      <c r="A197" t="str">
        <f ca="1">IF(OR(A196="",A196="fin"),"",IF(ISNA(MATCH($F$3,OFFSET(Recettes!$F$2:$F$5000,B196,0),0)),"fin",MATCH($F$3,OFFSET(Recettes!$F$2:$F$5000,B196,0),0)))</f>
        <v/>
      </c>
      <c r="B197" t="str">
        <f t="shared" ca="1" si="2"/>
        <v/>
      </c>
      <c r="D197" s="79" t="str" cm="1">
        <f t="array" aca="1" ref="D197" ca="1">IF(AND($A197&lt;&gt;"",$A197&lt;&gt;"fin"),IF(INDEX(Recettes!$A$2:$O$5000,$B197,D$1)="","",INDEX(Recettes!$A$2:$O$5000,$B197,D$1)),"")</f>
        <v/>
      </c>
      <c r="E197" t="str" cm="1">
        <f t="array" aca="1" ref="E197" ca="1">IF(AND($A197&lt;&gt;"",$A197&lt;&gt;"fin"),IF(INDEX(Recettes!$A$2:$O$5000,$B197,E$1)="","",INDEX(Recettes!$A$2:$O$5000,$B197,E$1)),"")</f>
        <v/>
      </c>
      <c r="F197" t="str" cm="1">
        <f t="array" aca="1" ref="F197" ca="1">IF(AND($A197&lt;&gt;"",$A197&lt;&gt;"fin"),IF(INDEX(Recettes!$A$2:$O$5000,$B197,F$1)="","",INDEX(Recettes!$A$2:$O$5000,$B197,F$1)),"")</f>
        <v/>
      </c>
      <c r="G197" s="13" t="str" cm="1">
        <f t="array" aca="1" ref="G197" ca="1">IF(AND($A197&lt;&gt;"",$A197&lt;&gt;"fin"),IF(INDEX(Recettes!$A$2:$O$5000,$B197,G$1)="","",INDEX(Recettes!$A$2:$O$5000,$B197,G$1)),"")</f>
        <v/>
      </c>
      <c r="H197" s="11" t="str" cm="1">
        <f t="array" aca="1" ref="H197" ca="1">IF(AND($A197&lt;&gt;"",$A197&lt;&gt;"fin"),IF(INDEX(Recettes!$A$2:$O$5000,$B197,H$1)="","",INDEX(Recettes!$A$2:$O$5000,$B197,H$1)),"")</f>
        <v/>
      </c>
      <c r="I197" t="str" cm="1">
        <f t="array" aca="1" ref="I197" ca="1">IF(AND($A197&lt;&gt;"",$A197&lt;&gt;"fin"),IF(INDEX(Recettes!$A$2:$O$5000,$B197,I$1)="","",INDEX(Recettes!$A$2:$O$5000,$B197,I$1)),"")</f>
        <v/>
      </c>
      <c r="J197" s="81" t="str" cm="1">
        <f t="array" aca="1" ref="J197" ca="1">IF(AND($A197&lt;&gt;"",$A197&lt;&gt;"fin"),IF(INDEX(Recettes!$A$2:$O$5000,$B197,J$1)="","",INDEX(Recettes!$A$2:$O$5000,$B197,J$1)),"")</f>
        <v/>
      </c>
      <c r="K197" s="81" t="str" cm="1">
        <f t="array" aca="1" ref="K197" ca="1">IF(AND($A197&lt;&gt;"",$A197&lt;&gt;"fin"),IF(INDEX(Recettes!$A$2:$T$5000,$B197,K$1)="","",INDEX(Recettes!$A$2:$T$5000,$B197,K$1)),"")</f>
        <v/>
      </c>
      <c r="L197" s="81" t="str" cm="1">
        <f t="array" aca="1" ref="L197" ca="1">IF(AND($A197&lt;&gt;"",$A197&lt;&gt;"fin"),IF(INDEX(Recettes!$A$2:$T$5000,$B197,L$1)="","",INDEX(Recettes!$A$2:$T$5000,$B197,L$1)),"")</f>
        <v/>
      </c>
      <c r="M197" s="81" t="str" cm="1">
        <f t="array" aca="1" ref="M197" ca="1">IF(AND($A197&lt;&gt;"",$A197&lt;&gt;"fin"),IF(INDEX(Recettes!$A$2:$T$5000,$B197,M$1)="","",INDEX(Recettes!$A$2:$T$5000,$B197,M$1)),"")</f>
        <v/>
      </c>
      <c r="N197" s="81" t="str" cm="1">
        <f t="array" aca="1" ref="N197" ca="1">IF(AND($A197&lt;&gt;"",$A197&lt;&gt;"fin"),IF(INDEX(Recettes!$A$2:$T$5000,$B197,N$1)="","",INDEX(Recettes!$A$2:$T$5000,$B197,N$1)),"")</f>
        <v/>
      </c>
      <c r="O197" s="81" t="str" cm="1">
        <f t="array" aca="1" ref="O197" ca="1">IF(AND($A197&lt;&gt;"",$A197&lt;&gt;"fin"),IF(INDEX(Recettes!$A$2:$T$5000,$B197,O$1)="","",INDEX(Recettes!$A$2:$T$5000,$B197,O$1)),"")</f>
        <v/>
      </c>
      <c r="P197" s="81" t="str" cm="1">
        <f t="array" aca="1" ref="P197" ca="1">IF(AND($A197&lt;&gt;"",$A197&lt;&gt;"fin"),IF(INDEX(Recettes!$A$2:$T$5000,$B197,P$1)="","",INDEX(Recettes!$A$2:$T$5000,$B197,P$1)),"")</f>
        <v/>
      </c>
      <c r="Q197" s="81" t="str" cm="1">
        <f t="array" aca="1" ref="Q197" ca="1">IF(AND($A197&lt;&gt;"",$A197&lt;&gt;"fin"),IF(INDEX(Recettes!$A$2:$T$5000,$B197,Q$1)="","",INDEX(Recettes!$A$2:$T$5000,$B197,Q$1)),"")</f>
        <v/>
      </c>
      <c r="R197" s="81" t="str" cm="1">
        <f t="array" aca="1" ref="R197" ca="1">IF(AND($A197&lt;&gt;"",$A197&lt;&gt;"fin"),IF(INDEX(Recettes!$A$2:$T$5000,$B197,R$1)="","",INDEX(Recettes!$A$2:$T$5000,$B197,R$1)),"")</f>
        <v/>
      </c>
      <c r="S197" s="81" t="str" cm="1">
        <f t="array" aca="1" ref="S197" ca="1">IF(AND($A197&lt;&gt;"",$A197&lt;&gt;"fin"),IF(INDEX(Recettes!$A$2:$T$5000,$B197,S$1)="","",INDEX(Recettes!$A$2:$T$5000,$B197,S$1)),"")</f>
        <v/>
      </c>
      <c r="T197" s="81" t="str" cm="1">
        <f t="array" aca="1" ref="T197" ca="1">IF(AND($A197&lt;&gt;"",$A197&lt;&gt;"fin"),IF(INDEX(Recettes!$A$2:$T$5000,$B197,T$1)="","",INDEX(Recettes!$A$2:$T$5000,$B197,T$1)),"")</f>
        <v/>
      </c>
    </row>
    <row r="198" spans="1:20" x14ac:dyDescent="0.25">
      <c r="A198" t="str">
        <f ca="1">IF(OR(A197="",A197="fin"),"",IF(ISNA(MATCH($F$3,OFFSET(Recettes!$F$2:$F$5000,B197,0),0)),"fin",MATCH($F$3,OFFSET(Recettes!$F$2:$F$5000,B197,0),0)))</f>
        <v/>
      </c>
      <c r="B198" t="str">
        <f t="shared" ca="1" si="2"/>
        <v/>
      </c>
      <c r="D198" s="79" t="str" cm="1">
        <f t="array" aca="1" ref="D198" ca="1">IF(AND($A198&lt;&gt;"",$A198&lt;&gt;"fin"),IF(INDEX(Recettes!$A$2:$O$5000,$B198,D$1)="","",INDEX(Recettes!$A$2:$O$5000,$B198,D$1)),"")</f>
        <v/>
      </c>
      <c r="E198" t="str" cm="1">
        <f t="array" aca="1" ref="E198" ca="1">IF(AND($A198&lt;&gt;"",$A198&lt;&gt;"fin"),IF(INDEX(Recettes!$A$2:$O$5000,$B198,E$1)="","",INDEX(Recettes!$A$2:$O$5000,$B198,E$1)),"")</f>
        <v/>
      </c>
      <c r="F198" t="str" cm="1">
        <f t="array" aca="1" ref="F198" ca="1">IF(AND($A198&lt;&gt;"",$A198&lt;&gt;"fin"),IF(INDEX(Recettes!$A$2:$O$5000,$B198,F$1)="","",INDEX(Recettes!$A$2:$O$5000,$B198,F$1)),"")</f>
        <v/>
      </c>
      <c r="G198" s="13" t="str" cm="1">
        <f t="array" aca="1" ref="G198" ca="1">IF(AND($A198&lt;&gt;"",$A198&lt;&gt;"fin"),IF(INDEX(Recettes!$A$2:$O$5000,$B198,G$1)="","",INDEX(Recettes!$A$2:$O$5000,$B198,G$1)),"")</f>
        <v/>
      </c>
      <c r="H198" s="11" t="str" cm="1">
        <f t="array" aca="1" ref="H198" ca="1">IF(AND($A198&lt;&gt;"",$A198&lt;&gt;"fin"),IF(INDEX(Recettes!$A$2:$O$5000,$B198,H$1)="","",INDEX(Recettes!$A$2:$O$5000,$B198,H$1)),"")</f>
        <v/>
      </c>
      <c r="I198" t="str" cm="1">
        <f t="array" aca="1" ref="I198" ca="1">IF(AND($A198&lt;&gt;"",$A198&lt;&gt;"fin"),IF(INDEX(Recettes!$A$2:$O$5000,$B198,I$1)="","",INDEX(Recettes!$A$2:$O$5000,$B198,I$1)),"")</f>
        <v/>
      </c>
      <c r="J198" s="81" t="str" cm="1">
        <f t="array" aca="1" ref="J198" ca="1">IF(AND($A198&lt;&gt;"",$A198&lt;&gt;"fin"),IF(INDEX(Recettes!$A$2:$O$5000,$B198,J$1)="","",INDEX(Recettes!$A$2:$O$5000,$B198,J$1)),"")</f>
        <v/>
      </c>
      <c r="K198" s="81" t="str" cm="1">
        <f t="array" aca="1" ref="K198" ca="1">IF(AND($A198&lt;&gt;"",$A198&lt;&gt;"fin"),IF(INDEX(Recettes!$A$2:$T$5000,$B198,K$1)="","",INDEX(Recettes!$A$2:$T$5000,$B198,K$1)),"")</f>
        <v/>
      </c>
      <c r="L198" s="81" t="str" cm="1">
        <f t="array" aca="1" ref="L198" ca="1">IF(AND($A198&lt;&gt;"",$A198&lt;&gt;"fin"),IF(INDEX(Recettes!$A$2:$T$5000,$B198,L$1)="","",INDEX(Recettes!$A$2:$T$5000,$B198,L$1)),"")</f>
        <v/>
      </c>
      <c r="M198" s="81" t="str" cm="1">
        <f t="array" aca="1" ref="M198" ca="1">IF(AND($A198&lt;&gt;"",$A198&lt;&gt;"fin"),IF(INDEX(Recettes!$A$2:$T$5000,$B198,M$1)="","",INDEX(Recettes!$A$2:$T$5000,$B198,M$1)),"")</f>
        <v/>
      </c>
      <c r="N198" s="81" t="str" cm="1">
        <f t="array" aca="1" ref="N198" ca="1">IF(AND($A198&lt;&gt;"",$A198&lt;&gt;"fin"),IF(INDEX(Recettes!$A$2:$T$5000,$B198,N$1)="","",INDEX(Recettes!$A$2:$T$5000,$B198,N$1)),"")</f>
        <v/>
      </c>
      <c r="O198" s="81" t="str" cm="1">
        <f t="array" aca="1" ref="O198" ca="1">IF(AND($A198&lt;&gt;"",$A198&lt;&gt;"fin"),IF(INDEX(Recettes!$A$2:$T$5000,$B198,O$1)="","",INDEX(Recettes!$A$2:$T$5000,$B198,O$1)),"")</f>
        <v/>
      </c>
      <c r="P198" s="81" t="str" cm="1">
        <f t="array" aca="1" ref="P198" ca="1">IF(AND($A198&lt;&gt;"",$A198&lt;&gt;"fin"),IF(INDEX(Recettes!$A$2:$T$5000,$B198,P$1)="","",INDEX(Recettes!$A$2:$T$5000,$B198,P$1)),"")</f>
        <v/>
      </c>
      <c r="Q198" s="81" t="str" cm="1">
        <f t="array" aca="1" ref="Q198" ca="1">IF(AND($A198&lt;&gt;"",$A198&lt;&gt;"fin"),IF(INDEX(Recettes!$A$2:$T$5000,$B198,Q$1)="","",INDEX(Recettes!$A$2:$T$5000,$B198,Q$1)),"")</f>
        <v/>
      </c>
      <c r="R198" s="81" t="str" cm="1">
        <f t="array" aca="1" ref="R198" ca="1">IF(AND($A198&lt;&gt;"",$A198&lt;&gt;"fin"),IF(INDEX(Recettes!$A$2:$T$5000,$B198,R$1)="","",INDEX(Recettes!$A$2:$T$5000,$B198,R$1)),"")</f>
        <v/>
      </c>
      <c r="S198" s="81" t="str" cm="1">
        <f t="array" aca="1" ref="S198" ca="1">IF(AND($A198&lt;&gt;"",$A198&lt;&gt;"fin"),IF(INDEX(Recettes!$A$2:$T$5000,$B198,S$1)="","",INDEX(Recettes!$A$2:$T$5000,$B198,S$1)),"")</f>
        <v/>
      </c>
      <c r="T198" s="81" t="str" cm="1">
        <f t="array" aca="1" ref="T198" ca="1">IF(AND($A198&lt;&gt;"",$A198&lt;&gt;"fin"),IF(INDEX(Recettes!$A$2:$T$5000,$B198,T$1)="","",INDEX(Recettes!$A$2:$T$5000,$B198,T$1)),"")</f>
        <v/>
      </c>
    </row>
    <row r="199" spans="1:20" x14ac:dyDescent="0.25">
      <c r="A199" t="str">
        <f ca="1">IF(OR(A198="",A198="fin"),"",IF(ISNA(MATCH($F$3,OFFSET(Recettes!$F$2:$F$5000,B198,0),0)),"fin",MATCH($F$3,OFFSET(Recettes!$F$2:$F$5000,B198,0),0)))</f>
        <v/>
      </c>
      <c r="B199" t="str">
        <f t="shared" ca="1" si="2"/>
        <v/>
      </c>
      <c r="D199" s="79" t="str" cm="1">
        <f t="array" aca="1" ref="D199" ca="1">IF(AND($A199&lt;&gt;"",$A199&lt;&gt;"fin"),IF(INDEX(Recettes!$A$2:$O$5000,$B199,D$1)="","",INDEX(Recettes!$A$2:$O$5000,$B199,D$1)),"")</f>
        <v/>
      </c>
      <c r="E199" t="str" cm="1">
        <f t="array" aca="1" ref="E199" ca="1">IF(AND($A199&lt;&gt;"",$A199&lt;&gt;"fin"),IF(INDEX(Recettes!$A$2:$O$5000,$B199,E$1)="","",INDEX(Recettes!$A$2:$O$5000,$B199,E$1)),"")</f>
        <v/>
      </c>
      <c r="F199" t="str" cm="1">
        <f t="array" aca="1" ref="F199" ca="1">IF(AND($A199&lt;&gt;"",$A199&lt;&gt;"fin"),IF(INDEX(Recettes!$A$2:$O$5000,$B199,F$1)="","",INDEX(Recettes!$A$2:$O$5000,$B199,F$1)),"")</f>
        <v/>
      </c>
      <c r="G199" s="13" t="str" cm="1">
        <f t="array" aca="1" ref="G199" ca="1">IF(AND($A199&lt;&gt;"",$A199&lt;&gt;"fin"),IF(INDEX(Recettes!$A$2:$O$5000,$B199,G$1)="","",INDEX(Recettes!$A$2:$O$5000,$B199,G$1)),"")</f>
        <v/>
      </c>
      <c r="H199" s="11" t="str" cm="1">
        <f t="array" aca="1" ref="H199" ca="1">IF(AND($A199&lt;&gt;"",$A199&lt;&gt;"fin"),IF(INDEX(Recettes!$A$2:$O$5000,$B199,H$1)="","",INDEX(Recettes!$A$2:$O$5000,$B199,H$1)),"")</f>
        <v/>
      </c>
      <c r="I199" t="str" cm="1">
        <f t="array" aca="1" ref="I199" ca="1">IF(AND($A199&lt;&gt;"",$A199&lt;&gt;"fin"),IF(INDEX(Recettes!$A$2:$O$5000,$B199,I$1)="","",INDEX(Recettes!$A$2:$O$5000,$B199,I$1)),"")</f>
        <v/>
      </c>
      <c r="J199" s="81" t="str" cm="1">
        <f t="array" aca="1" ref="J199" ca="1">IF(AND($A199&lt;&gt;"",$A199&lt;&gt;"fin"),IF(INDEX(Recettes!$A$2:$O$5000,$B199,J$1)="","",INDEX(Recettes!$A$2:$O$5000,$B199,J$1)),"")</f>
        <v/>
      </c>
      <c r="K199" s="81" t="str" cm="1">
        <f t="array" aca="1" ref="K199" ca="1">IF(AND($A199&lt;&gt;"",$A199&lt;&gt;"fin"),IF(INDEX(Recettes!$A$2:$T$5000,$B199,K$1)="","",INDEX(Recettes!$A$2:$T$5000,$B199,K$1)),"")</f>
        <v/>
      </c>
      <c r="L199" s="81" t="str" cm="1">
        <f t="array" aca="1" ref="L199" ca="1">IF(AND($A199&lt;&gt;"",$A199&lt;&gt;"fin"),IF(INDEX(Recettes!$A$2:$T$5000,$B199,L$1)="","",INDEX(Recettes!$A$2:$T$5000,$B199,L$1)),"")</f>
        <v/>
      </c>
      <c r="M199" s="81" t="str" cm="1">
        <f t="array" aca="1" ref="M199" ca="1">IF(AND($A199&lt;&gt;"",$A199&lt;&gt;"fin"),IF(INDEX(Recettes!$A$2:$T$5000,$B199,M$1)="","",INDEX(Recettes!$A$2:$T$5000,$B199,M$1)),"")</f>
        <v/>
      </c>
      <c r="N199" s="81" t="str" cm="1">
        <f t="array" aca="1" ref="N199" ca="1">IF(AND($A199&lt;&gt;"",$A199&lt;&gt;"fin"),IF(INDEX(Recettes!$A$2:$T$5000,$B199,N$1)="","",INDEX(Recettes!$A$2:$T$5000,$B199,N$1)),"")</f>
        <v/>
      </c>
      <c r="O199" s="81" t="str" cm="1">
        <f t="array" aca="1" ref="O199" ca="1">IF(AND($A199&lt;&gt;"",$A199&lt;&gt;"fin"),IF(INDEX(Recettes!$A$2:$T$5000,$B199,O$1)="","",INDEX(Recettes!$A$2:$T$5000,$B199,O$1)),"")</f>
        <v/>
      </c>
      <c r="P199" s="81" t="str" cm="1">
        <f t="array" aca="1" ref="P199" ca="1">IF(AND($A199&lt;&gt;"",$A199&lt;&gt;"fin"),IF(INDEX(Recettes!$A$2:$T$5000,$B199,P$1)="","",INDEX(Recettes!$A$2:$T$5000,$B199,P$1)),"")</f>
        <v/>
      </c>
      <c r="Q199" s="81" t="str" cm="1">
        <f t="array" aca="1" ref="Q199" ca="1">IF(AND($A199&lt;&gt;"",$A199&lt;&gt;"fin"),IF(INDEX(Recettes!$A$2:$T$5000,$B199,Q$1)="","",INDEX(Recettes!$A$2:$T$5000,$B199,Q$1)),"")</f>
        <v/>
      </c>
      <c r="R199" s="81" t="str" cm="1">
        <f t="array" aca="1" ref="R199" ca="1">IF(AND($A199&lt;&gt;"",$A199&lt;&gt;"fin"),IF(INDEX(Recettes!$A$2:$T$5000,$B199,R$1)="","",INDEX(Recettes!$A$2:$T$5000,$B199,R$1)),"")</f>
        <v/>
      </c>
      <c r="S199" s="81" t="str" cm="1">
        <f t="array" aca="1" ref="S199" ca="1">IF(AND($A199&lt;&gt;"",$A199&lt;&gt;"fin"),IF(INDEX(Recettes!$A$2:$T$5000,$B199,S$1)="","",INDEX(Recettes!$A$2:$T$5000,$B199,S$1)),"")</f>
        <v/>
      </c>
      <c r="T199" s="81" t="str" cm="1">
        <f t="array" aca="1" ref="T199" ca="1">IF(AND($A199&lt;&gt;"",$A199&lt;&gt;"fin"),IF(INDEX(Recettes!$A$2:$T$5000,$B199,T$1)="","",INDEX(Recettes!$A$2:$T$5000,$B199,T$1)),"")</f>
        <v/>
      </c>
    </row>
    <row r="200" spans="1:20" x14ac:dyDescent="0.25">
      <c r="A200" t="str">
        <f ca="1">IF(OR(A199="",A199="fin"),"",IF(ISNA(MATCH($F$3,OFFSET(Recettes!$F$2:$F$5000,B199,0),0)),"fin",MATCH($F$3,OFFSET(Recettes!$F$2:$F$5000,B199,0),0)))</f>
        <v/>
      </c>
      <c r="B200" t="str">
        <f t="shared" ca="1" si="2"/>
        <v/>
      </c>
      <c r="D200" s="79" t="str" cm="1">
        <f t="array" aca="1" ref="D200" ca="1">IF(AND($A200&lt;&gt;"",$A200&lt;&gt;"fin"),IF(INDEX(Recettes!$A$2:$O$5000,$B200,D$1)="","",INDEX(Recettes!$A$2:$O$5000,$B200,D$1)),"")</f>
        <v/>
      </c>
      <c r="E200" t="str" cm="1">
        <f t="array" aca="1" ref="E200" ca="1">IF(AND($A200&lt;&gt;"",$A200&lt;&gt;"fin"),IF(INDEX(Recettes!$A$2:$O$5000,$B200,E$1)="","",INDEX(Recettes!$A$2:$O$5000,$B200,E$1)),"")</f>
        <v/>
      </c>
      <c r="F200" t="str" cm="1">
        <f t="array" aca="1" ref="F200" ca="1">IF(AND($A200&lt;&gt;"",$A200&lt;&gt;"fin"),IF(INDEX(Recettes!$A$2:$O$5000,$B200,F$1)="","",INDEX(Recettes!$A$2:$O$5000,$B200,F$1)),"")</f>
        <v/>
      </c>
      <c r="G200" s="13" t="str" cm="1">
        <f t="array" aca="1" ref="G200" ca="1">IF(AND($A200&lt;&gt;"",$A200&lt;&gt;"fin"),IF(INDEX(Recettes!$A$2:$O$5000,$B200,G$1)="","",INDEX(Recettes!$A$2:$O$5000,$B200,G$1)),"")</f>
        <v/>
      </c>
      <c r="H200" s="11" t="str" cm="1">
        <f t="array" aca="1" ref="H200" ca="1">IF(AND($A200&lt;&gt;"",$A200&lt;&gt;"fin"),IF(INDEX(Recettes!$A$2:$O$5000,$B200,H$1)="","",INDEX(Recettes!$A$2:$O$5000,$B200,H$1)),"")</f>
        <v/>
      </c>
      <c r="I200" t="str" cm="1">
        <f t="array" aca="1" ref="I200" ca="1">IF(AND($A200&lt;&gt;"",$A200&lt;&gt;"fin"),IF(INDEX(Recettes!$A$2:$O$5000,$B200,I$1)="","",INDEX(Recettes!$A$2:$O$5000,$B200,I$1)),"")</f>
        <v/>
      </c>
      <c r="J200" s="81" t="str" cm="1">
        <f t="array" aca="1" ref="J200" ca="1">IF(AND($A200&lt;&gt;"",$A200&lt;&gt;"fin"),IF(INDEX(Recettes!$A$2:$O$5000,$B200,J$1)="","",INDEX(Recettes!$A$2:$O$5000,$B200,J$1)),"")</f>
        <v/>
      </c>
      <c r="K200" s="81" t="str" cm="1">
        <f t="array" aca="1" ref="K200" ca="1">IF(AND($A200&lt;&gt;"",$A200&lt;&gt;"fin"),IF(INDEX(Recettes!$A$2:$T$5000,$B200,K$1)="","",INDEX(Recettes!$A$2:$T$5000,$B200,K$1)),"")</f>
        <v/>
      </c>
      <c r="L200" s="81" t="str" cm="1">
        <f t="array" aca="1" ref="L200" ca="1">IF(AND($A200&lt;&gt;"",$A200&lt;&gt;"fin"),IF(INDEX(Recettes!$A$2:$T$5000,$B200,L$1)="","",INDEX(Recettes!$A$2:$T$5000,$B200,L$1)),"")</f>
        <v/>
      </c>
      <c r="M200" s="81" t="str" cm="1">
        <f t="array" aca="1" ref="M200" ca="1">IF(AND($A200&lt;&gt;"",$A200&lt;&gt;"fin"),IF(INDEX(Recettes!$A$2:$T$5000,$B200,M$1)="","",INDEX(Recettes!$A$2:$T$5000,$B200,M$1)),"")</f>
        <v/>
      </c>
      <c r="N200" s="81" t="str" cm="1">
        <f t="array" aca="1" ref="N200" ca="1">IF(AND($A200&lt;&gt;"",$A200&lt;&gt;"fin"),IF(INDEX(Recettes!$A$2:$T$5000,$B200,N$1)="","",INDEX(Recettes!$A$2:$T$5000,$B200,N$1)),"")</f>
        <v/>
      </c>
      <c r="O200" s="81" t="str" cm="1">
        <f t="array" aca="1" ref="O200" ca="1">IF(AND($A200&lt;&gt;"",$A200&lt;&gt;"fin"),IF(INDEX(Recettes!$A$2:$T$5000,$B200,O$1)="","",INDEX(Recettes!$A$2:$T$5000,$B200,O$1)),"")</f>
        <v/>
      </c>
      <c r="P200" s="81" t="str" cm="1">
        <f t="array" aca="1" ref="P200" ca="1">IF(AND($A200&lt;&gt;"",$A200&lt;&gt;"fin"),IF(INDEX(Recettes!$A$2:$T$5000,$B200,P$1)="","",INDEX(Recettes!$A$2:$T$5000,$B200,P$1)),"")</f>
        <v/>
      </c>
      <c r="Q200" s="81" t="str" cm="1">
        <f t="array" aca="1" ref="Q200" ca="1">IF(AND($A200&lt;&gt;"",$A200&lt;&gt;"fin"),IF(INDEX(Recettes!$A$2:$T$5000,$B200,Q$1)="","",INDEX(Recettes!$A$2:$T$5000,$B200,Q$1)),"")</f>
        <v/>
      </c>
      <c r="R200" s="81" t="str" cm="1">
        <f t="array" aca="1" ref="R200" ca="1">IF(AND($A200&lt;&gt;"",$A200&lt;&gt;"fin"),IF(INDEX(Recettes!$A$2:$T$5000,$B200,R$1)="","",INDEX(Recettes!$A$2:$T$5000,$B200,R$1)),"")</f>
        <v/>
      </c>
      <c r="S200" s="81" t="str" cm="1">
        <f t="array" aca="1" ref="S200" ca="1">IF(AND($A200&lt;&gt;"",$A200&lt;&gt;"fin"),IF(INDEX(Recettes!$A$2:$T$5000,$B200,S$1)="","",INDEX(Recettes!$A$2:$T$5000,$B200,S$1)),"")</f>
        <v/>
      </c>
      <c r="T200" s="81" t="str" cm="1">
        <f t="array" aca="1" ref="T200" ca="1">IF(AND($A200&lt;&gt;"",$A200&lt;&gt;"fin"),IF(INDEX(Recettes!$A$2:$T$5000,$B200,T$1)="","",INDEX(Recettes!$A$2:$T$5000,$B200,T$1)),"")</f>
        <v/>
      </c>
    </row>
    <row r="201" spans="1:20" x14ac:dyDescent="0.25">
      <c r="A201" t="str">
        <f ca="1">IF(OR(A200="",A200="fin"),"",IF(ISNA(MATCH($F$3,OFFSET(Recettes!$F$2:$F$5000,B200,0),0)),"fin",MATCH($F$3,OFFSET(Recettes!$F$2:$F$5000,B200,0),0)))</f>
        <v/>
      </c>
      <c r="B201" t="str">
        <f t="shared" ca="1" si="2"/>
        <v/>
      </c>
      <c r="D201" s="79" t="str" cm="1">
        <f t="array" aca="1" ref="D201" ca="1">IF(AND($A201&lt;&gt;"",$A201&lt;&gt;"fin"),IF(INDEX(Recettes!$A$2:$O$5000,$B201,D$1)="","",INDEX(Recettes!$A$2:$O$5000,$B201,D$1)),"")</f>
        <v/>
      </c>
      <c r="E201" t="str" cm="1">
        <f t="array" aca="1" ref="E201" ca="1">IF(AND($A201&lt;&gt;"",$A201&lt;&gt;"fin"),IF(INDEX(Recettes!$A$2:$O$5000,$B201,E$1)="","",INDEX(Recettes!$A$2:$O$5000,$B201,E$1)),"")</f>
        <v/>
      </c>
      <c r="F201" t="str" cm="1">
        <f t="array" aca="1" ref="F201" ca="1">IF(AND($A201&lt;&gt;"",$A201&lt;&gt;"fin"),IF(INDEX(Recettes!$A$2:$O$5000,$B201,F$1)="","",INDEX(Recettes!$A$2:$O$5000,$B201,F$1)),"")</f>
        <v/>
      </c>
      <c r="G201" s="13" t="str" cm="1">
        <f t="array" aca="1" ref="G201" ca="1">IF(AND($A201&lt;&gt;"",$A201&lt;&gt;"fin"),IF(INDEX(Recettes!$A$2:$O$5000,$B201,G$1)="","",INDEX(Recettes!$A$2:$O$5000,$B201,G$1)),"")</f>
        <v/>
      </c>
      <c r="H201" s="11" t="str" cm="1">
        <f t="array" aca="1" ref="H201" ca="1">IF(AND($A201&lt;&gt;"",$A201&lt;&gt;"fin"),IF(INDEX(Recettes!$A$2:$O$5000,$B201,H$1)="","",INDEX(Recettes!$A$2:$O$5000,$B201,H$1)),"")</f>
        <v/>
      </c>
      <c r="I201" t="str" cm="1">
        <f t="array" aca="1" ref="I201" ca="1">IF(AND($A201&lt;&gt;"",$A201&lt;&gt;"fin"),IF(INDEX(Recettes!$A$2:$O$5000,$B201,I$1)="","",INDEX(Recettes!$A$2:$O$5000,$B201,I$1)),"")</f>
        <v/>
      </c>
      <c r="J201" s="81" t="str" cm="1">
        <f t="array" aca="1" ref="J201" ca="1">IF(AND($A201&lt;&gt;"",$A201&lt;&gt;"fin"),IF(INDEX(Recettes!$A$2:$O$5000,$B201,J$1)="","",INDEX(Recettes!$A$2:$O$5000,$B201,J$1)),"")</f>
        <v/>
      </c>
      <c r="K201" s="81" t="str" cm="1">
        <f t="array" aca="1" ref="K201" ca="1">IF(AND($A201&lt;&gt;"",$A201&lt;&gt;"fin"),IF(INDEX(Recettes!$A$2:$T$5000,$B201,K$1)="","",INDEX(Recettes!$A$2:$T$5000,$B201,K$1)),"")</f>
        <v/>
      </c>
      <c r="L201" s="81" t="str" cm="1">
        <f t="array" aca="1" ref="L201" ca="1">IF(AND($A201&lt;&gt;"",$A201&lt;&gt;"fin"),IF(INDEX(Recettes!$A$2:$T$5000,$B201,L$1)="","",INDEX(Recettes!$A$2:$T$5000,$B201,L$1)),"")</f>
        <v/>
      </c>
      <c r="M201" s="81" t="str" cm="1">
        <f t="array" aca="1" ref="M201" ca="1">IF(AND($A201&lt;&gt;"",$A201&lt;&gt;"fin"),IF(INDEX(Recettes!$A$2:$T$5000,$B201,M$1)="","",INDEX(Recettes!$A$2:$T$5000,$B201,M$1)),"")</f>
        <v/>
      </c>
      <c r="N201" s="81" t="str" cm="1">
        <f t="array" aca="1" ref="N201" ca="1">IF(AND($A201&lt;&gt;"",$A201&lt;&gt;"fin"),IF(INDEX(Recettes!$A$2:$T$5000,$B201,N$1)="","",INDEX(Recettes!$A$2:$T$5000,$B201,N$1)),"")</f>
        <v/>
      </c>
      <c r="O201" s="81" t="str" cm="1">
        <f t="array" aca="1" ref="O201" ca="1">IF(AND($A201&lt;&gt;"",$A201&lt;&gt;"fin"),IF(INDEX(Recettes!$A$2:$T$5000,$B201,O$1)="","",INDEX(Recettes!$A$2:$T$5000,$B201,O$1)),"")</f>
        <v/>
      </c>
      <c r="P201" s="81" t="str" cm="1">
        <f t="array" aca="1" ref="P201" ca="1">IF(AND($A201&lt;&gt;"",$A201&lt;&gt;"fin"),IF(INDEX(Recettes!$A$2:$T$5000,$B201,P$1)="","",INDEX(Recettes!$A$2:$T$5000,$B201,P$1)),"")</f>
        <v/>
      </c>
      <c r="Q201" s="81" t="str" cm="1">
        <f t="array" aca="1" ref="Q201" ca="1">IF(AND($A201&lt;&gt;"",$A201&lt;&gt;"fin"),IF(INDEX(Recettes!$A$2:$T$5000,$B201,Q$1)="","",INDEX(Recettes!$A$2:$T$5000,$B201,Q$1)),"")</f>
        <v/>
      </c>
      <c r="R201" s="81" t="str" cm="1">
        <f t="array" aca="1" ref="R201" ca="1">IF(AND($A201&lt;&gt;"",$A201&lt;&gt;"fin"),IF(INDEX(Recettes!$A$2:$T$5000,$B201,R$1)="","",INDEX(Recettes!$A$2:$T$5000,$B201,R$1)),"")</f>
        <v/>
      </c>
      <c r="S201" s="81" t="str" cm="1">
        <f t="array" aca="1" ref="S201" ca="1">IF(AND($A201&lt;&gt;"",$A201&lt;&gt;"fin"),IF(INDEX(Recettes!$A$2:$T$5000,$B201,S$1)="","",INDEX(Recettes!$A$2:$T$5000,$B201,S$1)),"")</f>
        <v/>
      </c>
      <c r="T201" s="81" t="str" cm="1">
        <f t="array" aca="1" ref="T201" ca="1">IF(AND($A201&lt;&gt;"",$A201&lt;&gt;"fin"),IF(INDEX(Recettes!$A$2:$T$5000,$B201,T$1)="","",INDEX(Recettes!$A$2:$T$5000,$B201,T$1)),"")</f>
        <v/>
      </c>
    </row>
    <row r="202" spans="1:20" x14ac:dyDescent="0.25">
      <c r="A202" t="str">
        <f ca="1">IF(OR(A201="",A201="fin"),"",IF(ISNA(MATCH($F$3,OFFSET(Recettes!$F$2:$F$5000,B201,0),0)),"fin",MATCH($F$3,OFFSET(Recettes!$F$2:$F$5000,B201,0),0)))</f>
        <v/>
      </c>
      <c r="B202" t="str">
        <f t="shared" ref="B202:B265" ca="1" si="3">IF(OR(A202="", A202="fin"),"",IF(B201="",A202,B201+A202))</f>
        <v/>
      </c>
      <c r="D202" s="79" t="str" cm="1">
        <f t="array" aca="1" ref="D202" ca="1">IF(AND($A202&lt;&gt;"",$A202&lt;&gt;"fin"),IF(INDEX(Recettes!$A$2:$O$5000,$B202,D$1)="","",INDEX(Recettes!$A$2:$O$5000,$B202,D$1)),"")</f>
        <v/>
      </c>
      <c r="E202" t="str" cm="1">
        <f t="array" aca="1" ref="E202" ca="1">IF(AND($A202&lt;&gt;"",$A202&lt;&gt;"fin"),IF(INDEX(Recettes!$A$2:$O$5000,$B202,E$1)="","",INDEX(Recettes!$A$2:$O$5000,$B202,E$1)),"")</f>
        <v/>
      </c>
      <c r="F202" t="str" cm="1">
        <f t="array" aca="1" ref="F202" ca="1">IF(AND($A202&lt;&gt;"",$A202&lt;&gt;"fin"),IF(INDEX(Recettes!$A$2:$O$5000,$B202,F$1)="","",INDEX(Recettes!$A$2:$O$5000,$B202,F$1)),"")</f>
        <v/>
      </c>
      <c r="G202" s="13" t="str" cm="1">
        <f t="array" aca="1" ref="G202" ca="1">IF(AND($A202&lt;&gt;"",$A202&lt;&gt;"fin"),IF(INDEX(Recettes!$A$2:$O$5000,$B202,G$1)="","",INDEX(Recettes!$A$2:$O$5000,$B202,G$1)),"")</f>
        <v/>
      </c>
      <c r="H202" s="11" t="str" cm="1">
        <f t="array" aca="1" ref="H202" ca="1">IF(AND($A202&lt;&gt;"",$A202&lt;&gt;"fin"),IF(INDEX(Recettes!$A$2:$O$5000,$B202,H$1)="","",INDEX(Recettes!$A$2:$O$5000,$B202,H$1)),"")</f>
        <v/>
      </c>
      <c r="I202" t="str" cm="1">
        <f t="array" aca="1" ref="I202" ca="1">IF(AND($A202&lt;&gt;"",$A202&lt;&gt;"fin"),IF(INDEX(Recettes!$A$2:$O$5000,$B202,I$1)="","",INDEX(Recettes!$A$2:$O$5000,$B202,I$1)),"")</f>
        <v/>
      </c>
      <c r="J202" s="81" t="str" cm="1">
        <f t="array" aca="1" ref="J202" ca="1">IF(AND($A202&lt;&gt;"",$A202&lt;&gt;"fin"),IF(INDEX(Recettes!$A$2:$O$5000,$B202,J$1)="","",INDEX(Recettes!$A$2:$O$5000,$B202,J$1)),"")</f>
        <v/>
      </c>
      <c r="K202" s="81" t="str" cm="1">
        <f t="array" aca="1" ref="K202" ca="1">IF(AND($A202&lt;&gt;"",$A202&lt;&gt;"fin"),IF(INDEX(Recettes!$A$2:$T$5000,$B202,K$1)="","",INDEX(Recettes!$A$2:$T$5000,$B202,K$1)),"")</f>
        <v/>
      </c>
      <c r="L202" s="81" t="str" cm="1">
        <f t="array" aca="1" ref="L202" ca="1">IF(AND($A202&lt;&gt;"",$A202&lt;&gt;"fin"),IF(INDEX(Recettes!$A$2:$T$5000,$B202,L$1)="","",INDEX(Recettes!$A$2:$T$5000,$B202,L$1)),"")</f>
        <v/>
      </c>
      <c r="M202" s="81" t="str" cm="1">
        <f t="array" aca="1" ref="M202" ca="1">IF(AND($A202&lt;&gt;"",$A202&lt;&gt;"fin"),IF(INDEX(Recettes!$A$2:$T$5000,$B202,M$1)="","",INDEX(Recettes!$A$2:$T$5000,$B202,M$1)),"")</f>
        <v/>
      </c>
      <c r="N202" s="81" t="str" cm="1">
        <f t="array" aca="1" ref="N202" ca="1">IF(AND($A202&lt;&gt;"",$A202&lt;&gt;"fin"),IF(INDEX(Recettes!$A$2:$T$5000,$B202,N$1)="","",INDEX(Recettes!$A$2:$T$5000,$B202,N$1)),"")</f>
        <v/>
      </c>
      <c r="O202" s="81" t="str" cm="1">
        <f t="array" aca="1" ref="O202" ca="1">IF(AND($A202&lt;&gt;"",$A202&lt;&gt;"fin"),IF(INDEX(Recettes!$A$2:$T$5000,$B202,O$1)="","",INDEX(Recettes!$A$2:$T$5000,$B202,O$1)),"")</f>
        <v/>
      </c>
      <c r="P202" s="81" t="str" cm="1">
        <f t="array" aca="1" ref="P202" ca="1">IF(AND($A202&lt;&gt;"",$A202&lt;&gt;"fin"),IF(INDEX(Recettes!$A$2:$T$5000,$B202,P$1)="","",INDEX(Recettes!$A$2:$T$5000,$B202,P$1)),"")</f>
        <v/>
      </c>
      <c r="Q202" s="81" t="str" cm="1">
        <f t="array" aca="1" ref="Q202" ca="1">IF(AND($A202&lt;&gt;"",$A202&lt;&gt;"fin"),IF(INDEX(Recettes!$A$2:$T$5000,$B202,Q$1)="","",INDEX(Recettes!$A$2:$T$5000,$B202,Q$1)),"")</f>
        <v/>
      </c>
      <c r="R202" s="81" t="str" cm="1">
        <f t="array" aca="1" ref="R202" ca="1">IF(AND($A202&lt;&gt;"",$A202&lt;&gt;"fin"),IF(INDEX(Recettes!$A$2:$T$5000,$B202,R$1)="","",INDEX(Recettes!$A$2:$T$5000,$B202,R$1)),"")</f>
        <v/>
      </c>
      <c r="S202" s="81" t="str" cm="1">
        <f t="array" aca="1" ref="S202" ca="1">IF(AND($A202&lt;&gt;"",$A202&lt;&gt;"fin"),IF(INDEX(Recettes!$A$2:$T$5000,$B202,S$1)="","",INDEX(Recettes!$A$2:$T$5000,$B202,S$1)),"")</f>
        <v/>
      </c>
      <c r="T202" s="81" t="str" cm="1">
        <f t="array" aca="1" ref="T202" ca="1">IF(AND($A202&lt;&gt;"",$A202&lt;&gt;"fin"),IF(INDEX(Recettes!$A$2:$T$5000,$B202,T$1)="","",INDEX(Recettes!$A$2:$T$5000,$B202,T$1)),"")</f>
        <v/>
      </c>
    </row>
    <row r="203" spans="1:20" x14ac:dyDescent="0.25">
      <c r="A203" t="str">
        <f ca="1">IF(OR(A202="",A202="fin"),"",IF(ISNA(MATCH($F$3,OFFSET(Recettes!$F$2:$F$5000,B202,0),0)),"fin",MATCH($F$3,OFFSET(Recettes!$F$2:$F$5000,B202,0),0)))</f>
        <v/>
      </c>
      <c r="B203" t="str">
        <f t="shared" ca="1" si="3"/>
        <v/>
      </c>
      <c r="D203" s="79" t="str" cm="1">
        <f t="array" aca="1" ref="D203" ca="1">IF(AND($A203&lt;&gt;"",$A203&lt;&gt;"fin"),IF(INDEX(Recettes!$A$2:$O$5000,$B203,D$1)="","",INDEX(Recettes!$A$2:$O$5000,$B203,D$1)),"")</f>
        <v/>
      </c>
      <c r="E203" t="str" cm="1">
        <f t="array" aca="1" ref="E203" ca="1">IF(AND($A203&lt;&gt;"",$A203&lt;&gt;"fin"),IF(INDEX(Recettes!$A$2:$O$5000,$B203,E$1)="","",INDEX(Recettes!$A$2:$O$5000,$B203,E$1)),"")</f>
        <v/>
      </c>
      <c r="F203" t="str" cm="1">
        <f t="array" aca="1" ref="F203" ca="1">IF(AND($A203&lt;&gt;"",$A203&lt;&gt;"fin"),IF(INDEX(Recettes!$A$2:$O$5000,$B203,F$1)="","",INDEX(Recettes!$A$2:$O$5000,$B203,F$1)),"")</f>
        <v/>
      </c>
      <c r="G203" s="13" t="str" cm="1">
        <f t="array" aca="1" ref="G203" ca="1">IF(AND($A203&lt;&gt;"",$A203&lt;&gt;"fin"),IF(INDEX(Recettes!$A$2:$O$5000,$B203,G$1)="","",INDEX(Recettes!$A$2:$O$5000,$B203,G$1)),"")</f>
        <v/>
      </c>
      <c r="H203" s="11" t="str" cm="1">
        <f t="array" aca="1" ref="H203" ca="1">IF(AND($A203&lt;&gt;"",$A203&lt;&gt;"fin"),IF(INDEX(Recettes!$A$2:$O$5000,$B203,H$1)="","",INDEX(Recettes!$A$2:$O$5000,$B203,H$1)),"")</f>
        <v/>
      </c>
      <c r="I203" t="str" cm="1">
        <f t="array" aca="1" ref="I203" ca="1">IF(AND($A203&lt;&gt;"",$A203&lt;&gt;"fin"),IF(INDEX(Recettes!$A$2:$O$5000,$B203,I$1)="","",INDEX(Recettes!$A$2:$O$5000,$B203,I$1)),"")</f>
        <v/>
      </c>
      <c r="J203" s="81" t="str" cm="1">
        <f t="array" aca="1" ref="J203" ca="1">IF(AND($A203&lt;&gt;"",$A203&lt;&gt;"fin"),IF(INDEX(Recettes!$A$2:$O$5000,$B203,J$1)="","",INDEX(Recettes!$A$2:$O$5000,$B203,J$1)),"")</f>
        <v/>
      </c>
      <c r="K203" s="81" t="str" cm="1">
        <f t="array" aca="1" ref="K203" ca="1">IF(AND($A203&lt;&gt;"",$A203&lt;&gt;"fin"),IF(INDEX(Recettes!$A$2:$T$5000,$B203,K$1)="","",INDEX(Recettes!$A$2:$T$5000,$B203,K$1)),"")</f>
        <v/>
      </c>
      <c r="L203" s="81" t="str" cm="1">
        <f t="array" aca="1" ref="L203" ca="1">IF(AND($A203&lt;&gt;"",$A203&lt;&gt;"fin"),IF(INDEX(Recettes!$A$2:$T$5000,$B203,L$1)="","",INDEX(Recettes!$A$2:$T$5000,$B203,L$1)),"")</f>
        <v/>
      </c>
      <c r="M203" s="81" t="str" cm="1">
        <f t="array" aca="1" ref="M203" ca="1">IF(AND($A203&lt;&gt;"",$A203&lt;&gt;"fin"),IF(INDEX(Recettes!$A$2:$T$5000,$B203,M$1)="","",INDEX(Recettes!$A$2:$T$5000,$B203,M$1)),"")</f>
        <v/>
      </c>
      <c r="N203" s="81" t="str" cm="1">
        <f t="array" aca="1" ref="N203" ca="1">IF(AND($A203&lt;&gt;"",$A203&lt;&gt;"fin"),IF(INDEX(Recettes!$A$2:$T$5000,$B203,N$1)="","",INDEX(Recettes!$A$2:$T$5000,$B203,N$1)),"")</f>
        <v/>
      </c>
      <c r="O203" s="81" t="str" cm="1">
        <f t="array" aca="1" ref="O203" ca="1">IF(AND($A203&lt;&gt;"",$A203&lt;&gt;"fin"),IF(INDEX(Recettes!$A$2:$T$5000,$B203,O$1)="","",INDEX(Recettes!$A$2:$T$5000,$B203,O$1)),"")</f>
        <v/>
      </c>
      <c r="P203" s="81" t="str" cm="1">
        <f t="array" aca="1" ref="P203" ca="1">IF(AND($A203&lt;&gt;"",$A203&lt;&gt;"fin"),IF(INDEX(Recettes!$A$2:$T$5000,$B203,P$1)="","",INDEX(Recettes!$A$2:$T$5000,$B203,P$1)),"")</f>
        <v/>
      </c>
      <c r="Q203" s="81" t="str" cm="1">
        <f t="array" aca="1" ref="Q203" ca="1">IF(AND($A203&lt;&gt;"",$A203&lt;&gt;"fin"),IF(INDEX(Recettes!$A$2:$T$5000,$B203,Q$1)="","",INDEX(Recettes!$A$2:$T$5000,$B203,Q$1)),"")</f>
        <v/>
      </c>
      <c r="R203" s="81" t="str" cm="1">
        <f t="array" aca="1" ref="R203" ca="1">IF(AND($A203&lt;&gt;"",$A203&lt;&gt;"fin"),IF(INDEX(Recettes!$A$2:$T$5000,$B203,R$1)="","",INDEX(Recettes!$A$2:$T$5000,$B203,R$1)),"")</f>
        <v/>
      </c>
      <c r="S203" s="81" t="str" cm="1">
        <f t="array" aca="1" ref="S203" ca="1">IF(AND($A203&lt;&gt;"",$A203&lt;&gt;"fin"),IF(INDEX(Recettes!$A$2:$T$5000,$B203,S$1)="","",INDEX(Recettes!$A$2:$T$5000,$B203,S$1)),"")</f>
        <v/>
      </c>
      <c r="T203" s="81" t="str" cm="1">
        <f t="array" aca="1" ref="T203" ca="1">IF(AND($A203&lt;&gt;"",$A203&lt;&gt;"fin"),IF(INDEX(Recettes!$A$2:$T$5000,$B203,T$1)="","",INDEX(Recettes!$A$2:$T$5000,$B203,T$1)),"")</f>
        <v/>
      </c>
    </row>
    <row r="204" spans="1:20" x14ac:dyDescent="0.25">
      <c r="A204" t="str">
        <f ca="1">IF(OR(A203="",A203="fin"),"",IF(ISNA(MATCH($F$3,OFFSET(Recettes!$F$2:$F$5000,B203,0),0)),"fin",MATCH($F$3,OFFSET(Recettes!$F$2:$F$5000,B203,0),0)))</f>
        <v/>
      </c>
      <c r="B204" t="str">
        <f t="shared" ca="1" si="3"/>
        <v/>
      </c>
      <c r="D204" s="79" t="str" cm="1">
        <f t="array" aca="1" ref="D204" ca="1">IF(AND($A204&lt;&gt;"",$A204&lt;&gt;"fin"),IF(INDEX(Recettes!$A$2:$O$5000,$B204,D$1)="","",INDEX(Recettes!$A$2:$O$5000,$B204,D$1)),"")</f>
        <v/>
      </c>
      <c r="E204" t="str" cm="1">
        <f t="array" aca="1" ref="E204" ca="1">IF(AND($A204&lt;&gt;"",$A204&lt;&gt;"fin"),IF(INDEX(Recettes!$A$2:$O$5000,$B204,E$1)="","",INDEX(Recettes!$A$2:$O$5000,$B204,E$1)),"")</f>
        <v/>
      </c>
      <c r="F204" t="str" cm="1">
        <f t="array" aca="1" ref="F204" ca="1">IF(AND($A204&lt;&gt;"",$A204&lt;&gt;"fin"),IF(INDEX(Recettes!$A$2:$O$5000,$B204,F$1)="","",INDEX(Recettes!$A$2:$O$5000,$B204,F$1)),"")</f>
        <v/>
      </c>
      <c r="G204" s="13" t="str" cm="1">
        <f t="array" aca="1" ref="G204" ca="1">IF(AND($A204&lt;&gt;"",$A204&lt;&gt;"fin"),IF(INDEX(Recettes!$A$2:$O$5000,$B204,G$1)="","",INDEX(Recettes!$A$2:$O$5000,$B204,G$1)),"")</f>
        <v/>
      </c>
      <c r="H204" s="11" t="str" cm="1">
        <f t="array" aca="1" ref="H204" ca="1">IF(AND($A204&lt;&gt;"",$A204&lt;&gt;"fin"),IF(INDEX(Recettes!$A$2:$O$5000,$B204,H$1)="","",INDEX(Recettes!$A$2:$O$5000,$B204,H$1)),"")</f>
        <v/>
      </c>
      <c r="I204" t="str" cm="1">
        <f t="array" aca="1" ref="I204" ca="1">IF(AND($A204&lt;&gt;"",$A204&lt;&gt;"fin"),IF(INDEX(Recettes!$A$2:$O$5000,$B204,I$1)="","",INDEX(Recettes!$A$2:$O$5000,$B204,I$1)),"")</f>
        <v/>
      </c>
      <c r="J204" s="81" t="str" cm="1">
        <f t="array" aca="1" ref="J204" ca="1">IF(AND($A204&lt;&gt;"",$A204&lt;&gt;"fin"),IF(INDEX(Recettes!$A$2:$O$5000,$B204,J$1)="","",INDEX(Recettes!$A$2:$O$5000,$B204,J$1)),"")</f>
        <v/>
      </c>
      <c r="K204" s="81" t="str" cm="1">
        <f t="array" aca="1" ref="K204" ca="1">IF(AND($A204&lt;&gt;"",$A204&lt;&gt;"fin"),IF(INDEX(Recettes!$A$2:$T$5000,$B204,K$1)="","",INDEX(Recettes!$A$2:$T$5000,$B204,K$1)),"")</f>
        <v/>
      </c>
      <c r="L204" s="81" t="str" cm="1">
        <f t="array" aca="1" ref="L204" ca="1">IF(AND($A204&lt;&gt;"",$A204&lt;&gt;"fin"),IF(INDEX(Recettes!$A$2:$T$5000,$B204,L$1)="","",INDEX(Recettes!$A$2:$T$5000,$B204,L$1)),"")</f>
        <v/>
      </c>
      <c r="M204" s="81" t="str" cm="1">
        <f t="array" aca="1" ref="M204" ca="1">IF(AND($A204&lt;&gt;"",$A204&lt;&gt;"fin"),IF(INDEX(Recettes!$A$2:$T$5000,$B204,M$1)="","",INDEX(Recettes!$A$2:$T$5000,$B204,M$1)),"")</f>
        <v/>
      </c>
      <c r="N204" s="81" t="str" cm="1">
        <f t="array" aca="1" ref="N204" ca="1">IF(AND($A204&lt;&gt;"",$A204&lt;&gt;"fin"),IF(INDEX(Recettes!$A$2:$T$5000,$B204,N$1)="","",INDEX(Recettes!$A$2:$T$5000,$B204,N$1)),"")</f>
        <v/>
      </c>
      <c r="O204" s="81" t="str" cm="1">
        <f t="array" aca="1" ref="O204" ca="1">IF(AND($A204&lt;&gt;"",$A204&lt;&gt;"fin"),IF(INDEX(Recettes!$A$2:$T$5000,$B204,O$1)="","",INDEX(Recettes!$A$2:$T$5000,$B204,O$1)),"")</f>
        <v/>
      </c>
      <c r="P204" s="81" t="str" cm="1">
        <f t="array" aca="1" ref="P204" ca="1">IF(AND($A204&lt;&gt;"",$A204&lt;&gt;"fin"),IF(INDEX(Recettes!$A$2:$T$5000,$B204,P$1)="","",INDEX(Recettes!$A$2:$T$5000,$B204,P$1)),"")</f>
        <v/>
      </c>
      <c r="Q204" s="81" t="str" cm="1">
        <f t="array" aca="1" ref="Q204" ca="1">IF(AND($A204&lt;&gt;"",$A204&lt;&gt;"fin"),IF(INDEX(Recettes!$A$2:$T$5000,$B204,Q$1)="","",INDEX(Recettes!$A$2:$T$5000,$B204,Q$1)),"")</f>
        <v/>
      </c>
      <c r="R204" s="81" t="str" cm="1">
        <f t="array" aca="1" ref="R204" ca="1">IF(AND($A204&lt;&gt;"",$A204&lt;&gt;"fin"),IF(INDEX(Recettes!$A$2:$T$5000,$B204,R$1)="","",INDEX(Recettes!$A$2:$T$5000,$B204,R$1)),"")</f>
        <v/>
      </c>
      <c r="S204" s="81" t="str" cm="1">
        <f t="array" aca="1" ref="S204" ca="1">IF(AND($A204&lt;&gt;"",$A204&lt;&gt;"fin"),IF(INDEX(Recettes!$A$2:$T$5000,$B204,S$1)="","",INDEX(Recettes!$A$2:$T$5000,$B204,S$1)),"")</f>
        <v/>
      </c>
      <c r="T204" s="81" t="str" cm="1">
        <f t="array" aca="1" ref="T204" ca="1">IF(AND($A204&lt;&gt;"",$A204&lt;&gt;"fin"),IF(INDEX(Recettes!$A$2:$T$5000,$B204,T$1)="","",INDEX(Recettes!$A$2:$T$5000,$B204,T$1)),"")</f>
        <v/>
      </c>
    </row>
    <row r="205" spans="1:20" x14ac:dyDescent="0.25">
      <c r="A205" t="str">
        <f ca="1">IF(OR(A204="",A204="fin"),"",IF(ISNA(MATCH($F$3,OFFSET(Recettes!$F$2:$F$5000,B204,0),0)),"fin",MATCH($F$3,OFFSET(Recettes!$F$2:$F$5000,B204,0),0)))</f>
        <v/>
      </c>
      <c r="B205" t="str">
        <f t="shared" ca="1" si="3"/>
        <v/>
      </c>
      <c r="D205" s="79" t="str" cm="1">
        <f t="array" aca="1" ref="D205" ca="1">IF(AND($A205&lt;&gt;"",$A205&lt;&gt;"fin"),IF(INDEX(Recettes!$A$2:$O$5000,$B205,D$1)="","",INDEX(Recettes!$A$2:$O$5000,$B205,D$1)),"")</f>
        <v/>
      </c>
      <c r="E205" t="str" cm="1">
        <f t="array" aca="1" ref="E205" ca="1">IF(AND($A205&lt;&gt;"",$A205&lt;&gt;"fin"),IF(INDEX(Recettes!$A$2:$O$5000,$B205,E$1)="","",INDEX(Recettes!$A$2:$O$5000,$B205,E$1)),"")</f>
        <v/>
      </c>
      <c r="F205" t="str" cm="1">
        <f t="array" aca="1" ref="F205" ca="1">IF(AND($A205&lt;&gt;"",$A205&lt;&gt;"fin"),IF(INDEX(Recettes!$A$2:$O$5000,$B205,F$1)="","",INDEX(Recettes!$A$2:$O$5000,$B205,F$1)),"")</f>
        <v/>
      </c>
      <c r="G205" s="13" t="str" cm="1">
        <f t="array" aca="1" ref="G205" ca="1">IF(AND($A205&lt;&gt;"",$A205&lt;&gt;"fin"),IF(INDEX(Recettes!$A$2:$O$5000,$B205,G$1)="","",INDEX(Recettes!$A$2:$O$5000,$B205,G$1)),"")</f>
        <v/>
      </c>
      <c r="H205" s="11" t="str" cm="1">
        <f t="array" aca="1" ref="H205" ca="1">IF(AND($A205&lt;&gt;"",$A205&lt;&gt;"fin"),IF(INDEX(Recettes!$A$2:$O$5000,$B205,H$1)="","",INDEX(Recettes!$A$2:$O$5000,$B205,H$1)),"")</f>
        <v/>
      </c>
      <c r="I205" t="str" cm="1">
        <f t="array" aca="1" ref="I205" ca="1">IF(AND($A205&lt;&gt;"",$A205&lt;&gt;"fin"),IF(INDEX(Recettes!$A$2:$O$5000,$B205,I$1)="","",INDEX(Recettes!$A$2:$O$5000,$B205,I$1)),"")</f>
        <v/>
      </c>
      <c r="J205" s="81" t="str" cm="1">
        <f t="array" aca="1" ref="J205" ca="1">IF(AND($A205&lt;&gt;"",$A205&lt;&gt;"fin"),IF(INDEX(Recettes!$A$2:$O$5000,$B205,J$1)="","",INDEX(Recettes!$A$2:$O$5000,$B205,J$1)),"")</f>
        <v/>
      </c>
      <c r="K205" s="81" t="str" cm="1">
        <f t="array" aca="1" ref="K205" ca="1">IF(AND($A205&lt;&gt;"",$A205&lt;&gt;"fin"),IF(INDEX(Recettes!$A$2:$T$5000,$B205,K$1)="","",INDEX(Recettes!$A$2:$T$5000,$B205,K$1)),"")</f>
        <v/>
      </c>
      <c r="L205" s="81" t="str" cm="1">
        <f t="array" aca="1" ref="L205" ca="1">IF(AND($A205&lt;&gt;"",$A205&lt;&gt;"fin"),IF(INDEX(Recettes!$A$2:$T$5000,$B205,L$1)="","",INDEX(Recettes!$A$2:$T$5000,$B205,L$1)),"")</f>
        <v/>
      </c>
      <c r="M205" s="81" t="str" cm="1">
        <f t="array" aca="1" ref="M205" ca="1">IF(AND($A205&lt;&gt;"",$A205&lt;&gt;"fin"),IF(INDEX(Recettes!$A$2:$T$5000,$B205,M$1)="","",INDEX(Recettes!$A$2:$T$5000,$B205,M$1)),"")</f>
        <v/>
      </c>
      <c r="N205" s="81" t="str" cm="1">
        <f t="array" aca="1" ref="N205" ca="1">IF(AND($A205&lt;&gt;"",$A205&lt;&gt;"fin"),IF(INDEX(Recettes!$A$2:$T$5000,$B205,N$1)="","",INDEX(Recettes!$A$2:$T$5000,$B205,N$1)),"")</f>
        <v/>
      </c>
      <c r="O205" s="81" t="str" cm="1">
        <f t="array" aca="1" ref="O205" ca="1">IF(AND($A205&lt;&gt;"",$A205&lt;&gt;"fin"),IF(INDEX(Recettes!$A$2:$T$5000,$B205,O$1)="","",INDEX(Recettes!$A$2:$T$5000,$B205,O$1)),"")</f>
        <v/>
      </c>
      <c r="P205" s="81" t="str" cm="1">
        <f t="array" aca="1" ref="P205" ca="1">IF(AND($A205&lt;&gt;"",$A205&lt;&gt;"fin"),IF(INDEX(Recettes!$A$2:$T$5000,$B205,P$1)="","",INDEX(Recettes!$A$2:$T$5000,$B205,P$1)),"")</f>
        <v/>
      </c>
      <c r="Q205" s="81" t="str" cm="1">
        <f t="array" aca="1" ref="Q205" ca="1">IF(AND($A205&lt;&gt;"",$A205&lt;&gt;"fin"),IF(INDEX(Recettes!$A$2:$T$5000,$B205,Q$1)="","",INDEX(Recettes!$A$2:$T$5000,$B205,Q$1)),"")</f>
        <v/>
      </c>
      <c r="R205" s="81" t="str" cm="1">
        <f t="array" aca="1" ref="R205" ca="1">IF(AND($A205&lt;&gt;"",$A205&lt;&gt;"fin"),IF(INDEX(Recettes!$A$2:$T$5000,$B205,R$1)="","",INDEX(Recettes!$A$2:$T$5000,$B205,R$1)),"")</f>
        <v/>
      </c>
      <c r="S205" s="81" t="str" cm="1">
        <f t="array" aca="1" ref="S205" ca="1">IF(AND($A205&lt;&gt;"",$A205&lt;&gt;"fin"),IF(INDEX(Recettes!$A$2:$T$5000,$B205,S$1)="","",INDEX(Recettes!$A$2:$T$5000,$B205,S$1)),"")</f>
        <v/>
      </c>
      <c r="T205" s="81" t="str" cm="1">
        <f t="array" aca="1" ref="T205" ca="1">IF(AND($A205&lt;&gt;"",$A205&lt;&gt;"fin"),IF(INDEX(Recettes!$A$2:$T$5000,$B205,T$1)="","",INDEX(Recettes!$A$2:$T$5000,$B205,T$1)),"")</f>
        <v/>
      </c>
    </row>
    <row r="206" spans="1:20" x14ac:dyDescent="0.25">
      <c r="A206" t="str">
        <f ca="1">IF(OR(A205="",A205="fin"),"",IF(ISNA(MATCH($F$3,OFFSET(Recettes!$F$2:$F$5000,B205,0),0)),"fin",MATCH($F$3,OFFSET(Recettes!$F$2:$F$5000,B205,0),0)))</f>
        <v/>
      </c>
      <c r="B206" t="str">
        <f t="shared" ca="1" si="3"/>
        <v/>
      </c>
      <c r="D206" s="79" t="str" cm="1">
        <f t="array" aca="1" ref="D206" ca="1">IF(AND($A206&lt;&gt;"",$A206&lt;&gt;"fin"),IF(INDEX(Recettes!$A$2:$O$5000,$B206,D$1)="","",INDEX(Recettes!$A$2:$O$5000,$B206,D$1)),"")</f>
        <v/>
      </c>
      <c r="E206" t="str" cm="1">
        <f t="array" aca="1" ref="E206" ca="1">IF(AND($A206&lt;&gt;"",$A206&lt;&gt;"fin"),IF(INDEX(Recettes!$A$2:$O$5000,$B206,E$1)="","",INDEX(Recettes!$A$2:$O$5000,$B206,E$1)),"")</f>
        <v/>
      </c>
      <c r="F206" t="str" cm="1">
        <f t="array" aca="1" ref="F206" ca="1">IF(AND($A206&lt;&gt;"",$A206&lt;&gt;"fin"),IF(INDEX(Recettes!$A$2:$O$5000,$B206,F$1)="","",INDEX(Recettes!$A$2:$O$5000,$B206,F$1)),"")</f>
        <v/>
      </c>
      <c r="G206" s="13" t="str" cm="1">
        <f t="array" aca="1" ref="G206" ca="1">IF(AND($A206&lt;&gt;"",$A206&lt;&gt;"fin"),IF(INDEX(Recettes!$A$2:$O$5000,$B206,G$1)="","",INDEX(Recettes!$A$2:$O$5000,$B206,G$1)),"")</f>
        <v/>
      </c>
      <c r="H206" s="11" t="str" cm="1">
        <f t="array" aca="1" ref="H206" ca="1">IF(AND($A206&lt;&gt;"",$A206&lt;&gt;"fin"),IF(INDEX(Recettes!$A$2:$O$5000,$B206,H$1)="","",INDEX(Recettes!$A$2:$O$5000,$B206,H$1)),"")</f>
        <v/>
      </c>
      <c r="I206" t="str" cm="1">
        <f t="array" aca="1" ref="I206" ca="1">IF(AND($A206&lt;&gt;"",$A206&lt;&gt;"fin"),IF(INDEX(Recettes!$A$2:$O$5000,$B206,I$1)="","",INDEX(Recettes!$A$2:$O$5000,$B206,I$1)),"")</f>
        <v/>
      </c>
      <c r="J206" s="81" t="str" cm="1">
        <f t="array" aca="1" ref="J206" ca="1">IF(AND($A206&lt;&gt;"",$A206&lt;&gt;"fin"),IF(INDEX(Recettes!$A$2:$O$5000,$B206,J$1)="","",INDEX(Recettes!$A$2:$O$5000,$B206,J$1)),"")</f>
        <v/>
      </c>
      <c r="K206" s="81" t="str" cm="1">
        <f t="array" aca="1" ref="K206" ca="1">IF(AND($A206&lt;&gt;"",$A206&lt;&gt;"fin"),IF(INDEX(Recettes!$A$2:$T$5000,$B206,K$1)="","",INDEX(Recettes!$A$2:$T$5000,$B206,K$1)),"")</f>
        <v/>
      </c>
      <c r="L206" s="81" t="str" cm="1">
        <f t="array" aca="1" ref="L206" ca="1">IF(AND($A206&lt;&gt;"",$A206&lt;&gt;"fin"),IF(INDEX(Recettes!$A$2:$T$5000,$B206,L$1)="","",INDEX(Recettes!$A$2:$T$5000,$B206,L$1)),"")</f>
        <v/>
      </c>
      <c r="M206" s="81" t="str" cm="1">
        <f t="array" aca="1" ref="M206" ca="1">IF(AND($A206&lt;&gt;"",$A206&lt;&gt;"fin"),IF(INDEX(Recettes!$A$2:$T$5000,$B206,M$1)="","",INDEX(Recettes!$A$2:$T$5000,$B206,M$1)),"")</f>
        <v/>
      </c>
      <c r="N206" s="81" t="str" cm="1">
        <f t="array" aca="1" ref="N206" ca="1">IF(AND($A206&lt;&gt;"",$A206&lt;&gt;"fin"),IF(INDEX(Recettes!$A$2:$T$5000,$B206,N$1)="","",INDEX(Recettes!$A$2:$T$5000,$B206,N$1)),"")</f>
        <v/>
      </c>
      <c r="O206" s="81" t="str" cm="1">
        <f t="array" aca="1" ref="O206" ca="1">IF(AND($A206&lt;&gt;"",$A206&lt;&gt;"fin"),IF(INDEX(Recettes!$A$2:$T$5000,$B206,O$1)="","",INDEX(Recettes!$A$2:$T$5000,$B206,O$1)),"")</f>
        <v/>
      </c>
      <c r="P206" s="81" t="str" cm="1">
        <f t="array" aca="1" ref="P206" ca="1">IF(AND($A206&lt;&gt;"",$A206&lt;&gt;"fin"),IF(INDEX(Recettes!$A$2:$T$5000,$B206,P$1)="","",INDEX(Recettes!$A$2:$T$5000,$B206,P$1)),"")</f>
        <v/>
      </c>
      <c r="Q206" s="81" t="str" cm="1">
        <f t="array" aca="1" ref="Q206" ca="1">IF(AND($A206&lt;&gt;"",$A206&lt;&gt;"fin"),IF(INDEX(Recettes!$A$2:$T$5000,$B206,Q$1)="","",INDEX(Recettes!$A$2:$T$5000,$B206,Q$1)),"")</f>
        <v/>
      </c>
      <c r="R206" s="81" t="str" cm="1">
        <f t="array" aca="1" ref="R206" ca="1">IF(AND($A206&lt;&gt;"",$A206&lt;&gt;"fin"),IF(INDEX(Recettes!$A$2:$T$5000,$B206,R$1)="","",INDEX(Recettes!$A$2:$T$5000,$B206,R$1)),"")</f>
        <v/>
      </c>
      <c r="S206" s="81" t="str" cm="1">
        <f t="array" aca="1" ref="S206" ca="1">IF(AND($A206&lt;&gt;"",$A206&lt;&gt;"fin"),IF(INDEX(Recettes!$A$2:$T$5000,$B206,S$1)="","",INDEX(Recettes!$A$2:$T$5000,$B206,S$1)),"")</f>
        <v/>
      </c>
      <c r="T206" s="81" t="str" cm="1">
        <f t="array" aca="1" ref="T206" ca="1">IF(AND($A206&lt;&gt;"",$A206&lt;&gt;"fin"),IF(INDEX(Recettes!$A$2:$T$5000,$B206,T$1)="","",INDEX(Recettes!$A$2:$T$5000,$B206,T$1)),"")</f>
        <v/>
      </c>
    </row>
    <row r="207" spans="1:20" x14ac:dyDescent="0.25">
      <c r="A207" t="str">
        <f ca="1">IF(OR(A206="",A206="fin"),"",IF(ISNA(MATCH($F$3,OFFSET(Recettes!$F$2:$F$5000,B206,0),0)),"fin",MATCH($F$3,OFFSET(Recettes!$F$2:$F$5000,B206,0),0)))</f>
        <v/>
      </c>
      <c r="B207" t="str">
        <f t="shared" ca="1" si="3"/>
        <v/>
      </c>
      <c r="D207" s="79" t="str" cm="1">
        <f t="array" aca="1" ref="D207" ca="1">IF(AND($A207&lt;&gt;"",$A207&lt;&gt;"fin"),IF(INDEX(Recettes!$A$2:$O$5000,$B207,D$1)="","",INDEX(Recettes!$A$2:$O$5000,$B207,D$1)),"")</f>
        <v/>
      </c>
      <c r="E207" t="str" cm="1">
        <f t="array" aca="1" ref="E207" ca="1">IF(AND($A207&lt;&gt;"",$A207&lt;&gt;"fin"),IF(INDEX(Recettes!$A$2:$O$5000,$B207,E$1)="","",INDEX(Recettes!$A$2:$O$5000,$B207,E$1)),"")</f>
        <v/>
      </c>
      <c r="F207" t="str" cm="1">
        <f t="array" aca="1" ref="F207" ca="1">IF(AND($A207&lt;&gt;"",$A207&lt;&gt;"fin"),IF(INDEX(Recettes!$A$2:$O$5000,$B207,F$1)="","",INDEX(Recettes!$A$2:$O$5000,$B207,F$1)),"")</f>
        <v/>
      </c>
      <c r="G207" s="13" t="str" cm="1">
        <f t="array" aca="1" ref="G207" ca="1">IF(AND($A207&lt;&gt;"",$A207&lt;&gt;"fin"),IF(INDEX(Recettes!$A$2:$O$5000,$B207,G$1)="","",INDEX(Recettes!$A$2:$O$5000,$B207,G$1)),"")</f>
        <v/>
      </c>
      <c r="H207" s="11" t="str" cm="1">
        <f t="array" aca="1" ref="H207" ca="1">IF(AND($A207&lt;&gt;"",$A207&lt;&gt;"fin"),IF(INDEX(Recettes!$A$2:$O$5000,$B207,H$1)="","",INDEX(Recettes!$A$2:$O$5000,$B207,H$1)),"")</f>
        <v/>
      </c>
      <c r="I207" t="str" cm="1">
        <f t="array" aca="1" ref="I207" ca="1">IF(AND($A207&lt;&gt;"",$A207&lt;&gt;"fin"),IF(INDEX(Recettes!$A$2:$O$5000,$B207,I$1)="","",INDEX(Recettes!$A$2:$O$5000,$B207,I$1)),"")</f>
        <v/>
      </c>
      <c r="J207" s="81" t="str" cm="1">
        <f t="array" aca="1" ref="J207" ca="1">IF(AND($A207&lt;&gt;"",$A207&lt;&gt;"fin"),IF(INDEX(Recettes!$A$2:$O$5000,$B207,J$1)="","",INDEX(Recettes!$A$2:$O$5000,$B207,J$1)),"")</f>
        <v/>
      </c>
      <c r="K207" s="81" t="str" cm="1">
        <f t="array" aca="1" ref="K207" ca="1">IF(AND($A207&lt;&gt;"",$A207&lt;&gt;"fin"),IF(INDEX(Recettes!$A$2:$T$5000,$B207,K$1)="","",INDEX(Recettes!$A$2:$T$5000,$B207,K$1)),"")</f>
        <v/>
      </c>
      <c r="L207" s="81" t="str" cm="1">
        <f t="array" aca="1" ref="L207" ca="1">IF(AND($A207&lt;&gt;"",$A207&lt;&gt;"fin"),IF(INDEX(Recettes!$A$2:$T$5000,$B207,L$1)="","",INDEX(Recettes!$A$2:$T$5000,$B207,L$1)),"")</f>
        <v/>
      </c>
      <c r="M207" s="81" t="str" cm="1">
        <f t="array" aca="1" ref="M207" ca="1">IF(AND($A207&lt;&gt;"",$A207&lt;&gt;"fin"),IF(INDEX(Recettes!$A$2:$T$5000,$B207,M$1)="","",INDEX(Recettes!$A$2:$T$5000,$B207,M$1)),"")</f>
        <v/>
      </c>
      <c r="N207" s="81" t="str" cm="1">
        <f t="array" aca="1" ref="N207" ca="1">IF(AND($A207&lt;&gt;"",$A207&lt;&gt;"fin"),IF(INDEX(Recettes!$A$2:$T$5000,$B207,N$1)="","",INDEX(Recettes!$A$2:$T$5000,$B207,N$1)),"")</f>
        <v/>
      </c>
      <c r="O207" s="81" t="str" cm="1">
        <f t="array" aca="1" ref="O207" ca="1">IF(AND($A207&lt;&gt;"",$A207&lt;&gt;"fin"),IF(INDEX(Recettes!$A$2:$T$5000,$B207,O$1)="","",INDEX(Recettes!$A$2:$T$5000,$B207,O$1)),"")</f>
        <v/>
      </c>
      <c r="P207" s="81" t="str" cm="1">
        <f t="array" aca="1" ref="P207" ca="1">IF(AND($A207&lt;&gt;"",$A207&lt;&gt;"fin"),IF(INDEX(Recettes!$A$2:$T$5000,$B207,P$1)="","",INDEX(Recettes!$A$2:$T$5000,$B207,P$1)),"")</f>
        <v/>
      </c>
      <c r="Q207" s="81" t="str" cm="1">
        <f t="array" aca="1" ref="Q207" ca="1">IF(AND($A207&lt;&gt;"",$A207&lt;&gt;"fin"),IF(INDEX(Recettes!$A$2:$T$5000,$B207,Q$1)="","",INDEX(Recettes!$A$2:$T$5000,$B207,Q$1)),"")</f>
        <v/>
      </c>
      <c r="R207" s="81" t="str" cm="1">
        <f t="array" aca="1" ref="R207" ca="1">IF(AND($A207&lt;&gt;"",$A207&lt;&gt;"fin"),IF(INDEX(Recettes!$A$2:$T$5000,$B207,R$1)="","",INDEX(Recettes!$A$2:$T$5000,$B207,R$1)),"")</f>
        <v/>
      </c>
      <c r="S207" s="81" t="str" cm="1">
        <f t="array" aca="1" ref="S207" ca="1">IF(AND($A207&lt;&gt;"",$A207&lt;&gt;"fin"),IF(INDEX(Recettes!$A$2:$T$5000,$B207,S$1)="","",INDEX(Recettes!$A$2:$T$5000,$B207,S$1)),"")</f>
        <v/>
      </c>
      <c r="T207" s="81" t="str" cm="1">
        <f t="array" aca="1" ref="T207" ca="1">IF(AND($A207&lt;&gt;"",$A207&lt;&gt;"fin"),IF(INDEX(Recettes!$A$2:$T$5000,$B207,T$1)="","",INDEX(Recettes!$A$2:$T$5000,$B207,T$1)),"")</f>
        <v/>
      </c>
    </row>
    <row r="208" spans="1:20" x14ac:dyDescent="0.25">
      <c r="A208" t="str">
        <f ca="1">IF(OR(A207="",A207="fin"),"",IF(ISNA(MATCH($F$3,OFFSET(Recettes!$F$2:$F$5000,B207,0),0)),"fin",MATCH($F$3,OFFSET(Recettes!$F$2:$F$5000,B207,0),0)))</f>
        <v/>
      </c>
      <c r="B208" t="str">
        <f t="shared" ca="1" si="3"/>
        <v/>
      </c>
      <c r="D208" s="79" t="str" cm="1">
        <f t="array" aca="1" ref="D208" ca="1">IF(AND($A208&lt;&gt;"",$A208&lt;&gt;"fin"),IF(INDEX(Recettes!$A$2:$O$5000,$B208,D$1)="","",INDEX(Recettes!$A$2:$O$5000,$B208,D$1)),"")</f>
        <v/>
      </c>
      <c r="E208" t="str" cm="1">
        <f t="array" aca="1" ref="E208" ca="1">IF(AND($A208&lt;&gt;"",$A208&lt;&gt;"fin"),IF(INDEX(Recettes!$A$2:$O$5000,$B208,E$1)="","",INDEX(Recettes!$A$2:$O$5000,$B208,E$1)),"")</f>
        <v/>
      </c>
      <c r="F208" t="str" cm="1">
        <f t="array" aca="1" ref="F208" ca="1">IF(AND($A208&lt;&gt;"",$A208&lt;&gt;"fin"),IF(INDEX(Recettes!$A$2:$O$5000,$B208,F$1)="","",INDEX(Recettes!$A$2:$O$5000,$B208,F$1)),"")</f>
        <v/>
      </c>
      <c r="G208" s="13" t="str" cm="1">
        <f t="array" aca="1" ref="G208" ca="1">IF(AND($A208&lt;&gt;"",$A208&lt;&gt;"fin"),IF(INDEX(Recettes!$A$2:$O$5000,$B208,G$1)="","",INDEX(Recettes!$A$2:$O$5000,$B208,G$1)),"")</f>
        <v/>
      </c>
      <c r="H208" s="11" t="str" cm="1">
        <f t="array" aca="1" ref="H208" ca="1">IF(AND($A208&lt;&gt;"",$A208&lt;&gt;"fin"),IF(INDEX(Recettes!$A$2:$O$5000,$B208,H$1)="","",INDEX(Recettes!$A$2:$O$5000,$B208,H$1)),"")</f>
        <v/>
      </c>
      <c r="I208" t="str" cm="1">
        <f t="array" aca="1" ref="I208" ca="1">IF(AND($A208&lt;&gt;"",$A208&lt;&gt;"fin"),IF(INDEX(Recettes!$A$2:$O$5000,$B208,I$1)="","",INDEX(Recettes!$A$2:$O$5000,$B208,I$1)),"")</f>
        <v/>
      </c>
      <c r="J208" s="81" t="str" cm="1">
        <f t="array" aca="1" ref="J208" ca="1">IF(AND($A208&lt;&gt;"",$A208&lt;&gt;"fin"),IF(INDEX(Recettes!$A$2:$O$5000,$B208,J$1)="","",INDEX(Recettes!$A$2:$O$5000,$B208,J$1)),"")</f>
        <v/>
      </c>
      <c r="K208" s="81" t="str" cm="1">
        <f t="array" aca="1" ref="K208" ca="1">IF(AND($A208&lt;&gt;"",$A208&lt;&gt;"fin"),IF(INDEX(Recettes!$A$2:$T$5000,$B208,K$1)="","",INDEX(Recettes!$A$2:$T$5000,$B208,K$1)),"")</f>
        <v/>
      </c>
      <c r="L208" s="81" t="str" cm="1">
        <f t="array" aca="1" ref="L208" ca="1">IF(AND($A208&lt;&gt;"",$A208&lt;&gt;"fin"),IF(INDEX(Recettes!$A$2:$T$5000,$B208,L$1)="","",INDEX(Recettes!$A$2:$T$5000,$B208,L$1)),"")</f>
        <v/>
      </c>
      <c r="M208" s="81" t="str" cm="1">
        <f t="array" aca="1" ref="M208" ca="1">IF(AND($A208&lt;&gt;"",$A208&lt;&gt;"fin"),IF(INDEX(Recettes!$A$2:$T$5000,$B208,M$1)="","",INDEX(Recettes!$A$2:$T$5000,$B208,M$1)),"")</f>
        <v/>
      </c>
      <c r="N208" s="81" t="str" cm="1">
        <f t="array" aca="1" ref="N208" ca="1">IF(AND($A208&lt;&gt;"",$A208&lt;&gt;"fin"),IF(INDEX(Recettes!$A$2:$T$5000,$B208,N$1)="","",INDEX(Recettes!$A$2:$T$5000,$B208,N$1)),"")</f>
        <v/>
      </c>
      <c r="O208" s="81" t="str" cm="1">
        <f t="array" aca="1" ref="O208" ca="1">IF(AND($A208&lt;&gt;"",$A208&lt;&gt;"fin"),IF(INDEX(Recettes!$A$2:$T$5000,$B208,O$1)="","",INDEX(Recettes!$A$2:$T$5000,$B208,O$1)),"")</f>
        <v/>
      </c>
      <c r="P208" s="81" t="str" cm="1">
        <f t="array" aca="1" ref="P208" ca="1">IF(AND($A208&lt;&gt;"",$A208&lt;&gt;"fin"),IF(INDEX(Recettes!$A$2:$T$5000,$B208,P$1)="","",INDEX(Recettes!$A$2:$T$5000,$B208,P$1)),"")</f>
        <v/>
      </c>
      <c r="Q208" s="81" t="str" cm="1">
        <f t="array" aca="1" ref="Q208" ca="1">IF(AND($A208&lt;&gt;"",$A208&lt;&gt;"fin"),IF(INDEX(Recettes!$A$2:$T$5000,$B208,Q$1)="","",INDEX(Recettes!$A$2:$T$5000,$B208,Q$1)),"")</f>
        <v/>
      </c>
      <c r="R208" s="81" t="str" cm="1">
        <f t="array" aca="1" ref="R208" ca="1">IF(AND($A208&lt;&gt;"",$A208&lt;&gt;"fin"),IF(INDEX(Recettes!$A$2:$T$5000,$B208,R$1)="","",INDEX(Recettes!$A$2:$T$5000,$B208,R$1)),"")</f>
        <v/>
      </c>
      <c r="S208" s="81" t="str" cm="1">
        <f t="array" aca="1" ref="S208" ca="1">IF(AND($A208&lt;&gt;"",$A208&lt;&gt;"fin"),IF(INDEX(Recettes!$A$2:$T$5000,$B208,S$1)="","",INDEX(Recettes!$A$2:$T$5000,$B208,S$1)),"")</f>
        <v/>
      </c>
      <c r="T208" s="81" t="str" cm="1">
        <f t="array" aca="1" ref="T208" ca="1">IF(AND($A208&lt;&gt;"",$A208&lt;&gt;"fin"),IF(INDEX(Recettes!$A$2:$T$5000,$B208,T$1)="","",INDEX(Recettes!$A$2:$T$5000,$B208,T$1)),"")</f>
        <v/>
      </c>
    </row>
    <row r="209" spans="1:20" x14ac:dyDescent="0.25">
      <c r="A209" t="str">
        <f ca="1">IF(OR(A208="",A208="fin"),"",IF(ISNA(MATCH($F$3,OFFSET(Recettes!$F$2:$F$5000,B208,0),0)),"fin",MATCH($F$3,OFFSET(Recettes!$F$2:$F$5000,B208,0),0)))</f>
        <v/>
      </c>
      <c r="B209" t="str">
        <f t="shared" ca="1" si="3"/>
        <v/>
      </c>
      <c r="D209" s="79" t="str" cm="1">
        <f t="array" aca="1" ref="D209" ca="1">IF(AND($A209&lt;&gt;"",$A209&lt;&gt;"fin"),IF(INDEX(Recettes!$A$2:$O$5000,$B209,D$1)="","",INDEX(Recettes!$A$2:$O$5000,$B209,D$1)),"")</f>
        <v/>
      </c>
      <c r="E209" t="str" cm="1">
        <f t="array" aca="1" ref="E209" ca="1">IF(AND($A209&lt;&gt;"",$A209&lt;&gt;"fin"),IF(INDEX(Recettes!$A$2:$O$5000,$B209,E$1)="","",INDEX(Recettes!$A$2:$O$5000,$B209,E$1)),"")</f>
        <v/>
      </c>
      <c r="F209" t="str" cm="1">
        <f t="array" aca="1" ref="F209" ca="1">IF(AND($A209&lt;&gt;"",$A209&lt;&gt;"fin"),IF(INDEX(Recettes!$A$2:$O$5000,$B209,F$1)="","",INDEX(Recettes!$A$2:$O$5000,$B209,F$1)),"")</f>
        <v/>
      </c>
      <c r="G209" s="13" t="str" cm="1">
        <f t="array" aca="1" ref="G209" ca="1">IF(AND($A209&lt;&gt;"",$A209&lt;&gt;"fin"),IF(INDEX(Recettes!$A$2:$O$5000,$B209,G$1)="","",INDEX(Recettes!$A$2:$O$5000,$B209,G$1)),"")</f>
        <v/>
      </c>
      <c r="H209" s="11" t="str" cm="1">
        <f t="array" aca="1" ref="H209" ca="1">IF(AND($A209&lt;&gt;"",$A209&lt;&gt;"fin"),IF(INDEX(Recettes!$A$2:$O$5000,$B209,H$1)="","",INDEX(Recettes!$A$2:$O$5000,$B209,H$1)),"")</f>
        <v/>
      </c>
      <c r="I209" t="str" cm="1">
        <f t="array" aca="1" ref="I209" ca="1">IF(AND($A209&lt;&gt;"",$A209&lt;&gt;"fin"),IF(INDEX(Recettes!$A$2:$O$5000,$B209,I$1)="","",INDEX(Recettes!$A$2:$O$5000,$B209,I$1)),"")</f>
        <v/>
      </c>
      <c r="J209" s="81" t="str" cm="1">
        <f t="array" aca="1" ref="J209" ca="1">IF(AND($A209&lt;&gt;"",$A209&lt;&gt;"fin"),IF(INDEX(Recettes!$A$2:$O$5000,$B209,J$1)="","",INDEX(Recettes!$A$2:$O$5000,$B209,J$1)),"")</f>
        <v/>
      </c>
      <c r="K209" s="81" t="str" cm="1">
        <f t="array" aca="1" ref="K209" ca="1">IF(AND($A209&lt;&gt;"",$A209&lt;&gt;"fin"),IF(INDEX(Recettes!$A$2:$T$5000,$B209,K$1)="","",INDEX(Recettes!$A$2:$T$5000,$B209,K$1)),"")</f>
        <v/>
      </c>
      <c r="L209" s="81" t="str" cm="1">
        <f t="array" aca="1" ref="L209" ca="1">IF(AND($A209&lt;&gt;"",$A209&lt;&gt;"fin"),IF(INDEX(Recettes!$A$2:$T$5000,$B209,L$1)="","",INDEX(Recettes!$A$2:$T$5000,$B209,L$1)),"")</f>
        <v/>
      </c>
      <c r="M209" s="81" t="str" cm="1">
        <f t="array" aca="1" ref="M209" ca="1">IF(AND($A209&lt;&gt;"",$A209&lt;&gt;"fin"),IF(INDEX(Recettes!$A$2:$T$5000,$B209,M$1)="","",INDEX(Recettes!$A$2:$T$5000,$B209,M$1)),"")</f>
        <v/>
      </c>
      <c r="N209" s="81" t="str" cm="1">
        <f t="array" aca="1" ref="N209" ca="1">IF(AND($A209&lt;&gt;"",$A209&lt;&gt;"fin"),IF(INDEX(Recettes!$A$2:$T$5000,$B209,N$1)="","",INDEX(Recettes!$A$2:$T$5000,$B209,N$1)),"")</f>
        <v/>
      </c>
      <c r="O209" s="81" t="str" cm="1">
        <f t="array" aca="1" ref="O209" ca="1">IF(AND($A209&lt;&gt;"",$A209&lt;&gt;"fin"),IF(INDEX(Recettes!$A$2:$T$5000,$B209,O$1)="","",INDEX(Recettes!$A$2:$T$5000,$B209,O$1)),"")</f>
        <v/>
      </c>
      <c r="P209" s="81" t="str" cm="1">
        <f t="array" aca="1" ref="P209" ca="1">IF(AND($A209&lt;&gt;"",$A209&lt;&gt;"fin"),IF(INDEX(Recettes!$A$2:$T$5000,$B209,P$1)="","",INDEX(Recettes!$A$2:$T$5000,$B209,P$1)),"")</f>
        <v/>
      </c>
      <c r="Q209" s="81" t="str" cm="1">
        <f t="array" aca="1" ref="Q209" ca="1">IF(AND($A209&lt;&gt;"",$A209&lt;&gt;"fin"),IF(INDEX(Recettes!$A$2:$T$5000,$B209,Q$1)="","",INDEX(Recettes!$A$2:$T$5000,$B209,Q$1)),"")</f>
        <v/>
      </c>
      <c r="R209" s="81" t="str" cm="1">
        <f t="array" aca="1" ref="R209" ca="1">IF(AND($A209&lt;&gt;"",$A209&lt;&gt;"fin"),IF(INDEX(Recettes!$A$2:$T$5000,$B209,R$1)="","",INDEX(Recettes!$A$2:$T$5000,$B209,R$1)),"")</f>
        <v/>
      </c>
      <c r="S209" s="81" t="str" cm="1">
        <f t="array" aca="1" ref="S209" ca="1">IF(AND($A209&lt;&gt;"",$A209&lt;&gt;"fin"),IF(INDEX(Recettes!$A$2:$T$5000,$B209,S$1)="","",INDEX(Recettes!$A$2:$T$5000,$B209,S$1)),"")</f>
        <v/>
      </c>
      <c r="T209" s="81" t="str" cm="1">
        <f t="array" aca="1" ref="T209" ca="1">IF(AND($A209&lt;&gt;"",$A209&lt;&gt;"fin"),IF(INDEX(Recettes!$A$2:$T$5000,$B209,T$1)="","",INDEX(Recettes!$A$2:$T$5000,$B209,T$1)),"")</f>
        <v/>
      </c>
    </row>
    <row r="210" spans="1:20" x14ac:dyDescent="0.25">
      <c r="A210" t="str">
        <f ca="1">IF(OR(A209="",A209="fin"),"",IF(ISNA(MATCH($F$3,OFFSET(Recettes!$F$2:$F$5000,B209,0),0)),"fin",MATCH($F$3,OFFSET(Recettes!$F$2:$F$5000,B209,0),0)))</f>
        <v/>
      </c>
      <c r="B210" t="str">
        <f t="shared" ca="1" si="3"/>
        <v/>
      </c>
      <c r="D210" s="79" t="str" cm="1">
        <f t="array" aca="1" ref="D210" ca="1">IF(AND($A210&lt;&gt;"",$A210&lt;&gt;"fin"),IF(INDEX(Recettes!$A$2:$O$5000,$B210,D$1)="","",INDEX(Recettes!$A$2:$O$5000,$B210,D$1)),"")</f>
        <v/>
      </c>
      <c r="E210" t="str" cm="1">
        <f t="array" aca="1" ref="E210" ca="1">IF(AND($A210&lt;&gt;"",$A210&lt;&gt;"fin"),IF(INDEX(Recettes!$A$2:$O$5000,$B210,E$1)="","",INDEX(Recettes!$A$2:$O$5000,$B210,E$1)),"")</f>
        <v/>
      </c>
      <c r="F210" t="str" cm="1">
        <f t="array" aca="1" ref="F210" ca="1">IF(AND($A210&lt;&gt;"",$A210&lt;&gt;"fin"),IF(INDEX(Recettes!$A$2:$O$5000,$B210,F$1)="","",INDEX(Recettes!$A$2:$O$5000,$B210,F$1)),"")</f>
        <v/>
      </c>
      <c r="G210" s="13" t="str" cm="1">
        <f t="array" aca="1" ref="G210" ca="1">IF(AND($A210&lt;&gt;"",$A210&lt;&gt;"fin"),IF(INDEX(Recettes!$A$2:$O$5000,$B210,G$1)="","",INDEX(Recettes!$A$2:$O$5000,$B210,G$1)),"")</f>
        <v/>
      </c>
      <c r="H210" s="11" t="str" cm="1">
        <f t="array" aca="1" ref="H210" ca="1">IF(AND($A210&lt;&gt;"",$A210&lt;&gt;"fin"),IF(INDEX(Recettes!$A$2:$O$5000,$B210,H$1)="","",INDEX(Recettes!$A$2:$O$5000,$B210,H$1)),"")</f>
        <v/>
      </c>
      <c r="I210" t="str" cm="1">
        <f t="array" aca="1" ref="I210" ca="1">IF(AND($A210&lt;&gt;"",$A210&lt;&gt;"fin"),IF(INDEX(Recettes!$A$2:$O$5000,$B210,I$1)="","",INDEX(Recettes!$A$2:$O$5000,$B210,I$1)),"")</f>
        <v/>
      </c>
      <c r="J210" s="81" t="str" cm="1">
        <f t="array" aca="1" ref="J210" ca="1">IF(AND($A210&lt;&gt;"",$A210&lt;&gt;"fin"),IF(INDEX(Recettes!$A$2:$O$5000,$B210,J$1)="","",INDEX(Recettes!$A$2:$O$5000,$B210,J$1)),"")</f>
        <v/>
      </c>
      <c r="K210" s="81" t="str" cm="1">
        <f t="array" aca="1" ref="K210" ca="1">IF(AND($A210&lt;&gt;"",$A210&lt;&gt;"fin"),IF(INDEX(Recettes!$A$2:$T$5000,$B210,K$1)="","",INDEX(Recettes!$A$2:$T$5000,$B210,K$1)),"")</f>
        <v/>
      </c>
      <c r="L210" s="81" t="str" cm="1">
        <f t="array" aca="1" ref="L210" ca="1">IF(AND($A210&lt;&gt;"",$A210&lt;&gt;"fin"),IF(INDEX(Recettes!$A$2:$T$5000,$B210,L$1)="","",INDEX(Recettes!$A$2:$T$5000,$B210,L$1)),"")</f>
        <v/>
      </c>
      <c r="M210" s="81" t="str" cm="1">
        <f t="array" aca="1" ref="M210" ca="1">IF(AND($A210&lt;&gt;"",$A210&lt;&gt;"fin"),IF(INDEX(Recettes!$A$2:$T$5000,$B210,M$1)="","",INDEX(Recettes!$A$2:$T$5000,$B210,M$1)),"")</f>
        <v/>
      </c>
      <c r="N210" s="81" t="str" cm="1">
        <f t="array" aca="1" ref="N210" ca="1">IF(AND($A210&lt;&gt;"",$A210&lt;&gt;"fin"),IF(INDEX(Recettes!$A$2:$T$5000,$B210,N$1)="","",INDEX(Recettes!$A$2:$T$5000,$B210,N$1)),"")</f>
        <v/>
      </c>
      <c r="O210" s="81" t="str" cm="1">
        <f t="array" aca="1" ref="O210" ca="1">IF(AND($A210&lt;&gt;"",$A210&lt;&gt;"fin"),IF(INDEX(Recettes!$A$2:$T$5000,$B210,O$1)="","",INDEX(Recettes!$A$2:$T$5000,$B210,O$1)),"")</f>
        <v/>
      </c>
      <c r="P210" s="81" t="str" cm="1">
        <f t="array" aca="1" ref="P210" ca="1">IF(AND($A210&lt;&gt;"",$A210&lt;&gt;"fin"),IF(INDEX(Recettes!$A$2:$T$5000,$B210,P$1)="","",INDEX(Recettes!$A$2:$T$5000,$B210,P$1)),"")</f>
        <v/>
      </c>
      <c r="Q210" s="81" t="str" cm="1">
        <f t="array" aca="1" ref="Q210" ca="1">IF(AND($A210&lt;&gt;"",$A210&lt;&gt;"fin"),IF(INDEX(Recettes!$A$2:$T$5000,$B210,Q$1)="","",INDEX(Recettes!$A$2:$T$5000,$B210,Q$1)),"")</f>
        <v/>
      </c>
      <c r="R210" s="81" t="str" cm="1">
        <f t="array" aca="1" ref="R210" ca="1">IF(AND($A210&lt;&gt;"",$A210&lt;&gt;"fin"),IF(INDEX(Recettes!$A$2:$T$5000,$B210,R$1)="","",INDEX(Recettes!$A$2:$T$5000,$B210,R$1)),"")</f>
        <v/>
      </c>
      <c r="S210" s="81" t="str" cm="1">
        <f t="array" aca="1" ref="S210" ca="1">IF(AND($A210&lt;&gt;"",$A210&lt;&gt;"fin"),IF(INDEX(Recettes!$A$2:$T$5000,$B210,S$1)="","",INDEX(Recettes!$A$2:$T$5000,$B210,S$1)),"")</f>
        <v/>
      </c>
      <c r="T210" s="81" t="str" cm="1">
        <f t="array" aca="1" ref="T210" ca="1">IF(AND($A210&lt;&gt;"",$A210&lt;&gt;"fin"),IF(INDEX(Recettes!$A$2:$T$5000,$B210,T$1)="","",INDEX(Recettes!$A$2:$T$5000,$B210,T$1)),"")</f>
        <v/>
      </c>
    </row>
    <row r="211" spans="1:20" x14ac:dyDescent="0.25">
      <c r="A211" t="str">
        <f ca="1">IF(OR(A210="",A210="fin"),"",IF(ISNA(MATCH($F$3,OFFSET(Recettes!$F$2:$F$5000,B210,0),0)),"fin",MATCH($F$3,OFFSET(Recettes!$F$2:$F$5000,B210,0),0)))</f>
        <v/>
      </c>
      <c r="B211" t="str">
        <f t="shared" ca="1" si="3"/>
        <v/>
      </c>
      <c r="D211" s="79" t="str" cm="1">
        <f t="array" aca="1" ref="D211" ca="1">IF(AND($A211&lt;&gt;"",$A211&lt;&gt;"fin"),IF(INDEX(Recettes!$A$2:$O$5000,$B211,D$1)="","",INDEX(Recettes!$A$2:$O$5000,$B211,D$1)),"")</f>
        <v/>
      </c>
      <c r="E211" t="str" cm="1">
        <f t="array" aca="1" ref="E211" ca="1">IF(AND($A211&lt;&gt;"",$A211&lt;&gt;"fin"),IF(INDEX(Recettes!$A$2:$O$5000,$B211,E$1)="","",INDEX(Recettes!$A$2:$O$5000,$B211,E$1)),"")</f>
        <v/>
      </c>
      <c r="F211" t="str" cm="1">
        <f t="array" aca="1" ref="F211" ca="1">IF(AND($A211&lt;&gt;"",$A211&lt;&gt;"fin"),IF(INDEX(Recettes!$A$2:$O$5000,$B211,F$1)="","",INDEX(Recettes!$A$2:$O$5000,$B211,F$1)),"")</f>
        <v/>
      </c>
      <c r="G211" s="13" t="str" cm="1">
        <f t="array" aca="1" ref="G211" ca="1">IF(AND($A211&lt;&gt;"",$A211&lt;&gt;"fin"),IF(INDEX(Recettes!$A$2:$O$5000,$B211,G$1)="","",INDEX(Recettes!$A$2:$O$5000,$B211,G$1)),"")</f>
        <v/>
      </c>
      <c r="H211" s="11" t="str" cm="1">
        <f t="array" aca="1" ref="H211" ca="1">IF(AND($A211&lt;&gt;"",$A211&lt;&gt;"fin"),IF(INDEX(Recettes!$A$2:$O$5000,$B211,H$1)="","",INDEX(Recettes!$A$2:$O$5000,$B211,H$1)),"")</f>
        <v/>
      </c>
      <c r="I211" t="str" cm="1">
        <f t="array" aca="1" ref="I211" ca="1">IF(AND($A211&lt;&gt;"",$A211&lt;&gt;"fin"),IF(INDEX(Recettes!$A$2:$O$5000,$B211,I$1)="","",INDEX(Recettes!$A$2:$O$5000,$B211,I$1)),"")</f>
        <v/>
      </c>
      <c r="J211" s="81" t="str" cm="1">
        <f t="array" aca="1" ref="J211" ca="1">IF(AND($A211&lt;&gt;"",$A211&lt;&gt;"fin"),IF(INDEX(Recettes!$A$2:$O$5000,$B211,J$1)="","",INDEX(Recettes!$A$2:$O$5000,$B211,J$1)),"")</f>
        <v/>
      </c>
      <c r="K211" s="81" t="str" cm="1">
        <f t="array" aca="1" ref="K211" ca="1">IF(AND($A211&lt;&gt;"",$A211&lt;&gt;"fin"),IF(INDEX(Recettes!$A$2:$T$5000,$B211,K$1)="","",INDEX(Recettes!$A$2:$T$5000,$B211,K$1)),"")</f>
        <v/>
      </c>
      <c r="L211" s="81" t="str" cm="1">
        <f t="array" aca="1" ref="L211" ca="1">IF(AND($A211&lt;&gt;"",$A211&lt;&gt;"fin"),IF(INDEX(Recettes!$A$2:$T$5000,$B211,L$1)="","",INDEX(Recettes!$A$2:$T$5000,$B211,L$1)),"")</f>
        <v/>
      </c>
      <c r="M211" s="81" t="str" cm="1">
        <f t="array" aca="1" ref="M211" ca="1">IF(AND($A211&lt;&gt;"",$A211&lt;&gt;"fin"),IF(INDEX(Recettes!$A$2:$T$5000,$B211,M$1)="","",INDEX(Recettes!$A$2:$T$5000,$B211,M$1)),"")</f>
        <v/>
      </c>
      <c r="N211" s="81" t="str" cm="1">
        <f t="array" aca="1" ref="N211" ca="1">IF(AND($A211&lt;&gt;"",$A211&lt;&gt;"fin"),IF(INDEX(Recettes!$A$2:$T$5000,$B211,N$1)="","",INDEX(Recettes!$A$2:$T$5000,$B211,N$1)),"")</f>
        <v/>
      </c>
      <c r="O211" s="81" t="str" cm="1">
        <f t="array" aca="1" ref="O211" ca="1">IF(AND($A211&lt;&gt;"",$A211&lt;&gt;"fin"),IF(INDEX(Recettes!$A$2:$T$5000,$B211,O$1)="","",INDEX(Recettes!$A$2:$T$5000,$B211,O$1)),"")</f>
        <v/>
      </c>
      <c r="P211" s="81" t="str" cm="1">
        <f t="array" aca="1" ref="P211" ca="1">IF(AND($A211&lt;&gt;"",$A211&lt;&gt;"fin"),IF(INDEX(Recettes!$A$2:$T$5000,$B211,P$1)="","",INDEX(Recettes!$A$2:$T$5000,$B211,P$1)),"")</f>
        <v/>
      </c>
      <c r="Q211" s="81" t="str" cm="1">
        <f t="array" aca="1" ref="Q211" ca="1">IF(AND($A211&lt;&gt;"",$A211&lt;&gt;"fin"),IF(INDEX(Recettes!$A$2:$T$5000,$B211,Q$1)="","",INDEX(Recettes!$A$2:$T$5000,$B211,Q$1)),"")</f>
        <v/>
      </c>
      <c r="R211" s="81" t="str" cm="1">
        <f t="array" aca="1" ref="R211" ca="1">IF(AND($A211&lt;&gt;"",$A211&lt;&gt;"fin"),IF(INDEX(Recettes!$A$2:$T$5000,$B211,R$1)="","",INDEX(Recettes!$A$2:$T$5000,$B211,R$1)),"")</f>
        <v/>
      </c>
      <c r="S211" s="81" t="str" cm="1">
        <f t="array" aca="1" ref="S211" ca="1">IF(AND($A211&lt;&gt;"",$A211&lt;&gt;"fin"),IF(INDEX(Recettes!$A$2:$T$5000,$B211,S$1)="","",INDEX(Recettes!$A$2:$T$5000,$B211,S$1)),"")</f>
        <v/>
      </c>
      <c r="T211" s="81" t="str" cm="1">
        <f t="array" aca="1" ref="T211" ca="1">IF(AND($A211&lt;&gt;"",$A211&lt;&gt;"fin"),IF(INDEX(Recettes!$A$2:$T$5000,$B211,T$1)="","",INDEX(Recettes!$A$2:$T$5000,$B211,T$1)),"")</f>
        <v/>
      </c>
    </row>
    <row r="212" spans="1:20" x14ac:dyDescent="0.25">
      <c r="A212" t="str">
        <f ca="1">IF(OR(A211="",A211="fin"),"",IF(ISNA(MATCH($F$3,OFFSET(Recettes!$F$2:$F$5000,B211,0),0)),"fin",MATCH($F$3,OFFSET(Recettes!$F$2:$F$5000,B211,0),0)))</f>
        <v/>
      </c>
      <c r="B212" t="str">
        <f t="shared" ca="1" si="3"/>
        <v/>
      </c>
      <c r="D212" s="79" t="str" cm="1">
        <f t="array" aca="1" ref="D212" ca="1">IF(AND($A212&lt;&gt;"",$A212&lt;&gt;"fin"),IF(INDEX(Recettes!$A$2:$O$5000,$B212,D$1)="","",INDEX(Recettes!$A$2:$O$5000,$B212,D$1)),"")</f>
        <v/>
      </c>
      <c r="E212" t="str" cm="1">
        <f t="array" aca="1" ref="E212" ca="1">IF(AND($A212&lt;&gt;"",$A212&lt;&gt;"fin"),IF(INDEX(Recettes!$A$2:$O$5000,$B212,E$1)="","",INDEX(Recettes!$A$2:$O$5000,$B212,E$1)),"")</f>
        <v/>
      </c>
      <c r="F212" t="str" cm="1">
        <f t="array" aca="1" ref="F212" ca="1">IF(AND($A212&lt;&gt;"",$A212&lt;&gt;"fin"),IF(INDEX(Recettes!$A$2:$O$5000,$B212,F$1)="","",INDEX(Recettes!$A$2:$O$5000,$B212,F$1)),"")</f>
        <v/>
      </c>
      <c r="G212" s="13" t="str" cm="1">
        <f t="array" aca="1" ref="G212" ca="1">IF(AND($A212&lt;&gt;"",$A212&lt;&gt;"fin"),IF(INDEX(Recettes!$A$2:$O$5000,$B212,G$1)="","",INDEX(Recettes!$A$2:$O$5000,$B212,G$1)),"")</f>
        <v/>
      </c>
      <c r="H212" s="11" t="str" cm="1">
        <f t="array" aca="1" ref="H212" ca="1">IF(AND($A212&lt;&gt;"",$A212&lt;&gt;"fin"),IF(INDEX(Recettes!$A$2:$O$5000,$B212,H$1)="","",INDEX(Recettes!$A$2:$O$5000,$B212,H$1)),"")</f>
        <v/>
      </c>
      <c r="I212" t="str" cm="1">
        <f t="array" aca="1" ref="I212" ca="1">IF(AND($A212&lt;&gt;"",$A212&lt;&gt;"fin"),IF(INDEX(Recettes!$A$2:$O$5000,$B212,I$1)="","",INDEX(Recettes!$A$2:$O$5000,$B212,I$1)),"")</f>
        <v/>
      </c>
      <c r="J212" s="81" t="str" cm="1">
        <f t="array" aca="1" ref="J212" ca="1">IF(AND($A212&lt;&gt;"",$A212&lt;&gt;"fin"),IF(INDEX(Recettes!$A$2:$O$5000,$B212,J$1)="","",INDEX(Recettes!$A$2:$O$5000,$B212,J$1)),"")</f>
        <v/>
      </c>
      <c r="K212" s="81" t="str" cm="1">
        <f t="array" aca="1" ref="K212" ca="1">IF(AND($A212&lt;&gt;"",$A212&lt;&gt;"fin"),IF(INDEX(Recettes!$A$2:$T$5000,$B212,K$1)="","",INDEX(Recettes!$A$2:$T$5000,$B212,K$1)),"")</f>
        <v/>
      </c>
      <c r="L212" s="81" t="str" cm="1">
        <f t="array" aca="1" ref="L212" ca="1">IF(AND($A212&lt;&gt;"",$A212&lt;&gt;"fin"),IF(INDEX(Recettes!$A$2:$T$5000,$B212,L$1)="","",INDEX(Recettes!$A$2:$T$5000,$B212,L$1)),"")</f>
        <v/>
      </c>
      <c r="M212" s="81" t="str" cm="1">
        <f t="array" aca="1" ref="M212" ca="1">IF(AND($A212&lt;&gt;"",$A212&lt;&gt;"fin"),IF(INDEX(Recettes!$A$2:$T$5000,$B212,M$1)="","",INDEX(Recettes!$A$2:$T$5000,$B212,M$1)),"")</f>
        <v/>
      </c>
      <c r="N212" s="81" t="str" cm="1">
        <f t="array" aca="1" ref="N212" ca="1">IF(AND($A212&lt;&gt;"",$A212&lt;&gt;"fin"),IF(INDEX(Recettes!$A$2:$T$5000,$B212,N$1)="","",INDEX(Recettes!$A$2:$T$5000,$B212,N$1)),"")</f>
        <v/>
      </c>
      <c r="O212" s="81" t="str" cm="1">
        <f t="array" aca="1" ref="O212" ca="1">IF(AND($A212&lt;&gt;"",$A212&lt;&gt;"fin"),IF(INDEX(Recettes!$A$2:$T$5000,$B212,O$1)="","",INDEX(Recettes!$A$2:$T$5000,$B212,O$1)),"")</f>
        <v/>
      </c>
      <c r="P212" s="81" t="str" cm="1">
        <f t="array" aca="1" ref="P212" ca="1">IF(AND($A212&lt;&gt;"",$A212&lt;&gt;"fin"),IF(INDEX(Recettes!$A$2:$T$5000,$B212,P$1)="","",INDEX(Recettes!$A$2:$T$5000,$B212,P$1)),"")</f>
        <v/>
      </c>
      <c r="Q212" s="81" t="str" cm="1">
        <f t="array" aca="1" ref="Q212" ca="1">IF(AND($A212&lt;&gt;"",$A212&lt;&gt;"fin"),IF(INDEX(Recettes!$A$2:$T$5000,$B212,Q$1)="","",INDEX(Recettes!$A$2:$T$5000,$B212,Q$1)),"")</f>
        <v/>
      </c>
      <c r="R212" s="81" t="str" cm="1">
        <f t="array" aca="1" ref="R212" ca="1">IF(AND($A212&lt;&gt;"",$A212&lt;&gt;"fin"),IF(INDEX(Recettes!$A$2:$T$5000,$B212,R$1)="","",INDEX(Recettes!$A$2:$T$5000,$B212,R$1)),"")</f>
        <v/>
      </c>
      <c r="S212" s="81" t="str" cm="1">
        <f t="array" aca="1" ref="S212" ca="1">IF(AND($A212&lt;&gt;"",$A212&lt;&gt;"fin"),IF(INDEX(Recettes!$A$2:$T$5000,$B212,S$1)="","",INDEX(Recettes!$A$2:$T$5000,$B212,S$1)),"")</f>
        <v/>
      </c>
      <c r="T212" s="81" t="str" cm="1">
        <f t="array" aca="1" ref="T212" ca="1">IF(AND($A212&lt;&gt;"",$A212&lt;&gt;"fin"),IF(INDEX(Recettes!$A$2:$T$5000,$B212,T$1)="","",INDEX(Recettes!$A$2:$T$5000,$B212,T$1)),"")</f>
        <v/>
      </c>
    </row>
    <row r="213" spans="1:20" x14ac:dyDescent="0.25">
      <c r="A213" t="str">
        <f ca="1">IF(OR(A212="",A212="fin"),"",IF(ISNA(MATCH($F$3,OFFSET(Recettes!$F$2:$F$5000,B212,0),0)),"fin",MATCH($F$3,OFFSET(Recettes!$F$2:$F$5000,B212,0),0)))</f>
        <v/>
      </c>
      <c r="B213" t="str">
        <f t="shared" ca="1" si="3"/>
        <v/>
      </c>
      <c r="D213" s="79" t="str" cm="1">
        <f t="array" aca="1" ref="D213" ca="1">IF(AND($A213&lt;&gt;"",$A213&lt;&gt;"fin"),IF(INDEX(Recettes!$A$2:$O$5000,$B213,D$1)="","",INDEX(Recettes!$A$2:$O$5000,$B213,D$1)),"")</f>
        <v/>
      </c>
      <c r="E213" t="str" cm="1">
        <f t="array" aca="1" ref="E213" ca="1">IF(AND($A213&lt;&gt;"",$A213&lt;&gt;"fin"),IF(INDEX(Recettes!$A$2:$O$5000,$B213,E$1)="","",INDEX(Recettes!$A$2:$O$5000,$B213,E$1)),"")</f>
        <v/>
      </c>
      <c r="F213" t="str" cm="1">
        <f t="array" aca="1" ref="F213" ca="1">IF(AND($A213&lt;&gt;"",$A213&lt;&gt;"fin"),IF(INDEX(Recettes!$A$2:$O$5000,$B213,F$1)="","",INDEX(Recettes!$A$2:$O$5000,$B213,F$1)),"")</f>
        <v/>
      </c>
      <c r="G213" s="13" t="str" cm="1">
        <f t="array" aca="1" ref="G213" ca="1">IF(AND($A213&lt;&gt;"",$A213&lt;&gt;"fin"),IF(INDEX(Recettes!$A$2:$O$5000,$B213,G$1)="","",INDEX(Recettes!$A$2:$O$5000,$B213,G$1)),"")</f>
        <v/>
      </c>
      <c r="H213" s="11" t="str" cm="1">
        <f t="array" aca="1" ref="H213" ca="1">IF(AND($A213&lt;&gt;"",$A213&lt;&gt;"fin"),IF(INDEX(Recettes!$A$2:$O$5000,$B213,H$1)="","",INDEX(Recettes!$A$2:$O$5000,$B213,H$1)),"")</f>
        <v/>
      </c>
      <c r="I213" t="str" cm="1">
        <f t="array" aca="1" ref="I213" ca="1">IF(AND($A213&lt;&gt;"",$A213&lt;&gt;"fin"),IF(INDEX(Recettes!$A$2:$O$5000,$B213,I$1)="","",INDEX(Recettes!$A$2:$O$5000,$B213,I$1)),"")</f>
        <v/>
      </c>
      <c r="J213" s="81" t="str" cm="1">
        <f t="array" aca="1" ref="J213" ca="1">IF(AND($A213&lt;&gt;"",$A213&lt;&gt;"fin"),IF(INDEX(Recettes!$A$2:$O$5000,$B213,J$1)="","",INDEX(Recettes!$A$2:$O$5000,$B213,J$1)),"")</f>
        <v/>
      </c>
      <c r="K213" s="81" t="str" cm="1">
        <f t="array" aca="1" ref="K213" ca="1">IF(AND($A213&lt;&gt;"",$A213&lt;&gt;"fin"),IF(INDEX(Recettes!$A$2:$T$5000,$B213,K$1)="","",INDEX(Recettes!$A$2:$T$5000,$B213,K$1)),"")</f>
        <v/>
      </c>
      <c r="L213" s="81" t="str" cm="1">
        <f t="array" aca="1" ref="L213" ca="1">IF(AND($A213&lt;&gt;"",$A213&lt;&gt;"fin"),IF(INDEX(Recettes!$A$2:$T$5000,$B213,L$1)="","",INDEX(Recettes!$A$2:$T$5000,$B213,L$1)),"")</f>
        <v/>
      </c>
      <c r="M213" s="81" t="str" cm="1">
        <f t="array" aca="1" ref="M213" ca="1">IF(AND($A213&lt;&gt;"",$A213&lt;&gt;"fin"),IF(INDEX(Recettes!$A$2:$T$5000,$B213,M$1)="","",INDEX(Recettes!$A$2:$T$5000,$B213,M$1)),"")</f>
        <v/>
      </c>
      <c r="N213" s="81" t="str" cm="1">
        <f t="array" aca="1" ref="N213" ca="1">IF(AND($A213&lt;&gt;"",$A213&lt;&gt;"fin"),IF(INDEX(Recettes!$A$2:$T$5000,$B213,N$1)="","",INDEX(Recettes!$A$2:$T$5000,$B213,N$1)),"")</f>
        <v/>
      </c>
      <c r="O213" s="81" t="str" cm="1">
        <f t="array" aca="1" ref="O213" ca="1">IF(AND($A213&lt;&gt;"",$A213&lt;&gt;"fin"),IF(INDEX(Recettes!$A$2:$T$5000,$B213,O$1)="","",INDEX(Recettes!$A$2:$T$5000,$B213,O$1)),"")</f>
        <v/>
      </c>
      <c r="P213" s="81" t="str" cm="1">
        <f t="array" aca="1" ref="P213" ca="1">IF(AND($A213&lt;&gt;"",$A213&lt;&gt;"fin"),IF(INDEX(Recettes!$A$2:$T$5000,$B213,P$1)="","",INDEX(Recettes!$A$2:$T$5000,$B213,P$1)),"")</f>
        <v/>
      </c>
      <c r="Q213" s="81" t="str" cm="1">
        <f t="array" aca="1" ref="Q213" ca="1">IF(AND($A213&lt;&gt;"",$A213&lt;&gt;"fin"),IF(INDEX(Recettes!$A$2:$T$5000,$B213,Q$1)="","",INDEX(Recettes!$A$2:$T$5000,$B213,Q$1)),"")</f>
        <v/>
      </c>
      <c r="R213" s="81" t="str" cm="1">
        <f t="array" aca="1" ref="R213" ca="1">IF(AND($A213&lt;&gt;"",$A213&lt;&gt;"fin"),IF(INDEX(Recettes!$A$2:$T$5000,$B213,R$1)="","",INDEX(Recettes!$A$2:$T$5000,$B213,R$1)),"")</f>
        <v/>
      </c>
      <c r="S213" s="81" t="str" cm="1">
        <f t="array" aca="1" ref="S213" ca="1">IF(AND($A213&lt;&gt;"",$A213&lt;&gt;"fin"),IF(INDEX(Recettes!$A$2:$T$5000,$B213,S$1)="","",INDEX(Recettes!$A$2:$T$5000,$B213,S$1)),"")</f>
        <v/>
      </c>
      <c r="T213" s="81" t="str" cm="1">
        <f t="array" aca="1" ref="T213" ca="1">IF(AND($A213&lt;&gt;"",$A213&lt;&gt;"fin"),IF(INDEX(Recettes!$A$2:$T$5000,$B213,T$1)="","",INDEX(Recettes!$A$2:$T$5000,$B213,T$1)),"")</f>
        <v/>
      </c>
    </row>
    <row r="214" spans="1:20" x14ac:dyDescent="0.25">
      <c r="A214" t="str">
        <f ca="1">IF(OR(A213="",A213="fin"),"",IF(ISNA(MATCH($F$3,OFFSET(Recettes!$F$2:$F$5000,B213,0),0)),"fin",MATCH($F$3,OFFSET(Recettes!$F$2:$F$5000,B213,0),0)))</f>
        <v/>
      </c>
      <c r="B214" t="str">
        <f t="shared" ca="1" si="3"/>
        <v/>
      </c>
      <c r="D214" s="79" t="str" cm="1">
        <f t="array" aca="1" ref="D214" ca="1">IF(AND($A214&lt;&gt;"",$A214&lt;&gt;"fin"),IF(INDEX(Recettes!$A$2:$O$5000,$B214,D$1)="","",INDEX(Recettes!$A$2:$O$5000,$B214,D$1)),"")</f>
        <v/>
      </c>
      <c r="E214" t="str" cm="1">
        <f t="array" aca="1" ref="E214" ca="1">IF(AND($A214&lt;&gt;"",$A214&lt;&gt;"fin"),IF(INDEX(Recettes!$A$2:$O$5000,$B214,E$1)="","",INDEX(Recettes!$A$2:$O$5000,$B214,E$1)),"")</f>
        <v/>
      </c>
      <c r="F214" t="str" cm="1">
        <f t="array" aca="1" ref="F214" ca="1">IF(AND($A214&lt;&gt;"",$A214&lt;&gt;"fin"),IF(INDEX(Recettes!$A$2:$O$5000,$B214,F$1)="","",INDEX(Recettes!$A$2:$O$5000,$B214,F$1)),"")</f>
        <v/>
      </c>
      <c r="G214" s="13" t="str" cm="1">
        <f t="array" aca="1" ref="G214" ca="1">IF(AND($A214&lt;&gt;"",$A214&lt;&gt;"fin"),IF(INDEX(Recettes!$A$2:$O$5000,$B214,G$1)="","",INDEX(Recettes!$A$2:$O$5000,$B214,G$1)),"")</f>
        <v/>
      </c>
      <c r="H214" s="11" t="str" cm="1">
        <f t="array" aca="1" ref="H214" ca="1">IF(AND($A214&lt;&gt;"",$A214&lt;&gt;"fin"),IF(INDEX(Recettes!$A$2:$O$5000,$B214,H$1)="","",INDEX(Recettes!$A$2:$O$5000,$B214,H$1)),"")</f>
        <v/>
      </c>
      <c r="I214" t="str" cm="1">
        <f t="array" aca="1" ref="I214" ca="1">IF(AND($A214&lt;&gt;"",$A214&lt;&gt;"fin"),IF(INDEX(Recettes!$A$2:$O$5000,$B214,I$1)="","",INDEX(Recettes!$A$2:$O$5000,$B214,I$1)),"")</f>
        <v/>
      </c>
      <c r="J214" s="81" t="str" cm="1">
        <f t="array" aca="1" ref="J214" ca="1">IF(AND($A214&lt;&gt;"",$A214&lt;&gt;"fin"),IF(INDEX(Recettes!$A$2:$O$5000,$B214,J$1)="","",INDEX(Recettes!$A$2:$O$5000,$B214,J$1)),"")</f>
        <v/>
      </c>
      <c r="K214" s="81" t="str" cm="1">
        <f t="array" aca="1" ref="K214" ca="1">IF(AND($A214&lt;&gt;"",$A214&lt;&gt;"fin"),IF(INDEX(Recettes!$A$2:$T$5000,$B214,K$1)="","",INDEX(Recettes!$A$2:$T$5000,$B214,K$1)),"")</f>
        <v/>
      </c>
      <c r="L214" s="81" t="str" cm="1">
        <f t="array" aca="1" ref="L214" ca="1">IF(AND($A214&lt;&gt;"",$A214&lt;&gt;"fin"),IF(INDEX(Recettes!$A$2:$T$5000,$B214,L$1)="","",INDEX(Recettes!$A$2:$T$5000,$B214,L$1)),"")</f>
        <v/>
      </c>
      <c r="M214" s="81" t="str" cm="1">
        <f t="array" aca="1" ref="M214" ca="1">IF(AND($A214&lt;&gt;"",$A214&lt;&gt;"fin"),IF(INDEX(Recettes!$A$2:$T$5000,$B214,M$1)="","",INDEX(Recettes!$A$2:$T$5000,$B214,M$1)),"")</f>
        <v/>
      </c>
      <c r="N214" s="81" t="str" cm="1">
        <f t="array" aca="1" ref="N214" ca="1">IF(AND($A214&lt;&gt;"",$A214&lt;&gt;"fin"),IF(INDEX(Recettes!$A$2:$T$5000,$B214,N$1)="","",INDEX(Recettes!$A$2:$T$5000,$B214,N$1)),"")</f>
        <v/>
      </c>
      <c r="O214" s="81" t="str" cm="1">
        <f t="array" aca="1" ref="O214" ca="1">IF(AND($A214&lt;&gt;"",$A214&lt;&gt;"fin"),IF(INDEX(Recettes!$A$2:$T$5000,$B214,O$1)="","",INDEX(Recettes!$A$2:$T$5000,$B214,O$1)),"")</f>
        <v/>
      </c>
      <c r="P214" s="81" t="str" cm="1">
        <f t="array" aca="1" ref="P214" ca="1">IF(AND($A214&lt;&gt;"",$A214&lt;&gt;"fin"),IF(INDEX(Recettes!$A$2:$T$5000,$B214,P$1)="","",INDEX(Recettes!$A$2:$T$5000,$B214,P$1)),"")</f>
        <v/>
      </c>
      <c r="Q214" s="81" t="str" cm="1">
        <f t="array" aca="1" ref="Q214" ca="1">IF(AND($A214&lt;&gt;"",$A214&lt;&gt;"fin"),IF(INDEX(Recettes!$A$2:$T$5000,$B214,Q$1)="","",INDEX(Recettes!$A$2:$T$5000,$B214,Q$1)),"")</f>
        <v/>
      </c>
      <c r="R214" s="81" t="str" cm="1">
        <f t="array" aca="1" ref="R214" ca="1">IF(AND($A214&lt;&gt;"",$A214&lt;&gt;"fin"),IF(INDEX(Recettes!$A$2:$T$5000,$B214,R$1)="","",INDEX(Recettes!$A$2:$T$5000,$B214,R$1)),"")</f>
        <v/>
      </c>
      <c r="S214" s="81" t="str" cm="1">
        <f t="array" aca="1" ref="S214" ca="1">IF(AND($A214&lt;&gt;"",$A214&lt;&gt;"fin"),IF(INDEX(Recettes!$A$2:$T$5000,$B214,S$1)="","",INDEX(Recettes!$A$2:$T$5000,$B214,S$1)),"")</f>
        <v/>
      </c>
      <c r="T214" s="81" t="str" cm="1">
        <f t="array" aca="1" ref="T214" ca="1">IF(AND($A214&lt;&gt;"",$A214&lt;&gt;"fin"),IF(INDEX(Recettes!$A$2:$T$5000,$B214,T$1)="","",INDEX(Recettes!$A$2:$T$5000,$B214,T$1)),"")</f>
        <v/>
      </c>
    </row>
    <row r="215" spans="1:20" x14ac:dyDescent="0.25">
      <c r="A215" t="str">
        <f ca="1">IF(OR(A214="",A214="fin"),"",IF(ISNA(MATCH($F$3,OFFSET(Recettes!$F$2:$F$5000,B214,0),0)),"fin",MATCH($F$3,OFFSET(Recettes!$F$2:$F$5000,B214,0),0)))</f>
        <v/>
      </c>
      <c r="B215" t="str">
        <f t="shared" ca="1" si="3"/>
        <v/>
      </c>
      <c r="D215" s="79" t="str" cm="1">
        <f t="array" aca="1" ref="D215" ca="1">IF(AND($A215&lt;&gt;"",$A215&lt;&gt;"fin"),IF(INDEX(Recettes!$A$2:$O$5000,$B215,D$1)="","",INDEX(Recettes!$A$2:$O$5000,$B215,D$1)),"")</f>
        <v/>
      </c>
      <c r="E215" t="str" cm="1">
        <f t="array" aca="1" ref="E215" ca="1">IF(AND($A215&lt;&gt;"",$A215&lt;&gt;"fin"),IF(INDEX(Recettes!$A$2:$O$5000,$B215,E$1)="","",INDEX(Recettes!$A$2:$O$5000,$B215,E$1)),"")</f>
        <v/>
      </c>
      <c r="F215" t="str" cm="1">
        <f t="array" aca="1" ref="F215" ca="1">IF(AND($A215&lt;&gt;"",$A215&lt;&gt;"fin"),IF(INDEX(Recettes!$A$2:$O$5000,$B215,F$1)="","",INDEX(Recettes!$A$2:$O$5000,$B215,F$1)),"")</f>
        <v/>
      </c>
      <c r="G215" s="13" t="str" cm="1">
        <f t="array" aca="1" ref="G215" ca="1">IF(AND($A215&lt;&gt;"",$A215&lt;&gt;"fin"),IF(INDEX(Recettes!$A$2:$O$5000,$B215,G$1)="","",INDEX(Recettes!$A$2:$O$5000,$B215,G$1)),"")</f>
        <v/>
      </c>
      <c r="H215" s="11" t="str" cm="1">
        <f t="array" aca="1" ref="H215" ca="1">IF(AND($A215&lt;&gt;"",$A215&lt;&gt;"fin"),IF(INDEX(Recettes!$A$2:$O$5000,$B215,H$1)="","",INDEX(Recettes!$A$2:$O$5000,$B215,H$1)),"")</f>
        <v/>
      </c>
      <c r="I215" t="str" cm="1">
        <f t="array" aca="1" ref="I215" ca="1">IF(AND($A215&lt;&gt;"",$A215&lt;&gt;"fin"),IF(INDEX(Recettes!$A$2:$O$5000,$B215,I$1)="","",INDEX(Recettes!$A$2:$O$5000,$B215,I$1)),"")</f>
        <v/>
      </c>
      <c r="J215" s="81" t="str" cm="1">
        <f t="array" aca="1" ref="J215" ca="1">IF(AND($A215&lt;&gt;"",$A215&lt;&gt;"fin"),IF(INDEX(Recettes!$A$2:$O$5000,$B215,J$1)="","",INDEX(Recettes!$A$2:$O$5000,$B215,J$1)),"")</f>
        <v/>
      </c>
      <c r="K215" s="81" t="str" cm="1">
        <f t="array" aca="1" ref="K215" ca="1">IF(AND($A215&lt;&gt;"",$A215&lt;&gt;"fin"),IF(INDEX(Recettes!$A$2:$T$5000,$B215,K$1)="","",INDEX(Recettes!$A$2:$T$5000,$B215,K$1)),"")</f>
        <v/>
      </c>
      <c r="L215" s="81" t="str" cm="1">
        <f t="array" aca="1" ref="L215" ca="1">IF(AND($A215&lt;&gt;"",$A215&lt;&gt;"fin"),IF(INDEX(Recettes!$A$2:$T$5000,$B215,L$1)="","",INDEX(Recettes!$A$2:$T$5000,$B215,L$1)),"")</f>
        <v/>
      </c>
      <c r="M215" s="81" t="str" cm="1">
        <f t="array" aca="1" ref="M215" ca="1">IF(AND($A215&lt;&gt;"",$A215&lt;&gt;"fin"),IF(INDEX(Recettes!$A$2:$T$5000,$B215,M$1)="","",INDEX(Recettes!$A$2:$T$5000,$B215,M$1)),"")</f>
        <v/>
      </c>
      <c r="N215" s="81" t="str" cm="1">
        <f t="array" aca="1" ref="N215" ca="1">IF(AND($A215&lt;&gt;"",$A215&lt;&gt;"fin"),IF(INDEX(Recettes!$A$2:$T$5000,$B215,N$1)="","",INDEX(Recettes!$A$2:$T$5000,$B215,N$1)),"")</f>
        <v/>
      </c>
      <c r="O215" s="81" t="str" cm="1">
        <f t="array" aca="1" ref="O215" ca="1">IF(AND($A215&lt;&gt;"",$A215&lt;&gt;"fin"),IF(INDEX(Recettes!$A$2:$T$5000,$B215,O$1)="","",INDEX(Recettes!$A$2:$T$5000,$B215,O$1)),"")</f>
        <v/>
      </c>
      <c r="P215" s="81" t="str" cm="1">
        <f t="array" aca="1" ref="P215" ca="1">IF(AND($A215&lt;&gt;"",$A215&lt;&gt;"fin"),IF(INDEX(Recettes!$A$2:$T$5000,$B215,P$1)="","",INDEX(Recettes!$A$2:$T$5000,$B215,P$1)),"")</f>
        <v/>
      </c>
      <c r="Q215" s="81" t="str" cm="1">
        <f t="array" aca="1" ref="Q215" ca="1">IF(AND($A215&lt;&gt;"",$A215&lt;&gt;"fin"),IF(INDEX(Recettes!$A$2:$T$5000,$B215,Q$1)="","",INDEX(Recettes!$A$2:$T$5000,$B215,Q$1)),"")</f>
        <v/>
      </c>
      <c r="R215" s="81" t="str" cm="1">
        <f t="array" aca="1" ref="R215" ca="1">IF(AND($A215&lt;&gt;"",$A215&lt;&gt;"fin"),IF(INDEX(Recettes!$A$2:$T$5000,$B215,R$1)="","",INDEX(Recettes!$A$2:$T$5000,$B215,R$1)),"")</f>
        <v/>
      </c>
      <c r="S215" s="81" t="str" cm="1">
        <f t="array" aca="1" ref="S215" ca="1">IF(AND($A215&lt;&gt;"",$A215&lt;&gt;"fin"),IF(INDEX(Recettes!$A$2:$T$5000,$B215,S$1)="","",INDEX(Recettes!$A$2:$T$5000,$B215,S$1)),"")</f>
        <v/>
      </c>
      <c r="T215" s="81" t="str" cm="1">
        <f t="array" aca="1" ref="T215" ca="1">IF(AND($A215&lt;&gt;"",$A215&lt;&gt;"fin"),IF(INDEX(Recettes!$A$2:$T$5000,$B215,T$1)="","",INDEX(Recettes!$A$2:$T$5000,$B215,T$1)),"")</f>
        <v/>
      </c>
    </row>
    <row r="216" spans="1:20" x14ac:dyDescent="0.25">
      <c r="A216" t="str">
        <f ca="1">IF(OR(A215="",A215="fin"),"",IF(ISNA(MATCH($F$3,OFFSET(Recettes!$F$2:$F$5000,B215,0),0)),"fin",MATCH($F$3,OFFSET(Recettes!$F$2:$F$5000,B215,0),0)))</f>
        <v/>
      </c>
      <c r="B216" t="str">
        <f t="shared" ca="1" si="3"/>
        <v/>
      </c>
      <c r="D216" s="79" t="str" cm="1">
        <f t="array" aca="1" ref="D216" ca="1">IF(AND($A216&lt;&gt;"",$A216&lt;&gt;"fin"),IF(INDEX(Recettes!$A$2:$O$5000,$B216,D$1)="","",INDEX(Recettes!$A$2:$O$5000,$B216,D$1)),"")</f>
        <v/>
      </c>
      <c r="E216" t="str" cm="1">
        <f t="array" aca="1" ref="E216" ca="1">IF(AND($A216&lt;&gt;"",$A216&lt;&gt;"fin"),IF(INDEX(Recettes!$A$2:$O$5000,$B216,E$1)="","",INDEX(Recettes!$A$2:$O$5000,$B216,E$1)),"")</f>
        <v/>
      </c>
      <c r="F216" t="str" cm="1">
        <f t="array" aca="1" ref="F216" ca="1">IF(AND($A216&lt;&gt;"",$A216&lt;&gt;"fin"),IF(INDEX(Recettes!$A$2:$O$5000,$B216,F$1)="","",INDEX(Recettes!$A$2:$O$5000,$B216,F$1)),"")</f>
        <v/>
      </c>
      <c r="G216" s="13" t="str" cm="1">
        <f t="array" aca="1" ref="G216" ca="1">IF(AND($A216&lt;&gt;"",$A216&lt;&gt;"fin"),IF(INDEX(Recettes!$A$2:$O$5000,$B216,G$1)="","",INDEX(Recettes!$A$2:$O$5000,$B216,G$1)),"")</f>
        <v/>
      </c>
      <c r="H216" s="11" t="str" cm="1">
        <f t="array" aca="1" ref="H216" ca="1">IF(AND($A216&lt;&gt;"",$A216&lt;&gt;"fin"),IF(INDEX(Recettes!$A$2:$O$5000,$B216,H$1)="","",INDEX(Recettes!$A$2:$O$5000,$B216,H$1)),"")</f>
        <v/>
      </c>
      <c r="I216" t="str" cm="1">
        <f t="array" aca="1" ref="I216" ca="1">IF(AND($A216&lt;&gt;"",$A216&lt;&gt;"fin"),IF(INDEX(Recettes!$A$2:$O$5000,$B216,I$1)="","",INDEX(Recettes!$A$2:$O$5000,$B216,I$1)),"")</f>
        <v/>
      </c>
      <c r="J216" s="81" t="str" cm="1">
        <f t="array" aca="1" ref="J216" ca="1">IF(AND($A216&lt;&gt;"",$A216&lt;&gt;"fin"),IF(INDEX(Recettes!$A$2:$O$5000,$B216,J$1)="","",INDEX(Recettes!$A$2:$O$5000,$B216,J$1)),"")</f>
        <v/>
      </c>
      <c r="K216" s="81" t="str" cm="1">
        <f t="array" aca="1" ref="K216" ca="1">IF(AND($A216&lt;&gt;"",$A216&lt;&gt;"fin"),IF(INDEX(Recettes!$A$2:$T$5000,$B216,K$1)="","",INDEX(Recettes!$A$2:$T$5000,$B216,K$1)),"")</f>
        <v/>
      </c>
      <c r="L216" s="81" t="str" cm="1">
        <f t="array" aca="1" ref="L216" ca="1">IF(AND($A216&lt;&gt;"",$A216&lt;&gt;"fin"),IF(INDEX(Recettes!$A$2:$T$5000,$B216,L$1)="","",INDEX(Recettes!$A$2:$T$5000,$B216,L$1)),"")</f>
        <v/>
      </c>
      <c r="M216" s="81" t="str" cm="1">
        <f t="array" aca="1" ref="M216" ca="1">IF(AND($A216&lt;&gt;"",$A216&lt;&gt;"fin"),IF(INDEX(Recettes!$A$2:$T$5000,$B216,M$1)="","",INDEX(Recettes!$A$2:$T$5000,$B216,M$1)),"")</f>
        <v/>
      </c>
      <c r="N216" s="81" t="str" cm="1">
        <f t="array" aca="1" ref="N216" ca="1">IF(AND($A216&lt;&gt;"",$A216&lt;&gt;"fin"),IF(INDEX(Recettes!$A$2:$T$5000,$B216,N$1)="","",INDEX(Recettes!$A$2:$T$5000,$B216,N$1)),"")</f>
        <v/>
      </c>
      <c r="O216" s="81" t="str" cm="1">
        <f t="array" aca="1" ref="O216" ca="1">IF(AND($A216&lt;&gt;"",$A216&lt;&gt;"fin"),IF(INDEX(Recettes!$A$2:$T$5000,$B216,O$1)="","",INDEX(Recettes!$A$2:$T$5000,$B216,O$1)),"")</f>
        <v/>
      </c>
      <c r="P216" s="81" t="str" cm="1">
        <f t="array" aca="1" ref="P216" ca="1">IF(AND($A216&lt;&gt;"",$A216&lt;&gt;"fin"),IF(INDEX(Recettes!$A$2:$T$5000,$B216,P$1)="","",INDEX(Recettes!$A$2:$T$5000,$B216,P$1)),"")</f>
        <v/>
      </c>
      <c r="Q216" s="81" t="str" cm="1">
        <f t="array" aca="1" ref="Q216" ca="1">IF(AND($A216&lt;&gt;"",$A216&lt;&gt;"fin"),IF(INDEX(Recettes!$A$2:$T$5000,$B216,Q$1)="","",INDEX(Recettes!$A$2:$T$5000,$B216,Q$1)),"")</f>
        <v/>
      </c>
      <c r="R216" s="81" t="str" cm="1">
        <f t="array" aca="1" ref="R216" ca="1">IF(AND($A216&lt;&gt;"",$A216&lt;&gt;"fin"),IF(INDEX(Recettes!$A$2:$T$5000,$B216,R$1)="","",INDEX(Recettes!$A$2:$T$5000,$B216,R$1)),"")</f>
        <v/>
      </c>
      <c r="S216" s="81" t="str" cm="1">
        <f t="array" aca="1" ref="S216" ca="1">IF(AND($A216&lt;&gt;"",$A216&lt;&gt;"fin"),IF(INDEX(Recettes!$A$2:$T$5000,$B216,S$1)="","",INDEX(Recettes!$A$2:$T$5000,$B216,S$1)),"")</f>
        <v/>
      </c>
      <c r="T216" s="81" t="str" cm="1">
        <f t="array" aca="1" ref="T216" ca="1">IF(AND($A216&lt;&gt;"",$A216&lt;&gt;"fin"),IF(INDEX(Recettes!$A$2:$T$5000,$B216,T$1)="","",INDEX(Recettes!$A$2:$T$5000,$B216,T$1)),"")</f>
        <v/>
      </c>
    </row>
    <row r="217" spans="1:20" x14ac:dyDescent="0.25">
      <c r="A217" t="str">
        <f ca="1">IF(OR(A216="",A216="fin"),"",IF(ISNA(MATCH($F$3,OFFSET(Recettes!$F$2:$F$5000,B216,0),0)),"fin",MATCH($F$3,OFFSET(Recettes!$F$2:$F$5000,B216,0),0)))</f>
        <v/>
      </c>
      <c r="B217" t="str">
        <f t="shared" ca="1" si="3"/>
        <v/>
      </c>
      <c r="D217" s="79" t="str" cm="1">
        <f t="array" aca="1" ref="D217" ca="1">IF(AND($A217&lt;&gt;"",$A217&lt;&gt;"fin"),IF(INDEX(Recettes!$A$2:$O$5000,$B217,D$1)="","",INDEX(Recettes!$A$2:$O$5000,$B217,D$1)),"")</f>
        <v/>
      </c>
      <c r="E217" t="str" cm="1">
        <f t="array" aca="1" ref="E217" ca="1">IF(AND($A217&lt;&gt;"",$A217&lt;&gt;"fin"),IF(INDEX(Recettes!$A$2:$O$5000,$B217,E$1)="","",INDEX(Recettes!$A$2:$O$5000,$B217,E$1)),"")</f>
        <v/>
      </c>
      <c r="F217" t="str" cm="1">
        <f t="array" aca="1" ref="F217" ca="1">IF(AND($A217&lt;&gt;"",$A217&lt;&gt;"fin"),IF(INDEX(Recettes!$A$2:$O$5000,$B217,F$1)="","",INDEX(Recettes!$A$2:$O$5000,$B217,F$1)),"")</f>
        <v/>
      </c>
      <c r="G217" s="13" t="str" cm="1">
        <f t="array" aca="1" ref="G217" ca="1">IF(AND($A217&lt;&gt;"",$A217&lt;&gt;"fin"),IF(INDEX(Recettes!$A$2:$O$5000,$B217,G$1)="","",INDEX(Recettes!$A$2:$O$5000,$B217,G$1)),"")</f>
        <v/>
      </c>
      <c r="H217" s="11" t="str" cm="1">
        <f t="array" aca="1" ref="H217" ca="1">IF(AND($A217&lt;&gt;"",$A217&lt;&gt;"fin"),IF(INDEX(Recettes!$A$2:$O$5000,$B217,H$1)="","",INDEX(Recettes!$A$2:$O$5000,$B217,H$1)),"")</f>
        <v/>
      </c>
      <c r="I217" t="str" cm="1">
        <f t="array" aca="1" ref="I217" ca="1">IF(AND($A217&lt;&gt;"",$A217&lt;&gt;"fin"),IF(INDEX(Recettes!$A$2:$O$5000,$B217,I$1)="","",INDEX(Recettes!$A$2:$O$5000,$B217,I$1)),"")</f>
        <v/>
      </c>
      <c r="J217" s="81" t="str" cm="1">
        <f t="array" aca="1" ref="J217" ca="1">IF(AND($A217&lt;&gt;"",$A217&lt;&gt;"fin"),IF(INDEX(Recettes!$A$2:$O$5000,$B217,J$1)="","",INDEX(Recettes!$A$2:$O$5000,$B217,J$1)),"")</f>
        <v/>
      </c>
      <c r="K217" s="81" t="str" cm="1">
        <f t="array" aca="1" ref="K217" ca="1">IF(AND($A217&lt;&gt;"",$A217&lt;&gt;"fin"),IF(INDEX(Recettes!$A$2:$T$5000,$B217,K$1)="","",INDEX(Recettes!$A$2:$T$5000,$B217,K$1)),"")</f>
        <v/>
      </c>
      <c r="L217" s="81" t="str" cm="1">
        <f t="array" aca="1" ref="L217" ca="1">IF(AND($A217&lt;&gt;"",$A217&lt;&gt;"fin"),IF(INDEX(Recettes!$A$2:$T$5000,$B217,L$1)="","",INDEX(Recettes!$A$2:$T$5000,$B217,L$1)),"")</f>
        <v/>
      </c>
      <c r="M217" s="81" t="str" cm="1">
        <f t="array" aca="1" ref="M217" ca="1">IF(AND($A217&lt;&gt;"",$A217&lt;&gt;"fin"),IF(INDEX(Recettes!$A$2:$T$5000,$B217,M$1)="","",INDEX(Recettes!$A$2:$T$5000,$B217,M$1)),"")</f>
        <v/>
      </c>
      <c r="N217" s="81" t="str" cm="1">
        <f t="array" aca="1" ref="N217" ca="1">IF(AND($A217&lt;&gt;"",$A217&lt;&gt;"fin"),IF(INDEX(Recettes!$A$2:$T$5000,$B217,N$1)="","",INDEX(Recettes!$A$2:$T$5000,$B217,N$1)),"")</f>
        <v/>
      </c>
      <c r="O217" s="81" t="str" cm="1">
        <f t="array" aca="1" ref="O217" ca="1">IF(AND($A217&lt;&gt;"",$A217&lt;&gt;"fin"),IF(INDEX(Recettes!$A$2:$T$5000,$B217,O$1)="","",INDEX(Recettes!$A$2:$T$5000,$B217,O$1)),"")</f>
        <v/>
      </c>
      <c r="P217" s="81" t="str" cm="1">
        <f t="array" aca="1" ref="P217" ca="1">IF(AND($A217&lt;&gt;"",$A217&lt;&gt;"fin"),IF(INDEX(Recettes!$A$2:$T$5000,$B217,P$1)="","",INDEX(Recettes!$A$2:$T$5000,$B217,P$1)),"")</f>
        <v/>
      </c>
      <c r="Q217" s="81" t="str" cm="1">
        <f t="array" aca="1" ref="Q217" ca="1">IF(AND($A217&lt;&gt;"",$A217&lt;&gt;"fin"),IF(INDEX(Recettes!$A$2:$T$5000,$B217,Q$1)="","",INDEX(Recettes!$A$2:$T$5000,$B217,Q$1)),"")</f>
        <v/>
      </c>
      <c r="R217" s="81" t="str" cm="1">
        <f t="array" aca="1" ref="R217" ca="1">IF(AND($A217&lt;&gt;"",$A217&lt;&gt;"fin"),IF(INDEX(Recettes!$A$2:$T$5000,$B217,R$1)="","",INDEX(Recettes!$A$2:$T$5000,$B217,R$1)),"")</f>
        <v/>
      </c>
      <c r="S217" s="81" t="str" cm="1">
        <f t="array" aca="1" ref="S217" ca="1">IF(AND($A217&lt;&gt;"",$A217&lt;&gt;"fin"),IF(INDEX(Recettes!$A$2:$T$5000,$B217,S$1)="","",INDEX(Recettes!$A$2:$T$5000,$B217,S$1)),"")</f>
        <v/>
      </c>
      <c r="T217" s="81" t="str" cm="1">
        <f t="array" aca="1" ref="T217" ca="1">IF(AND($A217&lt;&gt;"",$A217&lt;&gt;"fin"),IF(INDEX(Recettes!$A$2:$T$5000,$B217,T$1)="","",INDEX(Recettes!$A$2:$T$5000,$B217,T$1)),"")</f>
        <v/>
      </c>
    </row>
    <row r="218" spans="1:20" x14ac:dyDescent="0.25">
      <c r="A218" t="str">
        <f ca="1">IF(OR(A217="",A217="fin"),"",IF(ISNA(MATCH($F$3,OFFSET(Recettes!$F$2:$F$5000,B217,0),0)),"fin",MATCH($F$3,OFFSET(Recettes!$F$2:$F$5000,B217,0),0)))</f>
        <v/>
      </c>
      <c r="B218" t="str">
        <f t="shared" ca="1" si="3"/>
        <v/>
      </c>
      <c r="D218" s="79" t="str" cm="1">
        <f t="array" aca="1" ref="D218" ca="1">IF(AND($A218&lt;&gt;"",$A218&lt;&gt;"fin"),IF(INDEX(Recettes!$A$2:$O$5000,$B218,D$1)="","",INDEX(Recettes!$A$2:$O$5000,$B218,D$1)),"")</f>
        <v/>
      </c>
      <c r="E218" t="str" cm="1">
        <f t="array" aca="1" ref="E218" ca="1">IF(AND($A218&lt;&gt;"",$A218&lt;&gt;"fin"),IF(INDEX(Recettes!$A$2:$O$5000,$B218,E$1)="","",INDEX(Recettes!$A$2:$O$5000,$B218,E$1)),"")</f>
        <v/>
      </c>
      <c r="F218" t="str" cm="1">
        <f t="array" aca="1" ref="F218" ca="1">IF(AND($A218&lt;&gt;"",$A218&lt;&gt;"fin"),IF(INDEX(Recettes!$A$2:$O$5000,$B218,F$1)="","",INDEX(Recettes!$A$2:$O$5000,$B218,F$1)),"")</f>
        <v/>
      </c>
      <c r="G218" s="13" t="str" cm="1">
        <f t="array" aca="1" ref="G218" ca="1">IF(AND($A218&lt;&gt;"",$A218&lt;&gt;"fin"),IF(INDEX(Recettes!$A$2:$O$5000,$B218,G$1)="","",INDEX(Recettes!$A$2:$O$5000,$B218,G$1)),"")</f>
        <v/>
      </c>
      <c r="H218" s="11" t="str" cm="1">
        <f t="array" aca="1" ref="H218" ca="1">IF(AND($A218&lt;&gt;"",$A218&lt;&gt;"fin"),IF(INDEX(Recettes!$A$2:$O$5000,$B218,H$1)="","",INDEX(Recettes!$A$2:$O$5000,$B218,H$1)),"")</f>
        <v/>
      </c>
      <c r="I218" t="str" cm="1">
        <f t="array" aca="1" ref="I218" ca="1">IF(AND($A218&lt;&gt;"",$A218&lt;&gt;"fin"),IF(INDEX(Recettes!$A$2:$O$5000,$B218,I$1)="","",INDEX(Recettes!$A$2:$O$5000,$B218,I$1)),"")</f>
        <v/>
      </c>
      <c r="J218" s="81" t="str" cm="1">
        <f t="array" aca="1" ref="J218" ca="1">IF(AND($A218&lt;&gt;"",$A218&lt;&gt;"fin"),IF(INDEX(Recettes!$A$2:$O$5000,$B218,J$1)="","",INDEX(Recettes!$A$2:$O$5000,$B218,J$1)),"")</f>
        <v/>
      </c>
      <c r="K218" s="81" t="str" cm="1">
        <f t="array" aca="1" ref="K218" ca="1">IF(AND($A218&lt;&gt;"",$A218&lt;&gt;"fin"),IF(INDEX(Recettes!$A$2:$T$5000,$B218,K$1)="","",INDEX(Recettes!$A$2:$T$5000,$B218,K$1)),"")</f>
        <v/>
      </c>
      <c r="L218" s="81" t="str" cm="1">
        <f t="array" aca="1" ref="L218" ca="1">IF(AND($A218&lt;&gt;"",$A218&lt;&gt;"fin"),IF(INDEX(Recettes!$A$2:$T$5000,$B218,L$1)="","",INDEX(Recettes!$A$2:$T$5000,$B218,L$1)),"")</f>
        <v/>
      </c>
      <c r="M218" s="81" t="str" cm="1">
        <f t="array" aca="1" ref="M218" ca="1">IF(AND($A218&lt;&gt;"",$A218&lt;&gt;"fin"),IF(INDEX(Recettes!$A$2:$T$5000,$B218,M$1)="","",INDEX(Recettes!$A$2:$T$5000,$B218,M$1)),"")</f>
        <v/>
      </c>
      <c r="N218" s="81" t="str" cm="1">
        <f t="array" aca="1" ref="N218" ca="1">IF(AND($A218&lt;&gt;"",$A218&lt;&gt;"fin"),IF(INDEX(Recettes!$A$2:$T$5000,$B218,N$1)="","",INDEX(Recettes!$A$2:$T$5000,$B218,N$1)),"")</f>
        <v/>
      </c>
      <c r="O218" s="81" t="str" cm="1">
        <f t="array" aca="1" ref="O218" ca="1">IF(AND($A218&lt;&gt;"",$A218&lt;&gt;"fin"),IF(INDEX(Recettes!$A$2:$T$5000,$B218,O$1)="","",INDEX(Recettes!$A$2:$T$5000,$B218,O$1)),"")</f>
        <v/>
      </c>
      <c r="P218" s="81" t="str" cm="1">
        <f t="array" aca="1" ref="P218" ca="1">IF(AND($A218&lt;&gt;"",$A218&lt;&gt;"fin"),IF(INDEX(Recettes!$A$2:$T$5000,$B218,P$1)="","",INDEX(Recettes!$A$2:$T$5000,$B218,P$1)),"")</f>
        <v/>
      </c>
      <c r="Q218" s="81" t="str" cm="1">
        <f t="array" aca="1" ref="Q218" ca="1">IF(AND($A218&lt;&gt;"",$A218&lt;&gt;"fin"),IF(INDEX(Recettes!$A$2:$T$5000,$B218,Q$1)="","",INDEX(Recettes!$A$2:$T$5000,$B218,Q$1)),"")</f>
        <v/>
      </c>
      <c r="R218" s="81" t="str" cm="1">
        <f t="array" aca="1" ref="R218" ca="1">IF(AND($A218&lt;&gt;"",$A218&lt;&gt;"fin"),IF(INDEX(Recettes!$A$2:$T$5000,$B218,R$1)="","",INDEX(Recettes!$A$2:$T$5000,$B218,R$1)),"")</f>
        <v/>
      </c>
      <c r="S218" s="81" t="str" cm="1">
        <f t="array" aca="1" ref="S218" ca="1">IF(AND($A218&lt;&gt;"",$A218&lt;&gt;"fin"),IF(INDEX(Recettes!$A$2:$T$5000,$B218,S$1)="","",INDEX(Recettes!$A$2:$T$5000,$B218,S$1)),"")</f>
        <v/>
      </c>
      <c r="T218" s="81" t="str" cm="1">
        <f t="array" aca="1" ref="T218" ca="1">IF(AND($A218&lt;&gt;"",$A218&lt;&gt;"fin"),IF(INDEX(Recettes!$A$2:$T$5000,$B218,T$1)="","",INDEX(Recettes!$A$2:$T$5000,$B218,T$1)),"")</f>
        <v/>
      </c>
    </row>
    <row r="219" spans="1:20" x14ac:dyDescent="0.25">
      <c r="A219" t="str">
        <f ca="1">IF(OR(A218="",A218="fin"),"",IF(ISNA(MATCH($F$3,OFFSET(Recettes!$F$2:$F$5000,B218,0),0)),"fin",MATCH($F$3,OFFSET(Recettes!$F$2:$F$5000,B218,0),0)))</f>
        <v/>
      </c>
      <c r="B219" t="str">
        <f t="shared" ca="1" si="3"/>
        <v/>
      </c>
      <c r="D219" s="79" t="str" cm="1">
        <f t="array" aca="1" ref="D219" ca="1">IF(AND($A219&lt;&gt;"",$A219&lt;&gt;"fin"),IF(INDEX(Recettes!$A$2:$O$5000,$B219,D$1)="","",INDEX(Recettes!$A$2:$O$5000,$B219,D$1)),"")</f>
        <v/>
      </c>
      <c r="E219" t="str" cm="1">
        <f t="array" aca="1" ref="E219" ca="1">IF(AND($A219&lt;&gt;"",$A219&lt;&gt;"fin"),IF(INDEX(Recettes!$A$2:$O$5000,$B219,E$1)="","",INDEX(Recettes!$A$2:$O$5000,$B219,E$1)),"")</f>
        <v/>
      </c>
      <c r="F219" t="str" cm="1">
        <f t="array" aca="1" ref="F219" ca="1">IF(AND($A219&lt;&gt;"",$A219&lt;&gt;"fin"),IF(INDEX(Recettes!$A$2:$O$5000,$B219,F$1)="","",INDEX(Recettes!$A$2:$O$5000,$B219,F$1)),"")</f>
        <v/>
      </c>
      <c r="G219" s="13" t="str" cm="1">
        <f t="array" aca="1" ref="G219" ca="1">IF(AND($A219&lt;&gt;"",$A219&lt;&gt;"fin"),IF(INDEX(Recettes!$A$2:$O$5000,$B219,G$1)="","",INDEX(Recettes!$A$2:$O$5000,$B219,G$1)),"")</f>
        <v/>
      </c>
      <c r="H219" s="11" t="str" cm="1">
        <f t="array" aca="1" ref="H219" ca="1">IF(AND($A219&lt;&gt;"",$A219&lt;&gt;"fin"),IF(INDEX(Recettes!$A$2:$O$5000,$B219,H$1)="","",INDEX(Recettes!$A$2:$O$5000,$B219,H$1)),"")</f>
        <v/>
      </c>
      <c r="I219" t="str" cm="1">
        <f t="array" aca="1" ref="I219" ca="1">IF(AND($A219&lt;&gt;"",$A219&lt;&gt;"fin"),IF(INDEX(Recettes!$A$2:$O$5000,$B219,I$1)="","",INDEX(Recettes!$A$2:$O$5000,$B219,I$1)),"")</f>
        <v/>
      </c>
      <c r="J219" s="81" t="str" cm="1">
        <f t="array" aca="1" ref="J219" ca="1">IF(AND($A219&lt;&gt;"",$A219&lt;&gt;"fin"),IF(INDEX(Recettes!$A$2:$O$5000,$B219,J$1)="","",INDEX(Recettes!$A$2:$O$5000,$B219,J$1)),"")</f>
        <v/>
      </c>
      <c r="K219" s="81" t="str" cm="1">
        <f t="array" aca="1" ref="K219" ca="1">IF(AND($A219&lt;&gt;"",$A219&lt;&gt;"fin"),IF(INDEX(Recettes!$A$2:$T$5000,$B219,K$1)="","",INDEX(Recettes!$A$2:$T$5000,$B219,K$1)),"")</f>
        <v/>
      </c>
      <c r="L219" s="81" t="str" cm="1">
        <f t="array" aca="1" ref="L219" ca="1">IF(AND($A219&lt;&gt;"",$A219&lt;&gt;"fin"),IF(INDEX(Recettes!$A$2:$T$5000,$B219,L$1)="","",INDEX(Recettes!$A$2:$T$5000,$B219,L$1)),"")</f>
        <v/>
      </c>
      <c r="M219" s="81" t="str" cm="1">
        <f t="array" aca="1" ref="M219" ca="1">IF(AND($A219&lt;&gt;"",$A219&lt;&gt;"fin"),IF(INDEX(Recettes!$A$2:$T$5000,$B219,M$1)="","",INDEX(Recettes!$A$2:$T$5000,$B219,M$1)),"")</f>
        <v/>
      </c>
      <c r="N219" s="81" t="str" cm="1">
        <f t="array" aca="1" ref="N219" ca="1">IF(AND($A219&lt;&gt;"",$A219&lt;&gt;"fin"),IF(INDEX(Recettes!$A$2:$T$5000,$B219,N$1)="","",INDEX(Recettes!$A$2:$T$5000,$B219,N$1)),"")</f>
        <v/>
      </c>
      <c r="O219" s="81" t="str" cm="1">
        <f t="array" aca="1" ref="O219" ca="1">IF(AND($A219&lt;&gt;"",$A219&lt;&gt;"fin"),IF(INDEX(Recettes!$A$2:$T$5000,$B219,O$1)="","",INDEX(Recettes!$A$2:$T$5000,$B219,O$1)),"")</f>
        <v/>
      </c>
      <c r="P219" s="81" t="str" cm="1">
        <f t="array" aca="1" ref="P219" ca="1">IF(AND($A219&lt;&gt;"",$A219&lt;&gt;"fin"),IF(INDEX(Recettes!$A$2:$T$5000,$B219,P$1)="","",INDEX(Recettes!$A$2:$T$5000,$B219,P$1)),"")</f>
        <v/>
      </c>
      <c r="Q219" s="81" t="str" cm="1">
        <f t="array" aca="1" ref="Q219" ca="1">IF(AND($A219&lt;&gt;"",$A219&lt;&gt;"fin"),IF(INDEX(Recettes!$A$2:$T$5000,$B219,Q$1)="","",INDEX(Recettes!$A$2:$T$5000,$B219,Q$1)),"")</f>
        <v/>
      </c>
      <c r="R219" s="81" t="str" cm="1">
        <f t="array" aca="1" ref="R219" ca="1">IF(AND($A219&lt;&gt;"",$A219&lt;&gt;"fin"),IF(INDEX(Recettes!$A$2:$T$5000,$B219,R$1)="","",INDEX(Recettes!$A$2:$T$5000,$B219,R$1)),"")</f>
        <v/>
      </c>
      <c r="S219" s="81" t="str" cm="1">
        <f t="array" aca="1" ref="S219" ca="1">IF(AND($A219&lt;&gt;"",$A219&lt;&gt;"fin"),IF(INDEX(Recettes!$A$2:$T$5000,$B219,S$1)="","",INDEX(Recettes!$A$2:$T$5000,$B219,S$1)),"")</f>
        <v/>
      </c>
      <c r="T219" s="81" t="str" cm="1">
        <f t="array" aca="1" ref="T219" ca="1">IF(AND($A219&lt;&gt;"",$A219&lt;&gt;"fin"),IF(INDEX(Recettes!$A$2:$T$5000,$B219,T$1)="","",INDEX(Recettes!$A$2:$T$5000,$B219,T$1)),"")</f>
        <v/>
      </c>
    </row>
    <row r="220" spans="1:20" x14ac:dyDescent="0.25">
      <c r="A220" t="str">
        <f ca="1">IF(OR(A219="",A219="fin"),"",IF(ISNA(MATCH($F$3,OFFSET(Recettes!$F$2:$F$5000,B219,0),0)),"fin",MATCH($F$3,OFFSET(Recettes!$F$2:$F$5000,B219,0),0)))</f>
        <v/>
      </c>
      <c r="B220" t="str">
        <f t="shared" ca="1" si="3"/>
        <v/>
      </c>
      <c r="D220" s="79" t="str" cm="1">
        <f t="array" aca="1" ref="D220" ca="1">IF(AND($A220&lt;&gt;"",$A220&lt;&gt;"fin"),IF(INDEX(Recettes!$A$2:$O$5000,$B220,D$1)="","",INDEX(Recettes!$A$2:$O$5000,$B220,D$1)),"")</f>
        <v/>
      </c>
      <c r="E220" t="str" cm="1">
        <f t="array" aca="1" ref="E220" ca="1">IF(AND($A220&lt;&gt;"",$A220&lt;&gt;"fin"),IF(INDEX(Recettes!$A$2:$O$5000,$B220,E$1)="","",INDEX(Recettes!$A$2:$O$5000,$B220,E$1)),"")</f>
        <v/>
      </c>
      <c r="F220" t="str" cm="1">
        <f t="array" aca="1" ref="F220" ca="1">IF(AND($A220&lt;&gt;"",$A220&lt;&gt;"fin"),IF(INDEX(Recettes!$A$2:$O$5000,$B220,F$1)="","",INDEX(Recettes!$A$2:$O$5000,$B220,F$1)),"")</f>
        <v/>
      </c>
      <c r="G220" s="13" t="str" cm="1">
        <f t="array" aca="1" ref="G220" ca="1">IF(AND($A220&lt;&gt;"",$A220&lt;&gt;"fin"),IF(INDEX(Recettes!$A$2:$O$5000,$B220,G$1)="","",INDEX(Recettes!$A$2:$O$5000,$B220,G$1)),"")</f>
        <v/>
      </c>
      <c r="H220" s="11" t="str" cm="1">
        <f t="array" aca="1" ref="H220" ca="1">IF(AND($A220&lt;&gt;"",$A220&lt;&gt;"fin"),IF(INDEX(Recettes!$A$2:$O$5000,$B220,H$1)="","",INDEX(Recettes!$A$2:$O$5000,$B220,H$1)),"")</f>
        <v/>
      </c>
      <c r="I220" t="str" cm="1">
        <f t="array" aca="1" ref="I220" ca="1">IF(AND($A220&lt;&gt;"",$A220&lt;&gt;"fin"),IF(INDEX(Recettes!$A$2:$O$5000,$B220,I$1)="","",INDEX(Recettes!$A$2:$O$5000,$B220,I$1)),"")</f>
        <v/>
      </c>
      <c r="J220" s="81" t="str" cm="1">
        <f t="array" aca="1" ref="J220" ca="1">IF(AND($A220&lt;&gt;"",$A220&lt;&gt;"fin"),IF(INDEX(Recettes!$A$2:$O$5000,$B220,J$1)="","",INDEX(Recettes!$A$2:$O$5000,$B220,J$1)),"")</f>
        <v/>
      </c>
      <c r="K220" s="81" t="str" cm="1">
        <f t="array" aca="1" ref="K220" ca="1">IF(AND($A220&lt;&gt;"",$A220&lt;&gt;"fin"),IF(INDEX(Recettes!$A$2:$T$5000,$B220,K$1)="","",INDEX(Recettes!$A$2:$T$5000,$B220,K$1)),"")</f>
        <v/>
      </c>
      <c r="L220" s="81" t="str" cm="1">
        <f t="array" aca="1" ref="L220" ca="1">IF(AND($A220&lt;&gt;"",$A220&lt;&gt;"fin"),IF(INDEX(Recettes!$A$2:$T$5000,$B220,L$1)="","",INDEX(Recettes!$A$2:$T$5000,$B220,L$1)),"")</f>
        <v/>
      </c>
      <c r="M220" s="81" t="str" cm="1">
        <f t="array" aca="1" ref="M220" ca="1">IF(AND($A220&lt;&gt;"",$A220&lt;&gt;"fin"),IF(INDEX(Recettes!$A$2:$T$5000,$B220,M$1)="","",INDEX(Recettes!$A$2:$T$5000,$B220,M$1)),"")</f>
        <v/>
      </c>
      <c r="N220" s="81" t="str" cm="1">
        <f t="array" aca="1" ref="N220" ca="1">IF(AND($A220&lt;&gt;"",$A220&lt;&gt;"fin"),IF(INDEX(Recettes!$A$2:$T$5000,$B220,N$1)="","",INDEX(Recettes!$A$2:$T$5000,$B220,N$1)),"")</f>
        <v/>
      </c>
      <c r="O220" s="81" t="str" cm="1">
        <f t="array" aca="1" ref="O220" ca="1">IF(AND($A220&lt;&gt;"",$A220&lt;&gt;"fin"),IF(INDEX(Recettes!$A$2:$T$5000,$B220,O$1)="","",INDEX(Recettes!$A$2:$T$5000,$B220,O$1)),"")</f>
        <v/>
      </c>
      <c r="P220" s="81" t="str" cm="1">
        <f t="array" aca="1" ref="P220" ca="1">IF(AND($A220&lt;&gt;"",$A220&lt;&gt;"fin"),IF(INDEX(Recettes!$A$2:$T$5000,$B220,P$1)="","",INDEX(Recettes!$A$2:$T$5000,$B220,P$1)),"")</f>
        <v/>
      </c>
      <c r="Q220" s="81" t="str" cm="1">
        <f t="array" aca="1" ref="Q220" ca="1">IF(AND($A220&lt;&gt;"",$A220&lt;&gt;"fin"),IF(INDEX(Recettes!$A$2:$T$5000,$B220,Q$1)="","",INDEX(Recettes!$A$2:$T$5000,$B220,Q$1)),"")</f>
        <v/>
      </c>
      <c r="R220" s="81" t="str" cm="1">
        <f t="array" aca="1" ref="R220" ca="1">IF(AND($A220&lt;&gt;"",$A220&lt;&gt;"fin"),IF(INDEX(Recettes!$A$2:$T$5000,$B220,R$1)="","",INDEX(Recettes!$A$2:$T$5000,$B220,R$1)),"")</f>
        <v/>
      </c>
      <c r="S220" s="81" t="str" cm="1">
        <f t="array" aca="1" ref="S220" ca="1">IF(AND($A220&lt;&gt;"",$A220&lt;&gt;"fin"),IF(INDEX(Recettes!$A$2:$T$5000,$B220,S$1)="","",INDEX(Recettes!$A$2:$T$5000,$B220,S$1)),"")</f>
        <v/>
      </c>
      <c r="T220" s="81" t="str" cm="1">
        <f t="array" aca="1" ref="T220" ca="1">IF(AND($A220&lt;&gt;"",$A220&lt;&gt;"fin"),IF(INDEX(Recettes!$A$2:$T$5000,$B220,T$1)="","",INDEX(Recettes!$A$2:$T$5000,$B220,T$1)),"")</f>
        <v/>
      </c>
    </row>
    <row r="221" spans="1:20" x14ac:dyDescent="0.25">
      <c r="A221" t="str">
        <f ca="1">IF(OR(A220="",A220="fin"),"",IF(ISNA(MATCH($F$3,OFFSET(Recettes!$F$2:$F$5000,B220,0),0)),"fin",MATCH($F$3,OFFSET(Recettes!$F$2:$F$5000,B220,0),0)))</f>
        <v/>
      </c>
      <c r="B221" t="str">
        <f t="shared" ca="1" si="3"/>
        <v/>
      </c>
      <c r="D221" s="79" t="str" cm="1">
        <f t="array" aca="1" ref="D221" ca="1">IF(AND($A221&lt;&gt;"",$A221&lt;&gt;"fin"),IF(INDEX(Recettes!$A$2:$O$5000,$B221,D$1)="","",INDEX(Recettes!$A$2:$O$5000,$B221,D$1)),"")</f>
        <v/>
      </c>
      <c r="E221" t="str" cm="1">
        <f t="array" aca="1" ref="E221" ca="1">IF(AND($A221&lt;&gt;"",$A221&lt;&gt;"fin"),IF(INDEX(Recettes!$A$2:$O$5000,$B221,E$1)="","",INDEX(Recettes!$A$2:$O$5000,$B221,E$1)),"")</f>
        <v/>
      </c>
      <c r="F221" t="str" cm="1">
        <f t="array" aca="1" ref="F221" ca="1">IF(AND($A221&lt;&gt;"",$A221&lt;&gt;"fin"),IF(INDEX(Recettes!$A$2:$O$5000,$B221,F$1)="","",INDEX(Recettes!$A$2:$O$5000,$B221,F$1)),"")</f>
        <v/>
      </c>
      <c r="G221" s="13" t="str" cm="1">
        <f t="array" aca="1" ref="G221" ca="1">IF(AND($A221&lt;&gt;"",$A221&lt;&gt;"fin"),IF(INDEX(Recettes!$A$2:$O$5000,$B221,G$1)="","",INDEX(Recettes!$A$2:$O$5000,$B221,G$1)),"")</f>
        <v/>
      </c>
      <c r="H221" s="11" t="str" cm="1">
        <f t="array" aca="1" ref="H221" ca="1">IF(AND($A221&lt;&gt;"",$A221&lt;&gt;"fin"),IF(INDEX(Recettes!$A$2:$O$5000,$B221,H$1)="","",INDEX(Recettes!$A$2:$O$5000,$B221,H$1)),"")</f>
        <v/>
      </c>
      <c r="I221" t="str" cm="1">
        <f t="array" aca="1" ref="I221" ca="1">IF(AND($A221&lt;&gt;"",$A221&lt;&gt;"fin"),IF(INDEX(Recettes!$A$2:$O$5000,$B221,I$1)="","",INDEX(Recettes!$A$2:$O$5000,$B221,I$1)),"")</f>
        <v/>
      </c>
      <c r="J221" s="81" t="str" cm="1">
        <f t="array" aca="1" ref="J221" ca="1">IF(AND($A221&lt;&gt;"",$A221&lt;&gt;"fin"),IF(INDEX(Recettes!$A$2:$O$5000,$B221,J$1)="","",INDEX(Recettes!$A$2:$O$5000,$B221,J$1)),"")</f>
        <v/>
      </c>
      <c r="K221" s="81" t="str" cm="1">
        <f t="array" aca="1" ref="K221" ca="1">IF(AND($A221&lt;&gt;"",$A221&lt;&gt;"fin"),IF(INDEX(Recettes!$A$2:$T$5000,$B221,K$1)="","",INDEX(Recettes!$A$2:$T$5000,$B221,K$1)),"")</f>
        <v/>
      </c>
      <c r="L221" s="81" t="str" cm="1">
        <f t="array" aca="1" ref="L221" ca="1">IF(AND($A221&lt;&gt;"",$A221&lt;&gt;"fin"),IF(INDEX(Recettes!$A$2:$T$5000,$B221,L$1)="","",INDEX(Recettes!$A$2:$T$5000,$B221,L$1)),"")</f>
        <v/>
      </c>
      <c r="M221" s="81" t="str" cm="1">
        <f t="array" aca="1" ref="M221" ca="1">IF(AND($A221&lt;&gt;"",$A221&lt;&gt;"fin"),IF(INDEX(Recettes!$A$2:$T$5000,$B221,M$1)="","",INDEX(Recettes!$A$2:$T$5000,$B221,M$1)),"")</f>
        <v/>
      </c>
      <c r="N221" s="81" t="str" cm="1">
        <f t="array" aca="1" ref="N221" ca="1">IF(AND($A221&lt;&gt;"",$A221&lt;&gt;"fin"),IF(INDEX(Recettes!$A$2:$T$5000,$B221,N$1)="","",INDEX(Recettes!$A$2:$T$5000,$B221,N$1)),"")</f>
        <v/>
      </c>
      <c r="O221" s="81" t="str" cm="1">
        <f t="array" aca="1" ref="O221" ca="1">IF(AND($A221&lt;&gt;"",$A221&lt;&gt;"fin"),IF(INDEX(Recettes!$A$2:$T$5000,$B221,O$1)="","",INDEX(Recettes!$A$2:$T$5000,$B221,O$1)),"")</f>
        <v/>
      </c>
      <c r="P221" s="81" t="str" cm="1">
        <f t="array" aca="1" ref="P221" ca="1">IF(AND($A221&lt;&gt;"",$A221&lt;&gt;"fin"),IF(INDEX(Recettes!$A$2:$T$5000,$B221,P$1)="","",INDEX(Recettes!$A$2:$T$5000,$B221,P$1)),"")</f>
        <v/>
      </c>
      <c r="Q221" s="81" t="str" cm="1">
        <f t="array" aca="1" ref="Q221" ca="1">IF(AND($A221&lt;&gt;"",$A221&lt;&gt;"fin"),IF(INDEX(Recettes!$A$2:$T$5000,$B221,Q$1)="","",INDEX(Recettes!$A$2:$T$5000,$B221,Q$1)),"")</f>
        <v/>
      </c>
      <c r="R221" s="81" t="str" cm="1">
        <f t="array" aca="1" ref="R221" ca="1">IF(AND($A221&lt;&gt;"",$A221&lt;&gt;"fin"),IF(INDEX(Recettes!$A$2:$T$5000,$B221,R$1)="","",INDEX(Recettes!$A$2:$T$5000,$B221,R$1)),"")</f>
        <v/>
      </c>
      <c r="S221" s="81" t="str" cm="1">
        <f t="array" aca="1" ref="S221" ca="1">IF(AND($A221&lt;&gt;"",$A221&lt;&gt;"fin"),IF(INDEX(Recettes!$A$2:$T$5000,$B221,S$1)="","",INDEX(Recettes!$A$2:$T$5000,$B221,S$1)),"")</f>
        <v/>
      </c>
      <c r="T221" s="81" t="str" cm="1">
        <f t="array" aca="1" ref="T221" ca="1">IF(AND($A221&lt;&gt;"",$A221&lt;&gt;"fin"),IF(INDEX(Recettes!$A$2:$T$5000,$B221,T$1)="","",INDEX(Recettes!$A$2:$T$5000,$B221,T$1)),"")</f>
        <v/>
      </c>
    </row>
    <row r="222" spans="1:20" x14ac:dyDescent="0.25">
      <c r="A222" t="str">
        <f ca="1">IF(OR(A221="",A221="fin"),"",IF(ISNA(MATCH($F$3,OFFSET(Recettes!$F$2:$F$5000,B221,0),0)),"fin",MATCH($F$3,OFFSET(Recettes!$F$2:$F$5000,B221,0),0)))</f>
        <v/>
      </c>
      <c r="B222" t="str">
        <f t="shared" ca="1" si="3"/>
        <v/>
      </c>
      <c r="D222" s="79" t="str" cm="1">
        <f t="array" aca="1" ref="D222" ca="1">IF(AND($A222&lt;&gt;"",$A222&lt;&gt;"fin"),IF(INDEX(Recettes!$A$2:$O$5000,$B222,D$1)="","",INDEX(Recettes!$A$2:$O$5000,$B222,D$1)),"")</f>
        <v/>
      </c>
      <c r="E222" t="str" cm="1">
        <f t="array" aca="1" ref="E222" ca="1">IF(AND($A222&lt;&gt;"",$A222&lt;&gt;"fin"),IF(INDEX(Recettes!$A$2:$O$5000,$B222,E$1)="","",INDEX(Recettes!$A$2:$O$5000,$B222,E$1)),"")</f>
        <v/>
      </c>
      <c r="F222" t="str" cm="1">
        <f t="array" aca="1" ref="F222" ca="1">IF(AND($A222&lt;&gt;"",$A222&lt;&gt;"fin"),IF(INDEX(Recettes!$A$2:$O$5000,$B222,F$1)="","",INDEX(Recettes!$A$2:$O$5000,$B222,F$1)),"")</f>
        <v/>
      </c>
      <c r="G222" s="13" t="str" cm="1">
        <f t="array" aca="1" ref="G222" ca="1">IF(AND($A222&lt;&gt;"",$A222&lt;&gt;"fin"),IF(INDEX(Recettes!$A$2:$O$5000,$B222,G$1)="","",INDEX(Recettes!$A$2:$O$5000,$B222,G$1)),"")</f>
        <v/>
      </c>
      <c r="H222" s="11" t="str" cm="1">
        <f t="array" aca="1" ref="H222" ca="1">IF(AND($A222&lt;&gt;"",$A222&lt;&gt;"fin"),IF(INDEX(Recettes!$A$2:$O$5000,$B222,H$1)="","",INDEX(Recettes!$A$2:$O$5000,$B222,H$1)),"")</f>
        <v/>
      </c>
      <c r="I222" t="str" cm="1">
        <f t="array" aca="1" ref="I222" ca="1">IF(AND($A222&lt;&gt;"",$A222&lt;&gt;"fin"),IF(INDEX(Recettes!$A$2:$O$5000,$B222,I$1)="","",INDEX(Recettes!$A$2:$O$5000,$B222,I$1)),"")</f>
        <v/>
      </c>
      <c r="J222" s="81" t="str" cm="1">
        <f t="array" aca="1" ref="J222" ca="1">IF(AND($A222&lt;&gt;"",$A222&lt;&gt;"fin"),IF(INDEX(Recettes!$A$2:$O$5000,$B222,J$1)="","",INDEX(Recettes!$A$2:$O$5000,$B222,J$1)),"")</f>
        <v/>
      </c>
      <c r="K222" s="81" t="str" cm="1">
        <f t="array" aca="1" ref="K222" ca="1">IF(AND($A222&lt;&gt;"",$A222&lt;&gt;"fin"),IF(INDEX(Recettes!$A$2:$T$5000,$B222,K$1)="","",INDEX(Recettes!$A$2:$T$5000,$B222,K$1)),"")</f>
        <v/>
      </c>
      <c r="L222" s="81" t="str" cm="1">
        <f t="array" aca="1" ref="L222" ca="1">IF(AND($A222&lt;&gt;"",$A222&lt;&gt;"fin"),IF(INDEX(Recettes!$A$2:$T$5000,$B222,L$1)="","",INDEX(Recettes!$A$2:$T$5000,$B222,L$1)),"")</f>
        <v/>
      </c>
      <c r="M222" s="81" t="str" cm="1">
        <f t="array" aca="1" ref="M222" ca="1">IF(AND($A222&lt;&gt;"",$A222&lt;&gt;"fin"),IF(INDEX(Recettes!$A$2:$T$5000,$B222,M$1)="","",INDEX(Recettes!$A$2:$T$5000,$B222,M$1)),"")</f>
        <v/>
      </c>
      <c r="N222" s="81" t="str" cm="1">
        <f t="array" aca="1" ref="N222" ca="1">IF(AND($A222&lt;&gt;"",$A222&lt;&gt;"fin"),IF(INDEX(Recettes!$A$2:$T$5000,$B222,N$1)="","",INDEX(Recettes!$A$2:$T$5000,$B222,N$1)),"")</f>
        <v/>
      </c>
      <c r="O222" s="81" t="str" cm="1">
        <f t="array" aca="1" ref="O222" ca="1">IF(AND($A222&lt;&gt;"",$A222&lt;&gt;"fin"),IF(INDEX(Recettes!$A$2:$T$5000,$B222,O$1)="","",INDEX(Recettes!$A$2:$T$5000,$B222,O$1)),"")</f>
        <v/>
      </c>
      <c r="P222" s="81" t="str" cm="1">
        <f t="array" aca="1" ref="P222" ca="1">IF(AND($A222&lt;&gt;"",$A222&lt;&gt;"fin"),IF(INDEX(Recettes!$A$2:$T$5000,$B222,P$1)="","",INDEX(Recettes!$A$2:$T$5000,$B222,P$1)),"")</f>
        <v/>
      </c>
      <c r="Q222" s="81" t="str" cm="1">
        <f t="array" aca="1" ref="Q222" ca="1">IF(AND($A222&lt;&gt;"",$A222&lt;&gt;"fin"),IF(INDEX(Recettes!$A$2:$T$5000,$B222,Q$1)="","",INDEX(Recettes!$A$2:$T$5000,$B222,Q$1)),"")</f>
        <v/>
      </c>
      <c r="R222" s="81" t="str" cm="1">
        <f t="array" aca="1" ref="R222" ca="1">IF(AND($A222&lt;&gt;"",$A222&lt;&gt;"fin"),IF(INDEX(Recettes!$A$2:$T$5000,$B222,R$1)="","",INDEX(Recettes!$A$2:$T$5000,$B222,R$1)),"")</f>
        <v/>
      </c>
      <c r="S222" s="81" t="str" cm="1">
        <f t="array" aca="1" ref="S222" ca="1">IF(AND($A222&lt;&gt;"",$A222&lt;&gt;"fin"),IF(INDEX(Recettes!$A$2:$T$5000,$B222,S$1)="","",INDEX(Recettes!$A$2:$T$5000,$B222,S$1)),"")</f>
        <v/>
      </c>
      <c r="T222" s="81" t="str" cm="1">
        <f t="array" aca="1" ref="T222" ca="1">IF(AND($A222&lt;&gt;"",$A222&lt;&gt;"fin"),IF(INDEX(Recettes!$A$2:$T$5000,$B222,T$1)="","",INDEX(Recettes!$A$2:$T$5000,$B222,T$1)),"")</f>
        <v/>
      </c>
    </row>
    <row r="223" spans="1:20" x14ac:dyDescent="0.25">
      <c r="A223" t="str">
        <f ca="1">IF(OR(A222="",A222="fin"),"",IF(ISNA(MATCH($F$3,OFFSET(Recettes!$F$2:$F$5000,B222,0),0)),"fin",MATCH($F$3,OFFSET(Recettes!$F$2:$F$5000,B222,0),0)))</f>
        <v/>
      </c>
      <c r="B223" t="str">
        <f t="shared" ca="1" si="3"/>
        <v/>
      </c>
      <c r="D223" s="79" t="str" cm="1">
        <f t="array" aca="1" ref="D223" ca="1">IF(AND($A223&lt;&gt;"",$A223&lt;&gt;"fin"),IF(INDEX(Recettes!$A$2:$O$5000,$B223,D$1)="","",INDEX(Recettes!$A$2:$O$5000,$B223,D$1)),"")</f>
        <v/>
      </c>
      <c r="E223" t="str" cm="1">
        <f t="array" aca="1" ref="E223" ca="1">IF(AND($A223&lt;&gt;"",$A223&lt;&gt;"fin"),IF(INDEX(Recettes!$A$2:$O$5000,$B223,E$1)="","",INDEX(Recettes!$A$2:$O$5000,$B223,E$1)),"")</f>
        <v/>
      </c>
      <c r="F223" t="str" cm="1">
        <f t="array" aca="1" ref="F223" ca="1">IF(AND($A223&lt;&gt;"",$A223&lt;&gt;"fin"),IF(INDEX(Recettes!$A$2:$O$5000,$B223,F$1)="","",INDEX(Recettes!$A$2:$O$5000,$B223,F$1)),"")</f>
        <v/>
      </c>
      <c r="G223" s="13" t="str" cm="1">
        <f t="array" aca="1" ref="G223" ca="1">IF(AND($A223&lt;&gt;"",$A223&lt;&gt;"fin"),IF(INDEX(Recettes!$A$2:$O$5000,$B223,G$1)="","",INDEX(Recettes!$A$2:$O$5000,$B223,G$1)),"")</f>
        <v/>
      </c>
      <c r="H223" s="11" t="str" cm="1">
        <f t="array" aca="1" ref="H223" ca="1">IF(AND($A223&lt;&gt;"",$A223&lt;&gt;"fin"),IF(INDEX(Recettes!$A$2:$O$5000,$B223,H$1)="","",INDEX(Recettes!$A$2:$O$5000,$B223,H$1)),"")</f>
        <v/>
      </c>
      <c r="I223" t="str" cm="1">
        <f t="array" aca="1" ref="I223" ca="1">IF(AND($A223&lt;&gt;"",$A223&lt;&gt;"fin"),IF(INDEX(Recettes!$A$2:$O$5000,$B223,I$1)="","",INDEX(Recettes!$A$2:$O$5000,$B223,I$1)),"")</f>
        <v/>
      </c>
      <c r="J223" s="81" t="str" cm="1">
        <f t="array" aca="1" ref="J223" ca="1">IF(AND($A223&lt;&gt;"",$A223&lt;&gt;"fin"),IF(INDEX(Recettes!$A$2:$O$5000,$B223,J$1)="","",INDEX(Recettes!$A$2:$O$5000,$B223,J$1)),"")</f>
        <v/>
      </c>
      <c r="K223" s="81" t="str" cm="1">
        <f t="array" aca="1" ref="K223" ca="1">IF(AND($A223&lt;&gt;"",$A223&lt;&gt;"fin"),IF(INDEX(Recettes!$A$2:$T$5000,$B223,K$1)="","",INDEX(Recettes!$A$2:$T$5000,$B223,K$1)),"")</f>
        <v/>
      </c>
      <c r="L223" s="81" t="str" cm="1">
        <f t="array" aca="1" ref="L223" ca="1">IF(AND($A223&lt;&gt;"",$A223&lt;&gt;"fin"),IF(INDEX(Recettes!$A$2:$T$5000,$B223,L$1)="","",INDEX(Recettes!$A$2:$T$5000,$B223,L$1)),"")</f>
        <v/>
      </c>
      <c r="M223" s="81" t="str" cm="1">
        <f t="array" aca="1" ref="M223" ca="1">IF(AND($A223&lt;&gt;"",$A223&lt;&gt;"fin"),IF(INDEX(Recettes!$A$2:$T$5000,$B223,M$1)="","",INDEX(Recettes!$A$2:$T$5000,$B223,M$1)),"")</f>
        <v/>
      </c>
      <c r="N223" s="81" t="str" cm="1">
        <f t="array" aca="1" ref="N223" ca="1">IF(AND($A223&lt;&gt;"",$A223&lt;&gt;"fin"),IF(INDEX(Recettes!$A$2:$T$5000,$B223,N$1)="","",INDEX(Recettes!$A$2:$T$5000,$B223,N$1)),"")</f>
        <v/>
      </c>
      <c r="O223" s="81" t="str" cm="1">
        <f t="array" aca="1" ref="O223" ca="1">IF(AND($A223&lt;&gt;"",$A223&lt;&gt;"fin"),IF(INDEX(Recettes!$A$2:$T$5000,$B223,O$1)="","",INDEX(Recettes!$A$2:$T$5000,$B223,O$1)),"")</f>
        <v/>
      </c>
      <c r="P223" s="81" t="str" cm="1">
        <f t="array" aca="1" ref="P223" ca="1">IF(AND($A223&lt;&gt;"",$A223&lt;&gt;"fin"),IF(INDEX(Recettes!$A$2:$T$5000,$B223,P$1)="","",INDEX(Recettes!$A$2:$T$5000,$B223,P$1)),"")</f>
        <v/>
      </c>
      <c r="Q223" s="81" t="str" cm="1">
        <f t="array" aca="1" ref="Q223" ca="1">IF(AND($A223&lt;&gt;"",$A223&lt;&gt;"fin"),IF(INDEX(Recettes!$A$2:$T$5000,$B223,Q$1)="","",INDEX(Recettes!$A$2:$T$5000,$B223,Q$1)),"")</f>
        <v/>
      </c>
      <c r="R223" s="81" t="str" cm="1">
        <f t="array" aca="1" ref="R223" ca="1">IF(AND($A223&lt;&gt;"",$A223&lt;&gt;"fin"),IF(INDEX(Recettes!$A$2:$T$5000,$B223,R$1)="","",INDEX(Recettes!$A$2:$T$5000,$B223,R$1)),"")</f>
        <v/>
      </c>
      <c r="S223" s="81" t="str" cm="1">
        <f t="array" aca="1" ref="S223" ca="1">IF(AND($A223&lt;&gt;"",$A223&lt;&gt;"fin"),IF(INDEX(Recettes!$A$2:$T$5000,$B223,S$1)="","",INDEX(Recettes!$A$2:$T$5000,$B223,S$1)),"")</f>
        <v/>
      </c>
      <c r="T223" s="81" t="str" cm="1">
        <f t="array" aca="1" ref="T223" ca="1">IF(AND($A223&lt;&gt;"",$A223&lt;&gt;"fin"),IF(INDEX(Recettes!$A$2:$T$5000,$B223,T$1)="","",INDEX(Recettes!$A$2:$T$5000,$B223,T$1)),"")</f>
        <v/>
      </c>
    </row>
    <row r="224" spans="1:20" x14ac:dyDescent="0.25">
      <c r="A224" t="str">
        <f ca="1">IF(OR(A223="",A223="fin"),"",IF(ISNA(MATCH($F$3,OFFSET(Recettes!$F$2:$F$5000,B223,0),0)),"fin",MATCH($F$3,OFFSET(Recettes!$F$2:$F$5000,B223,0),0)))</f>
        <v/>
      </c>
      <c r="B224" t="str">
        <f t="shared" ca="1" si="3"/>
        <v/>
      </c>
      <c r="D224" s="79" t="str" cm="1">
        <f t="array" aca="1" ref="D224" ca="1">IF(AND($A224&lt;&gt;"",$A224&lt;&gt;"fin"),IF(INDEX(Recettes!$A$2:$O$5000,$B224,D$1)="","",INDEX(Recettes!$A$2:$O$5000,$B224,D$1)),"")</f>
        <v/>
      </c>
      <c r="E224" t="str" cm="1">
        <f t="array" aca="1" ref="E224" ca="1">IF(AND($A224&lt;&gt;"",$A224&lt;&gt;"fin"),IF(INDEX(Recettes!$A$2:$O$5000,$B224,E$1)="","",INDEX(Recettes!$A$2:$O$5000,$B224,E$1)),"")</f>
        <v/>
      </c>
      <c r="F224" t="str" cm="1">
        <f t="array" aca="1" ref="F224" ca="1">IF(AND($A224&lt;&gt;"",$A224&lt;&gt;"fin"),IF(INDEX(Recettes!$A$2:$O$5000,$B224,F$1)="","",INDEX(Recettes!$A$2:$O$5000,$B224,F$1)),"")</f>
        <v/>
      </c>
      <c r="G224" s="13" t="str" cm="1">
        <f t="array" aca="1" ref="G224" ca="1">IF(AND($A224&lt;&gt;"",$A224&lt;&gt;"fin"),IF(INDEX(Recettes!$A$2:$O$5000,$B224,G$1)="","",INDEX(Recettes!$A$2:$O$5000,$B224,G$1)),"")</f>
        <v/>
      </c>
      <c r="H224" s="11" t="str" cm="1">
        <f t="array" aca="1" ref="H224" ca="1">IF(AND($A224&lt;&gt;"",$A224&lt;&gt;"fin"),IF(INDEX(Recettes!$A$2:$O$5000,$B224,H$1)="","",INDEX(Recettes!$A$2:$O$5000,$B224,H$1)),"")</f>
        <v/>
      </c>
      <c r="I224" t="str" cm="1">
        <f t="array" aca="1" ref="I224" ca="1">IF(AND($A224&lt;&gt;"",$A224&lt;&gt;"fin"),IF(INDEX(Recettes!$A$2:$O$5000,$B224,I$1)="","",INDEX(Recettes!$A$2:$O$5000,$B224,I$1)),"")</f>
        <v/>
      </c>
      <c r="J224" s="81" t="str" cm="1">
        <f t="array" aca="1" ref="J224" ca="1">IF(AND($A224&lt;&gt;"",$A224&lt;&gt;"fin"),IF(INDEX(Recettes!$A$2:$O$5000,$B224,J$1)="","",INDEX(Recettes!$A$2:$O$5000,$B224,J$1)),"")</f>
        <v/>
      </c>
      <c r="K224" s="81" t="str" cm="1">
        <f t="array" aca="1" ref="K224" ca="1">IF(AND($A224&lt;&gt;"",$A224&lt;&gt;"fin"),IF(INDEX(Recettes!$A$2:$T$5000,$B224,K$1)="","",INDEX(Recettes!$A$2:$T$5000,$B224,K$1)),"")</f>
        <v/>
      </c>
      <c r="L224" s="81" t="str" cm="1">
        <f t="array" aca="1" ref="L224" ca="1">IF(AND($A224&lt;&gt;"",$A224&lt;&gt;"fin"),IF(INDEX(Recettes!$A$2:$T$5000,$B224,L$1)="","",INDEX(Recettes!$A$2:$T$5000,$B224,L$1)),"")</f>
        <v/>
      </c>
      <c r="M224" s="81" t="str" cm="1">
        <f t="array" aca="1" ref="M224" ca="1">IF(AND($A224&lt;&gt;"",$A224&lt;&gt;"fin"),IF(INDEX(Recettes!$A$2:$T$5000,$B224,M$1)="","",INDEX(Recettes!$A$2:$T$5000,$B224,M$1)),"")</f>
        <v/>
      </c>
      <c r="N224" s="81" t="str" cm="1">
        <f t="array" aca="1" ref="N224" ca="1">IF(AND($A224&lt;&gt;"",$A224&lt;&gt;"fin"),IF(INDEX(Recettes!$A$2:$T$5000,$B224,N$1)="","",INDEX(Recettes!$A$2:$T$5000,$B224,N$1)),"")</f>
        <v/>
      </c>
      <c r="O224" s="81" t="str" cm="1">
        <f t="array" aca="1" ref="O224" ca="1">IF(AND($A224&lt;&gt;"",$A224&lt;&gt;"fin"),IF(INDEX(Recettes!$A$2:$T$5000,$B224,O$1)="","",INDEX(Recettes!$A$2:$T$5000,$B224,O$1)),"")</f>
        <v/>
      </c>
      <c r="P224" s="81" t="str" cm="1">
        <f t="array" aca="1" ref="P224" ca="1">IF(AND($A224&lt;&gt;"",$A224&lt;&gt;"fin"),IF(INDEX(Recettes!$A$2:$T$5000,$B224,P$1)="","",INDEX(Recettes!$A$2:$T$5000,$B224,P$1)),"")</f>
        <v/>
      </c>
      <c r="Q224" s="81" t="str" cm="1">
        <f t="array" aca="1" ref="Q224" ca="1">IF(AND($A224&lt;&gt;"",$A224&lt;&gt;"fin"),IF(INDEX(Recettes!$A$2:$T$5000,$B224,Q$1)="","",INDEX(Recettes!$A$2:$T$5000,$B224,Q$1)),"")</f>
        <v/>
      </c>
      <c r="R224" s="81" t="str" cm="1">
        <f t="array" aca="1" ref="R224" ca="1">IF(AND($A224&lt;&gt;"",$A224&lt;&gt;"fin"),IF(INDEX(Recettes!$A$2:$T$5000,$B224,R$1)="","",INDEX(Recettes!$A$2:$T$5000,$B224,R$1)),"")</f>
        <v/>
      </c>
      <c r="S224" s="81" t="str" cm="1">
        <f t="array" aca="1" ref="S224" ca="1">IF(AND($A224&lt;&gt;"",$A224&lt;&gt;"fin"),IF(INDEX(Recettes!$A$2:$T$5000,$B224,S$1)="","",INDEX(Recettes!$A$2:$T$5000,$B224,S$1)),"")</f>
        <v/>
      </c>
      <c r="T224" s="81" t="str" cm="1">
        <f t="array" aca="1" ref="T224" ca="1">IF(AND($A224&lt;&gt;"",$A224&lt;&gt;"fin"),IF(INDEX(Recettes!$A$2:$T$5000,$B224,T$1)="","",INDEX(Recettes!$A$2:$T$5000,$B224,T$1)),"")</f>
        <v/>
      </c>
    </row>
    <row r="225" spans="1:20" x14ac:dyDescent="0.25">
      <c r="A225" t="str">
        <f ca="1">IF(OR(A224="",A224="fin"),"",IF(ISNA(MATCH($F$3,OFFSET(Recettes!$F$2:$F$5000,B224,0),0)),"fin",MATCH($F$3,OFFSET(Recettes!$F$2:$F$5000,B224,0),0)))</f>
        <v/>
      </c>
      <c r="B225" t="str">
        <f t="shared" ca="1" si="3"/>
        <v/>
      </c>
      <c r="D225" s="79" t="str" cm="1">
        <f t="array" aca="1" ref="D225" ca="1">IF(AND($A225&lt;&gt;"",$A225&lt;&gt;"fin"),IF(INDEX(Recettes!$A$2:$O$5000,$B225,D$1)="","",INDEX(Recettes!$A$2:$O$5000,$B225,D$1)),"")</f>
        <v/>
      </c>
      <c r="E225" t="str" cm="1">
        <f t="array" aca="1" ref="E225" ca="1">IF(AND($A225&lt;&gt;"",$A225&lt;&gt;"fin"),IF(INDEX(Recettes!$A$2:$O$5000,$B225,E$1)="","",INDEX(Recettes!$A$2:$O$5000,$B225,E$1)),"")</f>
        <v/>
      </c>
      <c r="F225" t="str" cm="1">
        <f t="array" aca="1" ref="F225" ca="1">IF(AND($A225&lt;&gt;"",$A225&lt;&gt;"fin"),IF(INDEX(Recettes!$A$2:$O$5000,$B225,F$1)="","",INDEX(Recettes!$A$2:$O$5000,$B225,F$1)),"")</f>
        <v/>
      </c>
      <c r="G225" s="13" t="str" cm="1">
        <f t="array" aca="1" ref="G225" ca="1">IF(AND($A225&lt;&gt;"",$A225&lt;&gt;"fin"),IF(INDEX(Recettes!$A$2:$O$5000,$B225,G$1)="","",INDEX(Recettes!$A$2:$O$5000,$B225,G$1)),"")</f>
        <v/>
      </c>
      <c r="H225" s="11" t="str" cm="1">
        <f t="array" aca="1" ref="H225" ca="1">IF(AND($A225&lt;&gt;"",$A225&lt;&gt;"fin"),IF(INDEX(Recettes!$A$2:$O$5000,$B225,H$1)="","",INDEX(Recettes!$A$2:$O$5000,$B225,H$1)),"")</f>
        <v/>
      </c>
      <c r="I225" t="str" cm="1">
        <f t="array" aca="1" ref="I225" ca="1">IF(AND($A225&lt;&gt;"",$A225&lt;&gt;"fin"),IF(INDEX(Recettes!$A$2:$O$5000,$B225,I$1)="","",INDEX(Recettes!$A$2:$O$5000,$B225,I$1)),"")</f>
        <v/>
      </c>
      <c r="J225" s="81" t="str" cm="1">
        <f t="array" aca="1" ref="J225" ca="1">IF(AND($A225&lt;&gt;"",$A225&lt;&gt;"fin"),IF(INDEX(Recettes!$A$2:$O$5000,$B225,J$1)="","",INDEX(Recettes!$A$2:$O$5000,$B225,J$1)),"")</f>
        <v/>
      </c>
      <c r="K225" s="81" t="str" cm="1">
        <f t="array" aca="1" ref="K225" ca="1">IF(AND($A225&lt;&gt;"",$A225&lt;&gt;"fin"),IF(INDEX(Recettes!$A$2:$T$5000,$B225,K$1)="","",INDEX(Recettes!$A$2:$T$5000,$B225,K$1)),"")</f>
        <v/>
      </c>
      <c r="L225" s="81" t="str" cm="1">
        <f t="array" aca="1" ref="L225" ca="1">IF(AND($A225&lt;&gt;"",$A225&lt;&gt;"fin"),IF(INDEX(Recettes!$A$2:$T$5000,$B225,L$1)="","",INDEX(Recettes!$A$2:$T$5000,$B225,L$1)),"")</f>
        <v/>
      </c>
      <c r="M225" s="81" t="str" cm="1">
        <f t="array" aca="1" ref="M225" ca="1">IF(AND($A225&lt;&gt;"",$A225&lt;&gt;"fin"),IF(INDEX(Recettes!$A$2:$T$5000,$B225,M$1)="","",INDEX(Recettes!$A$2:$T$5000,$B225,M$1)),"")</f>
        <v/>
      </c>
      <c r="N225" s="81" t="str" cm="1">
        <f t="array" aca="1" ref="N225" ca="1">IF(AND($A225&lt;&gt;"",$A225&lt;&gt;"fin"),IF(INDEX(Recettes!$A$2:$T$5000,$B225,N$1)="","",INDEX(Recettes!$A$2:$T$5000,$B225,N$1)),"")</f>
        <v/>
      </c>
      <c r="O225" s="81" t="str" cm="1">
        <f t="array" aca="1" ref="O225" ca="1">IF(AND($A225&lt;&gt;"",$A225&lt;&gt;"fin"),IF(INDEX(Recettes!$A$2:$T$5000,$B225,O$1)="","",INDEX(Recettes!$A$2:$T$5000,$B225,O$1)),"")</f>
        <v/>
      </c>
      <c r="P225" s="81" t="str" cm="1">
        <f t="array" aca="1" ref="P225" ca="1">IF(AND($A225&lt;&gt;"",$A225&lt;&gt;"fin"),IF(INDEX(Recettes!$A$2:$T$5000,$B225,P$1)="","",INDEX(Recettes!$A$2:$T$5000,$B225,P$1)),"")</f>
        <v/>
      </c>
      <c r="Q225" s="81" t="str" cm="1">
        <f t="array" aca="1" ref="Q225" ca="1">IF(AND($A225&lt;&gt;"",$A225&lt;&gt;"fin"),IF(INDEX(Recettes!$A$2:$T$5000,$B225,Q$1)="","",INDEX(Recettes!$A$2:$T$5000,$B225,Q$1)),"")</f>
        <v/>
      </c>
      <c r="R225" s="81" t="str" cm="1">
        <f t="array" aca="1" ref="R225" ca="1">IF(AND($A225&lt;&gt;"",$A225&lt;&gt;"fin"),IF(INDEX(Recettes!$A$2:$T$5000,$B225,R$1)="","",INDEX(Recettes!$A$2:$T$5000,$B225,R$1)),"")</f>
        <v/>
      </c>
      <c r="S225" s="81" t="str" cm="1">
        <f t="array" aca="1" ref="S225" ca="1">IF(AND($A225&lt;&gt;"",$A225&lt;&gt;"fin"),IF(INDEX(Recettes!$A$2:$T$5000,$B225,S$1)="","",INDEX(Recettes!$A$2:$T$5000,$B225,S$1)),"")</f>
        <v/>
      </c>
      <c r="T225" s="81" t="str" cm="1">
        <f t="array" aca="1" ref="T225" ca="1">IF(AND($A225&lt;&gt;"",$A225&lt;&gt;"fin"),IF(INDEX(Recettes!$A$2:$T$5000,$B225,T$1)="","",INDEX(Recettes!$A$2:$T$5000,$B225,T$1)),"")</f>
        <v/>
      </c>
    </row>
    <row r="226" spans="1:20" x14ac:dyDescent="0.25">
      <c r="A226" t="str">
        <f ca="1">IF(OR(A225="",A225="fin"),"",IF(ISNA(MATCH($F$3,OFFSET(Recettes!$F$2:$F$5000,B225,0),0)),"fin",MATCH($F$3,OFFSET(Recettes!$F$2:$F$5000,B225,0),0)))</f>
        <v/>
      </c>
      <c r="B226" t="str">
        <f t="shared" ca="1" si="3"/>
        <v/>
      </c>
      <c r="D226" s="79" t="str" cm="1">
        <f t="array" aca="1" ref="D226" ca="1">IF(AND($A226&lt;&gt;"",$A226&lt;&gt;"fin"),IF(INDEX(Recettes!$A$2:$O$5000,$B226,D$1)="","",INDEX(Recettes!$A$2:$O$5000,$B226,D$1)),"")</f>
        <v/>
      </c>
      <c r="E226" t="str" cm="1">
        <f t="array" aca="1" ref="E226" ca="1">IF(AND($A226&lt;&gt;"",$A226&lt;&gt;"fin"),IF(INDEX(Recettes!$A$2:$O$5000,$B226,E$1)="","",INDEX(Recettes!$A$2:$O$5000,$B226,E$1)),"")</f>
        <v/>
      </c>
      <c r="F226" t="str" cm="1">
        <f t="array" aca="1" ref="F226" ca="1">IF(AND($A226&lt;&gt;"",$A226&lt;&gt;"fin"),IF(INDEX(Recettes!$A$2:$O$5000,$B226,F$1)="","",INDEX(Recettes!$A$2:$O$5000,$B226,F$1)),"")</f>
        <v/>
      </c>
      <c r="G226" s="13" t="str" cm="1">
        <f t="array" aca="1" ref="G226" ca="1">IF(AND($A226&lt;&gt;"",$A226&lt;&gt;"fin"),IF(INDEX(Recettes!$A$2:$O$5000,$B226,G$1)="","",INDEX(Recettes!$A$2:$O$5000,$B226,G$1)),"")</f>
        <v/>
      </c>
      <c r="H226" s="11" t="str" cm="1">
        <f t="array" aca="1" ref="H226" ca="1">IF(AND($A226&lt;&gt;"",$A226&lt;&gt;"fin"),IF(INDEX(Recettes!$A$2:$O$5000,$B226,H$1)="","",INDEX(Recettes!$A$2:$O$5000,$B226,H$1)),"")</f>
        <v/>
      </c>
      <c r="I226" t="str" cm="1">
        <f t="array" aca="1" ref="I226" ca="1">IF(AND($A226&lt;&gt;"",$A226&lt;&gt;"fin"),IF(INDEX(Recettes!$A$2:$O$5000,$B226,I$1)="","",INDEX(Recettes!$A$2:$O$5000,$B226,I$1)),"")</f>
        <v/>
      </c>
      <c r="J226" s="81" t="str" cm="1">
        <f t="array" aca="1" ref="J226" ca="1">IF(AND($A226&lt;&gt;"",$A226&lt;&gt;"fin"),IF(INDEX(Recettes!$A$2:$O$5000,$B226,J$1)="","",INDEX(Recettes!$A$2:$O$5000,$B226,J$1)),"")</f>
        <v/>
      </c>
      <c r="K226" s="81" t="str" cm="1">
        <f t="array" aca="1" ref="K226" ca="1">IF(AND($A226&lt;&gt;"",$A226&lt;&gt;"fin"),IF(INDEX(Recettes!$A$2:$T$5000,$B226,K$1)="","",INDEX(Recettes!$A$2:$T$5000,$B226,K$1)),"")</f>
        <v/>
      </c>
      <c r="L226" s="81" t="str" cm="1">
        <f t="array" aca="1" ref="L226" ca="1">IF(AND($A226&lt;&gt;"",$A226&lt;&gt;"fin"),IF(INDEX(Recettes!$A$2:$T$5000,$B226,L$1)="","",INDEX(Recettes!$A$2:$T$5000,$B226,L$1)),"")</f>
        <v/>
      </c>
      <c r="M226" s="81" t="str" cm="1">
        <f t="array" aca="1" ref="M226" ca="1">IF(AND($A226&lt;&gt;"",$A226&lt;&gt;"fin"),IF(INDEX(Recettes!$A$2:$T$5000,$B226,M$1)="","",INDEX(Recettes!$A$2:$T$5000,$B226,M$1)),"")</f>
        <v/>
      </c>
      <c r="N226" s="81" t="str" cm="1">
        <f t="array" aca="1" ref="N226" ca="1">IF(AND($A226&lt;&gt;"",$A226&lt;&gt;"fin"),IF(INDEX(Recettes!$A$2:$T$5000,$B226,N$1)="","",INDEX(Recettes!$A$2:$T$5000,$B226,N$1)),"")</f>
        <v/>
      </c>
      <c r="O226" s="81" t="str" cm="1">
        <f t="array" aca="1" ref="O226" ca="1">IF(AND($A226&lt;&gt;"",$A226&lt;&gt;"fin"),IF(INDEX(Recettes!$A$2:$T$5000,$B226,O$1)="","",INDEX(Recettes!$A$2:$T$5000,$B226,O$1)),"")</f>
        <v/>
      </c>
      <c r="P226" s="81" t="str" cm="1">
        <f t="array" aca="1" ref="P226" ca="1">IF(AND($A226&lt;&gt;"",$A226&lt;&gt;"fin"),IF(INDEX(Recettes!$A$2:$T$5000,$B226,P$1)="","",INDEX(Recettes!$A$2:$T$5000,$B226,P$1)),"")</f>
        <v/>
      </c>
      <c r="Q226" s="81" t="str" cm="1">
        <f t="array" aca="1" ref="Q226" ca="1">IF(AND($A226&lt;&gt;"",$A226&lt;&gt;"fin"),IF(INDEX(Recettes!$A$2:$T$5000,$B226,Q$1)="","",INDEX(Recettes!$A$2:$T$5000,$B226,Q$1)),"")</f>
        <v/>
      </c>
      <c r="R226" s="81" t="str" cm="1">
        <f t="array" aca="1" ref="R226" ca="1">IF(AND($A226&lt;&gt;"",$A226&lt;&gt;"fin"),IF(INDEX(Recettes!$A$2:$T$5000,$B226,R$1)="","",INDEX(Recettes!$A$2:$T$5000,$B226,R$1)),"")</f>
        <v/>
      </c>
      <c r="S226" s="81" t="str" cm="1">
        <f t="array" aca="1" ref="S226" ca="1">IF(AND($A226&lt;&gt;"",$A226&lt;&gt;"fin"),IF(INDEX(Recettes!$A$2:$T$5000,$B226,S$1)="","",INDEX(Recettes!$A$2:$T$5000,$B226,S$1)),"")</f>
        <v/>
      </c>
      <c r="T226" s="81" t="str" cm="1">
        <f t="array" aca="1" ref="T226" ca="1">IF(AND($A226&lt;&gt;"",$A226&lt;&gt;"fin"),IF(INDEX(Recettes!$A$2:$T$5000,$B226,T$1)="","",INDEX(Recettes!$A$2:$T$5000,$B226,T$1)),"")</f>
        <v/>
      </c>
    </row>
    <row r="227" spans="1:20" x14ac:dyDescent="0.25">
      <c r="A227" t="str">
        <f ca="1">IF(OR(A226="",A226="fin"),"",IF(ISNA(MATCH($F$3,OFFSET(Recettes!$F$2:$F$5000,B226,0),0)),"fin",MATCH($F$3,OFFSET(Recettes!$F$2:$F$5000,B226,0),0)))</f>
        <v/>
      </c>
      <c r="B227" t="str">
        <f t="shared" ca="1" si="3"/>
        <v/>
      </c>
      <c r="D227" s="79" t="str" cm="1">
        <f t="array" aca="1" ref="D227" ca="1">IF(AND($A227&lt;&gt;"",$A227&lt;&gt;"fin"),IF(INDEX(Recettes!$A$2:$O$5000,$B227,D$1)="","",INDEX(Recettes!$A$2:$O$5000,$B227,D$1)),"")</f>
        <v/>
      </c>
      <c r="E227" t="str" cm="1">
        <f t="array" aca="1" ref="E227" ca="1">IF(AND($A227&lt;&gt;"",$A227&lt;&gt;"fin"),IF(INDEX(Recettes!$A$2:$O$5000,$B227,E$1)="","",INDEX(Recettes!$A$2:$O$5000,$B227,E$1)),"")</f>
        <v/>
      </c>
      <c r="F227" t="str" cm="1">
        <f t="array" aca="1" ref="F227" ca="1">IF(AND($A227&lt;&gt;"",$A227&lt;&gt;"fin"),IF(INDEX(Recettes!$A$2:$O$5000,$B227,F$1)="","",INDEX(Recettes!$A$2:$O$5000,$B227,F$1)),"")</f>
        <v/>
      </c>
      <c r="G227" s="13" t="str" cm="1">
        <f t="array" aca="1" ref="G227" ca="1">IF(AND($A227&lt;&gt;"",$A227&lt;&gt;"fin"),IF(INDEX(Recettes!$A$2:$O$5000,$B227,G$1)="","",INDEX(Recettes!$A$2:$O$5000,$B227,G$1)),"")</f>
        <v/>
      </c>
      <c r="H227" s="11" t="str" cm="1">
        <f t="array" aca="1" ref="H227" ca="1">IF(AND($A227&lt;&gt;"",$A227&lt;&gt;"fin"),IF(INDEX(Recettes!$A$2:$O$5000,$B227,H$1)="","",INDEX(Recettes!$A$2:$O$5000,$B227,H$1)),"")</f>
        <v/>
      </c>
      <c r="I227" t="str" cm="1">
        <f t="array" aca="1" ref="I227" ca="1">IF(AND($A227&lt;&gt;"",$A227&lt;&gt;"fin"),IF(INDEX(Recettes!$A$2:$O$5000,$B227,I$1)="","",INDEX(Recettes!$A$2:$O$5000,$B227,I$1)),"")</f>
        <v/>
      </c>
      <c r="J227" s="81" t="str" cm="1">
        <f t="array" aca="1" ref="J227" ca="1">IF(AND($A227&lt;&gt;"",$A227&lt;&gt;"fin"),IF(INDEX(Recettes!$A$2:$O$5000,$B227,J$1)="","",INDEX(Recettes!$A$2:$O$5000,$B227,J$1)),"")</f>
        <v/>
      </c>
      <c r="K227" s="81" t="str" cm="1">
        <f t="array" aca="1" ref="K227" ca="1">IF(AND($A227&lt;&gt;"",$A227&lt;&gt;"fin"),IF(INDEX(Recettes!$A$2:$T$5000,$B227,K$1)="","",INDEX(Recettes!$A$2:$T$5000,$B227,K$1)),"")</f>
        <v/>
      </c>
      <c r="L227" s="81" t="str" cm="1">
        <f t="array" aca="1" ref="L227" ca="1">IF(AND($A227&lt;&gt;"",$A227&lt;&gt;"fin"),IF(INDEX(Recettes!$A$2:$T$5000,$B227,L$1)="","",INDEX(Recettes!$A$2:$T$5000,$B227,L$1)),"")</f>
        <v/>
      </c>
      <c r="M227" s="81" t="str" cm="1">
        <f t="array" aca="1" ref="M227" ca="1">IF(AND($A227&lt;&gt;"",$A227&lt;&gt;"fin"),IF(INDEX(Recettes!$A$2:$T$5000,$B227,M$1)="","",INDEX(Recettes!$A$2:$T$5000,$B227,M$1)),"")</f>
        <v/>
      </c>
      <c r="N227" s="81" t="str" cm="1">
        <f t="array" aca="1" ref="N227" ca="1">IF(AND($A227&lt;&gt;"",$A227&lt;&gt;"fin"),IF(INDEX(Recettes!$A$2:$T$5000,$B227,N$1)="","",INDEX(Recettes!$A$2:$T$5000,$B227,N$1)),"")</f>
        <v/>
      </c>
      <c r="O227" s="81" t="str" cm="1">
        <f t="array" aca="1" ref="O227" ca="1">IF(AND($A227&lt;&gt;"",$A227&lt;&gt;"fin"),IF(INDEX(Recettes!$A$2:$T$5000,$B227,O$1)="","",INDEX(Recettes!$A$2:$T$5000,$B227,O$1)),"")</f>
        <v/>
      </c>
      <c r="P227" s="81" t="str" cm="1">
        <f t="array" aca="1" ref="P227" ca="1">IF(AND($A227&lt;&gt;"",$A227&lt;&gt;"fin"),IF(INDEX(Recettes!$A$2:$T$5000,$B227,P$1)="","",INDEX(Recettes!$A$2:$T$5000,$B227,P$1)),"")</f>
        <v/>
      </c>
      <c r="Q227" s="81" t="str" cm="1">
        <f t="array" aca="1" ref="Q227" ca="1">IF(AND($A227&lt;&gt;"",$A227&lt;&gt;"fin"),IF(INDEX(Recettes!$A$2:$T$5000,$B227,Q$1)="","",INDEX(Recettes!$A$2:$T$5000,$B227,Q$1)),"")</f>
        <v/>
      </c>
      <c r="R227" s="81" t="str" cm="1">
        <f t="array" aca="1" ref="R227" ca="1">IF(AND($A227&lt;&gt;"",$A227&lt;&gt;"fin"),IF(INDEX(Recettes!$A$2:$T$5000,$B227,R$1)="","",INDEX(Recettes!$A$2:$T$5000,$B227,R$1)),"")</f>
        <v/>
      </c>
      <c r="S227" s="81" t="str" cm="1">
        <f t="array" aca="1" ref="S227" ca="1">IF(AND($A227&lt;&gt;"",$A227&lt;&gt;"fin"),IF(INDEX(Recettes!$A$2:$T$5000,$B227,S$1)="","",INDEX(Recettes!$A$2:$T$5000,$B227,S$1)),"")</f>
        <v/>
      </c>
      <c r="T227" s="81" t="str" cm="1">
        <f t="array" aca="1" ref="T227" ca="1">IF(AND($A227&lt;&gt;"",$A227&lt;&gt;"fin"),IF(INDEX(Recettes!$A$2:$T$5000,$B227,T$1)="","",INDEX(Recettes!$A$2:$T$5000,$B227,T$1)),"")</f>
        <v/>
      </c>
    </row>
    <row r="228" spans="1:20" x14ac:dyDescent="0.25">
      <c r="A228" t="str">
        <f ca="1">IF(OR(A227="",A227="fin"),"",IF(ISNA(MATCH($F$3,OFFSET(Recettes!$F$2:$F$5000,B227,0),0)),"fin",MATCH($F$3,OFFSET(Recettes!$F$2:$F$5000,B227,0),0)))</f>
        <v/>
      </c>
      <c r="B228" t="str">
        <f t="shared" ca="1" si="3"/>
        <v/>
      </c>
      <c r="D228" s="79" t="str" cm="1">
        <f t="array" aca="1" ref="D228" ca="1">IF(AND($A228&lt;&gt;"",$A228&lt;&gt;"fin"),IF(INDEX(Recettes!$A$2:$O$5000,$B228,D$1)="","",INDEX(Recettes!$A$2:$O$5000,$B228,D$1)),"")</f>
        <v/>
      </c>
      <c r="E228" t="str" cm="1">
        <f t="array" aca="1" ref="E228" ca="1">IF(AND($A228&lt;&gt;"",$A228&lt;&gt;"fin"),IF(INDEX(Recettes!$A$2:$O$5000,$B228,E$1)="","",INDEX(Recettes!$A$2:$O$5000,$B228,E$1)),"")</f>
        <v/>
      </c>
      <c r="F228" t="str" cm="1">
        <f t="array" aca="1" ref="F228" ca="1">IF(AND($A228&lt;&gt;"",$A228&lt;&gt;"fin"),IF(INDEX(Recettes!$A$2:$O$5000,$B228,F$1)="","",INDEX(Recettes!$A$2:$O$5000,$B228,F$1)),"")</f>
        <v/>
      </c>
      <c r="G228" s="13" t="str" cm="1">
        <f t="array" aca="1" ref="G228" ca="1">IF(AND($A228&lt;&gt;"",$A228&lt;&gt;"fin"),IF(INDEX(Recettes!$A$2:$O$5000,$B228,G$1)="","",INDEX(Recettes!$A$2:$O$5000,$B228,G$1)),"")</f>
        <v/>
      </c>
      <c r="H228" s="11" t="str" cm="1">
        <f t="array" aca="1" ref="H228" ca="1">IF(AND($A228&lt;&gt;"",$A228&lt;&gt;"fin"),IF(INDEX(Recettes!$A$2:$O$5000,$B228,H$1)="","",INDEX(Recettes!$A$2:$O$5000,$B228,H$1)),"")</f>
        <v/>
      </c>
      <c r="I228" t="str" cm="1">
        <f t="array" aca="1" ref="I228" ca="1">IF(AND($A228&lt;&gt;"",$A228&lt;&gt;"fin"),IF(INDEX(Recettes!$A$2:$O$5000,$B228,I$1)="","",INDEX(Recettes!$A$2:$O$5000,$B228,I$1)),"")</f>
        <v/>
      </c>
      <c r="J228" s="81" t="str" cm="1">
        <f t="array" aca="1" ref="J228" ca="1">IF(AND($A228&lt;&gt;"",$A228&lt;&gt;"fin"),IF(INDEX(Recettes!$A$2:$O$5000,$B228,J$1)="","",INDEX(Recettes!$A$2:$O$5000,$B228,J$1)),"")</f>
        <v/>
      </c>
      <c r="K228" s="81" t="str" cm="1">
        <f t="array" aca="1" ref="K228" ca="1">IF(AND($A228&lt;&gt;"",$A228&lt;&gt;"fin"),IF(INDEX(Recettes!$A$2:$T$5000,$B228,K$1)="","",INDEX(Recettes!$A$2:$T$5000,$B228,K$1)),"")</f>
        <v/>
      </c>
      <c r="L228" s="81" t="str" cm="1">
        <f t="array" aca="1" ref="L228" ca="1">IF(AND($A228&lt;&gt;"",$A228&lt;&gt;"fin"),IF(INDEX(Recettes!$A$2:$T$5000,$B228,L$1)="","",INDEX(Recettes!$A$2:$T$5000,$B228,L$1)),"")</f>
        <v/>
      </c>
      <c r="M228" s="81" t="str" cm="1">
        <f t="array" aca="1" ref="M228" ca="1">IF(AND($A228&lt;&gt;"",$A228&lt;&gt;"fin"),IF(INDEX(Recettes!$A$2:$T$5000,$B228,M$1)="","",INDEX(Recettes!$A$2:$T$5000,$B228,M$1)),"")</f>
        <v/>
      </c>
      <c r="N228" s="81" t="str" cm="1">
        <f t="array" aca="1" ref="N228" ca="1">IF(AND($A228&lt;&gt;"",$A228&lt;&gt;"fin"),IF(INDEX(Recettes!$A$2:$T$5000,$B228,N$1)="","",INDEX(Recettes!$A$2:$T$5000,$B228,N$1)),"")</f>
        <v/>
      </c>
      <c r="O228" s="81" t="str" cm="1">
        <f t="array" aca="1" ref="O228" ca="1">IF(AND($A228&lt;&gt;"",$A228&lt;&gt;"fin"),IF(INDEX(Recettes!$A$2:$T$5000,$B228,O$1)="","",INDEX(Recettes!$A$2:$T$5000,$B228,O$1)),"")</f>
        <v/>
      </c>
      <c r="P228" s="81" t="str" cm="1">
        <f t="array" aca="1" ref="P228" ca="1">IF(AND($A228&lt;&gt;"",$A228&lt;&gt;"fin"),IF(INDEX(Recettes!$A$2:$T$5000,$B228,P$1)="","",INDEX(Recettes!$A$2:$T$5000,$B228,P$1)),"")</f>
        <v/>
      </c>
      <c r="Q228" s="81" t="str" cm="1">
        <f t="array" aca="1" ref="Q228" ca="1">IF(AND($A228&lt;&gt;"",$A228&lt;&gt;"fin"),IF(INDEX(Recettes!$A$2:$T$5000,$B228,Q$1)="","",INDEX(Recettes!$A$2:$T$5000,$B228,Q$1)),"")</f>
        <v/>
      </c>
      <c r="R228" s="81" t="str" cm="1">
        <f t="array" aca="1" ref="R228" ca="1">IF(AND($A228&lt;&gt;"",$A228&lt;&gt;"fin"),IF(INDEX(Recettes!$A$2:$T$5000,$B228,R$1)="","",INDEX(Recettes!$A$2:$T$5000,$B228,R$1)),"")</f>
        <v/>
      </c>
      <c r="S228" s="81" t="str" cm="1">
        <f t="array" aca="1" ref="S228" ca="1">IF(AND($A228&lt;&gt;"",$A228&lt;&gt;"fin"),IF(INDEX(Recettes!$A$2:$T$5000,$B228,S$1)="","",INDEX(Recettes!$A$2:$T$5000,$B228,S$1)),"")</f>
        <v/>
      </c>
      <c r="T228" s="81" t="str" cm="1">
        <f t="array" aca="1" ref="T228" ca="1">IF(AND($A228&lt;&gt;"",$A228&lt;&gt;"fin"),IF(INDEX(Recettes!$A$2:$T$5000,$B228,T$1)="","",INDEX(Recettes!$A$2:$T$5000,$B228,T$1)),"")</f>
        <v/>
      </c>
    </row>
    <row r="229" spans="1:20" x14ac:dyDescent="0.25">
      <c r="A229" t="str">
        <f ca="1">IF(OR(A228="",A228="fin"),"",IF(ISNA(MATCH($F$3,OFFSET(Recettes!$F$2:$F$5000,B228,0),0)),"fin",MATCH($F$3,OFFSET(Recettes!$F$2:$F$5000,B228,0),0)))</f>
        <v/>
      </c>
      <c r="B229" t="str">
        <f t="shared" ca="1" si="3"/>
        <v/>
      </c>
      <c r="D229" s="79" t="str" cm="1">
        <f t="array" aca="1" ref="D229" ca="1">IF(AND($A229&lt;&gt;"",$A229&lt;&gt;"fin"),IF(INDEX(Recettes!$A$2:$O$5000,$B229,D$1)="","",INDEX(Recettes!$A$2:$O$5000,$B229,D$1)),"")</f>
        <v/>
      </c>
      <c r="E229" t="str" cm="1">
        <f t="array" aca="1" ref="E229" ca="1">IF(AND($A229&lt;&gt;"",$A229&lt;&gt;"fin"),IF(INDEX(Recettes!$A$2:$O$5000,$B229,E$1)="","",INDEX(Recettes!$A$2:$O$5000,$B229,E$1)),"")</f>
        <v/>
      </c>
      <c r="F229" t="str" cm="1">
        <f t="array" aca="1" ref="F229" ca="1">IF(AND($A229&lt;&gt;"",$A229&lt;&gt;"fin"),IF(INDEX(Recettes!$A$2:$O$5000,$B229,F$1)="","",INDEX(Recettes!$A$2:$O$5000,$B229,F$1)),"")</f>
        <v/>
      </c>
      <c r="G229" s="13" t="str" cm="1">
        <f t="array" aca="1" ref="G229" ca="1">IF(AND($A229&lt;&gt;"",$A229&lt;&gt;"fin"),IF(INDEX(Recettes!$A$2:$O$5000,$B229,G$1)="","",INDEX(Recettes!$A$2:$O$5000,$B229,G$1)),"")</f>
        <v/>
      </c>
      <c r="H229" s="11" t="str" cm="1">
        <f t="array" aca="1" ref="H229" ca="1">IF(AND($A229&lt;&gt;"",$A229&lt;&gt;"fin"),IF(INDEX(Recettes!$A$2:$O$5000,$B229,H$1)="","",INDEX(Recettes!$A$2:$O$5000,$B229,H$1)),"")</f>
        <v/>
      </c>
      <c r="I229" t="str" cm="1">
        <f t="array" aca="1" ref="I229" ca="1">IF(AND($A229&lt;&gt;"",$A229&lt;&gt;"fin"),IF(INDEX(Recettes!$A$2:$O$5000,$B229,I$1)="","",INDEX(Recettes!$A$2:$O$5000,$B229,I$1)),"")</f>
        <v/>
      </c>
      <c r="J229" s="81" t="str" cm="1">
        <f t="array" aca="1" ref="J229" ca="1">IF(AND($A229&lt;&gt;"",$A229&lt;&gt;"fin"),IF(INDEX(Recettes!$A$2:$O$5000,$B229,J$1)="","",INDEX(Recettes!$A$2:$O$5000,$B229,J$1)),"")</f>
        <v/>
      </c>
      <c r="K229" s="81" t="str" cm="1">
        <f t="array" aca="1" ref="K229" ca="1">IF(AND($A229&lt;&gt;"",$A229&lt;&gt;"fin"),IF(INDEX(Recettes!$A$2:$T$5000,$B229,K$1)="","",INDEX(Recettes!$A$2:$T$5000,$B229,K$1)),"")</f>
        <v/>
      </c>
      <c r="L229" s="81" t="str" cm="1">
        <f t="array" aca="1" ref="L229" ca="1">IF(AND($A229&lt;&gt;"",$A229&lt;&gt;"fin"),IF(INDEX(Recettes!$A$2:$T$5000,$B229,L$1)="","",INDEX(Recettes!$A$2:$T$5000,$B229,L$1)),"")</f>
        <v/>
      </c>
      <c r="M229" s="81" t="str" cm="1">
        <f t="array" aca="1" ref="M229" ca="1">IF(AND($A229&lt;&gt;"",$A229&lt;&gt;"fin"),IF(INDEX(Recettes!$A$2:$T$5000,$B229,M$1)="","",INDEX(Recettes!$A$2:$T$5000,$B229,M$1)),"")</f>
        <v/>
      </c>
      <c r="N229" s="81" t="str" cm="1">
        <f t="array" aca="1" ref="N229" ca="1">IF(AND($A229&lt;&gt;"",$A229&lt;&gt;"fin"),IF(INDEX(Recettes!$A$2:$T$5000,$B229,N$1)="","",INDEX(Recettes!$A$2:$T$5000,$B229,N$1)),"")</f>
        <v/>
      </c>
      <c r="O229" s="81" t="str" cm="1">
        <f t="array" aca="1" ref="O229" ca="1">IF(AND($A229&lt;&gt;"",$A229&lt;&gt;"fin"),IF(INDEX(Recettes!$A$2:$T$5000,$B229,O$1)="","",INDEX(Recettes!$A$2:$T$5000,$B229,O$1)),"")</f>
        <v/>
      </c>
      <c r="P229" s="81" t="str" cm="1">
        <f t="array" aca="1" ref="P229" ca="1">IF(AND($A229&lt;&gt;"",$A229&lt;&gt;"fin"),IF(INDEX(Recettes!$A$2:$T$5000,$B229,P$1)="","",INDEX(Recettes!$A$2:$T$5000,$B229,P$1)),"")</f>
        <v/>
      </c>
      <c r="Q229" s="81" t="str" cm="1">
        <f t="array" aca="1" ref="Q229" ca="1">IF(AND($A229&lt;&gt;"",$A229&lt;&gt;"fin"),IF(INDEX(Recettes!$A$2:$T$5000,$B229,Q$1)="","",INDEX(Recettes!$A$2:$T$5000,$B229,Q$1)),"")</f>
        <v/>
      </c>
      <c r="R229" s="81" t="str" cm="1">
        <f t="array" aca="1" ref="R229" ca="1">IF(AND($A229&lt;&gt;"",$A229&lt;&gt;"fin"),IF(INDEX(Recettes!$A$2:$T$5000,$B229,R$1)="","",INDEX(Recettes!$A$2:$T$5000,$B229,R$1)),"")</f>
        <v/>
      </c>
      <c r="S229" s="81" t="str" cm="1">
        <f t="array" aca="1" ref="S229" ca="1">IF(AND($A229&lt;&gt;"",$A229&lt;&gt;"fin"),IF(INDEX(Recettes!$A$2:$T$5000,$B229,S$1)="","",INDEX(Recettes!$A$2:$T$5000,$B229,S$1)),"")</f>
        <v/>
      </c>
      <c r="T229" s="81" t="str" cm="1">
        <f t="array" aca="1" ref="T229" ca="1">IF(AND($A229&lt;&gt;"",$A229&lt;&gt;"fin"),IF(INDEX(Recettes!$A$2:$T$5000,$B229,T$1)="","",INDEX(Recettes!$A$2:$T$5000,$B229,T$1)),"")</f>
        <v/>
      </c>
    </row>
    <row r="230" spans="1:20" x14ac:dyDescent="0.25">
      <c r="A230" t="str">
        <f ca="1">IF(OR(A229="",A229="fin"),"",IF(ISNA(MATCH($F$3,OFFSET(Recettes!$F$2:$F$5000,B229,0),0)),"fin",MATCH($F$3,OFFSET(Recettes!$F$2:$F$5000,B229,0),0)))</f>
        <v/>
      </c>
      <c r="B230" t="str">
        <f t="shared" ca="1" si="3"/>
        <v/>
      </c>
      <c r="D230" s="79" t="str" cm="1">
        <f t="array" aca="1" ref="D230" ca="1">IF(AND($A230&lt;&gt;"",$A230&lt;&gt;"fin"),IF(INDEX(Recettes!$A$2:$O$5000,$B230,D$1)="","",INDEX(Recettes!$A$2:$O$5000,$B230,D$1)),"")</f>
        <v/>
      </c>
      <c r="E230" t="str" cm="1">
        <f t="array" aca="1" ref="E230" ca="1">IF(AND($A230&lt;&gt;"",$A230&lt;&gt;"fin"),IF(INDEX(Recettes!$A$2:$O$5000,$B230,E$1)="","",INDEX(Recettes!$A$2:$O$5000,$B230,E$1)),"")</f>
        <v/>
      </c>
      <c r="F230" t="str" cm="1">
        <f t="array" aca="1" ref="F230" ca="1">IF(AND($A230&lt;&gt;"",$A230&lt;&gt;"fin"),IF(INDEX(Recettes!$A$2:$O$5000,$B230,F$1)="","",INDEX(Recettes!$A$2:$O$5000,$B230,F$1)),"")</f>
        <v/>
      </c>
      <c r="G230" s="13" t="str" cm="1">
        <f t="array" aca="1" ref="G230" ca="1">IF(AND($A230&lt;&gt;"",$A230&lt;&gt;"fin"),IF(INDEX(Recettes!$A$2:$O$5000,$B230,G$1)="","",INDEX(Recettes!$A$2:$O$5000,$B230,G$1)),"")</f>
        <v/>
      </c>
      <c r="H230" s="11" t="str" cm="1">
        <f t="array" aca="1" ref="H230" ca="1">IF(AND($A230&lt;&gt;"",$A230&lt;&gt;"fin"),IF(INDEX(Recettes!$A$2:$O$5000,$B230,H$1)="","",INDEX(Recettes!$A$2:$O$5000,$B230,H$1)),"")</f>
        <v/>
      </c>
      <c r="I230" t="str" cm="1">
        <f t="array" aca="1" ref="I230" ca="1">IF(AND($A230&lt;&gt;"",$A230&lt;&gt;"fin"),IF(INDEX(Recettes!$A$2:$O$5000,$B230,I$1)="","",INDEX(Recettes!$A$2:$O$5000,$B230,I$1)),"")</f>
        <v/>
      </c>
      <c r="J230" s="81" t="str" cm="1">
        <f t="array" aca="1" ref="J230" ca="1">IF(AND($A230&lt;&gt;"",$A230&lt;&gt;"fin"),IF(INDEX(Recettes!$A$2:$O$5000,$B230,J$1)="","",INDEX(Recettes!$A$2:$O$5000,$B230,J$1)),"")</f>
        <v/>
      </c>
      <c r="K230" s="81" t="str" cm="1">
        <f t="array" aca="1" ref="K230" ca="1">IF(AND($A230&lt;&gt;"",$A230&lt;&gt;"fin"),IF(INDEX(Recettes!$A$2:$T$5000,$B230,K$1)="","",INDEX(Recettes!$A$2:$T$5000,$B230,K$1)),"")</f>
        <v/>
      </c>
      <c r="L230" s="81" t="str" cm="1">
        <f t="array" aca="1" ref="L230" ca="1">IF(AND($A230&lt;&gt;"",$A230&lt;&gt;"fin"),IF(INDEX(Recettes!$A$2:$T$5000,$B230,L$1)="","",INDEX(Recettes!$A$2:$T$5000,$B230,L$1)),"")</f>
        <v/>
      </c>
      <c r="M230" s="81" t="str" cm="1">
        <f t="array" aca="1" ref="M230" ca="1">IF(AND($A230&lt;&gt;"",$A230&lt;&gt;"fin"),IF(INDEX(Recettes!$A$2:$T$5000,$B230,M$1)="","",INDEX(Recettes!$A$2:$T$5000,$B230,M$1)),"")</f>
        <v/>
      </c>
      <c r="N230" s="81" t="str" cm="1">
        <f t="array" aca="1" ref="N230" ca="1">IF(AND($A230&lt;&gt;"",$A230&lt;&gt;"fin"),IF(INDEX(Recettes!$A$2:$T$5000,$B230,N$1)="","",INDEX(Recettes!$A$2:$T$5000,$B230,N$1)),"")</f>
        <v/>
      </c>
      <c r="O230" s="81" t="str" cm="1">
        <f t="array" aca="1" ref="O230" ca="1">IF(AND($A230&lt;&gt;"",$A230&lt;&gt;"fin"),IF(INDEX(Recettes!$A$2:$T$5000,$B230,O$1)="","",INDEX(Recettes!$A$2:$T$5000,$B230,O$1)),"")</f>
        <v/>
      </c>
      <c r="P230" s="81" t="str" cm="1">
        <f t="array" aca="1" ref="P230" ca="1">IF(AND($A230&lt;&gt;"",$A230&lt;&gt;"fin"),IF(INDEX(Recettes!$A$2:$T$5000,$B230,P$1)="","",INDEX(Recettes!$A$2:$T$5000,$B230,P$1)),"")</f>
        <v/>
      </c>
      <c r="Q230" s="81" t="str" cm="1">
        <f t="array" aca="1" ref="Q230" ca="1">IF(AND($A230&lt;&gt;"",$A230&lt;&gt;"fin"),IF(INDEX(Recettes!$A$2:$T$5000,$B230,Q$1)="","",INDEX(Recettes!$A$2:$T$5000,$B230,Q$1)),"")</f>
        <v/>
      </c>
      <c r="R230" s="81" t="str" cm="1">
        <f t="array" aca="1" ref="R230" ca="1">IF(AND($A230&lt;&gt;"",$A230&lt;&gt;"fin"),IF(INDEX(Recettes!$A$2:$T$5000,$B230,R$1)="","",INDEX(Recettes!$A$2:$T$5000,$B230,R$1)),"")</f>
        <v/>
      </c>
      <c r="S230" s="81" t="str" cm="1">
        <f t="array" aca="1" ref="S230" ca="1">IF(AND($A230&lt;&gt;"",$A230&lt;&gt;"fin"),IF(INDEX(Recettes!$A$2:$T$5000,$B230,S$1)="","",INDEX(Recettes!$A$2:$T$5000,$B230,S$1)),"")</f>
        <v/>
      </c>
      <c r="T230" s="81" t="str" cm="1">
        <f t="array" aca="1" ref="T230" ca="1">IF(AND($A230&lt;&gt;"",$A230&lt;&gt;"fin"),IF(INDEX(Recettes!$A$2:$T$5000,$B230,T$1)="","",INDEX(Recettes!$A$2:$T$5000,$B230,T$1)),"")</f>
        <v/>
      </c>
    </row>
    <row r="231" spans="1:20" x14ac:dyDescent="0.25">
      <c r="A231" t="str">
        <f ca="1">IF(OR(A230="",A230="fin"),"",IF(ISNA(MATCH($F$3,OFFSET(Recettes!$F$2:$F$5000,B230,0),0)),"fin",MATCH($F$3,OFFSET(Recettes!$F$2:$F$5000,B230,0),0)))</f>
        <v/>
      </c>
      <c r="B231" t="str">
        <f t="shared" ca="1" si="3"/>
        <v/>
      </c>
      <c r="D231" s="79" t="str" cm="1">
        <f t="array" aca="1" ref="D231" ca="1">IF(AND($A231&lt;&gt;"",$A231&lt;&gt;"fin"),IF(INDEX(Recettes!$A$2:$O$5000,$B231,D$1)="","",INDEX(Recettes!$A$2:$O$5000,$B231,D$1)),"")</f>
        <v/>
      </c>
      <c r="E231" t="str" cm="1">
        <f t="array" aca="1" ref="E231" ca="1">IF(AND($A231&lt;&gt;"",$A231&lt;&gt;"fin"),IF(INDEX(Recettes!$A$2:$O$5000,$B231,E$1)="","",INDEX(Recettes!$A$2:$O$5000,$B231,E$1)),"")</f>
        <v/>
      </c>
      <c r="F231" t="str" cm="1">
        <f t="array" aca="1" ref="F231" ca="1">IF(AND($A231&lt;&gt;"",$A231&lt;&gt;"fin"),IF(INDEX(Recettes!$A$2:$O$5000,$B231,F$1)="","",INDEX(Recettes!$A$2:$O$5000,$B231,F$1)),"")</f>
        <v/>
      </c>
      <c r="G231" s="13" t="str" cm="1">
        <f t="array" aca="1" ref="G231" ca="1">IF(AND($A231&lt;&gt;"",$A231&lt;&gt;"fin"),IF(INDEX(Recettes!$A$2:$O$5000,$B231,G$1)="","",INDEX(Recettes!$A$2:$O$5000,$B231,G$1)),"")</f>
        <v/>
      </c>
      <c r="H231" s="11" t="str" cm="1">
        <f t="array" aca="1" ref="H231" ca="1">IF(AND($A231&lt;&gt;"",$A231&lt;&gt;"fin"),IF(INDEX(Recettes!$A$2:$O$5000,$B231,H$1)="","",INDEX(Recettes!$A$2:$O$5000,$B231,H$1)),"")</f>
        <v/>
      </c>
      <c r="I231" t="str" cm="1">
        <f t="array" aca="1" ref="I231" ca="1">IF(AND($A231&lt;&gt;"",$A231&lt;&gt;"fin"),IF(INDEX(Recettes!$A$2:$O$5000,$B231,I$1)="","",INDEX(Recettes!$A$2:$O$5000,$B231,I$1)),"")</f>
        <v/>
      </c>
      <c r="J231" s="81" t="str" cm="1">
        <f t="array" aca="1" ref="J231" ca="1">IF(AND($A231&lt;&gt;"",$A231&lt;&gt;"fin"),IF(INDEX(Recettes!$A$2:$O$5000,$B231,J$1)="","",INDEX(Recettes!$A$2:$O$5000,$B231,J$1)),"")</f>
        <v/>
      </c>
      <c r="K231" s="81" t="str" cm="1">
        <f t="array" aca="1" ref="K231" ca="1">IF(AND($A231&lt;&gt;"",$A231&lt;&gt;"fin"),IF(INDEX(Recettes!$A$2:$T$5000,$B231,K$1)="","",INDEX(Recettes!$A$2:$T$5000,$B231,K$1)),"")</f>
        <v/>
      </c>
      <c r="L231" s="81" t="str" cm="1">
        <f t="array" aca="1" ref="L231" ca="1">IF(AND($A231&lt;&gt;"",$A231&lt;&gt;"fin"),IF(INDEX(Recettes!$A$2:$T$5000,$B231,L$1)="","",INDEX(Recettes!$A$2:$T$5000,$B231,L$1)),"")</f>
        <v/>
      </c>
      <c r="M231" s="81" t="str" cm="1">
        <f t="array" aca="1" ref="M231" ca="1">IF(AND($A231&lt;&gt;"",$A231&lt;&gt;"fin"),IF(INDEX(Recettes!$A$2:$T$5000,$B231,M$1)="","",INDEX(Recettes!$A$2:$T$5000,$B231,M$1)),"")</f>
        <v/>
      </c>
      <c r="N231" s="81" t="str" cm="1">
        <f t="array" aca="1" ref="N231" ca="1">IF(AND($A231&lt;&gt;"",$A231&lt;&gt;"fin"),IF(INDEX(Recettes!$A$2:$T$5000,$B231,N$1)="","",INDEX(Recettes!$A$2:$T$5000,$B231,N$1)),"")</f>
        <v/>
      </c>
      <c r="O231" s="81" t="str" cm="1">
        <f t="array" aca="1" ref="O231" ca="1">IF(AND($A231&lt;&gt;"",$A231&lt;&gt;"fin"),IF(INDEX(Recettes!$A$2:$T$5000,$B231,O$1)="","",INDEX(Recettes!$A$2:$T$5000,$B231,O$1)),"")</f>
        <v/>
      </c>
      <c r="P231" s="81" t="str" cm="1">
        <f t="array" aca="1" ref="P231" ca="1">IF(AND($A231&lt;&gt;"",$A231&lt;&gt;"fin"),IF(INDEX(Recettes!$A$2:$T$5000,$B231,P$1)="","",INDEX(Recettes!$A$2:$T$5000,$B231,P$1)),"")</f>
        <v/>
      </c>
      <c r="Q231" s="81" t="str" cm="1">
        <f t="array" aca="1" ref="Q231" ca="1">IF(AND($A231&lt;&gt;"",$A231&lt;&gt;"fin"),IF(INDEX(Recettes!$A$2:$T$5000,$B231,Q$1)="","",INDEX(Recettes!$A$2:$T$5000,$B231,Q$1)),"")</f>
        <v/>
      </c>
      <c r="R231" s="81" t="str" cm="1">
        <f t="array" aca="1" ref="R231" ca="1">IF(AND($A231&lt;&gt;"",$A231&lt;&gt;"fin"),IF(INDEX(Recettes!$A$2:$T$5000,$B231,R$1)="","",INDEX(Recettes!$A$2:$T$5000,$B231,R$1)),"")</f>
        <v/>
      </c>
      <c r="S231" s="81" t="str" cm="1">
        <f t="array" aca="1" ref="S231" ca="1">IF(AND($A231&lt;&gt;"",$A231&lt;&gt;"fin"),IF(INDEX(Recettes!$A$2:$T$5000,$B231,S$1)="","",INDEX(Recettes!$A$2:$T$5000,$B231,S$1)),"")</f>
        <v/>
      </c>
      <c r="T231" s="81" t="str" cm="1">
        <f t="array" aca="1" ref="T231" ca="1">IF(AND($A231&lt;&gt;"",$A231&lt;&gt;"fin"),IF(INDEX(Recettes!$A$2:$T$5000,$B231,T$1)="","",INDEX(Recettes!$A$2:$T$5000,$B231,T$1)),"")</f>
        <v/>
      </c>
    </row>
    <row r="232" spans="1:20" x14ac:dyDescent="0.25">
      <c r="A232" t="str">
        <f ca="1">IF(OR(A231="",A231="fin"),"",IF(ISNA(MATCH($F$3,OFFSET(Recettes!$F$2:$F$5000,B231,0),0)),"fin",MATCH($F$3,OFFSET(Recettes!$F$2:$F$5000,B231,0),0)))</f>
        <v/>
      </c>
      <c r="B232" t="str">
        <f t="shared" ca="1" si="3"/>
        <v/>
      </c>
      <c r="D232" s="79" t="str" cm="1">
        <f t="array" aca="1" ref="D232" ca="1">IF(AND($A232&lt;&gt;"",$A232&lt;&gt;"fin"),IF(INDEX(Recettes!$A$2:$O$5000,$B232,D$1)="","",INDEX(Recettes!$A$2:$O$5000,$B232,D$1)),"")</f>
        <v/>
      </c>
      <c r="E232" t="str" cm="1">
        <f t="array" aca="1" ref="E232" ca="1">IF(AND($A232&lt;&gt;"",$A232&lt;&gt;"fin"),IF(INDEX(Recettes!$A$2:$O$5000,$B232,E$1)="","",INDEX(Recettes!$A$2:$O$5000,$B232,E$1)),"")</f>
        <v/>
      </c>
      <c r="F232" t="str" cm="1">
        <f t="array" aca="1" ref="F232" ca="1">IF(AND($A232&lt;&gt;"",$A232&lt;&gt;"fin"),IF(INDEX(Recettes!$A$2:$O$5000,$B232,F$1)="","",INDEX(Recettes!$A$2:$O$5000,$B232,F$1)),"")</f>
        <v/>
      </c>
      <c r="G232" s="13" t="str" cm="1">
        <f t="array" aca="1" ref="G232" ca="1">IF(AND($A232&lt;&gt;"",$A232&lt;&gt;"fin"),IF(INDEX(Recettes!$A$2:$O$5000,$B232,G$1)="","",INDEX(Recettes!$A$2:$O$5000,$B232,G$1)),"")</f>
        <v/>
      </c>
      <c r="H232" s="11" t="str" cm="1">
        <f t="array" aca="1" ref="H232" ca="1">IF(AND($A232&lt;&gt;"",$A232&lt;&gt;"fin"),IF(INDEX(Recettes!$A$2:$O$5000,$B232,H$1)="","",INDEX(Recettes!$A$2:$O$5000,$B232,H$1)),"")</f>
        <v/>
      </c>
      <c r="I232" t="str" cm="1">
        <f t="array" aca="1" ref="I232" ca="1">IF(AND($A232&lt;&gt;"",$A232&lt;&gt;"fin"),IF(INDEX(Recettes!$A$2:$O$5000,$B232,I$1)="","",INDEX(Recettes!$A$2:$O$5000,$B232,I$1)),"")</f>
        <v/>
      </c>
      <c r="J232" s="81" t="str" cm="1">
        <f t="array" aca="1" ref="J232" ca="1">IF(AND($A232&lt;&gt;"",$A232&lt;&gt;"fin"),IF(INDEX(Recettes!$A$2:$O$5000,$B232,J$1)="","",INDEX(Recettes!$A$2:$O$5000,$B232,J$1)),"")</f>
        <v/>
      </c>
      <c r="K232" s="81" t="str" cm="1">
        <f t="array" aca="1" ref="K232" ca="1">IF(AND($A232&lt;&gt;"",$A232&lt;&gt;"fin"),IF(INDEX(Recettes!$A$2:$T$5000,$B232,K$1)="","",INDEX(Recettes!$A$2:$T$5000,$B232,K$1)),"")</f>
        <v/>
      </c>
      <c r="L232" s="81" t="str" cm="1">
        <f t="array" aca="1" ref="L232" ca="1">IF(AND($A232&lt;&gt;"",$A232&lt;&gt;"fin"),IF(INDEX(Recettes!$A$2:$T$5000,$B232,L$1)="","",INDEX(Recettes!$A$2:$T$5000,$B232,L$1)),"")</f>
        <v/>
      </c>
      <c r="M232" s="81" t="str" cm="1">
        <f t="array" aca="1" ref="M232" ca="1">IF(AND($A232&lt;&gt;"",$A232&lt;&gt;"fin"),IF(INDEX(Recettes!$A$2:$T$5000,$B232,M$1)="","",INDEX(Recettes!$A$2:$T$5000,$B232,M$1)),"")</f>
        <v/>
      </c>
      <c r="N232" s="81" t="str" cm="1">
        <f t="array" aca="1" ref="N232" ca="1">IF(AND($A232&lt;&gt;"",$A232&lt;&gt;"fin"),IF(INDEX(Recettes!$A$2:$T$5000,$B232,N$1)="","",INDEX(Recettes!$A$2:$T$5000,$B232,N$1)),"")</f>
        <v/>
      </c>
      <c r="O232" s="81" t="str" cm="1">
        <f t="array" aca="1" ref="O232" ca="1">IF(AND($A232&lt;&gt;"",$A232&lt;&gt;"fin"),IF(INDEX(Recettes!$A$2:$T$5000,$B232,O$1)="","",INDEX(Recettes!$A$2:$T$5000,$B232,O$1)),"")</f>
        <v/>
      </c>
      <c r="P232" s="81" t="str" cm="1">
        <f t="array" aca="1" ref="P232" ca="1">IF(AND($A232&lt;&gt;"",$A232&lt;&gt;"fin"),IF(INDEX(Recettes!$A$2:$T$5000,$B232,P$1)="","",INDEX(Recettes!$A$2:$T$5000,$B232,P$1)),"")</f>
        <v/>
      </c>
      <c r="Q232" s="81" t="str" cm="1">
        <f t="array" aca="1" ref="Q232" ca="1">IF(AND($A232&lt;&gt;"",$A232&lt;&gt;"fin"),IF(INDEX(Recettes!$A$2:$T$5000,$B232,Q$1)="","",INDEX(Recettes!$A$2:$T$5000,$B232,Q$1)),"")</f>
        <v/>
      </c>
      <c r="R232" s="81" t="str" cm="1">
        <f t="array" aca="1" ref="R232" ca="1">IF(AND($A232&lt;&gt;"",$A232&lt;&gt;"fin"),IF(INDEX(Recettes!$A$2:$T$5000,$B232,R$1)="","",INDEX(Recettes!$A$2:$T$5000,$B232,R$1)),"")</f>
        <v/>
      </c>
      <c r="S232" s="81" t="str" cm="1">
        <f t="array" aca="1" ref="S232" ca="1">IF(AND($A232&lt;&gt;"",$A232&lt;&gt;"fin"),IF(INDEX(Recettes!$A$2:$T$5000,$B232,S$1)="","",INDEX(Recettes!$A$2:$T$5000,$B232,S$1)),"")</f>
        <v/>
      </c>
      <c r="T232" s="81" t="str" cm="1">
        <f t="array" aca="1" ref="T232" ca="1">IF(AND($A232&lt;&gt;"",$A232&lt;&gt;"fin"),IF(INDEX(Recettes!$A$2:$T$5000,$B232,T$1)="","",INDEX(Recettes!$A$2:$T$5000,$B232,T$1)),"")</f>
        <v/>
      </c>
    </row>
    <row r="233" spans="1:20" x14ac:dyDescent="0.25">
      <c r="A233" t="str">
        <f ca="1">IF(OR(A232="",A232="fin"),"",IF(ISNA(MATCH($F$3,OFFSET(Recettes!$F$2:$F$5000,B232,0),0)),"fin",MATCH($F$3,OFFSET(Recettes!$F$2:$F$5000,B232,0),0)))</f>
        <v/>
      </c>
      <c r="B233" t="str">
        <f t="shared" ca="1" si="3"/>
        <v/>
      </c>
      <c r="D233" s="79" t="str" cm="1">
        <f t="array" aca="1" ref="D233" ca="1">IF(AND($A233&lt;&gt;"",$A233&lt;&gt;"fin"),IF(INDEX(Recettes!$A$2:$O$5000,$B233,D$1)="","",INDEX(Recettes!$A$2:$O$5000,$B233,D$1)),"")</f>
        <v/>
      </c>
      <c r="E233" t="str" cm="1">
        <f t="array" aca="1" ref="E233" ca="1">IF(AND($A233&lt;&gt;"",$A233&lt;&gt;"fin"),IF(INDEX(Recettes!$A$2:$O$5000,$B233,E$1)="","",INDEX(Recettes!$A$2:$O$5000,$B233,E$1)),"")</f>
        <v/>
      </c>
      <c r="F233" t="str" cm="1">
        <f t="array" aca="1" ref="F233" ca="1">IF(AND($A233&lt;&gt;"",$A233&lt;&gt;"fin"),IF(INDEX(Recettes!$A$2:$O$5000,$B233,F$1)="","",INDEX(Recettes!$A$2:$O$5000,$B233,F$1)),"")</f>
        <v/>
      </c>
      <c r="G233" s="13" t="str" cm="1">
        <f t="array" aca="1" ref="G233" ca="1">IF(AND($A233&lt;&gt;"",$A233&lt;&gt;"fin"),IF(INDEX(Recettes!$A$2:$O$5000,$B233,G$1)="","",INDEX(Recettes!$A$2:$O$5000,$B233,G$1)),"")</f>
        <v/>
      </c>
      <c r="H233" s="11" t="str" cm="1">
        <f t="array" aca="1" ref="H233" ca="1">IF(AND($A233&lt;&gt;"",$A233&lt;&gt;"fin"),IF(INDEX(Recettes!$A$2:$O$5000,$B233,H$1)="","",INDEX(Recettes!$A$2:$O$5000,$B233,H$1)),"")</f>
        <v/>
      </c>
      <c r="I233" t="str" cm="1">
        <f t="array" aca="1" ref="I233" ca="1">IF(AND($A233&lt;&gt;"",$A233&lt;&gt;"fin"),IF(INDEX(Recettes!$A$2:$O$5000,$B233,I$1)="","",INDEX(Recettes!$A$2:$O$5000,$B233,I$1)),"")</f>
        <v/>
      </c>
      <c r="J233" s="81" t="str" cm="1">
        <f t="array" aca="1" ref="J233" ca="1">IF(AND($A233&lt;&gt;"",$A233&lt;&gt;"fin"),IF(INDEX(Recettes!$A$2:$O$5000,$B233,J$1)="","",INDEX(Recettes!$A$2:$O$5000,$B233,J$1)),"")</f>
        <v/>
      </c>
      <c r="K233" s="81" t="str" cm="1">
        <f t="array" aca="1" ref="K233" ca="1">IF(AND($A233&lt;&gt;"",$A233&lt;&gt;"fin"),IF(INDEX(Recettes!$A$2:$T$5000,$B233,K$1)="","",INDEX(Recettes!$A$2:$T$5000,$B233,K$1)),"")</f>
        <v/>
      </c>
      <c r="L233" s="81" t="str" cm="1">
        <f t="array" aca="1" ref="L233" ca="1">IF(AND($A233&lt;&gt;"",$A233&lt;&gt;"fin"),IF(INDEX(Recettes!$A$2:$T$5000,$B233,L$1)="","",INDEX(Recettes!$A$2:$T$5000,$B233,L$1)),"")</f>
        <v/>
      </c>
      <c r="M233" s="81" t="str" cm="1">
        <f t="array" aca="1" ref="M233" ca="1">IF(AND($A233&lt;&gt;"",$A233&lt;&gt;"fin"),IF(INDEX(Recettes!$A$2:$T$5000,$B233,M$1)="","",INDEX(Recettes!$A$2:$T$5000,$B233,M$1)),"")</f>
        <v/>
      </c>
      <c r="N233" s="81" t="str" cm="1">
        <f t="array" aca="1" ref="N233" ca="1">IF(AND($A233&lt;&gt;"",$A233&lt;&gt;"fin"),IF(INDEX(Recettes!$A$2:$T$5000,$B233,N$1)="","",INDEX(Recettes!$A$2:$T$5000,$B233,N$1)),"")</f>
        <v/>
      </c>
      <c r="O233" s="81" t="str" cm="1">
        <f t="array" aca="1" ref="O233" ca="1">IF(AND($A233&lt;&gt;"",$A233&lt;&gt;"fin"),IF(INDEX(Recettes!$A$2:$T$5000,$B233,O$1)="","",INDEX(Recettes!$A$2:$T$5000,$B233,O$1)),"")</f>
        <v/>
      </c>
      <c r="P233" s="81" t="str" cm="1">
        <f t="array" aca="1" ref="P233" ca="1">IF(AND($A233&lt;&gt;"",$A233&lt;&gt;"fin"),IF(INDEX(Recettes!$A$2:$T$5000,$B233,P$1)="","",INDEX(Recettes!$A$2:$T$5000,$B233,P$1)),"")</f>
        <v/>
      </c>
      <c r="Q233" s="81" t="str" cm="1">
        <f t="array" aca="1" ref="Q233" ca="1">IF(AND($A233&lt;&gt;"",$A233&lt;&gt;"fin"),IF(INDEX(Recettes!$A$2:$T$5000,$B233,Q$1)="","",INDEX(Recettes!$A$2:$T$5000,$B233,Q$1)),"")</f>
        <v/>
      </c>
      <c r="R233" s="81" t="str" cm="1">
        <f t="array" aca="1" ref="R233" ca="1">IF(AND($A233&lt;&gt;"",$A233&lt;&gt;"fin"),IF(INDEX(Recettes!$A$2:$T$5000,$B233,R$1)="","",INDEX(Recettes!$A$2:$T$5000,$B233,R$1)),"")</f>
        <v/>
      </c>
      <c r="S233" s="81" t="str" cm="1">
        <f t="array" aca="1" ref="S233" ca="1">IF(AND($A233&lt;&gt;"",$A233&lt;&gt;"fin"),IF(INDEX(Recettes!$A$2:$T$5000,$B233,S$1)="","",INDEX(Recettes!$A$2:$T$5000,$B233,S$1)),"")</f>
        <v/>
      </c>
      <c r="T233" s="81" t="str" cm="1">
        <f t="array" aca="1" ref="T233" ca="1">IF(AND($A233&lt;&gt;"",$A233&lt;&gt;"fin"),IF(INDEX(Recettes!$A$2:$T$5000,$B233,T$1)="","",INDEX(Recettes!$A$2:$T$5000,$B233,T$1)),"")</f>
        <v/>
      </c>
    </row>
    <row r="234" spans="1:20" x14ac:dyDescent="0.25">
      <c r="A234" t="str">
        <f ca="1">IF(OR(A233="",A233="fin"),"",IF(ISNA(MATCH($F$3,OFFSET(Recettes!$F$2:$F$5000,B233,0),0)),"fin",MATCH($F$3,OFFSET(Recettes!$F$2:$F$5000,B233,0),0)))</f>
        <v/>
      </c>
      <c r="B234" t="str">
        <f t="shared" ca="1" si="3"/>
        <v/>
      </c>
      <c r="D234" s="79" t="str" cm="1">
        <f t="array" aca="1" ref="D234" ca="1">IF(AND($A234&lt;&gt;"",$A234&lt;&gt;"fin"),IF(INDEX(Recettes!$A$2:$O$5000,$B234,D$1)="","",INDEX(Recettes!$A$2:$O$5000,$B234,D$1)),"")</f>
        <v/>
      </c>
      <c r="E234" t="str" cm="1">
        <f t="array" aca="1" ref="E234" ca="1">IF(AND($A234&lt;&gt;"",$A234&lt;&gt;"fin"),IF(INDEX(Recettes!$A$2:$O$5000,$B234,E$1)="","",INDEX(Recettes!$A$2:$O$5000,$B234,E$1)),"")</f>
        <v/>
      </c>
      <c r="F234" t="str" cm="1">
        <f t="array" aca="1" ref="F234" ca="1">IF(AND($A234&lt;&gt;"",$A234&lt;&gt;"fin"),IF(INDEX(Recettes!$A$2:$O$5000,$B234,F$1)="","",INDEX(Recettes!$A$2:$O$5000,$B234,F$1)),"")</f>
        <v/>
      </c>
      <c r="G234" s="13" t="str" cm="1">
        <f t="array" aca="1" ref="G234" ca="1">IF(AND($A234&lt;&gt;"",$A234&lt;&gt;"fin"),IF(INDEX(Recettes!$A$2:$O$5000,$B234,G$1)="","",INDEX(Recettes!$A$2:$O$5000,$B234,G$1)),"")</f>
        <v/>
      </c>
      <c r="H234" s="11" t="str" cm="1">
        <f t="array" aca="1" ref="H234" ca="1">IF(AND($A234&lt;&gt;"",$A234&lt;&gt;"fin"),IF(INDEX(Recettes!$A$2:$O$5000,$B234,H$1)="","",INDEX(Recettes!$A$2:$O$5000,$B234,H$1)),"")</f>
        <v/>
      </c>
      <c r="I234" t="str" cm="1">
        <f t="array" aca="1" ref="I234" ca="1">IF(AND($A234&lt;&gt;"",$A234&lt;&gt;"fin"),IF(INDEX(Recettes!$A$2:$O$5000,$B234,I$1)="","",INDEX(Recettes!$A$2:$O$5000,$B234,I$1)),"")</f>
        <v/>
      </c>
      <c r="J234" s="81" t="str" cm="1">
        <f t="array" aca="1" ref="J234" ca="1">IF(AND($A234&lt;&gt;"",$A234&lt;&gt;"fin"),IF(INDEX(Recettes!$A$2:$O$5000,$B234,J$1)="","",INDEX(Recettes!$A$2:$O$5000,$B234,J$1)),"")</f>
        <v/>
      </c>
      <c r="K234" s="81" t="str" cm="1">
        <f t="array" aca="1" ref="K234" ca="1">IF(AND($A234&lt;&gt;"",$A234&lt;&gt;"fin"),IF(INDEX(Recettes!$A$2:$T$5000,$B234,K$1)="","",INDEX(Recettes!$A$2:$T$5000,$B234,K$1)),"")</f>
        <v/>
      </c>
      <c r="L234" s="81" t="str" cm="1">
        <f t="array" aca="1" ref="L234" ca="1">IF(AND($A234&lt;&gt;"",$A234&lt;&gt;"fin"),IF(INDEX(Recettes!$A$2:$T$5000,$B234,L$1)="","",INDEX(Recettes!$A$2:$T$5000,$B234,L$1)),"")</f>
        <v/>
      </c>
      <c r="M234" s="81" t="str" cm="1">
        <f t="array" aca="1" ref="M234" ca="1">IF(AND($A234&lt;&gt;"",$A234&lt;&gt;"fin"),IF(INDEX(Recettes!$A$2:$T$5000,$B234,M$1)="","",INDEX(Recettes!$A$2:$T$5000,$B234,M$1)),"")</f>
        <v/>
      </c>
      <c r="N234" s="81" t="str" cm="1">
        <f t="array" aca="1" ref="N234" ca="1">IF(AND($A234&lt;&gt;"",$A234&lt;&gt;"fin"),IF(INDEX(Recettes!$A$2:$T$5000,$B234,N$1)="","",INDEX(Recettes!$A$2:$T$5000,$B234,N$1)),"")</f>
        <v/>
      </c>
      <c r="O234" s="81" t="str" cm="1">
        <f t="array" aca="1" ref="O234" ca="1">IF(AND($A234&lt;&gt;"",$A234&lt;&gt;"fin"),IF(INDEX(Recettes!$A$2:$T$5000,$B234,O$1)="","",INDEX(Recettes!$A$2:$T$5000,$B234,O$1)),"")</f>
        <v/>
      </c>
      <c r="P234" s="81" t="str" cm="1">
        <f t="array" aca="1" ref="P234" ca="1">IF(AND($A234&lt;&gt;"",$A234&lt;&gt;"fin"),IF(INDEX(Recettes!$A$2:$T$5000,$B234,P$1)="","",INDEX(Recettes!$A$2:$T$5000,$B234,P$1)),"")</f>
        <v/>
      </c>
      <c r="Q234" s="81" t="str" cm="1">
        <f t="array" aca="1" ref="Q234" ca="1">IF(AND($A234&lt;&gt;"",$A234&lt;&gt;"fin"),IF(INDEX(Recettes!$A$2:$T$5000,$B234,Q$1)="","",INDEX(Recettes!$A$2:$T$5000,$B234,Q$1)),"")</f>
        <v/>
      </c>
      <c r="R234" s="81" t="str" cm="1">
        <f t="array" aca="1" ref="R234" ca="1">IF(AND($A234&lt;&gt;"",$A234&lt;&gt;"fin"),IF(INDEX(Recettes!$A$2:$T$5000,$B234,R$1)="","",INDEX(Recettes!$A$2:$T$5000,$B234,R$1)),"")</f>
        <v/>
      </c>
      <c r="S234" s="81" t="str" cm="1">
        <f t="array" aca="1" ref="S234" ca="1">IF(AND($A234&lt;&gt;"",$A234&lt;&gt;"fin"),IF(INDEX(Recettes!$A$2:$T$5000,$B234,S$1)="","",INDEX(Recettes!$A$2:$T$5000,$B234,S$1)),"")</f>
        <v/>
      </c>
      <c r="T234" s="81" t="str" cm="1">
        <f t="array" aca="1" ref="T234" ca="1">IF(AND($A234&lt;&gt;"",$A234&lt;&gt;"fin"),IF(INDEX(Recettes!$A$2:$T$5000,$B234,T$1)="","",INDEX(Recettes!$A$2:$T$5000,$B234,T$1)),"")</f>
        <v/>
      </c>
    </row>
    <row r="235" spans="1:20" x14ac:dyDescent="0.25">
      <c r="A235" t="str">
        <f ca="1">IF(OR(A234="",A234="fin"),"",IF(ISNA(MATCH($F$3,OFFSET(Recettes!$F$2:$F$5000,B234,0),0)),"fin",MATCH($F$3,OFFSET(Recettes!$F$2:$F$5000,B234,0),0)))</f>
        <v/>
      </c>
      <c r="B235" t="str">
        <f t="shared" ca="1" si="3"/>
        <v/>
      </c>
      <c r="D235" s="79" t="str" cm="1">
        <f t="array" aca="1" ref="D235" ca="1">IF(AND($A235&lt;&gt;"",$A235&lt;&gt;"fin"),IF(INDEX(Recettes!$A$2:$O$5000,$B235,D$1)="","",INDEX(Recettes!$A$2:$O$5000,$B235,D$1)),"")</f>
        <v/>
      </c>
      <c r="E235" t="str" cm="1">
        <f t="array" aca="1" ref="E235" ca="1">IF(AND($A235&lt;&gt;"",$A235&lt;&gt;"fin"),IF(INDEX(Recettes!$A$2:$O$5000,$B235,E$1)="","",INDEX(Recettes!$A$2:$O$5000,$B235,E$1)),"")</f>
        <v/>
      </c>
      <c r="F235" t="str" cm="1">
        <f t="array" aca="1" ref="F235" ca="1">IF(AND($A235&lt;&gt;"",$A235&lt;&gt;"fin"),IF(INDEX(Recettes!$A$2:$O$5000,$B235,F$1)="","",INDEX(Recettes!$A$2:$O$5000,$B235,F$1)),"")</f>
        <v/>
      </c>
      <c r="G235" s="13" t="str" cm="1">
        <f t="array" aca="1" ref="G235" ca="1">IF(AND($A235&lt;&gt;"",$A235&lt;&gt;"fin"),IF(INDEX(Recettes!$A$2:$O$5000,$B235,G$1)="","",INDEX(Recettes!$A$2:$O$5000,$B235,G$1)),"")</f>
        <v/>
      </c>
      <c r="H235" s="11" t="str" cm="1">
        <f t="array" aca="1" ref="H235" ca="1">IF(AND($A235&lt;&gt;"",$A235&lt;&gt;"fin"),IF(INDEX(Recettes!$A$2:$O$5000,$B235,H$1)="","",INDEX(Recettes!$A$2:$O$5000,$B235,H$1)),"")</f>
        <v/>
      </c>
      <c r="I235" t="str" cm="1">
        <f t="array" aca="1" ref="I235" ca="1">IF(AND($A235&lt;&gt;"",$A235&lt;&gt;"fin"),IF(INDEX(Recettes!$A$2:$O$5000,$B235,I$1)="","",INDEX(Recettes!$A$2:$O$5000,$B235,I$1)),"")</f>
        <v/>
      </c>
      <c r="J235" s="81" t="str" cm="1">
        <f t="array" aca="1" ref="J235" ca="1">IF(AND($A235&lt;&gt;"",$A235&lt;&gt;"fin"),IF(INDEX(Recettes!$A$2:$O$5000,$B235,J$1)="","",INDEX(Recettes!$A$2:$O$5000,$B235,J$1)),"")</f>
        <v/>
      </c>
      <c r="K235" s="81" t="str" cm="1">
        <f t="array" aca="1" ref="K235" ca="1">IF(AND($A235&lt;&gt;"",$A235&lt;&gt;"fin"),IF(INDEX(Recettes!$A$2:$T$5000,$B235,K$1)="","",INDEX(Recettes!$A$2:$T$5000,$B235,K$1)),"")</f>
        <v/>
      </c>
      <c r="L235" s="81" t="str" cm="1">
        <f t="array" aca="1" ref="L235" ca="1">IF(AND($A235&lt;&gt;"",$A235&lt;&gt;"fin"),IF(INDEX(Recettes!$A$2:$T$5000,$B235,L$1)="","",INDEX(Recettes!$A$2:$T$5000,$B235,L$1)),"")</f>
        <v/>
      </c>
      <c r="M235" s="81" t="str" cm="1">
        <f t="array" aca="1" ref="M235" ca="1">IF(AND($A235&lt;&gt;"",$A235&lt;&gt;"fin"),IF(INDEX(Recettes!$A$2:$T$5000,$B235,M$1)="","",INDEX(Recettes!$A$2:$T$5000,$B235,M$1)),"")</f>
        <v/>
      </c>
      <c r="N235" s="81" t="str" cm="1">
        <f t="array" aca="1" ref="N235" ca="1">IF(AND($A235&lt;&gt;"",$A235&lt;&gt;"fin"),IF(INDEX(Recettes!$A$2:$T$5000,$B235,N$1)="","",INDEX(Recettes!$A$2:$T$5000,$B235,N$1)),"")</f>
        <v/>
      </c>
      <c r="O235" s="81" t="str" cm="1">
        <f t="array" aca="1" ref="O235" ca="1">IF(AND($A235&lt;&gt;"",$A235&lt;&gt;"fin"),IF(INDEX(Recettes!$A$2:$T$5000,$B235,O$1)="","",INDEX(Recettes!$A$2:$T$5000,$B235,O$1)),"")</f>
        <v/>
      </c>
      <c r="P235" s="81" t="str" cm="1">
        <f t="array" aca="1" ref="P235" ca="1">IF(AND($A235&lt;&gt;"",$A235&lt;&gt;"fin"),IF(INDEX(Recettes!$A$2:$T$5000,$B235,P$1)="","",INDEX(Recettes!$A$2:$T$5000,$B235,P$1)),"")</f>
        <v/>
      </c>
      <c r="Q235" s="81" t="str" cm="1">
        <f t="array" aca="1" ref="Q235" ca="1">IF(AND($A235&lt;&gt;"",$A235&lt;&gt;"fin"),IF(INDEX(Recettes!$A$2:$T$5000,$B235,Q$1)="","",INDEX(Recettes!$A$2:$T$5000,$B235,Q$1)),"")</f>
        <v/>
      </c>
      <c r="R235" s="81" t="str" cm="1">
        <f t="array" aca="1" ref="R235" ca="1">IF(AND($A235&lt;&gt;"",$A235&lt;&gt;"fin"),IF(INDEX(Recettes!$A$2:$T$5000,$B235,R$1)="","",INDEX(Recettes!$A$2:$T$5000,$B235,R$1)),"")</f>
        <v/>
      </c>
      <c r="S235" s="81" t="str" cm="1">
        <f t="array" aca="1" ref="S235" ca="1">IF(AND($A235&lt;&gt;"",$A235&lt;&gt;"fin"),IF(INDEX(Recettes!$A$2:$T$5000,$B235,S$1)="","",INDEX(Recettes!$A$2:$T$5000,$B235,S$1)),"")</f>
        <v/>
      </c>
      <c r="T235" s="81" t="str" cm="1">
        <f t="array" aca="1" ref="T235" ca="1">IF(AND($A235&lt;&gt;"",$A235&lt;&gt;"fin"),IF(INDEX(Recettes!$A$2:$T$5000,$B235,T$1)="","",INDEX(Recettes!$A$2:$T$5000,$B235,T$1)),"")</f>
        <v/>
      </c>
    </row>
    <row r="236" spans="1:20" x14ac:dyDescent="0.25">
      <c r="A236" t="str">
        <f ca="1">IF(OR(A235="",A235="fin"),"",IF(ISNA(MATCH($F$3,OFFSET(Recettes!$F$2:$F$5000,B235,0),0)),"fin",MATCH($F$3,OFFSET(Recettes!$F$2:$F$5000,B235,0),0)))</f>
        <v/>
      </c>
      <c r="B236" t="str">
        <f t="shared" ca="1" si="3"/>
        <v/>
      </c>
      <c r="D236" s="79" t="str" cm="1">
        <f t="array" aca="1" ref="D236" ca="1">IF(AND($A236&lt;&gt;"",$A236&lt;&gt;"fin"),IF(INDEX(Recettes!$A$2:$O$5000,$B236,D$1)="","",INDEX(Recettes!$A$2:$O$5000,$B236,D$1)),"")</f>
        <v/>
      </c>
      <c r="E236" t="str" cm="1">
        <f t="array" aca="1" ref="E236" ca="1">IF(AND($A236&lt;&gt;"",$A236&lt;&gt;"fin"),IF(INDEX(Recettes!$A$2:$O$5000,$B236,E$1)="","",INDEX(Recettes!$A$2:$O$5000,$B236,E$1)),"")</f>
        <v/>
      </c>
      <c r="F236" t="str" cm="1">
        <f t="array" aca="1" ref="F236" ca="1">IF(AND($A236&lt;&gt;"",$A236&lt;&gt;"fin"),IF(INDEX(Recettes!$A$2:$O$5000,$B236,F$1)="","",INDEX(Recettes!$A$2:$O$5000,$B236,F$1)),"")</f>
        <v/>
      </c>
      <c r="G236" s="13" t="str" cm="1">
        <f t="array" aca="1" ref="G236" ca="1">IF(AND($A236&lt;&gt;"",$A236&lt;&gt;"fin"),IF(INDEX(Recettes!$A$2:$O$5000,$B236,G$1)="","",INDEX(Recettes!$A$2:$O$5000,$B236,G$1)),"")</f>
        <v/>
      </c>
      <c r="H236" s="11" t="str" cm="1">
        <f t="array" aca="1" ref="H236" ca="1">IF(AND($A236&lt;&gt;"",$A236&lt;&gt;"fin"),IF(INDEX(Recettes!$A$2:$O$5000,$B236,H$1)="","",INDEX(Recettes!$A$2:$O$5000,$B236,H$1)),"")</f>
        <v/>
      </c>
      <c r="I236" t="str" cm="1">
        <f t="array" aca="1" ref="I236" ca="1">IF(AND($A236&lt;&gt;"",$A236&lt;&gt;"fin"),IF(INDEX(Recettes!$A$2:$O$5000,$B236,I$1)="","",INDEX(Recettes!$A$2:$O$5000,$B236,I$1)),"")</f>
        <v/>
      </c>
      <c r="J236" s="81" t="str" cm="1">
        <f t="array" aca="1" ref="J236" ca="1">IF(AND($A236&lt;&gt;"",$A236&lt;&gt;"fin"),IF(INDEX(Recettes!$A$2:$O$5000,$B236,J$1)="","",INDEX(Recettes!$A$2:$O$5000,$B236,J$1)),"")</f>
        <v/>
      </c>
      <c r="K236" s="81" t="str" cm="1">
        <f t="array" aca="1" ref="K236" ca="1">IF(AND($A236&lt;&gt;"",$A236&lt;&gt;"fin"),IF(INDEX(Recettes!$A$2:$T$5000,$B236,K$1)="","",INDEX(Recettes!$A$2:$T$5000,$B236,K$1)),"")</f>
        <v/>
      </c>
      <c r="L236" s="81" t="str" cm="1">
        <f t="array" aca="1" ref="L236" ca="1">IF(AND($A236&lt;&gt;"",$A236&lt;&gt;"fin"),IF(INDEX(Recettes!$A$2:$T$5000,$B236,L$1)="","",INDEX(Recettes!$A$2:$T$5000,$B236,L$1)),"")</f>
        <v/>
      </c>
      <c r="M236" s="81" t="str" cm="1">
        <f t="array" aca="1" ref="M236" ca="1">IF(AND($A236&lt;&gt;"",$A236&lt;&gt;"fin"),IF(INDEX(Recettes!$A$2:$T$5000,$B236,M$1)="","",INDEX(Recettes!$A$2:$T$5000,$B236,M$1)),"")</f>
        <v/>
      </c>
      <c r="N236" s="81" t="str" cm="1">
        <f t="array" aca="1" ref="N236" ca="1">IF(AND($A236&lt;&gt;"",$A236&lt;&gt;"fin"),IF(INDEX(Recettes!$A$2:$T$5000,$B236,N$1)="","",INDEX(Recettes!$A$2:$T$5000,$B236,N$1)),"")</f>
        <v/>
      </c>
      <c r="O236" s="81" t="str" cm="1">
        <f t="array" aca="1" ref="O236" ca="1">IF(AND($A236&lt;&gt;"",$A236&lt;&gt;"fin"),IF(INDEX(Recettes!$A$2:$T$5000,$B236,O$1)="","",INDEX(Recettes!$A$2:$T$5000,$B236,O$1)),"")</f>
        <v/>
      </c>
      <c r="P236" s="81" t="str" cm="1">
        <f t="array" aca="1" ref="P236" ca="1">IF(AND($A236&lt;&gt;"",$A236&lt;&gt;"fin"),IF(INDEX(Recettes!$A$2:$T$5000,$B236,P$1)="","",INDEX(Recettes!$A$2:$T$5000,$B236,P$1)),"")</f>
        <v/>
      </c>
      <c r="Q236" s="81" t="str" cm="1">
        <f t="array" aca="1" ref="Q236" ca="1">IF(AND($A236&lt;&gt;"",$A236&lt;&gt;"fin"),IF(INDEX(Recettes!$A$2:$T$5000,$B236,Q$1)="","",INDEX(Recettes!$A$2:$T$5000,$B236,Q$1)),"")</f>
        <v/>
      </c>
      <c r="R236" s="81" t="str" cm="1">
        <f t="array" aca="1" ref="R236" ca="1">IF(AND($A236&lt;&gt;"",$A236&lt;&gt;"fin"),IF(INDEX(Recettes!$A$2:$T$5000,$B236,R$1)="","",INDEX(Recettes!$A$2:$T$5000,$B236,R$1)),"")</f>
        <v/>
      </c>
      <c r="S236" s="81" t="str" cm="1">
        <f t="array" aca="1" ref="S236" ca="1">IF(AND($A236&lt;&gt;"",$A236&lt;&gt;"fin"),IF(INDEX(Recettes!$A$2:$T$5000,$B236,S$1)="","",INDEX(Recettes!$A$2:$T$5000,$B236,S$1)),"")</f>
        <v/>
      </c>
      <c r="T236" s="81" t="str" cm="1">
        <f t="array" aca="1" ref="T236" ca="1">IF(AND($A236&lt;&gt;"",$A236&lt;&gt;"fin"),IF(INDEX(Recettes!$A$2:$T$5000,$B236,T$1)="","",INDEX(Recettes!$A$2:$T$5000,$B236,T$1)),"")</f>
        <v/>
      </c>
    </row>
    <row r="237" spans="1:20" x14ac:dyDescent="0.25">
      <c r="A237" t="str">
        <f ca="1">IF(OR(A236="",A236="fin"),"",IF(ISNA(MATCH($F$3,OFFSET(Recettes!$F$2:$F$5000,B236,0),0)),"fin",MATCH($F$3,OFFSET(Recettes!$F$2:$F$5000,B236,0),0)))</f>
        <v/>
      </c>
      <c r="B237" t="str">
        <f t="shared" ca="1" si="3"/>
        <v/>
      </c>
      <c r="D237" s="79" t="str" cm="1">
        <f t="array" aca="1" ref="D237" ca="1">IF(AND($A237&lt;&gt;"",$A237&lt;&gt;"fin"),IF(INDEX(Recettes!$A$2:$O$5000,$B237,D$1)="","",INDEX(Recettes!$A$2:$O$5000,$B237,D$1)),"")</f>
        <v/>
      </c>
      <c r="E237" t="str" cm="1">
        <f t="array" aca="1" ref="E237" ca="1">IF(AND($A237&lt;&gt;"",$A237&lt;&gt;"fin"),IF(INDEX(Recettes!$A$2:$O$5000,$B237,E$1)="","",INDEX(Recettes!$A$2:$O$5000,$B237,E$1)),"")</f>
        <v/>
      </c>
      <c r="F237" t="str" cm="1">
        <f t="array" aca="1" ref="F237" ca="1">IF(AND($A237&lt;&gt;"",$A237&lt;&gt;"fin"),IF(INDEX(Recettes!$A$2:$O$5000,$B237,F$1)="","",INDEX(Recettes!$A$2:$O$5000,$B237,F$1)),"")</f>
        <v/>
      </c>
      <c r="G237" s="13" t="str" cm="1">
        <f t="array" aca="1" ref="G237" ca="1">IF(AND($A237&lt;&gt;"",$A237&lt;&gt;"fin"),IF(INDEX(Recettes!$A$2:$O$5000,$B237,G$1)="","",INDEX(Recettes!$A$2:$O$5000,$B237,G$1)),"")</f>
        <v/>
      </c>
      <c r="H237" s="11" t="str" cm="1">
        <f t="array" aca="1" ref="H237" ca="1">IF(AND($A237&lt;&gt;"",$A237&lt;&gt;"fin"),IF(INDEX(Recettes!$A$2:$O$5000,$B237,H$1)="","",INDEX(Recettes!$A$2:$O$5000,$B237,H$1)),"")</f>
        <v/>
      </c>
      <c r="I237" t="str" cm="1">
        <f t="array" aca="1" ref="I237" ca="1">IF(AND($A237&lt;&gt;"",$A237&lt;&gt;"fin"),IF(INDEX(Recettes!$A$2:$O$5000,$B237,I$1)="","",INDEX(Recettes!$A$2:$O$5000,$B237,I$1)),"")</f>
        <v/>
      </c>
      <c r="J237" s="81" t="str" cm="1">
        <f t="array" aca="1" ref="J237" ca="1">IF(AND($A237&lt;&gt;"",$A237&lt;&gt;"fin"),IF(INDEX(Recettes!$A$2:$O$5000,$B237,J$1)="","",INDEX(Recettes!$A$2:$O$5000,$B237,J$1)),"")</f>
        <v/>
      </c>
      <c r="K237" s="81" t="str" cm="1">
        <f t="array" aca="1" ref="K237" ca="1">IF(AND($A237&lt;&gt;"",$A237&lt;&gt;"fin"),IF(INDEX(Recettes!$A$2:$T$5000,$B237,K$1)="","",INDEX(Recettes!$A$2:$T$5000,$B237,K$1)),"")</f>
        <v/>
      </c>
      <c r="L237" s="81" t="str" cm="1">
        <f t="array" aca="1" ref="L237" ca="1">IF(AND($A237&lt;&gt;"",$A237&lt;&gt;"fin"),IF(INDEX(Recettes!$A$2:$T$5000,$B237,L$1)="","",INDEX(Recettes!$A$2:$T$5000,$B237,L$1)),"")</f>
        <v/>
      </c>
      <c r="M237" s="81" t="str" cm="1">
        <f t="array" aca="1" ref="M237" ca="1">IF(AND($A237&lt;&gt;"",$A237&lt;&gt;"fin"),IF(INDEX(Recettes!$A$2:$T$5000,$B237,M$1)="","",INDEX(Recettes!$A$2:$T$5000,$B237,M$1)),"")</f>
        <v/>
      </c>
      <c r="N237" s="81" t="str" cm="1">
        <f t="array" aca="1" ref="N237" ca="1">IF(AND($A237&lt;&gt;"",$A237&lt;&gt;"fin"),IF(INDEX(Recettes!$A$2:$T$5000,$B237,N$1)="","",INDEX(Recettes!$A$2:$T$5000,$B237,N$1)),"")</f>
        <v/>
      </c>
      <c r="O237" s="81" t="str" cm="1">
        <f t="array" aca="1" ref="O237" ca="1">IF(AND($A237&lt;&gt;"",$A237&lt;&gt;"fin"),IF(INDEX(Recettes!$A$2:$T$5000,$B237,O$1)="","",INDEX(Recettes!$A$2:$T$5000,$B237,O$1)),"")</f>
        <v/>
      </c>
      <c r="P237" s="81" t="str" cm="1">
        <f t="array" aca="1" ref="P237" ca="1">IF(AND($A237&lt;&gt;"",$A237&lt;&gt;"fin"),IF(INDEX(Recettes!$A$2:$T$5000,$B237,P$1)="","",INDEX(Recettes!$A$2:$T$5000,$B237,P$1)),"")</f>
        <v/>
      </c>
      <c r="Q237" s="81" t="str" cm="1">
        <f t="array" aca="1" ref="Q237" ca="1">IF(AND($A237&lt;&gt;"",$A237&lt;&gt;"fin"),IF(INDEX(Recettes!$A$2:$T$5000,$B237,Q$1)="","",INDEX(Recettes!$A$2:$T$5000,$B237,Q$1)),"")</f>
        <v/>
      </c>
      <c r="R237" s="81" t="str" cm="1">
        <f t="array" aca="1" ref="R237" ca="1">IF(AND($A237&lt;&gt;"",$A237&lt;&gt;"fin"),IF(INDEX(Recettes!$A$2:$T$5000,$B237,R$1)="","",INDEX(Recettes!$A$2:$T$5000,$B237,R$1)),"")</f>
        <v/>
      </c>
      <c r="S237" s="81" t="str" cm="1">
        <f t="array" aca="1" ref="S237" ca="1">IF(AND($A237&lt;&gt;"",$A237&lt;&gt;"fin"),IF(INDEX(Recettes!$A$2:$T$5000,$B237,S$1)="","",INDEX(Recettes!$A$2:$T$5000,$B237,S$1)),"")</f>
        <v/>
      </c>
      <c r="T237" s="81" t="str" cm="1">
        <f t="array" aca="1" ref="T237" ca="1">IF(AND($A237&lt;&gt;"",$A237&lt;&gt;"fin"),IF(INDEX(Recettes!$A$2:$T$5000,$B237,T$1)="","",INDEX(Recettes!$A$2:$T$5000,$B237,T$1)),"")</f>
        <v/>
      </c>
    </row>
    <row r="238" spans="1:20" x14ac:dyDescent="0.25">
      <c r="A238" t="str">
        <f ca="1">IF(OR(A237="",A237="fin"),"",IF(ISNA(MATCH($F$3,OFFSET(Recettes!$F$2:$F$5000,B237,0),0)),"fin",MATCH($F$3,OFFSET(Recettes!$F$2:$F$5000,B237,0),0)))</f>
        <v/>
      </c>
      <c r="B238" t="str">
        <f t="shared" ca="1" si="3"/>
        <v/>
      </c>
      <c r="D238" s="79" t="str" cm="1">
        <f t="array" aca="1" ref="D238" ca="1">IF(AND($A238&lt;&gt;"",$A238&lt;&gt;"fin"),IF(INDEX(Recettes!$A$2:$O$5000,$B238,D$1)="","",INDEX(Recettes!$A$2:$O$5000,$B238,D$1)),"")</f>
        <v/>
      </c>
      <c r="E238" t="str" cm="1">
        <f t="array" aca="1" ref="E238" ca="1">IF(AND($A238&lt;&gt;"",$A238&lt;&gt;"fin"),IF(INDEX(Recettes!$A$2:$O$5000,$B238,E$1)="","",INDEX(Recettes!$A$2:$O$5000,$B238,E$1)),"")</f>
        <v/>
      </c>
      <c r="F238" t="str" cm="1">
        <f t="array" aca="1" ref="F238" ca="1">IF(AND($A238&lt;&gt;"",$A238&lt;&gt;"fin"),IF(INDEX(Recettes!$A$2:$O$5000,$B238,F$1)="","",INDEX(Recettes!$A$2:$O$5000,$B238,F$1)),"")</f>
        <v/>
      </c>
      <c r="G238" s="13" t="str" cm="1">
        <f t="array" aca="1" ref="G238" ca="1">IF(AND($A238&lt;&gt;"",$A238&lt;&gt;"fin"),IF(INDEX(Recettes!$A$2:$O$5000,$B238,G$1)="","",INDEX(Recettes!$A$2:$O$5000,$B238,G$1)),"")</f>
        <v/>
      </c>
      <c r="H238" s="11" t="str" cm="1">
        <f t="array" aca="1" ref="H238" ca="1">IF(AND($A238&lt;&gt;"",$A238&lt;&gt;"fin"),IF(INDEX(Recettes!$A$2:$O$5000,$B238,H$1)="","",INDEX(Recettes!$A$2:$O$5000,$B238,H$1)),"")</f>
        <v/>
      </c>
      <c r="I238" t="str" cm="1">
        <f t="array" aca="1" ref="I238" ca="1">IF(AND($A238&lt;&gt;"",$A238&lt;&gt;"fin"),IF(INDEX(Recettes!$A$2:$O$5000,$B238,I$1)="","",INDEX(Recettes!$A$2:$O$5000,$B238,I$1)),"")</f>
        <v/>
      </c>
      <c r="J238" s="81" t="str" cm="1">
        <f t="array" aca="1" ref="J238" ca="1">IF(AND($A238&lt;&gt;"",$A238&lt;&gt;"fin"),IF(INDEX(Recettes!$A$2:$O$5000,$B238,J$1)="","",INDEX(Recettes!$A$2:$O$5000,$B238,J$1)),"")</f>
        <v/>
      </c>
      <c r="K238" s="81" t="str" cm="1">
        <f t="array" aca="1" ref="K238" ca="1">IF(AND($A238&lt;&gt;"",$A238&lt;&gt;"fin"),IF(INDEX(Recettes!$A$2:$T$5000,$B238,K$1)="","",INDEX(Recettes!$A$2:$T$5000,$B238,K$1)),"")</f>
        <v/>
      </c>
      <c r="L238" s="81" t="str" cm="1">
        <f t="array" aca="1" ref="L238" ca="1">IF(AND($A238&lt;&gt;"",$A238&lt;&gt;"fin"),IF(INDEX(Recettes!$A$2:$T$5000,$B238,L$1)="","",INDEX(Recettes!$A$2:$T$5000,$B238,L$1)),"")</f>
        <v/>
      </c>
      <c r="M238" s="81" t="str" cm="1">
        <f t="array" aca="1" ref="M238" ca="1">IF(AND($A238&lt;&gt;"",$A238&lt;&gt;"fin"),IF(INDEX(Recettes!$A$2:$T$5000,$B238,M$1)="","",INDEX(Recettes!$A$2:$T$5000,$B238,M$1)),"")</f>
        <v/>
      </c>
      <c r="N238" s="81" t="str" cm="1">
        <f t="array" aca="1" ref="N238" ca="1">IF(AND($A238&lt;&gt;"",$A238&lt;&gt;"fin"),IF(INDEX(Recettes!$A$2:$T$5000,$B238,N$1)="","",INDEX(Recettes!$A$2:$T$5000,$B238,N$1)),"")</f>
        <v/>
      </c>
      <c r="O238" s="81" t="str" cm="1">
        <f t="array" aca="1" ref="O238" ca="1">IF(AND($A238&lt;&gt;"",$A238&lt;&gt;"fin"),IF(INDEX(Recettes!$A$2:$T$5000,$B238,O$1)="","",INDEX(Recettes!$A$2:$T$5000,$B238,O$1)),"")</f>
        <v/>
      </c>
      <c r="P238" s="81" t="str" cm="1">
        <f t="array" aca="1" ref="P238" ca="1">IF(AND($A238&lt;&gt;"",$A238&lt;&gt;"fin"),IF(INDEX(Recettes!$A$2:$T$5000,$B238,P$1)="","",INDEX(Recettes!$A$2:$T$5000,$B238,P$1)),"")</f>
        <v/>
      </c>
      <c r="Q238" s="81" t="str" cm="1">
        <f t="array" aca="1" ref="Q238" ca="1">IF(AND($A238&lt;&gt;"",$A238&lt;&gt;"fin"),IF(INDEX(Recettes!$A$2:$T$5000,$B238,Q$1)="","",INDEX(Recettes!$A$2:$T$5000,$B238,Q$1)),"")</f>
        <v/>
      </c>
      <c r="R238" s="81" t="str" cm="1">
        <f t="array" aca="1" ref="R238" ca="1">IF(AND($A238&lt;&gt;"",$A238&lt;&gt;"fin"),IF(INDEX(Recettes!$A$2:$T$5000,$B238,R$1)="","",INDEX(Recettes!$A$2:$T$5000,$B238,R$1)),"")</f>
        <v/>
      </c>
      <c r="S238" s="81" t="str" cm="1">
        <f t="array" aca="1" ref="S238" ca="1">IF(AND($A238&lt;&gt;"",$A238&lt;&gt;"fin"),IF(INDEX(Recettes!$A$2:$T$5000,$B238,S$1)="","",INDEX(Recettes!$A$2:$T$5000,$B238,S$1)),"")</f>
        <v/>
      </c>
      <c r="T238" s="81" t="str" cm="1">
        <f t="array" aca="1" ref="T238" ca="1">IF(AND($A238&lt;&gt;"",$A238&lt;&gt;"fin"),IF(INDEX(Recettes!$A$2:$T$5000,$B238,T$1)="","",INDEX(Recettes!$A$2:$T$5000,$B238,T$1)),"")</f>
        <v/>
      </c>
    </row>
    <row r="239" spans="1:20" x14ac:dyDescent="0.25">
      <c r="A239" t="str">
        <f ca="1">IF(OR(A238="",A238="fin"),"",IF(ISNA(MATCH($F$3,OFFSET(Recettes!$F$2:$F$5000,B238,0),0)),"fin",MATCH($F$3,OFFSET(Recettes!$F$2:$F$5000,B238,0),0)))</f>
        <v/>
      </c>
      <c r="B239" t="str">
        <f t="shared" ca="1" si="3"/>
        <v/>
      </c>
      <c r="D239" s="79" t="str" cm="1">
        <f t="array" aca="1" ref="D239" ca="1">IF(AND($A239&lt;&gt;"",$A239&lt;&gt;"fin"),IF(INDEX(Recettes!$A$2:$O$5000,$B239,D$1)="","",INDEX(Recettes!$A$2:$O$5000,$B239,D$1)),"")</f>
        <v/>
      </c>
      <c r="E239" t="str" cm="1">
        <f t="array" aca="1" ref="E239" ca="1">IF(AND($A239&lt;&gt;"",$A239&lt;&gt;"fin"),IF(INDEX(Recettes!$A$2:$O$5000,$B239,E$1)="","",INDEX(Recettes!$A$2:$O$5000,$B239,E$1)),"")</f>
        <v/>
      </c>
      <c r="F239" t="str" cm="1">
        <f t="array" aca="1" ref="F239" ca="1">IF(AND($A239&lt;&gt;"",$A239&lt;&gt;"fin"),IF(INDEX(Recettes!$A$2:$O$5000,$B239,F$1)="","",INDEX(Recettes!$A$2:$O$5000,$B239,F$1)),"")</f>
        <v/>
      </c>
      <c r="G239" s="13" t="str" cm="1">
        <f t="array" aca="1" ref="G239" ca="1">IF(AND($A239&lt;&gt;"",$A239&lt;&gt;"fin"),IF(INDEX(Recettes!$A$2:$O$5000,$B239,G$1)="","",INDEX(Recettes!$A$2:$O$5000,$B239,G$1)),"")</f>
        <v/>
      </c>
      <c r="H239" s="11" t="str" cm="1">
        <f t="array" aca="1" ref="H239" ca="1">IF(AND($A239&lt;&gt;"",$A239&lt;&gt;"fin"),IF(INDEX(Recettes!$A$2:$O$5000,$B239,H$1)="","",INDEX(Recettes!$A$2:$O$5000,$B239,H$1)),"")</f>
        <v/>
      </c>
      <c r="I239" t="str" cm="1">
        <f t="array" aca="1" ref="I239" ca="1">IF(AND($A239&lt;&gt;"",$A239&lt;&gt;"fin"),IF(INDEX(Recettes!$A$2:$O$5000,$B239,I$1)="","",INDEX(Recettes!$A$2:$O$5000,$B239,I$1)),"")</f>
        <v/>
      </c>
      <c r="J239" s="81" t="str" cm="1">
        <f t="array" aca="1" ref="J239" ca="1">IF(AND($A239&lt;&gt;"",$A239&lt;&gt;"fin"),IF(INDEX(Recettes!$A$2:$O$5000,$B239,J$1)="","",INDEX(Recettes!$A$2:$O$5000,$B239,J$1)),"")</f>
        <v/>
      </c>
      <c r="K239" s="81" t="str" cm="1">
        <f t="array" aca="1" ref="K239" ca="1">IF(AND($A239&lt;&gt;"",$A239&lt;&gt;"fin"),IF(INDEX(Recettes!$A$2:$T$5000,$B239,K$1)="","",INDEX(Recettes!$A$2:$T$5000,$B239,K$1)),"")</f>
        <v/>
      </c>
      <c r="L239" s="81" t="str" cm="1">
        <f t="array" aca="1" ref="L239" ca="1">IF(AND($A239&lt;&gt;"",$A239&lt;&gt;"fin"),IF(INDEX(Recettes!$A$2:$T$5000,$B239,L$1)="","",INDEX(Recettes!$A$2:$T$5000,$B239,L$1)),"")</f>
        <v/>
      </c>
      <c r="M239" s="81" t="str" cm="1">
        <f t="array" aca="1" ref="M239" ca="1">IF(AND($A239&lt;&gt;"",$A239&lt;&gt;"fin"),IF(INDEX(Recettes!$A$2:$T$5000,$B239,M$1)="","",INDEX(Recettes!$A$2:$T$5000,$B239,M$1)),"")</f>
        <v/>
      </c>
      <c r="N239" s="81" t="str" cm="1">
        <f t="array" aca="1" ref="N239" ca="1">IF(AND($A239&lt;&gt;"",$A239&lt;&gt;"fin"),IF(INDEX(Recettes!$A$2:$T$5000,$B239,N$1)="","",INDEX(Recettes!$A$2:$T$5000,$B239,N$1)),"")</f>
        <v/>
      </c>
      <c r="O239" s="81" t="str" cm="1">
        <f t="array" aca="1" ref="O239" ca="1">IF(AND($A239&lt;&gt;"",$A239&lt;&gt;"fin"),IF(INDEX(Recettes!$A$2:$T$5000,$B239,O$1)="","",INDEX(Recettes!$A$2:$T$5000,$B239,O$1)),"")</f>
        <v/>
      </c>
      <c r="P239" s="81" t="str" cm="1">
        <f t="array" aca="1" ref="P239" ca="1">IF(AND($A239&lt;&gt;"",$A239&lt;&gt;"fin"),IF(INDEX(Recettes!$A$2:$T$5000,$B239,P$1)="","",INDEX(Recettes!$A$2:$T$5000,$B239,P$1)),"")</f>
        <v/>
      </c>
      <c r="Q239" s="81" t="str" cm="1">
        <f t="array" aca="1" ref="Q239" ca="1">IF(AND($A239&lt;&gt;"",$A239&lt;&gt;"fin"),IF(INDEX(Recettes!$A$2:$T$5000,$B239,Q$1)="","",INDEX(Recettes!$A$2:$T$5000,$B239,Q$1)),"")</f>
        <v/>
      </c>
      <c r="R239" s="81" t="str" cm="1">
        <f t="array" aca="1" ref="R239" ca="1">IF(AND($A239&lt;&gt;"",$A239&lt;&gt;"fin"),IF(INDEX(Recettes!$A$2:$T$5000,$B239,R$1)="","",INDEX(Recettes!$A$2:$T$5000,$B239,R$1)),"")</f>
        <v/>
      </c>
      <c r="S239" s="81" t="str" cm="1">
        <f t="array" aca="1" ref="S239" ca="1">IF(AND($A239&lt;&gt;"",$A239&lt;&gt;"fin"),IF(INDEX(Recettes!$A$2:$T$5000,$B239,S$1)="","",INDEX(Recettes!$A$2:$T$5000,$B239,S$1)),"")</f>
        <v/>
      </c>
      <c r="T239" s="81" t="str" cm="1">
        <f t="array" aca="1" ref="T239" ca="1">IF(AND($A239&lt;&gt;"",$A239&lt;&gt;"fin"),IF(INDEX(Recettes!$A$2:$T$5000,$B239,T$1)="","",INDEX(Recettes!$A$2:$T$5000,$B239,T$1)),"")</f>
        <v/>
      </c>
    </row>
    <row r="240" spans="1:20" x14ac:dyDescent="0.25">
      <c r="A240" t="str">
        <f ca="1">IF(OR(A239="",A239="fin"),"",IF(ISNA(MATCH($F$3,OFFSET(Recettes!$F$2:$F$5000,B239,0),0)),"fin",MATCH($F$3,OFFSET(Recettes!$F$2:$F$5000,B239,0),0)))</f>
        <v/>
      </c>
      <c r="B240" t="str">
        <f t="shared" ca="1" si="3"/>
        <v/>
      </c>
      <c r="D240" s="79" t="str" cm="1">
        <f t="array" aca="1" ref="D240" ca="1">IF(AND($A240&lt;&gt;"",$A240&lt;&gt;"fin"),IF(INDEX(Recettes!$A$2:$O$5000,$B240,D$1)="","",INDEX(Recettes!$A$2:$O$5000,$B240,D$1)),"")</f>
        <v/>
      </c>
      <c r="E240" t="str" cm="1">
        <f t="array" aca="1" ref="E240" ca="1">IF(AND($A240&lt;&gt;"",$A240&lt;&gt;"fin"),IF(INDEX(Recettes!$A$2:$O$5000,$B240,E$1)="","",INDEX(Recettes!$A$2:$O$5000,$B240,E$1)),"")</f>
        <v/>
      </c>
      <c r="F240" t="str" cm="1">
        <f t="array" aca="1" ref="F240" ca="1">IF(AND($A240&lt;&gt;"",$A240&lt;&gt;"fin"),IF(INDEX(Recettes!$A$2:$O$5000,$B240,F$1)="","",INDEX(Recettes!$A$2:$O$5000,$B240,F$1)),"")</f>
        <v/>
      </c>
      <c r="G240" s="13" t="str" cm="1">
        <f t="array" aca="1" ref="G240" ca="1">IF(AND($A240&lt;&gt;"",$A240&lt;&gt;"fin"),IF(INDEX(Recettes!$A$2:$O$5000,$B240,G$1)="","",INDEX(Recettes!$A$2:$O$5000,$B240,G$1)),"")</f>
        <v/>
      </c>
      <c r="H240" s="11" t="str" cm="1">
        <f t="array" aca="1" ref="H240" ca="1">IF(AND($A240&lt;&gt;"",$A240&lt;&gt;"fin"),IF(INDEX(Recettes!$A$2:$O$5000,$B240,H$1)="","",INDEX(Recettes!$A$2:$O$5000,$B240,H$1)),"")</f>
        <v/>
      </c>
      <c r="I240" t="str" cm="1">
        <f t="array" aca="1" ref="I240" ca="1">IF(AND($A240&lt;&gt;"",$A240&lt;&gt;"fin"),IF(INDEX(Recettes!$A$2:$O$5000,$B240,I$1)="","",INDEX(Recettes!$A$2:$O$5000,$B240,I$1)),"")</f>
        <v/>
      </c>
      <c r="J240" s="81" t="str" cm="1">
        <f t="array" aca="1" ref="J240" ca="1">IF(AND($A240&lt;&gt;"",$A240&lt;&gt;"fin"),IF(INDEX(Recettes!$A$2:$O$5000,$B240,J$1)="","",INDEX(Recettes!$A$2:$O$5000,$B240,J$1)),"")</f>
        <v/>
      </c>
      <c r="K240" s="81" t="str" cm="1">
        <f t="array" aca="1" ref="K240" ca="1">IF(AND($A240&lt;&gt;"",$A240&lt;&gt;"fin"),IF(INDEX(Recettes!$A$2:$T$5000,$B240,K$1)="","",INDEX(Recettes!$A$2:$T$5000,$B240,K$1)),"")</f>
        <v/>
      </c>
      <c r="L240" s="81" t="str" cm="1">
        <f t="array" aca="1" ref="L240" ca="1">IF(AND($A240&lt;&gt;"",$A240&lt;&gt;"fin"),IF(INDEX(Recettes!$A$2:$T$5000,$B240,L$1)="","",INDEX(Recettes!$A$2:$T$5000,$B240,L$1)),"")</f>
        <v/>
      </c>
      <c r="M240" s="81" t="str" cm="1">
        <f t="array" aca="1" ref="M240" ca="1">IF(AND($A240&lt;&gt;"",$A240&lt;&gt;"fin"),IF(INDEX(Recettes!$A$2:$T$5000,$B240,M$1)="","",INDEX(Recettes!$A$2:$T$5000,$B240,M$1)),"")</f>
        <v/>
      </c>
      <c r="N240" s="81" t="str" cm="1">
        <f t="array" aca="1" ref="N240" ca="1">IF(AND($A240&lt;&gt;"",$A240&lt;&gt;"fin"),IF(INDEX(Recettes!$A$2:$T$5000,$B240,N$1)="","",INDEX(Recettes!$A$2:$T$5000,$B240,N$1)),"")</f>
        <v/>
      </c>
      <c r="O240" s="81" t="str" cm="1">
        <f t="array" aca="1" ref="O240" ca="1">IF(AND($A240&lt;&gt;"",$A240&lt;&gt;"fin"),IF(INDEX(Recettes!$A$2:$T$5000,$B240,O$1)="","",INDEX(Recettes!$A$2:$T$5000,$B240,O$1)),"")</f>
        <v/>
      </c>
      <c r="P240" s="81" t="str" cm="1">
        <f t="array" aca="1" ref="P240" ca="1">IF(AND($A240&lt;&gt;"",$A240&lt;&gt;"fin"),IF(INDEX(Recettes!$A$2:$T$5000,$B240,P$1)="","",INDEX(Recettes!$A$2:$T$5000,$B240,P$1)),"")</f>
        <v/>
      </c>
      <c r="Q240" s="81" t="str" cm="1">
        <f t="array" aca="1" ref="Q240" ca="1">IF(AND($A240&lt;&gt;"",$A240&lt;&gt;"fin"),IF(INDEX(Recettes!$A$2:$T$5000,$B240,Q$1)="","",INDEX(Recettes!$A$2:$T$5000,$B240,Q$1)),"")</f>
        <v/>
      </c>
      <c r="R240" s="81" t="str" cm="1">
        <f t="array" aca="1" ref="R240" ca="1">IF(AND($A240&lt;&gt;"",$A240&lt;&gt;"fin"),IF(INDEX(Recettes!$A$2:$T$5000,$B240,R$1)="","",INDEX(Recettes!$A$2:$T$5000,$B240,R$1)),"")</f>
        <v/>
      </c>
      <c r="S240" s="81" t="str" cm="1">
        <f t="array" aca="1" ref="S240" ca="1">IF(AND($A240&lt;&gt;"",$A240&lt;&gt;"fin"),IF(INDEX(Recettes!$A$2:$T$5000,$B240,S$1)="","",INDEX(Recettes!$A$2:$T$5000,$B240,S$1)),"")</f>
        <v/>
      </c>
      <c r="T240" s="81" t="str" cm="1">
        <f t="array" aca="1" ref="T240" ca="1">IF(AND($A240&lt;&gt;"",$A240&lt;&gt;"fin"),IF(INDEX(Recettes!$A$2:$T$5000,$B240,T$1)="","",INDEX(Recettes!$A$2:$T$5000,$B240,T$1)),"")</f>
        <v/>
      </c>
    </row>
    <row r="241" spans="1:20" x14ac:dyDescent="0.25">
      <c r="A241" t="str">
        <f ca="1">IF(OR(A240="",A240="fin"),"",IF(ISNA(MATCH($F$3,OFFSET(Recettes!$F$2:$F$5000,B240,0),0)),"fin",MATCH($F$3,OFFSET(Recettes!$F$2:$F$5000,B240,0),0)))</f>
        <v/>
      </c>
      <c r="B241" t="str">
        <f t="shared" ca="1" si="3"/>
        <v/>
      </c>
      <c r="D241" s="79" t="str" cm="1">
        <f t="array" aca="1" ref="D241" ca="1">IF(AND($A241&lt;&gt;"",$A241&lt;&gt;"fin"),IF(INDEX(Recettes!$A$2:$O$5000,$B241,D$1)="","",INDEX(Recettes!$A$2:$O$5000,$B241,D$1)),"")</f>
        <v/>
      </c>
      <c r="E241" t="str" cm="1">
        <f t="array" aca="1" ref="E241" ca="1">IF(AND($A241&lt;&gt;"",$A241&lt;&gt;"fin"),IF(INDEX(Recettes!$A$2:$O$5000,$B241,E$1)="","",INDEX(Recettes!$A$2:$O$5000,$B241,E$1)),"")</f>
        <v/>
      </c>
      <c r="F241" t="str" cm="1">
        <f t="array" aca="1" ref="F241" ca="1">IF(AND($A241&lt;&gt;"",$A241&lt;&gt;"fin"),IF(INDEX(Recettes!$A$2:$O$5000,$B241,F$1)="","",INDEX(Recettes!$A$2:$O$5000,$B241,F$1)),"")</f>
        <v/>
      </c>
      <c r="G241" s="13" t="str" cm="1">
        <f t="array" aca="1" ref="G241" ca="1">IF(AND($A241&lt;&gt;"",$A241&lt;&gt;"fin"),IF(INDEX(Recettes!$A$2:$O$5000,$B241,G$1)="","",INDEX(Recettes!$A$2:$O$5000,$B241,G$1)),"")</f>
        <v/>
      </c>
      <c r="H241" s="11" t="str" cm="1">
        <f t="array" aca="1" ref="H241" ca="1">IF(AND($A241&lt;&gt;"",$A241&lt;&gt;"fin"),IF(INDEX(Recettes!$A$2:$O$5000,$B241,H$1)="","",INDEX(Recettes!$A$2:$O$5000,$B241,H$1)),"")</f>
        <v/>
      </c>
      <c r="I241" t="str" cm="1">
        <f t="array" aca="1" ref="I241" ca="1">IF(AND($A241&lt;&gt;"",$A241&lt;&gt;"fin"),IF(INDEX(Recettes!$A$2:$O$5000,$B241,I$1)="","",INDEX(Recettes!$A$2:$O$5000,$B241,I$1)),"")</f>
        <v/>
      </c>
      <c r="J241" s="81" t="str" cm="1">
        <f t="array" aca="1" ref="J241" ca="1">IF(AND($A241&lt;&gt;"",$A241&lt;&gt;"fin"),IF(INDEX(Recettes!$A$2:$O$5000,$B241,J$1)="","",INDEX(Recettes!$A$2:$O$5000,$B241,J$1)),"")</f>
        <v/>
      </c>
      <c r="K241" s="81" t="str" cm="1">
        <f t="array" aca="1" ref="K241" ca="1">IF(AND($A241&lt;&gt;"",$A241&lt;&gt;"fin"),IF(INDEX(Recettes!$A$2:$T$5000,$B241,K$1)="","",INDEX(Recettes!$A$2:$T$5000,$B241,K$1)),"")</f>
        <v/>
      </c>
      <c r="L241" s="81" t="str" cm="1">
        <f t="array" aca="1" ref="L241" ca="1">IF(AND($A241&lt;&gt;"",$A241&lt;&gt;"fin"),IF(INDEX(Recettes!$A$2:$T$5000,$B241,L$1)="","",INDEX(Recettes!$A$2:$T$5000,$B241,L$1)),"")</f>
        <v/>
      </c>
      <c r="M241" s="81" t="str" cm="1">
        <f t="array" aca="1" ref="M241" ca="1">IF(AND($A241&lt;&gt;"",$A241&lt;&gt;"fin"),IF(INDEX(Recettes!$A$2:$T$5000,$B241,M$1)="","",INDEX(Recettes!$A$2:$T$5000,$B241,M$1)),"")</f>
        <v/>
      </c>
      <c r="N241" s="81" t="str" cm="1">
        <f t="array" aca="1" ref="N241" ca="1">IF(AND($A241&lt;&gt;"",$A241&lt;&gt;"fin"),IF(INDEX(Recettes!$A$2:$T$5000,$B241,N$1)="","",INDEX(Recettes!$A$2:$T$5000,$B241,N$1)),"")</f>
        <v/>
      </c>
      <c r="O241" s="81" t="str" cm="1">
        <f t="array" aca="1" ref="O241" ca="1">IF(AND($A241&lt;&gt;"",$A241&lt;&gt;"fin"),IF(INDEX(Recettes!$A$2:$T$5000,$B241,O$1)="","",INDEX(Recettes!$A$2:$T$5000,$B241,O$1)),"")</f>
        <v/>
      </c>
      <c r="P241" s="81" t="str" cm="1">
        <f t="array" aca="1" ref="P241" ca="1">IF(AND($A241&lt;&gt;"",$A241&lt;&gt;"fin"),IF(INDEX(Recettes!$A$2:$T$5000,$B241,P$1)="","",INDEX(Recettes!$A$2:$T$5000,$B241,P$1)),"")</f>
        <v/>
      </c>
      <c r="Q241" s="81" t="str" cm="1">
        <f t="array" aca="1" ref="Q241" ca="1">IF(AND($A241&lt;&gt;"",$A241&lt;&gt;"fin"),IF(INDEX(Recettes!$A$2:$T$5000,$B241,Q$1)="","",INDEX(Recettes!$A$2:$T$5000,$B241,Q$1)),"")</f>
        <v/>
      </c>
      <c r="R241" s="81" t="str" cm="1">
        <f t="array" aca="1" ref="R241" ca="1">IF(AND($A241&lt;&gt;"",$A241&lt;&gt;"fin"),IF(INDEX(Recettes!$A$2:$T$5000,$B241,R$1)="","",INDEX(Recettes!$A$2:$T$5000,$B241,R$1)),"")</f>
        <v/>
      </c>
      <c r="S241" s="81" t="str" cm="1">
        <f t="array" aca="1" ref="S241" ca="1">IF(AND($A241&lt;&gt;"",$A241&lt;&gt;"fin"),IF(INDEX(Recettes!$A$2:$T$5000,$B241,S$1)="","",INDEX(Recettes!$A$2:$T$5000,$B241,S$1)),"")</f>
        <v/>
      </c>
      <c r="T241" s="81" t="str" cm="1">
        <f t="array" aca="1" ref="T241" ca="1">IF(AND($A241&lt;&gt;"",$A241&lt;&gt;"fin"),IF(INDEX(Recettes!$A$2:$T$5000,$B241,T$1)="","",INDEX(Recettes!$A$2:$T$5000,$B241,T$1)),"")</f>
        <v/>
      </c>
    </row>
    <row r="242" spans="1:20" x14ac:dyDescent="0.25">
      <c r="A242" t="str">
        <f ca="1">IF(OR(A241="",A241="fin"),"",IF(ISNA(MATCH($F$3,OFFSET(Recettes!$F$2:$F$5000,B241,0),0)),"fin",MATCH($F$3,OFFSET(Recettes!$F$2:$F$5000,B241,0),0)))</f>
        <v/>
      </c>
      <c r="B242" t="str">
        <f t="shared" ca="1" si="3"/>
        <v/>
      </c>
      <c r="D242" s="79" t="str" cm="1">
        <f t="array" aca="1" ref="D242" ca="1">IF(AND($A242&lt;&gt;"",$A242&lt;&gt;"fin"),IF(INDEX(Recettes!$A$2:$O$5000,$B242,D$1)="","",INDEX(Recettes!$A$2:$O$5000,$B242,D$1)),"")</f>
        <v/>
      </c>
      <c r="E242" t="str" cm="1">
        <f t="array" aca="1" ref="E242" ca="1">IF(AND($A242&lt;&gt;"",$A242&lt;&gt;"fin"),IF(INDEX(Recettes!$A$2:$O$5000,$B242,E$1)="","",INDEX(Recettes!$A$2:$O$5000,$B242,E$1)),"")</f>
        <v/>
      </c>
      <c r="F242" t="str" cm="1">
        <f t="array" aca="1" ref="F242" ca="1">IF(AND($A242&lt;&gt;"",$A242&lt;&gt;"fin"),IF(INDEX(Recettes!$A$2:$O$5000,$B242,F$1)="","",INDEX(Recettes!$A$2:$O$5000,$B242,F$1)),"")</f>
        <v/>
      </c>
      <c r="G242" s="13" t="str" cm="1">
        <f t="array" aca="1" ref="G242" ca="1">IF(AND($A242&lt;&gt;"",$A242&lt;&gt;"fin"),IF(INDEX(Recettes!$A$2:$O$5000,$B242,G$1)="","",INDEX(Recettes!$A$2:$O$5000,$B242,G$1)),"")</f>
        <v/>
      </c>
      <c r="H242" s="11" t="str" cm="1">
        <f t="array" aca="1" ref="H242" ca="1">IF(AND($A242&lt;&gt;"",$A242&lt;&gt;"fin"),IF(INDEX(Recettes!$A$2:$O$5000,$B242,H$1)="","",INDEX(Recettes!$A$2:$O$5000,$B242,H$1)),"")</f>
        <v/>
      </c>
      <c r="I242" t="str" cm="1">
        <f t="array" aca="1" ref="I242" ca="1">IF(AND($A242&lt;&gt;"",$A242&lt;&gt;"fin"),IF(INDEX(Recettes!$A$2:$O$5000,$B242,I$1)="","",INDEX(Recettes!$A$2:$O$5000,$B242,I$1)),"")</f>
        <v/>
      </c>
      <c r="J242" s="81" t="str" cm="1">
        <f t="array" aca="1" ref="J242" ca="1">IF(AND($A242&lt;&gt;"",$A242&lt;&gt;"fin"),IF(INDEX(Recettes!$A$2:$O$5000,$B242,J$1)="","",INDEX(Recettes!$A$2:$O$5000,$B242,J$1)),"")</f>
        <v/>
      </c>
      <c r="K242" s="81" t="str" cm="1">
        <f t="array" aca="1" ref="K242" ca="1">IF(AND($A242&lt;&gt;"",$A242&lt;&gt;"fin"),IF(INDEX(Recettes!$A$2:$T$5000,$B242,K$1)="","",INDEX(Recettes!$A$2:$T$5000,$B242,K$1)),"")</f>
        <v/>
      </c>
      <c r="L242" s="81" t="str" cm="1">
        <f t="array" aca="1" ref="L242" ca="1">IF(AND($A242&lt;&gt;"",$A242&lt;&gt;"fin"),IF(INDEX(Recettes!$A$2:$T$5000,$B242,L$1)="","",INDEX(Recettes!$A$2:$T$5000,$B242,L$1)),"")</f>
        <v/>
      </c>
      <c r="M242" s="81" t="str" cm="1">
        <f t="array" aca="1" ref="M242" ca="1">IF(AND($A242&lt;&gt;"",$A242&lt;&gt;"fin"),IF(INDEX(Recettes!$A$2:$T$5000,$B242,M$1)="","",INDEX(Recettes!$A$2:$T$5000,$B242,M$1)),"")</f>
        <v/>
      </c>
      <c r="N242" s="81" t="str" cm="1">
        <f t="array" aca="1" ref="N242" ca="1">IF(AND($A242&lt;&gt;"",$A242&lt;&gt;"fin"),IF(INDEX(Recettes!$A$2:$T$5000,$B242,N$1)="","",INDEX(Recettes!$A$2:$T$5000,$B242,N$1)),"")</f>
        <v/>
      </c>
      <c r="O242" s="81" t="str" cm="1">
        <f t="array" aca="1" ref="O242" ca="1">IF(AND($A242&lt;&gt;"",$A242&lt;&gt;"fin"),IF(INDEX(Recettes!$A$2:$T$5000,$B242,O$1)="","",INDEX(Recettes!$A$2:$T$5000,$B242,O$1)),"")</f>
        <v/>
      </c>
      <c r="P242" s="81" t="str" cm="1">
        <f t="array" aca="1" ref="P242" ca="1">IF(AND($A242&lt;&gt;"",$A242&lt;&gt;"fin"),IF(INDEX(Recettes!$A$2:$T$5000,$B242,P$1)="","",INDEX(Recettes!$A$2:$T$5000,$B242,P$1)),"")</f>
        <v/>
      </c>
      <c r="Q242" s="81" t="str" cm="1">
        <f t="array" aca="1" ref="Q242" ca="1">IF(AND($A242&lt;&gt;"",$A242&lt;&gt;"fin"),IF(INDEX(Recettes!$A$2:$T$5000,$B242,Q$1)="","",INDEX(Recettes!$A$2:$T$5000,$B242,Q$1)),"")</f>
        <v/>
      </c>
      <c r="R242" s="81" t="str" cm="1">
        <f t="array" aca="1" ref="R242" ca="1">IF(AND($A242&lt;&gt;"",$A242&lt;&gt;"fin"),IF(INDEX(Recettes!$A$2:$T$5000,$B242,R$1)="","",INDEX(Recettes!$A$2:$T$5000,$B242,R$1)),"")</f>
        <v/>
      </c>
      <c r="S242" s="81" t="str" cm="1">
        <f t="array" aca="1" ref="S242" ca="1">IF(AND($A242&lt;&gt;"",$A242&lt;&gt;"fin"),IF(INDEX(Recettes!$A$2:$T$5000,$B242,S$1)="","",INDEX(Recettes!$A$2:$T$5000,$B242,S$1)),"")</f>
        <v/>
      </c>
      <c r="T242" s="81" t="str" cm="1">
        <f t="array" aca="1" ref="T242" ca="1">IF(AND($A242&lt;&gt;"",$A242&lt;&gt;"fin"),IF(INDEX(Recettes!$A$2:$T$5000,$B242,T$1)="","",INDEX(Recettes!$A$2:$T$5000,$B242,T$1)),"")</f>
        <v/>
      </c>
    </row>
    <row r="243" spans="1:20" x14ac:dyDescent="0.25">
      <c r="A243" t="str">
        <f ca="1">IF(OR(A242="",A242="fin"),"",IF(ISNA(MATCH($F$3,OFFSET(Recettes!$F$2:$F$5000,B242,0),0)),"fin",MATCH($F$3,OFFSET(Recettes!$F$2:$F$5000,B242,0),0)))</f>
        <v/>
      </c>
      <c r="B243" t="str">
        <f t="shared" ca="1" si="3"/>
        <v/>
      </c>
      <c r="D243" s="79" t="str" cm="1">
        <f t="array" aca="1" ref="D243" ca="1">IF(AND($A243&lt;&gt;"",$A243&lt;&gt;"fin"),IF(INDEX(Recettes!$A$2:$O$5000,$B243,D$1)="","",INDEX(Recettes!$A$2:$O$5000,$B243,D$1)),"")</f>
        <v/>
      </c>
      <c r="E243" t="str" cm="1">
        <f t="array" aca="1" ref="E243" ca="1">IF(AND($A243&lt;&gt;"",$A243&lt;&gt;"fin"),IF(INDEX(Recettes!$A$2:$O$5000,$B243,E$1)="","",INDEX(Recettes!$A$2:$O$5000,$B243,E$1)),"")</f>
        <v/>
      </c>
      <c r="F243" t="str" cm="1">
        <f t="array" aca="1" ref="F243" ca="1">IF(AND($A243&lt;&gt;"",$A243&lt;&gt;"fin"),IF(INDEX(Recettes!$A$2:$O$5000,$B243,F$1)="","",INDEX(Recettes!$A$2:$O$5000,$B243,F$1)),"")</f>
        <v/>
      </c>
      <c r="G243" s="13" t="str" cm="1">
        <f t="array" aca="1" ref="G243" ca="1">IF(AND($A243&lt;&gt;"",$A243&lt;&gt;"fin"),IF(INDEX(Recettes!$A$2:$O$5000,$B243,G$1)="","",INDEX(Recettes!$A$2:$O$5000,$B243,G$1)),"")</f>
        <v/>
      </c>
      <c r="H243" s="11" t="str" cm="1">
        <f t="array" aca="1" ref="H243" ca="1">IF(AND($A243&lt;&gt;"",$A243&lt;&gt;"fin"),IF(INDEX(Recettes!$A$2:$O$5000,$B243,H$1)="","",INDEX(Recettes!$A$2:$O$5000,$B243,H$1)),"")</f>
        <v/>
      </c>
      <c r="I243" t="str" cm="1">
        <f t="array" aca="1" ref="I243" ca="1">IF(AND($A243&lt;&gt;"",$A243&lt;&gt;"fin"),IF(INDEX(Recettes!$A$2:$O$5000,$B243,I$1)="","",INDEX(Recettes!$A$2:$O$5000,$B243,I$1)),"")</f>
        <v/>
      </c>
      <c r="J243" s="81" t="str" cm="1">
        <f t="array" aca="1" ref="J243" ca="1">IF(AND($A243&lt;&gt;"",$A243&lt;&gt;"fin"),IF(INDEX(Recettes!$A$2:$O$5000,$B243,J$1)="","",INDEX(Recettes!$A$2:$O$5000,$B243,J$1)),"")</f>
        <v/>
      </c>
      <c r="K243" s="81" t="str" cm="1">
        <f t="array" aca="1" ref="K243" ca="1">IF(AND($A243&lt;&gt;"",$A243&lt;&gt;"fin"),IF(INDEX(Recettes!$A$2:$T$5000,$B243,K$1)="","",INDEX(Recettes!$A$2:$T$5000,$B243,K$1)),"")</f>
        <v/>
      </c>
      <c r="L243" s="81" t="str" cm="1">
        <f t="array" aca="1" ref="L243" ca="1">IF(AND($A243&lt;&gt;"",$A243&lt;&gt;"fin"),IF(INDEX(Recettes!$A$2:$T$5000,$B243,L$1)="","",INDEX(Recettes!$A$2:$T$5000,$B243,L$1)),"")</f>
        <v/>
      </c>
      <c r="M243" s="81" t="str" cm="1">
        <f t="array" aca="1" ref="M243" ca="1">IF(AND($A243&lt;&gt;"",$A243&lt;&gt;"fin"),IF(INDEX(Recettes!$A$2:$T$5000,$B243,M$1)="","",INDEX(Recettes!$A$2:$T$5000,$B243,M$1)),"")</f>
        <v/>
      </c>
      <c r="N243" s="81" t="str" cm="1">
        <f t="array" aca="1" ref="N243" ca="1">IF(AND($A243&lt;&gt;"",$A243&lt;&gt;"fin"),IF(INDEX(Recettes!$A$2:$T$5000,$B243,N$1)="","",INDEX(Recettes!$A$2:$T$5000,$B243,N$1)),"")</f>
        <v/>
      </c>
      <c r="O243" s="81" t="str" cm="1">
        <f t="array" aca="1" ref="O243" ca="1">IF(AND($A243&lt;&gt;"",$A243&lt;&gt;"fin"),IF(INDEX(Recettes!$A$2:$T$5000,$B243,O$1)="","",INDEX(Recettes!$A$2:$T$5000,$B243,O$1)),"")</f>
        <v/>
      </c>
      <c r="P243" s="81" t="str" cm="1">
        <f t="array" aca="1" ref="P243" ca="1">IF(AND($A243&lt;&gt;"",$A243&lt;&gt;"fin"),IF(INDEX(Recettes!$A$2:$T$5000,$B243,P$1)="","",INDEX(Recettes!$A$2:$T$5000,$B243,P$1)),"")</f>
        <v/>
      </c>
      <c r="Q243" s="81" t="str" cm="1">
        <f t="array" aca="1" ref="Q243" ca="1">IF(AND($A243&lt;&gt;"",$A243&lt;&gt;"fin"),IF(INDEX(Recettes!$A$2:$T$5000,$B243,Q$1)="","",INDEX(Recettes!$A$2:$T$5000,$B243,Q$1)),"")</f>
        <v/>
      </c>
      <c r="R243" s="81" t="str" cm="1">
        <f t="array" aca="1" ref="R243" ca="1">IF(AND($A243&lt;&gt;"",$A243&lt;&gt;"fin"),IF(INDEX(Recettes!$A$2:$T$5000,$B243,R$1)="","",INDEX(Recettes!$A$2:$T$5000,$B243,R$1)),"")</f>
        <v/>
      </c>
      <c r="S243" s="81" t="str" cm="1">
        <f t="array" aca="1" ref="S243" ca="1">IF(AND($A243&lt;&gt;"",$A243&lt;&gt;"fin"),IF(INDEX(Recettes!$A$2:$T$5000,$B243,S$1)="","",INDEX(Recettes!$A$2:$T$5000,$B243,S$1)),"")</f>
        <v/>
      </c>
      <c r="T243" s="81" t="str" cm="1">
        <f t="array" aca="1" ref="T243" ca="1">IF(AND($A243&lt;&gt;"",$A243&lt;&gt;"fin"),IF(INDEX(Recettes!$A$2:$T$5000,$B243,T$1)="","",INDEX(Recettes!$A$2:$T$5000,$B243,T$1)),"")</f>
        <v/>
      </c>
    </row>
    <row r="244" spans="1:20" x14ac:dyDescent="0.25">
      <c r="A244" t="str">
        <f ca="1">IF(OR(A243="",A243="fin"),"",IF(ISNA(MATCH($F$3,OFFSET(Recettes!$F$2:$F$5000,B243,0),0)),"fin",MATCH($F$3,OFFSET(Recettes!$F$2:$F$5000,B243,0),0)))</f>
        <v/>
      </c>
      <c r="B244" t="str">
        <f t="shared" ca="1" si="3"/>
        <v/>
      </c>
      <c r="D244" s="79" t="str" cm="1">
        <f t="array" aca="1" ref="D244" ca="1">IF(AND($A244&lt;&gt;"",$A244&lt;&gt;"fin"),IF(INDEX(Recettes!$A$2:$O$5000,$B244,D$1)="","",INDEX(Recettes!$A$2:$O$5000,$B244,D$1)),"")</f>
        <v/>
      </c>
      <c r="E244" t="str" cm="1">
        <f t="array" aca="1" ref="E244" ca="1">IF(AND($A244&lt;&gt;"",$A244&lt;&gt;"fin"),IF(INDEX(Recettes!$A$2:$O$5000,$B244,E$1)="","",INDEX(Recettes!$A$2:$O$5000,$B244,E$1)),"")</f>
        <v/>
      </c>
      <c r="F244" t="str" cm="1">
        <f t="array" aca="1" ref="F244" ca="1">IF(AND($A244&lt;&gt;"",$A244&lt;&gt;"fin"),IF(INDEX(Recettes!$A$2:$O$5000,$B244,F$1)="","",INDEX(Recettes!$A$2:$O$5000,$B244,F$1)),"")</f>
        <v/>
      </c>
      <c r="G244" s="13" t="str" cm="1">
        <f t="array" aca="1" ref="G244" ca="1">IF(AND($A244&lt;&gt;"",$A244&lt;&gt;"fin"),IF(INDEX(Recettes!$A$2:$O$5000,$B244,G$1)="","",INDEX(Recettes!$A$2:$O$5000,$B244,G$1)),"")</f>
        <v/>
      </c>
      <c r="H244" s="11" t="str" cm="1">
        <f t="array" aca="1" ref="H244" ca="1">IF(AND($A244&lt;&gt;"",$A244&lt;&gt;"fin"),IF(INDEX(Recettes!$A$2:$O$5000,$B244,H$1)="","",INDEX(Recettes!$A$2:$O$5000,$B244,H$1)),"")</f>
        <v/>
      </c>
      <c r="I244" t="str" cm="1">
        <f t="array" aca="1" ref="I244" ca="1">IF(AND($A244&lt;&gt;"",$A244&lt;&gt;"fin"),IF(INDEX(Recettes!$A$2:$O$5000,$B244,I$1)="","",INDEX(Recettes!$A$2:$O$5000,$B244,I$1)),"")</f>
        <v/>
      </c>
      <c r="J244" s="81" t="str" cm="1">
        <f t="array" aca="1" ref="J244" ca="1">IF(AND($A244&lt;&gt;"",$A244&lt;&gt;"fin"),IF(INDEX(Recettes!$A$2:$O$5000,$B244,J$1)="","",INDEX(Recettes!$A$2:$O$5000,$B244,J$1)),"")</f>
        <v/>
      </c>
      <c r="K244" s="81" t="str" cm="1">
        <f t="array" aca="1" ref="K244" ca="1">IF(AND($A244&lt;&gt;"",$A244&lt;&gt;"fin"),IF(INDEX(Recettes!$A$2:$T$5000,$B244,K$1)="","",INDEX(Recettes!$A$2:$T$5000,$B244,K$1)),"")</f>
        <v/>
      </c>
      <c r="L244" s="81" t="str" cm="1">
        <f t="array" aca="1" ref="L244" ca="1">IF(AND($A244&lt;&gt;"",$A244&lt;&gt;"fin"),IF(INDEX(Recettes!$A$2:$T$5000,$B244,L$1)="","",INDEX(Recettes!$A$2:$T$5000,$B244,L$1)),"")</f>
        <v/>
      </c>
      <c r="M244" s="81" t="str" cm="1">
        <f t="array" aca="1" ref="M244" ca="1">IF(AND($A244&lt;&gt;"",$A244&lt;&gt;"fin"),IF(INDEX(Recettes!$A$2:$T$5000,$B244,M$1)="","",INDEX(Recettes!$A$2:$T$5000,$B244,M$1)),"")</f>
        <v/>
      </c>
      <c r="N244" s="81" t="str" cm="1">
        <f t="array" aca="1" ref="N244" ca="1">IF(AND($A244&lt;&gt;"",$A244&lt;&gt;"fin"),IF(INDEX(Recettes!$A$2:$T$5000,$B244,N$1)="","",INDEX(Recettes!$A$2:$T$5000,$B244,N$1)),"")</f>
        <v/>
      </c>
      <c r="O244" s="81" t="str" cm="1">
        <f t="array" aca="1" ref="O244" ca="1">IF(AND($A244&lt;&gt;"",$A244&lt;&gt;"fin"),IF(INDEX(Recettes!$A$2:$T$5000,$B244,O$1)="","",INDEX(Recettes!$A$2:$T$5000,$B244,O$1)),"")</f>
        <v/>
      </c>
      <c r="P244" s="81" t="str" cm="1">
        <f t="array" aca="1" ref="P244" ca="1">IF(AND($A244&lt;&gt;"",$A244&lt;&gt;"fin"),IF(INDEX(Recettes!$A$2:$T$5000,$B244,P$1)="","",INDEX(Recettes!$A$2:$T$5000,$B244,P$1)),"")</f>
        <v/>
      </c>
      <c r="Q244" s="81" t="str" cm="1">
        <f t="array" aca="1" ref="Q244" ca="1">IF(AND($A244&lt;&gt;"",$A244&lt;&gt;"fin"),IF(INDEX(Recettes!$A$2:$T$5000,$B244,Q$1)="","",INDEX(Recettes!$A$2:$T$5000,$B244,Q$1)),"")</f>
        <v/>
      </c>
      <c r="R244" s="81" t="str" cm="1">
        <f t="array" aca="1" ref="R244" ca="1">IF(AND($A244&lt;&gt;"",$A244&lt;&gt;"fin"),IF(INDEX(Recettes!$A$2:$T$5000,$B244,R$1)="","",INDEX(Recettes!$A$2:$T$5000,$B244,R$1)),"")</f>
        <v/>
      </c>
      <c r="S244" s="81" t="str" cm="1">
        <f t="array" aca="1" ref="S244" ca="1">IF(AND($A244&lt;&gt;"",$A244&lt;&gt;"fin"),IF(INDEX(Recettes!$A$2:$T$5000,$B244,S$1)="","",INDEX(Recettes!$A$2:$T$5000,$B244,S$1)),"")</f>
        <v/>
      </c>
      <c r="T244" s="81" t="str" cm="1">
        <f t="array" aca="1" ref="T244" ca="1">IF(AND($A244&lt;&gt;"",$A244&lt;&gt;"fin"),IF(INDEX(Recettes!$A$2:$T$5000,$B244,T$1)="","",INDEX(Recettes!$A$2:$T$5000,$B244,T$1)),"")</f>
        <v/>
      </c>
    </row>
    <row r="245" spans="1:20" x14ac:dyDescent="0.25">
      <c r="A245" t="str">
        <f ca="1">IF(OR(A244="",A244="fin"),"",IF(ISNA(MATCH($F$3,OFFSET(Recettes!$F$2:$F$5000,B244,0),0)),"fin",MATCH($F$3,OFFSET(Recettes!$F$2:$F$5000,B244,0),0)))</f>
        <v/>
      </c>
      <c r="B245" t="str">
        <f t="shared" ca="1" si="3"/>
        <v/>
      </c>
      <c r="D245" s="79" t="str" cm="1">
        <f t="array" aca="1" ref="D245" ca="1">IF(AND($A245&lt;&gt;"",$A245&lt;&gt;"fin"),IF(INDEX(Recettes!$A$2:$O$5000,$B245,D$1)="","",INDEX(Recettes!$A$2:$O$5000,$B245,D$1)),"")</f>
        <v/>
      </c>
      <c r="E245" t="str" cm="1">
        <f t="array" aca="1" ref="E245" ca="1">IF(AND($A245&lt;&gt;"",$A245&lt;&gt;"fin"),IF(INDEX(Recettes!$A$2:$O$5000,$B245,E$1)="","",INDEX(Recettes!$A$2:$O$5000,$B245,E$1)),"")</f>
        <v/>
      </c>
      <c r="F245" t="str" cm="1">
        <f t="array" aca="1" ref="F245" ca="1">IF(AND($A245&lt;&gt;"",$A245&lt;&gt;"fin"),IF(INDEX(Recettes!$A$2:$O$5000,$B245,F$1)="","",INDEX(Recettes!$A$2:$O$5000,$B245,F$1)),"")</f>
        <v/>
      </c>
      <c r="G245" s="13" t="str" cm="1">
        <f t="array" aca="1" ref="G245" ca="1">IF(AND($A245&lt;&gt;"",$A245&lt;&gt;"fin"),IF(INDEX(Recettes!$A$2:$O$5000,$B245,G$1)="","",INDEX(Recettes!$A$2:$O$5000,$B245,G$1)),"")</f>
        <v/>
      </c>
      <c r="H245" s="11" t="str" cm="1">
        <f t="array" aca="1" ref="H245" ca="1">IF(AND($A245&lt;&gt;"",$A245&lt;&gt;"fin"),IF(INDEX(Recettes!$A$2:$O$5000,$B245,H$1)="","",INDEX(Recettes!$A$2:$O$5000,$B245,H$1)),"")</f>
        <v/>
      </c>
      <c r="I245" t="str" cm="1">
        <f t="array" aca="1" ref="I245" ca="1">IF(AND($A245&lt;&gt;"",$A245&lt;&gt;"fin"),IF(INDEX(Recettes!$A$2:$O$5000,$B245,I$1)="","",INDEX(Recettes!$A$2:$O$5000,$B245,I$1)),"")</f>
        <v/>
      </c>
      <c r="J245" s="81" t="str" cm="1">
        <f t="array" aca="1" ref="J245" ca="1">IF(AND($A245&lt;&gt;"",$A245&lt;&gt;"fin"),IF(INDEX(Recettes!$A$2:$O$5000,$B245,J$1)="","",INDEX(Recettes!$A$2:$O$5000,$B245,J$1)),"")</f>
        <v/>
      </c>
      <c r="K245" s="81" t="str" cm="1">
        <f t="array" aca="1" ref="K245" ca="1">IF(AND($A245&lt;&gt;"",$A245&lt;&gt;"fin"),IF(INDEX(Recettes!$A$2:$T$5000,$B245,K$1)="","",INDEX(Recettes!$A$2:$T$5000,$B245,K$1)),"")</f>
        <v/>
      </c>
      <c r="L245" s="81" t="str" cm="1">
        <f t="array" aca="1" ref="L245" ca="1">IF(AND($A245&lt;&gt;"",$A245&lt;&gt;"fin"),IF(INDEX(Recettes!$A$2:$T$5000,$B245,L$1)="","",INDEX(Recettes!$A$2:$T$5000,$B245,L$1)),"")</f>
        <v/>
      </c>
      <c r="M245" s="81" t="str" cm="1">
        <f t="array" aca="1" ref="M245" ca="1">IF(AND($A245&lt;&gt;"",$A245&lt;&gt;"fin"),IF(INDEX(Recettes!$A$2:$T$5000,$B245,M$1)="","",INDEX(Recettes!$A$2:$T$5000,$B245,M$1)),"")</f>
        <v/>
      </c>
      <c r="N245" s="81" t="str" cm="1">
        <f t="array" aca="1" ref="N245" ca="1">IF(AND($A245&lt;&gt;"",$A245&lt;&gt;"fin"),IF(INDEX(Recettes!$A$2:$T$5000,$B245,N$1)="","",INDEX(Recettes!$A$2:$T$5000,$B245,N$1)),"")</f>
        <v/>
      </c>
      <c r="O245" s="81" t="str" cm="1">
        <f t="array" aca="1" ref="O245" ca="1">IF(AND($A245&lt;&gt;"",$A245&lt;&gt;"fin"),IF(INDEX(Recettes!$A$2:$T$5000,$B245,O$1)="","",INDEX(Recettes!$A$2:$T$5000,$B245,O$1)),"")</f>
        <v/>
      </c>
      <c r="P245" s="81" t="str" cm="1">
        <f t="array" aca="1" ref="P245" ca="1">IF(AND($A245&lt;&gt;"",$A245&lt;&gt;"fin"),IF(INDEX(Recettes!$A$2:$T$5000,$B245,P$1)="","",INDEX(Recettes!$A$2:$T$5000,$B245,P$1)),"")</f>
        <v/>
      </c>
      <c r="Q245" s="81" t="str" cm="1">
        <f t="array" aca="1" ref="Q245" ca="1">IF(AND($A245&lt;&gt;"",$A245&lt;&gt;"fin"),IF(INDEX(Recettes!$A$2:$T$5000,$B245,Q$1)="","",INDEX(Recettes!$A$2:$T$5000,$B245,Q$1)),"")</f>
        <v/>
      </c>
      <c r="R245" s="81" t="str" cm="1">
        <f t="array" aca="1" ref="R245" ca="1">IF(AND($A245&lt;&gt;"",$A245&lt;&gt;"fin"),IF(INDEX(Recettes!$A$2:$T$5000,$B245,R$1)="","",INDEX(Recettes!$A$2:$T$5000,$B245,R$1)),"")</f>
        <v/>
      </c>
      <c r="S245" s="81" t="str" cm="1">
        <f t="array" aca="1" ref="S245" ca="1">IF(AND($A245&lt;&gt;"",$A245&lt;&gt;"fin"),IF(INDEX(Recettes!$A$2:$T$5000,$B245,S$1)="","",INDEX(Recettes!$A$2:$T$5000,$B245,S$1)),"")</f>
        <v/>
      </c>
      <c r="T245" s="81" t="str" cm="1">
        <f t="array" aca="1" ref="T245" ca="1">IF(AND($A245&lt;&gt;"",$A245&lt;&gt;"fin"),IF(INDEX(Recettes!$A$2:$T$5000,$B245,T$1)="","",INDEX(Recettes!$A$2:$T$5000,$B245,T$1)),"")</f>
        <v/>
      </c>
    </row>
    <row r="246" spans="1:20" x14ac:dyDescent="0.25">
      <c r="A246" t="str">
        <f ca="1">IF(OR(A245="",A245="fin"),"",IF(ISNA(MATCH($F$3,OFFSET(Recettes!$F$2:$F$5000,B245,0),0)),"fin",MATCH($F$3,OFFSET(Recettes!$F$2:$F$5000,B245,0),0)))</f>
        <v/>
      </c>
      <c r="B246" t="str">
        <f t="shared" ca="1" si="3"/>
        <v/>
      </c>
      <c r="D246" s="79" t="str" cm="1">
        <f t="array" aca="1" ref="D246" ca="1">IF(AND($A246&lt;&gt;"",$A246&lt;&gt;"fin"),IF(INDEX(Recettes!$A$2:$O$5000,$B246,D$1)="","",INDEX(Recettes!$A$2:$O$5000,$B246,D$1)),"")</f>
        <v/>
      </c>
      <c r="E246" t="str" cm="1">
        <f t="array" aca="1" ref="E246" ca="1">IF(AND($A246&lt;&gt;"",$A246&lt;&gt;"fin"),IF(INDEX(Recettes!$A$2:$O$5000,$B246,E$1)="","",INDEX(Recettes!$A$2:$O$5000,$B246,E$1)),"")</f>
        <v/>
      </c>
      <c r="F246" t="str" cm="1">
        <f t="array" aca="1" ref="F246" ca="1">IF(AND($A246&lt;&gt;"",$A246&lt;&gt;"fin"),IF(INDEX(Recettes!$A$2:$O$5000,$B246,F$1)="","",INDEX(Recettes!$A$2:$O$5000,$B246,F$1)),"")</f>
        <v/>
      </c>
      <c r="G246" s="13" t="str" cm="1">
        <f t="array" aca="1" ref="G246" ca="1">IF(AND($A246&lt;&gt;"",$A246&lt;&gt;"fin"),IF(INDEX(Recettes!$A$2:$O$5000,$B246,G$1)="","",INDEX(Recettes!$A$2:$O$5000,$B246,G$1)),"")</f>
        <v/>
      </c>
      <c r="H246" s="11" t="str" cm="1">
        <f t="array" aca="1" ref="H246" ca="1">IF(AND($A246&lt;&gt;"",$A246&lt;&gt;"fin"),IF(INDEX(Recettes!$A$2:$O$5000,$B246,H$1)="","",INDEX(Recettes!$A$2:$O$5000,$B246,H$1)),"")</f>
        <v/>
      </c>
      <c r="I246" t="str" cm="1">
        <f t="array" aca="1" ref="I246" ca="1">IF(AND($A246&lt;&gt;"",$A246&lt;&gt;"fin"),IF(INDEX(Recettes!$A$2:$O$5000,$B246,I$1)="","",INDEX(Recettes!$A$2:$O$5000,$B246,I$1)),"")</f>
        <v/>
      </c>
      <c r="J246" s="81" t="str" cm="1">
        <f t="array" aca="1" ref="J246" ca="1">IF(AND($A246&lt;&gt;"",$A246&lt;&gt;"fin"),IF(INDEX(Recettes!$A$2:$O$5000,$B246,J$1)="","",INDEX(Recettes!$A$2:$O$5000,$B246,J$1)),"")</f>
        <v/>
      </c>
      <c r="K246" s="81" t="str" cm="1">
        <f t="array" aca="1" ref="K246" ca="1">IF(AND($A246&lt;&gt;"",$A246&lt;&gt;"fin"),IF(INDEX(Recettes!$A$2:$T$5000,$B246,K$1)="","",INDEX(Recettes!$A$2:$T$5000,$B246,K$1)),"")</f>
        <v/>
      </c>
      <c r="L246" s="81" t="str" cm="1">
        <f t="array" aca="1" ref="L246" ca="1">IF(AND($A246&lt;&gt;"",$A246&lt;&gt;"fin"),IF(INDEX(Recettes!$A$2:$T$5000,$B246,L$1)="","",INDEX(Recettes!$A$2:$T$5000,$B246,L$1)),"")</f>
        <v/>
      </c>
      <c r="M246" s="81" t="str" cm="1">
        <f t="array" aca="1" ref="M246" ca="1">IF(AND($A246&lt;&gt;"",$A246&lt;&gt;"fin"),IF(INDEX(Recettes!$A$2:$T$5000,$B246,M$1)="","",INDEX(Recettes!$A$2:$T$5000,$B246,M$1)),"")</f>
        <v/>
      </c>
      <c r="N246" s="81" t="str" cm="1">
        <f t="array" aca="1" ref="N246" ca="1">IF(AND($A246&lt;&gt;"",$A246&lt;&gt;"fin"),IF(INDEX(Recettes!$A$2:$T$5000,$B246,N$1)="","",INDEX(Recettes!$A$2:$T$5000,$B246,N$1)),"")</f>
        <v/>
      </c>
      <c r="O246" s="81" t="str" cm="1">
        <f t="array" aca="1" ref="O246" ca="1">IF(AND($A246&lt;&gt;"",$A246&lt;&gt;"fin"),IF(INDEX(Recettes!$A$2:$T$5000,$B246,O$1)="","",INDEX(Recettes!$A$2:$T$5000,$B246,O$1)),"")</f>
        <v/>
      </c>
      <c r="P246" s="81" t="str" cm="1">
        <f t="array" aca="1" ref="P246" ca="1">IF(AND($A246&lt;&gt;"",$A246&lt;&gt;"fin"),IF(INDEX(Recettes!$A$2:$T$5000,$B246,P$1)="","",INDEX(Recettes!$A$2:$T$5000,$B246,P$1)),"")</f>
        <v/>
      </c>
      <c r="Q246" s="81" t="str" cm="1">
        <f t="array" aca="1" ref="Q246" ca="1">IF(AND($A246&lt;&gt;"",$A246&lt;&gt;"fin"),IF(INDEX(Recettes!$A$2:$T$5000,$B246,Q$1)="","",INDEX(Recettes!$A$2:$T$5000,$B246,Q$1)),"")</f>
        <v/>
      </c>
      <c r="R246" s="81" t="str" cm="1">
        <f t="array" aca="1" ref="R246" ca="1">IF(AND($A246&lt;&gt;"",$A246&lt;&gt;"fin"),IF(INDEX(Recettes!$A$2:$T$5000,$B246,R$1)="","",INDEX(Recettes!$A$2:$T$5000,$B246,R$1)),"")</f>
        <v/>
      </c>
      <c r="S246" s="81" t="str" cm="1">
        <f t="array" aca="1" ref="S246" ca="1">IF(AND($A246&lt;&gt;"",$A246&lt;&gt;"fin"),IF(INDEX(Recettes!$A$2:$T$5000,$B246,S$1)="","",INDEX(Recettes!$A$2:$T$5000,$B246,S$1)),"")</f>
        <v/>
      </c>
      <c r="T246" s="81" t="str" cm="1">
        <f t="array" aca="1" ref="T246" ca="1">IF(AND($A246&lt;&gt;"",$A246&lt;&gt;"fin"),IF(INDEX(Recettes!$A$2:$T$5000,$B246,T$1)="","",INDEX(Recettes!$A$2:$T$5000,$B246,T$1)),"")</f>
        <v/>
      </c>
    </row>
    <row r="247" spans="1:20" x14ac:dyDescent="0.25">
      <c r="A247" t="str">
        <f ca="1">IF(OR(A246="",A246="fin"),"",IF(ISNA(MATCH($F$3,OFFSET(Recettes!$F$2:$F$5000,B246,0),0)),"fin",MATCH($F$3,OFFSET(Recettes!$F$2:$F$5000,B246,0),0)))</f>
        <v/>
      </c>
      <c r="B247" t="str">
        <f t="shared" ca="1" si="3"/>
        <v/>
      </c>
      <c r="D247" s="79" t="str" cm="1">
        <f t="array" aca="1" ref="D247" ca="1">IF(AND($A247&lt;&gt;"",$A247&lt;&gt;"fin"),IF(INDEX(Recettes!$A$2:$O$5000,$B247,D$1)="","",INDEX(Recettes!$A$2:$O$5000,$B247,D$1)),"")</f>
        <v/>
      </c>
      <c r="E247" t="str" cm="1">
        <f t="array" aca="1" ref="E247" ca="1">IF(AND($A247&lt;&gt;"",$A247&lt;&gt;"fin"),IF(INDEX(Recettes!$A$2:$O$5000,$B247,E$1)="","",INDEX(Recettes!$A$2:$O$5000,$B247,E$1)),"")</f>
        <v/>
      </c>
      <c r="F247" t="str" cm="1">
        <f t="array" aca="1" ref="F247" ca="1">IF(AND($A247&lt;&gt;"",$A247&lt;&gt;"fin"),IF(INDEX(Recettes!$A$2:$O$5000,$B247,F$1)="","",INDEX(Recettes!$A$2:$O$5000,$B247,F$1)),"")</f>
        <v/>
      </c>
      <c r="G247" s="13" t="str" cm="1">
        <f t="array" aca="1" ref="G247" ca="1">IF(AND($A247&lt;&gt;"",$A247&lt;&gt;"fin"),IF(INDEX(Recettes!$A$2:$O$5000,$B247,G$1)="","",INDEX(Recettes!$A$2:$O$5000,$B247,G$1)),"")</f>
        <v/>
      </c>
      <c r="H247" s="11" t="str" cm="1">
        <f t="array" aca="1" ref="H247" ca="1">IF(AND($A247&lt;&gt;"",$A247&lt;&gt;"fin"),IF(INDEX(Recettes!$A$2:$O$5000,$B247,H$1)="","",INDEX(Recettes!$A$2:$O$5000,$B247,H$1)),"")</f>
        <v/>
      </c>
      <c r="I247" t="str" cm="1">
        <f t="array" aca="1" ref="I247" ca="1">IF(AND($A247&lt;&gt;"",$A247&lt;&gt;"fin"),IF(INDEX(Recettes!$A$2:$O$5000,$B247,I$1)="","",INDEX(Recettes!$A$2:$O$5000,$B247,I$1)),"")</f>
        <v/>
      </c>
      <c r="J247" s="81" t="str" cm="1">
        <f t="array" aca="1" ref="J247" ca="1">IF(AND($A247&lt;&gt;"",$A247&lt;&gt;"fin"),IF(INDEX(Recettes!$A$2:$O$5000,$B247,J$1)="","",INDEX(Recettes!$A$2:$O$5000,$B247,J$1)),"")</f>
        <v/>
      </c>
      <c r="K247" s="81" t="str" cm="1">
        <f t="array" aca="1" ref="K247" ca="1">IF(AND($A247&lt;&gt;"",$A247&lt;&gt;"fin"),IF(INDEX(Recettes!$A$2:$T$5000,$B247,K$1)="","",INDEX(Recettes!$A$2:$T$5000,$B247,K$1)),"")</f>
        <v/>
      </c>
      <c r="L247" s="81" t="str" cm="1">
        <f t="array" aca="1" ref="L247" ca="1">IF(AND($A247&lt;&gt;"",$A247&lt;&gt;"fin"),IF(INDEX(Recettes!$A$2:$T$5000,$B247,L$1)="","",INDEX(Recettes!$A$2:$T$5000,$B247,L$1)),"")</f>
        <v/>
      </c>
      <c r="M247" s="81" t="str" cm="1">
        <f t="array" aca="1" ref="M247" ca="1">IF(AND($A247&lt;&gt;"",$A247&lt;&gt;"fin"),IF(INDEX(Recettes!$A$2:$T$5000,$B247,M$1)="","",INDEX(Recettes!$A$2:$T$5000,$B247,M$1)),"")</f>
        <v/>
      </c>
      <c r="N247" s="81" t="str" cm="1">
        <f t="array" aca="1" ref="N247" ca="1">IF(AND($A247&lt;&gt;"",$A247&lt;&gt;"fin"),IF(INDEX(Recettes!$A$2:$T$5000,$B247,N$1)="","",INDEX(Recettes!$A$2:$T$5000,$B247,N$1)),"")</f>
        <v/>
      </c>
      <c r="O247" s="81" t="str" cm="1">
        <f t="array" aca="1" ref="O247" ca="1">IF(AND($A247&lt;&gt;"",$A247&lt;&gt;"fin"),IF(INDEX(Recettes!$A$2:$T$5000,$B247,O$1)="","",INDEX(Recettes!$A$2:$T$5000,$B247,O$1)),"")</f>
        <v/>
      </c>
      <c r="P247" s="81" t="str" cm="1">
        <f t="array" aca="1" ref="P247" ca="1">IF(AND($A247&lt;&gt;"",$A247&lt;&gt;"fin"),IF(INDEX(Recettes!$A$2:$T$5000,$B247,P$1)="","",INDEX(Recettes!$A$2:$T$5000,$B247,P$1)),"")</f>
        <v/>
      </c>
      <c r="Q247" s="81" t="str" cm="1">
        <f t="array" aca="1" ref="Q247" ca="1">IF(AND($A247&lt;&gt;"",$A247&lt;&gt;"fin"),IF(INDEX(Recettes!$A$2:$T$5000,$B247,Q$1)="","",INDEX(Recettes!$A$2:$T$5000,$B247,Q$1)),"")</f>
        <v/>
      </c>
      <c r="R247" s="81" t="str" cm="1">
        <f t="array" aca="1" ref="R247" ca="1">IF(AND($A247&lt;&gt;"",$A247&lt;&gt;"fin"),IF(INDEX(Recettes!$A$2:$T$5000,$B247,R$1)="","",INDEX(Recettes!$A$2:$T$5000,$B247,R$1)),"")</f>
        <v/>
      </c>
      <c r="S247" s="81" t="str" cm="1">
        <f t="array" aca="1" ref="S247" ca="1">IF(AND($A247&lt;&gt;"",$A247&lt;&gt;"fin"),IF(INDEX(Recettes!$A$2:$T$5000,$B247,S$1)="","",INDEX(Recettes!$A$2:$T$5000,$B247,S$1)),"")</f>
        <v/>
      </c>
      <c r="T247" s="81" t="str" cm="1">
        <f t="array" aca="1" ref="T247" ca="1">IF(AND($A247&lt;&gt;"",$A247&lt;&gt;"fin"),IF(INDEX(Recettes!$A$2:$T$5000,$B247,T$1)="","",INDEX(Recettes!$A$2:$T$5000,$B247,T$1)),"")</f>
        <v/>
      </c>
    </row>
    <row r="248" spans="1:20" x14ac:dyDescent="0.25">
      <c r="A248" t="str">
        <f ca="1">IF(OR(A247="",A247="fin"),"",IF(ISNA(MATCH($F$3,OFFSET(Recettes!$F$2:$F$5000,B247,0),0)),"fin",MATCH($F$3,OFFSET(Recettes!$F$2:$F$5000,B247,0),0)))</f>
        <v/>
      </c>
      <c r="B248" t="str">
        <f t="shared" ca="1" si="3"/>
        <v/>
      </c>
      <c r="D248" s="79" t="str" cm="1">
        <f t="array" aca="1" ref="D248" ca="1">IF(AND($A248&lt;&gt;"",$A248&lt;&gt;"fin"),IF(INDEX(Recettes!$A$2:$O$5000,$B248,D$1)="","",INDEX(Recettes!$A$2:$O$5000,$B248,D$1)),"")</f>
        <v/>
      </c>
      <c r="E248" t="str" cm="1">
        <f t="array" aca="1" ref="E248" ca="1">IF(AND($A248&lt;&gt;"",$A248&lt;&gt;"fin"),IF(INDEX(Recettes!$A$2:$O$5000,$B248,E$1)="","",INDEX(Recettes!$A$2:$O$5000,$B248,E$1)),"")</f>
        <v/>
      </c>
      <c r="F248" t="str" cm="1">
        <f t="array" aca="1" ref="F248" ca="1">IF(AND($A248&lt;&gt;"",$A248&lt;&gt;"fin"),IF(INDEX(Recettes!$A$2:$O$5000,$B248,F$1)="","",INDEX(Recettes!$A$2:$O$5000,$B248,F$1)),"")</f>
        <v/>
      </c>
      <c r="G248" s="13" t="str" cm="1">
        <f t="array" aca="1" ref="G248" ca="1">IF(AND($A248&lt;&gt;"",$A248&lt;&gt;"fin"),IF(INDEX(Recettes!$A$2:$O$5000,$B248,G$1)="","",INDEX(Recettes!$A$2:$O$5000,$B248,G$1)),"")</f>
        <v/>
      </c>
      <c r="H248" s="11" t="str" cm="1">
        <f t="array" aca="1" ref="H248" ca="1">IF(AND($A248&lt;&gt;"",$A248&lt;&gt;"fin"),IF(INDEX(Recettes!$A$2:$O$5000,$B248,H$1)="","",INDEX(Recettes!$A$2:$O$5000,$B248,H$1)),"")</f>
        <v/>
      </c>
      <c r="I248" t="str" cm="1">
        <f t="array" aca="1" ref="I248" ca="1">IF(AND($A248&lt;&gt;"",$A248&lt;&gt;"fin"),IF(INDEX(Recettes!$A$2:$O$5000,$B248,I$1)="","",INDEX(Recettes!$A$2:$O$5000,$B248,I$1)),"")</f>
        <v/>
      </c>
      <c r="J248" s="81" t="str" cm="1">
        <f t="array" aca="1" ref="J248" ca="1">IF(AND($A248&lt;&gt;"",$A248&lt;&gt;"fin"),IF(INDEX(Recettes!$A$2:$O$5000,$B248,J$1)="","",INDEX(Recettes!$A$2:$O$5000,$B248,J$1)),"")</f>
        <v/>
      </c>
      <c r="K248" s="81" t="str" cm="1">
        <f t="array" aca="1" ref="K248" ca="1">IF(AND($A248&lt;&gt;"",$A248&lt;&gt;"fin"),IF(INDEX(Recettes!$A$2:$T$5000,$B248,K$1)="","",INDEX(Recettes!$A$2:$T$5000,$B248,K$1)),"")</f>
        <v/>
      </c>
      <c r="L248" s="81" t="str" cm="1">
        <f t="array" aca="1" ref="L248" ca="1">IF(AND($A248&lt;&gt;"",$A248&lt;&gt;"fin"),IF(INDEX(Recettes!$A$2:$T$5000,$B248,L$1)="","",INDEX(Recettes!$A$2:$T$5000,$B248,L$1)),"")</f>
        <v/>
      </c>
      <c r="M248" s="81" t="str" cm="1">
        <f t="array" aca="1" ref="M248" ca="1">IF(AND($A248&lt;&gt;"",$A248&lt;&gt;"fin"),IF(INDEX(Recettes!$A$2:$T$5000,$B248,M$1)="","",INDEX(Recettes!$A$2:$T$5000,$B248,M$1)),"")</f>
        <v/>
      </c>
      <c r="N248" s="81" t="str" cm="1">
        <f t="array" aca="1" ref="N248" ca="1">IF(AND($A248&lt;&gt;"",$A248&lt;&gt;"fin"),IF(INDEX(Recettes!$A$2:$T$5000,$B248,N$1)="","",INDEX(Recettes!$A$2:$T$5000,$B248,N$1)),"")</f>
        <v/>
      </c>
      <c r="O248" s="81" t="str" cm="1">
        <f t="array" aca="1" ref="O248" ca="1">IF(AND($A248&lt;&gt;"",$A248&lt;&gt;"fin"),IF(INDEX(Recettes!$A$2:$T$5000,$B248,O$1)="","",INDEX(Recettes!$A$2:$T$5000,$B248,O$1)),"")</f>
        <v/>
      </c>
      <c r="P248" s="81" t="str" cm="1">
        <f t="array" aca="1" ref="P248" ca="1">IF(AND($A248&lt;&gt;"",$A248&lt;&gt;"fin"),IF(INDEX(Recettes!$A$2:$T$5000,$B248,P$1)="","",INDEX(Recettes!$A$2:$T$5000,$B248,P$1)),"")</f>
        <v/>
      </c>
      <c r="Q248" s="81" t="str" cm="1">
        <f t="array" aca="1" ref="Q248" ca="1">IF(AND($A248&lt;&gt;"",$A248&lt;&gt;"fin"),IF(INDEX(Recettes!$A$2:$T$5000,$B248,Q$1)="","",INDEX(Recettes!$A$2:$T$5000,$B248,Q$1)),"")</f>
        <v/>
      </c>
      <c r="R248" s="81" t="str" cm="1">
        <f t="array" aca="1" ref="R248" ca="1">IF(AND($A248&lt;&gt;"",$A248&lt;&gt;"fin"),IF(INDEX(Recettes!$A$2:$T$5000,$B248,R$1)="","",INDEX(Recettes!$A$2:$T$5000,$B248,R$1)),"")</f>
        <v/>
      </c>
      <c r="S248" s="81" t="str" cm="1">
        <f t="array" aca="1" ref="S248" ca="1">IF(AND($A248&lt;&gt;"",$A248&lt;&gt;"fin"),IF(INDEX(Recettes!$A$2:$T$5000,$B248,S$1)="","",INDEX(Recettes!$A$2:$T$5000,$B248,S$1)),"")</f>
        <v/>
      </c>
      <c r="T248" s="81" t="str" cm="1">
        <f t="array" aca="1" ref="T248" ca="1">IF(AND($A248&lt;&gt;"",$A248&lt;&gt;"fin"),IF(INDEX(Recettes!$A$2:$T$5000,$B248,T$1)="","",INDEX(Recettes!$A$2:$T$5000,$B248,T$1)),"")</f>
        <v/>
      </c>
    </row>
    <row r="249" spans="1:20" x14ac:dyDescent="0.25">
      <c r="A249" t="str">
        <f ca="1">IF(OR(A248="",A248="fin"),"",IF(ISNA(MATCH($F$3,OFFSET(Recettes!$F$2:$F$5000,B248,0),0)),"fin",MATCH($F$3,OFFSET(Recettes!$F$2:$F$5000,B248,0),0)))</f>
        <v/>
      </c>
      <c r="B249" t="str">
        <f t="shared" ca="1" si="3"/>
        <v/>
      </c>
      <c r="D249" s="79" t="str" cm="1">
        <f t="array" aca="1" ref="D249" ca="1">IF(AND($A249&lt;&gt;"",$A249&lt;&gt;"fin"),IF(INDEX(Recettes!$A$2:$O$5000,$B249,D$1)="","",INDEX(Recettes!$A$2:$O$5000,$B249,D$1)),"")</f>
        <v/>
      </c>
      <c r="E249" t="str" cm="1">
        <f t="array" aca="1" ref="E249" ca="1">IF(AND($A249&lt;&gt;"",$A249&lt;&gt;"fin"),IF(INDEX(Recettes!$A$2:$O$5000,$B249,E$1)="","",INDEX(Recettes!$A$2:$O$5000,$B249,E$1)),"")</f>
        <v/>
      </c>
      <c r="F249" t="str" cm="1">
        <f t="array" aca="1" ref="F249" ca="1">IF(AND($A249&lt;&gt;"",$A249&lt;&gt;"fin"),IF(INDEX(Recettes!$A$2:$O$5000,$B249,F$1)="","",INDEX(Recettes!$A$2:$O$5000,$B249,F$1)),"")</f>
        <v/>
      </c>
      <c r="G249" s="13" t="str" cm="1">
        <f t="array" aca="1" ref="G249" ca="1">IF(AND($A249&lt;&gt;"",$A249&lt;&gt;"fin"),IF(INDEX(Recettes!$A$2:$O$5000,$B249,G$1)="","",INDEX(Recettes!$A$2:$O$5000,$B249,G$1)),"")</f>
        <v/>
      </c>
      <c r="H249" s="11" t="str" cm="1">
        <f t="array" aca="1" ref="H249" ca="1">IF(AND($A249&lt;&gt;"",$A249&lt;&gt;"fin"),IF(INDEX(Recettes!$A$2:$O$5000,$B249,H$1)="","",INDEX(Recettes!$A$2:$O$5000,$B249,H$1)),"")</f>
        <v/>
      </c>
      <c r="I249" t="str" cm="1">
        <f t="array" aca="1" ref="I249" ca="1">IF(AND($A249&lt;&gt;"",$A249&lt;&gt;"fin"),IF(INDEX(Recettes!$A$2:$O$5000,$B249,I$1)="","",INDEX(Recettes!$A$2:$O$5000,$B249,I$1)),"")</f>
        <v/>
      </c>
      <c r="J249" s="81" t="str" cm="1">
        <f t="array" aca="1" ref="J249" ca="1">IF(AND($A249&lt;&gt;"",$A249&lt;&gt;"fin"),IF(INDEX(Recettes!$A$2:$O$5000,$B249,J$1)="","",INDEX(Recettes!$A$2:$O$5000,$B249,J$1)),"")</f>
        <v/>
      </c>
      <c r="K249" s="81" t="str" cm="1">
        <f t="array" aca="1" ref="K249" ca="1">IF(AND($A249&lt;&gt;"",$A249&lt;&gt;"fin"),IF(INDEX(Recettes!$A$2:$T$5000,$B249,K$1)="","",INDEX(Recettes!$A$2:$T$5000,$B249,K$1)),"")</f>
        <v/>
      </c>
      <c r="L249" s="81" t="str" cm="1">
        <f t="array" aca="1" ref="L249" ca="1">IF(AND($A249&lt;&gt;"",$A249&lt;&gt;"fin"),IF(INDEX(Recettes!$A$2:$T$5000,$B249,L$1)="","",INDEX(Recettes!$A$2:$T$5000,$B249,L$1)),"")</f>
        <v/>
      </c>
      <c r="M249" s="81" t="str" cm="1">
        <f t="array" aca="1" ref="M249" ca="1">IF(AND($A249&lt;&gt;"",$A249&lt;&gt;"fin"),IF(INDEX(Recettes!$A$2:$T$5000,$B249,M$1)="","",INDEX(Recettes!$A$2:$T$5000,$B249,M$1)),"")</f>
        <v/>
      </c>
      <c r="N249" s="81" t="str" cm="1">
        <f t="array" aca="1" ref="N249" ca="1">IF(AND($A249&lt;&gt;"",$A249&lt;&gt;"fin"),IF(INDEX(Recettes!$A$2:$T$5000,$B249,N$1)="","",INDEX(Recettes!$A$2:$T$5000,$B249,N$1)),"")</f>
        <v/>
      </c>
      <c r="O249" s="81" t="str" cm="1">
        <f t="array" aca="1" ref="O249" ca="1">IF(AND($A249&lt;&gt;"",$A249&lt;&gt;"fin"),IF(INDEX(Recettes!$A$2:$T$5000,$B249,O$1)="","",INDEX(Recettes!$A$2:$T$5000,$B249,O$1)),"")</f>
        <v/>
      </c>
      <c r="P249" s="81" t="str" cm="1">
        <f t="array" aca="1" ref="P249" ca="1">IF(AND($A249&lt;&gt;"",$A249&lt;&gt;"fin"),IF(INDEX(Recettes!$A$2:$T$5000,$B249,P$1)="","",INDEX(Recettes!$A$2:$T$5000,$B249,P$1)),"")</f>
        <v/>
      </c>
      <c r="Q249" s="81" t="str" cm="1">
        <f t="array" aca="1" ref="Q249" ca="1">IF(AND($A249&lt;&gt;"",$A249&lt;&gt;"fin"),IF(INDEX(Recettes!$A$2:$T$5000,$B249,Q$1)="","",INDEX(Recettes!$A$2:$T$5000,$B249,Q$1)),"")</f>
        <v/>
      </c>
      <c r="R249" s="81" t="str" cm="1">
        <f t="array" aca="1" ref="R249" ca="1">IF(AND($A249&lt;&gt;"",$A249&lt;&gt;"fin"),IF(INDEX(Recettes!$A$2:$T$5000,$B249,R$1)="","",INDEX(Recettes!$A$2:$T$5000,$B249,R$1)),"")</f>
        <v/>
      </c>
      <c r="S249" s="81" t="str" cm="1">
        <f t="array" aca="1" ref="S249" ca="1">IF(AND($A249&lt;&gt;"",$A249&lt;&gt;"fin"),IF(INDEX(Recettes!$A$2:$T$5000,$B249,S$1)="","",INDEX(Recettes!$A$2:$T$5000,$B249,S$1)),"")</f>
        <v/>
      </c>
      <c r="T249" s="81" t="str" cm="1">
        <f t="array" aca="1" ref="T249" ca="1">IF(AND($A249&lt;&gt;"",$A249&lt;&gt;"fin"),IF(INDEX(Recettes!$A$2:$T$5000,$B249,T$1)="","",INDEX(Recettes!$A$2:$T$5000,$B249,T$1)),"")</f>
        <v/>
      </c>
    </row>
    <row r="250" spans="1:20" x14ac:dyDescent="0.25">
      <c r="A250" t="str">
        <f ca="1">IF(OR(A249="",A249="fin"),"",IF(ISNA(MATCH($F$3,OFFSET(Recettes!$F$2:$F$5000,B249,0),0)),"fin",MATCH($F$3,OFFSET(Recettes!$F$2:$F$5000,B249,0),0)))</f>
        <v/>
      </c>
      <c r="B250" t="str">
        <f t="shared" ca="1" si="3"/>
        <v/>
      </c>
      <c r="D250" s="79" t="str" cm="1">
        <f t="array" aca="1" ref="D250" ca="1">IF(AND($A250&lt;&gt;"",$A250&lt;&gt;"fin"),IF(INDEX(Recettes!$A$2:$O$5000,$B250,D$1)="","",INDEX(Recettes!$A$2:$O$5000,$B250,D$1)),"")</f>
        <v/>
      </c>
      <c r="E250" t="str" cm="1">
        <f t="array" aca="1" ref="E250" ca="1">IF(AND($A250&lt;&gt;"",$A250&lt;&gt;"fin"),IF(INDEX(Recettes!$A$2:$O$5000,$B250,E$1)="","",INDEX(Recettes!$A$2:$O$5000,$B250,E$1)),"")</f>
        <v/>
      </c>
      <c r="F250" t="str" cm="1">
        <f t="array" aca="1" ref="F250" ca="1">IF(AND($A250&lt;&gt;"",$A250&lt;&gt;"fin"),IF(INDEX(Recettes!$A$2:$O$5000,$B250,F$1)="","",INDEX(Recettes!$A$2:$O$5000,$B250,F$1)),"")</f>
        <v/>
      </c>
      <c r="G250" s="13" t="str" cm="1">
        <f t="array" aca="1" ref="G250" ca="1">IF(AND($A250&lt;&gt;"",$A250&lt;&gt;"fin"),IF(INDEX(Recettes!$A$2:$O$5000,$B250,G$1)="","",INDEX(Recettes!$A$2:$O$5000,$B250,G$1)),"")</f>
        <v/>
      </c>
      <c r="H250" s="11" t="str" cm="1">
        <f t="array" aca="1" ref="H250" ca="1">IF(AND($A250&lt;&gt;"",$A250&lt;&gt;"fin"),IF(INDEX(Recettes!$A$2:$O$5000,$B250,H$1)="","",INDEX(Recettes!$A$2:$O$5000,$B250,H$1)),"")</f>
        <v/>
      </c>
      <c r="I250" t="str" cm="1">
        <f t="array" aca="1" ref="I250" ca="1">IF(AND($A250&lt;&gt;"",$A250&lt;&gt;"fin"),IF(INDEX(Recettes!$A$2:$O$5000,$B250,I$1)="","",INDEX(Recettes!$A$2:$O$5000,$B250,I$1)),"")</f>
        <v/>
      </c>
      <c r="J250" s="81" t="str" cm="1">
        <f t="array" aca="1" ref="J250" ca="1">IF(AND($A250&lt;&gt;"",$A250&lt;&gt;"fin"),IF(INDEX(Recettes!$A$2:$O$5000,$B250,J$1)="","",INDEX(Recettes!$A$2:$O$5000,$B250,J$1)),"")</f>
        <v/>
      </c>
      <c r="K250" s="81" t="str" cm="1">
        <f t="array" aca="1" ref="K250" ca="1">IF(AND($A250&lt;&gt;"",$A250&lt;&gt;"fin"),IF(INDEX(Recettes!$A$2:$T$5000,$B250,K$1)="","",INDEX(Recettes!$A$2:$T$5000,$B250,K$1)),"")</f>
        <v/>
      </c>
      <c r="L250" s="81" t="str" cm="1">
        <f t="array" aca="1" ref="L250" ca="1">IF(AND($A250&lt;&gt;"",$A250&lt;&gt;"fin"),IF(INDEX(Recettes!$A$2:$T$5000,$B250,L$1)="","",INDEX(Recettes!$A$2:$T$5000,$B250,L$1)),"")</f>
        <v/>
      </c>
      <c r="M250" s="81" t="str" cm="1">
        <f t="array" aca="1" ref="M250" ca="1">IF(AND($A250&lt;&gt;"",$A250&lt;&gt;"fin"),IF(INDEX(Recettes!$A$2:$T$5000,$B250,M$1)="","",INDEX(Recettes!$A$2:$T$5000,$B250,M$1)),"")</f>
        <v/>
      </c>
      <c r="N250" s="81" t="str" cm="1">
        <f t="array" aca="1" ref="N250" ca="1">IF(AND($A250&lt;&gt;"",$A250&lt;&gt;"fin"),IF(INDEX(Recettes!$A$2:$T$5000,$B250,N$1)="","",INDEX(Recettes!$A$2:$T$5000,$B250,N$1)),"")</f>
        <v/>
      </c>
      <c r="O250" s="81" t="str" cm="1">
        <f t="array" aca="1" ref="O250" ca="1">IF(AND($A250&lt;&gt;"",$A250&lt;&gt;"fin"),IF(INDEX(Recettes!$A$2:$T$5000,$B250,O$1)="","",INDEX(Recettes!$A$2:$T$5000,$B250,O$1)),"")</f>
        <v/>
      </c>
      <c r="P250" s="81" t="str" cm="1">
        <f t="array" aca="1" ref="P250" ca="1">IF(AND($A250&lt;&gt;"",$A250&lt;&gt;"fin"),IF(INDEX(Recettes!$A$2:$T$5000,$B250,P$1)="","",INDEX(Recettes!$A$2:$T$5000,$B250,P$1)),"")</f>
        <v/>
      </c>
      <c r="Q250" s="81" t="str" cm="1">
        <f t="array" aca="1" ref="Q250" ca="1">IF(AND($A250&lt;&gt;"",$A250&lt;&gt;"fin"),IF(INDEX(Recettes!$A$2:$T$5000,$B250,Q$1)="","",INDEX(Recettes!$A$2:$T$5000,$B250,Q$1)),"")</f>
        <v/>
      </c>
      <c r="R250" s="81" t="str" cm="1">
        <f t="array" aca="1" ref="R250" ca="1">IF(AND($A250&lt;&gt;"",$A250&lt;&gt;"fin"),IF(INDEX(Recettes!$A$2:$T$5000,$B250,R$1)="","",INDEX(Recettes!$A$2:$T$5000,$B250,R$1)),"")</f>
        <v/>
      </c>
      <c r="S250" s="81" t="str" cm="1">
        <f t="array" aca="1" ref="S250" ca="1">IF(AND($A250&lt;&gt;"",$A250&lt;&gt;"fin"),IF(INDEX(Recettes!$A$2:$T$5000,$B250,S$1)="","",INDEX(Recettes!$A$2:$T$5000,$B250,S$1)),"")</f>
        <v/>
      </c>
      <c r="T250" s="81" t="str" cm="1">
        <f t="array" aca="1" ref="T250" ca="1">IF(AND($A250&lt;&gt;"",$A250&lt;&gt;"fin"),IF(INDEX(Recettes!$A$2:$T$5000,$B250,T$1)="","",INDEX(Recettes!$A$2:$T$5000,$B250,T$1)),"")</f>
        <v/>
      </c>
    </row>
    <row r="251" spans="1:20" x14ac:dyDescent="0.25">
      <c r="A251" t="str">
        <f ca="1">IF(OR(A250="",A250="fin"),"",IF(ISNA(MATCH($F$3,OFFSET(Recettes!$F$2:$F$5000,B250,0),0)),"fin",MATCH($F$3,OFFSET(Recettes!$F$2:$F$5000,B250,0),0)))</f>
        <v/>
      </c>
      <c r="B251" t="str">
        <f t="shared" ca="1" si="3"/>
        <v/>
      </c>
      <c r="D251" s="79" t="str" cm="1">
        <f t="array" aca="1" ref="D251" ca="1">IF(AND($A251&lt;&gt;"",$A251&lt;&gt;"fin"),IF(INDEX(Recettes!$A$2:$O$5000,$B251,D$1)="","",INDEX(Recettes!$A$2:$O$5000,$B251,D$1)),"")</f>
        <v/>
      </c>
      <c r="E251" t="str" cm="1">
        <f t="array" aca="1" ref="E251" ca="1">IF(AND($A251&lt;&gt;"",$A251&lt;&gt;"fin"),IF(INDEX(Recettes!$A$2:$O$5000,$B251,E$1)="","",INDEX(Recettes!$A$2:$O$5000,$B251,E$1)),"")</f>
        <v/>
      </c>
      <c r="F251" t="str" cm="1">
        <f t="array" aca="1" ref="F251" ca="1">IF(AND($A251&lt;&gt;"",$A251&lt;&gt;"fin"),IF(INDEX(Recettes!$A$2:$O$5000,$B251,F$1)="","",INDEX(Recettes!$A$2:$O$5000,$B251,F$1)),"")</f>
        <v/>
      </c>
      <c r="G251" s="13" t="str" cm="1">
        <f t="array" aca="1" ref="G251" ca="1">IF(AND($A251&lt;&gt;"",$A251&lt;&gt;"fin"),IF(INDEX(Recettes!$A$2:$O$5000,$B251,G$1)="","",INDEX(Recettes!$A$2:$O$5000,$B251,G$1)),"")</f>
        <v/>
      </c>
      <c r="H251" s="11" t="str" cm="1">
        <f t="array" aca="1" ref="H251" ca="1">IF(AND($A251&lt;&gt;"",$A251&lt;&gt;"fin"),IF(INDEX(Recettes!$A$2:$O$5000,$B251,H$1)="","",INDEX(Recettes!$A$2:$O$5000,$B251,H$1)),"")</f>
        <v/>
      </c>
      <c r="I251" t="str" cm="1">
        <f t="array" aca="1" ref="I251" ca="1">IF(AND($A251&lt;&gt;"",$A251&lt;&gt;"fin"),IF(INDEX(Recettes!$A$2:$O$5000,$B251,I$1)="","",INDEX(Recettes!$A$2:$O$5000,$B251,I$1)),"")</f>
        <v/>
      </c>
      <c r="J251" s="81" t="str" cm="1">
        <f t="array" aca="1" ref="J251" ca="1">IF(AND($A251&lt;&gt;"",$A251&lt;&gt;"fin"),IF(INDEX(Recettes!$A$2:$O$5000,$B251,J$1)="","",INDEX(Recettes!$A$2:$O$5000,$B251,J$1)),"")</f>
        <v/>
      </c>
      <c r="K251" s="81" t="str" cm="1">
        <f t="array" aca="1" ref="K251" ca="1">IF(AND($A251&lt;&gt;"",$A251&lt;&gt;"fin"),IF(INDEX(Recettes!$A$2:$T$5000,$B251,K$1)="","",INDEX(Recettes!$A$2:$T$5000,$B251,K$1)),"")</f>
        <v/>
      </c>
      <c r="L251" s="81" t="str" cm="1">
        <f t="array" aca="1" ref="L251" ca="1">IF(AND($A251&lt;&gt;"",$A251&lt;&gt;"fin"),IF(INDEX(Recettes!$A$2:$T$5000,$B251,L$1)="","",INDEX(Recettes!$A$2:$T$5000,$B251,L$1)),"")</f>
        <v/>
      </c>
      <c r="M251" s="81" t="str" cm="1">
        <f t="array" aca="1" ref="M251" ca="1">IF(AND($A251&lt;&gt;"",$A251&lt;&gt;"fin"),IF(INDEX(Recettes!$A$2:$T$5000,$B251,M$1)="","",INDEX(Recettes!$A$2:$T$5000,$B251,M$1)),"")</f>
        <v/>
      </c>
      <c r="N251" s="81" t="str" cm="1">
        <f t="array" aca="1" ref="N251" ca="1">IF(AND($A251&lt;&gt;"",$A251&lt;&gt;"fin"),IF(INDEX(Recettes!$A$2:$T$5000,$B251,N$1)="","",INDEX(Recettes!$A$2:$T$5000,$B251,N$1)),"")</f>
        <v/>
      </c>
      <c r="O251" s="81" t="str" cm="1">
        <f t="array" aca="1" ref="O251" ca="1">IF(AND($A251&lt;&gt;"",$A251&lt;&gt;"fin"),IF(INDEX(Recettes!$A$2:$T$5000,$B251,O$1)="","",INDEX(Recettes!$A$2:$T$5000,$B251,O$1)),"")</f>
        <v/>
      </c>
      <c r="P251" s="81" t="str" cm="1">
        <f t="array" aca="1" ref="P251" ca="1">IF(AND($A251&lt;&gt;"",$A251&lt;&gt;"fin"),IF(INDEX(Recettes!$A$2:$T$5000,$B251,P$1)="","",INDEX(Recettes!$A$2:$T$5000,$B251,P$1)),"")</f>
        <v/>
      </c>
      <c r="Q251" s="81" t="str" cm="1">
        <f t="array" aca="1" ref="Q251" ca="1">IF(AND($A251&lt;&gt;"",$A251&lt;&gt;"fin"),IF(INDEX(Recettes!$A$2:$T$5000,$B251,Q$1)="","",INDEX(Recettes!$A$2:$T$5000,$B251,Q$1)),"")</f>
        <v/>
      </c>
      <c r="R251" s="81" t="str" cm="1">
        <f t="array" aca="1" ref="R251" ca="1">IF(AND($A251&lt;&gt;"",$A251&lt;&gt;"fin"),IF(INDEX(Recettes!$A$2:$T$5000,$B251,R$1)="","",INDEX(Recettes!$A$2:$T$5000,$B251,R$1)),"")</f>
        <v/>
      </c>
      <c r="S251" s="81" t="str" cm="1">
        <f t="array" aca="1" ref="S251" ca="1">IF(AND($A251&lt;&gt;"",$A251&lt;&gt;"fin"),IF(INDEX(Recettes!$A$2:$T$5000,$B251,S$1)="","",INDEX(Recettes!$A$2:$T$5000,$B251,S$1)),"")</f>
        <v/>
      </c>
      <c r="T251" s="81" t="str" cm="1">
        <f t="array" aca="1" ref="T251" ca="1">IF(AND($A251&lt;&gt;"",$A251&lt;&gt;"fin"),IF(INDEX(Recettes!$A$2:$T$5000,$B251,T$1)="","",INDEX(Recettes!$A$2:$T$5000,$B251,T$1)),"")</f>
        <v/>
      </c>
    </row>
    <row r="252" spans="1:20" x14ac:dyDescent="0.25">
      <c r="A252" t="str">
        <f ca="1">IF(OR(A251="",A251="fin"),"",IF(ISNA(MATCH($F$3,OFFSET(Recettes!$F$2:$F$5000,B251,0),0)),"fin",MATCH($F$3,OFFSET(Recettes!$F$2:$F$5000,B251,0),0)))</f>
        <v/>
      </c>
      <c r="B252" t="str">
        <f t="shared" ca="1" si="3"/>
        <v/>
      </c>
      <c r="D252" s="79" t="str" cm="1">
        <f t="array" aca="1" ref="D252" ca="1">IF(AND($A252&lt;&gt;"",$A252&lt;&gt;"fin"),IF(INDEX(Recettes!$A$2:$O$5000,$B252,D$1)="","",INDEX(Recettes!$A$2:$O$5000,$B252,D$1)),"")</f>
        <v/>
      </c>
      <c r="E252" t="str" cm="1">
        <f t="array" aca="1" ref="E252" ca="1">IF(AND($A252&lt;&gt;"",$A252&lt;&gt;"fin"),IF(INDEX(Recettes!$A$2:$O$5000,$B252,E$1)="","",INDEX(Recettes!$A$2:$O$5000,$B252,E$1)),"")</f>
        <v/>
      </c>
      <c r="F252" t="str" cm="1">
        <f t="array" aca="1" ref="F252" ca="1">IF(AND($A252&lt;&gt;"",$A252&lt;&gt;"fin"),IF(INDEX(Recettes!$A$2:$O$5000,$B252,F$1)="","",INDEX(Recettes!$A$2:$O$5000,$B252,F$1)),"")</f>
        <v/>
      </c>
      <c r="G252" s="13" t="str" cm="1">
        <f t="array" aca="1" ref="G252" ca="1">IF(AND($A252&lt;&gt;"",$A252&lt;&gt;"fin"),IF(INDEX(Recettes!$A$2:$O$5000,$B252,G$1)="","",INDEX(Recettes!$A$2:$O$5000,$B252,G$1)),"")</f>
        <v/>
      </c>
      <c r="H252" s="11" t="str" cm="1">
        <f t="array" aca="1" ref="H252" ca="1">IF(AND($A252&lt;&gt;"",$A252&lt;&gt;"fin"),IF(INDEX(Recettes!$A$2:$O$5000,$B252,H$1)="","",INDEX(Recettes!$A$2:$O$5000,$B252,H$1)),"")</f>
        <v/>
      </c>
      <c r="I252" t="str" cm="1">
        <f t="array" aca="1" ref="I252" ca="1">IF(AND($A252&lt;&gt;"",$A252&lt;&gt;"fin"),IF(INDEX(Recettes!$A$2:$O$5000,$B252,I$1)="","",INDEX(Recettes!$A$2:$O$5000,$B252,I$1)),"")</f>
        <v/>
      </c>
      <c r="J252" s="81" t="str" cm="1">
        <f t="array" aca="1" ref="J252" ca="1">IF(AND($A252&lt;&gt;"",$A252&lt;&gt;"fin"),IF(INDEX(Recettes!$A$2:$O$5000,$B252,J$1)="","",INDEX(Recettes!$A$2:$O$5000,$B252,J$1)),"")</f>
        <v/>
      </c>
      <c r="K252" s="81" t="str" cm="1">
        <f t="array" aca="1" ref="K252" ca="1">IF(AND($A252&lt;&gt;"",$A252&lt;&gt;"fin"),IF(INDEX(Recettes!$A$2:$T$5000,$B252,K$1)="","",INDEX(Recettes!$A$2:$T$5000,$B252,K$1)),"")</f>
        <v/>
      </c>
      <c r="L252" s="81" t="str" cm="1">
        <f t="array" aca="1" ref="L252" ca="1">IF(AND($A252&lt;&gt;"",$A252&lt;&gt;"fin"),IF(INDEX(Recettes!$A$2:$T$5000,$B252,L$1)="","",INDEX(Recettes!$A$2:$T$5000,$B252,L$1)),"")</f>
        <v/>
      </c>
      <c r="M252" s="81" t="str" cm="1">
        <f t="array" aca="1" ref="M252" ca="1">IF(AND($A252&lt;&gt;"",$A252&lt;&gt;"fin"),IF(INDEX(Recettes!$A$2:$T$5000,$B252,M$1)="","",INDEX(Recettes!$A$2:$T$5000,$B252,M$1)),"")</f>
        <v/>
      </c>
      <c r="N252" s="81" t="str" cm="1">
        <f t="array" aca="1" ref="N252" ca="1">IF(AND($A252&lt;&gt;"",$A252&lt;&gt;"fin"),IF(INDEX(Recettes!$A$2:$T$5000,$B252,N$1)="","",INDEX(Recettes!$A$2:$T$5000,$B252,N$1)),"")</f>
        <v/>
      </c>
      <c r="O252" s="81" t="str" cm="1">
        <f t="array" aca="1" ref="O252" ca="1">IF(AND($A252&lt;&gt;"",$A252&lt;&gt;"fin"),IF(INDEX(Recettes!$A$2:$T$5000,$B252,O$1)="","",INDEX(Recettes!$A$2:$T$5000,$B252,O$1)),"")</f>
        <v/>
      </c>
      <c r="P252" s="81" t="str" cm="1">
        <f t="array" aca="1" ref="P252" ca="1">IF(AND($A252&lt;&gt;"",$A252&lt;&gt;"fin"),IF(INDEX(Recettes!$A$2:$T$5000,$B252,P$1)="","",INDEX(Recettes!$A$2:$T$5000,$B252,P$1)),"")</f>
        <v/>
      </c>
      <c r="Q252" s="81" t="str" cm="1">
        <f t="array" aca="1" ref="Q252" ca="1">IF(AND($A252&lt;&gt;"",$A252&lt;&gt;"fin"),IF(INDEX(Recettes!$A$2:$T$5000,$B252,Q$1)="","",INDEX(Recettes!$A$2:$T$5000,$B252,Q$1)),"")</f>
        <v/>
      </c>
      <c r="R252" s="81" t="str" cm="1">
        <f t="array" aca="1" ref="R252" ca="1">IF(AND($A252&lt;&gt;"",$A252&lt;&gt;"fin"),IF(INDEX(Recettes!$A$2:$T$5000,$B252,R$1)="","",INDEX(Recettes!$A$2:$T$5000,$B252,R$1)),"")</f>
        <v/>
      </c>
      <c r="S252" s="81" t="str" cm="1">
        <f t="array" aca="1" ref="S252" ca="1">IF(AND($A252&lt;&gt;"",$A252&lt;&gt;"fin"),IF(INDEX(Recettes!$A$2:$T$5000,$B252,S$1)="","",INDEX(Recettes!$A$2:$T$5000,$B252,S$1)),"")</f>
        <v/>
      </c>
      <c r="T252" s="81" t="str" cm="1">
        <f t="array" aca="1" ref="T252" ca="1">IF(AND($A252&lt;&gt;"",$A252&lt;&gt;"fin"),IF(INDEX(Recettes!$A$2:$T$5000,$B252,T$1)="","",INDEX(Recettes!$A$2:$T$5000,$B252,T$1)),"")</f>
        <v/>
      </c>
    </row>
    <row r="253" spans="1:20" x14ac:dyDescent="0.25">
      <c r="A253" t="str">
        <f ca="1">IF(OR(A252="",A252="fin"),"",IF(ISNA(MATCH($F$3,OFFSET(Recettes!$F$2:$F$5000,B252,0),0)),"fin",MATCH($F$3,OFFSET(Recettes!$F$2:$F$5000,B252,0),0)))</f>
        <v/>
      </c>
      <c r="B253" t="str">
        <f t="shared" ca="1" si="3"/>
        <v/>
      </c>
      <c r="D253" s="79" t="str" cm="1">
        <f t="array" aca="1" ref="D253" ca="1">IF(AND($A253&lt;&gt;"",$A253&lt;&gt;"fin"),IF(INDEX(Recettes!$A$2:$O$5000,$B253,D$1)="","",INDEX(Recettes!$A$2:$O$5000,$B253,D$1)),"")</f>
        <v/>
      </c>
      <c r="E253" t="str" cm="1">
        <f t="array" aca="1" ref="E253" ca="1">IF(AND($A253&lt;&gt;"",$A253&lt;&gt;"fin"),IF(INDEX(Recettes!$A$2:$O$5000,$B253,E$1)="","",INDEX(Recettes!$A$2:$O$5000,$B253,E$1)),"")</f>
        <v/>
      </c>
      <c r="F253" t="str" cm="1">
        <f t="array" aca="1" ref="F253" ca="1">IF(AND($A253&lt;&gt;"",$A253&lt;&gt;"fin"),IF(INDEX(Recettes!$A$2:$O$5000,$B253,F$1)="","",INDEX(Recettes!$A$2:$O$5000,$B253,F$1)),"")</f>
        <v/>
      </c>
      <c r="G253" s="13" t="str" cm="1">
        <f t="array" aca="1" ref="G253" ca="1">IF(AND($A253&lt;&gt;"",$A253&lt;&gt;"fin"),IF(INDEX(Recettes!$A$2:$O$5000,$B253,G$1)="","",INDEX(Recettes!$A$2:$O$5000,$B253,G$1)),"")</f>
        <v/>
      </c>
      <c r="H253" s="11" t="str" cm="1">
        <f t="array" aca="1" ref="H253" ca="1">IF(AND($A253&lt;&gt;"",$A253&lt;&gt;"fin"),IF(INDEX(Recettes!$A$2:$O$5000,$B253,H$1)="","",INDEX(Recettes!$A$2:$O$5000,$B253,H$1)),"")</f>
        <v/>
      </c>
      <c r="I253" t="str" cm="1">
        <f t="array" aca="1" ref="I253" ca="1">IF(AND($A253&lt;&gt;"",$A253&lt;&gt;"fin"),IF(INDEX(Recettes!$A$2:$O$5000,$B253,I$1)="","",INDEX(Recettes!$A$2:$O$5000,$B253,I$1)),"")</f>
        <v/>
      </c>
      <c r="J253" s="81" t="str" cm="1">
        <f t="array" aca="1" ref="J253" ca="1">IF(AND($A253&lt;&gt;"",$A253&lt;&gt;"fin"),IF(INDEX(Recettes!$A$2:$O$5000,$B253,J$1)="","",INDEX(Recettes!$A$2:$O$5000,$B253,J$1)),"")</f>
        <v/>
      </c>
      <c r="K253" s="81" t="str" cm="1">
        <f t="array" aca="1" ref="K253" ca="1">IF(AND($A253&lt;&gt;"",$A253&lt;&gt;"fin"),IF(INDEX(Recettes!$A$2:$T$5000,$B253,K$1)="","",INDEX(Recettes!$A$2:$T$5000,$B253,K$1)),"")</f>
        <v/>
      </c>
      <c r="L253" s="81" t="str" cm="1">
        <f t="array" aca="1" ref="L253" ca="1">IF(AND($A253&lt;&gt;"",$A253&lt;&gt;"fin"),IF(INDEX(Recettes!$A$2:$T$5000,$B253,L$1)="","",INDEX(Recettes!$A$2:$T$5000,$B253,L$1)),"")</f>
        <v/>
      </c>
      <c r="M253" s="81" t="str" cm="1">
        <f t="array" aca="1" ref="M253" ca="1">IF(AND($A253&lt;&gt;"",$A253&lt;&gt;"fin"),IF(INDEX(Recettes!$A$2:$T$5000,$B253,M$1)="","",INDEX(Recettes!$A$2:$T$5000,$B253,M$1)),"")</f>
        <v/>
      </c>
      <c r="N253" s="81" t="str" cm="1">
        <f t="array" aca="1" ref="N253" ca="1">IF(AND($A253&lt;&gt;"",$A253&lt;&gt;"fin"),IF(INDEX(Recettes!$A$2:$T$5000,$B253,N$1)="","",INDEX(Recettes!$A$2:$T$5000,$B253,N$1)),"")</f>
        <v/>
      </c>
      <c r="O253" s="81" t="str" cm="1">
        <f t="array" aca="1" ref="O253" ca="1">IF(AND($A253&lt;&gt;"",$A253&lt;&gt;"fin"),IF(INDEX(Recettes!$A$2:$T$5000,$B253,O$1)="","",INDEX(Recettes!$A$2:$T$5000,$B253,O$1)),"")</f>
        <v/>
      </c>
      <c r="P253" s="81" t="str" cm="1">
        <f t="array" aca="1" ref="P253" ca="1">IF(AND($A253&lt;&gt;"",$A253&lt;&gt;"fin"),IF(INDEX(Recettes!$A$2:$T$5000,$B253,P$1)="","",INDEX(Recettes!$A$2:$T$5000,$B253,P$1)),"")</f>
        <v/>
      </c>
      <c r="Q253" s="81" t="str" cm="1">
        <f t="array" aca="1" ref="Q253" ca="1">IF(AND($A253&lt;&gt;"",$A253&lt;&gt;"fin"),IF(INDEX(Recettes!$A$2:$T$5000,$B253,Q$1)="","",INDEX(Recettes!$A$2:$T$5000,$B253,Q$1)),"")</f>
        <v/>
      </c>
      <c r="R253" s="81" t="str" cm="1">
        <f t="array" aca="1" ref="R253" ca="1">IF(AND($A253&lt;&gt;"",$A253&lt;&gt;"fin"),IF(INDEX(Recettes!$A$2:$T$5000,$B253,R$1)="","",INDEX(Recettes!$A$2:$T$5000,$B253,R$1)),"")</f>
        <v/>
      </c>
      <c r="S253" s="81" t="str" cm="1">
        <f t="array" aca="1" ref="S253" ca="1">IF(AND($A253&lt;&gt;"",$A253&lt;&gt;"fin"),IF(INDEX(Recettes!$A$2:$T$5000,$B253,S$1)="","",INDEX(Recettes!$A$2:$T$5000,$B253,S$1)),"")</f>
        <v/>
      </c>
      <c r="T253" s="81" t="str" cm="1">
        <f t="array" aca="1" ref="T253" ca="1">IF(AND($A253&lt;&gt;"",$A253&lt;&gt;"fin"),IF(INDEX(Recettes!$A$2:$T$5000,$B253,T$1)="","",INDEX(Recettes!$A$2:$T$5000,$B253,T$1)),"")</f>
        <v/>
      </c>
    </row>
    <row r="254" spans="1:20" x14ac:dyDescent="0.25">
      <c r="A254" t="str">
        <f ca="1">IF(OR(A253="",A253="fin"),"",IF(ISNA(MATCH($F$3,OFFSET(Recettes!$F$2:$F$5000,B253,0),0)),"fin",MATCH($F$3,OFFSET(Recettes!$F$2:$F$5000,B253,0),0)))</f>
        <v/>
      </c>
      <c r="B254" t="str">
        <f t="shared" ca="1" si="3"/>
        <v/>
      </c>
      <c r="D254" s="79" t="str" cm="1">
        <f t="array" aca="1" ref="D254" ca="1">IF(AND($A254&lt;&gt;"",$A254&lt;&gt;"fin"),IF(INDEX(Recettes!$A$2:$O$5000,$B254,D$1)="","",INDEX(Recettes!$A$2:$O$5000,$B254,D$1)),"")</f>
        <v/>
      </c>
      <c r="E254" t="str" cm="1">
        <f t="array" aca="1" ref="E254" ca="1">IF(AND($A254&lt;&gt;"",$A254&lt;&gt;"fin"),IF(INDEX(Recettes!$A$2:$O$5000,$B254,E$1)="","",INDEX(Recettes!$A$2:$O$5000,$B254,E$1)),"")</f>
        <v/>
      </c>
      <c r="F254" t="str" cm="1">
        <f t="array" aca="1" ref="F254" ca="1">IF(AND($A254&lt;&gt;"",$A254&lt;&gt;"fin"),IF(INDEX(Recettes!$A$2:$O$5000,$B254,F$1)="","",INDEX(Recettes!$A$2:$O$5000,$B254,F$1)),"")</f>
        <v/>
      </c>
      <c r="G254" s="13" t="str" cm="1">
        <f t="array" aca="1" ref="G254" ca="1">IF(AND($A254&lt;&gt;"",$A254&lt;&gt;"fin"),IF(INDEX(Recettes!$A$2:$O$5000,$B254,G$1)="","",INDEX(Recettes!$A$2:$O$5000,$B254,G$1)),"")</f>
        <v/>
      </c>
      <c r="H254" s="11" t="str" cm="1">
        <f t="array" aca="1" ref="H254" ca="1">IF(AND($A254&lt;&gt;"",$A254&lt;&gt;"fin"),IF(INDEX(Recettes!$A$2:$O$5000,$B254,H$1)="","",INDEX(Recettes!$A$2:$O$5000,$B254,H$1)),"")</f>
        <v/>
      </c>
      <c r="I254" t="str" cm="1">
        <f t="array" aca="1" ref="I254" ca="1">IF(AND($A254&lt;&gt;"",$A254&lt;&gt;"fin"),IF(INDEX(Recettes!$A$2:$O$5000,$B254,I$1)="","",INDEX(Recettes!$A$2:$O$5000,$B254,I$1)),"")</f>
        <v/>
      </c>
      <c r="J254" s="81" t="str" cm="1">
        <f t="array" aca="1" ref="J254" ca="1">IF(AND($A254&lt;&gt;"",$A254&lt;&gt;"fin"),IF(INDEX(Recettes!$A$2:$O$5000,$B254,J$1)="","",INDEX(Recettes!$A$2:$O$5000,$B254,J$1)),"")</f>
        <v/>
      </c>
      <c r="K254" s="81" t="str" cm="1">
        <f t="array" aca="1" ref="K254" ca="1">IF(AND($A254&lt;&gt;"",$A254&lt;&gt;"fin"),IF(INDEX(Recettes!$A$2:$T$5000,$B254,K$1)="","",INDEX(Recettes!$A$2:$T$5000,$B254,K$1)),"")</f>
        <v/>
      </c>
      <c r="L254" s="81" t="str" cm="1">
        <f t="array" aca="1" ref="L254" ca="1">IF(AND($A254&lt;&gt;"",$A254&lt;&gt;"fin"),IF(INDEX(Recettes!$A$2:$T$5000,$B254,L$1)="","",INDEX(Recettes!$A$2:$T$5000,$B254,L$1)),"")</f>
        <v/>
      </c>
      <c r="M254" s="81" t="str" cm="1">
        <f t="array" aca="1" ref="M254" ca="1">IF(AND($A254&lt;&gt;"",$A254&lt;&gt;"fin"),IF(INDEX(Recettes!$A$2:$T$5000,$B254,M$1)="","",INDEX(Recettes!$A$2:$T$5000,$B254,M$1)),"")</f>
        <v/>
      </c>
      <c r="N254" s="81" t="str" cm="1">
        <f t="array" aca="1" ref="N254" ca="1">IF(AND($A254&lt;&gt;"",$A254&lt;&gt;"fin"),IF(INDEX(Recettes!$A$2:$T$5000,$B254,N$1)="","",INDEX(Recettes!$A$2:$T$5000,$B254,N$1)),"")</f>
        <v/>
      </c>
      <c r="O254" s="81" t="str" cm="1">
        <f t="array" aca="1" ref="O254" ca="1">IF(AND($A254&lt;&gt;"",$A254&lt;&gt;"fin"),IF(INDEX(Recettes!$A$2:$T$5000,$B254,O$1)="","",INDEX(Recettes!$A$2:$T$5000,$B254,O$1)),"")</f>
        <v/>
      </c>
      <c r="P254" s="81" t="str" cm="1">
        <f t="array" aca="1" ref="P254" ca="1">IF(AND($A254&lt;&gt;"",$A254&lt;&gt;"fin"),IF(INDEX(Recettes!$A$2:$T$5000,$B254,P$1)="","",INDEX(Recettes!$A$2:$T$5000,$B254,P$1)),"")</f>
        <v/>
      </c>
      <c r="Q254" s="81" t="str" cm="1">
        <f t="array" aca="1" ref="Q254" ca="1">IF(AND($A254&lt;&gt;"",$A254&lt;&gt;"fin"),IF(INDEX(Recettes!$A$2:$T$5000,$B254,Q$1)="","",INDEX(Recettes!$A$2:$T$5000,$B254,Q$1)),"")</f>
        <v/>
      </c>
      <c r="R254" s="81" t="str" cm="1">
        <f t="array" aca="1" ref="R254" ca="1">IF(AND($A254&lt;&gt;"",$A254&lt;&gt;"fin"),IF(INDEX(Recettes!$A$2:$T$5000,$B254,R$1)="","",INDEX(Recettes!$A$2:$T$5000,$B254,R$1)),"")</f>
        <v/>
      </c>
      <c r="S254" s="81" t="str" cm="1">
        <f t="array" aca="1" ref="S254" ca="1">IF(AND($A254&lt;&gt;"",$A254&lt;&gt;"fin"),IF(INDEX(Recettes!$A$2:$T$5000,$B254,S$1)="","",INDEX(Recettes!$A$2:$T$5000,$B254,S$1)),"")</f>
        <v/>
      </c>
      <c r="T254" s="81" t="str" cm="1">
        <f t="array" aca="1" ref="T254" ca="1">IF(AND($A254&lt;&gt;"",$A254&lt;&gt;"fin"),IF(INDEX(Recettes!$A$2:$T$5000,$B254,T$1)="","",INDEX(Recettes!$A$2:$T$5000,$B254,T$1)),"")</f>
        <v/>
      </c>
    </row>
    <row r="255" spans="1:20" x14ac:dyDescent="0.25">
      <c r="A255" t="str">
        <f ca="1">IF(OR(A254="",A254="fin"),"",IF(ISNA(MATCH($F$3,OFFSET(Recettes!$F$2:$F$5000,B254,0),0)),"fin",MATCH($F$3,OFFSET(Recettes!$F$2:$F$5000,B254,0),0)))</f>
        <v/>
      </c>
      <c r="B255" t="str">
        <f t="shared" ca="1" si="3"/>
        <v/>
      </c>
      <c r="D255" s="79" t="str" cm="1">
        <f t="array" aca="1" ref="D255" ca="1">IF(AND($A255&lt;&gt;"",$A255&lt;&gt;"fin"),IF(INDEX(Recettes!$A$2:$O$5000,$B255,D$1)="","",INDEX(Recettes!$A$2:$O$5000,$B255,D$1)),"")</f>
        <v/>
      </c>
      <c r="E255" t="str" cm="1">
        <f t="array" aca="1" ref="E255" ca="1">IF(AND($A255&lt;&gt;"",$A255&lt;&gt;"fin"),IF(INDEX(Recettes!$A$2:$O$5000,$B255,E$1)="","",INDEX(Recettes!$A$2:$O$5000,$B255,E$1)),"")</f>
        <v/>
      </c>
      <c r="F255" t="str" cm="1">
        <f t="array" aca="1" ref="F255" ca="1">IF(AND($A255&lt;&gt;"",$A255&lt;&gt;"fin"),IF(INDEX(Recettes!$A$2:$O$5000,$B255,F$1)="","",INDEX(Recettes!$A$2:$O$5000,$B255,F$1)),"")</f>
        <v/>
      </c>
      <c r="G255" s="13" t="str" cm="1">
        <f t="array" aca="1" ref="G255" ca="1">IF(AND($A255&lt;&gt;"",$A255&lt;&gt;"fin"),IF(INDEX(Recettes!$A$2:$O$5000,$B255,G$1)="","",INDEX(Recettes!$A$2:$O$5000,$B255,G$1)),"")</f>
        <v/>
      </c>
      <c r="H255" s="11" t="str" cm="1">
        <f t="array" aca="1" ref="H255" ca="1">IF(AND($A255&lt;&gt;"",$A255&lt;&gt;"fin"),IF(INDEX(Recettes!$A$2:$O$5000,$B255,H$1)="","",INDEX(Recettes!$A$2:$O$5000,$B255,H$1)),"")</f>
        <v/>
      </c>
      <c r="I255" t="str" cm="1">
        <f t="array" aca="1" ref="I255" ca="1">IF(AND($A255&lt;&gt;"",$A255&lt;&gt;"fin"),IF(INDEX(Recettes!$A$2:$O$5000,$B255,I$1)="","",INDEX(Recettes!$A$2:$O$5000,$B255,I$1)),"")</f>
        <v/>
      </c>
      <c r="J255" s="81" t="str" cm="1">
        <f t="array" aca="1" ref="J255" ca="1">IF(AND($A255&lt;&gt;"",$A255&lt;&gt;"fin"),IF(INDEX(Recettes!$A$2:$O$5000,$B255,J$1)="","",INDEX(Recettes!$A$2:$O$5000,$B255,J$1)),"")</f>
        <v/>
      </c>
      <c r="K255" s="81" t="str" cm="1">
        <f t="array" aca="1" ref="K255" ca="1">IF(AND($A255&lt;&gt;"",$A255&lt;&gt;"fin"),IF(INDEX(Recettes!$A$2:$T$5000,$B255,K$1)="","",INDEX(Recettes!$A$2:$T$5000,$B255,K$1)),"")</f>
        <v/>
      </c>
      <c r="L255" s="81" t="str" cm="1">
        <f t="array" aca="1" ref="L255" ca="1">IF(AND($A255&lt;&gt;"",$A255&lt;&gt;"fin"),IF(INDEX(Recettes!$A$2:$T$5000,$B255,L$1)="","",INDEX(Recettes!$A$2:$T$5000,$B255,L$1)),"")</f>
        <v/>
      </c>
      <c r="M255" s="81" t="str" cm="1">
        <f t="array" aca="1" ref="M255" ca="1">IF(AND($A255&lt;&gt;"",$A255&lt;&gt;"fin"),IF(INDEX(Recettes!$A$2:$T$5000,$B255,M$1)="","",INDEX(Recettes!$A$2:$T$5000,$B255,M$1)),"")</f>
        <v/>
      </c>
      <c r="N255" s="81" t="str" cm="1">
        <f t="array" aca="1" ref="N255" ca="1">IF(AND($A255&lt;&gt;"",$A255&lt;&gt;"fin"),IF(INDEX(Recettes!$A$2:$T$5000,$B255,N$1)="","",INDEX(Recettes!$A$2:$T$5000,$B255,N$1)),"")</f>
        <v/>
      </c>
      <c r="O255" s="81" t="str" cm="1">
        <f t="array" aca="1" ref="O255" ca="1">IF(AND($A255&lt;&gt;"",$A255&lt;&gt;"fin"),IF(INDEX(Recettes!$A$2:$T$5000,$B255,O$1)="","",INDEX(Recettes!$A$2:$T$5000,$B255,O$1)),"")</f>
        <v/>
      </c>
      <c r="P255" s="81" t="str" cm="1">
        <f t="array" aca="1" ref="P255" ca="1">IF(AND($A255&lt;&gt;"",$A255&lt;&gt;"fin"),IF(INDEX(Recettes!$A$2:$T$5000,$B255,P$1)="","",INDEX(Recettes!$A$2:$T$5000,$B255,P$1)),"")</f>
        <v/>
      </c>
      <c r="Q255" s="81" t="str" cm="1">
        <f t="array" aca="1" ref="Q255" ca="1">IF(AND($A255&lt;&gt;"",$A255&lt;&gt;"fin"),IF(INDEX(Recettes!$A$2:$T$5000,$B255,Q$1)="","",INDEX(Recettes!$A$2:$T$5000,$B255,Q$1)),"")</f>
        <v/>
      </c>
      <c r="R255" s="81" t="str" cm="1">
        <f t="array" aca="1" ref="R255" ca="1">IF(AND($A255&lt;&gt;"",$A255&lt;&gt;"fin"),IF(INDEX(Recettes!$A$2:$T$5000,$B255,R$1)="","",INDEX(Recettes!$A$2:$T$5000,$B255,R$1)),"")</f>
        <v/>
      </c>
      <c r="S255" s="81" t="str" cm="1">
        <f t="array" aca="1" ref="S255" ca="1">IF(AND($A255&lt;&gt;"",$A255&lt;&gt;"fin"),IF(INDEX(Recettes!$A$2:$T$5000,$B255,S$1)="","",INDEX(Recettes!$A$2:$T$5000,$B255,S$1)),"")</f>
        <v/>
      </c>
      <c r="T255" s="81" t="str" cm="1">
        <f t="array" aca="1" ref="T255" ca="1">IF(AND($A255&lt;&gt;"",$A255&lt;&gt;"fin"),IF(INDEX(Recettes!$A$2:$T$5000,$B255,T$1)="","",INDEX(Recettes!$A$2:$T$5000,$B255,T$1)),"")</f>
        <v/>
      </c>
    </row>
    <row r="256" spans="1:20" x14ac:dyDescent="0.25">
      <c r="A256" t="str">
        <f ca="1">IF(OR(A255="",A255="fin"),"",IF(ISNA(MATCH($F$3,OFFSET(Recettes!$F$2:$F$5000,B255,0),0)),"fin",MATCH($F$3,OFFSET(Recettes!$F$2:$F$5000,B255,0),0)))</f>
        <v/>
      </c>
      <c r="B256" t="str">
        <f t="shared" ca="1" si="3"/>
        <v/>
      </c>
      <c r="D256" s="79" t="str" cm="1">
        <f t="array" aca="1" ref="D256" ca="1">IF(AND($A256&lt;&gt;"",$A256&lt;&gt;"fin"),IF(INDEX(Recettes!$A$2:$O$5000,$B256,D$1)="","",INDEX(Recettes!$A$2:$O$5000,$B256,D$1)),"")</f>
        <v/>
      </c>
      <c r="E256" t="str" cm="1">
        <f t="array" aca="1" ref="E256" ca="1">IF(AND($A256&lt;&gt;"",$A256&lt;&gt;"fin"),IF(INDEX(Recettes!$A$2:$O$5000,$B256,E$1)="","",INDEX(Recettes!$A$2:$O$5000,$B256,E$1)),"")</f>
        <v/>
      </c>
      <c r="F256" t="str" cm="1">
        <f t="array" aca="1" ref="F256" ca="1">IF(AND($A256&lt;&gt;"",$A256&lt;&gt;"fin"),IF(INDEX(Recettes!$A$2:$O$5000,$B256,F$1)="","",INDEX(Recettes!$A$2:$O$5000,$B256,F$1)),"")</f>
        <v/>
      </c>
      <c r="G256" s="13" t="str" cm="1">
        <f t="array" aca="1" ref="G256" ca="1">IF(AND($A256&lt;&gt;"",$A256&lt;&gt;"fin"),IF(INDEX(Recettes!$A$2:$O$5000,$B256,G$1)="","",INDEX(Recettes!$A$2:$O$5000,$B256,G$1)),"")</f>
        <v/>
      </c>
      <c r="H256" s="11" t="str" cm="1">
        <f t="array" aca="1" ref="H256" ca="1">IF(AND($A256&lt;&gt;"",$A256&lt;&gt;"fin"),IF(INDEX(Recettes!$A$2:$O$5000,$B256,H$1)="","",INDEX(Recettes!$A$2:$O$5000,$B256,H$1)),"")</f>
        <v/>
      </c>
      <c r="I256" t="str" cm="1">
        <f t="array" aca="1" ref="I256" ca="1">IF(AND($A256&lt;&gt;"",$A256&lt;&gt;"fin"),IF(INDEX(Recettes!$A$2:$O$5000,$B256,I$1)="","",INDEX(Recettes!$A$2:$O$5000,$B256,I$1)),"")</f>
        <v/>
      </c>
      <c r="J256" s="81" t="str" cm="1">
        <f t="array" aca="1" ref="J256" ca="1">IF(AND($A256&lt;&gt;"",$A256&lt;&gt;"fin"),IF(INDEX(Recettes!$A$2:$O$5000,$B256,J$1)="","",INDEX(Recettes!$A$2:$O$5000,$B256,J$1)),"")</f>
        <v/>
      </c>
      <c r="K256" s="81" t="str" cm="1">
        <f t="array" aca="1" ref="K256" ca="1">IF(AND($A256&lt;&gt;"",$A256&lt;&gt;"fin"),IF(INDEX(Recettes!$A$2:$T$5000,$B256,K$1)="","",INDEX(Recettes!$A$2:$T$5000,$B256,K$1)),"")</f>
        <v/>
      </c>
      <c r="L256" s="81" t="str" cm="1">
        <f t="array" aca="1" ref="L256" ca="1">IF(AND($A256&lt;&gt;"",$A256&lt;&gt;"fin"),IF(INDEX(Recettes!$A$2:$T$5000,$B256,L$1)="","",INDEX(Recettes!$A$2:$T$5000,$B256,L$1)),"")</f>
        <v/>
      </c>
      <c r="M256" s="81" t="str" cm="1">
        <f t="array" aca="1" ref="M256" ca="1">IF(AND($A256&lt;&gt;"",$A256&lt;&gt;"fin"),IF(INDEX(Recettes!$A$2:$T$5000,$B256,M$1)="","",INDEX(Recettes!$A$2:$T$5000,$B256,M$1)),"")</f>
        <v/>
      </c>
      <c r="N256" s="81" t="str" cm="1">
        <f t="array" aca="1" ref="N256" ca="1">IF(AND($A256&lt;&gt;"",$A256&lt;&gt;"fin"),IF(INDEX(Recettes!$A$2:$T$5000,$B256,N$1)="","",INDEX(Recettes!$A$2:$T$5000,$B256,N$1)),"")</f>
        <v/>
      </c>
      <c r="O256" s="81" t="str" cm="1">
        <f t="array" aca="1" ref="O256" ca="1">IF(AND($A256&lt;&gt;"",$A256&lt;&gt;"fin"),IF(INDEX(Recettes!$A$2:$T$5000,$B256,O$1)="","",INDEX(Recettes!$A$2:$T$5000,$B256,O$1)),"")</f>
        <v/>
      </c>
      <c r="P256" s="81" t="str" cm="1">
        <f t="array" aca="1" ref="P256" ca="1">IF(AND($A256&lt;&gt;"",$A256&lt;&gt;"fin"),IF(INDEX(Recettes!$A$2:$T$5000,$B256,P$1)="","",INDEX(Recettes!$A$2:$T$5000,$B256,P$1)),"")</f>
        <v/>
      </c>
      <c r="Q256" s="81" t="str" cm="1">
        <f t="array" aca="1" ref="Q256" ca="1">IF(AND($A256&lt;&gt;"",$A256&lt;&gt;"fin"),IF(INDEX(Recettes!$A$2:$T$5000,$B256,Q$1)="","",INDEX(Recettes!$A$2:$T$5000,$B256,Q$1)),"")</f>
        <v/>
      </c>
      <c r="R256" s="81" t="str" cm="1">
        <f t="array" aca="1" ref="R256" ca="1">IF(AND($A256&lt;&gt;"",$A256&lt;&gt;"fin"),IF(INDEX(Recettes!$A$2:$T$5000,$B256,R$1)="","",INDEX(Recettes!$A$2:$T$5000,$B256,R$1)),"")</f>
        <v/>
      </c>
      <c r="S256" s="81" t="str" cm="1">
        <f t="array" aca="1" ref="S256" ca="1">IF(AND($A256&lt;&gt;"",$A256&lt;&gt;"fin"),IF(INDEX(Recettes!$A$2:$T$5000,$B256,S$1)="","",INDEX(Recettes!$A$2:$T$5000,$B256,S$1)),"")</f>
        <v/>
      </c>
      <c r="T256" s="81" t="str" cm="1">
        <f t="array" aca="1" ref="T256" ca="1">IF(AND($A256&lt;&gt;"",$A256&lt;&gt;"fin"),IF(INDEX(Recettes!$A$2:$T$5000,$B256,T$1)="","",INDEX(Recettes!$A$2:$T$5000,$B256,T$1)),"")</f>
        <v/>
      </c>
    </row>
    <row r="257" spans="1:20" x14ac:dyDescent="0.25">
      <c r="A257" t="str">
        <f ca="1">IF(OR(A256="",A256="fin"),"",IF(ISNA(MATCH($F$3,OFFSET(Recettes!$F$2:$F$5000,B256,0),0)),"fin",MATCH($F$3,OFFSET(Recettes!$F$2:$F$5000,B256,0),0)))</f>
        <v/>
      </c>
      <c r="B257" t="str">
        <f t="shared" ca="1" si="3"/>
        <v/>
      </c>
      <c r="D257" s="79" t="str" cm="1">
        <f t="array" aca="1" ref="D257" ca="1">IF(AND($A257&lt;&gt;"",$A257&lt;&gt;"fin"),IF(INDEX(Recettes!$A$2:$O$5000,$B257,D$1)="","",INDEX(Recettes!$A$2:$O$5000,$B257,D$1)),"")</f>
        <v/>
      </c>
      <c r="E257" t="str" cm="1">
        <f t="array" aca="1" ref="E257" ca="1">IF(AND($A257&lt;&gt;"",$A257&lt;&gt;"fin"),IF(INDEX(Recettes!$A$2:$O$5000,$B257,E$1)="","",INDEX(Recettes!$A$2:$O$5000,$B257,E$1)),"")</f>
        <v/>
      </c>
      <c r="F257" t="str" cm="1">
        <f t="array" aca="1" ref="F257" ca="1">IF(AND($A257&lt;&gt;"",$A257&lt;&gt;"fin"),IF(INDEX(Recettes!$A$2:$O$5000,$B257,F$1)="","",INDEX(Recettes!$A$2:$O$5000,$B257,F$1)),"")</f>
        <v/>
      </c>
      <c r="G257" s="13" t="str" cm="1">
        <f t="array" aca="1" ref="G257" ca="1">IF(AND($A257&lt;&gt;"",$A257&lt;&gt;"fin"),IF(INDEX(Recettes!$A$2:$O$5000,$B257,G$1)="","",INDEX(Recettes!$A$2:$O$5000,$B257,G$1)),"")</f>
        <v/>
      </c>
      <c r="H257" s="11" t="str" cm="1">
        <f t="array" aca="1" ref="H257" ca="1">IF(AND($A257&lt;&gt;"",$A257&lt;&gt;"fin"),IF(INDEX(Recettes!$A$2:$O$5000,$B257,H$1)="","",INDEX(Recettes!$A$2:$O$5000,$B257,H$1)),"")</f>
        <v/>
      </c>
      <c r="I257" t="str" cm="1">
        <f t="array" aca="1" ref="I257" ca="1">IF(AND($A257&lt;&gt;"",$A257&lt;&gt;"fin"),IF(INDEX(Recettes!$A$2:$O$5000,$B257,I$1)="","",INDEX(Recettes!$A$2:$O$5000,$B257,I$1)),"")</f>
        <v/>
      </c>
      <c r="J257" s="81" t="str" cm="1">
        <f t="array" aca="1" ref="J257" ca="1">IF(AND($A257&lt;&gt;"",$A257&lt;&gt;"fin"),IF(INDEX(Recettes!$A$2:$O$5000,$B257,J$1)="","",INDEX(Recettes!$A$2:$O$5000,$B257,J$1)),"")</f>
        <v/>
      </c>
      <c r="K257" s="81" t="str" cm="1">
        <f t="array" aca="1" ref="K257" ca="1">IF(AND($A257&lt;&gt;"",$A257&lt;&gt;"fin"),IF(INDEX(Recettes!$A$2:$T$5000,$B257,K$1)="","",INDEX(Recettes!$A$2:$T$5000,$B257,K$1)),"")</f>
        <v/>
      </c>
      <c r="L257" s="81" t="str" cm="1">
        <f t="array" aca="1" ref="L257" ca="1">IF(AND($A257&lt;&gt;"",$A257&lt;&gt;"fin"),IF(INDEX(Recettes!$A$2:$T$5000,$B257,L$1)="","",INDEX(Recettes!$A$2:$T$5000,$B257,L$1)),"")</f>
        <v/>
      </c>
      <c r="M257" s="81" t="str" cm="1">
        <f t="array" aca="1" ref="M257" ca="1">IF(AND($A257&lt;&gt;"",$A257&lt;&gt;"fin"),IF(INDEX(Recettes!$A$2:$T$5000,$B257,M$1)="","",INDEX(Recettes!$A$2:$T$5000,$B257,M$1)),"")</f>
        <v/>
      </c>
      <c r="N257" s="81" t="str" cm="1">
        <f t="array" aca="1" ref="N257" ca="1">IF(AND($A257&lt;&gt;"",$A257&lt;&gt;"fin"),IF(INDEX(Recettes!$A$2:$T$5000,$B257,N$1)="","",INDEX(Recettes!$A$2:$T$5000,$B257,N$1)),"")</f>
        <v/>
      </c>
      <c r="O257" s="81" t="str" cm="1">
        <f t="array" aca="1" ref="O257" ca="1">IF(AND($A257&lt;&gt;"",$A257&lt;&gt;"fin"),IF(INDEX(Recettes!$A$2:$T$5000,$B257,O$1)="","",INDEX(Recettes!$A$2:$T$5000,$B257,O$1)),"")</f>
        <v/>
      </c>
      <c r="P257" s="81" t="str" cm="1">
        <f t="array" aca="1" ref="P257" ca="1">IF(AND($A257&lt;&gt;"",$A257&lt;&gt;"fin"),IF(INDEX(Recettes!$A$2:$T$5000,$B257,P$1)="","",INDEX(Recettes!$A$2:$T$5000,$B257,P$1)),"")</f>
        <v/>
      </c>
      <c r="Q257" s="81" t="str" cm="1">
        <f t="array" aca="1" ref="Q257" ca="1">IF(AND($A257&lt;&gt;"",$A257&lt;&gt;"fin"),IF(INDEX(Recettes!$A$2:$T$5000,$B257,Q$1)="","",INDEX(Recettes!$A$2:$T$5000,$B257,Q$1)),"")</f>
        <v/>
      </c>
      <c r="R257" s="81" t="str" cm="1">
        <f t="array" aca="1" ref="R257" ca="1">IF(AND($A257&lt;&gt;"",$A257&lt;&gt;"fin"),IF(INDEX(Recettes!$A$2:$T$5000,$B257,R$1)="","",INDEX(Recettes!$A$2:$T$5000,$B257,R$1)),"")</f>
        <v/>
      </c>
      <c r="S257" s="81" t="str" cm="1">
        <f t="array" aca="1" ref="S257" ca="1">IF(AND($A257&lt;&gt;"",$A257&lt;&gt;"fin"),IF(INDEX(Recettes!$A$2:$T$5000,$B257,S$1)="","",INDEX(Recettes!$A$2:$T$5000,$B257,S$1)),"")</f>
        <v/>
      </c>
      <c r="T257" s="81" t="str" cm="1">
        <f t="array" aca="1" ref="T257" ca="1">IF(AND($A257&lt;&gt;"",$A257&lt;&gt;"fin"),IF(INDEX(Recettes!$A$2:$T$5000,$B257,T$1)="","",INDEX(Recettes!$A$2:$T$5000,$B257,T$1)),"")</f>
        <v/>
      </c>
    </row>
    <row r="258" spans="1:20" x14ac:dyDescent="0.25">
      <c r="A258" t="str">
        <f ca="1">IF(OR(A257="",A257="fin"),"",IF(ISNA(MATCH($F$3,OFFSET(Recettes!$F$2:$F$5000,B257,0),0)),"fin",MATCH($F$3,OFFSET(Recettes!$F$2:$F$5000,B257,0),0)))</f>
        <v/>
      </c>
      <c r="B258" t="str">
        <f t="shared" ca="1" si="3"/>
        <v/>
      </c>
      <c r="D258" s="79" t="str" cm="1">
        <f t="array" aca="1" ref="D258" ca="1">IF(AND($A258&lt;&gt;"",$A258&lt;&gt;"fin"),IF(INDEX(Recettes!$A$2:$O$5000,$B258,D$1)="","",INDEX(Recettes!$A$2:$O$5000,$B258,D$1)),"")</f>
        <v/>
      </c>
      <c r="E258" t="str" cm="1">
        <f t="array" aca="1" ref="E258" ca="1">IF(AND($A258&lt;&gt;"",$A258&lt;&gt;"fin"),IF(INDEX(Recettes!$A$2:$O$5000,$B258,E$1)="","",INDEX(Recettes!$A$2:$O$5000,$B258,E$1)),"")</f>
        <v/>
      </c>
      <c r="F258" t="str" cm="1">
        <f t="array" aca="1" ref="F258" ca="1">IF(AND($A258&lt;&gt;"",$A258&lt;&gt;"fin"),IF(INDEX(Recettes!$A$2:$O$5000,$B258,F$1)="","",INDEX(Recettes!$A$2:$O$5000,$B258,F$1)),"")</f>
        <v/>
      </c>
      <c r="G258" s="13" t="str" cm="1">
        <f t="array" aca="1" ref="G258" ca="1">IF(AND($A258&lt;&gt;"",$A258&lt;&gt;"fin"),IF(INDEX(Recettes!$A$2:$O$5000,$B258,G$1)="","",INDEX(Recettes!$A$2:$O$5000,$B258,G$1)),"")</f>
        <v/>
      </c>
      <c r="H258" s="11" t="str" cm="1">
        <f t="array" aca="1" ref="H258" ca="1">IF(AND($A258&lt;&gt;"",$A258&lt;&gt;"fin"),IF(INDEX(Recettes!$A$2:$O$5000,$B258,H$1)="","",INDEX(Recettes!$A$2:$O$5000,$B258,H$1)),"")</f>
        <v/>
      </c>
      <c r="I258" t="str" cm="1">
        <f t="array" aca="1" ref="I258" ca="1">IF(AND($A258&lt;&gt;"",$A258&lt;&gt;"fin"),IF(INDEX(Recettes!$A$2:$O$5000,$B258,I$1)="","",INDEX(Recettes!$A$2:$O$5000,$B258,I$1)),"")</f>
        <v/>
      </c>
      <c r="J258" s="81" t="str" cm="1">
        <f t="array" aca="1" ref="J258" ca="1">IF(AND($A258&lt;&gt;"",$A258&lt;&gt;"fin"),IF(INDEX(Recettes!$A$2:$O$5000,$B258,J$1)="","",INDEX(Recettes!$A$2:$O$5000,$B258,J$1)),"")</f>
        <v/>
      </c>
      <c r="K258" s="81" t="str" cm="1">
        <f t="array" aca="1" ref="K258" ca="1">IF(AND($A258&lt;&gt;"",$A258&lt;&gt;"fin"),IF(INDEX(Recettes!$A$2:$T$5000,$B258,K$1)="","",INDEX(Recettes!$A$2:$T$5000,$B258,K$1)),"")</f>
        <v/>
      </c>
      <c r="L258" s="81" t="str" cm="1">
        <f t="array" aca="1" ref="L258" ca="1">IF(AND($A258&lt;&gt;"",$A258&lt;&gt;"fin"),IF(INDEX(Recettes!$A$2:$T$5000,$B258,L$1)="","",INDEX(Recettes!$A$2:$T$5000,$B258,L$1)),"")</f>
        <v/>
      </c>
      <c r="M258" s="81" t="str" cm="1">
        <f t="array" aca="1" ref="M258" ca="1">IF(AND($A258&lt;&gt;"",$A258&lt;&gt;"fin"),IF(INDEX(Recettes!$A$2:$T$5000,$B258,M$1)="","",INDEX(Recettes!$A$2:$T$5000,$B258,M$1)),"")</f>
        <v/>
      </c>
      <c r="N258" s="81" t="str" cm="1">
        <f t="array" aca="1" ref="N258" ca="1">IF(AND($A258&lt;&gt;"",$A258&lt;&gt;"fin"),IF(INDEX(Recettes!$A$2:$T$5000,$B258,N$1)="","",INDEX(Recettes!$A$2:$T$5000,$B258,N$1)),"")</f>
        <v/>
      </c>
      <c r="O258" s="81" t="str" cm="1">
        <f t="array" aca="1" ref="O258" ca="1">IF(AND($A258&lt;&gt;"",$A258&lt;&gt;"fin"),IF(INDEX(Recettes!$A$2:$T$5000,$B258,O$1)="","",INDEX(Recettes!$A$2:$T$5000,$B258,O$1)),"")</f>
        <v/>
      </c>
      <c r="P258" s="81" t="str" cm="1">
        <f t="array" aca="1" ref="P258" ca="1">IF(AND($A258&lt;&gt;"",$A258&lt;&gt;"fin"),IF(INDEX(Recettes!$A$2:$T$5000,$B258,P$1)="","",INDEX(Recettes!$A$2:$T$5000,$B258,P$1)),"")</f>
        <v/>
      </c>
      <c r="Q258" s="81" t="str" cm="1">
        <f t="array" aca="1" ref="Q258" ca="1">IF(AND($A258&lt;&gt;"",$A258&lt;&gt;"fin"),IF(INDEX(Recettes!$A$2:$T$5000,$B258,Q$1)="","",INDEX(Recettes!$A$2:$T$5000,$B258,Q$1)),"")</f>
        <v/>
      </c>
      <c r="R258" s="81" t="str" cm="1">
        <f t="array" aca="1" ref="R258" ca="1">IF(AND($A258&lt;&gt;"",$A258&lt;&gt;"fin"),IF(INDEX(Recettes!$A$2:$T$5000,$B258,R$1)="","",INDEX(Recettes!$A$2:$T$5000,$B258,R$1)),"")</f>
        <v/>
      </c>
      <c r="S258" s="81" t="str" cm="1">
        <f t="array" aca="1" ref="S258" ca="1">IF(AND($A258&lt;&gt;"",$A258&lt;&gt;"fin"),IF(INDEX(Recettes!$A$2:$T$5000,$B258,S$1)="","",INDEX(Recettes!$A$2:$T$5000,$B258,S$1)),"")</f>
        <v/>
      </c>
      <c r="T258" s="81" t="str" cm="1">
        <f t="array" aca="1" ref="T258" ca="1">IF(AND($A258&lt;&gt;"",$A258&lt;&gt;"fin"),IF(INDEX(Recettes!$A$2:$T$5000,$B258,T$1)="","",INDEX(Recettes!$A$2:$T$5000,$B258,T$1)),"")</f>
        <v/>
      </c>
    </row>
    <row r="259" spans="1:20" x14ac:dyDescent="0.25">
      <c r="A259" t="str">
        <f ca="1">IF(OR(A258="",A258="fin"),"",IF(ISNA(MATCH($F$3,OFFSET(Recettes!$F$2:$F$5000,B258,0),0)),"fin",MATCH($F$3,OFFSET(Recettes!$F$2:$F$5000,B258,0),0)))</f>
        <v/>
      </c>
      <c r="B259" t="str">
        <f t="shared" ca="1" si="3"/>
        <v/>
      </c>
      <c r="D259" s="79" t="str" cm="1">
        <f t="array" aca="1" ref="D259" ca="1">IF(AND($A259&lt;&gt;"",$A259&lt;&gt;"fin"),IF(INDEX(Recettes!$A$2:$O$5000,$B259,D$1)="","",INDEX(Recettes!$A$2:$O$5000,$B259,D$1)),"")</f>
        <v/>
      </c>
      <c r="E259" t="str" cm="1">
        <f t="array" aca="1" ref="E259" ca="1">IF(AND($A259&lt;&gt;"",$A259&lt;&gt;"fin"),IF(INDEX(Recettes!$A$2:$O$5000,$B259,E$1)="","",INDEX(Recettes!$A$2:$O$5000,$B259,E$1)),"")</f>
        <v/>
      </c>
      <c r="F259" t="str" cm="1">
        <f t="array" aca="1" ref="F259" ca="1">IF(AND($A259&lt;&gt;"",$A259&lt;&gt;"fin"),IF(INDEX(Recettes!$A$2:$O$5000,$B259,F$1)="","",INDEX(Recettes!$A$2:$O$5000,$B259,F$1)),"")</f>
        <v/>
      </c>
      <c r="G259" s="13" t="str" cm="1">
        <f t="array" aca="1" ref="G259" ca="1">IF(AND($A259&lt;&gt;"",$A259&lt;&gt;"fin"),IF(INDEX(Recettes!$A$2:$O$5000,$B259,G$1)="","",INDEX(Recettes!$A$2:$O$5000,$B259,G$1)),"")</f>
        <v/>
      </c>
      <c r="H259" s="11" t="str" cm="1">
        <f t="array" aca="1" ref="H259" ca="1">IF(AND($A259&lt;&gt;"",$A259&lt;&gt;"fin"),IF(INDEX(Recettes!$A$2:$O$5000,$B259,H$1)="","",INDEX(Recettes!$A$2:$O$5000,$B259,H$1)),"")</f>
        <v/>
      </c>
      <c r="I259" t="str" cm="1">
        <f t="array" aca="1" ref="I259" ca="1">IF(AND($A259&lt;&gt;"",$A259&lt;&gt;"fin"),IF(INDEX(Recettes!$A$2:$O$5000,$B259,I$1)="","",INDEX(Recettes!$A$2:$O$5000,$B259,I$1)),"")</f>
        <v/>
      </c>
      <c r="J259" s="81" t="str" cm="1">
        <f t="array" aca="1" ref="J259" ca="1">IF(AND($A259&lt;&gt;"",$A259&lt;&gt;"fin"),IF(INDEX(Recettes!$A$2:$O$5000,$B259,J$1)="","",INDEX(Recettes!$A$2:$O$5000,$B259,J$1)),"")</f>
        <v/>
      </c>
      <c r="K259" s="81" t="str" cm="1">
        <f t="array" aca="1" ref="K259" ca="1">IF(AND($A259&lt;&gt;"",$A259&lt;&gt;"fin"),IF(INDEX(Recettes!$A$2:$T$5000,$B259,K$1)="","",INDEX(Recettes!$A$2:$T$5000,$B259,K$1)),"")</f>
        <v/>
      </c>
      <c r="L259" s="81" t="str" cm="1">
        <f t="array" aca="1" ref="L259" ca="1">IF(AND($A259&lt;&gt;"",$A259&lt;&gt;"fin"),IF(INDEX(Recettes!$A$2:$T$5000,$B259,L$1)="","",INDEX(Recettes!$A$2:$T$5000,$B259,L$1)),"")</f>
        <v/>
      </c>
      <c r="M259" s="81" t="str" cm="1">
        <f t="array" aca="1" ref="M259" ca="1">IF(AND($A259&lt;&gt;"",$A259&lt;&gt;"fin"),IF(INDEX(Recettes!$A$2:$T$5000,$B259,M$1)="","",INDEX(Recettes!$A$2:$T$5000,$B259,M$1)),"")</f>
        <v/>
      </c>
      <c r="N259" s="81" t="str" cm="1">
        <f t="array" aca="1" ref="N259" ca="1">IF(AND($A259&lt;&gt;"",$A259&lt;&gt;"fin"),IF(INDEX(Recettes!$A$2:$T$5000,$B259,N$1)="","",INDEX(Recettes!$A$2:$T$5000,$B259,N$1)),"")</f>
        <v/>
      </c>
      <c r="O259" s="81" t="str" cm="1">
        <f t="array" aca="1" ref="O259" ca="1">IF(AND($A259&lt;&gt;"",$A259&lt;&gt;"fin"),IF(INDEX(Recettes!$A$2:$T$5000,$B259,O$1)="","",INDEX(Recettes!$A$2:$T$5000,$B259,O$1)),"")</f>
        <v/>
      </c>
      <c r="P259" s="81" t="str" cm="1">
        <f t="array" aca="1" ref="P259" ca="1">IF(AND($A259&lt;&gt;"",$A259&lt;&gt;"fin"),IF(INDEX(Recettes!$A$2:$T$5000,$B259,P$1)="","",INDEX(Recettes!$A$2:$T$5000,$B259,P$1)),"")</f>
        <v/>
      </c>
      <c r="Q259" s="81" t="str" cm="1">
        <f t="array" aca="1" ref="Q259" ca="1">IF(AND($A259&lt;&gt;"",$A259&lt;&gt;"fin"),IF(INDEX(Recettes!$A$2:$T$5000,$B259,Q$1)="","",INDEX(Recettes!$A$2:$T$5000,$B259,Q$1)),"")</f>
        <v/>
      </c>
      <c r="R259" s="81" t="str" cm="1">
        <f t="array" aca="1" ref="R259" ca="1">IF(AND($A259&lt;&gt;"",$A259&lt;&gt;"fin"),IF(INDEX(Recettes!$A$2:$T$5000,$B259,R$1)="","",INDEX(Recettes!$A$2:$T$5000,$B259,R$1)),"")</f>
        <v/>
      </c>
      <c r="S259" s="81" t="str" cm="1">
        <f t="array" aca="1" ref="S259" ca="1">IF(AND($A259&lt;&gt;"",$A259&lt;&gt;"fin"),IF(INDEX(Recettes!$A$2:$T$5000,$B259,S$1)="","",INDEX(Recettes!$A$2:$T$5000,$B259,S$1)),"")</f>
        <v/>
      </c>
      <c r="T259" s="81" t="str" cm="1">
        <f t="array" aca="1" ref="T259" ca="1">IF(AND($A259&lt;&gt;"",$A259&lt;&gt;"fin"),IF(INDEX(Recettes!$A$2:$T$5000,$B259,T$1)="","",INDEX(Recettes!$A$2:$T$5000,$B259,T$1)),"")</f>
        <v/>
      </c>
    </row>
    <row r="260" spans="1:20" x14ac:dyDescent="0.25">
      <c r="A260" t="str">
        <f ca="1">IF(OR(A259="",A259="fin"),"",IF(ISNA(MATCH($F$3,OFFSET(Recettes!$F$2:$F$5000,B259,0),0)),"fin",MATCH($F$3,OFFSET(Recettes!$F$2:$F$5000,B259,0),0)))</f>
        <v/>
      </c>
      <c r="B260" t="str">
        <f t="shared" ca="1" si="3"/>
        <v/>
      </c>
      <c r="D260" s="79" t="str" cm="1">
        <f t="array" aca="1" ref="D260" ca="1">IF(AND($A260&lt;&gt;"",$A260&lt;&gt;"fin"),IF(INDEX(Recettes!$A$2:$O$5000,$B260,D$1)="","",INDEX(Recettes!$A$2:$O$5000,$B260,D$1)),"")</f>
        <v/>
      </c>
      <c r="E260" t="str" cm="1">
        <f t="array" aca="1" ref="E260" ca="1">IF(AND($A260&lt;&gt;"",$A260&lt;&gt;"fin"),IF(INDEX(Recettes!$A$2:$O$5000,$B260,E$1)="","",INDEX(Recettes!$A$2:$O$5000,$B260,E$1)),"")</f>
        <v/>
      </c>
      <c r="F260" t="str" cm="1">
        <f t="array" aca="1" ref="F260" ca="1">IF(AND($A260&lt;&gt;"",$A260&lt;&gt;"fin"),IF(INDEX(Recettes!$A$2:$O$5000,$B260,F$1)="","",INDEX(Recettes!$A$2:$O$5000,$B260,F$1)),"")</f>
        <v/>
      </c>
      <c r="G260" s="13" t="str" cm="1">
        <f t="array" aca="1" ref="G260" ca="1">IF(AND($A260&lt;&gt;"",$A260&lt;&gt;"fin"),IF(INDEX(Recettes!$A$2:$O$5000,$B260,G$1)="","",INDEX(Recettes!$A$2:$O$5000,$B260,G$1)),"")</f>
        <v/>
      </c>
      <c r="H260" s="11" t="str" cm="1">
        <f t="array" aca="1" ref="H260" ca="1">IF(AND($A260&lt;&gt;"",$A260&lt;&gt;"fin"),IF(INDEX(Recettes!$A$2:$O$5000,$B260,H$1)="","",INDEX(Recettes!$A$2:$O$5000,$B260,H$1)),"")</f>
        <v/>
      </c>
      <c r="I260" t="str" cm="1">
        <f t="array" aca="1" ref="I260" ca="1">IF(AND($A260&lt;&gt;"",$A260&lt;&gt;"fin"),IF(INDEX(Recettes!$A$2:$O$5000,$B260,I$1)="","",INDEX(Recettes!$A$2:$O$5000,$B260,I$1)),"")</f>
        <v/>
      </c>
      <c r="J260" s="81" t="str" cm="1">
        <f t="array" aca="1" ref="J260" ca="1">IF(AND($A260&lt;&gt;"",$A260&lt;&gt;"fin"),IF(INDEX(Recettes!$A$2:$O$5000,$B260,J$1)="","",INDEX(Recettes!$A$2:$O$5000,$B260,J$1)),"")</f>
        <v/>
      </c>
      <c r="K260" s="81" t="str" cm="1">
        <f t="array" aca="1" ref="K260" ca="1">IF(AND($A260&lt;&gt;"",$A260&lt;&gt;"fin"),IF(INDEX(Recettes!$A$2:$T$5000,$B260,K$1)="","",INDEX(Recettes!$A$2:$T$5000,$B260,K$1)),"")</f>
        <v/>
      </c>
      <c r="L260" s="81" t="str" cm="1">
        <f t="array" aca="1" ref="L260" ca="1">IF(AND($A260&lt;&gt;"",$A260&lt;&gt;"fin"),IF(INDEX(Recettes!$A$2:$T$5000,$B260,L$1)="","",INDEX(Recettes!$A$2:$T$5000,$B260,L$1)),"")</f>
        <v/>
      </c>
      <c r="M260" s="81" t="str" cm="1">
        <f t="array" aca="1" ref="M260" ca="1">IF(AND($A260&lt;&gt;"",$A260&lt;&gt;"fin"),IF(INDEX(Recettes!$A$2:$T$5000,$B260,M$1)="","",INDEX(Recettes!$A$2:$T$5000,$B260,M$1)),"")</f>
        <v/>
      </c>
      <c r="N260" s="81" t="str" cm="1">
        <f t="array" aca="1" ref="N260" ca="1">IF(AND($A260&lt;&gt;"",$A260&lt;&gt;"fin"),IF(INDEX(Recettes!$A$2:$T$5000,$B260,N$1)="","",INDEX(Recettes!$A$2:$T$5000,$B260,N$1)),"")</f>
        <v/>
      </c>
      <c r="O260" s="81" t="str" cm="1">
        <f t="array" aca="1" ref="O260" ca="1">IF(AND($A260&lt;&gt;"",$A260&lt;&gt;"fin"),IF(INDEX(Recettes!$A$2:$T$5000,$B260,O$1)="","",INDEX(Recettes!$A$2:$T$5000,$B260,O$1)),"")</f>
        <v/>
      </c>
      <c r="P260" s="81" t="str" cm="1">
        <f t="array" aca="1" ref="P260" ca="1">IF(AND($A260&lt;&gt;"",$A260&lt;&gt;"fin"),IF(INDEX(Recettes!$A$2:$T$5000,$B260,P$1)="","",INDEX(Recettes!$A$2:$T$5000,$B260,P$1)),"")</f>
        <v/>
      </c>
      <c r="Q260" s="81" t="str" cm="1">
        <f t="array" aca="1" ref="Q260" ca="1">IF(AND($A260&lt;&gt;"",$A260&lt;&gt;"fin"),IF(INDEX(Recettes!$A$2:$T$5000,$B260,Q$1)="","",INDEX(Recettes!$A$2:$T$5000,$B260,Q$1)),"")</f>
        <v/>
      </c>
      <c r="R260" s="81" t="str" cm="1">
        <f t="array" aca="1" ref="R260" ca="1">IF(AND($A260&lt;&gt;"",$A260&lt;&gt;"fin"),IF(INDEX(Recettes!$A$2:$T$5000,$B260,R$1)="","",INDEX(Recettes!$A$2:$T$5000,$B260,R$1)),"")</f>
        <v/>
      </c>
      <c r="S260" s="81" t="str" cm="1">
        <f t="array" aca="1" ref="S260" ca="1">IF(AND($A260&lt;&gt;"",$A260&lt;&gt;"fin"),IF(INDEX(Recettes!$A$2:$T$5000,$B260,S$1)="","",INDEX(Recettes!$A$2:$T$5000,$B260,S$1)),"")</f>
        <v/>
      </c>
      <c r="T260" s="81" t="str" cm="1">
        <f t="array" aca="1" ref="T260" ca="1">IF(AND($A260&lt;&gt;"",$A260&lt;&gt;"fin"),IF(INDEX(Recettes!$A$2:$T$5000,$B260,T$1)="","",INDEX(Recettes!$A$2:$T$5000,$B260,T$1)),"")</f>
        <v/>
      </c>
    </row>
    <row r="261" spans="1:20" x14ac:dyDescent="0.25">
      <c r="A261" t="str">
        <f ca="1">IF(OR(A260="",A260="fin"),"",IF(ISNA(MATCH($F$3,OFFSET(Recettes!$F$2:$F$5000,B260,0),0)),"fin",MATCH($F$3,OFFSET(Recettes!$F$2:$F$5000,B260,0),0)))</f>
        <v/>
      </c>
      <c r="B261" t="str">
        <f t="shared" ca="1" si="3"/>
        <v/>
      </c>
      <c r="D261" s="79" t="str" cm="1">
        <f t="array" aca="1" ref="D261" ca="1">IF(AND($A261&lt;&gt;"",$A261&lt;&gt;"fin"),IF(INDEX(Recettes!$A$2:$O$5000,$B261,D$1)="","",INDEX(Recettes!$A$2:$O$5000,$B261,D$1)),"")</f>
        <v/>
      </c>
      <c r="E261" t="str" cm="1">
        <f t="array" aca="1" ref="E261" ca="1">IF(AND($A261&lt;&gt;"",$A261&lt;&gt;"fin"),IF(INDEX(Recettes!$A$2:$O$5000,$B261,E$1)="","",INDEX(Recettes!$A$2:$O$5000,$B261,E$1)),"")</f>
        <v/>
      </c>
      <c r="F261" t="str" cm="1">
        <f t="array" aca="1" ref="F261" ca="1">IF(AND($A261&lt;&gt;"",$A261&lt;&gt;"fin"),IF(INDEX(Recettes!$A$2:$O$5000,$B261,F$1)="","",INDEX(Recettes!$A$2:$O$5000,$B261,F$1)),"")</f>
        <v/>
      </c>
      <c r="G261" s="13" t="str" cm="1">
        <f t="array" aca="1" ref="G261" ca="1">IF(AND($A261&lt;&gt;"",$A261&lt;&gt;"fin"),IF(INDEX(Recettes!$A$2:$O$5000,$B261,G$1)="","",INDEX(Recettes!$A$2:$O$5000,$B261,G$1)),"")</f>
        <v/>
      </c>
      <c r="H261" s="11" t="str" cm="1">
        <f t="array" aca="1" ref="H261" ca="1">IF(AND($A261&lt;&gt;"",$A261&lt;&gt;"fin"),IF(INDEX(Recettes!$A$2:$O$5000,$B261,H$1)="","",INDEX(Recettes!$A$2:$O$5000,$B261,H$1)),"")</f>
        <v/>
      </c>
      <c r="I261" t="str" cm="1">
        <f t="array" aca="1" ref="I261" ca="1">IF(AND($A261&lt;&gt;"",$A261&lt;&gt;"fin"),IF(INDEX(Recettes!$A$2:$O$5000,$B261,I$1)="","",INDEX(Recettes!$A$2:$O$5000,$B261,I$1)),"")</f>
        <v/>
      </c>
      <c r="J261" s="81" t="str" cm="1">
        <f t="array" aca="1" ref="J261" ca="1">IF(AND($A261&lt;&gt;"",$A261&lt;&gt;"fin"),IF(INDEX(Recettes!$A$2:$O$5000,$B261,J$1)="","",INDEX(Recettes!$A$2:$O$5000,$B261,J$1)),"")</f>
        <v/>
      </c>
      <c r="K261" s="81" t="str" cm="1">
        <f t="array" aca="1" ref="K261" ca="1">IF(AND($A261&lt;&gt;"",$A261&lt;&gt;"fin"),IF(INDEX(Recettes!$A$2:$T$5000,$B261,K$1)="","",INDEX(Recettes!$A$2:$T$5000,$B261,K$1)),"")</f>
        <v/>
      </c>
      <c r="L261" s="81" t="str" cm="1">
        <f t="array" aca="1" ref="L261" ca="1">IF(AND($A261&lt;&gt;"",$A261&lt;&gt;"fin"),IF(INDEX(Recettes!$A$2:$T$5000,$B261,L$1)="","",INDEX(Recettes!$A$2:$T$5000,$B261,L$1)),"")</f>
        <v/>
      </c>
      <c r="M261" s="81" t="str" cm="1">
        <f t="array" aca="1" ref="M261" ca="1">IF(AND($A261&lt;&gt;"",$A261&lt;&gt;"fin"),IF(INDEX(Recettes!$A$2:$T$5000,$B261,M$1)="","",INDEX(Recettes!$A$2:$T$5000,$B261,M$1)),"")</f>
        <v/>
      </c>
      <c r="N261" s="81" t="str" cm="1">
        <f t="array" aca="1" ref="N261" ca="1">IF(AND($A261&lt;&gt;"",$A261&lt;&gt;"fin"),IF(INDEX(Recettes!$A$2:$T$5000,$B261,N$1)="","",INDEX(Recettes!$A$2:$T$5000,$B261,N$1)),"")</f>
        <v/>
      </c>
      <c r="O261" s="81" t="str" cm="1">
        <f t="array" aca="1" ref="O261" ca="1">IF(AND($A261&lt;&gt;"",$A261&lt;&gt;"fin"),IF(INDEX(Recettes!$A$2:$T$5000,$B261,O$1)="","",INDEX(Recettes!$A$2:$T$5000,$B261,O$1)),"")</f>
        <v/>
      </c>
      <c r="P261" s="81" t="str" cm="1">
        <f t="array" aca="1" ref="P261" ca="1">IF(AND($A261&lt;&gt;"",$A261&lt;&gt;"fin"),IF(INDEX(Recettes!$A$2:$T$5000,$B261,P$1)="","",INDEX(Recettes!$A$2:$T$5000,$B261,P$1)),"")</f>
        <v/>
      </c>
      <c r="Q261" s="81" t="str" cm="1">
        <f t="array" aca="1" ref="Q261" ca="1">IF(AND($A261&lt;&gt;"",$A261&lt;&gt;"fin"),IF(INDEX(Recettes!$A$2:$T$5000,$B261,Q$1)="","",INDEX(Recettes!$A$2:$T$5000,$B261,Q$1)),"")</f>
        <v/>
      </c>
      <c r="R261" s="81" t="str" cm="1">
        <f t="array" aca="1" ref="R261" ca="1">IF(AND($A261&lt;&gt;"",$A261&lt;&gt;"fin"),IF(INDEX(Recettes!$A$2:$T$5000,$B261,R$1)="","",INDEX(Recettes!$A$2:$T$5000,$B261,R$1)),"")</f>
        <v/>
      </c>
      <c r="S261" s="81" t="str" cm="1">
        <f t="array" aca="1" ref="S261" ca="1">IF(AND($A261&lt;&gt;"",$A261&lt;&gt;"fin"),IF(INDEX(Recettes!$A$2:$T$5000,$B261,S$1)="","",INDEX(Recettes!$A$2:$T$5000,$B261,S$1)),"")</f>
        <v/>
      </c>
      <c r="T261" s="81" t="str" cm="1">
        <f t="array" aca="1" ref="T261" ca="1">IF(AND($A261&lt;&gt;"",$A261&lt;&gt;"fin"),IF(INDEX(Recettes!$A$2:$T$5000,$B261,T$1)="","",INDEX(Recettes!$A$2:$T$5000,$B261,T$1)),"")</f>
        <v/>
      </c>
    </row>
    <row r="262" spans="1:20" x14ac:dyDescent="0.25">
      <c r="A262" t="str">
        <f ca="1">IF(OR(A261="",A261="fin"),"",IF(ISNA(MATCH($F$3,OFFSET(Recettes!$F$2:$F$5000,B261,0),0)),"fin",MATCH($F$3,OFFSET(Recettes!$F$2:$F$5000,B261,0),0)))</f>
        <v/>
      </c>
      <c r="B262" t="str">
        <f t="shared" ca="1" si="3"/>
        <v/>
      </c>
      <c r="D262" s="79" t="str" cm="1">
        <f t="array" aca="1" ref="D262" ca="1">IF(AND($A262&lt;&gt;"",$A262&lt;&gt;"fin"),IF(INDEX(Recettes!$A$2:$O$5000,$B262,D$1)="","",INDEX(Recettes!$A$2:$O$5000,$B262,D$1)),"")</f>
        <v/>
      </c>
      <c r="E262" t="str" cm="1">
        <f t="array" aca="1" ref="E262" ca="1">IF(AND($A262&lt;&gt;"",$A262&lt;&gt;"fin"),IF(INDEX(Recettes!$A$2:$O$5000,$B262,E$1)="","",INDEX(Recettes!$A$2:$O$5000,$B262,E$1)),"")</f>
        <v/>
      </c>
      <c r="F262" t="str" cm="1">
        <f t="array" aca="1" ref="F262" ca="1">IF(AND($A262&lt;&gt;"",$A262&lt;&gt;"fin"),IF(INDEX(Recettes!$A$2:$O$5000,$B262,F$1)="","",INDEX(Recettes!$A$2:$O$5000,$B262,F$1)),"")</f>
        <v/>
      </c>
      <c r="G262" s="13" t="str" cm="1">
        <f t="array" aca="1" ref="G262" ca="1">IF(AND($A262&lt;&gt;"",$A262&lt;&gt;"fin"),IF(INDEX(Recettes!$A$2:$O$5000,$B262,G$1)="","",INDEX(Recettes!$A$2:$O$5000,$B262,G$1)),"")</f>
        <v/>
      </c>
      <c r="H262" s="11" t="str" cm="1">
        <f t="array" aca="1" ref="H262" ca="1">IF(AND($A262&lt;&gt;"",$A262&lt;&gt;"fin"),IF(INDEX(Recettes!$A$2:$O$5000,$B262,H$1)="","",INDEX(Recettes!$A$2:$O$5000,$B262,H$1)),"")</f>
        <v/>
      </c>
      <c r="I262" t="str" cm="1">
        <f t="array" aca="1" ref="I262" ca="1">IF(AND($A262&lt;&gt;"",$A262&lt;&gt;"fin"),IF(INDEX(Recettes!$A$2:$O$5000,$B262,I$1)="","",INDEX(Recettes!$A$2:$O$5000,$B262,I$1)),"")</f>
        <v/>
      </c>
      <c r="J262" s="81" t="str" cm="1">
        <f t="array" aca="1" ref="J262" ca="1">IF(AND($A262&lt;&gt;"",$A262&lt;&gt;"fin"),IF(INDEX(Recettes!$A$2:$O$5000,$B262,J$1)="","",INDEX(Recettes!$A$2:$O$5000,$B262,J$1)),"")</f>
        <v/>
      </c>
      <c r="K262" s="81" t="str" cm="1">
        <f t="array" aca="1" ref="K262" ca="1">IF(AND($A262&lt;&gt;"",$A262&lt;&gt;"fin"),IF(INDEX(Recettes!$A$2:$T$5000,$B262,K$1)="","",INDEX(Recettes!$A$2:$T$5000,$B262,K$1)),"")</f>
        <v/>
      </c>
      <c r="L262" s="81" t="str" cm="1">
        <f t="array" aca="1" ref="L262" ca="1">IF(AND($A262&lt;&gt;"",$A262&lt;&gt;"fin"),IF(INDEX(Recettes!$A$2:$T$5000,$B262,L$1)="","",INDEX(Recettes!$A$2:$T$5000,$B262,L$1)),"")</f>
        <v/>
      </c>
      <c r="M262" s="81" t="str" cm="1">
        <f t="array" aca="1" ref="M262" ca="1">IF(AND($A262&lt;&gt;"",$A262&lt;&gt;"fin"),IF(INDEX(Recettes!$A$2:$T$5000,$B262,M$1)="","",INDEX(Recettes!$A$2:$T$5000,$B262,M$1)),"")</f>
        <v/>
      </c>
      <c r="N262" s="81" t="str" cm="1">
        <f t="array" aca="1" ref="N262" ca="1">IF(AND($A262&lt;&gt;"",$A262&lt;&gt;"fin"),IF(INDEX(Recettes!$A$2:$T$5000,$B262,N$1)="","",INDEX(Recettes!$A$2:$T$5000,$B262,N$1)),"")</f>
        <v/>
      </c>
      <c r="O262" s="81" t="str" cm="1">
        <f t="array" aca="1" ref="O262" ca="1">IF(AND($A262&lt;&gt;"",$A262&lt;&gt;"fin"),IF(INDEX(Recettes!$A$2:$T$5000,$B262,O$1)="","",INDEX(Recettes!$A$2:$T$5000,$B262,O$1)),"")</f>
        <v/>
      </c>
      <c r="P262" s="81" t="str" cm="1">
        <f t="array" aca="1" ref="P262" ca="1">IF(AND($A262&lt;&gt;"",$A262&lt;&gt;"fin"),IF(INDEX(Recettes!$A$2:$T$5000,$B262,P$1)="","",INDEX(Recettes!$A$2:$T$5000,$B262,P$1)),"")</f>
        <v/>
      </c>
      <c r="Q262" s="81" t="str" cm="1">
        <f t="array" aca="1" ref="Q262" ca="1">IF(AND($A262&lt;&gt;"",$A262&lt;&gt;"fin"),IF(INDEX(Recettes!$A$2:$T$5000,$B262,Q$1)="","",INDEX(Recettes!$A$2:$T$5000,$B262,Q$1)),"")</f>
        <v/>
      </c>
      <c r="R262" s="81" t="str" cm="1">
        <f t="array" aca="1" ref="R262" ca="1">IF(AND($A262&lt;&gt;"",$A262&lt;&gt;"fin"),IF(INDEX(Recettes!$A$2:$T$5000,$B262,R$1)="","",INDEX(Recettes!$A$2:$T$5000,$B262,R$1)),"")</f>
        <v/>
      </c>
      <c r="S262" s="81" t="str" cm="1">
        <f t="array" aca="1" ref="S262" ca="1">IF(AND($A262&lt;&gt;"",$A262&lt;&gt;"fin"),IF(INDEX(Recettes!$A$2:$T$5000,$B262,S$1)="","",INDEX(Recettes!$A$2:$T$5000,$B262,S$1)),"")</f>
        <v/>
      </c>
      <c r="T262" s="81" t="str" cm="1">
        <f t="array" aca="1" ref="T262" ca="1">IF(AND($A262&lt;&gt;"",$A262&lt;&gt;"fin"),IF(INDEX(Recettes!$A$2:$T$5000,$B262,T$1)="","",INDEX(Recettes!$A$2:$T$5000,$B262,T$1)),"")</f>
        <v/>
      </c>
    </row>
    <row r="263" spans="1:20" x14ac:dyDescent="0.25">
      <c r="A263" t="str">
        <f ca="1">IF(OR(A262="",A262="fin"),"",IF(ISNA(MATCH($F$3,OFFSET(Recettes!$F$2:$F$5000,B262,0),0)),"fin",MATCH($F$3,OFFSET(Recettes!$F$2:$F$5000,B262,0),0)))</f>
        <v/>
      </c>
      <c r="B263" t="str">
        <f t="shared" ca="1" si="3"/>
        <v/>
      </c>
      <c r="D263" s="79" t="str" cm="1">
        <f t="array" aca="1" ref="D263" ca="1">IF(AND($A263&lt;&gt;"",$A263&lt;&gt;"fin"),IF(INDEX(Recettes!$A$2:$O$5000,$B263,D$1)="","",INDEX(Recettes!$A$2:$O$5000,$B263,D$1)),"")</f>
        <v/>
      </c>
      <c r="E263" t="str" cm="1">
        <f t="array" aca="1" ref="E263" ca="1">IF(AND($A263&lt;&gt;"",$A263&lt;&gt;"fin"),IF(INDEX(Recettes!$A$2:$O$5000,$B263,E$1)="","",INDEX(Recettes!$A$2:$O$5000,$B263,E$1)),"")</f>
        <v/>
      </c>
      <c r="F263" t="str" cm="1">
        <f t="array" aca="1" ref="F263" ca="1">IF(AND($A263&lt;&gt;"",$A263&lt;&gt;"fin"),IF(INDEX(Recettes!$A$2:$O$5000,$B263,F$1)="","",INDEX(Recettes!$A$2:$O$5000,$B263,F$1)),"")</f>
        <v/>
      </c>
      <c r="G263" s="13" t="str" cm="1">
        <f t="array" aca="1" ref="G263" ca="1">IF(AND($A263&lt;&gt;"",$A263&lt;&gt;"fin"),IF(INDEX(Recettes!$A$2:$O$5000,$B263,G$1)="","",INDEX(Recettes!$A$2:$O$5000,$B263,G$1)),"")</f>
        <v/>
      </c>
      <c r="H263" s="11" t="str" cm="1">
        <f t="array" aca="1" ref="H263" ca="1">IF(AND($A263&lt;&gt;"",$A263&lt;&gt;"fin"),IF(INDEX(Recettes!$A$2:$O$5000,$B263,H$1)="","",INDEX(Recettes!$A$2:$O$5000,$B263,H$1)),"")</f>
        <v/>
      </c>
      <c r="I263" t="str" cm="1">
        <f t="array" aca="1" ref="I263" ca="1">IF(AND($A263&lt;&gt;"",$A263&lt;&gt;"fin"),IF(INDEX(Recettes!$A$2:$O$5000,$B263,I$1)="","",INDEX(Recettes!$A$2:$O$5000,$B263,I$1)),"")</f>
        <v/>
      </c>
      <c r="J263" s="81" t="str" cm="1">
        <f t="array" aca="1" ref="J263" ca="1">IF(AND($A263&lt;&gt;"",$A263&lt;&gt;"fin"),IF(INDEX(Recettes!$A$2:$O$5000,$B263,J$1)="","",INDEX(Recettes!$A$2:$O$5000,$B263,J$1)),"")</f>
        <v/>
      </c>
      <c r="K263" s="81" t="str" cm="1">
        <f t="array" aca="1" ref="K263" ca="1">IF(AND($A263&lt;&gt;"",$A263&lt;&gt;"fin"),IF(INDEX(Recettes!$A$2:$T$5000,$B263,K$1)="","",INDEX(Recettes!$A$2:$T$5000,$B263,K$1)),"")</f>
        <v/>
      </c>
      <c r="L263" s="81" t="str" cm="1">
        <f t="array" aca="1" ref="L263" ca="1">IF(AND($A263&lt;&gt;"",$A263&lt;&gt;"fin"),IF(INDEX(Recettes!$A$2:$T$5000,$B263,L$1)="","",INDEX(Recettes!$A$2:$T$5000,$B263,L$1)),"")</f>
        <v/>
      </c>
      <c r="M263" s="81" t="str" cm="1">
        <f t="array" aca="1" ref="M263" ca="1">IF(AND($A263&lt;&gt;"",$A263&lt;&gt;"fin"),IF(INDEX(Recettes!$A$2:$T$5000,$B263,M$1)="","",INDEX(Recettes!$A$2:$T$5000,$B263,M$1)),"")</f>
        <v/>
      </c>
      <c r="N263" s="81" t="str" cm="1">
        <f t="array" aca="1" ref="N263" ca="1">IF(AND($A263&lt;&gt;"",$A263&lt;&gt;"fin"),IF(INDEX(Recettes!$A$2:$T$5000,$B263,N$1)="","",INDEX(Recettes!$A$2:$T$5000,$B263,N$1)),"")</f>
        <v/>
      </c>
      <c r="O263" s="81" t="str" cm="1">
        <f t="array" aca="1" ref="O263" ca="1">IF(AND($A263&lt;&gt;"",$A263&lt;&gt;"fin"),IF(INDEX(Recettes!$A$2:$T$5000,$B263,O$1)="","",INDEX(Recettes!$A$2:$T$5000,$B263,O$1)),"")</f>
        <v/>
      </c>
      <c r="P263" s="81" t="str" cm="1">
        <f t="array" aca="1" ref="P263" ca="1">IF(AND($A263&lt;&gt;"",$A263&lt;&gt;"fin"),IF(INDEX(Recettes!$A$2:$T$5000,$B263,P$1)="","",INDEX(Recettes!$A$2:$T$5000,$B263,P$1)),"")</f>
        <v/>
      </c>
      <c r="Q263" s="81" t="str" cm="1">
        <f t="array" aca="1" ref="Q263" ca="1">IF(AND($A263&lt;&gt;"",$A263&lt;&gt;"fin"),IF(INDEX(Recettes!$A$2:$T$5000,$B263,Q$1)="","",INDEX(Recettes!$A$2:$T$5000,$B263,Q$1)),"")</f>
        <v/>
      </c>
      <c r="R263" s="81" t="str" cm="1">
        <f t="array" aca="1" ref="R263" ca="1">IF(AND($A263&lt;&gt;"",$A263&lt;&gt;"fin"),IF(INDEX(Recettes!$A$2:$T$5000,$B263,R$1)="","",INDEX(Recettes!$A$2:$T$5000,$B263,R$1)),"")</f>
        <v/>
      </c>
      <c r="S263" s="81" t="str" cm="1">
        <f t="array" aca="1" ref="S263" ca="1">IF(AND($A263&lt;&gt;"",$A263&lt;&gt;"fin"),IF(INDEX(Recettes!$A$2:$T$5000,$B263,S$1)="","",INDEX(Recettes!$A$2:$T$5000,$B263,S$1)),"")</f>
        <v/>
      </c>
      <c r="T263" s="81" t="str" cm="1">
        <f t="array" aca="1" ref="T263" ca="1">IF(AND($A263&lt;&gt;"",$A263&lt;&gt;"fin"),IF(INDEX(Recettes!$A$2:$T$5000,$B263,T$1)="","",INDEX(Recettes!$A$2:$T$5000,$B263,T$1)),"")</f>
        <v/>
      </c>
    </row>
    <row r="264" spans="1:20" x14ac:dyDescent="0.25">
      <c r="A264" t="str">
        <f ca="1">IF(OR(A263="",A263="fin"),"",IF(ISNA(MATCH($F$3,OFFSET(Recettes!$F$2:$F$5000,B263,0),0)),"fin",MATCH($F$3,OFFSET(Recettes!$F$2:$F$5000,B263,0),0)))</f>
        <v/>
      </c>
      <c r="B264" t="str">
        <f t="shared" ca="1" si="3"/>
        <v/>
      </c>
      <c r="D264" s="79" t="str" cm="1">
        <f t="array" aca="1" ref="D264" ca="1">IF(AND($A264&lt;&gt;"",$A264&lt;&gt;"fin"),IF(INDEX(Recettes!$A$2:$O$5000,$B264,D$1)="","",INDEX(Recettes!$A$2:$O$5000,$B264,D$1)),"")</f>
        <v/>
      </c>
      <c r="E264" t="str" cm="1">
        <f t="array" aca="1" ref="E264" ca="1">IF(AND($A264&lt;&gt;"",$A264&lt;&gt;"fin"),IF(INDEX(Recettes!$A$2:$O$5000,$B264,E$1)="","",INDEX(Recettes!$A$2:$O$5000,$B264,E$1)),"")</f>
        <v/>
      </c>
      <c r="F264" t="str" cm="1">
        <f t="array" aca="1" ref="F264" ca="1">IF(AND($A264&lt;&gt;"",$A264&lt;&gt;"fin"),IF(INDEX(Recettes!$A$2:$O$5000,$B264,F$1)="","",INDEX(Recettes!$A$2:$O$5000,$B264,F$1)),"")</f>
        <v/>
      </c>
      <c r="G264" s="13" t="str" cm="1">
        <f t="array" aca="1" ref="G264" ca="1">IF(AND($A264&lt;&gt;"",$A264&lt;&gt;"fin"),IF(INDEX(Recettes!$A$2:$O$5000,$B264,G$1)="","",INDEX(Recettes!$A$2:$O$5000,$B264,G$1)),"")</f>
        <v/>
      </c>
      <c r="H264" s="11" t="str" cm="1">
        <f t="array" aca="1" ref="H264" ca="1">IF(AND($A264&lt;&gt;"",$A264&lt;&gt;"fin"),IF(INDEX(Recettes!$A$2:$O$5000,$B264,H$1)="","",INDEX(Recettes!$A$2:$O$5000,$B264,H$1)),"")</f>
        <v/>
      </c>
      <c r="I264" t="str" cm="1">
        <f t="array" aca="1" ref="I264" ca="1">IF(AND($A264&lt;&gt;"",$A264&lt;&gt;"fin"),IF(INDEX(Recettes!$A$2:$O$5000,$B264,I$1)="","",INDEX(Recettes!$A$2:$O$5000,$B264,I$1)),"")</f>
        <v/>
      </c>
      <c r="J264" s="81" t="str" cm="1">
        <f t="array" aca="1" ref="J264" ca="1">IF(AND($A264&lt;&gt;"",$A264&lt;&gt;"fin"),IF(INDEX(Recettes!$A$2:$O$5000,$B264,J$1)="","",INDEX(Recettes!$A$2:$O$5000,$B264,J$1)),"")</f>
        <v/>
      </c>
      <c r="K264" s="81" t="str" cm="1">
        <f t="array" aca="1" ref="K264" ca="1">IF(AND($A264&lt;&gt;"",$A264&lt;&gt;"fin"),IF(INDEX(Recettes!$A$2:$T$5000,$B264,K$1)="","",INDEX(Recettes!$A$2:$T$5000,$B264,K$1)),"")</f>
        <v/>
      </c>
      <c r="L264" s="81" t="str" cm="1">
        <f t="array" aca="1" ref="L264" ca="1">IF(AND($A264&lt;&gt;"",$A264&lt;&gt;"fin"),IF(INDEX(Recettes!$A$2:$T$5000,$B264,L$1)="","",INDEX(Recettes!$A$2:$T$5000,$B264,L$1)),"")</f>
        <v/>
      </c>
      <c r="M264" s="81" t="str" cm="1">
        <f t="array" aca="1" ref="M264" ca="1">IF(AND($A264&lt;&gt;"",$A264&lt;&gt;"fin"),IF(INDEX(Recettes!$A$2:$T$5000,$B264,M$1)="","",INDEX(Recettes!$A$2:$T$5000,$B264,M$1)),"")</f>
        <v/>
      </c>
      <c r="N264" s="81" t="str" cm="1">
        <f t="array" aca="1" ref="N264" ca="1">IF(AND($A264&lt;&gt;"",$A264&lt;&gt;"fin"),IF(INDEX(Recettes!$A$2:$T$5000,$B264,N$1)="","",INDEX(Recettes!$A$2:$T$5000,$B264,N$1)),"")</f>
        <v/>
      </c>
      <c r="O264" s="81" t="str" cm="1">
        <f t="array" aca="1" ref="O264" ca="1">IF(AND($A264&lt;&gt;"",$A264&lt;&gt;"fin"),IF(INDEX(Recettes!$A$2:$T$5000,$B264,O$1)="","",INDEX(Recettes!$A$2:$T$5000,$B264,O$1)),"")</f>
        <v/>
      </c>
      <c r="P264" s="81" t="str" cm="1">
        <f t="array" aca="1" ref="P264" ca="1">IF(AND($A264&lt;&gt;"",$A264&lt;&gt;"fin"),IF(INDEX(Recettes!$A$2:$T$5000,$B264,P$1)="","",INDEX(Recettes!$A$2:$T$5000,$B264,P$1)),"")</f>
        <v/>
      </c>
      <c r="Q264" s="81" t="str" cm="1">
        <f t="array" aca="1" ref="Q264" ca="1">IF(AND($A264&lt;&gt;"",$A264&lt;&gt;"fin"),IF(INDEX(Recettes!$A$2:$T$5000,$B264,Q$1)="","",INDEX(Recettes!$A$2:$T$5000,$B264,Q$1)),"")</f>
        <v/>
      </c>
      <c r="R264" s="81" t="str" cm="1">
        <f t="array" aca="1" ref="R264" ca="1">IF(AND($A264&lt;&gt;"",$A264&lt;&gt;"fin"),IF(INDEX(Recettes!$A$2:$T$5000,$B264,R$1)="","",INDEX(Recettes!$A$2:$T$5000,$B264,R$1)),"")</f>
        <v/>
      </c>
      <c r="S264" s="81" t="str" cm="1">
        <f t="array" aca="1" ref="S264" ca="1">IF(AND($A264&lt;&gt;"",$A264&lt;&gt;"fin"),IF(INDEX(Recettes!$A$2:$T$5000,$B264,S$1)="","",INDEX(Recettes!$A$2:$T$5000,$B264,S$1)),"")</f>
        <v/>
      </c>
      <c r="T264" s="81" t="str" cm="1">
        <f t="array" aca="1" ref="T264" ca="1">IF(AND($A264&lt;&gt;"",$A264&lt;&gt;"fin"),IF(INDEX(Recettes!$A$2:$T$5000,$B264,T$1)="","",INDEX(Recettes!$A$2:$T$5000,$B264,T$1)),"")</f>
        <v/>
      </c>
    </row>
    <row r="265" spans="1:20" x14ac:dyDescent="0.25">
      <c r="A265" t="str">
        <f ca="1">IF(OR(A264="",A264="fin"),"",IF(ISNA(MATCH($F$3,OFFSET(Recettes!$F$2:$F$5000,B264,0),0)),"fin",MATCH($F$3,OFFSET(Recettes!$F$2:$F$5000,B264,0),0)))</f>
        <v/>
      </c>
      <c r="B265" t="str">
        <f t="shared" ca="1" si="3"/>
        <v/>
      </c>
      <c r="D265" s="79" t="str" cm="1">
        <f t="array" aca="1" ref="D265" ca="1">IF(AND($A265&lt;&gt;"",$A265&lt;&gt;"fin"),IF(INDEX(Recettes!$A$2:$O$5000,$B265,D$1)="","",INDEX(Recettes!$A$2:$O$5000,$B265,D$1)),"")</f>
        <v/>
      </c>
      <c r="E265" t="str" cm="1">
        <f t="array" aca="1" ref="E265" ca="1">IF(AND($A265&lt;&gt;"",$A265&lt;&gt;"fin"),IF(INDEX(Recettes!$A$2:$O$5000,$B265,E$1)="","",INDEX(Recettes!$A$2:$O$5000,$B265,E$1)),"")</f>
        <v/>
      </c>
      <c r="F265" t="str" cm="1">
        <f t="array" aca="1" ref="F265" ca="1">IF(AND($A265&lt;&gt;"",$A265&lt;&gt;"fin"),IF(INDEX(Recettes!$A$2:$O$5000,$B265,F$1)="","",INDEX(Recettes!$A$2:$O$5000,$B265,F$1)),"")</f>
        <v/>
      </c>
      <c r="G265" s="13" t="str" cm="1">
        <f t="array" aca="1" ref="G265" ca="1">IF(AND($A265&lt;&gt;"",$A265&lt;&gt;"fin"),IF(INDEX(Recettes!$A$2:$O$5000,$B265,G$1)="","",INDEX(Recettes!$A$2:$O$5000,$B265,G$1)),"")</f>
        <v/>
      </c>
      <c r="H265" s="11" t="str" cm="1">
        <f t="array" aca="1" ref="H265" ca="1">IF(AND($A265&lt;&gt;"",$A265&lt;&gt;"fin"),IF(INDEX(Recettes!$A$2:$O$5000,$B265,H$1)="","",INDEX(Recettes!$A$2:$O$5000,$B265,H$1)),"")</f>
        <v/>
      </c>
      <c r="I265" t="str" cm="1">
        <f t="array" aca="1" ref="I265" ca="1">IF(AND($A265&lt;&gt;"",$A265&lt;&gt;"fin"),IF(INDEX(Recettes!$A$2:$O$5000,$B265,I$1)="","",INDEX(Recettes!$A$2:$O$5000,$B265,I$1)),"")</f>
        <v/>
      </c>
      <c r="J265" s="81" t="str" cm="1">
        <f t="array" aca="1" ref="J265" ca="1">IF(AND($A265&lt;&gt;"",$A265&lt;&gt;"fin"),IF(INDEX(Recettes!$A$2:$O$5000,$B265,J$1)="","",INDEX(Recettes!$A$2:$O$5000,$B265,J$1)),"")</f>
        <v/>
      </c>
      <c r="K265" s="81" t="str" cm="1">
        <f t="array" aca="1" ref="K265" ca="1">IF(AND($A265&lt;&gt;"",$A265&lt;&gt;"fin"),IF(INDEX(Recettes!$A$2:$T$5000,$B265,K$1)="","",INDEX(Recettes!$A$2:$T$5000,$B265,K$1)),"")</f>
        <v/>
      </c>
      <c r="L265" s="81" t="str" cm="1">
        <f t="array" aca="1" ref="L265" ca="1">IF(AND($A265&lt;&gt;"",$A265&lt;&gt;"fin"),IF(INDEX(Recettes!$A$2:$T$5000,$B265,L$1)="","",INDEX(Recettes!$A$2:$T$5000,$B265,L$1)),"")</f>
        <v/>
      </c>
      <c r="M265" s="81" t="str" cm="1">
        <f t="array" aca="1" ref="M265" ca="1">IF(AND($A265&lt;&gt;"",$A265&lt;&gt;"fin"),IF(INDEX(Recettes!$A$2:$T$5000,$B265,M$1)="","",INDEX(Recettes!$A$2:$T$5000,$B265,M$1)),"")</f>
        <v/>
      </c>
      <c r="N265" s="81" t="str" cm="1">
        <f t="array" aca="1" ref="N265" ca="1">IF(AND($A265&lt;&gt;"",$A265&lt;&gt;"fin"),IF(INDEX(Recettes!$A$2:$T$5000,$B265,N$1)="","",INDEX(Recettes!$A$2:$T$5000,$B265,N$1)),"")</f>
        <v/>
      </c>
      <c r="O265" s="81" t="str" cm="1">
        <f t="array" aca="1" ref="O265" ca="1">IF(AND($A265&lt;&gt;"",$A265&lt;&gt;"fin"),IF(INDEX(Recettes!$A$2:$T$5000,$B265,O$1)="","",INDEX(Recettes!$A$2:$T$5000,$B265,O$1)),"")</f>
        <v/>
      </c>
      <c r="P265" s="81" t="str" cm="1">
        <f t="array" aca="1" ref="P265" ca="1">IF(AND($A265&lt;&gt;"",$A265&lt;&gt;"fin"),IF(INDEX(Recettes!$A$2:$T$5000,$B265,P$1)="","",INDEX(Recettes!$A$2:$T$5000,$B265,P$1)),"")</f>
        <v/>
      </c>
      <c r="Q265" s="81" t="str" cm="1">
        <f t="array" aca="1" ref="Q265" ca="1">IF(AND($A265&lt;&gt;"",$A265&lt;&gt;"fin"),IF(INDEX(Recettes!$A$2:$T$5000,$B265,Q$1)="","",INDEX(Recettes!$A$2:$T$5000,$B265,Q$1)),"")</f>
        <v/>
      </c>
      <c r="R265" s="81" t="str" cm="1">
        <f t="array" aca="1" ref="R265" ca="1">IF(AND($A265&lt;&gt;"",$A265&lt;&gt;"fin"),IF(INDEX(Recettes!$A$2:$T$5000,$B265,R$1)="","",INDEX(Recettes!$A$2:$T$5000,$B265,R$1)),"")</f>
        <v/>
      </c>
      <c r="S265" s="81" t="str" cm="1">
        <f t="array" aca="1" ref="S265" ca="1">IF(AND($A265&lt;&gt;"",$A265&lt;&gt;"fin"),IF(INDEX(Recettes!$A$2:$T$5000,$B265,S$1)="","",INDEX(Recettes!$A$2:$T$5000,$B265,S$1)),"")</f>
        <v/>
      </c>
      <c r="T265" s="81" t="str" cm="1">
        <f t="array" aca="1" ref="T265" ca="1">IF(AND($A265&lt;&gt;"",$A265&lt;&gt;"fin"),IF(INDEX(Recettes!$A$2:$T$5000,$B265,T$1)="","",INDEX(Recettes!$A$2:$T$5000,$B265,T$1)),"")</f>
        <v/>
      </c>
    </row>
    <row r="266" spans="1:20" x14ac:dyDescent="0.25">
      <c r="A266" t="str">
        <f ca="1">IF(OR(A265="",A265="fin"),"",IF(ISNA(MATCH($F$3,OFFSET(Recettes!$F$2:$F$5000,B265,0),0)),"fin",MATCH($F$3,OFFSET(Recettes!$F$2:$F$5000,B265,0),0)))</f>
        <v/>
      </c>
      <c r="B266" t="str">
        <f t="shared" ref="B266:B329" ca="1" si="4">IF(OR(A266="", A266="fin"),"",IF(B265="",A266,B265+A266))</f>
        <v/>
      </c>
      <c r="D266" s="79" t="str" cm="1">
        <f t="array" aca="1" ref="D266" ca="1">IF(AND($A266&lt;&gt;"",$A266&lt;&gt;"fin"),IF(INDEX(Recettes!$A$2:$O$5000,$B266,D$1)="","",INDEX(Recettes!$A$2:$O$5000,$B266,D$1)),"")</f>
        <v/>
      </c>
      <c r="E266" t="str" cm="1">
        <f t="array" aca="1" ref="E266" ca="1">IF(AND($A266&lt;&gt;"",$A266&lt;&gt;"fin"),IF(INDEX(Recettes!$A$2:$O$5000,$B266,E$1)="","",INDEX(Recettes!$A$2:$O$5000,$B266,E$1)),"")</f>
        <v/>
      </c>
      <c r="F266" t="str" cm="1">
        <f t="array" aca="1" ref="F266" ca="1">IF(AND($A266&lt;&gt;"",$A266&lt;&gt;"fin"),IF(INDEX(Recettes!$A$2:$O$5000,$B266,F$1)="","",INDEX(Recettes!$A$2:$O$5000,$B266,F$1)),"")</f>
        <v/>
      </c>
      <c r="G266" s="13" t="str" cm="1">
        <f t="array" aca="1" ref="G266" ca="1">IF(AND($A266&lt;&gt;"",$A266&lt;&gt;"fin"),IF(INDEX(Recettes!$A$2:$O$5000,$B266,G$1)="","",INDEX(Recettes!$A$2:$O$5000,$B266,G$1)),"")</f>
        <v/>
      </c>
      <c r="H266" s="11" t="str" cm="1">
        <f t="array" aca="1" ref="H266" ca="1">IF(AND($A266&lt;&gt;"",$A266&lt;&gt;"fin"),IF(INDEX(Recettes!$A$2:$O$5000,$B266,H$1)="","",INDEX(Recettes!$A$2:$O$5000,$B266,H$1)),"")</f>
        <v/>
      </c>
      <c r="I266" t="str" cm="1">
        <f t="array" aca="1" ref="I266" ca="1">IF(AND($A266&lt;&gt;"",$A266&lt;&gt;"fin"),IF(INDEX(Recettes!$A$2:$O$5000,$B266,I$1)="","",INDEX(Recettes!$A$2:$O$5000,$B266,I$1)),"")</f>
        <v/>
      </c>
      <c r="J266" s="81" t="str" cm="1">
        <f t="array" aca="1" ref="J266" ca="1">IF(AND($A266&lt;&gt;"",$A266&lt;&gt;"fin"),IF(INDEX(Recettes!$A$2:$O$5000,$B266,J$1)="","",INDEX(Recettes!$A$2:$O$5000,$B266,J$1)),"")</f>
        <v/>
      </c>
      <c r="K266" s="81" t="str" cm="1">
        <f t="array" aca="1" ref="K266" ca="1">IF(AND($A266&lt;&gt;"",$A266&lt;&gt;"fin"),IF(INDEX(Recettes!$A$2:$T$5000,$B266,K$1)="","",INDEX(Recettes!$A$2:$T$5000,$B266,K$1)),"")</f>
        <v/>
      </c>
      <c r="L266" s="81" t="str" cm="1">
        <f t="array" aca="1" ref="L266" ca="1">IF(AND($A266&lt;&gt;"",$A266&lt;&gt;"fin"),IF(INDEX(Recettes!$A$2:$T$5000,$B266,L$1)="","",INDEX(Recettes!$A$2:$T$5000,$B266,L$1)),"")</f>
        <v/>
      </c>
      <c r="M266" s="81" t="str" cm="1">
        <f t="array" aca="1" ref="M266" ca="1">IF(AND($A266&lt;&gt;"",$A266&lt;&gt;"fin"),IF(INDEX(Recettes!$A$2:$T$5000,$B266,M$1)="","",INDEX(Recettes!$A$2:$T$5000,$B266,M$1)),"")</f>
        <v/>
      </c>
      <c r="N266" s="81" t="str" cm="1">
        <f t="array" aca="1" ref="N266" ca="1">IF(AND($A266&lt;&gt;"",$A266&lt;&gt;"fin"),IF(INDEX(Recettes!$A$2:$T$5000,$B266,N$1)="","",INDEX(Recettes!$A$2:$T$5000,$B266,N$1)),"")</f>
        <v/>
      </c>
      <c r="O266" s="81" t="str" cm="1">
        <f t="array" aca="1" ref="O266" ca="1">IF(AND($A266&lt;&gt;"",$A266&lt;&gt;"fin"),IF(INDEX(Recettes!$A$2:$T$5000,$B266,O$1)="","",INDEX(Recettes!$A$2:$T$5000,$B266,O$1)),"")</f>
        <v/>
      </c>
      <c r="P266" s="81" t="str" cm="1">
        <f t="array" aca="1" ref="P266" ca="1">IF(AND($A266&lt;&gt;"",$A266&lt;&gt;"fin"),IF(INDEX(Recettes!$A$2:$T$5000,$B266,P$1)="","",INDEX(Recettes!$A$2:$T$5000,$B266,P$1)),"")</f>
        <v/>
      </c>
      <c r="Q266" s="81" t="str" cm="1">
        <f t="array" aca="1" ref="Q266" ca="1">IF(AND($A266&lt;&gt;"",$A266&lt;&gt;"fin"),IF(INDEX(Recettes!$A$2:$T$5000,$B266,Q$1)="","",INDEX(Recettes!$A$2:$T$5000,$B266,Q$1)),"")</f>
        <v/>
      </c>
      <c r="R266" s="81" t="str" cm="1">
        <f t="array" aca="1" ref="R266" ca="1">IF(AND($A266&lt;&gt;"",$A266&lt;&gt;"fin"),IF(INDEX(Recettes!$A$2:$T$5000,$B266,R$1)="","",INDEX(Recettes!$A$2:$T$5000,$B266,R$1)),"")</f>
        <v/>
      </c>
      <c r="S266" s="81" t="str" cm="1">
        <f t="array" aca="1" ref="S266" ca="1">IF(AND($A266&lt;&gt;"",$A266&lt;&gt;"fin"),IF(INDEX(Recettes!$A$2:$T$5000,$B266,S$1)="","",INDEX(Recettes!$A$2:$T$5000,$B266,S$1)),"")</f>
        <v/>
      </c>
      <c r="T266" s="81" t="str" cm="1">
        <f t="array" aca="1" ref="T266" ca="1">IF(AND($A266&lt;&gt;"",$A266&lt;&gt;"fin"),IF(INDEX(Recettes!$A$2:$T$5000,$B266,T$1)="","",INDEX(Recettes!$A$2:$T$5000,$B266,T$1)),"")</f>
        <v/>
      </c>
    </row>
    <row r="267" spans="1:20" x14ac:dyDescent="0.25">
      <c r="A267" t="str">
        <f ca="1">IF(OR(A266="",A266="fin"),"",IF(ISNA(MATCH($F$3,OFFSET(Recettes!$F$2:$F$5000,B266,0),0)),"fin",MATCH($F$3,OFFSET(Recettes!$F$2:$F$5000,B266,0),0)))</f>
        <v/>
      </c>
      <c r="B267" t="str">
        <f t="shared" ca="1" si="4"/>
        <v/>
      </c>
      <c r="D267" s="79" t="str" cm="1">
        <f t="array" aca="1" ref="D267" ca="1">IF(AND($A267&lt;&gt;"",$A267&lt;&gt;"fin"),IF(INDEX(Recettes!$A$2:$O$5000,$B267,D$1)="","",INDEX(Recettes!$A$2:$O$5000,$B267,D$1)),"")</f>
        <v/>
      </c>
      <c r="E267" t="str" cm="1">
        <f t="array" aca="1" ref="E267" ca="1">IF(AND($A267&lt;&gt;"",$A267&lt;&gt;"fin"),IF(INDEX(Recettes!$A$2:$O$5000,$B267,E$1)="","",INDEX(Recettes!$A$2:$O$5000,$B267,E$1)),"")</f>
        <v/>
      </c>
      <c r="F267" t="str" cm="1">
        <f t="array" aca="1" ref="F267" ca="1">IF(AND($A267&lt;&gt;"",$A267&lt;&gt;"fin"),IF(INDEX(Recettes!$A$2:$O$5000,$B267,F$1)="","",INDEX(Recettes!$A$2:$O$5000,$B267,F$1)),"")</f>
        <v/>
      </c>
      <c r="G267" s="13" t="str" cm="1">
        <f t="array" aca="1" ref="G267" ca="1">IF(AND($A267&lt;&gt;"",$A267&lt;&gt;"fin"),IF(INDEX(Recettes!$A$2:$O$5000,$B267,G$1)="","",INDEX(Recettes!$A$2:$O$5000,$B267,G$1)),"")</f>
        <v/>
      </c>
      <c r="H267" s="11" t="str" cm="1">
        <f t="array" aca="1" ref="H267" ca="1">IF(AND($A267&lt;&gt;"",$A267&lt;&gt;"fin"),IF(INDEX(Recettes!$A$2:$O$5000,$B267,H$1)="","",INDEX(Recettes!$A$2:$O$5000,$B267,H$1)),"")</f>
        <v/>
      </c>
      <c r="I267" t="str" cm="1">
        <f t="array" aca="1" ref="I267" ca="1">IF(AND($A267&lt;&gt;"",$A267&lt;&gt;"fin"),IF(INDEX(Recettes!$A$2:$O$5000,$B267,I$1)="","",INDEX(Recettes!$A$2:$O$5000,$B267,I$1)),"")</f>
        <v/>
      </c>
      <c r="J267" s="81" t="str" cm="1">
        <f t="array" aca="1" ref="J267" ca="1">IF(AND($A267&lt;&gt;"",$A267&lt;&gt;"fin"),IF(INDEX(Recettes!$A$2:$O$5000,$B267,J$1)="","",INDEX(Recettes!$A$2:$O$5000,$B267,J$1)),"")</f>
        <v/>
      </c>
      <c r="K267" s="81" t="str" cm="1">
        <f t="array" aca="1" ref="K267" ca="1">IF(AND($A267&lt;&gt;"",$A267&lt;&gt;"fin"),IF(INDEX(Recettes!$A$2:$T$5000,$B267,K$1)="","",INDEX(Recettes!$A$2:$T$5000,$B267,K$1)),"")</f>
        <v/>
      </c>
      <c r="L267" s="81" t="str" cm="1">
        <f t="array" aca="1" ref="L267" ca="1">IF(AND($A267&lt;&gt;"",$A267&lt;&gt;"fin"),IF(INDEX(Recettes!$A$2:$T$5000,$B267,L$1)="","",INDEX(Recettes!$A$2:$T$5000,$B267,L$1)),"")</f>
        <v/>
      </c>
      <c r="M267" s="81" t="str" cm="1">
        <f t="array" aca="1" ref="M267" ca="1">IF(AND($A267&lt;&gt;"",$A267&lt;&gt;"fin"),IF(INDEX(Recettes!$A$2:$T$5000,$B267,M$1)="","",INDEX(Recettes!$A$2:$T$5000,$B267,M$1)),"")</f>
        <v/>
      </c>
      <c r="N267" s="81" t="str" cm="1">
        <f t="array" aca="1" ref="N267" ca="1">IF(AND($A267&lt;&gt;"",$A267&lt;&gt;"fin"),IF(INDEX(Recettes!$A$2:$T$5000,$B267,N$1)="","",INDEX(Recettes!$A$2:$T$5000,$B267,N$1)),"")</f>
        <v/>
      </c>
      <c r="O267" s="81" t="str" cm="1">
        <f t="array" aca="1" ref="O267" ca="1">IF(AND($A267&lt;&gt;"",$A267&lt;&gt;"fin"),IF(INDEX(Recettes!$A$2:$T$5000,$B267,O$1)="","",INDEX(Recettes!$A$2:$T$5000,$B267,O$1)),"")</f>
        <v/>
      </c>
      <c r="P267" s="81" t="str" cm="1">
        <f t="array" aca="1" ref="P267" ca="1">IF(AND($A267&lt;&gt;"",$A267&lt;&gt;"fin"),IF(INDEX(Recettes!$A$2:$T$5000,$B267,P$1)="","",INDEX(Recettes!$A$2:$T$5000,$B267,P$1)),"")</f>
        <v/>
      </c>
      <c r="Q267" s="81" t="str" cm="1">
        <f t="array" aca="1" ref="Q267" ca="1">IF(AND($A267&lt;&gt;"",$A267&lt;&gt;"fin"),IF(INDEX(Recettes!$A$2:$T$5000,$B267,Q$1)="","",INDEX(Recettes!$A$2:$T$5000,$B267,Q$1)),"")</f>
        <v/>
      </c>
      <c r="R267" s="81" t="str" cm="1">
        <f t="array" aca="1" ref="R267" ca="1">IF(AND($A267&lt;&gt;"",$A267&lt;&gt;"fin"),IF(INDEX(Recettes!$A$2:$T$5000,$B267,R$1)="","",INDEX(Recettes!$A$2:$T$5000,$B267,R$1)),"")</f>
        <v/>
      </c>
      <c r="S267" s="81" t="str" cm="1">
        <f t="array" aca="1" ref="S267" ca="1">IF(AND($A267&lt;&gt;"",$A267&lt;&gt;"fin"),IF(INDEX(Recettes!$A$2:$T$5000,$B267,S$1)="","",INDEX(Recettes!$A$2:$T$5000,$B267,S$1)),"")</f>
        <v/>
      </c>
      <c r="T267" s="81" t="str" cm="1">
        <f t="array" aca="1" ref="T267" ca="1">IF(AND($A267&lt;&gt;"",$A267&lt;&gt;"fin"),IF(INDEX(Recettes!$A$2:$T$5000,$B267,T$1)="","",INDEX(Recettes!$A$2:$T$5000,$B267,T$1)),"")</f>
        <v/>
      </c>
    </row>
    <row r="268" spans="1:20" x14ac:dyDescent="0.25">
      <c r="A268" t="str">
        <f ca="1">IF(OR(A267="",A267="fin"),"",IF(ISNA(MATCH($F$3,OFFSET(Recettes!$F$2:$F$5000,B267,0),0)),"fin",MATCH($F$3,OFFSET(Recettes!$F$2:$F$5000,B267,0),0)))</f>
        <v/>
      </c>
      <c r="B268" t="str">
        <f t="shared" ca="1" si="4"/>
        <v/>
      </c>
      <c r="D268" s="79" t="str" cm="1">
        <f t="array" aca="1" ref="D268" ca="1">IF(AND($A268&lt;&gt;"",$A268&lt;&gt;"fin"),IF(INDEX(Recettes!$A$2:$O$5000,$B268,D$1)="","",INDEX(Recettes!$A$2:$O$5000,$B268,D$1)),"")</f>
        <v/>
      </c>
      <c r="E268" t="str" cm="1">
        <f t="array" aca="1" ref="E268" ca="1">IF(AND($A268&lt;&gt;"",$A268&lt;&gt;"fin"),IF(INDEX(Recettes!$A$2:$O$5000,$B268,E$1)="","",INDEX(Recettes!$A$2:$O$5000,$B268,E$1)),"")</f>
        <v/>
      </c>
      <c r="F268" t="str" cm="1">
        <f t="array" aca="1" ref="F268" ca="1">IF(AND($A268&lt;&gt;"",$A268&lt;&gt;"fin"),IF(INDEX(Recettes!$A$2:$O$5000,$B268,F$1)="","",INDEX(Recettes!$A$2:$O$5000,$B268,F$1)),"")</f>
        <v/>
      </c>
      <c r="G268" s="13" t="str" cm="1">
        <f t="array" aca="1" ref="G268" ca="1">IF(AND($A268&lt;&gt;"",$A268&lt;&gt;"fin"),IF(INDEX(Recettes!$A$2:$O$5000,$B268,G$1)="","",INDEX(Recettes!$A$2:$O$5000,$B268,G$1)),"")</f>
        <v/>
      </c>
      <c r="H268" s="11" t="str" cm="1">
        <f t="array" aca="1" ref="H268" ca="1">IF(AND($A268&lt;&gt;"",$A268&lt;&gt;"fin"),IF(INDEX(Recettes!$A$2:$O$5000,$B268,H$1)="","",INDEX(Recettes!$A$2:$O$5000,$B268,H$1)),"")</f>
        <v/>
      </c>
      <c r="I268" t="str" cm="1">
        <f t="array" aca="1" ref="I268" ca="1">IF(AND($A268&lt;&gt;"",$A268&lt;&gt;"fin"),IF(INDEX(Recettes!$A$2:$O$5000,$B268,I$1)="","",INDEX(Recettes!$A$2:$O$5000,$B268,I$1)),"")</f>
        <v/>
      </c>
      <c r="J268" s="81" t="str" cm="1">
        <f t="array" aca="1" ref="J268" ca="1">IF(AND($A268&lt;&gt;"",$A268&lt;&gt;"fin"),IF(INDEX(Recettes!$A$2:$O$5000,$B268,J$1)="","",INDEX(Recettes!$A$2:$O$5000,$B268,J$1)),"")</f>
        <v/>
      </c>
      <c r="K268" s="81" t="str" cm="1">
        <f t="array" aca="1" ref="K268" ca="1">IF(AND($A268&lt;&gt;"",$A268&lt;&gt;"fin"),IF(INDEX(Recettes!$A$2:$T$5000,$B268,K$1)="","",INDEX(Recettes!$A$2:$T$5000,$B268,K$1)),"")</f>
        <v/>
      </c>
      <c r="L268" s="81" t="str" cm="1">
        <f t="array" aca="1" ref="L268" ca="1">IF(AND($A268&lt;&gt;"",$A268&lt;&gt;"fin"),IF(INDEX(Recettes!$A$2:$T$5000,$B268,L$1)="","",INDEX(Recettes!$A$2:$T$5000,$B268,L$1)),"")</f>
        <v/>
      </c>
      <c r="M268" s="81" t="str" cm="1">
        <f t="array" aca="1" ref="M268" ca="1">IF(AND($A268&lt;&gt;"",$A268&lt;&gt;"fin"),IF(INDEX(Recettes!$A$2:$T$5000,$B268,M$1)="","",INDEX(Recettes!$A$2:$T$5000,$B268,M$1)),"")</f>
        <v/>
      </c>
      <c r="N268" s="81" t="str" cm="1">
        <f t="array" aca="1" ref="N268" ca="1">IF(AND($A268&lt;&gt;"",$A268&lt;&gt;"fin"),IF(INDEX(Recettes!$A$2:$T$5000,$B268,N$1)="","",INDEX(Recettes!$A$2:$T$5000,$B268,N$1)),"")</f>
        <v/>
      </c>
      <c r="O268" s="81" t="str" cm="1">
        <f t="array" aca="1" ref="O268" ca="1">IF(AND($A268&lt;&gt;"",$A268&lt;&gt;"fin"),IF(INDEX(Recettes!$A$2:$T$5000,$B268,O$1)="","",INDEX(Recettes!$A$2:$T$5000,$B268,O$1)),"")</f>
        <v/>
      </c>
      <c r="P268" s="81" t="str" cm="1">
        <f t="array" aca="1" ref="P268" ca="1">IF(AND($A268&lt;&gt;"",$A268&lt;&gt;"fin"),IF(INDEX(Recettes!$A$2:$T$5000,$B268,P$1)="","",INDEX(Recettes!$A$2:$T$5000,$B268,P$1)),"")</f>
        <v/>
      </c>
      <c r="Q268" s="81" t="str" cm="1">
        <f t="array" aca="1" ref="Q268" ca="1">IF(AND($A268&lt;&gt;"",$A268&lt;&gt;"fin"),IF(INDEX(Recettes!$A$2:$T$5000,$B268,Q$1)="","",INDEX(Recettes!$A$2:$T$5000,$B268,Q$1)),"")</f>
        <v/>
      </c>
      <c r="R268" s="81" t="str" cm="1">
        <f t="array" aca="1" ref="R268" ca="1">IF(AND($A268&lt;&gt;"",$A268&lt;&gt;"fin"),IF(INDEX(Recettes!$A$2:$T$5000,$B268,R$1)="","",INDEX(Recettes!$A$2:$T$5000,$B268,R$1)),"")</f>
        <v/>
      </c>
      <c r="S268" s="81" t="str" cm="1">
        <f t="array" aca="1" ref="S268" ca="1">IF(AND($A268&lt;&gt;"",$A268&lt;&gt;"fin"),IF(INDEX(Recettes!$A$2:$T$5000,$B268,S$1)="","",INDEX(Recettes!$A$2:$T$5000,$B268,S$1)),"")</f>
        <v/>
      </c>
      <c r="T268" s="81" t="str" cm="1">
        <f t="array" aca="1" ref="T268" ca="1">IF(AND($A268&lt;&gt;"",$A268&lt;&gt;"fin"),IF(INDEX(Recettes!$A$2:$T$5000,$B268,T$1)="","",INDEX(Recettes!$A$2:$T$5000,$B268,T$1)),"")</f>
        <v/>
      </c>
    </row>
    <row r="269" spans="1:20" x14ac:dyDescent="0.25">
      <c r="A269" t="str">
        <f ca="1">IF(OR(A268="",A268="fin"),"",IF(ISNA(MATCH($F$3,OFFSET(Recettes!$F$2:$F$5000,B268,0),0)),"fin",MATCH($F$3,OFFSET(Recettes!$F$2:$F$5000,B268,0),0)))</f>
        <v/>
      </c>
      <c r="B269" t="str">
        <f t="shared" ca="1" si="4"/>
        <v/>
      </c>
      <c r="D269" s="79" t="str" cm="1">
        <f t="array" aca="1" ref="D269" ca="1">IF(AND($A269&lt;&gt;"",$A269&lt;&gt;"fin"),IF(INDEX(Recettes!$A$2:$O$5000,$B269,D$1)="","",INDEX(Recettes!$A$2:$O$5000,$B269,D$1)),"")</f>
        <v/>
      </c>
      <c r="E269" t="str" cm="1">
        <f t="array" aca="1" ref="E269" ca="1">IF(AND($A269&lt;&gt;"",$A269&lt;&gt;"fin"),IF(INDEX(Recettes!$A$2:$O$5000,$B269,E$1)="","",INDEX(Recettes!$A$2:$O$5000,$B269,E$1)),"")</f>
        <v/>
      </c>
      <c r="F269" t="str" cm="1">
        <f t="array" aca="1" ref="F269" ca="1">IF(AND($A269&lt;&gt;"",$A269&lt;&gt;"fin"),IF(INDEX(Recettes!$A$2:$O$5000,$B269,F$1)="","",INDEX(Recettes!$A$2:$O$5000,$B269,F$1)),"")</f>
        <v/>
      </c>
      <c r="G269" s="13" t="str" cm="1">
        <f t="array" aca="1" ref="G269" ca="1">IF(AND($A269&lt;&gt;"",$A269&lt;&gt;"fin"),IF(INDEX(Recettes!$A$2:$O$5000,$B269,G$1)="","",INDEX(Recettes!$A$2:$O$5000,$B269,G$1)),"")</f>
        <v/>
      </c>
      <c r="H269" s="11" t="str" cm="1">
        <f t="array" aca="1" ref="H269" ca="1">IF(AND($A269&lt;&gt;"",$A269&lt;&gt;"fin"),IF(INDEX(Recettes!$A$2:$O$5000,$B269,H$1)="","",INDEX(Recettes!$A$2:$O$5000,$B269,H$1)),"")</f>
        <v/>
      </c>
      <c r="I269" t="str" cm="1">
        <f t="array" aca="1" ref="I269" ca="1">IF(AND($A269&lt;&gt;"",$A269&lt;&gt;"fin"),IF(INDEX(Recettes!$A$2:$O$5000,$B269,I$1)="","",INDEX(Recettes!$A$2:$O$5000,$B269,I$1)),"")</f>
        <v/>
      </c>
      <c r="J269" s="81" t="str" cm="1">
        <f t="array" aca="1" ref="J269" ca="1">IF(AND($A269&lt;&gt;"",$A269&lt;&gt;"fin"),IF(INDEX(Recettes!$A$2:$O$5000,$B269,J$1)="","",INDEX(Recettes!$A$2:$O$5000,$B269,J$1)),"")</f>
        <v/>
      </c>
      <c r="K269" s="81" t="str" cm="1">
        <f t="array" aca="1" ref="K269" ca="1">IF(AND($A269&lt;&gt;"",$A269&lt;&gt;"fin"),IF(INDEX(Recettes!$A$2:$T$5000,$B269,K$1)="","",INDEX(Recettes!$A$2:$T$5000,$B269,K$1)),"")</f>
        <v/>
      </c>
      <c r="L269" s="81" t="str" cm="1">
        <f t="array" aca="1" ref="L269" ca="1">IF(AND($A269&lt;&gt;"",$A269&lt;&gt;"fin"),IF(INDEX(Recettes!$A$2:$T$5000,$B269,L$1)="","",INDEX(Recettes!$A$2:$T$5000,$B269,L$1)),"")</f>
        <v/>
      </c>
      <c r="M269" s="81" t="str" cm="1">
        <f t="array" aca="1" ref="M269" ca="1">IF(AND($A269&lt;&gt;"",$A269&lt;&gt;"fin"),IF(INDEX(Recettes!$A$2:$T$5000,$B269,M$1)="","",INDEX(Recettes!$A$2:$T$5000,$B269,M$1)),"")</f>
        <v/>
      </c>
      <c r="N269" s="81" t="str" cm="1">
        <f t="array" aca="1" ref="N269" ca="1">IF(AND($A269&lt;&gt;"",$A269&lt;&gt;"fin"),IF(INDEX(Recettes!$A$2:$T$5000,$B269,N$1)="","",INDEX(Recettes!$A$2:$T$5000,$B269,N$1)),"")</f>
        <v/>
      </c>
      <c r="O269" s="81" t="str" cm="1">
        <f t="array" aca="1" ref="O269" ca="1">IF(AND($A269&lt;&gt;"",$A269&lt;&gt;"fin"),IF(INDEX(Recettes!$A$2:$T$5000,$B269,O$1)="","",INDEX(Recettes!$A$2:$T$5000,$B269,O$1)),"")</f>
        <v/>
      </c>
      <c r="P269" s="81" t="str" cm="1">
        <f t="array" aca="1" ref="P269" ca="1">IF(AND($A269&lt;&gt;"",$A269&lt;&gt;"fin"),IF(INDEX(Recettes!$A$2:$T$5000,$B269,P$1)="","",INDEX(Recettes!$A$2:$T$5000,$B269,P$1)),"")</f>
        <v/>
      </c>
      <c r="Q269" s="81" t="str" cm="1">
        <f t="array" aca="1" ref="Q269" ca="1">IF(AND($A269&lt;&gt;"",$A269&lt;&gt;"fin"),IF(INDEX(Recettes!$A$2:$T$5000,$B269,Q$1)="","",INDEX(Recettes!$A$2:$T$5000,$B269,Q$1)),"")</f>
        <v/>
      </c>
      <c r="R269" s="81" t="str" cm="1">
        <f t="array" aca="1" ref="R269" ca="1">IF(AND($A269&lt;&gt;"",$A269&lt;&gt;"fin"),IF(INDEX(Recettes!$A$2:$T$5000,$B269,R$1)="","",INDEX(Recettes!$A$2:$T$5000,$B269,R$1)),"")</f>
        <v/>
      </c>
      <c r="S269" s="81" t="str" cm="1">
        <f t="array" aca="1" ref="S269" ca="1">IF(AND($A269&lt;&gt;"",$A269&lt;&gt;"fin"),IF(INDEX(Recettes!$A$2:$T$5000,$B269,S$1)="","",INDEX(Recettes!$A$2:$T$5000,$B269,S$1)),"")</f>
        <v/>
      </c>
      <c r="T269" s="81" t="str" cm="1">
        <f t="array" aca="1" ref="T269" ca="1">IF(AND($A269&lt;&gt;"",$A269&lt;&gt;"fin"),IF(INDEX(Recettes!$A$2:$T$5000,$B269,T$1)="","",INDEX(Recettes!$A$2:$T$5000,$B269,T$1)),"")</f>
        <v/>
      </c>
    </row>
    <row r="270" spans="1:20" x14ac:dyDescent="0.25">
      <c r="A270" t="str">
        <f ca="1">IF(OR(A269="",A269="fin"),"",IF(ISNA(MATCH($F$3,OFFSET(Recettes!$F$2:$F$5000,B269,0),0)),"fin",MATCH($F$3,OFFSET(Recettes!$F$2:$F$5000,B269,0),0)))</f>
        <v/>
      </c>
      <c r="B270" t="str">
        <f t="shared" ca="1" si="4"/>
        <v/>
      </c>
      <c r="D270" s="79" t="str" cm="1">
        <f t="array" aca="1" ref="D270" ca="1">IF(AND($A270&lt;&gt;"",$A270&lt;&gt;"fin"),IF(INDEX(Recettes!$A$2:$O$5000,$B270,D$1)="","",INDEX(Recettes!$A$2:$O$5000,$B270,D$1)),"")</f>
        <v/>
      </c>
      <c r="E270" t="str" cm="1">
        <f t="array" aca="1" ref="E270" ca="1">IF(AND($A270&lt;&gt;"",$A270&lt;&gt;"fin"),IF(INDEX(Recettes!$A$2:$O$5000,$B270,E$1)="","",INDEX(Recettes!$A$2:$O$5000,$B270,E$1)),"")</f>
        <v/>
      </c>
      <c r="F270" t="str" cm="1">
        <f t="array" aca="1" ref="F270" ca="1">IF(AND($A270&lt;&gt;"",$A270&lt;&gt;"fin"),IF(INDEX(Recettes!$A$2:$O$5000,$B270,F$1)="","",INDEX(Recettes!$A$2:$O$5000,$B270,F$1)),"")</f>
        <v/>
      </c>
      <c r="G270" s="13" t="str" cm="1">
        <f t="array" aca="1" ref="G270" ca="1">IF(AND($A270&lt;&gt;"",$A270&lt;&gt;"fin"),IF(INDEX(Recettes!$A$2:$O$5000,$B270,G$1)="","",INDEX(Recettes!$A$2:$O$5000,$B270,G$1)),"")</f>
        <v/>
      </c>
      <c r="H270" s="11" t="str" cm="1">
        <f t="array" aca="1" ref="H270" ca="1">IF(AND($A270&lt;&gt;"",$A270&lt;&gt;"fin"),IF(INDEX(Recettes!$A$2:$O$5000,$B270,H$1)="","",INDEX(Recettes!$A$2:$O$5000,$B270,H$1)),"")</f>
        <v/>
      </c>
      <c r="I270" t="str" cm="1">
        <f t="array" aca="1" ref="I270" ca="1">IF(AND($A270&lt;&gt;"",$A270&lt;&gt;"fin"),IF(INDEX(Recettes!$A$2:$O$5000,$B270,I$1)="","",INDEX(Recettes!$A$2:$O$5000,$B270,I$1)),"")</f>
        <v/>
      </c>
      <c r="J270" s="81" t="str" cm="1">
        <f t="array" aca="1" ref="J270" ca="1">IF(AND($A270&lt;&gt;"",$A270&lt;&gt;"fin"),IF(INDEX(Recettes!$A$2:$O$5000,$B270,J$1)="","",INDEX(Recettes!$A$2:$O$5000,$B270,J$1)),"")</f>
        <v/>
      </c>
      <c r="K270" s="81" t="str" cm="1">
        <f t="array" aca="1" ref="K270" ca="1">IF(AND($A270&lt;&gt;"",$A270&lt;&gt;"fin"),IF(INDEX(Recettes!$A$2:$T$5000,$B270,K$1)="","",INDEX(Recettes!$A$2:$T$5000,$B270,K$1)),"")</f>
        <v/>
      </c>
      <c r="L270" s="81" t="str" cm="1">
        <f t="array" aca="1" ref="L270" ca="1">IF(AND($A270&lt;&gt;"",$A270&lt;&gt;"fin"),IF(INDEX(Recettes!$A$2:$T$5000,$B270,L$1)="","",INDEX(Recettes!$A$2:$T$5000,$B270,L$1)),"")</f>
        <v/>
      </c>
      <c r="M270" s="81" t="str" cm="1">
        <f t="array" aca="1" ref="M270" ca="1">IF(AND($A270&lt;&gt;"",$A270&lt;&gt;"fin"),IF(INDEX(Recettes!$A$2:$T$5000,$B270,M$1)="","",INDEX(Recettes!$A$2:$T$5000,$B270,M$1)),"")</f>
        <v/>
      </c>
      <c r="N270" s="81" t="str" cm="1">
        <f t="array" aca="1" ref="N270" ca="1">IF(AND($A270&lt;&gt;"",$A270&lt;&gt;"fin"),IF(INDEX(Recettes!$A$2:$T$5000,$B270,N$1)="","",INDEX(Recettes!$A$2:$T$5000,$B270,N$1)),"")</f>
        <v/>
      </c>
      <c r="O270" s="81" t="str" cm="1">
        <f t="array" aca="1" ref="O270" ca="1">IF(AND($A270&lt;&gt;"",$A270&lt;&gt;"fin"),IF(INDEX(Recettes!$A$2:$T$5000,$B270,O$1)="","",INDEX(Recettes!$A$2:$T$5000,$B270,O$1)),"")</f>
        <v/>
      </c>
      <c r="P270" s="81" t="str" cm="1">
        <f t="array" aca="1" ref="P270" ca="1">IF(AND($A270&lt;&gt;"",$A270&lt;&gt;"fin"),IF(INDEX(Recettes!$A$2:$T$5000,$B270,P$1)="","",INDEX(Recettes!$A$2:$T$5000,$B270,P$1)),"")</f>
        <v/>
      </c>
      <c r="Q270" s="81" t="str" cm="1">
        <f t="array" aca="1" ref="Q270" ca="1">IF(AND($A270&lt;&gt;"",$A270&lt;&gt;"fin"),IF(INDEX(Recettes!$A$2:$T$5000,$B270,Q$1)="","",INDEX(Recettes!$A$2:$T$5000,$B270,Q$1)),"")</f>
        <v/>
      </c>
      <c r="R270" s="81" t="str" cm="1">
        <f t="array" aca="1" ref="R270" ca="1">IF(AND($A270&lt;&gt;"",$A270&lt;&gt;"fin"),IF(INDEX(Recettes!$A$2:$T$5000,$B270,R$1)="","",INDEX(Recettes!$A$2:$T$5000,$B270,R$1)),"")</f>
        <v/>
      </c>
      <c r="S270" s="81" t="str" cm="1">
        <f t="array" aca="1" ref="S270" ca="1">IF(AND($A270&lt;&gt;"",$A270&lt;&gt;"fin"),IF(INDEX(Recettes!$A$2:$T$5000,$B270,S$1)="","",INDEX(Recettes!$A$2:$T$5000,$B270,S$1)),"")</f>
        <v/>
      </c>
      <c r="T270" s="81" t="str" cm="1">
        <f t="array" aca="1" ref="T270" ca="1">IF(AND($A270&lt;&gt;"",$A270&lt;&gt;"fin"),IF(INDEX(Recettes!$A$2:$T$5000,$B270,T$1)="","",INDEX(Recettes!$A$2:$T$5000,$B270,T$1)),"")</f>
        <v/>
      </c>
    </row>
    <row r="271" spans="1:20" x14ac:dyDescent="0.25">
      <c r="A271" t="str">
        <f ca="1">IF(OR(A270="",A270="fin"),"",IF(ISNA(MATCH($F$3,OFFSET(Recettes!$F$2:$F$5000,B270,0),0)),"fin",MATCH($F$3,OFFSET(Recettes!$F$2:$F$5000,B270,0),0)))</f>
        <v/>
      </c>
      <c r="B271" t="str">
        <f t="shared" ca="1" si="4"/>
        <v/>
      </c>
      <c r="D271" s="79" t="str" cm="1">
        <f t="array" aca="1" ref="D271" ca="1">IF(AND($A271&lt;&gt;"",$A271&lt;&gt;"fin"),IF(INDEX(Recettes!$A$2:$O$5000,$B271,D$1)="","",INDEX(Recettes!$A$2:$O$5000,$B271,D$1)),"")</f>
        <v/>
      </c>
      <c r="E271" t="str" cm="1">
        <f t="array" aca="1" ref="E271" ca="1">IF(AND($A271&lt;&gt;"",$A271&lt;&gt;"fin"),IF(INDEX(Recettes!$A$2:$O$5000,$B271,E$1)="","",INDEX(Recettes!$A$2:$O$5000,$B271,E$1)),"")</f>
        <v/>
      </c>
      <c r="F271" t="str" cm="1">
        <f t="array" aca="1" ref="F271" ca="1">IF(AND($A271&lt;&gt;"",$A271&lt;&gt;"fin"),IF(INDEX(Recettes!$A$2:$O$5000,$B271,F$1)="","",INDEX(Recettes!$A$2:$O$5000,$B271,F$1)),"")</f>
        <v/>
      </c>
      <c r="G271" s="13" t="str" cm="1">
        <f t="array" aca="1" ref="G271" ca="1">IF(AND($A271&lt;&gt;"",$A271&lt;&gt;"fin"),IF(INDEX(Recettes!$A$2:$O$5000,$B271,G$1)="","",INDEX(Recettes!$A$2:$O$5000,$B271,G$1)),"")</f>
        <v/>
      </c>
      <c r="H271" s="11" t="str" cm="1">
        <f t="array" aca="1" ref="H271" ca="1">IF(AND($A271&lt;&gt;"",$A271&lt;&gt;"fin"),IF(INDEX(Recettes!$A$2:$O$5000,$B271,H$1)="","",INDEX(Recettes!$A$2:$O$5000,$B271,H$1)),"")</f>
        <v/>
      </c>
      <c r="I271" t="str" cm="1">
        <f t="array" aca="1" ref="I271" ca="1">IF(AND($A271&lt;&gt;"",$A271&lt;&gt;"fin"),IF(INDEX(Recettes!$A$2:$O$5000,$B271,I$1)="","",INDEX(Recettes!$A$2:$O$5000,$B271,I$1)),"")</f>
        <v/>
      </c>
      <c r="J271" s="81" t="str" cm="1">
        <f t="array" aca="1" ref="J271" ca="1">IF(AND($A271&lt;&gt;"",$A271&lt;&gt;"fin"),IF(INDEX(Recettes!$A$2:$O$5000,$B271,J$1)="","",INDEX(Recettes!$A$2:$O$5000,$B271,J$1)),"")</f>
        <v/>
      </c>
      <c r="K271" s="81" t="str" cm="1">
        <f t="array" aca="1" ref="K271" ca="1">IF(AND($A271&lt;&gt;"",$A271&lt;&gt;"fin"),IF(INDEX(Recettes!$A$2:$T$5000,$B271,K$1)="","",INDEX(Recettes!$A$2:$T$5000,$B271,K$1)),"")</f>
        <v/>
      </c>
      <c r="L271" s="81" t="str" cm="1">
        <f t="array" aca="1" ref="L271" ca="1">IF(AND($A271&lt;&gt;"",$A271&lt;&gt;"fin"),IF(INDEX(Recettes!$A$2:$T$5000,$B271,L$1)="","",INDEX(Recettes!$A$2:$T$5000,$B271,L$1)),"")</f>
        <v/>
      </c>
      <c r="M271" s="81" t="str" cm="1">
        <f t="array" aca="1" ref="M271" ca="1">IF(AND($A271&lt;&gt;"",$A271&lt;&gt;"fin"),IF(INDEX(Recettes!$A$2:$T$5000,$B271,M$1)="","",INDEX(Recettes!$A$2:$T$5000,$B271,M$1)),"")</f>
        <v/>
      </c>
      <c r="N271" s="81" t="str" cm="1">
        <f t="array" aca="1" ref="N271" ca="1">IF(AND($A271&lt;&gt;"",$A271&lt;&gt;"fin"),IF(INDEX(Recettes!$A$2:$T$5000,$B271,N$1)="","",INDEX(Recettes!$A$2:$T$5000,$B271,N$1)),"")</f>
        <v/>
      </c>
      <c r="O271" s="81" t="str" cm="1">
        <f t="array" aca="1" ref="O271" ca="1">IF(AND($A271&lt;&gt;"",$A271&lt;&gt;"fin"),IF(INDEX(Recettes!$A$2:$T$5000,$B271,O$1)="","",INDEX(Recettes!$A$2:$T$5000,$B271,O$1)),"")</f>
        <v/>
      </c>
      <c r="P271" s="81" t="str" cm="1">
        <f t="array" aca="1" ref="P271" ca="1">IF(AND($A271&lt;&gt;"",$A271&lt;&gt;"fin"),IF(INDEX(Recettes!$A$2:$T$5000,$B271,P$1)="","",INDEX(Recettes!$A$2:$T$5000,$B271,P$1)),"")</f>
        <v/>
      </c>
      <c r="Q271" s="81" t="str" cm="1">
        <f t="array" aca="1" ref="Q271" ca="1">IF(AND($A271&lt;&gt;"",$A271&lt;&gt;"fin"),IF(INDEX(Recettes!$A$2:$T$5000,$B271,Q$1)="","",INDEX(Recettes!$A$2:$T$5000,$B271,Q$1)),"")</f>
        <v/>
      </c>
      <c r="R271" s="81" t="str" cm="1">
        <f t="array" aca="1" ref="R271" ca="1">IF(AND($A271&lt;&gt;"",$A271&lt;&gt;"fin"),IF(INDEX(Recettes!$A$2:$T$5000,$B271,R$1)="","",INDEX(Recettes!$A$2:$T$5000,$B271,R$1)),"")</f>
        <v/>
      </c>
      <c r="S271" s="81" t="str" cm="1">
        <f t="array" aca="1" ref="S271" ca="1">IF(AND($A271&lt;&gt;"",$A271&lt;&gt;"fin"),IF(INDEX(Recettes!$A$2:$T$5000,$B271,S$1)="","",INDEX(Recettes!$A$2:$T$5000,$B271,S$1)),"")</f>
        <v/>
      </c>
      <c r="T271" s="81" t="str" cm="1">
        <f t="array" aca="1" ref="T271" ca="1">IF(AND($A271&lt;&gt;"",$A271&lt;&gt;"fin"),IF(INDEX(Recettes!$A$2:$T$5000,$B271,T$1)="","",INDEX(Recettes!$A$2:$T$5000,$B271,T$1)),"")</f>
        <v/>
      </c>
    </row>
    <row r="272" spans="1:20" x14ac:dyDescent="0.25">
      <c r="A272" t="str">
        <f ca="1">IF(OR(A271="",A271="fin"),"",IF(ISNA(MATCH($F$3,OFFSET(Recettes!$F$2:$F$5000,B271,0),0)),"fin",MATCH($F$3,OFFSET(Recettes!$F$2:$F$5000,B271,0),0)))</f>
        <v/>
      </c>
      <c r="B272" t="str">
        <f t="shared" ca="1" si="4"/>
        <v/>
      </c>
      <c r="D272" s="79" t="str" cm="1">
        <f t="array" aca="1" ref="D272" ca="1">IF(AND($A272&lt;&gt;"",$A272&lt;&gt;"fin"),IF(INDEX(Recettes!$A$2:$O$5000,$B272,D$1)="","",INDEX(Recettes!$A$2:$O$5000,$B272,D$1)),"")</f>
        <v/>
      </c>
      <c r="E272" t="str" cm="1">
        <f t="array" aca="1" ref="E272" ca="1">IF(AND($A272&lt;&gt;"",$A272&lt;&gt;"fin"),IF(INDEX(Recettes!$A$2:$O$5000,$B272,E$1)="","",INDEX(Recettes!$A$2:$O$5000,$B272,E$1)),"")</f>
        <v/>
      </c>
      <c r="F272" t="str" cm="1">
        <f t="array" aca="1" ref="F272" ca="1">IF(AND($A272&lt;&gt;"",$A272&lt;&gt;"fin"),IF(INDEX(Recettes!$A$2:$O$5000,$B272,F$1)="","",INDEX(Recettes!$A$2:$O$5000,$B272,F$1)),"")</f>
        <v/>
      </c>
      <c r="G272" s="13" t="str" cm="1">
        <f t="array" aca="1" ref="G272" ca="1">IF(AND($A272&lt;&gt;"",$A272&lt;&gt;"fin"),IF(INDEX(Recettes!$A$2:$O$5000,$B272,G$1)="","",INDEX(Recettes!$A$2:$O$5000,$B272,G$1)),"")</f>
        <v/>
      </c>
      <c r="H272" s="11" t="str" cm="1">
        <f t="array" aca="1" ref="H272" ca="1">IF(AND($A272&lt;&gt;"",$A272&lt;&gt;"fin"),IF(INDEX(Recettes!$A$2:$O$5000,$B272,H$1)="","",INDEX(Recettes!$A$2:$O$5000,$B272,H$1)),"")</f>
        <v/>
      </c>
      <c r="I272" t="str" cm="1">
        <f t="array" aca="1" ref="I272" ca="1">IF(AND($A272&lt;&gt;"",$A272&lt;&gt;"fin"),IF(INDEX(Recettes!$A$2:$O$5000,$B272,I$1)="","",INDEX(Recettes!$A$2:$O$5000,$B272,I$1)),"")</f>
        <v/>
      </c>
      <c r="J272" s="81" t="str" cm="1">
        <f t="array" aca="1" ref="J272" ca="1">IF(AND($A272&lt;&gt;"",$A272&lt;&gt;"fin"),IF(INDEX(Recettes!$A$2:$O$5000,$B272,J$1)="","",INDEX(Recettes!$A$2:$O$5000,$B272,J$1)),"")</f>
        <v/>
      </c>
      <c r="K272" s="81" t="str" cm="1">
        <f t="array" aca="1" ref="K272" ca="1">IF(AND($A272&lt;&gt;"",$A272&lt;&gt;"fin"),IF(INDEX(Recettes!$A$2:$T$5000,$B272,K$1)="","",INDEX(Recettes!$A$2:$T$5000,$B272,K$1)),"")</f>
        <v/>
      </c>
      <c r="L272" s="81" t="str" cm="1">
        <f t="array" aca="1" ref="L272" ca="1">IF(AND($A272&lt;&gt;"",$A272&lt;&gt;"fin"),IF(INDEX(Recettes!$A$2:$T$5000,$B272,L$1)="","",INDEX(Recettes!$A$2:$T$5000,$B272,L$1)),"")</f>
        <v/>
      </c>
      <c r="M272" s="81" t="str" cm="1">
        <f t="array" aca="1" ref="M272" ca="1">IF(AND($A272&lt;&gt;"",$A272&lt;&gt;"fin"),IF(INDEX(Recettes!$A$2:$T$5000,$B272,M$1)="","",INDEX(Recettes!$A$2:$T$5000,$B272,M$1)),"")</f>
        <v/>
      </c>
      <c r="N272" s="81" t="str" cm="1">
        <f t="array" aca="1" ref="N272" ca="1">IF(AND($A272&lt;&gt;"",$A272&lt;&gt;"fin"),IF(INDEX(Recettes!$A$2:$T$5000,$B272,N$1)="","",INDEX(Recettes!$A$2:$T$5000,$B272,N$1)),"")</f>
        <v/>
      </c>
      <c r="O272" s="81" t="str" cm="1">
        <f t="array" aca="1" ref="O272" ca="1">IF(AND($A272&lt;&gt;"",$A272&lt;&gt;"fin"),IF(INDEX(Recettes!$A$2:$T$5000,$B272,O$1)="","",INDEX(Recettes!$A$2:$T$5000,$B272,O$1)),"")</f>
        <v/>
      </c>
      <c r="P272" s="81" t="str" cm="1">
        <f t="array" aca="1" ref="P272" ca="1">IF(AND($A272&lt;&gt;"",$A272&lt;&gt;"fin"),IF(INDEX(Recettes!$A$2:$T$5000,$B272,P$1)="","",INDEX(Recettes!$A$2:$T$5000,$B272,P$1)),"")</f>
        <v/>
      </c>
      <c r="Q272" s="81" t="str" cm="1">
        <f t="array" aca="1" ref="Q272" ca="1">IF(AND($A272&lt;&gt;"",$A272&lt;&gt;"fin"),IF(INDEX(Recettes!$A$2:$T$5000,$B272,Q$1)="","",INDEX(Recettes!$A$2:$T$5000,$B272,Q$1)),"")</f>
        <v/>
      </c>
      <c r="R272" s="81" t="str" cm="1">
        <f t="array" aca="1" ref="R272" ca="1">IF(AND($A272&lt;&gt;"",$A272&lt;&gt;"fin"),IF(INDEX(Recettes!$A$2:$T$5000,$B272,R$1)="","",INDEX(Recettes!$A$2:$T$5000,$B272,R$1)),"")</f>
        <v/>
      </c>
      <c r="S272" s="81" t="str" cm="1">
        <f t="array" aca="1" ref="S272" ca="1">IF(AND($A272&lt;&gt;"",$A272&lt;&gt;"fin"),IF(INDEX(Recettes!$A$2:$T$5000,$B272,S$1)="","",INDEX(Recettes!$A$2:$T$5000,$B272,S$1)),"")</f>
        <v/>
      </c>
      <c r="T272" s="81" t="str" cm="1">
        <f t="array" aca="1" ref="T272" ca="1">IF(AND($A272&lt;&gt;"",$A272&lt;&gt;"fin"),IF(INDEX(Recettes!$A$2:$T$5000,$B272,T$1)="","",INDEX(Recettes!$A$2:$T$5000,$B272,T$1)),"")</f>
        <v/>
      </c>
    </row>
    <row r="273" spans="1:20" x14ac:dyDescent="0.25">
      <c r="A273" t="str">
        <f ca="1">IF(OR(A272="",A272="fin"),"",IF(ISNA(MATCH($F$3,OFFSET(Recettes!$F$2:$F$5000,B272,0),0)),"fin",MATCH($F$3,OFFSET(Recettes!$F$2:$F$5000,B272,0),0)))</f>
        <v/>
      </c>
      <c r="B273" t="str">
        <f t="shared" ca="1" si="4"/>
        <v/>
      </c>
      <c r="D273" s="79" t="str" cm="1">
        <f t="array" aca="1" ref="D273" ca="1">IF(AND($A273&lt;&gt;"",$A273&lt;&gt;"fin"),IF(INDEX(Recettes!$A$2:$O$5000,$B273,D$1)="","",INDEX(Recettes!$A$2:$O$5000,$B273,D$1)),"")</f>
        <v/>
      </c>
      <c r="E273" t="str" cm="1">
        <f t="array" aca="1" ref="E273" ca="1">IF(AND($A273&lt;&gt;"",$A273&lt;&gt;"fin"),IF(INDEX(Recettes!$A$2:$O$5000,$B273,E$1)="","",INDEX(Recettes!$A$2:$O$5000,$B273,E$1)),"")</f>
        <v/>
      </c>
      <c r="F273" t="str" cm="1">
        <f t="array" aca="1" ref="F273" ca="1">IF(AND($A273&lt;&gt;"",$A273&lt;&gt;"fin"),IF(INDEX(Recettes!$A$2:$O$5000,$B273,F$1)="","",INDEX(Recettes!$A$2:$O$5000,$B273,F$1)),"")</f>
        <v/>
      </c>
      <c r="G273" s="13" t="str" cm="1">
        <f t="array" aca="1" ref="G273" ca="1">IF(AND($A273&lt;&gt;"",$A273&lt;&gt;"fin"),IF(INDEX(Recettes!$A$2:$O$5000,$B273,G$1)="","",INDEX(Recettes!$A$2:$O$5000,$B273,G$1)),"")</f>
        <v/>
      </c>
      <c r="H273" s="11" t="str" cm="1">
        <f t="array" aca="1" ref="H273" ca="1">IF(AND($A273&lt;&gt;"",$A273&lt;&gt;"fin"),IF(INDEX(Recettes!$A$2:$O$5000,$B273,H$1)="","",INDEX(Recettes!$A$2:$O$5000,$B273,H$1)),"")</f>
        <v/>
      </c>
      <c r="I273" t="str" cm="1">
        <f t="array" aca="1" ref="I273" ca="1">IF(AND($A273&lt;&gt;"",$A273&lt;&gt;"fin"),IF(INDEX(Recettes!$A$2:$O$5000,$B273,I$1)="","",INDEX(Recettes!$A$2:$O$5000,$B273,I$1)),"")</f>
        <v/>
      </c>
      <c r="J273" s="81" t="str" cm="1">
        <f t="array" aca="1" ref="J273" ca="1">IF(AND($A273&lt;&gt;"",$A273&lt;&gt;"fin"),IF(INDEX(Recettes!$A$2:$O$5000,$B273,J$1)="","",INDEX(Recettes!$A$2:$O$5000,$B273,J$1)),"")</f>
        <v/>
      </c>
      <c r="K273" s="81" t="str" cm="1">
        <f t="array" aca="1" ref="K273" ca="1">IF(AND($A273&lt;&gt;"",$A273&lt;&gt;"fin"),IF(INDEX(Recettes!$A$2:$T$5000,$B273,K$1)="","",INDEX(Recettes!$A$2:$T$5000,$B273,K$1)),"")</f>
        <v/>
      </c>
      <c r="L273" s="81" t="str" cm="1">
        <f t="array" aca="1" ref="L273" ca="1">IF(AND($A273&lt;&gt;"",$A273&lt;&gt;"fin"),IF(INDEX(Recettes!$A$2:$T$5000,$B273,L$1)="","",INDEX(Recettes!$A$2:$T$5000,$B273,L$1)),"")</f>
        <v/>
      </c>
      <c r="M273" s="81" t="str" cm="1">
        <f t="array" aca="1" ref="M273" ca="1">IF(AND($A273&lt;&gt;"",$A273&lt;&gt;"fin"),IF(INDEX(Recettes!$A$2:$T$5000,$B273,M$1)="","",INDEX(Recettes!$A$2:$T$5000,$B273,M$1)),"")</f>
        <v/>
      </c>
      <c r="N273" s="81" t="str" cm="1">
        <f t="array" aca="1" ref="N273" ca="1">IF(AND($A273&lt;&gt;"",$A273&lt;&gt;"fin"),IF(INDEX(Recettes!$A$2:$T$5000,$B273,N$1)="","",INDEX(Recettes!$A$2:$T$5000,$B273,N$1)),"")</f>
        <v/>
      </c>
      <c r="O273" s="81" t="str" cm="1">
        <f t="array" aca="1" ref="O273" ca="1">IF(AND($A273&lt;&gt;"",$A273&lt;&gt;"fin"),IF(INDEX(Recettes!$A$2:$T$5000,$B273,O$1)="","",INDEX(Recettes!$A$2:$T$5000,$B273,O$1)),"")</f>
        <v/>
      </c>
      <c r="P273" s="81" t="str" cm="1">
        <f t="array" aca="1" ref="P273" ca="1">IF(AND($A273&lt;&gt;"",$A273&lt;&gt;"fin"),IF(INDEX(Recettes!$A$2:$T$5000,$B273,P$1)="","",INDEX(Recettes!$A$2:$T$5000,$B273,P$1)),"")</f>
        <v/>
      </c>
      <c r="Q273" s="81" t="str" cm="1">
        <f t="array" aca="1" ref="Q273" ca="1">IF(AND($A273&lt;&gt;"",$A273&lt;&gt;"fin"),IF(INDEX(Recettes!$A$2:$T$5000,$B273,Q$1)="","",INDEX(Recettes!$A$2:$T$5000,$B273,Q$1)),"")</f>
        <v/>
      </c>
      <c r="R273" s="81" t="str" cm="1">
        <f t="array" aca="1" ref="R273" ca="1">IF(AND($A273&lt;&gt;"",$A273&lt;&gt;"fin"),IF(INDEX(Recettes!$A$2:$T$5000,$B273,R$1)="","",INDEX(Recettes!$A$2:$T$5000,$B273,R$1)),"")</f>
        <v/>
      </c>
      <c r="S273" s="81" t="str" cm="1">
        <f t="array" aca="1" ref="S273" ca="1">IF(AND($A273&lt;&gt;"",$A273&lt;&gt;"fin"),IF(INDEX(Recettes!$A$2:$T$5000,$B273,S$1)="","",INDEX(Recettes!$A$2:$T$5000,$B273,S$1)),"")</f>
        <v/>
      </c>
      <c r="T273" s="81" t="str" cm="1">
        <f t="array" aca="1" ref="T273" ca="1">IF(AND($A273&lt;&gt;"",$A273&lt;&gt;"fin"),IF(INDEX(Recettes!$A$2:$T$5000,$B273,T$1)="","",INDEX(Recettes!$A$2:$T$5000,$B273,T$1)),"")</f>
        <v/>
      </c>
    </row>
    <row r="274" spans="1:20" x14ac:dyDescent="0.25">
      <c r="A274" t="str">
        <f ca="1">IF(OR(A273="",A273="fin"),"",IF(ISNA(MATCH($F$3,OFFSET(Recettes!$F$2:$F$5000,B273,0),0)),"fin",MATCH($F$3,OFFSET(Recettes!$F$2:$F$5000,B273,0),0)))</f>
        <v/>
      </c>
      <c r="B274" t="str">
        <f t="shared" ca="1" si="4"/>
        <v/>
      </c>
      <c r="D274" s="79" t="str" cm="1">
        <f t="array" aca="1" ref="D274" ca="1">IF(AND($A274&lt;&gt;"",$A274&lt;&gt;"fin"),IF(INDEX(Recettes!$A$2:$O$5000,$B274,D$1)="","",INDEX(Recettes!$A$2:$O$5000,$B274,D$1)),"")</f>
        <v/>
      </c>
      <c r="E274" t="str" cm="1">
        <f t="array" aca="1" ref="E274" ca="1">IF(AND($A274&lt;&gt;"",$A274&lt;&gt;"fin"),IF(INDEX(Recettes!$A$2:$O$5000,$B274,E$1)="","",INDEX(Recettes!$A$2:$O$5000,$B274,E$1)),"")</f>
        <v/>
      </c>
      <c r="F274" t="str" cm="1">
        <f t="array" aca="1" ref="F274" ca="1">IF(AND($A274&lt;&gt;"",$A274&lt;&gt;"fin"),IF(INDEX(Recettes!$A$2:$O$5000,$B274,F$1)="","",INDEX(Recettes!$A$2:$O$5000,$B274,F$1)),"")</f>
        <v/>
      </c>
      <c r="G274" s="13" t="str" cm="1">
        <f t="array" aca="1" ref="G274" ca="1">IF(AND($A274&lt;&gt;"",$A274&lt;&gt;"fin"),IF(INDEX(Recettes!$A$2:$O$5000,$B274,G$1)="","",INDEX(Recettes!$A$2:$O$5000,$B274,G$1)),"")</f>
        <v/>
      </c>
      <c r="H274" s="11" t="str" cm="1">
        <f t="array" aca="1" ref="H274" ca="1">IF(AND($A274&lt;&gt;"",$A274&lt;&gt;"fin"),IF(INDEX(Recettes!$A$2:$O$5000,$B274,H$1)="","",INDEX(Recettes!$A$2:$O$5000,$B274,H$1)),"")</f>
        <v/>
      </c>
      <c r="I274" t="str" cm="1">
        <f t="array" aca="1" ref="I274" ca="1">IF(AND($A274&lt;&gt;"",$A274&lt;&gt;"fin"),IF(INDEX(Recettes!$A$2:$O$5000,$B274,I$1)="","",INDEX(Recettes!$A$2:$O$5000,$B274,I$1)),"")</f>
        <v/>
      </c>
      <c r="J274" s="81" t="str" cm="1">
        <f t="array" aca="1" ref="J274" ca="1">IF(AND($A274&lt;&gt;"",$A274&lt;&gt;"fin"),IF(INDEX(Recettes!$A$2:$O$5000,$B274,J$1)="","",INDEX(Recettes!$A$2:$O$5000,$B274,J$1)),"")</f>
        <v/>
      </c>
      <c r="K274" s="81" t="str" cm="1">
        <f t="array" aca="1" ref="K274" ca="1">IF(AND($A274&lt;&gt;"",$A274&lt;&gt;"fin"),IF(INDEX(Recettes!$A$2:$T$5000,$B274,K$1)="","",INDEX(Recettes!$A$2:$T$5000,$B274,K$1)),"")</f>
        <v/>
      </c>
      <c r="L274" s="81" t="str" cm="1">
        <f t="array" aca="1" ref="L274" ca="1">IF(AND($A274&lt;&gt;"",$A274&lt;&gt;"fin"),IF(INDEX(Recettes!$A$2:$T$5000,$B274,L$1)="","",INDEX(Recettes!$A$2:$T$5000,$B274,L$1)),"")</f>
        <v/>
      </c>
      <c r="M274" s="81" t="str" cm="1">
        <f t="array" aca="1" ref="M274" ca="1">IF(AND($A274&lt;&gt;"",$A274&lt;&gt;"fin"),IF(INDEX(Recettes!$A$2:$T$5000,$B274,M$1)="","",INDEX(Recettes!$A$2:$T$5000,$B274,M$1)),"")</f>
        <v/>
      </c>
      <c r="N274" s="81" t="str" cm="1">
        <f t="array" aca="1" ref="N274" ca="1">IF(AND($A274&lt;&gt;"",$A274&lt;&gt;"fin"),IF(INDEX(Recettes!$A$2:$T$5000,$B274,N$1)="","",INDEX(Recettes!$A$2:$T$5000,$B274,N$1)),"")</f>
        <v/>
      </c>
      <c r="O274" s="81" t="str" cm="1">
        <f t="array" aca="1" ref="O274" ca="1">IF(AND($A274&lt;&gt;"",$A274&lt;&gt;"fin"),IF(INDEX(Recettes!$A$2:$T$5000,$B274,O$1)="","",INDEX(Recettes!$A$2:$T$5000,$B274,O$1)),"")</f>
        <v/>
      </c>
      <c r="P274" s="81" t="str" cm="1">
        <f t="array" aca="1" ref="P274" ca="1">IF(AND($A274&lt;&gt;"",$A274&lt;&gt;"fin"),IF(INDEX(Recettes!$A$2:$T$5000,$B274,P$1)="","",INDEX(Recettes!$A$2:$T$5000,$B274,P$1)),"")</f>
        <v/>
      </c>
      <c r="Q274" s="81" t="str" cm="1">
        <f t="array" aca="1" ref="Q274" ca="1">IF(AND($A274&lt;&gt;"",$A274&lt;&gt;"fin"),IF(INDEX(Recettes!$A$2:$T$5000,$B274,Q$1)="","",INDEX(Recettes!$A$2:$T$5000,$B274,Q$1)),"")</f>
        <v/>
      </c>
      <c r="R274" s="81" t="str" cm="1">
        <f t="array" aca="1" ref="R274" ca="1">IF(AND($A274&lt;&gt;"",$A274&lt;&gt;"fin"),IF(INDEX(Recettes!$A$2:$T$5000,$B274,R$1)="","",INDEX(Recettes!$A$2:$T$5000,$B274,R$1)),"")</f>
        <v/>
      </c>
      <c r="S274" s="81" t="str" cm="1">
        <f t="array" aca="1" ref="S274" ca="1">IF(AND($A274&lt;&gt;"",$A274&lt;&gt;"fin"),IF(INDEX(Recettes!$A$2:$T$5000,$B274,S$1)="","",INDEX(Recettes!$A$2:$T$5000,$B274,S$1)),"")</f>
        <v/>
      </c>
      <c r="T274" s="81" t="str" cm="1">
        <f t="array" aca="1" ref="T274" ca="1">IF(AND($A274&lt;&gt;"",$A274&lt;&gt;"fin"),IF(INDEX(Recettes!$A$2:$T$5000,$B274,T$1)="","",INDEX(Recettes!$A$2:$T$5000,$B274,T$1)),"")</f>
        <v/>
      </c>
    </row>
    <row r="275" spans="1:20" x14ac:dyDescent="0.25">
      <c r="A275" t="str">
        <f ca="1">IF(OR(A274="",A274="fin"),"",IF(ISNA(MATCH($F$3,OFFSET(Recettes!$F$2:$F$5000,B274,0),0)),"fin",MATCH($F$3,OFFSET(Recettes!$F$2:$F$5000,B274,0),0)))</f>
        <v/>
      </c>
      <c r="B275" t="str">
        <f t="shared" ca="1" si="4"/>
        <v/>
      </c>
      <c r="D275" s="79" t="str" cm="1">
        <f t="array" aca="1" ref="D275" ca="1">IF(AND($A275&lt;&gt;"",$A275&lt;&gt;"fin"),IF(INDEX(Recettes!$A$2:$O$5000,$B275,D$1)="","",INDEX(Recettes!$A$2:$O$5000,$B275,D$1)),"")</f>
        <v/>
      </c>
      <c r="E275" t="str" cm="1">
        <f t="array" aca="1" ref="E275" ca="1">IF(AND($A275&lt;&gt;"",$A275&lt;&gt;"fin"),IF(INDEX(Recettes!$A$2:$O$5000,$B275,E$1)="","",INDEX(Recettes!$A$2:$O$5000,$B275,E$1)),"")</f>
        <v/>
      </c>
      <c r="F275" t="str" cm="1">
        <f t="array" aca="1" ref="F275" ca="1">IF(AND($A275&lt;&gt;"",$A275&lt;&gt;"fin"),IF(INDEX(Recettes!$A$2:$O$5000,$B275,F$1)="","",INDEX(Recettes!$A$2:$O$5000,$B275,F$1)),"")</f>
        <v/>
      </c>
      <c r="G275" s="13" t="str" cm="1">
        <f t="array" aca="1" ref="G275" ca="1">IF(AND($A275&lt;&gt;"",$A275&lt;&gt;"fin"),IF(INDEX(Recettes!$A$2:$O$5000,$B275,G$1)="","",INDEX(Recettes!$A$2:$O$5000,$B275,G$1)),"")</f>
        <v/>
      </c>
      <c r="H275" s="11" t="str" cm="1">
        <f t="array" aca="1" ref="H275" ca="1">IF(AND($A275&lt;&gt;"",$A275&lt;&gt;"fin"),IF(INDEX(Recettes!$A$2:$O$5000,$B275,H$1)="","",INDEX(Recettes!$A$2:$O$5000,$B275,H$1)),"")</f>
        <v/>
      </c>
      <c r="I275" t="str" cm="1">
        <f t="array" aca="1" ref="I275" ca="1">IF(AND($A275&lt;&gt;"",$A275&lt;&gt;"fin"),IF(INDEX(Recettes!$A$2:$O$5000,$B275,I$1)="","",INDEX(Recettes!$A$2:$O$5000,$B275,I$1)),"")</f>
        <v/>
      </c>
      <c r="J275" s="81" t="str" cm="1">
        <f t="array" aca="1" ref="J275" ca="1">IF(AND($A275&lt;&gt;"",$A275&lt;&gt;"fin"),IF(INDEX(Recettes!$A$2:$O$5000,$B275,J$1)="","",INDEX(Recettes!$A$2:$O$5000,$B275,J$1)),"")</f>
        <v/>
      </c>
      <c r="K275" s="81" t="str" cm="1">
        <f t="array" aca="1" ref="K275" ca="1">IF(AND($A275&lt;&gt;"",$A275&lt;&gt;"fin"),IF(INDEX(Recettes!$A$2:$T$5000,$B275,K$1)="","",INDEX(Recettes!$A$2:$T$5000,$B275,K$1)),"")</f>
        <v/>
      </c>
      <c r="L275" s="81" t="str" cm="1">
        <f t="array" aca="1" ref="L275" ca="1">IF(AND($A275&lt;&gt;"",$A275&lt;&gt;"fin"),IF(INDEX(Recettes!$A$2:$T$5000,$B275,L$1)="","",INDEX(Recettes!$A$2:$T$5000,$B275,L$1)),"")</f>
        <v/>
      </c>
      <c r="M275" s="81" t="str" cm="1">
        <f t="array" aca="1" ref="M275" ca="1">IF(AND($A275&lt;&gt;"",$A275&lt;&gt;"fin"),IF(INDEX(Recettes!$A$2:$T$5000,$B275,M$1)="","",INDEX(Recettes!$A$2:$T$5000,$B275,M$1)),"")</f>
        <v/>
      </c>
      <c r="N275" s="81" t="str" cm="1">
        <f t="array" aca="1" ref="N275" ca="1">IF(AND($A275&lt;&gt;"",$A275&lt;&gt;"fin"),IF(INDEX(Recettes!$A$2:$T$5000,$B275,N$1)="","",INDEX(Recettes!$A$2:$T$5000,$B275,N$1)),"")</f>
        <v/>
      </c>
      <c r="O275" s="81" t="str" cm="1">
        <f t="array" aca="1" ref="O275" ca="1">IF(AND($A275&lt;&gt;"",$A275&lt;&gt;"fin"),IF(INDEX(Recettes!$A$2:$T$5000,$B275,O$1)="","",INDEX(Recettes!$A$2:$T$5000,$B275,O$1)),"")</f>
        <v/>
      </c>
      <c r="P275" s="81" t="str" cm="1">
        <f t="array" aca="1" ref="P275" ca="1">IF(AND($A275&lt;&gt;"",$A275&lt;&gt;"fin"),IF(INDEX(Recettes!$A$2:$T$5000,$B275,P$1)="","",INDEX(Recettes!$A$2:$T$5000,$B275,P$1)),"")</f>
        <v/>
      </c>
      <c r="Q275" s="81" t="str" cm="1">
        <f t="array" aca="1" ref="Q275" ca="1">IF(AND($A275&lt;&gt;"",$A275&lt;&gt;"fin"),IF(INDEX(Recettes!$A$2:$T$5000,$B275,Q$1)="","",INDEX(Recettes!$A$2:$T$5000,$B275,Q$1)),"")</f>
        <v/>
      </c>
      <c r="R275" s="81" t="str" cm="1">
        <f t="array" aca="1" ref="R275" ca="1">IF(AND($A275&lt;&gt;"",$A275&lt;&gt;"fin"),IF(INDEX(Recettes!$A$2:$T$5000,$B275,R$1)="","",INDEX(Recettes!$A$2:$T$5000,$B275,R$1)),"")</f>
        <v/>
      </c>
      <c r="S275" s="81" t="str" cm="1">
        <f t="array" aca="1" ref="S275" ca="1">IF(AND($A275&lt;&gt;"",$A275&lt;&gt;"fin"),IF(INDEX(Recettes!$A$2:$T$5000,$B275,S$1)="","",INDEX(Recettes!$A$2:$T$5000,$B275,S$1)),"")</f>
        <v/>
      </c>
      <c r="T275" s="81" t="str" cm="1">
        <f t="array" aca="1" ref="T275" ca="1">IF(AND($A275&lt;&gt;"",$A275&lt;&gt;"fin"),IF(INDEX(Recettes!$A$2:$T$5000,$B275,T$1)="","",INDEX(Recettes!$A$2:$T$5000,$B275,T$1)),"")</f>
        <v/>
      </c>
    </row>
    <row r="276" spans="1:20" x14ac:dyDescent="0.25">
      <c r="A276" t="str">
        <f ca="1">IF(OR(A275="",A275="fin"),"",IF(ISNA(MATCH($F$3,OFFSET(Recettes!$F$2:$F$5000,B275,0),0)),"fin",MATCH($F$3,OFFSET(Recettes!$F$2:$F$5000,B275,0),0)))</f>
        <v/>
      </c>
      <c r="B276" t="str">
        <f t="shared" ca="1" si="4"/>
        <v/>
      </c>
      <c r="D276" s="79" t="str" cm="1">
        <f t="array" aca="1" ref="D276" ca="1">IF(AND($A276&lt;&gt;"",$A276&lt;&gt;"fin"),IF(INDEX(Recettes!$A$2:$O$5000,$B276,D$1)="","",INDEX(Recettes!$A$2:$O$5000,$B276,D$1)),"")</f>
        <v/>
      </c>
      <c r="E276" t="str" cm="1">
        <f t="array" aca="1" ref="E276" ca="1">IF(AND($A276&lt;&gt;"",$A276&lt;&gt;"fin"),IF(INDEX(Recettes!$A$2:$O$5000,$B276,E$1)="","",INDEX(Recettes!$A$2:$O$5000,$B276,E$1)),"")</f>
        <v/>
      </c>
      <c r="F276" t="str" cm="1">
        <f t="array" aca="1" ref="F276" ca="1">IF(AND($A276&lt;&gt;"",$A276&lt;&gt;"fin"),IF(INDEX(Recettes!$A$2:$O$5000,$B276,F$1)="","",INDEX(Recettes!$A$2:$O$5000,$B276,F$1)),"")</f>
        <v/>
      </c>
      <c r="G276" s="13" t="str" cm="1">
        <f t="array" aca="1" ref="G276" ca="1">IF(AND($A276&lt;&gt;"",$A276&lt;&gt;"fin"),IF(INDEX(Recettes!$A$2:$O$5000,$B276,G$1)="","",INDEX(Recettes!$A$2:$O$5000,$B276,G$1)),"")</f>
        <v/>
      </c>
      <c r="H276" s="11" t="str" cm="1">
        <f t="array" aca="1" ref="H276" ca="1">IF(AND($A276&lt;&gt;"",$A276&lt;&gt;"fin"),IF(INDEX(Recettes!$A$2:$O$5000,$B276,H$1)="","",INDEX(Recettes!$A$2:$O$5000,$B276,H$1)),"")</f>
        <v/>
      </c>
      <c r="I276" t="str" cm="1">
        <f t="array" aca="1" ref="I276" ca="1">IF(AND($A276&lt;&gt;"",$A276&lt;&gt;"fin"),IF(INDEX(Recettes!$A$2:$O$5000,$B276,I$1)="","",INDEX(Recettes!$A$2:$O$5000,$B276,I$1)),"")</f>
        <v/>
      </c>
      <c r="J276" s="81" t="str" cm="1">
        <f t="array" aca="1" ref="J276" ca="1">IF(AND($A276&lt;&gt;"",$A276&lt;&gt;"fin"),IF(INDEX(Recettes!$A$2:$O$5000,$B276,J$1)="","",INDEX(Recettes!$A$2:$O$5000,$B276,J$1)),"")</f>
        <v/>
      </c>
      <c r="K276" s="81" t="str" cm="1">
        <f t="array" aca="1" ref="K276" ca="1">IF(AND($A276&lt;&gt;"",$A276&lt;&gt;"fin"),IF(INDEX(Recettes!$A$2:$T$5000,$B276,K$1)="","",INDEX(Recettes!$A$2:$T$5000,$B276,K$1)),"")</f>
        <v/>
      </c>
      <c r="L276" s="81" t="str" cm="1">
        <f t="array" aca="1" ref="L276" ca="1">IF(AND($A276&lt;&gt;"",$A276&lt;&gt;"fin"),IF(INDEX(Recettes!$A$2:$T$5000,$B276,L$1)="","",INDEX(Recettes!$A$2:$T$5000,$B276,L$1)),"")</f>
        <v/>
      </c>
      <c r="M276" s="81" t="str" cm="1">
        <f t="array" aca="1" ref="M276" ca="1">IF(AND($A276&lt;&gt;"",$A276&lt;&gt;"fin"),IF(INDEX(Recettes!$A$2:$T$5000,$B276,M$1)="","",INDEX(Recettes!$A$2:$T$5000,$B276,M$1)),"")</f>
        <v/>
      </c>
      <c r="N276" s="81" t="str" cm="1">
        <f t="array" aca="1" ref="N276" ca="1">IF(AND($A276&lt;&gt;"",$A276&lt;&gt;"fin"),IF(INDEX(Recettes!$A$2:$T$5000,$B276,N$1)="","",INDEX(Recettes!$A$2:$T$5000,$B276,N$1)),"")</f>
        <v/>
      </c>
      <c r="O276" s="81" t="str" cm="1">
        <f t="array" aca="1" ref="O276" ca="1">IF(AND($A276&lt;&gt;"",$A276&lt;&gt;"fin"),IF(INDEX(Recettes!$A$2:$T$5000,$B276,O$1)="","",INDEX(Recettes!$A$2:$T$5000,$B276,O$1)),"")</f>
        <v/>
      </c>
      <c r="P276" s="81" t="str" cm="1">
        <f t="array" aca="1" ref="P276" ca="1">IF(AND($A276&lt;&gt;"",$A276&lt;&gt;"fin"),IF(INDEX(Recettes!$A$2:$T$5000,$B276,P$1)="","",INDEX(Recettes!$A$2:$T$5000,$B276,P$1)),"")</f>
        <v/>
      </c>
      <c r="Q276" s="81" t="str" cm="1">
        <f t="array" aca="1" ref="Q276" ca="1">IF(AND($A276&lt;&gt;"",$A276&lt;&gt;"fin"),IF(INDEX(Recettes!$A$2:$T$5000,$B276,Q$1)="","",INDEX(Recettes!$A$2:$T$5000,$B276,Q$1)),"")</f>
        <v/>
      </c>
      <c r="R276" s="81" t="str" cm="1">
        <f t="array" aca="1" ref="R276" ca="1">IF(AND($A276&lt;&gt;"",$A276&lt;&gt;"fin"),IF(INDEX(Recettes!$A$2:$T$5000,$B276,R$1)="","",INDEX(Recettes!$A$2:$T$5000,$B276,R$1)),"")</f>
        <v/>
      </c>
      <c r="S276" s="81" t="str" cm="1">
        <f t="array" aca="1" ref="S276" ca="1">IF(AND($A276&lt;&gt;"",$A276&lt;&gt;"fin"),IF(INDEX(Recettes!$A$2:$T$5000,$B276,S$1)="","",INDEX(Recettes!$A$2:$T$5000,$B276,S$1)),"")</f>
        <v/>
      </c>
      <c r="T276" s="81" t="str" cm="1">
        <f t="array" aca="1" ref="T276" ca="1">IF(AND($A276&lt;&gt;"",$A276&lt;&gt;"fin"),IF(INDEX(Recettes!$A$2:$T$5000,$B276,T$1)="","",INDEX(Recettes!$A$2:$T$5000,$B276,T$1)),"")</f>
        <v/>
      </c>
    </row>
    <row r="277" spans="1:20" x14ac:dyDescent="0.25">
      <c r="A277" t="str">
        <f ca="1">IF(OR(A276="",A276="fin"),"",IF(ISNA(MATCH($F$3,OFFSET(Recettes!$F$2:$F$5000,B276,0),0)),"fin",MATCH($F$3,OFFSET(Recettes!$F$2:$F$5000,B276,0),0)))</f>
        <v/>
      </c>
      <c r="B277" t="str">
        <f t="shared" ca="1" si="4"/>
        <v/>
      </c>
      <c r="D277" s="79" t="str" cm="1">
        <f t="array" aca="1" ref="D277" ca="1">IF(AND($A277&lt;&gt;"",$A277&lt;&gt;"fin"),IF(INDEX(Recettes!$A$2:$O$5000,$B277,D$1)="","",INDEX(Recettes!$A$2:$O$5000,$B277,D$1)),"")</f>
        <v/>
      </c>
      <c r="E277" t="str" cm="1">
        <f t="array" aca="1" ref="E277" ca="1">IF(AND($A277&lt;&gt;"",$A277&lt;&gt;"fin"),IF(INDEX(Recettes!$A$2:$O$5000,$B277,E$1)="","",INDEX(Recettes!$A$2:$O$5000,$B277,E$1)),"")</f>
        <v/>
      </c>
      <c r="F277" t="str" cm="1">
        <f t="array" aca="1" ref="F277" ca="1">IF(AND($A277&lt;&gt;"",$A277&lt;&gt;"fin"),IF(INDEX(Recettes!$A$2:$O$5000,$B277,F$1)="","",INDEX(Recettes!$A$2:$O$5000,$B277,F$1)),"")</f>
        <v/>
      </c>
      <c r="G277" s="13" t="str" cm="1">
        <f t="array" aca="1" ref="G277" ca="1">IF(AND($A277&lt;&gt;"",$A277&lt;&gt;"fin"),IF(INDEX(Recettes!$A$2:$O$5000,$B277,G$1)="","",INDEX(Recettes!$A$2:$O$5000,$B277,G$1)),"")</f>
        <v/>
      </c>
      <c r="H277" s="11" t="str" cm="1">
        <f t="array" aca="1" ref="H277" ca="1">IF(AND($A277&lt;&gt;"",$A277&lt;&gt;"fin"),IF(INDEX(Recettes!$A$2:$O$5000,$B277,H$1)="","",INDEX(Recettes!$A$2:$O$5000,$B277,H$1)),"")</f>
        <v/>
      </c>
      <c r="I277" t="str" cm="1">
        <f t="array" aca="1" ref="I277" ca="1">IF(AND($A277&lt;&gt;"",$A277&lt;&gt;"fin"),IF(INDEX(Recettes!$A$2:$O$5000,$B277,I$1)="","",INDEX(Recettes!$A$2:$O$5000,$B277,I$1)),"")</f>
        <v/>
      </c>
      <c r="J277" s="81" t="str" cm="1">
        <f t="array" aca="1" ref="J277" ca="1">IF(AND($A277&lt;&gt;"",$A277&lt;&gt;"fin"),IF(INDEX(Recettes!$A$2:$O$5000,$B277,J$1)="","",INDEX(Recettes!$A$2:$O$5000,$B277,J$1)),"")</f>
        <v/>
      </c>
      <c r="K277" s="81" t="str" cm="1">
        <f t="array" aca="1" ref="K277" ca="1">IF(AND($A277&lt;&gt;"",$A277&lt;&gt;"fin"),IF(INDEX(Recettes!$A$2:$T$5000,$B277,K$1)="","",INDEX(Recettes!$A$2:$T$5000,$B277,K$1)),"")</f>
        <v/>
      </c>
      <c r="L277" s="81" t="str" cm="1">
        <f t="array" aca="1" ref="L277" ca="1">IF(AND($A277&lt;&gt;"",$A277&lt;&gt;"fin"),IF(INDEX(Recettes!$A$2:$T$5000,$B277,L$1)="","",INDEX(Recettes!$A$2:$T$5000,$B277,L$1)),"")</f>
        <v/>
      </c>
      <c r="M277" s="81" t="str" cm="1">
        <f t="array" aca="1" ref="M277" ca="1">IF(AND($A277&lt;&gt;"",$A277&lt;&gt;"fin"),IF(INDEX(Recettes!$A$2:$T$5000,$B277,M$1)="","",INDEX(Recettes!$A$2:$T$5000,$B277,M$1)),"")</f>
        <v/>
      </c>
      <c r="N277" s="81" t="str" cm="1">
        <f t="array" aca="1" ref="N277" ca="1">IF(AND($A277&lt;&gt;"",$A277&lt;&gt;"fin"),IF(INDEX(Recettes!$A$2:$T$5000,$B277,N$1)="","",INDEX(Recettes!$A$2:$T$5000,$B277,N$1)),"")</f>
        <v/>
      </c>
      <c r="O277" s="81" t="str" cm="1">
        <f t="array" aca="1" ref="O277" ca="1">IF(AND($A277&lt;&gt;"",$A277&lt;&gt;"fin"),IF(INDEX(Recettes!$A$2:$T$5000,$B277,O$1)="","",INDEX(Recettes!$A$2:$T$5000,$B277,O$1)),"")</f>
        <v/>
      </c>
      <c r="P277" s="81" t="str" cm="1">
        <f t="array" aca="1" ref="P277" ca="1">IF(AND($A277&lt;&gt;"",$A277&lt;&gt;"fin"),IF(INDEX(Recettes!$A$2:$T$5000,$B277,P$1)="","",INDEX(Recettes!$A$2:$T$5000,$B277,P$1)),"")</f>
        <v/>
      </c>
      <c r="Q277" s="81" t="str" cm="1">
        <f t="array" aca="1" ref="Q277" ca="1">IF(AND($A277&lt;&gt;"",$A277&lt;&gt;"fin"),IF(INDEX(Recettes!$A$2:$T$5000,$B277,Q$1)="","",INDEX(Recettes!$A$2:$T$5000,$B277,Q$1)),"")</f>
        <v/>
      </c>
      <c r="R277" s="81" t="str" cm="1">
        <f t="array" aca="1" ref="R277" ca="1">IF(AND($A277&lt;&gt;"",$A277&lt;&gt;"fin"),IF(INDEX(Recettes!$A$2:$T$5000,$B277,R$1)="","",INDEX(Recettes!$A$2:$T$5000,$B277,R$1)),"")</f>
        <v/>
      </c>
      <c r="S277" s="81" t="str" cm="1">
        <f t="array" aca="1" ref="S277" ca="1">IF(AND($A277&lt;&gt;"",$A277&lt;&gt;"fin"),IF(INDEX(Recettes!$A$2:$T$5000,$B277,S$1)="","",INDEX(Recettes!$A$2:$T$5000,$B277,S$1)),"")</f>
        <v/>
      </c>
      <c r="T277" s="81" t="str" cm="1">
        <f t="array" aca="1" ref="T277" ca="1">IF(AND($A277&lt;&gt;"",$A277&lt;&gt;"fin"),IF(INDEX(Recettes!$A$2:$T$5000,$B277,T$1)="","",INDEX(Recettes!$A$2:$T$5000,$B277,T$1)),"")</f>
        <v/>
      </c>
    </row>
    <row r="278" spans="1:20" x14ac:dyDescent="0.25">
      <c r="A278" t="str">
        <f ca="1">IF(OR(A277="",A277="fin"),"",IF(ISNA(MATCH($F$3,OFFSET(Recettes!$F$2:$F$5000,B277,0),0)),"fin",MATCH($F$3,OFFSET(Recettes!$F$2:$F$5000,B277,0),0)))</f>
        <v/>
      </c>
      <c r="B278" t="str">
        <f t="shared" ca="1" si="4"/>
        <v/>
      </c>
      <c r="D278" s="79" t="str" cm="1">
        <f t="array" aca="1" ref="D278" ca="1">IF(AND($A278&lt;&gt;"",$A278&lt;&gt;"fin"),IF(INDEX(Recettes!$A$2:$O$5000,$B278,D$1)="","",INDEX(Recettes!$A$2:$O$5000,$B278,D$1)),"")</f>
        <v/>
      </c>
      <c r="E278" t="str" cm="1">
        <f t="array" aca="1" ref="E278" ca="1">IF(AND($A278&lt;&gt;"",$A278&lt;&gt;"fin"),IF(INDEX(Recettes!$A$2:$O$5000,$B278,E$1)="","",INDEX(Recettes!$A$2:$O$5000,$B278,E$1)),"")</f>
        <v/>
      </c>
      <c r="F278" t="str" cm="1">
        <f t="array" aca="1" ref="F278" ca="1">IF(AND($A278&lt;&gt;"",$A278&lt;&gt;"fin"),IF(INDEX(Recettes!$A$2:$O$5000,$B278,F$1)="","",INDEX(Recettes!$A$2:$O$5000,$B278,F$1)),"")</f>
        <v/>
      </c>
      <c r="G278" s="13" t="str" cm="1">
        <f t="array" aca="1" ref="G278" ca="1">IF(AND($A278&lt;&gt;"",$A278&lt;&gt;"fin"),IF(INDEX(Recettes!$A$2:$O$5000,$B278,G$1)="","",INDEX(Recettes!$A$2:$O$5000,$B278,G$1)),"")</f>
        <v/>
      </c>
      <c r="H278" s="11" t="str" cm="1">
        <f t="array" aca="1" ref="H278" ca="1">IF(AND($A278&lt;&gt;"",$A278&lt;&gt;"fin"),IF(INDEX(Recettes!$A$2:$O$5000,$B278,H$1)="","",INDEX(Recettes!$A$2:$O$5000,$B278,H$1)),"")</f>
        <v/>
      </c>
      <c r="I278" t="str" cm="1">
        <f t="array" aca="1" ref="I278" ca="1">IF(AND($A278&lt;&gt;"",$A278&lt;&gt;"fin"),IF(INDEX(Recettes!$A$2:$O$5000,$B278,I$1)="","",INDEX(Recettes!$A$2:$O$5000,$B278,I$1)),"")</f>
        <v/>
      </c>
      <c r="J278" s="81" t="str" cm="1">
        <f t="array" aca="1" ref="J278" ca="1">IF(AND($A278&lt;&gt;"",$A278&lt;&gt;"fin"),IF(INDEX(Recettes!$A$2:$O$5000,$B278,J$1)="","",INDEX(Recettes!$A$2:$O$5000,$B278,J$1)),"")</f>
        <v/>
      </c>
      <c r="K278" s="81" t="str" cm="1">
        <f t="array" aca="1" ref="K278" ca="1">IF(AND($A278&lt;&gt;"",$A278&lt;&gt;"fin"),IF(INDEX(Recettes!$A$2:$T$5000,$B278,K$1)="","",INDEX(Recettes!$A$2:$T$5000,$B278,K$1)),"")</f>
        <v/>
      </c>
      <c r="L278" s="81" t="str" cm="1">
        <f t="array" aca="1" ref="L278" ca="1">IF(AND($A278&lt;&gt;"",$A278&lt;&gt;"fin"),IF(INDEX(Recettes!$A$2:$T$5000,$B278,L$1)="","",INDEX(Recettes!$A$2:$T$5000,$B278,L$1)),"")</f>
        <v/>
      </c>
      <c r="M278" s="81" t="str" cm="1">
        <f t="array" aca="1" ref="M278" ca="1">IF(AND($A278&lt;&gt;"",$A278&lt;&gt;"fin"),IF(INDEX(Recettes!$A$2:$T$5000,$B278,M$1)="","",INDEX(Recettes!$A$2:$T$5000,$B278,M$1)),"")</f>
        <v/>
      </c>
      <c r="N278" s="81" t="str" cm="1">
        <f t="array" aca="1" ref="N278" ca="1">IF(AND($A278&lt;&gt;"",$A278&lt;&gt;"fin"),IF(INDEX(Recettes!$A$2:$T$5000,$B278,N$1)="","",INDEX(Recettes!$A$2:$T$5000,$B278,N$1)),"")</f>
        <v/>
      </c>
      <c r="O278" s="81" t="str" cm="1">
        <f t="array" aca="1" ref="O278" ca="1">IF(AND($A278&lt;&gt;"",$A278&lt;&gt;"fin"),IF(INDEX(Recettes!$A$2:$T$5000,$B278,O$1)="","",INDEX(Recettes!$A$2:$T$5000,$B278,O$1)),"")</f>
        <v/>
      </c>
      <c r="P278" s="81" t="str" cm="1">
        <f t="array" aca="1" ref="P278" ca="1">IF(AND($A278&lt;&gt;"",$A278&lt;&gt;"fin"),IF(INDEX(Recettes!$A$2:$T$5000,$B278,P$1)="","",INDEX(Recettes!$A$2:$T$5000,$B278,P$1)),"")</f>
        <v/>
      </c>
      <c r="Q278" s="81" t="str" cm="1">
        <f t="array" aca="1" ref="Q278" ca="1">IF(AND($A278&lt;&gt;"",$A278&lt;&gt;"fin"),IF(INDEX(Recettes!$A$2:$T$5000,$B278,Q$1)="","",INDEX(Recettes!$A$2:$T$5000,$B278,Q$1)),"")</f>
        <v/>
      </c>
      <c r="R278" s="81" t="str" cm="1">
        <f t="array" aca="1" ref="R278" ca="1">IF(AND($A278&lt;&gt;"",$A278&lt;&gt;"fin"),IF(INDEX(Recettes!$A$2:$T$5000,$B278,R$1)="","",INDEX(Recettes!$A$2:$T$5000,$B278,R$1)),"")</f>
        <v/>
      </c>
      <c r="S278" s="81" t="str" cm="1">
        <f t="array" aca="1" ref="S278" ca="1">IF(AND($A278&lt;&gt;"",$A278&lt;&gt;"fin"),IF(INDEX(Recettes!$A$2:$T$5000,$B278,S$1)="","",INDEX(Recettes!$A$2:$T$5000,$B278,S$1)),"")</f>
        <v/>
      </c>
      <c r="T278" s="81" t="str" cm="1">
        <f t="array" aca="1" ref="T278" ca="1">IF(AND($A278&lt;&gt;"",$A278&lt;&gt;"fin"),IF(INDEX(Recettes!$A$2:$T$5000,$B278,T$1)="","",INDEX(Recettes!$A$2:$T$5000,$B278,T$1)),"")</f>
        <v/>
      </c>
    </row>
    <row r="279" spans="1:20" x14ac:dyDescent="0.25">
      <c r="A279" t="str">
        <f ca="1">IF(OR(A278="",A278="fin"),"",IF(ISNA(MATCH($F$3,OFFSET(Recettes!$F$2:$F$5000,B278,0),0)),"fin",MATCH($F$3,OFFSET(Recettes!$F$2:$F$5000,B278,0),0)))</f>
        <v/>
      </c>
      <c r="B279" t="str">
        <f t="shared" ca="1" si="4"/>
        <v/>
      </c>
      <c r="D279" s="79" t="str" cm="1">
        <f t="array" aca="1" ref="D279" ca="1">IF(AND($A279&lt;&gt;"",$A279&lt;&gt;"fin"),IF(INDEX(Recettes!$A$2:$O$5000,$B279,D$1)="","",INDEX(Recettes!$A$2:$O$5000,$B279,D$1)),"")</f>
        <v/>
      </c>
      <c r="E279" t="str" cm="1">
        <f t="array" aca="1" ref="E279" ca="1">IF(AND($A279&lt;&gt;"",$A279&lt;&gt;"fin"),IF(INDEX(Recettes!$A$2:$O$5000,$B279,E$1)="","",INDEX(Recettes!$A$2:$O$5000,$B279,E$1)),"")</f>
        <v/>
      </c>
      <c r="F279" t="str" cm="1">
        <f t="array" aca="1" ref="F279" ca="1">IF(AND($A279&lt;&gt;"",$A279&lt;&gt;"fin"),IF(INDEX(Recettes!$A$2:$O$5000,$B279,F$1)="","",INDEX(Recettes!$A$2:$O$5000,$B279,F$1)),"")</f>
        <v/>
      </c>
      <c r="G279" s="13" t="str" cm="1">
        <f t="array" aca="1" ref="G279" ca="1">IF(AND($A279&lt;&gt;"",$A279&lt;&gt;"fin"),IF(INDEX(Recettes!$A$2:$O$5000,$B279,G$1)="","",INDEX(Recettes!$A$2:$O$5000,$B279,G$1)),"")</f>
        <v/>
      </c>
      <c r="H279" s="11" t="str" cm="1">
        <f t="array" aca="1" ref="H279" ca="1">IF(AND($A279&lt;&gt;"",$A279&lt;&gt;"fin"),IF(INDEX(Recettes!$A$2:$O$5000,$B279,H$1)="","",INDEX(Recettes!$A$2:$O$5000,$B279,H$1)),"")</f>
        <v/>
      </c>
      <c r="I279" t="str" cm="1">
        <f t="array" aca="1" ref="I279" ca="1">IF(AND($A279&lt;&gt;"",$A279&lt;&gt;"fin"),IF(INDEX(Recettes!$A$2:$O$5000,$B279,I$1)="","",INDEX(Recettes!$A$2:$O$5000,$B279,I$1)),"")</f>
        <v/>
      </c>
      <c r="J279" s="81" t="str" cm="1">
        <f t="array" aca="1" ref="J279" ca="1">IF(AND($A279&lt;&gt;"",$A279&lt;&gt;"fin"),IF(INDEX(Recettes!$A$2:$O$5000,$B279,J$1)="","",INDEX(Recettes!$A$2:$O$5000,$B279,J$1)),"")</f>
        <v/>
      </c>
      <c r="K279" s="81" t="str" cm="1">
        <f t="array" aca="1" ref="K279" ca="1">IF(AND($A279&lt;&gt;"",$A279&lt;&gt;"fin"),IF(INDEX(Recettes!$A$2:$T$5000,$B279,K$1)="","",INDEX(Recettes!$A$2:$T$5000,$B279,K$1)),"")</f>
        <v/>
      </c>
      <c r="L279" s="81" t="str" cm="1">
        <f t="array" aca="1" ref="L279" ca="1">IF(AND($A279&lt;&gt;"",$A279&lt;&gt;"fin"),IF(INDEX(Recettes!$A$2:$T$5000,$B279,L$1)="","",INDEX(Recettes!$A$2:$T$5000,$B279,L$1)),"")</f>
        <v/>
      </c>
      <c r="M279" s="81" t="str" cm="1">
        <f t="array" aca="1" ref="M279" ca="1">IF(AND($A279&lt;&gt;"",$A279&lt;&gt;"fin"),IF(INDEX(Recettes!$A$2:$T$5000,$B279,M$1)="","",INDEX(Recettes!$A$2:$T$5000,$B279,M$1)),"")</f>
        <v/>
      </c>
      <c r="N279" s="81" t="str" cm="1">
        <f t="array" aca="1" ref="N279" ca="1">IF(AND($A279&lt;&gt;"",$A279&lt;&gt;"fin"),IF(INDEX(Recettes!$A$2:$T$5000,$B279,N$1)="","",INDEX(Recettes!$A$2:$T$5000,$B279,N$1)),"")</f>
        <v/>
      </c>
      <c r="O279" s="81" t="str" cm="1">
        <f t="array" aca="1" ref="O279" ca="1">IF(AND($A279&lt;&gt;"",$A279&lt;&gt;"fin"),IF(INDEX(Recettes!$A$2:$T$5000,$B279,O$1)="","",INDEX(Recettes!$A$2:$T$5000,$B279,O$1)),"")</f>
        <v/>
      </c>
      <c r="P279" s="81" t="str" cm="1">
        <f t="array" aca="1" ref="P279" ca="1">IF(AND($A279&lt;&gt;"",$A279&lt;&gt;"fin"),IF(INDEX(Recettes!$A$2:$T$5000,$B279,P$1)="","",INDEX(Recettes!$A$2:$T$5000,$B279,P$1)),"")</f>
        <v/>
      </c>
      <c r="Q279" s="81" t="str" cm="1">
        <f t="array" aca="1" ref="Q279" ca="1">IF(AND($A279&lt;&gt;"",$A279&lt;&gt;"fin"),IF(INDEX(Recettes!$A$2:$T$5000,$B279,Q$1)="","",INDEX(Recettes!$A$2:$T$5000,$B279,Q$1)),"")</f>
        <v/>
      </c>
      <c r="R279" s="81" t="str" cm="1">
        <f t="array" aca="1" ref="R279" ca="1">IF(AND($A279&lt;&gt;"",$A279&lt;&gt;"fin"),IF(INDEX(Recettes!$A$2:$T$5000,$B279,R$1)="","",INDEX(Recettes!$A$2:$T$5000,$B279,R$1)),"")</f>
        <v/>
      </c>
      <c r="S279" s="81" t="str" cm="1">
        <f t="array" aca="1" ref="S279" ca="1">IF(AND($A279&lt;&gt;"",$A279&lt;&gt;"fin"),IF(INDEX(Recettes!$A$2:$T$5000,$B279,S$1)="","",INDEX(Recettes!$A$2:$T$5000,$B279,S$1)),"")</f>
        <v/>
      </c>
      <c r="T279" s="81" t="str" cm="1">
        <f t="array" aca="1" ref="T279" ca="1">IF(AND($A279&lt;&gt;"",$A279&lt;&gt;"fin"),IF(INDEX(Recettes!$A$2:$T$5000,$B279,T$1)="","",INDEX(Recettes!$A$2:$T$5000,$B279,T$1)),"")</f>
        <v/>
      </c>
    </row>
    <row r="280" spans="1:20" x14ac:dyDescent="0.25">
      <c r="A280" t="str">
        <f ca="1">IF(OR(A279="",A279="fin"),"",IF(ISNA(MATCH($F$3,OFFSET(Recettes!$F$2:$F$5000,B279,0),0)),"fin",MATCH($F$3,OFFSET(Recettes!$F$2:$F$5000,B279,0),0)))</f>
        <v/>
      </c>
      <c r="B280" t="str">
        <f t="shared" ca="1" si="4"/>
        <v/>
      </c>
      <c r="D280" s="79" t="str" cm="1">
        <f t="array" aca="1" ref="D280" ca="1">IF(AND($A280&lt;&gt;"",$A280&lt;&gt;"fin"),IF(INDEX(Recettes!$A$2:$O$5000,$B280,D$1)="","",INDEX(Recettes!$A$2:$O$5000,$B280,D$1)),"")</f>
        <v/>
      </c>
      <c r="E280" t="str" cm="1">
        <f t="array" aca="1" ref="E280" ca="1">IF(AND($A280&lt;&gt;"",$A280&lt;&gt;"fin"),IF(INDEX(Recettes!$A$2:$O$5000,$B280,E$1)="","",INDEX(Recettes!$A$2:$O$5000,$B280,E$1)),"")</f>
        <v/>
      </c>
      <c r="F280" t="str" cm="1">
        <f t="array" aca="1" ref="F280" ca="1">IF(AND($A280&lt;&gt;"",$A280&lt;&gt;"fin"),IF(INDEX(Recettes!$A$2:$O$5000,$B280,F$1)="","",INDEX(Recettes!$A$2:$O$5000,$B280,F$1)),"")</f>
        <v/>
      </c>
      <c r="G280" s="13" t="str" cm="1">
        <f t="array" aca="1" ref="G280" ca="1">IF(AND($A280&lt;&gt;"",$A280&lt;&gt;"fin"),IF(INDEX(Recettes!$A$2:$O$5000,$B280,G$1)="","",INDEX(Recettes!$A$2:$O$5000,$B280,G$1)),"")</f>
        <v/>
      </c>
      <c r="H280" s="11" t="str" cm="1">
        <f t="array" aca="1" ref="H280" ca="1">IF(AND($A280&lt;&gt;"",$A280&lt;&gt;"fin"),IF(INDEX(Recettes!$A$2:$O$5000,$B280,H$1)="","",INDEX(Recettes!$A$2:$O$5000,$B280,H$1)),"")</f>
        <v/>
      </c>
      <c r="I280" t="str" cm="1">
        <f t="array" aca="1" ref="I280" ca="1">IF(AND($A280&lt;&gt;"",$A280&lt;&gt;"fin"),IF(INDEX(Recettes!$A$2:$O$5000,$B280,I$1)="","",INDEX(Recettes!$A$2:$O$5000,$B280,I$1)),"")</f>
        <v/>
      </c>
      <c r="J280" s="81" t="str" cm="1">
        <f t="array" aca="1" ref="J280" ca="1">IF(AND($A280&lt;&gt;"",$A280&lt;&gt;"fin"),IF(INDEX(Recettes!$A$2:$O$5000,$B280,J$1)="","",INDEX(Recettes!$A$2:$O$5000,$B280,J$1)),"")</f>
        <v/>
      </c>
      <c r="K280" s="81" t="str" cm="1">
        <f t="array" aca="1" ref="K280" ca="1">IF(AND($A280&lt;&gt;"",$A280&lt;&gt;"fin"),IF(INDEX(Recettes!$A$2:$T$5000,$B280,K$1)="","",INDEX(Recettes!$A$2:$T$5000,$B280,K$1)),"")</f>
        <v/>
      </c>
      <c r="L280" s="81" t="str" cm="1">
        <f t="array" aca="1" ref="L280" ca="1">IF(AND($A280&lt;&gt;"",$A280&lt;&gt;"fin"),IF(INDEX(Recettes!$A$2:$T$5000,$B280,L$1)="","",INDEX(Recettes!$A$2:$T$5000,$B280,L$1)),"")</f>
        <v/>
      </c>
      <c r="M280" s="81" t="str" cm="1">
        <f t="array" aca="1" ref="M280" ca="1">IF(AND($A280&lt;&gt;"",$A280&lt;&gt;"fin"),IF(INDEX(Recettes!$A$2:$T$5000,$B280,M$1)="","",INDEX(Recettes!$A$2:$T$5000,$B280,M$1)),"")</f>
        <v/>
      </c>
      <c r="N280" s="81" t="str" cm="1">
        <f t="array" aca="1" ref="N280" ca="1">IF(AND($A280&lt;&gt;"",$A280&lt;&gt;"fin"),IF(INDEX(Recettes!$A$2:$T$5000,$B280,N$1)="","",INDEX(Recettes!$A$2:$T$5000,$B280,N$1)),"")</f>
        <v/>
      </c>
      <c r="O280" s="81" t="str" cm="1">
        <f t="array" aca="1" ref="O280" ca="1">IF(AND($A280&lt;&gt;"",$A280&lt;&gt;"fin"),IF(INDEX(Recettes!$A$2:$T$5000,$B280,O$1)="","",INDEX(Recettes!$A$2:$T$5000,$B280,O$1)),"")</f>
        <v/>
      </c>
      <c r="P280" s="81" t="str" cm="1">
        <f t="array" aca="1" ref="P280" ca="1">IF(AND($A280&lt;&gt;"",$A280&lt;&gt;"fin"),IF(INDEX(Recettes!$A$2:$T$5000,$B280,P$1)="","",INDEX(Recettes!$A$2:$T$5000,$B280,P$1)),"")</f>
        <v/>
      </c>
      <c r="Q280" s="81" t="str" cm="1">
        <f t="array" aca="1" ref="Q280" ca="1">IF(AND($A280&lt;&gt;"",$A280&lt;&gt;"fin"),IF(INDEX(Recettes!$A$2:$T$5000,$B280,Q$1)="","",INDEX(Recettes!$A$2:$T$5000,$B280,Q$1)),"")</f>
        <v/>
      </c>
      <c r="R280" s="81" t="str" cm="1">
        <f t="array" aca="1" ref="R280" ca="1">IF(AND($A280&lt;&gt;"",$A280&lt;&gt;"fin"),IF(INDEX(Recettes!$A$2:$T$5000,$B280,R$1)="","",INDEX(Recettes!$A$2:$T$5000,$B280,R$1)),"")</f>
        <v/>
      </c>
      <c r="S280" s="81" t="str" cm="1">
        <f t="array" aca="1" ref="S280" ca="1">IF(AND($A280&lt;&gt;"",$A280&lt;&gt;"fin"),IF(INDEX(Recettes!$A$2:$T$5000,$B280,S$1)="","",INDEX(Recettes!$A$2:$T$5000,$B280,S$1)),"")</f>
        <v/>
      </c>
      <c r="T280" s="81" t="str" cm="1">
        <f t="array" aca="1" ref="T280" ca="1">IF(AND($A280&lt;&gt;"",$A280&lt;&gt;"fin"),IF(INDEX(Recettes!$A$2:$T$5000,$B280,T$1)="","",INDEX(Recettes!$A$2:$T$5000,$B280,T$1)),"")</f>
        <v/>
      </c>
    </row>
    <row r="281" spans="1:20" x14ac:dyDescent="0.25">
      <c r="A281" t="str">
        <f ca="1">IF(OR(A280="",A280="fin"),"",IF(ISNA(MATCH($F$3,OFFSET(Recettes!$F$2:$F$5000,B280,0),0)),"fin",MATCH($F$3,OFFSET(Recettes!$F$2:$F$5000,B280,0),0)))</f>
        <v/>
      </c>
      <c r="B281" t="str">
        <f t="shared" ca="1" si="4"/>
        <v/>
      </c>
      <c r="D281" s="79" t="str" cm="1">
        <f t="array" aca="1" ref="D281" ca="1">IF(AND($A281&lt;&gt;"",$A281&lt;&gt;"fin"),IF(INDEX(Recettes!$A$2:$O$5000,$B281,D$1)="","",INDEX(Recettes!$A$2:$O$5000,$B281,D$1)),"")</f>
        <v/>
      </c>
      <c r="E281" t="str" cm="1">
        <f t="array" aca="1" ref="E281" ca="1">IF(AND($A281&lt;&gt;"",$A281&lt;&gt;"fin"),IF(INDEX(Recettes!$A$2:$O$5000,$B281,E$1)="","",INDEX(Recettes!$A$2:$O$5000,$B281,E$1)),"")</f>
        <v/>
      </c>
      <c r="F281" t="str" cm="1">
        <f t="array" aca="1" ref="F281" ca="1">IF(AND($A281&lt;&gt;"",$A281&lt;&gt;"fin"),IF(INDEX(Recettes!$A$2:$O$5000,$B281,F$1)="","",INDEX(Recettes!$A$2:$O$5000,$B281,F$1)),"")</f>
        <v/>
      </c>
      <c r="G281" s="13" t="str" cm="1">
        <f t="array" aca="1" ref="G281" ca="1">IF(AND($A281&lt;&gt;"",$A281&lt;&gt;"fin"),IF(INDEX(Recettes!$A$2:$O$5000,$B281,G$1)="","",INDEX(Recettes!$A$2:$O$5000,$B281,G$1)),"")</f>
        <v/>
      </c>
      <c r="H281" s="11" t="str" cm="1">
        <f t="array" aca="1" ref="H281" ca="1">IF(AND($A281&lt;&gt;"",$A281&lt;&gt;"fin"),IF(INDEX(Recettes!$A$2:$O$5000,$B281,H$1)="","",INDEX(Recettes!$A$2:$O$5000,$B281,H$1)),"")</f>
        <v/>
      </c>
      <c r="I281" t="str" cm="1">
        <f t="array" aca="1" ref="I281" ca="1">IF(AND($A281&lt;&gt;"",$A281&lt;&gt;"fin"),IF(INDEX(Recettes!$A$2:$O$5000,$B281,I$1)="","",INDEX(Recettes!$A$2:$O$5000,$B281,I$1)),"")</f>
        <v/>
      </c>
      <c r="J281" s="81" t="str" cm="1">
        <f t="array" aca="1" ref="J281" ca="1">IF(AND($A281&lt;&gt;"",$A281&lt;&gt;"fin"),IF(INDEX(Recettes!$A$2:$O$5000,$B281,J$1)="","",INDEX(Recettes!$A$2:$O$5000,$B281,J$1)),"")</f>
        <v/>
      </c>
      <c r="K281" s="81" t="str" cm="1">
        <f t="array" aca="1" ref="K281" ca="1">IF(AND($A281&lt;&gt;"",$A281&lt;&gt;"fin"),IF(INDEX(Recettes!$A$2:$T$5000,$B281,K$1)="","",INDEX(Recettes!$A$2:$T$5000,$B281,K$1)),"")</f>
        <v/>
      </c>
      <c r="L281" s="81" t="str" cm="1">
        <f t="array" aca="1" ref="L281" ca="1">IF(AND($A281&lt;&gt;"",$A281&lt;&gt;"fin"),IF(INDEX(Recettes!$A$2:$T$5000,$B281,L$1)="","",INDEX(Recettes!$A$2:$T$5000,$B281,L$1)),"")</f>
        <v/>
      </c>
      <c r="M281" s="81" t="str" cm="1">
        <f t="array" aca="1" ref="M281" ca="1">IF(AND($A281&lt;&gt;"",$A281&lt;&gt;"fin"),IF(INDEX(Recettes!$A$2:$T$5000,$B281,M$1)="","",INDEX(Recettes!$A$2:$T$5000,$B281,M$1)),"")</f>
        <v/>
      </c>
      <c r="N281" s="81" t="str" cm="1">
        <f t="array" aca="1" ref="N281" ca="1">IF(AND($A281&lt;&gt;"",$A281&lt;&gt;"fin"),IF(INDEX(Recettes!$A$2:$T$5000,$B281,N$1)="","",INDEX(Recettes!$A$2:$T$5000,$B281,N$1)),"")</f>
        <v/>
      </c>
      <c r="O281" s="81" t="str" cm="1">
        <f t="array" aca="1" ref="O281" ca="1">IF(AND($A281&lt;&gt;"",$A281&lt;&gt;"fin"),IF(INDEX(Recettes!$A$2:$T$5000,$B281,O$1)="","",INDEX(Recettes!$A$2:$T$5000,$B281,O$1)),"")</f>
        <v/>
      </c>
      <c r="P281" s="81" t="str" cm="1">
        <f t="array" aca="1" ref="P281" ca="1">IF(AND($A281&lt;&gt;"",$A281&lt;&gt;"fin"),IF(INDEX(Recettes!$A$2:$T$5000,$B281,P$1)="","",INDEX(Recettes!$A$2:$T$5000,$B281,P$1)),"")</f>
        <v/>
      </c>
      <c r="Q281" s="81" t="str" cm="1">
        <f t="array" aca="1" ref="Q281" ca="1">IF(AND($A281&lt;&gt;"",$A281&lt;&gt;"fin"),IF(INDEX(Recettes!$A$2:$T$5000,$B281,Q$1)="","",INDEX(Recettes!$A$2:$T$5000,$B281,Q$1)),"")</f>
        <v/>
      </c>
      <c r="R281" s="81" t="str" cm="1">
        <f t="array" aca="1" ref="R281" ca="1">IF(AND($A281&lt;&gt;"",$A281&lt;&gt;"fin"),IF(INDEX(Recettes!$A$2:$T$5000,$B281,R$1)="","",INDEX(Recettes!$A$2:$T$5000,$B281,R$1)),"")</f>
        <v/>
      </c>
      <c r="S281" s="81" t="str" cm="1">
        <f t="array" aca="1" ref="S281" ca="1">IF(AND($A281&lt;&gt;"",$A281&lt;&gt;"fin"),IF(INDEX(Recettes!$A$2:$T$5000,$B281,S$1)="","",INDEX(Recettes!$A$2:$T$5000,$B281,S$1)),"")</f>
        <v/>
      </c>
      <c r="T281" s="81" t="str" cm="1">
        <f t="array" aca="1" ref="T281" ca="1">IF(AND($A281&lt;&gt;"",$A281&lt;&gt;"fin"),IF(INDEX(Recettes!$A$2:$T$5000,$B281,T$1)="","",INDEX(Recettes!$A$2:$T$5000,$B281,T$1)),"")</f>
        <v/>
      </c>
    </row>
    <row r="282" spans="1:20" x14ac:dyDescent="0.25">
      <c r="A282" t="str">
        <f ca="1">IF(OR(A281="",A281="fin"),"",IF(ISNA(MATCH($F$3,OFFSET(Recettes!$F$2:$F$5000,B281,0),0)),"fin",MATCH($F$3,OFFSET(Recettes!$F$2:$F$5000,B281,0),0)))</f>
        <v/>
      </c>
      <c r="B282" t="str">
        <f t="shared" ca="1" si="4"/>
        <v/>
      </c>
      <c r="D282" s="79" t="str" cm="1">
        <f t="array" aca="1" ref="D282" ca="1">IF(AND($A282&lt;&gt;"",$A282&lt;&gt;"fin"),IF(INDEX(Recettes!$A$2:$O$5000,$B282,D$1)="","",INDEX(Recettes!$A$2:$O$5000,$B282,D$1)),"")</f>
        <v/>
      </c>
      <c r="E282" t="str" cm="1">
        <f t="array" aca="1" ref="E282" ca="1">IF(AND($A282&lt;&gt;"",$A282&lt;&gt;"fin"),IF(INDEX(Recettes!$A$2:$O$5000,$B282,E$1)="","",INDEX(Recettes!$A$2:$O$5000,$B282,E$1)),"")</f>
        <v/>
      </c>
      <c r="F282" t="str" cm="1">
        <f t="array" aca="1" ref="F282" ca="1">IF(AND($A282&lt;&gt;"",$A282&lt;&gt;"fin"),IF(INDEX(Recettes!$A$2:$O$5000,$B282,F$1)="","",INDEX(Recettes!$A$2:$O$5000,$B282,F$1)),"")</f>
        <v/>
      </c>
      <c r="G282" s="13" t="str" cm="1">
        <f t="array" aca="1" ref="G282" ca="1">IF(AND($A282&lt;&gt;"",$A282&lt;&gt;"fin"),IF(INDEX(Recettes!$A$2:$O$5000,$B282,G$1)="","",INDEX(Recettes!$A$2:$O$5000,$B282,G$1)),"")</f>
        <v/>
      </c>
      <c r="H282" s="11" t="str" cm="1">
        <f t="array" aca="1" ref="H282" ca="1">IF(AND($A282&lt;&gt;"",$A282&lt;&gt;"fin"),IF(INDEX(Recettes!$A$2:$O$5000,$B282,H$1)="","",INDEX(Recettes!$A$2:$O$5000,$B282,H$1)),"")</f>
        <v/>
      </c>
      <c r="I282" t="str" cm="1">
        <f t="array" aca="1" ref="I282" ca="1">IF(AND($A282&lt;&gt;"",$A282&lt;&gt;"fin"),IF(INDEX(Recettes!$A$2:$O$5000,$B282,I$1)="","",INDEX(Recettes!$A$2:$O$5000,$B282,I$1)),"")</f>
        <v/>
      </c>
      <c r="J282" s="81" t="str" cm="1">
        <f t="array" aca="1" ref="J282" ca="1">IF(AND($A282&lt;&gt;"",$A282&lt;&gt;"fin"),IF(INDEX(Recettes!$A$2:$O$5000,$B282,J$1)="","",INDEX(Recettes!$A$2:$O$5000,$B282,J$1)),"")</f>
        <v/>
      </c>
      <c r="K282" s="81" t="str" cm="1">
        <f t="array" aca="1" ref="K282" ca="1">IF(AND($A282&lt;&gt;"",$A282&lt;&gt;"fin"),IF(INDEX(Recettes!$A$2:$T$5000,$B282,K$1)="","",INDEX(Recettes!$A$2:$T$5000,$B282,K$1)),"")</f>
        <v/>
      </c>
      <c r="L282" s="81" t="str" cm="1">
        <f t="array" aca="1" ref="L282" ca="1">IF(AND($A282&lt;&gt;"",$A282&lt;&gt;"fin"),IF(INDEX(Recettes!$A$2:$T$5000,$B282,L$1)="","",INDEX(Recettes!$A$2:$T$5000,$B282,L$1)),"")</f>
        <v/>
      </c>
      <c r="M282" s="81" t="str" cm="1">
        <f t="array" aca="1" ref="M282" ca="1">IF(AND($A282&lt;&gt;"",$A282&lt;&gt;"fin"),IF(INDEX(Recettes!$A$2:$T$5000,$B282,M$1)="","",INDEX(Recettes!$A$2:$T$5000,$B282,M$1)),"")</f>
        <v/>
      </c>
      <c r="N282" s="81" t="str" cm="1">
        <f t="array" aca="1" ref="N282" ca="1">IF(AND($A282&lt;&gt;"",$A282&lt;&gt;"fin"),IF(INDEX(Recettes!$A$2:$T$5000,$B282,N$1)="","",INDEX(Recettes!$A$2:$T$5000,$B282,N$1)),"")</f>
        <v/>
      </c>
      <c r="O282" s="81" t="str" cm="1">
        <f t="array" aca="1" ref="O282" ca="1">IF(AND($A282&lt;&gt;"",$A282&lt;&gt;"fin"),IF(INDEX(Recettes!$A$2:$T$5000,$B282,O$1)="","",INDEX(Recettes!$A$2:$T$5000,$B282,O$1)),"")</f>
        <v/>
      </c>
      <c r="P282" s="81" t="str" cm="1">
        <f t="array" aca="1" ref="P282" ca="1">IF(AND($A282&lt;&gt;"",$A282&lt;&gt;"fin"),IF(INDEX(Recettes!$A$2:$T$5000,$B282,P$1)="","",INDEX(Recettes!$A$2:$T$5000,$B282,P$1)),"")</f>
        <v/>
      </c>
      <c r="Q282" s="81" t="str" cm="1">
        <f t="array" aca="1" ref="Q282" ca="1">IF(AND($A282&lt;&gt;"",$A282&lt;&gt;"fin"),IF(INDEX(Recettes!$A$2:$T$5000,$B282,Q$1)="","",INDEX(Recettes!$A$2:$T$5000,$B282,Q$1)),"")</f>
        <v/>
      </c>
      <c r="R282" s="81" t="str" cm="1">
        <f t="array" aca="1" ref="R282" ca="1">IF(AND($A282&lt;&gt;"",$A282&lt;&gt;"fin"),IF(INDEX(Recettes!$A$2:$T$5000,$B282,R$1)="","",INDEX(Recettes!$A$2:$T$5000,$B282,R$1)),"")</f>
        <v/>
      </c>
      <c r="S282" s="81" t="str" cm="1">
        <f t="array" aca="1" ref="S282" ca="1">IF(AND($A282&lt;&gt;"",$A282&lt;&gt;"fin"),IF(INDEX(Recettes!$A$2:$T$5000,$B282,S$1)="","",INDEX(Recettes!$A$2:$T$5000,$B282,S$1)),"")</f>
        <v/>
      </c>
      <c r="T282" s="81" t="str" cm="1">
        <f t="array" aca="1" ref="T282" ca="1">IF(AND($A282&lt;&gt;"",$A282&lt;&gt;"fin"),IF(INDEX(Recettes!$A$2:$T$5000,$B282,T$1)="","",INDEX(Recettes!$A$2:$T$5000,$B282,T$1)),"")</f>
        <v/>
      </c>
    </row>
    <row r="283" spans="1:20" x14ac:dyDescent="0.25">
      <c r="A283" t="str">
        <f ca="1">IF(OR(A282="",A282="fin"),"",IF(ISNA(MATCH($F$3,OFFSET(Recettes!$F$2:$F$5000,B282,0),0)),"fin",MATCH($F$3,OFFSET(Recettes!$F$2:$F$5000,B282,0),0)))</f>
        <v/>
      </c>
      <c r="B283" t="str">
        <f t="shared" ca="1" si="4"/>
        <v/>
      </c>
      <c r="D283" s="79" t="str" cm="1">
        <f t="array" aca="1" ref="D283" ca="1">IF(AND($A283&lt;&gt;"",$A283&lt;&gt;"fin"),IF(INDEX(Recettes!$A$2:$O$5000,$B283,D$1)="","",INDEX(Recettes!$A$2:$O$5000,$B283,D$1)),"")</f>
        <v/>
      </c>
      <c r="E283" t="str" cm="1">
        <f t="array" aca="1" ref="E283" ca="1">IF(AND($A283&lt;&gt;"",$A283&lt;&gt;"fin"),IF(INDEX(Recettes!$A$2:$O$5000,$B283,E$1)="","",INDEX(Recettes!$A$2:$O$5000,$B283,E$1)),"")</f>
        <v/>
      </c>
      <c r="F283" t="str" cm="1">
        <f t="array" aca="1" ref="F283" ca="1">IF(AND($A283&lt;&gt;"",$A283&lt;&gt;"fin"),IF(INDEX(Recettes!$A$2:$O$5000,$B283,F$1)="","",INDEX(Recettes!$A$2:$O$5000,$B283,F$1)),"")</f>
        <v/>
      </c>
      <c r="G283" s="13" t="str" cm="1">
        <f t="array" aca="1" ref="G283" ca="1">IF(AND($A283&lt;&gt;"",$A283&lt;&gt;"fin"),IF(INDEX(Recettes!$A$2:$O$5000,$B283,G$1)="","",INDEX(Recettes!$A$2:$O$5000,$B283,G$1)),"")</f>
        <v/>
      </c>
      <c r="H283" s="11" t="str" cm="1">
        <f t="array" aca="1" ref="H283" ca="1">IF(AND($A283&lt;&gt;"",$A283&lt;&gt;"fin"),IF(INDEX(Recettes!$A$2:$O$5000,$B283,H$1)="","",INDEX(Recettes!$A$2:$O$5000,$B283,H$1)),"")</f>
        <v/>
      </c>
      <c r="I283" t="str" cm="1">
        <f t="array" aca="1" ref="I283" ca="1">IF(AND($A283&lt;&gt;"",$A283&lt;&gt;"fin"),IF(INDEX(Recettes!$A$2:$O$5000,$B283,I$1)="","",INDEX(Recettes!$A$2:$O$5000,$B283,I$1)),"")</f>
        <v/>
      </c>
      <c r="J283" s="81" t="str" cm="1">
        <f t="array" aca="1" ref="J283" ca="1">IF(AND($A283&lt;&gt;"",$A283&lt;&gt;"fin"),IF(INDEX(Recettes!$A$2:$O$5000,$B283,J$1)="","",INDEX(Recettes!$A$2:$O$5000,$B283,J$1)),"")</f>
        <v/>
      </c>
      <c r="K283" s="81" t="str" cm="1">
        <f t="array" aca="1" ref="K283" ca="1">IF(AND($A283&lt;&gt;"",$A283&lt;&gt;"fin"),IF(INDEX(Recettes!$A$2:$T$5000,$B283,K$1)="","",INDEX(Recettes!$A$2:$T$5000,$B283,K$1)),"")</f>
        <v/>
      </c>
      <c r="L283" s="81" t="str" cm="1">
        <f t="array" aca="1" ref="L283" ca="1">IF(AND($A283&lt;&gt;"",$A283&lt;&gt;"fin"),IF(INDEX(Recettes!$A$2:$T$5000,$B283,L$1)="","",INDEX(Recettes!$A$2:$T$5000,$B283,L$1)),"")</f>
        <v/>
      </c>
      <c r="M283" s="81" t="str" cm="1">
        <f t="array" aca="1" ref="M283" ca="1">IF(AND($A283&lt;&gt;"",$A283&lt;&gt;"fin"),IF(INDEX(Recettes!$A$2:$T$5000,$B283,M$1)="","",INDEX(Recettes!$A$2:$T$5000,$B283,M$1)),"")</f>
        <v/>
      </c>
      <c r="N283" s="81" t="str" cm="1">
        <f t="array" aca="1" ref="N283" ca="1">IF(AND($A283&lt;&gt;"",$A283&lt;&gt;"fin"),IF(INDEX(Recettes!$A$2:$T$5000,$B283,N$1)="","",INDEX(Recettes!$A$2:$T$5000,$B283,N$1)),"")</f>
        <v/>
      </c>
      <c r="O283" s="81" t="str" cm="1">
        <f t="array" aca="1" ref="O283" ca="1">IF(AND($A283&lt;&gt;"",$A283&lt;&gt;"fin"),IF(INDEX(Recettes!$A$2:$T$5000,$B283,O$1)="","",INDEX(Recettes!$A$2:$T$5000,$B283,O$1)),"")</f>
        <v/>
      </c>
      <c r="P283" s="81" t="str" cm="1">
        <f t="array" aca="1" ref="P283" ca="1">IF(AND($A283&lt;&gt;"",$A283&lt;&gt;"fin"),IF(INDEX(Recettes!$A$2:$T$5000,$B283,P$1)="","",INDEX(Recettes!$A$2:$T$5000,$B283,P$1)),"")</f>
        <v/>
      </c>
      <c r="Q283" s="81" t="str" cm="1">
        <f t="array" aca="1" ref="Q283" ca="1">IF(AND($A283&lt;&gt;"",$A283&lt;&gt;"fin"),IF(INDEX(Recettes!$A$2:$T$5000,$B283,Q$1)="","",INDEX(Recettes!$A$2:$T$5000,$B283,Q$1)),"")</f>
        <v/>
      </c>
      <c r="R283" s="81" t="str" cm="1">
        <f t="array" aca="1" ref="R283" ca="1">IF(AND($A283&lt;&gt;"",$A283&lt;&gt;"fin"),IF(INDEX(Recettes!$A$2:$T$5000,$B283,R$1)="","",INDEX(Recettes!$A$2:$T$5000,$B283,R$1)),"")</f>
        <v/>
      </c>
      <c r="S283" s="81" t="str" cm="1">
        <f t="array" aca="1" ref="S283" ca="1">IF(AND($A283&lt;&gt;"",$A283&lt;&gt;"fin"),IF(INDEX(Recettes!$A$2:$T$5000,$B283,S$1)="","",INDEX(Recettes!$A$2:$T$5000,$B283,S$1)),"")</f>
        <v/>
      </c>
      <c r="T283" s="81" t="str" cm="1">
        <f t="array" aca="1" ref="T283" ca="1">IF(AND($A283&lt;&gt;"",$A283&lt;&gt;"fin"),IF(INDEX(Recettes!$A$2:$T$5000,$B283,T$1)="","",INDEX(Recettes!$A$2:$T$5000,$B283,T$1)),"")</f>
        <v/>
      </c>
    </row>
    <row r="284" spans="1:20" x14ac:dyDescent="0.25">
      <c r="A284" t="str">
        <f ca="1">IF(OR(A283="",A283="fin"),"",IF(ISNA(MATCH($F$3,OFFSET(Recettes!$F$2:$F$5000,B283,0),0)),"fin",MATCH($F$3,OFFSET(Recettes!$F$2:$F$5000,B283,0),0)))</f>
        <v/>
      </c>
      <c r="B284" t="str">
        <f t="shared" ca="1" si="4"/>
        <v/>
      </c>
      <c r="D284" s="79" t="str" cm="1">
        <f t="array" aca="1" ref="D284" ca="1">IF(AND($A284&lt;&gt;"",$A284&lt;&gt;"fin"),IF(INDEX(Recettes!$A$2:$O$5000,$B284,D$1)="","",INDEX(Recettes!$A$2:$O$5000,$B284,D$1)),"")</f>
        <v/>
      </c>
      <c r="E284" t="str" cm="1">
        <f t="array" aca="1" ref="E284" ca="1">IF(AND($A284&lt;&gt;"",$A284&lt;&gt;"fin"),IF(INDEX(Recettes!$A$2:$O$5000,$B284,E$1)="","",INDEX(Recettes!$A$2:$O$5000,$B284,E$1)),"")</f>
        <v/>
      </c>
      <c r="F284" t="str" cm="1">
        <f t="array" aca="1" ref="F284" ca="1">IF(AND($A284&lt;&gt;"",$A284&lt;&gt;"fin"),IF(INDEX(Recettes!$A$2:$O$5000,$B284,F$1)="","",INDEX(Recettes!$A$2:$O$5000,$B284,F$1)),"")</f>
        <v/>
      </c>
      <c r="G284" s="13" t="str" cm="1">
        <f t="array" aca="1" ref="G284" ca="1">IF(AND($A284&lt;&gt;"",$A284&lt;&gt;"fin"),IF(INDEX(Recettes!$A$2:$O$5000,$B284,G$1)="","",INDEX(Recettes!$A$2:$O$5000,$B284,G$1)),"")</f>
        <v/>
      </c>
      <c r="H284" s="11" t="str" cm="1">
        <f t="array" aca="1" ref="H284" ca="1">IF(AND($A284&lt;&gt;"",$A284&lt;&gt;"fin"),IF(INDEX(Recettes!$A$2:$O$5000,$B284,H$1)="","",INDEX(Recettes!$A$2:$O$5000,$B284,H$1)),"")</f>
        <v/>
      </c>
      <c r="I284" t="str" cm="1">
        <f t="array" aca="1" ref="I284" ca="1">IF(AND($A284&lt;&gt;"",$A284&lt;&gt;"fin"),IF(INDEX(Recettes!$A$2:$O$5000,$B284,I$1)="","",INDEX(Recettes!$A$2:$O$5000,$B284,I$1)),"")</f>
        <v/>
      </c>
      <c r="J284" s="81" t="str" cm="1">
        <f t="array" aca="1" ref="J284" ca="1">IF(AND($A284&lt;&gt;"",$A284&lt;&gt;"fin"),IF(INDEX(Recettes!$A$2:$O$5000,$B284,J$1)="","",INDEX(Recettes!$A$2:$O$5000,$B284,J$1)),"")</f>
        <v/>
      </c>
      <c r="K284" s="81" t="str" cm="1">
        <f t="array" aca="1" ref="K284" ca="1">IF(AND($A284&lt;&gt;"",$A284&lt;&gt;"fin"),IF(INDEX(Recettes!$A$2:$T$5000,$B284,K$1)="","",INDEX(Recettes!$A$2:$T$5000,$B284,K$1)),"")</f>
        <v/>
      </c>
      <c r="L284" s="81" t="str" cm="1">
        <f t="array" aca="1" ref="L284" ca="1">IF(AND($A284&lt;&gt;"",$A284&lt;&gt;"fin"),IF(INDEX(Recettes!$A$2:$T$5000,$B284,L$1)="","",INDEX(Recettes!$A$2:$T$5000,$B284,L$1)),"")</f>
        <v/>
      </c>
      <c r="M284" s="81" t="str" cm="1">
        <f t="array" aca="1" ref="M284" ca="1">IF(AND($A284&lt;&gt;"",$A284&lt;&gt;"fin"),IF(INDEX(Recettes!$A$2:$T$5000,$B284,M$1)="","",INDEX(Recettes!$A$2:$T$5000,$B284,M$1)),"")</f>
        <v/>
      </c>
      <c r="N284" s="81" t="str" cm="1">
        <f t="array" aca="1" ref="N284" ca="1">IF(AND($A284&lt;&gt;"",$A284&lt;&gt;"fin"),IF(INDEX(Recettes!$A$2:$T$5000,$B284,N$1)="","",INDEX(Recettes!$A$2:$T$5000,$B284,N$1)),"")</f>
        <v/>
      </c>
      <c r="O284" s="81" t="str" cm="1">
        <f t="array" aca="1" ref="O284" ca="1">IF(AND($A284&lt;&gt;"",$A284&lt;&gt;"fin"),IF(INDEX(Recettes!$A$2:$T$5000,$B284,O$1)="","",INDEX(Recettes!$A$2:$T$5000,$B284,O$1)),"")</f>
        <v/>
      </c>
      <c r="P284" s="81" t="str" cm="1">
        <f t="array" aca="1" ref="P284" ca="1">IF(AND($A284&lt;&gt;"",$A284&lt;&gt;"fin"),IF(INDEX(Recettes!$A$2:$T$5000,$B284,P$1)="","",INDEX(Recettes!$A$2:$T$5000,$B284,P$1)),"")</f>
        <v/>
      </c>
      <c r="Q284" s="81" t="str" cm="1">
        <f t="array" aca="1" ref="Q284" ca="1">IF(AND($A284&lt;&gt;"",$A284&lt;&gt;"fin"),IF(INDEX(Recettes!$A$2:$T$5000,$B284,Q$1)="","",INDEX(Recettes!$A$2:$T$5000,$B284,Q$1)),"")</f>
        <v/>
      </c>
      <c r="R284" s="81" t="str" cm="1">
        <f t="array" aca="1" ref="R284" ca="1">IF(AND($A284&lt;&gt;"",$A284&lt;&gt;"fin"),IF(INDEX(Recettes!$A$2:$T$5000,$B284,R$1)="","",INDEX(Recettes!$A$2:$T$5000,$B284,R$1)),"")</f>
        <v/>
      </c>
      <c r="S284" s="81" t="str" cm="1">
        <f t="array" aca="1" ref="S284" ca="1">IF(AND($A284&lt;&gt;"",$A284&lt;&gt;"fin"),IF(INDEX(Recettes!$A$2:$T$5000,$B284,S$1)="","",INDEX(Recettes!$A$2:$T$5000,$B284,S$1)),"")</f>
        <v/>
      </c>
      <c r="T284" s="81" t="str" cm="1">
        <f t="array" aca="1" ref="T284" ca="1">IF(AND($A284&lt;&gt;"",$A284&lt;&gt;"fin"),IF(INDEX(Recettes!$A$2:$T$5000,$B284,T$1)="","",INDEX(Recettes!$A$2:$T$5000,$B284,T$1)),"")</f>
        <v/>
      </c>
    </row>
    <row r="285" spans="1:20" x14ac:dyDescent="0.25">
      <c r="A285" t="str">
        <f ca="1">IF(OR(A284="",A284="fin"),"",IF(ISNA(MATCH($F$3,OFFSET(Recettes!$F$2:$F$5000,B284,0),0)),"fin",MATCH($F$3,OFFSET(Recettes!$F$2:$F$5000,B284,0),0)))</f>
        <v/>
      </c>
      <c r="B285" t="str">
        <f t="shared" ca="1" si="4"/>
        <v/>
      </c>
      <c r="D285" s="79" t="str" cm="1">
        <f t="array" aca="1" ref="D285" ca="1">IF(AND($A285&lt;&gt;"",$A285&lt;&gt;"fin"),IF(INDEX(Recettes!$A$2:$O$5000,$B285,D$1)="","",INDEX(Recettes!$A$2:$O$5000,$B285,D$1)),"")</f>
        <v/>
      </c>
      <c r="E285" t="str" cm="1">
        <f t="array" aca="1" ref="E285" ca="1">IF(AND($A285&lt;&gt;"",$A285&lt;&gt;"fin"),IF(INDEX(Recettes!$A$2:$O$5000,$B285,E$1)="","",INDEX(Recettes!$A$2:$O$5000,$B285,E$1)),"")</f>
        <v/>
      </c>
      <c r="F285" t="str" cm="1">
        <f t="array" aca="1" ref="F285" ca="1">IF(AND($A285&lt;&gt;"",$A285&lt;&gt;"fin"),IF(INDEX(Recettes!$A$2:$O$5000,$B285,F$1)="","",INDEX(Recettes!$A$2:$O$5000,$B285,F$1)),"")</f>
        <v/>
      </c>
      <c r="G285" s="13" t="str" cm="1">
        <f t="array" aca="1" ref="G285" ca="1">IF(AND($A285&lt;&gt;"",$A285&lt;&gt;"fin"),IF(INDEX(Recettes!$A$2:$O$5000,$B285,G$1)="","",INDEX(Recettes!$A$2:$O$5000,$B285,G$1)),"")</f>
        <v/>
      </c>
      <c r="H285" s="11" t="str" cm="1">
        <f t="array" aca="1" ref="H285" ca="1">IF(AND($A285&lt;&gt;"",$A285&lt;&gt;"fin"),IF(INDEX(Recettes!$A$2:$O$5000,$B285,H$1)="","",INDEX(Recettes!$A$2:$O$5000,$B285,H$1)),"")</f>
        <v/>
      </c>
      <c r="I285" t="str" cm="1">
        <f t="array" aca="1" ref="I285" ca="1">IF(AND($A285&lt;&gt;"",$A285&lt;&gt;"fin"),IF(INDEX(Recettes!$A$2:$O$5000,$B285,I$1)="","",INDEX(Recettes!$A$2:$O$5000,$B285,I$1)),"")</f>
        <v/>
      </c>
      <c r="J285" s="81" t="str" cm="1">
        <f t="array" aca="1" ref="J285" ca="1">IF(AND($A285&lt;&gt;"",$A285&lt;&gt;"fin"),IF(INDEX(Recettes!$A$2:$O$5000,$B285,J$1)="","",INDEX(Recettes!$A$2:$O$5000,$B285,J$1)),"")</f>
        <v/>
      </c>
      <c r="K285" s="81" t="str" cm="1">
        <f t="array" aca="1" ref="K285" ca="1">IF(AND($A285&lt;&gt;"",$A285&lt;&gt;"fin"),IF(INDEX(Recettes!$A$2:$T$5000,$B285,K$1)="","",INDEX(Recettes!$A$2:$T$5000,$B285,K$1)),"")</f>
        <v/>
      </c>
      <c r="L285" s="81" t="str" cm="1">
        <f t="array" aca="1" ref="L285" ca="1">IF(AND($A285&lt;&gt;"",$A285&lt;&gt;"fin"),IF(INDEX(Recettes!$A$2:$T$5000,$B285,L$1)="","",INDEX(Recettes!$A$2:$T$5000,$B285,L$1)),"")</f>
        <v/>
      </c>
      <c r="M285" s="81" t="str" cm="1">
        <f t="array" aca="1" ref="M285" ca="1">IF(AND($A285&lt;&gt;"",$A285&lt;&gt;"fin"),IF(INDEX(Recettes!$A$2:$T$5000,$B285,M$1)="","",INDEX(Recettes!$A$2:$T$5000,$B285,M$1)),"")</f>
        <v/>
      </c>
      <c r="N285" s="81" t="str" cm="1">
        <f t="array" aca="1" ref="N285" ca="1">IF(AND($A285&lt;&gt;"",$A285&lt;&gt;"fin"),IF(INDEX(Recettes!$A$2:$T$5000,$B285,N$1)="","",INDEX(Recettes!$A$2:$T$5000,$B285,N$1)),"")</f>
        <v/>
      </c>
      <c r="O285" s="81" t="str" cm="1">
        <f t="array" aca="1" ref="O285" ca="1">IF(AND($A285&lt;&gt;"",$A285&lt;&gt;"fin"),IF(INDEX(Recettes!$A$2:$T$5000,$B285,O$1)="","",INDEX(Recettes!$A$2:$T$5000,$B285,O$1)),"")</f>
        <v/>
      </c>
      <c r="P285" s="81" t="str" cm="1">
        <f t="array" aca="1" ref="P285" ca="1">IF(AND($A285&lt;&gt;"",$A285&lt;&gt;"fin"),IF(INDEX(Recettes!$A$2:$T$5000,$B285,P$1)="","",INDEX(Recettes!$A$2:$T$5000,$B285,P$1)),"")</f>
        <v/>
      </c>
      <c r="Q285" s="81" t="str" cm="1">
        <f t="array" aca="1" ref="Q285" ca="1">IF(AND($A285&lt;&gt;"",$A285&lt;&gt;"fin"),IF(INDEX(Recettes!$A$2:$T$5000,$B285,Q$1)="","",INDEX(Recettes!$A$2:$T$5000,$B285,Q$1)),"")</f>
        <v/>
      </c>
      <c r="R285" s="81" t="str" cm="1">
        <f t="array" aca="1" ref="R285" ca="1">IF(AND($A285&lt;&gt;"",$A285&lt;&gt;"fin"),IF(INDEX(Recettes!$A$2:$T$5000,$B285,R$1)="","",INDEX(Recettes!$A$2:$T$5000,$B285,R$1)),"")</f>
        <v/>
      </c>
      <c r="S285" s="81" t="str" cm="1">
        <f t="array" aca="1" ref="S285" ca="1">IF(AND($A285&lt;&gt;"",$A285&lt;&gt;"fin"),IF(INDEX(Recettes!$A$2:$T$5000,$B285,S$1)="","",INDEX(Recettes!$A$2:$T$5000,$B285,S$1)),"")</f>
        <v/>
      </c>
      <c r="T285" s="81" t="str" cm="1">
        <f t="array" aca="1" ref="T285" ca="1">IF(AND($A285&lt;&gt;"",$A285&lt;&gt;"fin"),IF(INDEX(Recettes!$A$2:$T$5000,$B285,T$1)="","",INDEX(Recettes!$A$2:$T$5000,$B285,T$1)),"")</f>
        <v/>
      </c>
    </row>
    <row r="286" spans="1:20" x14ac:dyDescent="0.25">
      <c r="A286" t="str">
        <f ca="1">IF(OR(A285="",A285="fin"),"",IF(ISNA(MATCH($F$3,OFFSET(Recettes!$F$2:$F$5000,B285,0),0)),"fin",MATCH($F$3,OFFSET(Recettes!$F$2:$F$5000,B285,0),0)))</f>
        <v/>
      </c>
      <c r="B286" t="str">
        <f t="shared" ca="1" si="4"/>
        <v/>
      </c>
      <c r="D286" s="79" t="str" cm="1">
        <f t="array" aca="1" ref="D286" ca="1">IF(AND($A286&lt;&gt;"",$A286&lt;&gt;"fin"),IF(INDEX(Recettes!$A$2:$O$5000,$B286,D$1)="","",INDEX(Recettes!$A$2:$O$5000,$B286,D$1)),"")</f>
        <v/>
      </c>
      <c r="E286" t="str" cm="1">
        <f t="array" aca="1" ref="E286" ca="1">IF(AND($A286&lt;&gt;"",$A286&lt;&gt;"fin"),IF(INDEX(Recettes!$A$2:$O$5000,$B286,E$1)="","",INDEX(Recettes!$A$2:$O$5000,$B286,E$1)),"")</f>
        <v/>
      </c>
      <c r="F286" t="str" cm="1">
        <f t="array" aca="1" ref="F286" ca="1">IF(AND($A286&lt;&gt;"",$A286&lt;&gt;"fin"),IF(INDEX(Recettes!$A$2:$O$5000,$B286,F$1)="","",INDEX(Recettes!$A$2:$O$5000,$B286,F$1)),"")</f>
        <v/>
      </c>
      <c r="G286" s="13" t="str" cm="1">
        <f t="array" aca="1" ref="G286" ca="1">IF(AND($A286&lt;&gt;"",$A286&lt;&gt;"fin"),IF(INDEX(Recettes!$A$2:$O$5000,$B286,G$1)="","",INDEX(Recettes!$A$2:$O$5000,$B286,G$1)),"")</f>
        <v/>
      </c>
      <c r="H286" s="11" t="str" cm="1">
        <f t="array" aca="1" ref="H286" ca="1">IF(AND($A286&lt;&gt;"",$A286&lt;&gt;"fin"),IF(INDEX(Recettes!$A$2:$O$5000,$B286,H$1)="","",INDEX(Recettes!$A$2:$O$5000,$B286,H$1)),"")</f>
        <v/>
      </c>
      <c r="I286" t="str" cm="1">
        <f t="array" aca="1" ref="I286" ca="1">IF(AND($A286&lt;&gt;"",$A286&lt;&gt;"fin"),IF(INDEX(Recettes!$A$2:$O$5000,$B286,I$1)="","",INDEX(Recettes!$A$2:$O$5000,$B286,I$1)),"")</f>
        <v/>
      </c>
      <c r="J286" s="81" t="str" cm="1">
        <f t="array" aca="1" ref="J286" ca="1">IF(AND($A286&lt;&gt;"",$A286&lt;&gt;"fin"),IF(INDEX(Recettes!$A$2:$O$5000,$B286,J$1)="","",INDEX(Recettes!$A$2:$O$5000,$B286,J$1)),"")</f>
        <v/>
      </c>
      <c r="K286" s="81" t="str" cm="1">
        <f t="array" aca="1" ref="K286" ca="1">IF(AND($A286&lt;&gt;"",$A286&lt;&gt;"fin"),IF(INDEX(Recettes!$A$2:$T$5000,$B286,K$1)="","",INDEX(Recettes!$A$2:$T$5000,$B286,K$1)),"")</f>
        <v/>
      </c>
      <c r="L286" s="81" t="str" cm="1">
        <f t="array" aca="1" ref="L286" ca="1">IF(AND($A286&lt;&gt;"",$A286&lt;&gt;"fin"),IF(INDEX(Recettes!$A$2:$T$5000,$B286,L$1)="","",INDEX(Recettes!$A$2:$T$5000,$B286,L$1)),"")</f>
        <v/>
      </c>
      <c r="M286" s="81" t="str" cm="1">
        <f t="array" aca="1" ref="M286" ca="1">IF(AND($A286&lt;&gt;"",$A286&lt;&gt;"fin"),IF(INDEX(Recettes!$A$2:$T$5000,$B286,M$1)="","",INDEX(Recettes!$A$2:$T$5000,$B286,M$1)),"")</f>
        <v/>
      </c>
      <c r="N286" s="81" t="str" cm="1">
        <f t="array" aca="1" ref="N286" ca="1">IF(AND($A286&lt;&gt;"",$A286&lt;&gt;"fin"),IF(INDEX(Recettes!$A$2:$T$5000,$B286,N$1)="","",INDEX(Recettes!$A$2:$T$5000,$B286,N$1)),"")</f>
        <v/>
      </c>
      <c r="O286" s="81" t="str" cm="1">
        <f t="array" aca="1" ref="O286" ca="1">IF(AND($A286&lt;&gt;"",$A286&lt;&gt;"fin"),IF(INDEX(Recettes!$A$2:$T$5000,$B286,O$1)="","",INDEX(Recettes!$A$2:$T$5000,$B286,O$1)),"")</f>
        <v/>
      </c>
      <c r="P286" s="81" t="str" cm="1">
        <f t="array" aca="1" ref="P286" ca="1">IF(AND($A286&lt;&gt;"",$A286&lt;&gt;"fin"),IF(INDEX(Recettes!$A$2:$T$5000,$B286,P$1)="","",INDEX(Recettes!$A$2:$T$5000,$B286,P$1)),"")</f>
        <v/>
      </c>
      <c r="Q286" s="81" t="str" cm="1">
        <f t="array" aca="1" ref="Q286" ca="1">IF(AND($A286&lt;&gt;"",$A286&lt;&gt;"fin"),IF(INDEX(Recettes!$A$2:$T$5000,$B286,Q$1)="","",INDEX(Recettes!$A$2:$T$5000,$B286,Q$1)),"")</f>
        <v/>
      </c>
      <c r="R286" s="81" t="str" cm="1">
        <f t="array" aca="1" ref="R286" ca="1">IF(AND($A286&lt;&gt;"",$A286&lt;&gt;"fin"),IF(INDEX(Recettes!$A$2:$T$5000,$B286,R$1)="","",INDEX(Recettes!$A$2:$T$5000,$B286,R$1)),"")</f>
        <v/>
      </c>
      <c r="S286" s="81" t="str" cm="1">
        <f t="array" aca="1" ref="S286" ca="1">IF(AND($A286&lt;&gt;"",$A286&lt;&gt;"fin"),IF(INDEX(Recettes!$A$2:$T$5000,$B286,S$1)="","",INDEX(Recettes!$A$2:$T$5000,$B286,S$1)),"")</f>
        <v/>
      </c>
      <c r="T286" s="81" t="str" cm="1">
        <f t="array" aca="1" ref="T286" ca="1">IF(AND($A286&lt;&gt;"",$A286&lt;&gt;"fin"),IF(INDEX(Recettes!$A$2:$T$5000,$B286,T$1)="","",INDEX(Recettes!$A$2:$T$5000,$B286,T$1)),"")</f>
        <v/>
      </c>
    </row>
    <row r="287" spans="1:20" x14ac:dyDescent="0.25">
      <c r="A287" t="str">
        <f ca="1">IF(OR(A286="",A286="fin"),"",IF(ISNA(MATCH($F$3,OFFSET(Recettes!$F$2:$F$5000,B286,0),0)),"fin",MATCH($F$3,OFFSET(Recettes!$F$2:$F$5000,B286,0),0)))</f>
        <v/>
      </c>
      <c r="B287" t="str">
        <f t="shared" ca="1" si="4"/>
        <v/>
      </c>
      <c r="D287" s="79" t="str" cm="1">
        <f t="array" aca="1" ref="D287" ca="1">IF(AND($A287&lt;&gt;"",$A287&lt;&gt;"fin"),IF(INDEX(Recettes!$A$2:$O$5000,$B287,D$1)="","",INDEX(Recettes!$A$2:$O$5000,$B287,D$1)),"")</f>
        <v/>
      </c>
      <c r="E287" t="str" cm="1">
        <f t="array" aca="1" ref="E287" ca="1">IF(AND($A287&lt;&gt;"",$A287&lt;&gt;"fin"),IF(INDEX(Recettes!$A$2:$O$5000,$B287,E$1)="","",INDEX(Recettes!$A$2:$O$5000,$B287,E$1)),"")</f>
        <v/>
      </c>
      <c r="F287" t="str" cm="1">
        <f t="array" aca="1" ref="F287" ca="1">IF(AND($A287&lt;&gt;"",$A287&lt;&gt;"fin"),IF(INDEX(Recettes!$A$2:$O$5000,$B287,F$1)="","",INDEX(Recettes!$A$2:$O$5000,$B287,F$1)),"")</f>
        <v/>
      </c>
      <c r="G287" s="13" t="str" cm="1">
        <f t="array" aca="1" ref="G287" ca="1">IF(AND($A287&lt;&gt;"",$A287&lt;&gt;"fin"),IF(INDEX(Recettes!$A$2:$O$5000,$B287,G$1)="","",INDEX(Recettes!$A$2:$O$5000,$B287,G$1)),"")</f>
        <v/>
      </c>
      <c r="H287" s="11" t="str" cm="1">
        <f t="array" aca="1" ref="H287" ca="1">IF(AND($A287&lt;&gt;"",$A287&lt;&gt;"fin"),IF(INDEX(Recettes!$A$2:$O$5000,$B287,H$1)="","",INDEX(Recettes!$A$2:$O$5000,$B287,H$1)),"")</f>
        <v/>
      </c>
      <c r="I287" t="str" cm="1">
        <f t="array" aca="1" ref="I287" ca="1">IF(AND($A287&lt;&gt;"",$A287&lt;&gt;"fin"),IF(INDEX(Recettes!$A$2:$O$5000,$B287,I$1)="","",INDEX(Recettes!$A$2:$O$5000,$B287,I$1)),"")</f>
        <v/>
      </c>
      <c r="J287" s="81" t="str" cm="1">
        <f t="array" aca="1" ref="J287" ca="1">IF(AND($A287&lt;&gt;"",$A287&lt;&gt;"fin"),IF(INDEX(Recettes!$A$2:$O$5000,$B287,J$1)="","",INDEX(Recettes!$A$2:$O$5000,$B287,J$1)),"")</f>
        <v/>
      </c>
      <c r="K287" s="81" t="str" cm="1">
        <f t="array" aca="1" ref="K287" ca="1">IF(AND($A287&lt;&gt;"",$A287&lt;&gt;"fin"),IF(INDEX(Recettes!$A$2:$T$5000,$B287,K$1)="","",INDEX(Recettes!$A$2:$T$5000,$B287,K$1)),"")</f>
        <v/>
      </c>
      <c r="L287" s="81" t="str" cm="1">
        <f t="array" aca="1" ref="L287" ca="1">IF(AND($A287&lt;&gt;"",$A287&lt;&gt;"fin"),IF(INDEX(Recettes!$A$2:$T$5000,$B287,L$1)="","",INDEX(Recettes!$A$2:$T$5000,$B287,L$1)),"")</f>
        <v/>
      </c>
      <c r="M287" s="81" t="str" cm="1">
        <f t="array" aca="1" ref="M287" ca="1">IF(AND($A287&lt;&gt;"",$A287&lt;&gt;"fin"),IF(INDEX(Recettes!$A$2:$T$5000,$B287,M$1)="","",INDEX(Recettes!$A$2:$T$5000,$B287,M$1)),"")</f>
        <v/>
      </c>
      <c r="N287" s="81" t="str" cm="1">
        <f t="array" aca="1" ref="N287" ca="1">IF(AND($A287&lt;&gt;"",$A287&lt;&gt;"fin"),IF(INDEX(Recettes!$A$2:$T$5000,$B287,N$1)="","",INDEX(Recettes!$A$2:$T$5000,$B287,N$1)),"")</f>
        <v/>
      </c>
      <c r="O287" s="81" t="str" cm="1">
        <f t="array" aca="1" ref="O287" ca="1">IF(AND($A287&lt;&gt;"",$A287&lt;&gt;"fin"),IF(INDEX(Recettes!$A$2:$T$5000,$B287,O$1)="","",INDEX(Recettes!$A$2:$T$5000,$B287,O$1)),"")</f>
        <v/>
      </c>
      <c r="P287" s="81" t="str" cm="1">
        <f t="array" aca="1" ref="P287" ca="1">IF(AND($A287&lt;&gt;"",$A287&lt;&gt;"fin"),IF(INDEX(Recettes!$A$2:$T$5000,$B287,P$1)="","",INDEX(Recettes!$A$2:$T$5000,$B287,P$1)),"")</f>
        <v/>
      </c>
      <c r="Q287" s="81" t="str" cm="1">
        <f t="array" aca="1" ref="Q287" ca="1">IF(AND($A287&lt;&gt;"",$A287&lt;&gt;"fin"),IF(INDEX(Recettes!$A$2:$T$5000,$B287,Q$1)="","",INDEX(Recettes!$A$2:$T$5000,$B287,Q$1)),"")</f>
        <v/>
      </c>
      <c r="R287" s="81" t="str" cm="1">
        <f t="array" aca="1" ref="R287" ca="1">IF(AND($A287&lt;&gt;"",$A287&lt;&gt;"fin"),IF(INDEX(Recettes!$A$2:$T$5000,$B287,R$1)="","",INDEX(Recettes!$A$2:$T$5000,$B287,R$1)),"")</f>
        <v/>
      </c>
      <c r="S287" s="81" t="str" cm="1">
        <f t="array" aca="1" ref="S287" ca="1">IF(AND($A287&lt;&gt;"",$A287&lt;&gt;"fin"),IF(INDEX(Recettes!$A$2:$T$5000,$B287,S$1)="","",INDEX(Recettes!$A$2:$T$5000,$B287,S$1)),"")</f>
        <v/>
      </c>
      <c r="T287" s="81" t="str" cm="1">
        <f t="array" aca="1" ref="T287" ca="1">IF(AND($A287&lt;&gt;"",$A287&lt;&gt;"fin"),IF(INDEX(Recettes!$A$2:$T$5000,$B287,T$1)="","",INDEX(Recettes!$A$2:$T$5000,$B287,T$1)),"")</f>
        <v/>
      </c>
    </row>
    <row r="288" spans="1:20" x14ac:dyDescent="0.25">
      <c r="A288" t="str">
        <f ca="1">IF(OR(A287="",A287="fin"),"",IF(ISNA(MATCH($F$3,OFFSET(Recettes!$F$2:$F$5000,B287,0),0)),"fin",MATCH($F$3,OFFSET(Recettes!$F$2:$F$5000,B287,0),0)))</f>
        <v/>
      </c>
      <c r="B288" t="str">
        <f t="shared" ca="1" si="4"/>
        <v/>
      </c>
      <c r="D288" s="79" t="str" cm="1">
        <f t="array" aca="1" ref="D288" ca="1">IF(AND($A288&lt;&gt;"",$A288&lt;&gt;"fin"),IF(INDEX(Recettes!$A$2:$O$5000,$B288,D$1)="","",INDEX(Recettes!$A$2:$O$5000,$B288,D$1)),"")</f>
        <v/>
      </c>
      <c r="E288" t="str" cm="1">
        <f t="array" aca="1" ref="E288" ca="1">IF(AND($A288&lt;&gt;"",$A288&lt;&gt;"fin"),IF(INDEX(Recettes!$A$2:$O$5000,$B288,E$1)="","",INDEX(Recettes!$A$2:$O$5000,$B288,E$1)),"")</f>
        <v/>
      </c>
      <c r="F288" t="str" cm="1">
        <f t="array" aca="1" ref="F288" ca="1">IF(AND($A288&lt;&gt;"",$A288&lt;&gt;"fin"),IF(INDEX(Recettes!$A$2:$O$5000,$B288,F$1)="","",INDEX(Recettes!$A$2:$O$5000,$B288,F$1)),"")</f>
        <v/>
      </c>
      <c r="G288" s="13" t="str" cm="1">
        <f t="array" aca="1" ref="G288" ca="1">IF(AND($A288&lt;&gt;"",$A288&lt;&gt;"fin"),IF(INDEX(Recettes!$A$2:$O$5000,$B288,G$1)="","",INDEX(Recettes!$A$2:$O$5000,$B288,G$1)),"")</f>
        <v/>
      </c>
      <c r="H288" s="11" t="str" cm="1">
        <f t="array" aca="1" ref="H288" ca="1">IF(AND($A288&lt;&gt;"",$A288&lt;&gt;"fin"),IF(INDEX(Recettes!$A$2:$O$5000,$B288,H$1)="","",INDEX(Recettes!$A$2:$O$5000,$B288,H$1)),"")</f>
        <v/>
      </c>
      <c r="I288" t="str" cm="1">
        <f t="array" aca="1" ref="I288" ca="1">IF(AND($A288&lt;&gt;"",$A288&lt;&gt;"fin"),IF(INDEX(Recettes!$A$2:$O$5000,$B288,I$1)="","",INDEX(Recettes!$A$2:$O$5000,$B288,I$1)),"")</f>
        <v/>
      </c>
      <c r="J288" s="81" t="str" cm="1">
        <f t="array" aca="1" ref="J288" ca="1">IF(AND($A288&lt;&gt;"",$A288&lt;&gt;"fin"),IF(INDEX(Recettes!$A$2:$O$5000,$B288,J$1)="","",INDEX(Recettes!$A$2:$O$5000,$B288,J$1)),"")</f>
        <v/>
      </c>
      <c r="K288" s="81" t="str" cm="1">
        <f t="array" aca="1" ref="K288" ca="1">IF(AND($A288&lt;&gt;"",$A288&lt;&gt;"fin"),IF(INDEX(Recettes!$A$2:$T$5000,$B288,K$1)="","",INDEX(Recettes!$A$2:$T$5000,$B288,K$1)),"")</f>
        <v/>
      </c>
      <c r="L288" s="81" t="str" cm="1">
        <f t="array" aca="1" ref="L288" ca="1">IF(AND($A288&lt;&gt;"",$A288&lt;&gt;"fin"),IF(INDEX(Recettes!$A$2:$T$5000,$B288,L$1)="","",INDEX(Recettes!$A$2:$T$5000,$B288,L$1)),"")</f>
        <v/>
      </c>
      <c r="M288" s="81" t="str" cm="1">
        <f t="array" aca="1" ref="M288" ca="1">IF(AND($A288&lt;&gt;"",$A288&lt;&gt;"fin"),IF(INDEX(Recettes!$A$2:$T$5000,$B288,M$1)="","",INDEX(Recettes!$A$2:$T$5000,$B288,M$1)),"")</f>
        <v/>
      </c>
      <c r="N288" s="81" t="str" cm="1">
        <f t="array" aca="1" ref="N288" ca="1">IF(AND($A288&lt;&gt;"",$A288&lt;&gt;"fin"),IF(INDEX(Recettes!$A$2:$T$5000,$B288,N$1)="","",INDEX(Recettes!$A$2:$T$5000,$B288,N$1)),"")</f>
        <v/>
      </c>
      <c r="O288" s="81" t="str" cm="1">
        <f t="array" aca="1" ref="O288" ca="1">IF(AND($A288&lt;&gt;"",$A288&lt;&gt;"fin"),IF(INDEX(Recettes!$A$2:$T$5000,$B288,O$1)="","",INDEX(Recettes!$A$2:$T$5000,$B288,O$1)),"")</f>
        <v/>
      </c>
      <c r="P288" s="81" t="str" cm="1">
        <f t="array" aca="1" ref="P288" ca="1">IF(AND($A288&lt;&gt;"",$A288&lt;&gt;"fin"),IF(INDEX(Recettes!$A$2:$T$5000,$B288,P$1)="","",INDEX(Recettes!$A$2:$T$5000,$B288,P$1)),"")</f>
        <v/>
      </c>
      <c r="Q288" s="81" t="str" cm="1">
        <f t="array" aca="1" ref="Q288" ca="1">IF(AND($A288&lt;&gt;"",$A288&lt;&gt;"fin"),IF(INDEX(Recettes!$A$2:$T$5000,$B288,Q$1)="","",INDEX(Recettes!$A$2:$T$5000,$B288,Q$1)),"")</f>
        <v/>
      </c>
      <c r="R288" s="81" t="str" cm="1">
        <f t="array" aca="1" ref="R288" ca="1">IF(AND($A288&lt;&gt;"",$A288&lt;&gt;"fin"),IF(INDEX(Recettes!$A$2:$T$5000,$B288,R$1)="","",INDEX(Recettes!$A$2:$T$5000,$B288,R$1)),"")</f>
        <v/>
      </c>
      <c r="S288" s="81" t="str" cm="1">
        <f t="array" aca="1" ref="S288" ca="1">IF(AND($A288&lt;&gt;"",$A288&lt;&gt;"fin"),IF(INDEX(Recettes!$A$2:$T$5000,$B288,S$1)="","",INDEX(Recettes!$A$2:$T$5000,$B288,S$1)),"")</f>
        <v/>
      </c>
      <c r="T288" s="81" t="str" cm="1">
        <f t="array" aca="1" ref="T288" ca="1">IF(AND($A288&lt;&gt;"",$A288&lt;&gt;"fin"),IF(INDEX(Recettes!$A$2:$T$5000,$B288,T$1)="","",INDEX(Recettes!$A$2:$T$5000,$B288,T$1)),"")</f>
        <v/>
      </c>
    </row>
    <row r="289" spans="1:20" x14ac:dyDescent="0.25">
      <c r="A289" t="str">
        <f ca="1">IF(OR(A288="",A288="fin"),"",IF(ISNA(MATCH($F$3,OFFSET(Recettes!$F$2:$F$5000,B288,0),0)),"fin",MATCH($F$3,OFFSET(Recettes!$F$2:$F$5000,B288,0),0)))</f>
        <v/>
      </c>
      <c r="B289" t="str">
        <f t="shared" ca="1" si="4"/>
        <v/>
      </c>
      <c r="D289" s="79" t="str" cm="1">
        <f t="array" aca="1" ref="D289" ca="1">IF(AND($A289&lt;&gt;"",$A289&lt;&gt;"fin"),IF(INDEX(Recettes!$A$2:$O$5000,$B289,D$1)="","",INDEX(Recettes!$A$2:$O$5000,$B289,D$1)),"")</f>
        <v/>
      </c>
      <c r="E289" t="str" cm="1">
        <f t="array" aca="1" ref="E289" ca="1">IF(AND($A289&lt;&gt;"",$A289&lt;&gt;"fin"),IF(INDEX(Recettes!$A$2:$O$5000,$B289,E$1)="","",INDEX(Recettes!$A$2:$O$5000,$B289,E$1)),"")</f>
        <v/>
      </c>
      <c r="F289" t="str" cm="1">
        <f t="array" aca="1" ref="F289" ca="1">IF(AND($A289&lt;&gt;"",$A289&lt;&gt;"fin"),IF(INDEX(Recettes!$A$2:$O$5000,$B289,F$1)="","",INDEX(Recettes!$A$2:$O$5000,$B289,F$1)),"")</f>
        <v/>
      </c>
      <c r="G289" s="13" t="str" cm="1">
        <f t="array" aca="1" ref="G289" ca="1">IF(AND($A289&lt;&gt;"",$A289&lt;&gt;"fin"),IF(INDEX(Recettes!$A$2:$O$5000,$B289,G$1)="","",INDEX(Recettes!$A$2:$O$5000,$B289,G$1)),"")</f>
        <v/>
      </c>
      <c r="H289" s="11" t="str" cm="1">
        <f t="array" aca="1" ref="H289" ca="1">IF(AND($A289&lt;&gt;"",$A289&lt;&gt;"fin"),IF(INDEX(Recettes!$A$2:$O$5000,$B289,H$1)="","",INDEX(Recettes!$A$2:$O$5000,$B289,H$1)),"")</f>
        <v/>
      </c>
      <c r="I289" t="str" cm="1">
        <f t="array" aca="1" ref="I289" ca="1">IF(AND($A289&lt;&gt;"",$A289&lt;&gt;"fin"),IF(INDEX(Recettes!$A$2:$O$5000,$B289,I$1)="","",INDEX(Recettes!$A$2:$O$5000,$B289,I$1)),"")</f>
        <v/>
      </c>
      <c r="J289" s="81" t="str" cm="1">
        <f t="array" aca="1" ref="J289" ca="1">IF(AND($A289&lt;&gt;"",$A289&lt;&gt;"fin"),IF(INDEX(Recettes!$A$2:$O$5000,$B289,J$1)="","",INDEX(Recettes!$A$2:$O$5000,$B289,J$1)),"")</f>
        <v/>
      </c>
      <c r="K289" s="81" t="str" cm="1">
        <f t="array" aca="1" ref="K289" ca="1">IF(AND($A289&lt;&gt;"",$A289&lt;&gt;"fin"),IF(INDEX(Recettes!$A$2:$T$5000,$B289,K$1)="","",INDEX(Recettes!$A$2:$T$5000,$B289,K$1)),"")</f>
        <v/>
      </c>
      <c r="L289" s="81" t="str" cm="1">
        <f t="array" aca="1" ref="L289" ca="1">IF(AND($A289&lt;&gt;"",$A289&lt;&gt;"fin"),IF(INDEX(Recettes!$A$2:$T$5000,$B289,L$1)="","",INDEX(Recettes!$A$2:$T$5000,$B289,L$1)),"")</f>
        <v/>
      </c>
      <c r="M289" s="81" t="str" cm="1">
        <f t="array" aca="1" ref="M289" ca="1">IF(AND($A289&lt;&gt;"",$A289&lt;&gt;"fin"),IF(INDEX(Recettes!$A$2:$T$5000,$B289,M$1)="","",INDEX(Recettes!$A$2:$T$5000,$B289,M$1)),"")</f>
        <v/>
      </c>
      <c r="N289" s="81" t="str" cm="1">
        <f t="array" aca="1" ref="N289" ca="1">IF(AND($A289&lt;&gt;"",$A289&lt;&gt;"fin"),IF(INDEX(Recettes!$A$2:$T$5000,$B289,N$1)="","",INDEX(Recettes!$A$2:$T$5000,$B289,N$1)),"")</f>
        <v/>
      </c>
      <c r="O289" s="81" t="str" cm="1">
        <f t="array" aca="1" ref="O289" ca="1">IF(AND($A289&lt;&gt;"",$A289&lt;&gt;"fin"),IF(INDEX(Recettes!$A$2:$T$5000,$B289,O$1)="","",INDEX(Recettes!$A$2:$T$5000,$B289,O$1)),"")</f>
        <v/>
      </c>
      <c r="P289" s="81" t="str" cm="1">
        <f t="array" aca="1" ref="P289" ca="1">IF(AND($A289&lt;&gt;"",$A289&lt;&gt;"fin"),IF(INDEX(Recettes!$A$2:$T$5000,$B289,P$1)="","",INDEX(Recettes!$A$2:$T$5000,$B289,P$1)),"")</f>
        <v/>
      </c>
      <c r="Q289" s="81" t="str" cm="1">
        <f t="array" aca="1" ref="Q289" ca="1">IF(AND($A289&lt;&gt;"",$A289&lt;&gt;"fin"),IF(INDEX(Recettes!$A$2:$T$5000,$B289,Q$1)="","",INDEX(Recettes!$A$2:$T$5000,$B289,Q$1)),"")</f>
        <v/>
      </c>
      <c r="R289" s="81" t="str" cm="1">
        <f t="array" aca="1" ref="R289" ca="1">IF(AND($A289&lt;&gt;"",$A289&lt;&gt;"fin"),IF(INDEX(Recettes!$A$2:$T$5000,$B289,R$1)="","",INDEX(Recettes!$A$2:$T$5000,$B289,R$1)),"")</f>
        <v/>
      </c>
      <c r="S289" s="81" t="str" cm="1">
        <f t="array" aca="1" ref="S289" ca="1">IF(AND($A289&lt;&gt;"",$A289&lt;&gt;"fin"),IF(INDEX(Recettes!$A$2:$T$5000,$B289,S$1)="","",INDEX(Recettes!$A$2:$T$5000,$B289,S$1)),"")</f>
        <v/>
      </c>
      <c r="T289" s="81" t="str" cm="1">
        <f t="array" aca="1" ref="T289" ca="1">IF(AND($A289&lt;&gt;"",$A289&lt;&gt;"fin"),IF(INDEX(Recettes!$A$2:$T$5000,$B289,T$1)="","",INDEX(Recettes!$A$2:$T$5000,$B289,T$1)),"")</f>
        <v/>
      </c>
    </row>
    <row r="290" spans="1:20" x14ac:dyDescent="0.25">
      <c r="A290" t="str">
        <f ca="1">IF(OR(A289="",A289="fin"),"",IF(ISNA(MATCH($F$3,OFFSET(Recettes!$F$2:$F$5000,B289,0),0)),"fin",MATCH($F$3,OFFSET(Recettes!$F$2:$F$5000,B289,0),0)))</f>
        <v/>
      </c>
      <c r="B290" t="str">
        <f t="shared" ca="1" si="4"/>
        <v/>
      </c>
      <c r="D290" s="79" t="str" cm="1">
        <f t="array" aca="1" ref="D290" ca="1">IF(AND($A290&lt;&gt;"",$A290&lt;&gt;"fin"),IF(INDEX(Recettes!$A$2:$O$5000,$B290,D$1)="","",INDEX(Recettes!$A$2:$O$5000,$B290,D$1)),"")</f>
        <v/>
      </c>
      <c r="E290" t="str" cm="1">
        <f t="array" aca="1" ref="E290" ca="1">IF(AND($A290&lt;&gt;"",$A290&lt;&gt;"fin"),IF(INDEX(Recettes!$A$2:$O$5000,$B290,E$1)="","",INDEX(Recettes!$A$2:$O$5000,$B290,E$1)),"")</f>
        <v/>
      </c>
      <c r="F290" t="str" cm="1">
        <f t="array" aca="1" ref="F290" ca="1">IF(AND($A290&lt;&gt;"",$A290&lt;&gt;"fin"),IF(INDEX(Recettes!$A$2:$O$5000,$B290,F$1)="","",INDEX(Recettes!$A$2:$O$5000,$B290,F$1)),"")</f>
        <v/>
      </c>
      <c r="G290" s="13" t="str" cm="1">
        <f t="array" aca="1" ref="G290" ca="1">IF(AND($A290&lt;&gt;"",$A290&lt;&gt;"fin"),IF(INDEX(Recettes!$A$2:$O$5000,$B290,G$1)="","",INDEX(Recettes!$A$2:$O$5000,$B290,G$1)),"")</f>
        <v/>
      </c>
      <c r="H290" s="11" t="str" cm="1">
        <f t="array" aca="1" ref="H290" ca="1">IF(AND($A290&lt;&gt;"",$A290&lt;&gt;"fin"),IF(INDEX(Recettes!$A$2:$O$5000,$B290,H$1)="","",INDEX(Recettes!$A$2:$O$5000,$B290,H$1)),"")</f>
        <v/>
      </c>
      <c r="I290" t="str" cm="1">
        <f t="array" aca="1" ref="I290" ca="1">IF(AND($A290&lt;&gt;"",$A290&lt;&gt;"fin"),IF(INDEX(Recettes!$A$2:$O$5000,$B290,I$1)="","",INDEX(Recettes!$A$2:$O$5000,$B290,I$1)),"")</f>
        <v/>
      </c>
      <c r="J290" s="81" t="str" cm="1">
        <f t="array" aca="1" ref="J290" ca="1">IF(AND($A290&lt;&gt;"",$A290&lt;&gt;"fin"),IF(INDEX(Recettes!$A$2:$O$5000,$B290,J$1)="","",INDEX(Recettes!$A$2:$O$5000,$B290,J$1)),"")</f>
        <v/>
      </c>
      <c r="K290" s="81" t="str" cm="1">
        <f t="array" aca="1" ref="K290" ca="1">IF(AND($A290&lt;&gt;"",$A290&lt;&gt;"fin"),IF(INDEX(Recettes!$A$2:$T$5000,$B290,K$1)="","",INDEX(Recettes!$A$2:$T$5000,$B290,K$1)),"")</f>
        <v/>
      </c>
      <c r="L290" s="81" t="str" cm="1">
        <f t="array" aca="1" ref="L290" ca="1">IF(AND($A290&lt;&gt;"",$A290&lt;&gt;"fin"),IF(INDEX(Recettes!$A$2:$T$5000,$B290,L$1)="","",INDEX(Recettes!$A$2:$T$5000,$B290,L$1)),"")</f>
        <v/>
      </c>
      <c r="M290" s="81" t="str" cm="1">
        <f t="array" aca="1" ref="M290" ca="1">IF(AND($A290&lt;&gt;"",$A290&lt;&gt;"fin"),IF(INDEX(Recettes!$A$2:$T$5000,$B290,M$1)="","",INDEX(Recettes!$A$2:$T$5000,$B290,M$1)),"")</f>
        <v/>
      </c>
      <c r="N290" s="81" t="str" cm="1">
        <f t="array" aca="1" ref="N290" ca="1">IF(AND($A290&lt;&gt;"",$A290&lt;&gt;"fin"),IF(INDEX(Recettes!$A$2:$T$5000,$B290,N$1)="","",INDEX(Recettes!$A$2:$T$5000,$B290,N$1)),"")</f>
        <v/>
      </c>
      <c r="O290" s="81" t="str" cm="1">
        <f t="array" aca="1" ref="O290" ca="1">IF(AND($A290&lt;&gt;"",$A290&lt;&gt;"fin"),IF(INDEX(Recettes!$A$2:$T$5000,$B290,O$1)="","",INDEX(Recettes!$A$2:$T$5000,$B290,O$1)),"")</f>
        <v/>
      </c>
      <c r="P290" s="81" t="str" cm="1">
        <f t="array" aca="1" ref="P290" ca="1">IF(AND($A290&lt;&gt;"",$A290&lt;&gt;"fin"),IF(INDEX(Recettes!$A$2:$T$5000,$B290,P$1)="","",INDEX(Recettes!$A$2:$T$5000,$B290,P$1)),"")</f>
        <v/>
      </c>
      <c r="Q290" s="81" t="str" cm="1">
        <f t="array" aca="1" ref="Q290" ca="1">IF(AND($A290&lt;&gt;"",$A290&lt;&gt;"fin"),IF(INDEX(Recettes!$A$2:$T$5000,$B290,Q$1)="","",INDEX(Recettes!$A$2:$T$5000,$B290,Q$1)),"")</f>
        <v/>
      </c>
      <c r="R290" s="81" t="str" cm="1">
        <f t="array" aca="1" ref="R290" ca="1">IF(AND($A290&lt;&gt;"",$A290&lt;&gt;"fin"),IF(INDEX(Recettes!$A$2:$T$5000,$B290,R$1)="","",INDEX(Recettes!$A$2:$T$5000,$B290,R$1)),"")</f>
        <v/>
      </c>
      <c r="S290" s="81" t="str" cm="1">
        <f t="array" aca="1" ref="S290" ca="1">IF(AND($A290&lt;&gt;"",$A290&lt;&gt;"fin"),IF(INDEX(Recettes!$A$2:$T$5000,$B290,S$1)="","",INDEX(Recettes!$A$2:$T$5000,$B290,S$1)),"")</f>
        <v/>
      </c>
      <c r="T290" s="81" t="str" cm="1">
        <f t="array" aca="1" ref="T290" ca="1">IF(AND($A290&lt;&gt;"",$A290&lt;&gt;"fin"),IF(INDEX(Recettes!$A$2:$T$5000,$B290,T$1)="","",INDEX(Recettes!$A$2:$T$5000,$B290,T$1)),"")</f>
        <v/>
      </c>
    </row>
    <row r="291" spans="1:20" x14ac:dyDescent="0.25">
      <c r="A291" t="str">
        <f ca="1">IF(OR(A290="",A290="fin"),"",IF(ISNA(MATCH($F$3,OFFSET(Recettes!$F$2:$F$5000,B290,0),0)),"fin",MATCH($F$3,OFFSET(Recettes!$F$2:$F$5000,B290,0),0)))</f>
        <v/>
      </c>
      <c r="B291" t="str">
        <f t="shared" ca="1" si="4"/>
        <v/>
      </c>
      <c r="D291" s="79" t="str" cm="1">
        <f t="array" aca="1" ref="D291" ca="1">IF(AND($A291&lt;&gt;"",$A291&lt;&gt;"fin"),IF(INDEX(Recettes!$A$2:$O$5000,$B291,D$1)="","",INDEX(Recettes!$A$2:$O$5000,$B291,D$1)),"")</f>
        <v/>
      </c>
      <c r="E291" t="str" cm="1">
        <f t="array" aca="1" ref="E291" ca="1">IF(AND($A291&lt;&gt;"",$A291&lt;&gt;"fin"),IF(INDEX(Recettes!$A$2:$O$5000,$B291,E$1)="","",INDEX(Recettes!$A$2:$O$5000,$B291,E$1)),"")</f>
        <v/>
      </c>
      <c r="F291" t="str" cm="1">
        <f t="array" aca="1" ref="F291" ca="1">IF(AND($A291&lt;&gt;"",$A291&lt;&gt;"fin"),IF(INDEX(Recettes!$A$2:$O$5000,$B291,F$1)="","",INDEX(Recettes!$A$2:$O$5000,$B291,F$1)),"")</f>
        <v/>
      </c>
      <c r="G291" s="13" t="str" cm="1">
        <f t="array" aca="1" ref="G291" ca="1">IF(AND($A291&lt;&gt;"",$A291&lt;&gt;"fin"),IF(INDEX(Recettes!$A$2:$O$5000,$B291,G$1)="","",INDEX(Recettes!$A$2:$O$5000,$B291,G$1)),"")</f>
        <v/>
      </c>
      <c r="H291" s="11" t="str" cm="1">
        <f t="array" aca="1" ref="H291" ca="1">IF(AND($A291&lt;&gt;"",$A291&lt;&gt;"fin"),IF(INDEX(Recettes!$A$2:$O$5000,$B291,H$1)="","",INDEX(Recettes!$A$2:$O$5000,$B291,H$1)),"")</f>
        <v/>
      </c>
      <c r="I291" t="str" cm="1">
        <f t="array" aca="1" ref="I291" ca="1">IF(AND($A291&lt;&gt;"",$A291&lt;&gt;"fin"),IF(INDEX(Recettes!$A$2:$O$5000,$B291,I$1)="","",INDEX(Recettes!$A$2:$O$5000,$B291,I$1)),"")</f>
        <v/>
      </c>
      <c r="J291" s="81" t="str" cm="1">
        <f t="array" aca="1" ref="J291" ca="1">IF(AND($A291&lt;&gt;"",$A291&lt;&gt;"fin"),IF(INDEX(Recettes!$A$2:$O$5000,$B291,J$1)="","",INDEX(Recettes!$A$2:$O$5000,$B291,J$1)),"")</f>
        <v/>
      </c>
      <c r="K291" s="81" t="str" cm="1">
        <f t="array" aca="1" ref="K291" ca="1">IF(AND($A291&lt;&gt;"",$A291&lt;&gt;"fin"),IF(INDEX(Recettes!$A$2:$T$5000,$B291,K$1)="","",INDEX(Recettes!$A$2:$T$5000,$B291,K$1)),"")</f>
        <v/>
      </c>
      <c r="L291" s="81" t="str" cm="1">
        <f t="array" aca="1" ref="L291" ca="1">IF(AND($A291&lt;&gt;"",$A291&lt;&gt;"fin"),IF(INDEX(Recettes!$A$2:$T$5000,$B291,L$1)="","",INDEX(Recettes!$A$2:$T$5000,$B291,L$1)),"")</f>
        <v/>
      </c>
      <c r="M291" s="81" t="str" cm="1">
        <f t="array" aca="1" ref="M291" ca="1">IF(AND($A291&lt;&gt;"",$A291&lt;&gt;"fin"),IF(INDEX(Recettes!$A$2:$T$5000,$B291,M$1)="","",INDEX(Recettes!$A$2:$T$5000,$B291,M$1)),"")</f>
        <v/>
      </c>
      <c r="N291" s="81" t="str" cm="1">
        <f t="array" aca="1" ref="N291" ca="1">IF(AND($A291&lt;&gt;"",$A291&lt;&gt;"fin"),IF(INDEX(Recettes!$A$2:$T$5000,$B291,N$1)="","",INDEX(Recettes!$A$2:$T$5000,$B291,N$1)),"")</f>
        <v/>
      </c>
      <c r="O291" s="81" t="str" cm="1">
        <f t="array" aca="1" ref="O291" ca="1">IF(AND($A291&lt;&gt;"",$A291&lt;&gt;"fin"),IF(INDEX(Recettes!$A$2:$T$5000,$B291,O$1)="","",INDEX(Recettes!$A$2:$T$5000,$B291,O$1)),"")</f>
        <v/>
      </c>
      <c r="P291" s="81" t="str" cm="1">
        <f t="array" aca="1" ref="P291" ca="1">IF(AND($A291&lt;&gt;"",$A291&lt;&gt;"fin"),IF(INDEX(Recettes!$A$2:$T$5000,$B291,P$1)="","",INDEX(Recettes!$A$2:$T$5000,$B291,P$1)),"")</f>
        <v/>
      </c>
      <c r="Q291" s="81" t="str" cm="1">
        <f t="array" aca="1" ref="Q291" ca="1">IF(AND($A291&lt;&gt;"",$A291&lt;&gt;"fin"),IF(INDEX(Recettes!$A$2:$T$5000,$B291,Q$1)="","",INDEX(Recettes!$A$2:$T$5000,$B291,Q$1)),"")</f>
        <v/>
      </c>
      <c r="R291" s="81" t="str" cm="1">
        <f t="array" aca="1" ref="R291" ca="1">IF(AND($A291&lt;&gt;"",$A291&lt;&gt;"fin"),IF(INDEX(Recettes!$A$2:$T$5000,$B291,R$1)="","",INDEX(Recettes!$A$2:$T$5000,$B291,R$1)),"")</f>
        <v/>
      </c>
      <c r="S291" s="81" t="str" cm="1">
        <f t="array" aca="1" ref="S291" ca="1">IF(AND($A291&lt;&gt;"",$A291&lt;&gt;"fin"),IF(INDEX(Recettes!$A$2:$T$5000,$B291,S$1)="","",INDEX(Recettes!$A$2:$T$5000,$B291,S$1)),"")</f>
        <v/>
      </c>
      <c r="T291" s="81" t="str" cm="1">
        <f t="array" aca="1" ref="T291" ca="1">IF(AND($A291&lt;&gt;"",$A291&lt;&gt;"fin"),IF(INDEX(Recettes!$A$2:$T$5000,$B291,T$1)="","",INDEX(Recettes!$A$2:$T$5000,$B291,T$1)),"")</f>
        <v/>
      </c>
    </row>
    <row r="292" spans="1:20" x14ac:dyDescent="0.25">
      <c r="A292" t="str">
        <f ca="1">IF(OR(A291="",A291="fin"),"",IF(ISNA(MATCH($F$3,OFFSET(Recettes!$F$2:$F$5000,B291,0),0)),"fin",MATCH($F$3,OFFSET(Recettes!$F$2:$F$5000,B291,0),0)))</f>
        <v/>
      </c>
      <c r="B292" t="str">
        <f t="shared" ca="1" si="4"/>
        <v/>
      </c>
      <c r="D292" s="79" t="str" cm="1">
        <f t="array" aca="1" ref="D292" ca="1">IF(AND($A292&lt;&gt;"",$A292&lt;&gt;"fin"),IF(INDEX(Recettes!$A$2:$O$5000,$B292,D$1)="","",INDEX(Recettes!$A$2:$O$5000,$B292,D$1)),"")</f>
        <v/>
      </c>
      <c r="E292" t="str" cm="1">
        <f t="array" aca="1" ref="E292" ca="1">IF(AND($A292&lt;&gt;"",$A292&lt;&gt;"fin"),IF(INDEX(Recettes!$A$2:$O$5000,$B292,E$1)="","",INDEX(Recettes!$A$2:$O$5000,$B292,E$1)),"")</f>
        <v/>
      </c>
      <c r="F292" t="str" cm="1">
        <f t="array" aca="1" ref="F292" ca="1">IF(AND($A292&lt;&gt;"",$A292&lt;&gt;"fin"),IF(INDEX(Recettes!$A$2:$O$5000,$B292,F$1)="","",INDEX(Recettes!$A$2:$O$5000,$B292,F$1)),"")</f>
        <v/>
      </c>
      <c r="G292" s="13" t="str" cm="1">
        <f t="array" aca="1" ref="G292" ca="1">IF(AND($A292&lt;&gt;"",$A292&lt;&gt;"fin"),IF(INDEX(Recettes!$A$2:$O$5000,$B292,G$1)="","",INDEX(Recettes!$A$2:$O$5000,$B292,G$1)),"")</f>
        <v/>
      </c>
      <c r="H292" s="11" t="str" cm="1">
        <f t="array" aca="1" ref="H292" ca="1">IF(AND($A292&lt;&gt;"",$A292&lt;&gt;"fin"),IF(INDEX(Recettes!$A$2:$O$5000,$B292,H$1)="","",INDEX(Recettes!$A$2:$O$5000,$B292,H$1)),"")</f>
        <v/>
      </c>
      <c r="I292" t="str" cm="1">
        <f t="array" aca="1" ref="I292" ca="1">IF(AND($A292&lt;&gt;"",$A292&lt;&gt;"fin"),IF(INDEX(Recettes!$A$2:$O$5000,$B292,I$1)="","",INDEX(Recettes!$A$2:$O$5000,$B292,I$1)),"")</f>
        <v/>
      </c>
      <c r="J292" s="81" t="str" cm="1">
        <f t="array" aca="1" ref="J292" ca="1">IF(AND($A292&lt;&gt;"",$A292&lt;&gt;"fin"),IF(INDEX(Recettes!$A$2:$O$5000,$B292,J$1)="","",INDEX(Recettes!$A$2:$O$5000,$B292,J$1)),"")</f>
        <v/>
      </c>
      <c r="K292" s="81" t="str" cm="1">
        <f t="array" aca="1" ref="K292" ca="1">IF(AND($A292&lt;&gt;"",$A292&lt;&gt;"fin"),IF(INDEX(Recettes!$A$2:$T$5000,$B292,K$1)="","",INDEX(Recettes!$A$2:$T$5000,$B292,K$1)),"")</f>
        <v/>
      </c>
      <c r="L292" s="81" t="str" cm="1">
        <f t="array" aca="1" ref="L292" ca="1">IF(AND($A292&lt;&gt;"",$A292&lt;&gt;"fin"),IF(INDEX(Recettes!$A$2:$T$5000,$B292,L$1)="","",INDEX(Recettes!$A$2:$T$5000,$B292,L$1)),"")</f>
        <v/>
      </c>
      <c r="M292" s="81" t="str" cm="1">
        <f t="array" aca="1" ref="M292" ca="1">IF(AND($A292&lt;&gt;"",$A292&lt;&gt;"fin"),IF(INDEX(Recettes!$A$2:$T$5000,$B292,M$1)="","",INDEX(Recettes!$A$2:$T$5000,$B292,M$1)),"")</f>
        <v/>
      </c>
      <c r="N292" s="81" t="str" cm="1">
        <f t="array" aca="1" ref="N292" ca="1">IF(AND($A292&lt;&gt;"",$A292&lt;&gt;"fin"),IF(INDEX(Recettes!$A$2:$T$5000,$B292,N$1)="","",INDEX(Recettes!$A$2:$T$5000,$B292,N$1)),"")</f>
        <v/>
      </c>
      <c r="O292" s="81" t="str" cm="1">
        <f t="array" aca="1" ref="O292" ca="1">IF(AND($A292&lt;&gt;"",$A292&lt;&gt;"fin"),IF(INDEX(Recettes!$A$2:$T$5000,$B292,O$1)="","",INDEX(Recettes!$A$2:$T$5000,$B292,O$1)),"")</f>
        <v/>
      </c>
      <c r="P292" s="81" t="str" cm="1">
        <f t="array" aca="1" ref="P292" ca="1">IF(AND($A292&lt;&gt;"",$A292&lt;&gt;"fin"),IF(INDEX(Recettes!$A$2:$T$5000,$B292,P$1)="","",INDEX(Recettes!$A$2:$T$5000,$B292,P$1)),"")</f>
        <v/>
      </c>
      <c r="Q292" s="81" t="str" cm="1">
        <f t="array" aca="1" ref="Q292" ca="1">IF(AND($A292&lt;&gt;"",$A292&lt;&gt;"fin"),IF(INDEX(Recettes!$A$2:$T$5000,$B292,Q$1)="","",INDEX(Recettes!$A$2:$T$5000,$B292,Q$1)),"")</f>
        <v/>
      </c>
      <c r="R292" s="81" t="str" cm="1">
        <f t="array" aca="1" ref="R292" ca="1">IF(AND($A292&lt;&gt;"",$A292&lt;&gt;"fin"),IF(INDEX(Recettes!$A$2:$T$5000,$B292,R$1)="","",INDEX(Recettes!$A$2:$T$5000,$B292,R$1)),"")</f>
        <v/>
      </c>
      <c r="S292" s="81" t="str" cm="1">
        <f t="array" aca="1" ref="S292" ca="1">IF(AND($A292&lt;&gt;"",$A292&lt;&gt;"fin"),IF(INDEX(Recettes!$A$2:$T$5000,$B292,S$1)="","",INDEX(Recettes!$A$2:$T$5000,$B292,S$1)),"")</f>
        <v/>
      </c>
      <c r="T292" s="81" t="str" cm="1">
        <f t="array" aca="1" ref="T292" ca="1">IF(AND($A292&lt;&gt;"",$A292&lt;&gt;"fin"),IF(INDEX(Recettes!$A$2:$T$5000,$B292,T$1)="","",INDEX(Recettes!$A$2:$T$5000,$B292,T$1)),"")</f>
        <v/>
      </c>
    </row>
    <row r="293" spans="1:20" x14ac:dyDescent="0.25">
      <c r="A293" t="str">
        <f ca="1">IF(OR(A292="",A292="fin"),"",IF(ISNA(MATCH($F$3,OFFSET(Recettes!$F$2:$F$5000,B292,0),0)),"fin",MATCH($F$3,OFFSET(Recettes!$F$2:$F$5000,B292,0),0)))</f>
        <v/>
      </c>
      <c r="B293" t="str">
        <f t="shared" ca="1" si="4"/>
        <v/>
      </c>
      <c r="D293" s="79" t="str" cm="1">
        <f t="array" aca="1" ref="D293" ca="1">IF(AND($A293&lt;&gt;"",$A293&lt;&gt;"fin"),IF(INDEX(Recettes!$A$2:$O$5000,$B293,D$1)="","",INDEX(Recettes!$A$2:$O$5000,$B293,D$1)),"")</f>
        <v/>
      </c>
      <c r="E293" t="str" cm="1">
        <f t="array" aca="1" ref="E293" ca="1">IF(AND($A293&lt;&gt;"",$A293&lt;&gt;"fin"),IF(INDEX(Recettes!$A$2:$O$5000,$B293,E$1)="","",INDEX(Recettes!$A$2:$O$5000,$B293,E$1)),"")</f>
        <v/>
      </c>
      <c r="F293" t="str" cm="1">
        <f t="array" aca="1" ref="F293" ca="1">IF(AND($A293&lt;&gt;"",$A293&lt;&gt;"fin"),IF(INDEX(Recettes!$A$2:$O$5000,$B293,F$1)="","",INDEX(Recettes!$A$2:$O$5000,$B293,F$1)),"")</f>
        <v/>
      </c>
      <c r="G293" s="13" t="str" cm="1">
        <f t="array" aca="1" ref="G293" ca="1">IF(AND($A293&lt;&gt;"",$A293&lt;&gt;"fin"),IF(INDEX(Recettes!$A$2:$O$5000,$B293,G$1)="","",INDEX(Recettes!$A$2:$O$5000,$B293,G$1)),"")</f>
        <v/>
      </c>
      <c r="H293" s="11" t="str" cm="1">
        <f t="array" aca="1" ref="H293" ca="1">IF(AND($A293&lt;&gt;"",$A293&lt;&gt;"fin"),IF(INDEX(Recettes!$A$2:$O$5000,$B293,H$1)="","",INDEX(Recettes!$A$2:$O$5000,$B293,H$1)),"")</f>
        <v/>
      </c>
      <c r="I293" t="str" cm="1">
        <f t="array" aca="1" ref="I293" ca="1">IF(AND($A293&lt;&gt;"",$A293&lt;&gt;"fin"),IF(INDEX(Recettes!$A$2:$O$5000,$B293,I$1)="","",INDEX(Recettes!$A$2:$O$5000,$B293,I$1)),"")</f>
        <v/>
      </c>
      <c r="J293" s="81" t="str" cm="1">
        <f t="array" aca="1" ref="J293" ca="1">IF(AND($A293&lt;&gt;"",$A293&lt;&gt;"fin"),IF(INDEX(Recettes!$A$2:$O$5000,$B293,J$1)="","",INDEX(Recettes!$A$2:$O$5000,$B293,J$1)),"")</f>
        <v/>
      </c>
      <c r="K293" s="81" t="str" cm="1">
        <f t="array" aca="1" ref="K293" ca="1">IF(AND($A293&lt;&gt;"",$A293&lt;&gt;"fin"),IF(INDEX(Recettes!$A$2:$T$5000,$B293,K$1)="","",INDEX(Recettes!$A$2:$T$5000,$B293,K$1)),"")</f>
        <v/>
      </c>
      <c r="L293" s="81" t="str" cm="1">
        <f t="array" aca="1" ref="L293" ca="1">IF(AND($A293&lt;&gt;"",$A293&lt;&gt;"fin"),IF(INDEX(Recettes!$A$2:$T$5000,$B293,L$1)="","",INDEX(Recettes!$A$2:$T$5000,$B293,L$1)),"")</f>
        <v/>
      </c>
      <c r="M293" s="81" t="str" cm="1">
        <f t="array" aca="1" ref="M293" ca="1">IF(AND($A293&lt;&gt;"",$A293&lt;&gt;"fin"),IF(INDEX(Recettes!$A$2:$T$5000,$B293,M$1)="","",INDEX(Recettes!$A$2:$T$5000,$B293,M$1)),"")</f>
        <v/>
      </c>
      <c r="N293" s="81" t="str" cm="1">
        <f t="array" aca="1" ref="N293" ca="1">IF(AND($A293&lt;&gt;"",$A293&lt;&gt;"fin"),IF(INDEX(Recettes!$A$2:$T$5000,$B293,N$1)="","",INDEX(Recettes!$A$2:$T$5000,$B293,N$1)),"")</f>
        <v/>
      </c>
      <c r="O293" s="81" t="str" cm="1">
        <f t="array" aca="1" ref="O293" ca="1">IF(AND($A293&lt;&gt;"",$A293&lt;&gt;"fin"),IF(INDEX(Recettes!$A$2:$T$5000,$B293,O$1)="","",INDEX(Recettes!$A$2:$T$5000,$B293,O$1)),"")</f>
        <v/>
      </c>
      <c r="P293" s="81" t="str" cm="1">
        <f t="array" aca="1" ref="P293" ca="1">IF(AND($A293&lt;&gt;"",$A293&lt;&gt;"fin"),IF(INDEX(Recettes!$A$2:$T$5000,$B293,P$1)="","",INDEX(Recettes!$A$2:$T$5000,$B293,P$1)),"")</f>
        <v/>
      </c>
      <c r="Q293" s="81" t="str" cm="1">
        <f t="array" aca="1" ref="Q293" ca="1">IF(AND($A293&lt;&gt;"",$A293&lt;&gt;"fin"),IF(INDEX(Recettes!$A$2:$T$5000,$B293,Q$1)="","",INDEX(Recettes!$A$2:$T$5000,$B293,Q$1)),"")</f>
        <v/>
      </c>
      <c r="R293" s="81" t="str" cm="1">
        <f t="array" aca="1" ref="R293" ca="1">IF(AND($A293&lt;&gt;"",$A293&lt;&gt;"fin"),IF(INDEX(Recettes!$A$2:$T$5000,$B293,R$1)="","",INDEX(Recettes!$A$2:$T$5000,$B293,R$1)),"")</f>
        <v/>
      </c>
      <c r="S293" s="81" t="str" cm="1">
        <f t="array" aca="1" ref="S293" ca="1">IF(AND($A293&lt;&gt;"",$A293&lt;&gt;"fin"),IF(INDEX(Recettes!$A$2:$T$5000,$B293,S$1)="","",INDEX(Recettes!$A$2:$T$5000,$B293,S$1)),"")</f>
        <v/>
      </c>
      <c r="T293" s="81" t="str" cm="1">
        <f t="array" aca="1" ref="T293" ca="1">IF(AND($A293&lt;&gt;"",$A293&lt;&gt;"fin"),IF(INDEX(Recettes!$A$2:$T$5000,$B293,T$1)="","",INDEX(Recettes!$A$2:$T$5000,$B293,T$1)),"")</f>
        <v/>
      </c>
    </row>
    <row r="294" spans="1:20" x14ac:dyDescent="0.25">
      <c r="A294" t="str">
        <f ca="1">IF(OR(A293="",A293="fin"),"",IF(ISNA(MATCH($F$3,OFFSET(Recettes!$F$2:$F$5000,B293,0),0)),"fin",MATCH($F$3,OFFSET(Recettes!$F$2:$F$5000,B293,0),0)))</f>
        <v/>
      </c>
      <c r="B294" t="str">
        <f t="shared" ca="1" si="4"/>
        <v/>
      </c>
      <c r="D294" s="79" t="str" cm="1">
        <f t="array" aca="1" ref="D294" ca="1">IF(AND($A294&lt;&gt;"",$A294&lt;&gt;"fin"),IF(INDEX(Recettes!$A$2:$O$5000,$B294,D$1)="","",INDEX(Recettes!$A$2:$O$5000,$B294,D$1)),"")</f>
        <v/>
      </c>
      <c r="E294" t="str" cm="1">
        <f t="array" aca="1" ref="E294" ca="1">IF(AND($A294&lt;&gt;"",$A294&lt;&gt;"fin"),IF(INDEX(Recettes!$A$2:$O$5000,$B294,E$1)="","",INDEX(Recettes!$A$2:$O$5000,$B294,E$1)),"")</f>
        <v/>
      </c>
      <c r="F294" t="str" cm="1">
        <f t="array" aca="1" ref="F294" ca="1">IF(AND($A294&lt;&gt;"",$A294&lt;&gt;"fin"),IF(INDEX(Recettes!$A$2:$O$5000,$B294,F$1)="","",INDEX(Recettes!$A$2:$O$5000,$B294,F$1)),"")</f>
        <v/>
      </c>
      <c r="G294" s="13" t="str" cm="1">
        <f t="array" aca="1" ref="G294" ca="1">IF(AND($A294&lt;&gt;"",$A294&lt;&gt;"fin"),IF(INDEX(Recettes!$A$2:$O$5000,$B294,G$1)="","",INDEX(Recettes!$A$2:$O$5000,$B294,G$1)),"")</f>
        <v/>
      </c>
      <c r="H294" s="11" t="str" cm="1">
        <f t="array" aca="1" ref="H294" ca="1">IF(AND($A294&lt;&gt;"",$A294&lt;&gt;"fin"),IF(INDEX(Recettes!$A$2:$O$5000,$B294,H$1)="","",INDEX(Recettes!$A$2:$O$5000,$B294,H$1)),"")</f>
        <v/>
      </c>
      <c r="I294" t="str" cm="1">
        <f t="array" aca="1" ref="I294" ca="1">IF(AND($A294&lt;&gt;"",$A294&lt;&gt;"fin"),IF(INDEX(Recettes!$A$2:$O$5000,$B294,I$1)="","",INDEX(Recettes!$A$2:$O$5000,$B294,I$1)),"")</f>
        <v/>
      </c>
      <c r="J294" s="81" t="str" cm="1">
        <f t="array" aca="1" ref="J294" ca="1">IF(AND($A294&lt;&gt;"",$A294&lt;&gt;"fin"),IF(INDEX(Recettes!$A$2:$O$5000,$B294,J$1)="","",INDEX(Recettes!$A$2:$O$5000,$B294,J$1)),"")</f>
        <v/>
      </c>
      <c r="K294" s="81" t="str" cm="1">
        <f t="array" aca="1" ref="K294" ca="1">IF(AND($A294&lt;&gt;"",$A294&lt;&gt;"fin"),IF(INDEX(Recettes!$A$2:$T$5000,$B294,K$1)="","",INDEX(Recettes!$A$2:$T$5000,$B294,K$1)),"")</f>
        <v/>
      </c>
      <c r="L294" s="81" t="str" cm="1">
        <f t="array" aca="1" ref="L294" ca="1">IF(AND($A294&lt;&gt;"",$A294&lt;&gt;"fin"),IF(INDEX(Recettes!$A$2:$T$5000,$B294,L$1)="","",INDEX(Recettes!$A$2:$T$5000,$B294,L$1)),"")</f>
        <v/>
      </c>
      <c r="M294" s="81" t="str" cm="1">
        <f t="array" aca="1" ref="M294" ca="1">IF(AND($A294&lt;&gt;"",$A294&lt;&gt;"fin"),IF(INDEX(Recettes!$A$2:$T$5000,$B294,M$1)="","",INDEX(Recettes!$A$2:$T$5000,$B294,M$1)),"")</f>
        <v/>
      </c>
      <c r="N294" s="81" t="str" cm="1">
        <f t="array" aca="1" ref="N294" ca="1">IF(AND($A294&lt;&gt;"",$A294&lt;&gt;"fin"),IF(INDEX(Recettes!$A$2:$T$5000,$B294,N$1)="","",INDEX(Recettes!$A$2:$T$5000,$B294,N$1)),"")</f>
        <v/>
      </c>
      <c r="O294" s="81" t="str" cm="1">
        <f t="array" aca="1" ref="O294" ca="1">IF(AND($A294&lt;&gt;"",$A294&lt;&gt;"fin"),IF(INDEX(Recettes!$A$2:$T$5000,$B294,O$1)="","",INDEX(Recettes!$A$2:$T$5000,$B294,O$1)),"")</f>
        <v/>
      </c>
      <c r="P294" s="81" t="str" cm="1">
        <f t="array" aca="1" ref="P294" ca="1">IF(AND($A294&lt;&gt;"",$A294&lt;&gt;"fin"),IF(INDEX(Recettes!$A$2:$T$5000,$B294,P$1)="","",INDEX(Recettes!$A$2:$T$5000,$B294,P$1)),"")</f>
        <v/>
      </c>
      <c r="Q294" s="81" t="str" cm="1">
        <f t="array" aca="1" ref="Q294" ca="1">IF(AND($A294&lt;&gt;"",$A294&lt;&gt;"fin"),IF(INDEX(Recettes!$A$2:$T$5000,$B294,Q$1)="","",INDEX(Recettes!$A$2:$T$5000,$B294,Q$1)),"")</f>
        <v/>
      </c>
      <c r="R294" s="81" t="str" cm="1">
        <f t="array" aca="1" ref="R294" ca="1">IF(AND($A294&lt;&gt;"",$A294&lt;&gt;"fin"),IF(INDEX(Recettes!$A$2:$T$5000,$B294,R$1)="","",INDEX(Recettes!$A$2:$T$5000,$B294,R$1)),"")</f>
        <v/>
      </c>
      <c r="S294" s="81" t="str" cm="1">
        <f t="array" aca="1" ref="S294" ca="1">IF(AND($A294&lt;&gt;"",$A294&lt;&gt;"fin"),IF(INDEX(Recettes!$A$2:$T$5000,$B294,S$1)="","",INDEX(Recettes!$A$2:$T$5000,$B294,S$1)),"")</f>
        <v/>
      </c>
      <c r="T294" s="81" t="str" cm="1">
        <f t="array" aca="1" ref="T294" ca="1">IF(AND($A294&lt;&gt;"",$A294&lt;&gt;"fin"),IF(INDEX(Recettes!$A$2:$T$5000,$B294,T$1)="","",INDEX(Recettes!$A$2:$T$5000,$B294,T$1)),"")</f>
        <v/>
      </c>
    </row>
    <row r="295" spans="1:20" x14ac:dyDescent="0.25">
      <c r="A295" t="str">
        <f ca="1">IF(OR(A294="",A294="fin"),"",IF(ISNA(MATCH($F$3,OFFSET(Recettes!$F$2:$F$5000,B294,0),0)),"fin",MATCH($F$3,OFFSET(Recettes!$F$2:$F$5000,B294,0),0)))</f>
        <v/>
      </c>
      <c r="B295" t="str">
        <f t="shared" ca="1" si="4"/>
        <v/>
      </c>
      <c r="D295" s="79" t="str" cm="1">
        <f t="array" aca="1" ref="D295" ca="1">IF(AND($A295&lt;&gt;"",$A295&lt;&gt;"fin"),IF(INDEX(Recettes!$A$2:$O$5000,$B295,D$1)="","",INDEX(Recettes!$A$2:$O$5000,$B295,D$1)),"")</f>
        <v/>
      </c>
      <c r="E295" t="str" cm="1">
        <f t="array" aca="1" ref="E295" ca="1">IF(AND($A295&lt;&gt;"",$A295&lt;&gt;"fin"),IF(INDEX(Recettes!$A$2:$O$5000,$B295,E$1)="","",INDEX(Recettes!$A$2:$O$5000,$B295,E$1)),"")</f>
        <v/>
      </c>
      <c r="F295" t="str" cm="1">
        <f t="array" aca="1" ref="F295" ca="1">IF(AND($A295&lt;&gt;"",$A295&lt;&gt;"fin"),IF(INDEX(Recettes!$A$2:$O$5000,$B295,F$1)="","",INDEX(Recettes!$A$2:$O$5000,$B295,F$1)),"")</f>
        <v/>
      </c>
      <c r="G295" s="13" t="str" cm="1">
        <f t="array" aca="1" ref="G295" ca="1">IF(AND($A295&lt;&gt;"",$A295&lt;&gt;"fin"),IF(INDEX(Recettes!$A$2:$O$5000,$B295,G$1)="","",INDEX(Recettes!$A$2:$O$5000,$B295,G$1)),"")</f>
        <v/>
      </c>
      <c r="H295" s="11" t="str" cm="1">
        <f t="array" aca="1" ref="H295" ca="1">IF(AND($A295&lt;&gt;"",$A295&lt;&gt;"fin"),IF(INDEX(Recettes!$A$2:$O$5000,$B295,H$1)="","",INDEX(Recettes!$A$2:$O$5000,$B295,H$1)),"")</f>
        <v/>
      </c>
      <c r="I295" t="str" cm="1">
        <f t="array" aca="1" ref="I295" ca="1">IF(AND($A295&lt;&gt;"",$A295&lt;&gt;"fin"),IF(INDEX(Recettes!$A$2:$O$5000,$B295,I$1)="","",INDEX(Recettes!$A$2:$O$5000,$B295,I$1)),"")</f>
        <v/>
      </c>
      <c r="J295" s="81" t="str" cm="1">
        <f t="array" aca="1" ref="J295" ca="1">IF(AND($A295&lt;&gt;"",$A295&lt;&gt;"fin"),IF(INDEX(Recettes!$A$2:$O$5000,$B295,J$1)="","",INDEX(Recettes!$A$2:$O$5000,$B295,J$1)),"")</f>
        <v/>
      </c>
      <c r="K295" s="81" t="str" cm="1">
        <f t="array" aca="1" ref="K295" ca="1">IF(AND($A295&lt;&gt;"",$A295&lt;&gt;"fin"),IF(INDEX(Recettes!$A$2:$T$5000,$B295,K$1)="","",INDEX(Recettes!$A$2:$T$5000,$B295,K$1)),"")</f>
        <v/>
      </c>
      <c r="L295" s="81" t="str" cm="1">
        <f t="array" aca="1" ref="L295" ca="1">IF(AND($A295&lt;&gt;"",$A295&lt;&gt;"fin"),IF(INDEX(Recettes!$A$2:$T$5000,$B295,L$1)="","",INDEX(Recettes!$A$2:$T$5000,$B295,L$1)),"")</f>
        <v/>
      </c>
      <c r="M295" s="81" t="str" cm="1">
        <f t="array" aca="1" ref="M295" ca="1">IF(AND($A295&lt;&gt;"",$A295&lt;&gt;"fin"),IF(INDEX(Recettes!$A$2:$T$5000,$B295,M$1)="","",INDEX(Recettes!$A$2:$T$5000,$B295,M$1)),"")</f>
        <v/>
      </c>
      <c r="N295" s="81" t="str" cm="1">
        <f t="array" aca="1" ref="N295" ca="1">IF(AND($A295&lt;&gt;"",$A295&lt;&gt;"fin"),IF(INDEX(Recettes!$A$2:$T$5000,$B295,N$1)="","",INDEX(Recettes!$A$2:$T$5000,$B295,N$1)),"")</f>
        <v/>
      </c>
      <c r="O295" s="81" t="str" cm="1">
        <f t="array" aca="1" ref="O295" ca="1">IF(AND($A295&lt;&gt;"",$A295&lt;&gt;"fin"),IF(INDEX(Recettes!$A$2:$T$5000,$B295,O$1)="","",INDEX(Recettes!$A$2:$T$5000,$B295,O$1)),"")</f>
        <v/>
      </c>
      <c r="P295" s="81" t="str" cm="1">
        <f t="array" aca="1" ref="P295" ca="1">IF(AND($A295&lt;&gt;"",$A295&lt;&gt;"fin"),IF(INDEX(Recettes!$A$2:$T$5000,$B295,P$1)="","",INDEX(Recettes!$A$2:$T$5000,$B295,P$1)),"")</f>
        <v/>
      </c>
      <c r="Q295" s="81" t="str" cm="1">
        <f t="array" aca="1" ref="Q295" ca="1">IF(AND($A295&lt;&gt;"",$A295&lt;&gt;"fin"),IF(INDEX(Recettes!$A$2:$T$5000,$B295,Q$1)="","",INDEX(Recettes!$A$2:$T$5000,$B295,Q$1)),"")</f>
        <v/>
      </c>
      <c r="R295" s="81" t="str" cm="1">
        <f t="array" aca="1" ref="R295" ca="1">IF(AND($A295&lt;&gt;"",$A295&lt;&gt;"fin"),IF(INDEX(Recettes!$A$2:$T$5000,$B295,R$1)="","",INDEX(Recettes!$A$2:$T$5000,$B295,R$1)),"")</f>
        <v/>
      </c>
      <c r="S295" s="81" t="str" cm="1">
        <f t="array" aca="1" ref="S295" ca="1">IF(AND($A295&lt;&gt;"",$A295&lt;&gt;"fin"),IF(INDEX(Recettes!$A$2:$T$5000,$B295,S$1)="","",INDEX(Recettes!$A$2:$T$5000,$B295,S$1)),"")</f>
        <v/>
      </c>
      <c r="T295" s="81" t="str" cm="1">
        <f t="array" aca="1" ref="T295" ca="1">IF(AND($A295&lt;&gt;"",$A295&lt;&gt;"fin"),IF(INDEX(Recettes!$A$2:$T$5000,$B295,T$1)="","",INDEX(Recettes!$A$2:$T$5000,$B295,T$1)),"")</f>
        <v/>
      </c>
    </row>
    <row r="296" spans="1:20" x14ac:dyDescent="0.25">
      <c r="A296" t="str">
        <f ca="1">IF(OR(A295="",A295="fin"),"",IF(ISNA(MATCH($F$3,OFFSET(Recettes!$F$2:$F$5000,B295,0),0)),"fin",MATCH($F$3,OFFSET(Recettes!$F$2:$F$5000,B295,0),0)))</f>
        <v/>
      </c>
      <c r="B296" t="str">
        <f t="shared" ca="1" si="4"/>
        <v/>
      </c>
      <c r="D296" s="79" t="str" cm="1">
        <f t="array" aca="1" ref="D296" ca="1">IF(AND($A296&lt;&gt;"",$A296&lt;&gt;"fin"),IF(INDEX(Recettes!$A$2:$O$5000,$B296,D$1)="","",INDEX(Recettes!$A$2:$O$5000,$B296,D$1)),"")</f>
        <v/>
      </c>
      <c r="E296" t="str" cm="1">
        <f t="array" aca="1" ref="E296" ca="1">IF(AND($A296&lt;&gt;"",$A296&lt;&gt;"fin"),IF(INDEX(Recettes!$A$2:$O$5000,$B296,E$1)="","",INDEX(Recettes!$A$2:$O$5000,$B296,E$1)),"")</f>
        <v/>
      </c>
      <c r="F296" t="str" cm="1">
        <f t="array" aca="1" ref="F296" ca="1">IF(AND($A296&lt;&gt;"",$A296&lt;&gt;"fin"),IF(INDEX(Recettes!$A$2:$O$5000,$B296,F$1)="","",INDEX(Recettes!$A$2:$O$5000,$B296,F$1)),"")</f>
        <v/>
      </c>
      <c r="G296" s="13" t="str" cm="1">
        <f t="array" aca="1" ref="G296" ca="1">IF(AND($A296&lt;&gt;"",$A296&lt;&gt;"fin"),IF(INDEX(Recettes!$A$2:$O$5000,$B296,G$1)="","",INDEX(Recettes!$A$2:$O$5000,$B296,G$1)),"")</f>
        <v/>
      </c>
      <c r="H296" s="11" t="str" cm="1">
        <f t="array" aca="1" ref="H296" ca="1">IF(AND($A296&lt;&gt;"",$A296&lt;&gt;"fin"),IF(INDEX(Recettes!$A$2:$O$5000,$B296,H$1)="","",INDEX(Recettes!$A$2:$O$5000,$B296,H$1)),"")</f>
        <v/>
      </c>
      <c r="I296" t="str" cm="1">
        <f t="array" aca="1" ref="I296" ca="1">IF(AND($A296&lt;&gt;"",$A296&lt;&gt;"fin"),IF(INDEX(Recettes!$A$2:$O$5000,$B296,I$1)="","",INDEX(Recettes!$A$2:$O$5000,$B296,I$1)),"")</f>
        <v/>
      </c>
      <c r="J296" s="81" t="str" cm="1">
        <f t="array" aca="1" ref="J296" ca="1">IF(AND($A296&lt;&gt;"",$A296&lt;&gt;"fin"),IF(INDEX(Recettes!$A$2:$O$5000,$B296,J$1)="","",INDEX(Recettes!$A$2:$O$5000,$B296,J$1)),"")</f>
        <v/>
      </c>
      <c r="K296" s="81" t="str" cm="1">
        <f t="array" aca="1" ref="K296" ca="1">IF(AND($A296&lt;&gt;"",$A296&lt;&gt;"fin"),IF(INDEX(Recettes!$A$2:$T$5000,$B296,K$1)="","",INDEX(Recettes!$A$2:$T$5000,$B296,K$1)),"")</f>
        <v/>
      </c>
      <c r="L296" s="81" t="str" cm="1">
        <f t="array" aca="1" ref="L296" ca="1">IF(AND($A296&lt;&gt;"",$A296&lt;&gt;"fin"),IF(INDEX(Recettes!$A$2:$T$5000,$B296,L$1)="","",INDEX(Recettes!$A$2:$T$5000,$B296,L$1)),"")</f>
        <v/>
      </c>
      <c r="M296" s="81" t="str" cm="1">
        <f t="array" aca="1" ref="M296" ca="1">IF(AND($A296&lt;&gt;"",$A296&lt;&gt;"fin"),IF(INDEX(Recettes!$A$2:$T$5000,$B296,M$1)="","",INDEX(Recettes!$A$2:$T$5000,$B296,M$1)),"")</f>
        <v/>
      </c>
      <c r="N296" s="81" t="str" cm="1">
        <f t="array" aca="1" ref="N296" ca="1">IF(AND($A296&lt;&gt;"",$A296&lt;&gt;"fin"),IF(INDEX(Recettes!$A$2:$T$5000,$B296,N$1)="","",INDEX(Recettes!$A$2:$T$5000,$B296,N$1)),"")</f>
        <v/>
      </c>
      <c r="O296" s="81" t="str" cm="1">
        <f t="array" aca="1" ref="O296" ca="1">IF(AND($A296&lt;&gt;"",$A296&lt;&gt;"fin"),IF(INDEX(Recettes!$A$2:$T$5000,$B296,O$1)="","",INDEX(Recettes!$A$2:$T$5000,$B296,O$1)),"")</f>
        <v/>
      </c>
      <c r="P296" s="81" t="str" cm="1">
        <f t="array" aca="1" ref="P296" ca="1">IF(AND($A296&lt;&gt;"",$A296&lt;&gt;"fin"),IF(INDEX(Recettes!$A$2:$T$5000,$B296,P$1)="","",INDEX(Recettes!$A$2:$T$5000,$B296,P$1)),"")</f>
        <v/>
      </c>
      <c r="Q296" s="81" t="str" cm="1">
        <f t="array" aca="1" ref="Q296" ca="1">IF(AND($A296&lt;&gt;"",$A296&lt;&gt;"fin"),IF(INDEX(Recettes!$A$2:$T$5000,$B296,Q$1)="","",INDEX(Recettes!$A$2:$T$5000,$B296,Q$1)),"")</f>
        <v/>
      </c>
      <c r="R296" s="81" t="str" cm="1">
        <f t="array" aca="1" ref="R296" ca="1">IF(AND($A296&lt;&gt;"",$A296&lt;&gt;"fin"),IF(INDEX(Recettes!$A$2:$T$5000,$B296,R$1)="","",INDEX(Recettes!$A$2:$T$5000,$B296,R$1)),"")</f>
        <v/>
      </c>
      <c r="S296" s="81" t="str" cm="1">
        <f t="array" aca="1" ref="S296" ca="1">IF(AND($A296&lt;&gt;"",$A296&lt;&gt;"fin"),IF(INDEX(Recettes!$A$2:$T$5000,$B296,S$1)="","",INDEX(Recettes!$A$2:$T$5000,$B296,S$1)),"")</f>
        <v/>
      </c>
      <c r="T296" s="81" t="str" cm="1">
        <f t="array" aca="1" ref="T296" ca="1">IF(AND($A296&lt;&gt;"",$A296&lt;&gt;"fin"),IF(INDEX(Recettes!$A$2:$T$5000,$B296,T$1)="","",INDEX(Recettes!$A$2:$T$5000,$B296,T$1)),"")</f>
        <v/>
      </c>
    </row>
    <row r="297" spans="1:20" x14ac:dyDescent="0.25">
      <c r="A297" t="str">
        <f ca="1">IF(OR(A296="",A296="fin"),"",IF(ISNA(MATCH($F$3,OFFSET(Recettes!$F$2:$F$5000,B296,0),0)),"fin",MATCH($F$3,OFFSET(Recettes!$F$2:$F$5000,B296,0),0)))</f>
        <v/>
      </c>
      <c r="B297" t="str">
        <f t="shared" ca="1" si="4"/>
        <v/>
      </c>
      <c r="D297" s="79" t="str" cm="1">
        <f t="array" aca="1" ref="D297" ca="1">IF(AND($A297&lt;&gt;"",$A297&lt;&gt;"fin"),IF(INDEX(Recettes!$A$2:$O$5000,$B297,D$1)="","",INDEX(Recettes!$A$2:$O$5000,$B297,D$1)),"")</f>
        <v/>
      </c>
      <c r="E297" t="str" cm="1">
        <f t="array" aca="1" ref="E297" ca="1">IF(AND($A297&lt;&gt;"",$A297&lt;&gt;"fin"),IF(INDEX(Recettes!$A$2:$O$5000,$B297,E$1)="","",INDEX(Recettes!$A$2:$O$5000,$B297,E$1)),"")</f>
        <v/>
      </c>
      <c r="F297" t="str" cm="1">
        <f t="array" aca="1" ref="F297" ca="1">IF(AND($A297&lt;&gt;"",$A297&lt;&gt;"fin"),IF(INDEX(Recettes!$A$2:$O$5000,$B297,F$1)="","",INDEX(Recettes!$A$2:$O$5000,$B297,F$1)),"")</f>
        <v/>
      </c>
      <c r="G297" s="13" t="str" cm="1">
        <f t="array" aca="1" ref="G297" ca="1">IF(AND($A297&lt;&gt;"",$A297&lt;&gt;"fin"),IF(INDEX(Recettes!$A$2:$O$5000,$B297,G$1)="","",INDEX(Recettes!$A$2:$O$5000,$B297,G$1)),"")</f>
        <v/>
      </c>
      <c r="H297" s="11" t="str" cm="1">
        <f t="array" aca="1" ref="H297" ca="1">IF(AND($A297&lt;&gt;"",$A297&lt;&gt;"fin"),IF(INDEX(Recettes!$A$2:$O$5000,$B297,H$1)="","",INDEX(Recettes!$A$2:$O$5000,$B297,H$1)),"")</f>
        <v/>
      </c>
      <c r="I297" t="str" cm="1">
        <f t="array" aca="1" ref="I297" ca="1">IF(AND($A297&lt;&gt;"",$A297&lt;&gt;"fin"),IF(INDEX(Recettes!$A$2:$O$5000,$B297,I$1)="","",INDEX(Recettes!$A$2:$O$5000,$B297,I$1)),"")</f>
        <v/>
      </c>
      <c r="J297" s="81" t="str" cm="1">
        <f t="array" aca="1" ref="J297" ca="1">IF(AND($A297&lt;&gt;"",$A297&lt;&gt;"fin"),IF(INDEX(Recettes!$A$2:$O$5000,$B297,J$1)="","",INDEX(Recettes!$A$2:$O$5000,$B297,J$1)),"")</f>
        <v/>
      </c>
      <c r="K297" s="81" t="str" cm="1">
        <f t="array" aca="1" ref="K297" ca="1">IF(AND($A297&lt;&gt;"",$A297&lt;&gt;"fin"),IF(INDEX(Recettes!$A$2:$T$5000,$B297,K$1)="","",INDEX(Recettes!$A$2:$T$5000,$B297,K$1)),"")</f>
        <v/>
      </c>
      <c r="L297" s="81" t="str" cm="1">
        <f t="array" aca="1" ref="L297" ca="1">IF(AND($A297&lt;&gt;"",$A297&lt;&gt;"fin"),IF(INDEX(Recettes!$A$2:$T$5000,$B297,L$1)="","",INDEX(Recettes!$A$2:$T$5000,$B297,L$1)),"")</f>
        <v/>
      </c>
      <c r="M297" s="81" t="str" cm="1">
        <f t="array" aca="1" ref="M297" ca="1">IF(AND($A297&lt;&gt;"",$A297&lt;&gt;"fin"),IF(INDEX(Recettes!$A$2:$T$5000,$B297,M$1)="","",INDEX(Recettes!$A$2:$T$5000,$B297,M$1)),"")</f>
        <v/>
      </c>
      <c r="N297" s="81" t="str" cm="1">
        <f t="array" aca="1" ref="N297" ca="1">IF(AND($A297&lt;&gt;"",$A297&lt;&gt;"fin"),IF(INDEX(Recettes!$A$2:$T$5000,$B297,N$1)="","",INDEX(Recettes!$A$2:$T$5000,$B297,N$1)),"")</f>
        <v/>
      </c>
      <c r="O297" s="81" t="str" cm="1">
        <f t="array" aca="1" ref="O297" ca="1">IF(AND($A297&lt;&gt;"",$A297&lt;&gt;"fin"),IF(INDEX(Recettes!$A$2:$T$5000,$B297,O$1)="","",INDEX(Recettes!$A$2:$T$5000,$B297,O$1)),"")</f>
        <v/>
      </c>
      <c r="P297" s="81" t="str" cm="1">
        <f t="array" aca="1" ref="P297" ca="1">IF(AND($A297&lt;&gt;"",$A297&lt;&gt;"fin"),IF(INDEX(Recettes!$A$2:$T$5000,$B297,P$1)="","",INDEX(Recettes!$A$2:$T$5000,$B297,P$1)),"")</f>
        <v/>
      </c>
      <c r="Q297" s="81" t="str" cm="1">
        <f t="array" aca="1" ref="Q297" ca="1">IF(AND($A297&lt;&gt;"",$A297&lt;&gt;"fin"),IF(INDEX(Recettes!$A$2:$T$5000,$B297,Q$1)="","",INDEX(Recettes!$A$2:$T$5000,$B297,Q$1)),"")</f>
        <v/>
      </c>
      <c r="R297" s="81" t="str" cm="1">
        <f t="array" aca="1" ref="R297" ca="1">IF(AND($A297&lt;&gt;"",$A297&lt;&gt;"fin"),IF(INDEX(Recettes!$A$2:$T$5000,$B297,R$1)="","",INDEX(Recettes!$A$2:$T$5000,$B297,R$1)),"")</f>
        <v/>
      </c>
      <c r="S297" s="81" t="str" cm="1">
        <f t="array" aca="1" ref="S297" ca="1">IF(AND($A297&lt;&gt;"",$A297&lt;&gt;"fin"),IF(INDEX(Recettes!$A$2:$T$5000,$B297,S$1)="","",INDEX(Recettes!$A$2:$T$5000,$B297,S$1)),"")</f>
        <v/>
      </c>
      <c r="T297" s="81" t="str" cm="1">
        <f t="array" aca="1" ref="T297" ca="1">IF(AND($A297&lt;&gt;"",$A297&lt;&gt;"fin"),IF(INDEX(Recettes!$A$2:$T$5000,$B297,T$1)="","",INDEX(Recettes!$A$2:$T$5000,$B297,T$1)),"")</f>
        <v/>
      </c>
    </row>
    <row r="298" spans="1:20" x14ac:dyDescent="0.25">
      <c r="A298" t="str">
        <f ca="1">IF(OR(A297="",A297="fin"),"",IF(ISNA(MATCH($F$3,OFFSET(Recettes!$F$2:$F$5000,B297,0),0)),"fin",MATCH($F$3,OFFSET(Recettes!$F$2:$F$5000,B297,0),0)))</f>
        <v/>
      </c>
      <c r="B298" t="str">
        <f t="shared" ca="1" si="4"/>
        <v/>
      </c>
      <c r="D298" s="79" t="str" cm="1">
        <f t="array" aca="1" ref="D298" ca="1">IF(AND($A298&lt;&gt;"",$A298&lt;&gt;"fin"),IF(INDEX(Recettes!$A$2:$O$5000,$B298,D$1)="","",INDEX(Recettes!$A$2:$O$5000,$B298,D$1)),"")</f>
        <v/>
      </c>
      <c r="E298" t="str" cm="1">
        <f t="array" aca="1" ref="E298" ca="1">IF(AND($A298&lt;&gt;"",$A298&lt;&gt;"fin"),IF(INDEX(Recettes!$A$2:$O$5000,$B298,E$1)="","",INDEX(Recettes!$A$2:$O$5000,$B298,E$1)),"")</f>
        <v/>
      </c>
      <c r="F298" t="str" cm="1">
        <f t="array" aca="1" ref="F298" ca="1">IF(AND($A298&lt;&gt;"",$A298&lt;&gt;"fin"),IF(INDEX(Recettes!$A$2:$O$5000,$B298,F$1)="","",INDEX(Recettes!$A$2:$O$5000,$B298,F$1)),"")</f>
        <v/>
      </c>
      <c r="G298" s="13" t="str" cm="1">
        <f t="array" aca="1" ref="G298" ca="1">IF(AND($A298&lt;&gt;"",$A298&lt;&gt;"fin"),IF(INDEX(Recettes!$A$2:$O$5000,$B298,G$1)="","",INDEX(Recettes!$A$2:$O$5000,$B298,G$1)),"")</f>
        <v/>
      </c>
      <c r="H298" s="11" t="str" cm="1">
        <f t="array" aca="1" ref="H298" ca="1">IF(AND($A298&lt;&gt;"",$A298&lt;&gt;"fin"),IF(INDEX(Recettes!$A$2:$O$5000,$B298,H$1)="","",INDEX(Recettes!$A$2:$O$5000,$B298,H$1)),"")</f>
        <v/>
      </c>
      <c r="I298" t="str" cm="1">
        <f t="array" aca="1" ref="I298" ca="1">IF(AND($A298&lt;&gt;"",$A298&lt;&gt;"fin"),IF(INDEX(Recettes!$A$2:$O$5000,$B298,I$1)="","",INDEX(Recettes!$A$2:$O$5000,$B298,I$1)),"")</f>
        <v/>
      </c>
      <c r="J298" s="81" t="str" cm="1">
        <f t="array" aca="1" ref="J298" ca="1">IF(AND($A298&lt;&gt;"",$A298&lt;&gt;"fin"),IF(INDEX(Recettes!$A$2:$O$5000,$B298,J$1)="","",INDEX(Recettes!$A$2:$O$5000,$B298,J$1)),"")</f>
        <v/>
      </c>
      <c r="K298" s="81" t="str" cm="1">
        <f t="array" aca="1" ref="K298" ca="1">IF(AND($A298&lt;&gt;"",$A298&lt;&gt;"fin"),IF(INDEX(Recettes!$A$2:$T$5000,$B298,K$1)="","",INDEX(Recettes!$A$2:$T$5000,$B298,K$1)),"")</f>
        <v/>
      </c>
      <c r="L298" s="81" t="str" cm="1">
        <f t="array" aca="1" ref="L298" ca="1">IF(AND($A298&lt;&gt;"",$A298&lt;&gt;"fin"),IF(INDEX(Recettes!$A$2:$T$5000,$B298,L$1)="","",INDEX(Recettes!$A$2:$T$5000,$B298,L$1)),"")</f>
        <v/>
      </c>
      <c r="M298" s="81" t="str" cm="1">
        <f t="array" aca="1" ref="M298" ca="1">IF(AND($A298&lt;&gt;"",$A298&lt;&gt;"fin"),IF(INDEX(Recettes!$A$2:$T$5000,$B298,M$1)="","",INDEX(Recettes!$A$2:$T$5000,$B298,M$1)),"")</f>
        <v/>
      </c>
      <c r="N298" s="81" t="str" cm="1">
        <f t="array" aca="1" ref="N298" ca="1">IF(AND($A298&lt;&gt;"",$A298&lt;&gt;"fin"),IF(INDEX(Recettes!$A$2:$T$5000,$B298,N$1)="","",INDEX(Recettes!$A$2:$T$5000,$B298,N$1)),"")</f>
        <v/>
      </c>
      <c r="O298" s="81" t="str" cm="1">
        <f t="array" aca="1" ref="O298" ca="1">IF(AND($A298&lt;&gt;"",$A298&lt;&gt;"fin"),IF(INDEX(Recettes!$A$2:$T$5000,$B298,O$1)="","",INDEX(Recettes!$A$2:$T$5000,$B298,O$1)),"")</f>
        <v/>
      </c>
      <c r="P298" s="81" t="str" cm="1">
        <f t="array" aca="1" ref="P298" ca="1">IF(AND($A298&lt;&gt;"",$A298&lt;&gt;"fin"),IF(INDEX(Recettes!$A$2:$T$5000,$B298,P$1)="","",INDEX(Recettes!$A$2:$T$5000,$B298,P$1)),"")</f>
        <v/>
      </c>
      <c r="Q298" s="81" t="str" cm="1">
        <f t="array" aca="1" ref="Q298" ca="1">IF(AND($A298&lt;&gt;"",$A298&lt;&gt;"fin"),IF(INDEX(Recettes!$A$2:$T$5000,$B298,Q$1)="","",INDEX(Recettes!$A$2:$T$5000,$B298,Q$1)),"")</f>
        <v/>
      </c>
      <c r="R298" s="81" t="str" cm="1">
        <f t="array" aca="1" ref="R298" ca="1">IF(AND($A298&lt;&gt;"",$A298&lt;&gt;"fin"),IF(INDEX(Recettes!$A$2:$T$5000,$B298,R$1)="","",INDEX(Recettes!$A$2:$T$5000,$B298,R$1)),"")</f>
        <v/>
      </c>
      <c r="S298" s="81" t="str" cm="1">
        <f t="array" aca="1" ref="S298" ca="1">IF(AND($A298&lt;&gt;"",$A298&lt;&gt;"fin"),IF(INDEX(Recettes!$A$2:$T$5000,$B298,S$1)="","",INDEX(Recettes!$A$2:$T$5000,$B298,S$1)),"")</f>
        <v/>
      </c>
      <c r="T298" s="81" t="str" cm="1">
        <f t="array" aca="1" ref="T298" ca="1">IF(AND($A298&lt;&gt;"",$A298&lt;&gt;"fin"),IF(INDEX(Recettes!$A$2:$T$5000,$B298,T$1)="","",INDEX(Recettes!$A$2:$T$5000,$B298,T$1)),"")</f>
        <v/>
      </c>
    </row>
    <row r="299" spans="1:20" x14ac:dyDescent="0.25">
      <c r="A299" t="str">
        <f ca="1">IF(OR(A298="",A298="fin"),"",IF(ISNA(MATCH($F$3,OFFSET(Recettes!$F$2:$F$5000,B298,0),0)),"fin",MATCH($F$3,OFFSET(Recettes!$F$2:$F$5000,B298,0),0)))</f>
        <v/>
      </c>
      <c r="B299" t="str">
        <f t="shared" ca="1" si="4"/>
        <v/>
      </c>
      <c r="D299" s="79" t="str" cm="1">
        <f t="array" aca="1" ref="D299" ca="1">IF(AND($A299&lt;&gt;"",$A299&lt;&gt;"fin"),IF(INDEX(Recettes!$A$2:$O$5000,$B299,D$1)="","",INDEX(Recettes!$A$2:$O$5000,$B299,D$1)),"")</f>
        <v/>
      </c>
      <c r="E299" t="str" cm="1">
        <f t="array" aca="1" ref="E299" ca="1">IF(AND($A299&lt;&gt;"",$A299&lt;&gt;"fin"),IF(INDEX(Recettes!$A$2:$O$5000,$B299,E$1)="","",INDEX(Recettes!$A$2:$O$5000,$B299,E$1)),"")</f>
        <v/>
      </c>
      <c r="F299" t="str" cm="1">
        <f t="array" aca="1" ref="F299" ca="1">IF(AND($A299&lt;&gt;"",$A299&lt;&gt;"fin"),IF(INDEX(Recettes!$A$2:$O$5000,$B299,F$1)="","",INDEX(Recettes!$A$2:$O$5000,$B299,F$1)),"")</f>
        <v/>
      </c>
      <c r="G299" s="13" t="str" cm="1">
        <f t="array" aca="1" ref="G299" ca="1">IF(AND($A299&lt;&gt;"",$A299&lt;&gt;"fin"),IF(INDEX(Recettes!$A$2:$O$5000,$B299,G$1)="","",INDEX(Recettes!$A$2:$O$5000,$B299,G$1)),"")</f>
        <v/>
      </c>
      <c r="H299" s="11" t="str" cm="1">
        <f t="array" aca="1" ref="H299" ca="1">IF(AND($A299&lt;&gt;"",$A299&lt;&gt;"fin"),IF(INDEX(Recettes!$A$2:$O$5000,$B299,H$1)="","",INDEX(Recettes!$A$2:$O$5000,$B299,H$1)),"")</f>
        <v/>
      </c>
      <c r="I299" t="str" cm="1">
        <f t="array" aca="1" ref="I299" ca="1">IF(AND($A299&lt;&gt;"",$A299&lt;&gt;"fin"),IF(INDEX(Recettes!$A$2:$O$5000,$B299,I$1)="","",INDEX(Recettes!$A$2:$O$5000,$B299,I$1)),"")</f>
        <v/>
      </c>
      <c r="J299" s="81" t="str" cm="1">
        <f t="array" aca="1" ref="J299" ca="1">IF(AND($A299&lt;&gt;"",$A299&lt;&gt;"fin"),IF(INDEX(Recettes!$A$2:$O$5000,$B299,J$1)="","",INDEX(Recettes!$A$2:$O$5000,$B299,J$1)),"")</f>
        <v/>
      </c>
      <c r="K299" s="81" t="str" cm="1">
        <f t="array" aca="1" ref="K299" ca="1">IF(AND($A299&lt;&gt;"",$A299&lt;&gt;"fin"),IF(INDEX(Recettes!$A$2:$T$5000,$B299,K$1)="","",INDEX(Recettes!$A$2:$T$5000,$B299,K$1)),"")</f>
        <v/>
      </c>
      <c r="L299" s="81" t="str" cm="1">
        <f t="array" aca="1" ref="L299" ca="1">IF(AND($A299&lt;&gt;"",$A299&lt;&gt;"fin"),IF(INDEX(Recettes!$A$2:$T$5000,$B299,L$1)="","",INDEX(Recettes!$A$2:$T$5000,$B299,L$1)),"")</f>
        <v/>
      </c>
      <c r="M299" s="81" t="str" cm="1">
        <f t="array" aca="1" ref="M299" ca="1">IF(AND($A299&lt;&gt;"",$A299&lt;&gt;"fin"),IF(INDEX(Recettes!$A$2:$T$5000,$B299,M$1)="","",INDEX(Recettes!$A$2:$T$5000,$B299,M$1)),"")</f>
        <v/>
      </c>
      <c r="N299" s="81" t="str" cm="1">
        <f t="array" aca="1" ref="N299" ca="1">IF(AND($A299&lt;&gt;"",$A299&lt;&gt;"fin"),IF(INDEX(Recettes!$A$2:$T$5000,$B299,N$1)="","",INDEX(Recettes!$A$2:$T$5000,$B299,N$1)),"")</f>
        <v/>
      </c>
      <c r="O299" s="81" t="str" cm="1">
        <f t="array" aca="1" ref="O299" ca="1">IF(AND($A299&lt;&gt;"",$A299&lt;&gt;"fin"),IF(INDEX(Recettes!$A$2:$T$5000,$B299,O$1)="","",INDEX(Recettes!$A$2:$T$5000,$B299,O$1)),"")</f>
        <v/>
      </c>
      <c r="P299" s="81" t="str" cm="1">
        <f t="array" aca="1" ref="P299" ca="1">IF(AND($A299&lt;&gt;"",$A299&lt;&gt;"fin"),IF(INDEX(Recettes!$A$2:$T$5000,$B299,P$1)="","",INDEX(Recettes!$A$2:$T$5000,$B299,P$1)),"")</f>
        <v/>
      </c>
      <c r="Q299" s="81" t="str" cm="1">
        <f t="array" aca="1" ref="Q299" ca="1">IF(AND($A299&lt;&gt;"",$A299&lt;&gt;"fin"),IF(INDEX(Recettes!$A$2:$T$5000,$B299,Q$1)="","",INDEX(Recettes!$A$2:$T$5000,$B299,Q$1)),"")</f>
        <v/>
      </c>
      <c r="R299" s="81" t="str" cm="1">
        <f t="array" aca="1" ref="R299" ca="1">IF(AND($A299&lt;&gt;"",$A299&lt;&gt;"fin"),IF(INDEX(Recettes!$A$2:$T$5000,$B299,R$1)="","",INDEX(Recettes!$A$2:$T$5000,$B299,R$1)),"")</f>
        <v/>
      </c>
      <c r="S299" s="81" t="str" cm="1">
        <f t="array" aca="1" ref="S299" ca="1">IF(AND($A299&lt;&gt;"",$A299&lt;&gt;"fin"),IF(INDEX(Recettes!$A$2:$T$5000,$B299,S$1)="","",INDEX(Recettes!$A$2:$T$5000,$B299,S$1)),"")</f>
        <v/>
      </c>
      <c r="T299" s="81" t="str" cm="1">
        <f t="array" aca="1" ref="T299" ca="1">IF(AND($A299&lt;&gt;"",$A299&lt;&gt;"fin"),IF(INDEX(Recettes!$A$2:$T$5000,$B299,T$1)="","",INDEX(Recettes!$A$2:$T$5000,$B299,T$1)),"")</f>
        <v/>
      </c>
    </row>
    <row r="300" spans="1:20" x14ac:dyDescent="0.25">
      <c r="A300" t="str">
        <f ca="1">IF(OR(A299="",A299="fin"),"",IF(ISNA(MATCH($F$3,OFFSET(Recettes!$F$2:$F$5000,B299,0),0)),"fin",MATCH($F$3,OFFSET(Recettes!$F$2:$F$5000,B299,0),0)))</f>
        <v/>
      </c>
      <c r="B300" t="str">
        <f t="shared" ca="1" si="4"/>
        <v/>
      </c>
      <c r="D300" s="79" t="str" cm="1">
        <f t="array" aca="1" ref="D300" ca="1">IF(AND($A300&lt;&gt;"",$A300&lt;&gt;"fin"),IF(INDEX(Recettes!$A$2:$O$5000,$B300,D$1)="","",INDEX(Recettes!$A$2:$O$5000,$B300,D$1)),"")</f>
        <v/>
      </c>
      <c r="E300" t="str" cm="1">
        <f t="array" aca="1" ref="E300" ca="1">IF(AND($A300&lt;&gt;"",$A300&lt;&gt;"fin"),IF(INDEX(Recettes!$A$2:$O$5000,$B300,E$1)="","",INDEX(Recettes!$A$2:$O$5000,$B300,E$1)),"")</f>
        <v/>
      </c>
      <c r="F300" t="str" cm="1">
        <f t="array" aca="1" ref="F300" ca="1">IF(AND($A300&lt;&gt;"",$A300&lt;&gt;"fin"),IF(INDEX(Recettes!$A$2:$O$5000,$B300,F$1)="","",INDEX(Recettes!$A$2:$O$5000,$B300,F$1)),"")</f>
        <v/>
      </c>
      <c r="G300" s="13" t="str" cm="1">
        <f t="array" aca="1" ref="G300" ca="1">IF(AND($A300&lt;&gt;"",$A300&lt;&gt;"fin"),IF(INDEX(Recettes!$A$2:$O$5000,$B300,G$1)="","",INDEX(Recettes!$A$2:$O$5000,$B300,G$1)),"")</f>
        <v/>
      </c>
      <c r="H300" s="11" t="str" cm="1">
        <f t="array" aca="1" ref="H300" ca="1">IF(AND($A300&lt;&gt;"",$A300&lt;&gt;"fin"),IF(INDEX(Recettes!$A$2:$O$5000,$B300,H$1)="","",INDEX(Recettes!$A$2:$O$5000,$B300,H$1)),"")</f>
        <v/>
      </c>
      <c r="I300" t="str" cm="1">
        <f t="array" aca="1" ref="I300" ca="1">IF(AND($A300&lt;&gt;"",$A300&lt;&gt;"fin"),IF(INDEX(Recettes!$A$2:$O$5000,$B300,I$1)="","",INDEX(Recettes!$A$2:$O$5000,$B300,I$1)),"")</f>
        <v/>
      </c>
      <c r="J300" s="81" t="str" cm="1">
        <f t="array" aca="1" ref="J300" ca="1">IF(AND($A300&lt;&gt;"",$A300&lt;&gt;"fin"),IF(INDEX(Recettes!$A$2:$O$5000,$B300,J$1)="","",INDEX(Recettes!$A$2:$O$5000,$B300,J$1)),"")</f>
        <v/>
      </c>
      <c r="K300" s="81" t="str" cm="1">
        <f t="array" aca="1" ref="K300" ca="1">IF(AND($A300&lt;&gt;"",$A300&lt;&gt;"fin"),IF(INDEX(Recettes!$A$2:$T$5000,$B300,K$1)="","",INDEX(Recettes!$A$2:$T$5000,$B300,K$1)),"")</f>
        <v/>
      </c>
      <c r="L300" s="81" t="str" cm="1">
        <f t="array" aca="1" ref="L300" ca="1">IF(AND($A300&lt;&gt;"",$A300&lt;&gt;"fin"),IF(INDEX(Recettes!$A$2:$T$5000,$B300,L$1)="","",INDEX(Recettes!$A$2:$T$5000,$B300,L$1)),"")</f>
        <v/>
      </c>
      <c r="M300" s="81" t="str" cm="1">
        <f t="array" aca="1" ref="M300" ca="1">IF(AND($A300&lt;&gt;"",$A300&lt;&gt;"fin"),IF(INDEX(Recettes!$A$2:$T$5000,$B300,M$1)="","",INDEX(Recettes!$A$2:$T$5000,$B300,M$1)),"")</f>
        <v/>
      </c>
      <c r="N300" s="81" t="str" cm="1">
        <f t="array" aca="1" ref="N300" ca="1">IF(AND($A300&lt;&gt;"",$A300&lt;&gt;"fin"),IF(INDEX(Recettes!$A$2:$T$5000,$B300,N$1)="","",INDEX(Recettes!$A$2:$T$5000,$B300,N$1)),"")</f>
        <v/>
      </c>
      <c r="O300" s="81" t="str" cm="1">
        <f t="array" aca="1" ref="O300" ca="1">IF(AND($A300&lt;&gt;"",$A300&lt;&gt;"fin"),IF(INDEX(Recettes!$A$2:$T$5000,$B300,O$1)="","",INDEX(Recettes!$A$2:$T$5000,$B300,O$1)),"")</f>
        <v/>
      </c>
      <c r="P300" s="81" t="str" cm="1">
        <f t="array" aca="1" ref="P300" ca="1">IF(AND($A300&lt;&gt;"",$A300&lt;&gt;"fin"),IF(INDEX(Recettes!$A$2:$T$5000,$B300,P$1)="","",INDEX(Recettes!$A$2:$T$5000,$B300,P$1)),"")</f>
        <v/>
      </c>
      <c r="Q300" s="81" t="str" cm="1">
        <f t="array" aca="1" ref="Q300" ca="1">IF(AND($A300&lt;&gt;"",$A300&lt;&gt;"fin"),IF(INDEX(Recettes!$A$2:$T$5000,$B300,Q$1)="","",INDEX(Recettes!$A$2:$T$5000,$B300,Q$1)),"")</f>
        <v/>
      </c>
      <c r="R300" s="81" t="str" cm="1">
        <f t="array" aca="1" ref="R300" ca="1">IF(AND($A300&lt;&gt;"",$A300&lt;&gt;"fin"),IF(INDEX(Recettes!$A$2:$T$5000,$B300,R$1)="","",INDEX(Recettes!$A$2:$T$5000,$B300,R$1)),"")</f>
        <v/>
      </c>
      <c r="S300" s="81" t="str" cm="1">
        <f t="array" aca="1" ref="S300" ca="1">IF(AND($A300&lt;&gt;"",$A300&lt;&gt;"fin"),IF(INDEX(Recettes!$A$2:$T$5000,$B300,S$1)="","",INDEX(Recettes!$A$2:$T$5000,$B300,S$1)),"")</f>
        <v/>
      </c>
      <c r="T300" s="81" t="str" cm="1">
        <f t="array" aca="1" ref="T300" ca="1">IF(AND($A300&lt;&gt;"",$A300&lt;&gt;"fin"),IF(INDEX(Recettes!$A$2:$T$5000,$B300,T$1)="","",INDEX(Recettes!$A$2:$T$5000,$B300,T$1)),"")</f>
        <v/>
      </c>
    </row>
    <row r="301" spans="1:20" x14ac:dyDescent="0.25">
      <c r="A301" t="str">
        <f ca="1">IF(OR(A300="",A300="fin"),"",IF(ISNA(MATCH($F$3,OFFSET(Recettes!$F$2:$F$5000,B300,0),0)),"fin",MATCH($F$3,OFFSET(Recettes!$F$2:$F$5000,B300,0),0)))</f>
        <v/>
      </c>
      <c r="B301" t="str">
        <f t="shared" ca="1" si="4"/>
        <v/>
      </c>
      <c r="D301" s="79" t="str" cm="1">
        <f t="array" aca="1" ref="D301" ca="1">IF(AND($A301&lt;&gt;"",$A301&lt;&gt;"fin"),IF(INDEX(Recettes!$A$2:$O$5000,$B301,D$1)="","",INDEX(Recettes!$A$2:$O$5000,$B301,D$1)),"")</f>
        <v/>
      </c>
      <c r="E301" t="str" cm="1">
        <f t="array" aca="1" ref="E301" ca="1">IF(AND($A301&lt;&gt;"",$A301&lt;&gt;"fin"),IF(INDEX(Recettes!$A$2:$O$5000,$B301,E$1)="","",INDEX(Recettes!$A$2:$O$5000,$B301,E$1)),"")</f>
        <v/>
      </c>
      <c r="F301" t="str" cm="1">
        <f t="array" aca="1" ref="F301" ca="1">IF(AND($A301&lt;&gt;"",$A301&lt;&gt;"fin"),IF(INDEX(Recettes!$A$2:$O$5000,$B301,F$1)="","",INDEX(Recettes!$A$2:$O$5000,$B301,F$1)),"")</f>
        <v/>
      </c>
      <c r="G301" s="13" t="str" cm="1">
        <f t="array" aca="1" ref="G301" ca="1">IF(AND($A301&lt;&gt;"",$A301&lt;&gt;"fin"),IF(INDEX(Recettes!$A$2:$O$5000,$B301,G$1)="","",INDEX(Recettes!$A$2:$O$5000,$B301,G$1)),"")</f>
        <v/>
      </c>
      <c r="H301" s="11" t="str" cm="1">
        <f t="array" aca="1" ref="H301" ca="1">IF(AND($A301&lt;&gt;"",$A301&lt;&gt;"fin"),IF(INDEX(Recettes!$A$2:$O$5000,$B301,H$1)="","",INDEX(Recettes!$A$2:$O$5000,$B301,H$1)),"")</f>
        <v/>
      </c>
      <c r="I301" t="str" cm="1">
        <f t="array" aca="1" ref="I301" ca="1">IF(AND($A301&lt;&gt;"",$A301&lt;&gt;"fin"),IF(INDEX(Recettes!$A$2:$O$5000,$B301,I$1)="","",INDEX(Recettes!$A$2:$O$5000,$B301,I$1)),"")</f>
        <v/>
      </c>
      <c r="J301" s="81" t="str" cm="1">
        <f t="array" aca="1" ref="J301" ca="1">IF(AND($A301&lt;&gt;"",$A301&lt;&gt;"fin"),IF(INDEX(Recettes!$A$2:$O$5000,$B301,J$1)="","",INDEX(Recettes!$A$2:$O$5000,$B301,J$1)),"")</f>
        <v/>
      </c>
      <c r="K301" s="81" t="str" cm="1">
        <f t="array" aca="1" ref="K301" ca="1">IF(AND($A301&lt;&gt;"",$A301&lt;&gt;"fin"),IF(INDEX(Recettes!$A$2:$T$5000,$B301,K$1)="","",INDEX(Recettes!$A$2:$T$5000,$B301,K$1)),"")</f>
        <v/>
      </c>
      <c r="L301" s="81" t="str" cm="1">
        <f t="array" aca="1" ref="L301" ca="1">IF(AND($A301&lt;&gt;"",$A301&lt;&gt;"fin"),IF(INDEX(Recettes!$A$2:$T$5000,$B301,L$1)="","",INDEX(Recettes!$A$2:$T$5000,$B301,L$1)),"")</f>
        <v/>
      </c>
      <c r="M301" s="81" t="str" cm="1">
        <f t="array" aca="1" ref="M301" ca="1">IF(AND($A301&lt;&gt;"",$A301&lt;&gt;"fin"),IF(INDEX(Recettes!$A$2:$T$5000,$B301,M$1)="","",INDEX(Recettes!$A$2:$T$5000,$B301,M$1)),"")</f>
        <v/>
      </c>
      <c r="N301" s="81" t="str" cm="1">
        <f t="array" aca="1" ref="N301" ca="1">IF(AND($A301&lt;&gt;"",$A301&lt;&gt;"fin"),IF(INDEX(Recettes!$A$2:$T$5000,$B301,N$1)="","",INDEX(Recettes!$A$2:$T$5000,$B301,N$1)),"")</f>
        <v/>
      </c>
      <c r="O301" s="81" t="str" cm="1">
        <f t="array" aca="1" ref="O301" ca="1">IF(AND($A301&lt;&gt;"",$A301&lt;&gt;"fin"),IF(INDEX(Recettes!$A$2:$T$5000,$B301,O$1)="","",INDEX(Recettes!$A$2:$T$5000,$B301,O$1)),"")</f>
        <v/>
      </c>
      <c r="P301" s="81" t="str" cm="1">
        <f t="array" aca="1" ref="P301" ca="1">IF(AND($A301&lt;&gt;"",$A301&lt;&gt;"fin"),IF(INDEX(Recettes!$A$2:$T$5000,$B301,P$1)="","",INDEX(Recettes!$A$2:$T$5000,$B301,P$1)),"")</f>
        <v/>
      </c>
      <c r="Q301" s="81" t="str" cm="1">
        <f t="array" aca="1" ref="Q301" ca="1">IF(AND($A301&lt;&gt;"",$A301&lt;&gt;"fin"),IF(INDEX(Recettes!$A$2:$T$5000,$B301,Q$1)="","",INDEX(Recettes!$A$2:$T$5000,$B301,Q$1)),"")</f>
        <v/>
      </c>
      <c r="R301" s="81" t="str" cm="1">
        <f t="array" aca="1" ref="R301" ca="1">IF(AND($A301&lt;&gt;"",$A301&lt;&gt;"fin"),IF(INDEX(Recettes!$A$2:$T$5000,$B301,R$1)="","",INDEX(Recettes!$A$2:$T$5000,$B301,R$1)),"")</f>
        <v/>
      </c>
      <c r="S301" s="81" t="str" cm="1">
        <f t="array" aca="1" ref="S301" ca="1">IF(AND($A301&lt;&gt;"",$A301&lt;&gt;"fin"),IF(INDEX(Recettes!$A$2:$T$5000,$B301,S$1)="","",INDEX(Recettes!$A$2:$T$5000,$B301,S$1)),"")</f>
        <v/>
      </c>
      <c r="T301" s="81" t="str" cm="1">
        <f t="array" aca="1" ref="T301" ca="1">IF(AND($A301&lt;&gt;"",$A301&lt;&gt;"fin"),IF(INDEX(Recettes!$A$2:$T$5000,$B301,T$1)="","",INDEX(Recettes!$A$2:$T$5000,$B301,T$1)),"")</f>
        <v/>
      </c>
    </row>
    <row r="302" spans="1:20" x14ac:dyDescent="0.25">
      <c r="A302" t="str">
        <f ca="1">IF(OR(A301="",A301="fin"),"",IF(ISNA(MATCH($F$3,OFFSET(Recettes!$F$2:$F$5000,B301,0),0)),"fin",MATCH($F$3,OFFSET(Recettes!$F$2:$F$5000,B301,0),0)))</f>
        <v/>
      </c>
      <c r="B302" t="str">
        <f t="shared" ca="1" si="4"/>
        <v/>
      </c>
      <c r="D302" s="79" t="str" cm="1">
        <f t="array" aca="1" ref="D302" ca="1">IF(AND($A302&lt;&gt;"",$A302&lt;&gt;"fin"),IF(INDEX(Recettes!$A$2:$O$5000,$B302,D$1)="","",INDEX(Recettes!$A$2:$O$5000,$B302,D$1)),"")</f>
        <v/>
      </c>
      <c r="E302" t="str" cm="1">
        <f t="array" aca="1" ref="E302" ca="1">IF(AND($A302&lt;&gt;"",$A302&lt;&gt;"fin"),IF(INDEX(Recettes!$A$2:$O$5000,$B302,E$1)="","",INDEX(Recettes!$A$2:$O$5000,$B302,E$1)),"")</f>
        <v/>
      </c>
      <c r="F302" t="str" cm="1">
        <f t="array" aca="1" ref="F302" ca="1">IF(AND($A302&lt;&gt;"",$A302&lt;&gt;"fin"),IF(INDEX(Recettes!$A$2:$O$5000,$B302,F$1)="","",INDEX(Recettes!$A$2:$O$5000,$B302,F$1)),"")</f>
        <v/>
      </c>
      <c r="G302" s="13" t="str" cm="1">
        <f t="array" aca="1" ref="G302" ca="1">IF(AND($A302&lt;&gt;"",$A302&lt;&gt;"fin"),IF(INDEX(Recettes!$A$2:$O$5000,$B302,G$1)="","",INDEX(Recettes!$A$2:$O$5000,$B302,G$1)),"")</f>
        <v/>
      </c>
      <c r="H302" s="11" t="str" cm="1">
        <f t="array" aca="1" ref="H302" ca="1">IF(AND($A302&lt;&gt;"",$A302&lt;&gt;"fin"),IF(INDEX(Recettes!$A$2:$O$5000,$B302,H$1)="","",INDEX(Recettes!$A$2:$O$5000,$B302,H$1)),"")</f>
        <v/>
      </c>
      <c r="I302" t="str" cm="1">
        <f t="array" aca="1" ref="I302" ca="1">IF(AND($A302&lt;&gt;"",$A302&lt;&gt;"fin"),IF(INDEX(Recettes!$A$2:$O$5000,$B302,I$1)="","",INDEX(Recettes!$A$2:$O$5000,$B302,I$1)),"")</f>
        <v/>
      </c>
      <c r="J302" s="81" t="str" cm="1">
        <f t="array" aca="1" ref="J302" ca="1">IF(AND($A302&lt;&gt;"",$A302&lt;&gt;"fin"),IF(INDEX(Recettes!$A$2:$O$5000,$B302,J$1)="","",INDEX(Recettes!$A$2:$O$5000,$B302,J$1)),"")</f>
        <v/>
      </c>
      <c r="K302" s="81" t="str" cm="1">
        <f t="array" aca="1" ref="K302" ca="1">IF(AND($A302&lt;&gt;"",$A302&lt;&gt;"fin"),IF(INDEX(Recettes!$A$2:$T$5000,$B302,K$1)="","",INDEX(Recettes!$A$2:$T$5000,$B302,K$1)),"")</f>
        <v/>
      </c>
      <c r="L302" s="81" t="str" cm="1">
        <f t="array" aca="1" ref="L302" ca="1">IF(AND($A302&lt;&gt;"",$A302&lt;&gt;"fin"),IF(INDEX(Recettes!$A$2:$T$5000,$B302,L$1)="","",INDEX(Recettes!$A$2:$T$5000,$B302,L$1)),"")</f>
        <v/>
      </c>
      <c r="M302" s="81" t="str" cm="1">
        <f t="array" aca="1" ref="M302" ca="1">IF(AND($A302&lt;&gt;"",$A302&lt;&gt;"fin"),IF(INDEX(Recettes!$A$2:$T$5000,$B302,M$1)="","",INDEX(Recettes!$A$2:$T$5000,$B302,M$1)),"")</f>
        <v/>
      </c>
      <c r="N302" s="81" t="str" cm="1">
        <f t="array" aca="1" ref="N302" ca="1">IF(AND($A302&lt;&gt;"",$A302&lt;&gt;"fin"),IF(INDEX(Recettes!$A$2:$T$5000,$B302,N$1)="","",INDEX(Recettes!$A$2:$T$5000,$B302,N$1)),"")</f>
        <v/>
      </c>
      <c r="O302" s="81" t="str" cm="1">
        <f t="array" aca="1" ref="O302" ca="1">IF(AND($A302&lt;&gt;"",$A302&lt;&gt;"fin"),IF(INDEX(Recettes!$A$2:$T$5000,$B302,O$1)="","",INDEX(Recettes!$A$2:$T$5000,$B302,O$1)),"")</f>
        <v/>
      </c>
      <c r="P302" s="81" t="str" cm="1">
        <f t="array" aca="1" ref="P302" ca="1">IF(AND($A302&lt;&gt;"",$A302&lt;&gt;"fin"),IF(INDEX(Recettes!$A$2:$T$5000,$B302,P$1)="","",INDEX(Recettes!$A$2:$T$5000,$B302,P$1)),"")</f>
        <v/>
      </c>
      <c r="Q302" s="81" t="str" cm="1">
        <f t="array" aca="1" ref="Q302" ca="1">IF(AND($A302&lt;&gt;"",$A302&lt;&gt;"fin"),IF(INDEX(Recettes!$A$2:$T$5000,$B302,Q$1)="","",INDEX(Recettes!$A$2:$T$5000,$B302,Q$1)),"")</f>
        <v/>
      </c>
      <c r="R302" s="81" t="str" cm="1">
        <f t="array" aca="1" ref="R302" ca="1">IF(AND($A302&lt;&gt;"",$A302&lt;&gt;"fin"),IF(INDEX(Recettes!$A$2:$T$5000,$B302,R$1)="","",INDEX(Recettes!$A$2:$T$5000,$B302,R$1)),"")</f>
        <v/>
      </c>
      <c r="S302" s="81" t="str" cm="1">
        <f t="array" aca="1" ref="S302" ca="1">IF(AND($A302&lt;&gt;"",$A302&lt;&gt;"fin"),IF(INDEX(Recettes!$A$2:$T$5000,$B302,S$1)="","",INDEX(Recettes!$A$2:$T$5000,$B302,S$1)),"")</f>
        <v/>
      </c>
      <c r="T302" s="81" t="str" cm="1">
        <f t="array" aca="1" ref="T302" ca="1">IF(AND($A302&lt;&gt;"",$A302&lt;&gt;"fin"),IF(INDEX(Recettes!$A$2:$T$5000,$B302,T$1)="","",INDEX(Recettes!$A$2:$T$5000,$B302,T$1)),"")</f>
        <v/>
      </c>
    </row>
    <row r="303" spans="1:20" x14ac:dyDescent="0.25">
      <c r="A303" t="str">
        <f ca="1">IF(OR(A302="",A302="fin"),"",IF(ISNA(MATCH($F$3,OFFSET(Recettes!$F$2:$F$5000,B302,0),0)),"fin",MATCH($F$3,OFFSET(Recettes!$F$2:$F$5000,B302,0),0)))</f>
        <v/>
      </c>
      <c r="B303" t="str">
        <f t="shared" ca="1" si="4"/>
        <v/>
      </c>
      <c r="D303" s="79" t="str" cm="1">
        <f t="array" aca="1" ref="D303" ca="1">IF(AND($A303&lt;&gt;"",$A303&lt;&gt;"fin"),IF(INDEX(Recettes!$A$2:$O$5000,$B303,D$1)="","",INDEX(Recettes!$A$2:$O$5000,$B303,D$1)),"")</f>
        <v/>
      </c>
      <c r="E303" t="str" cm="1">
        <f t="array" aca="1" ref="E303" ca="1">IF(AND($A303&lt;&gt;"",$A303&lt;&gt;"fin"),IF(INDEX(Recettes!$A$2:$O$5000,$B303,E$1)="","",INDEX(Recettes!$A$2:$O$5000,$B303,E$1)),"")</f>
        <v/>
      </c>
      <c r="F303" t="str" cm="1">
        <f t="array" aca="1" ref="F303" ca="1">IF(AND($A303&lt;&gt;"",$A303&lt;&gt;"fin"),IF(INDEX(Recettes!$A$2:$O$5000,$B303,F$1)="","",INDEX(Recettes!$A$2:$O$5000,$B303,F$1)),"")</f>
        <v/>
      </c>
      <c r="G303" s="13" t="str" cm="1">
        <f t="array" aca="1" ref="G303" ca="1">IF(AND($A303&lt;&gt;"",$A303&lt;&gt;"fin"),IF(INDEX(Recettes!$A$2:$O$5000,$B303,G$1)="","",INDEX(Recettes!$A$2:$O$5000,$B303,G$1)),"")</f>
        <v/>
      </c>
      <c r="H303" s="11" t="str" cm="1">
        <f t="array" aca="1" ref="H303" ca="1">IF(AND($A303&lt;&gt;"",$A303&lt;&gt;"fin"),IF(INDEX(Recettes!$A$2:$O$5000,$B303,H$1)="","",INDEX(Recettes!$A$2:$O$5000,$B303,H$1)),"")</f>
        <v/>
      </c>
      <c r="I303" t="str" cm="1">
        <f t="array" aca="1" ref="I303" ca="1">IF(AND($A303&lt;&gt;"",$A303&lt;&gt;"fin"),IF(INDEX(Recettes!$A$2:$O$5000,$B303,I$1)="","",INDEX(Recettes!$A$2:$O$5000,$B303,I$1)),"")</f>
        <v/>
      </c>
      <c r="J303" s="81" t="str" cm="1">
        <f t="array" aca="1" ref="J303" ca="1">IF(AND($A303&lt;&gt;"",$A303&lt;&gt;"fin"),IF(INDEX(Recettes!$A$2:$O$5000,$B303,J$1)="","",INDEX(Recettes!$A$2:$O$5000,$B303,J$1)),"")</f>
        <v/>
      </c>
      <c r="K303" s="81" t="str" cm="1">
        <f t="array" aca="1" ref="K303" ca="1">IF(AND($A303&lt;&gt;"",$A303&lt;&gt;"fin"),IF(INDEX(Recettes!$A$2:$T$5000,$B303,K$1)="","",INDEX(Recettes!$A$2:$T$5000,$B303,K$1)),"")</f>
        <v/>
      </c>
      <c r="L303" s="81" t="str" cm="1">
        <f t="array" aca="1" ref="L303" ca="1">IF(AND($A303&lt;&gt;"",$A303&lt;&gt;"fin"),IF(INDEX(Recettes!$A$2:$T$5000,$B303,L$1)="","",INDEX(Recettes!$A$2:$T$5000,$B303,L$1)),"")</f>
        <v/>
      </c>
      <c r="M303" s="81" t="str" cm="1">
        <f t="array" aca="1" ref="M303" ca="1">IF(AND($A303&lt;&gt;"",$A303&lt;&gt;"fin"),IF(INDEX(Recettes!$A$2:$T$5000,$B303,M$1)="","",INDEX(Recettes!$A$2:$T$5000,$B303,M$1)),"")</f>
        <v/>
      </c>
      <c r="N303" s="81" t="str" cm="1">
        <f t="array" aca="1" ref="N303" ca="1">IF(AND($A303&lt;&gt;"",$A303&lt;&gt;"fin"),IF(INDEX(Recettes!$A$2:$T$5000,$B303,N$1)="","",INDEX(Recettes!$A$2:$T$5000,$B303,N$1)),"")</f>
        <v/>
      </c>
      <c r="O303" s="81" t="str" cm="1">
        <f t="array" aca="1" ref="O303" ca="1">IF(AND($A303&lt;&gt;"",$A303&lt;&gt;"fin"),IF(INDEX(Recettes!$A$2:$T$5000,$B303,O$1)="","",INDEX(Recettes!$A$2:$T$5000,$B303,O$1)),"")</f>
        <v/>
      </c>
      <c r="P303" s="81" t="str" cm="1">
        <f t="array" aca="1" ref="P303" ca="1">IF(AND($A303&lt;&gt;"",$A303&lt;&gt;"fin"),IF(INDEX(Recettes!$A$2:$T$5000,$B303,P$1)="","",INDEX(Recettes!$A$2:$T$5000,$B303,P$1)),"")</f>
        <v/>
      </c>
      <c r="Q303" s="81" t="str" cm="1">
        <f t="array" aca="1" ref="Q303" ca="1">IF(AND($A303&lt;&gt;"",$A303&lt;&gt;"fin"),IF(INDEX(Recettes!$A$2:$T$5000,$B303,Q$1)="","",INDEX(Recettes!$A$2:$T$5000,$B303,Q$1)),"")</f>
        <v/>
      </c>
      <c r="R303" s="81" t="str" cm="1">
        <f t="array" aca="1" ref="R303" ca="1">IF(AND($A303&lt;&gt;"",$A303&lt;&gt;"fin"),IF(INDEX(Recettes!$A$2:$T$5000,$B303,R$1)="","",INDEX(Recettes!$A$2:$T$5000,$B303,R$1)),"")</f>
        <v/>
      </c>
      <c r="S303" s="81" t="str" cm="1">
        <f t="array" aca="1" ref="S303" ca="1">IF(AND($A303&lt;&gt;"",$A303&lt;&gt;"fin"),IF(INDEX(Recettes!$A$2:$T$5000,$B303,S$1)="","",INDEX(Recettes!$A$2:$T$5000,$B303,S$1)),"")</f>
        <v/>
      </c>
      <c r="T303" s="81" t="str" cm="1">
        <f t="array" aca="1" ref="T303" ca="1">IF(AND($A303&lt;&gt;"",$A303&lt;&gt;"fin"),IF(INDEX(Recettes!$A$2:$T$5000,$B303,T$1)="","",INDEX(Recettes!$A$2:$T$5000,$B303,T$1)),"")</f>
        <v/>
      </c>
    </row>
    <row r="304" spans="1:20" x14ac:dyDescent="0.25">
      <c r="A304" t="str">
        <f ca="1">IF(OR(A303="",A303="fin"),"",IF(ISNA(MATCH($F$3,OFFSET(Recettes!$F$2:$F$5000,B303,0),0)),"fin",MATCH($F$3,OFFSET(Recettes!$F$2:$F$5000,B303,0),0)))</f>
        <v/>
      </c>
      <c r="B304" t="str">
        <f t="shared" ca="1" si="4"/>
        <v/>
      </c>
      <c r="D304" s="79" t="str" cm="1">
        <f t="array" aca="1" ref="D304" ca="1">IF(AND($A304&lt;&gt;"",$A304&lt;&gt;"fin"),IF(INDEX(Recettes!$A$2:$O$5000,$B304,D$1)="","",INDEX(Recettes!$A$2:$O$5000,$B304,D$1)),"")</f>
        <v/>
      </c>
      <c r="E304" t="str" cm="1">
        <f t="array" aca="1" ref="E304" ca="1">IF(AND($A304&lt;&gt;"",$A304&lt;&gt;"fin"),IF(INDEX(Recettes!$A$2:$O$5000,$B304,E$1)="","",INDEX(Recettes!$A$2:$O$5000,$B304,E$1)),"")</f>
        <v/>
      </c>
      <c r="F304" t="str" cm="1">
        <f t="array" aca="1" ref="F304" ca="1">IF(AND($A304&lt;&gt;"",$A304&lt;&gt;"fin"),IF(INDEX(Recettes!$A$2:$O$5000,$B304,F$1)="","",INDEX(Recettes!$A$2:$O$5000,$B304,F$1)),"")</f>
        <v/>
      </c>
      <c r="G304" s="13" t="str" cm="1">
        <f t="array" aca="1" ref="G304" ca="1">IF(AND($A304&lt;&gt;"",$A304&lt;&gt;"fin"),IF(INDEX(Recettes!$A$2:$O$5000,$B304,G$1)="","",INDEX(Recettes!$A$2:$O$5000,$B304,G$1)),"")</f>
        <v/>
      </c>
      <c r="H304" s="11" t="str" cm="1">
        <f t="array" aca="1" ref="H304" ca="1">IF(AND($A304&lt;&gt;"",$A304&lt;&gt;"fin"),IF(INDEX(Recettes!$A$2:$O$5000,$B304,H$1)="","",INDEX(Recettes!$A$2:$O$5000,$B304,H$1)),"")</f>
        <v/>
      </c>
      <c r="I304" t="str" cm="1">
        <f t="array" aca="1" ref="I304" ca="1">IF(AND($A304&lt;&gt;"",$A304&lt;&gt;"fin"),IF(INDEX(Recettes!$A$2:$O$5000,$B304,I$1)="","",INDEX(Recettes!$A$2:$O$5000,$B304,I$1)),"")</f>
        <v/>
      </c>
      <c r="J304" s="81" t="str" cm="1">
        <f t="array" aca="1" ref="J304" ca="1">IF(AND($A304&lt;&gt;"",$A304&lt;&gt;"fin"),IF(INDEX(Recettes!$A$2:$O$5000,$B304,J$1)="","",INDEX(Recettes!$A$2:$O$5000,$B304,J$1)),"")</f>
        <v/>
      </c>
      <c r="K304" s="81" t="str" cm="1">
        <f t="array" aca="1" ref="K304" ca="1">IF(AND($A304&lt;&gt;"",$A304&lt;&gt;"fin"),IF(INDEX(Recettes!$A$2:$T$5000,$B304,K$1)="","",INDEX(Recettes!$A$2:$T$5000,$B304,K$1)),"")</f>
        <v/>
      </c>
      <c r="L304" s="81" t="str" cm="1">
        <f t="array" aca="1" ref="L304" ca="1">IF(AND($A304&lt;&gt;"",$A304&lt;&gt;"fin"),IF(INDEX(Recettes!$A$2:$T$5000,$B304,L$1)="","",INDEX(Recettes!$A$2:$T$5000,$B304,L$1)),"")</f>
        <v/>
      </c>
      <c r="M304" s="81" t="str" cm="1">
        <f t="array" aca="1" ref="M304" ca="1">IF(AND($A304&lt;&gt;"",$A304&lt;&gt;"fin"),IF(INDEX(Recettes!$A$2:$T$5000,$B304,M$1)="","",INDEX(Recettes!$A$2:$T$5000,$B304,M$1)),"")</f>
        <v/>
      </c>
      <c r="N304" s="81" t="str" cm="1">
        <f t="array" aca="1" ref="N304" ca="1">IF(AND($A304&lt;&gt;"",$A304&lt;&gt;"fin"),IF(INDEX(Recettes!$A$2:$T$5000,$B304,N$1)="","",INDEX(Recettes!$A$2:$T$5000,$B304,N$1)),"")</f>
        <v/>
      </c>
      <c r="O304" s="81" t="str" cm="1">
        <f t="array" aca="1" ref="O304" ca="1">IF(AND($A304&lt;&gt;"",$A304&lt;&gt;"fin"),IF(INDEX(Recettes!$A$2:$T$5000,$B304,O$1)="","",INDEX(Recettes!$A$2:$T$5000,$B304,O$1)),"")</f>
        <v/>
      </c>
      <c r="P304" s="81" t="str" cm="1">
        <f t="array" aca="1" ref="P304" ca="1">IF(AND($A304&lt;&gt;"",$A304&lt;&gt;"fin"),IF(INDEX(Recettes!$A$2:$T$5000,$B304,P$1)="","",INDEX(Recettes!$A$2:$T$5000,$B304,P$1)),"")</f>
        <v/>
      </c>
      <c r="Q304" s="81" t="str" cm="1">
        <f t="array" aca="1" ref="Q304" ca="1">IF(AND($A304&lt;&gt;"",$A304&lt;&gt;"fin"),IF(INDEX(Recettes!$A$2:$T$5000,$B304,Q$1)="","",INDEX(Recettes!$A$2:$T$5000,$B304,Q$1)),"")</f>
        <v/>
      </c>
      <c r="R304" s="81" t="str" cm="1">
        <f t="array" aca="1" ref="R304" ca="1">IF(AND($A304&lt;&gt;"",$A304&lt;&gt;"fin"),IF(INDEX(Recettes!$A$2:$T$5000,$B304,R$1)="","",INDEX(Recettes!$A$2:$T$5000,$B304,R$1)),"")</f>
        <v/>
      </c>
      <c r="S304" s="81" t="str" cm="1">
        <f t="array" aca="1" ref="S304" ca="1">IF(AND($A304&lt;&gt;"",$A304&lt;&gt;"fin"),IF(INDEX(Recettes!$A$2:$T$5000,$B304,S$1)="","",INDEX(Recettes!$A$2:$T$5000,$B304,S$1)),"")</f>
        <v/>
      </c>
      <c r="T304" s="81" t="str" cm="1">
        <f t="array" aca="1" ref="T304" ca="1">IF(AND($A304&lt;&gt;"",$A304&lt;&gt;"fin"),IF(INDEX(Recettes!$A$2:$T$5000,$B304,T$1)="","",INDEX(Recettes!$A$2:$T$5000,$B304,T$1)),"")</f>
        <v/>
      </c>
    </row>
    <row r="305" spans="1:20" x14ac:dyDescent="0.25">
      <c r="A305" t="str">
        <f ca="1">IF(OR(A304="",A304="fin"),"",IF(ISNA(MATCH($F$3,OFFSET(Recettes!$F$2:$F$5000,B304,0),0)),"fin",MATCH($F$3,OFFSET(Recettes!$F$2:$F$5000,B304,0),0)))</f>
        <v/>
      </c>
      <c r="B305" t="str">
        <f t="shared" ca="1" si="4"/>
        <v/>
      </c>
      <c r="D305" s="79" t="str" cm="1">
        <f t="array" aca="1" ref="D305" ca="1">IF(AND($A305&lt;&gt;"",$A305&lt;&gt;"fin"),IF(INDEX(Recettes!$A$2:$O$5000,$B305,D$1)="","",INDEX(Recettes!$A$2:$O$5000,$B305,D$1)),"")</f>
        <v/>
      </c>
      <c r="E305" t="str" cm="1">
        <f t="array" aca="1" ref="E305" ca="1">IF(AND($A305&lt;&gt;"",$A305&lt;&gt;"fin"),IF(INDEX(Recettes!$A$2:$O$5000,$B305,E$1)="","",INDEX(Recettes!$A$2:$O$5000,$B305,E$1)),"")</f>
        <v/>
      </c>
      <c r="F305" t="str" cm="1">
        <f t="array" aca="1" ref="F305" ca="1">IF(AND($A305&lt;&gt;"",$A305&lt;&gt;"fin"),IF(INDEX(Recettes!$A$2:$O$5000,$B305,F$1)="","",INDEX(Recettes!$A$2:$O$5000,$B305,F$1)),"")</f>
        <v/>
      </c>
      <c r="G305" s="13" t="str" cm="1">
        <f t="array" aca="1" ref="G305" ca="1">IF(AND($A305&lt;&gt;"",$A305&lt;&gt;"fin"),IF(INDEX(Recettes!$A$2:$O$5000,$B305,G$1)="","",INDEX(Recettes!$A$2:$O$5000,$B305,G$1)),"")</f>
        <v/>
      </c>
      <c r="H305" s="11" t="str" cm="1">
        <f t="array" aca="1" ref="H305" ca="1">IF(AND($A305&lt;&gt;"",$A305&lt;&gt;"fin"),IF(INDEX(Recettes!$A$2:$O$5000,$B305,H$1)="","",INDEX(Recettes!$A$2:$O$5000,$B305,H$1)),"")</f>
        <v/>
      </c>
      <c r="I305" t="str" cm="1">
        <f t="array" aca="1" ref="I305" ca="1">IF(AND($A305&lt;&gt;"",$A305&lt;&gt;"fin"),IF(INDEX(Recettes!$A$2:$O$5000,$B305,I$1)="","",INDEX(Recettes!$A$2:$O$5000,$B305,I$1)),"")</f>
        <v/>
      </c>
      <c r="J305" s="81" t="str" cm="1">
        <f t="array" aca="1" ref="J305" ca="1">IF(AND($A305&lt;&gt;"",$A305&lt;&gt;"fin"),IF(INDEX(Recettes!$A$2:$O$5000,$B305,J$1)="","",INDEX(Recettes!$A$2:$O$5000,$B305,J$1)),"")</f>
        <v/>
      </c>
      <c r="K305" s="81" t="str" cm="1">
        <f t="array" aca="1" ref="K305" ca="1">IF(AND($A305&lt;&gt;"",$A305&lt;&gt;"fin"),IF(INDEX(Recettes!$A$2:$T$5000,$B305,K$1)="","",INDEX(Recettes!$A$2:$T$5000,$B305,K$1)),"")</f>
        <v/>
      </c>
      <c r="L305" s="81" t="str" cm="1">
        <f t="array" aca="1" ref="L305" ca="1">IF(AND($A305&lt;&gt;"",$A305&lt;&gt;"fin"),IF(INDEX(Recettes!$A$2:$T$5000,$B305,L$1)="","",INDEX(Recettes!$A$2:$T$5000,$B305,L$1)),"")</f>
        <v/>
      </c>
      <c r="M305" s="81" t="str" cm="1">
        <f t="array" aca="1" ref="M305" ca="1">IF(AND($A305&lt;&gt;"",$A305&lt;&gt;"fin"),IF(INDEX(Recettes!$A$2:$T$5000,$B305,M$1)="","",INDEX(Recettes!$A$2:$T$5000,$B305,M$1)),"")</f>
        <v/>
      </c>
      <c r="N305" s="81" t="str" cm="1">
        <f t="array" aca="1" ref="N305" ca="1">IF(AND($A305&lt;&gt;"",$A305&lt;&gt;"fin"),IF(INDEX(Recettes!$A$2:$T$5000,$B305,N$1)="","",INDEX(Recettes!$A$2:$T$5000,$B305,N$1)),"")</f>
        <v/>
      </c>
      <c r="O305" s="81" t="str" cm="1">
        <f t="array" aca="1" ref="O305" ca="1">IF(AND($A305&lt;&gt;"",$A305&lt;&gt;"fin"),IF(INDEX(Recettes!$A$2:$T$5000,$B305,O$1)="","",INDEX(Recettes!$A$2:$T$5000,$B305,O$1)),"")</f>
        <v/>
      </c>
      <c r="P305" s="81" t="str" cm="1">
        <f t="array" aca="1" ref="P305" ca="1">IF(AND($A305&lt;&gt;"",$A305&lt;&gt;"fin"),IF(INDEX(Recettes!$A$2:$T$5000,$B305,P$1)="","",INDEX(Recettes!$A$2:$T$5000,$B305,P$1)),"")</f>
        <v/>
      </c>
      <c r="Q305" s="81" t="str" cm="1">
        <f t="array" aca="1" ref="Q305" ca="1">IF(AND($A305&lt;&gt;"",$A305&lt;&gt;"fin"),IF(INDEX(Recettes!$A$2:$T$5000,$B305,Q$1)="","",INDEX(Recettes!$A$2:$T$5000,$B305,Q$1)),"")</f>
        <v/>
      </c>
      <c r="R305" s="81" t="str" cm="1">
        <f t="array" aca="1" ref="R305" ca="1">IF(AND($A305&lt;&gt;"",$A305&lt;&gt;"fin"),IF(INDEX(Recettes!$A$2:$T$5000,$B305,R$1)="","",INDEX(Recettes!$A$2:$T$5000,$B305,R$1)),"")</f>
        <v/>
      </c>
      <c r="S305" s="81" t="str" cm="1">
        <f t="array" aca="1" ref="S305" ca="1">IF(AND($A305&lt;&gt;"",$A305&lt;&gt;"fin"),IF(INDEX(Recettes!$A$2:$T$5000,$B305,S$1)="","",INDEX(Recettes!$A$2:$T$5000,$B305,S$1)),"")</f>
        <v/>
      </c>
      <c r="T305" s="81" t="str" cm="1">
        <f t="array" aca="1" ref="T305" ca="1">IF(AND($A305&lt;&gt;"",$A305&lt;&gt;"fin"),IF(INDEX(Recettes!$A$2:$T$5000,$B305,T$1)="","",INDEX(Recettes!$A$2:$T$5000,$B305,T$1)),"")</f>
        <v/>
      </c>
    </row>
    <row r="306" spans="1:20" x14ac:dyDescent="0.25">
      <c r="A306" t="str">
        <f ca="1">IF(OR(A305="",A305="fin"),"",IF(ISNA(MATCH($F$3,OFFSET(Recettes!$F$2:$F$5000,B305,0),0)),"fin",MATCH($F$3,OFFSET(Recettes!$F$2:$F$5000,B305,0),0)))</f>
        <v/>
      </c>
      <c r="B306" t="str">
        <f t="shared" ca="1" si="4"/>
        <v/>
      </c>
      <c r="D306" s="79" t="str" cm="1">
        <f t="array" aca="1" ref="D306" ca="1">IF(AND($A306&lt;&gt;"",$A306&lt;&gt;"fin"),IF(INDEX(Recettes!$A$2:$O$5000,$B306,D$1)="","",INDEX(Recettes!$A$2:$O$5000,$B306,D$1)),"")</f>
        <v/>
      </c>
      <c r="E306" t="str" cm="1">
        <f t="array" aca="1" ref="E306" ca="1">IF(AND($A306&lt;&gt;"",$A306&lt;&gt;"fin"),IF(INDEX(Recettes!$A$2:$O$5000,$B306,E$1)="","",INDEX(Recettes!$A$2:$O$5000,$B306,E$1)),"")</f>
        <v/>
      </c>
      <c r="F306" t="str" cm="1">
        <f t="array" aca="1" ref="F306" ca="1">IF(AND($A306&lt;&gt;"",$A306&lt;&gt;"fin"),IF(INDEX(Recettes!$A$2:$O$5000,$B306,F$1)="","",INDEX(Recettes!$A$2:$O$5000,$B306,F$1)),"")</f>
        <v/>
      </c>
      <c r="G306" s="13" t="str" cm="1">
        <f t="array" aca="1" ref="G306" ca="1">IF(AND($A306&lt;&gt;"",$A306&lt;&gt;"fin"),IF(INDEX(Recettes!$A$2:$O$5000,$B306,G$1)="","",INDEX(Recettes!$A$2:$O$5000,$B306,G$1)),"")</f>
        <v/>
      </c>
      <c r="H306" s="11" t="str" cm="1">
        <f t="array" aca="1" ref="H306" ca="1">IF(AND($A306&lt;&gt;"",$A306&lt;&gt;"fin"),IF(INDEX(Recettes!$A$2:$O$5000,$B306,H$1)="","",INDEX(Recettes!$A$2:$O$5000,$B306,H$1)),"")</f>
        <v/>
      </c>
      <c r="I306" t="str" cm="1">
        <f t="array" aca="1" ref="I306" ca="1">IF(AND($A306&lt;&gt;"",$A306&lt;&gt;"fin"),IF(INDEX(Recettes!$A$2:$O$5000,$B306,I$1)="","",INDEX(Recettes!$A$2:$O$5000,$B306,I$1)),"")</f>
        <v/>
      </c>
      <c r="J306" s="81" t="str" cm="1">
        <f t="array" aca="1" ref="J306" ca="1">IF(AND($A306&lt;&gt;"",$A306&lt;&gt;"fin"),IF(INDEX(Recettes!$A$2:$O$5000,$B306,J$1)="","",INDEX(Recettes!$A$2:$O$5000,$B306,J$1)),"")</f>
        <v/>
      </c>
      <c r="K306" s="81" t="str" cm="1">
        <f t="array" aca="1" ref="K306" ca="1">IF(AND($A306&lt;&gt;"",$A306&lt;&gt;"fin"),IF(INDEX(Recettes!$A$2:$T$5000,$B306,K$1)="","",INDEX(Recettes!$A$2:$T$5000,$B306,K$1)),"")</f>
        <v/>
      </c>
      <c r="L306" s="81" t="str" cm="1">
        <f t="array" aca="1" ref="L306" ca="1">IF(AND($A306&lt;&gt;"",$A306&lt;&gt;"fin"),IF(INDEX(Recettes!$A$2:$T$5000,$B306,L$1)="","",INDEX(Recettes!$A$2:$T$5000,$B306,L$1)),"")</f>
        <v/>
      </c>
      <c r="M306" s="81" t="str" cm="1">
        <f t="array" aca="1" ref="M306" ca="1">IF(AND($A306&lt;&gt;"",$A306&lt;&gt;"fin"),IF(INDEX(Recettes!$A$2:$T$5000,$B306,M$1)="","",INDEX(Recettes!$A$2:$T$5000,$B306,M$1)),"")</f>
        <v/>
      </c>
      <c r="N306" s="81" t="str" cm="1">
        <f t="array" aca="1" ref="N306" ca="1">IF(AND($A306&lt;&gt;"",$A306&lt;&gt;"fin"),IF(INDEX(Recettes!$A$2:$T$5000,$B306,N$1)="","",INDEX(Recettes!$A$2:$T$5000,$B306,N$1)),"")</f>
        <v/>
      </c>
      <c r="O306" s="81" t="str" cm="1">
        <f t="array" aca="1" ref="O306" ca="1">IF(AND($A306&lt;&gt;"",$A306&lt;&gt;"fin"),IF(INDEX(Recettes!$A$2:$T$5000,$B306,O$1)="","",INDEX(Recettes!$A$2:$T$5000,$B306,O$1)),"")</f>
        <v/>
      </c>
      <c r="P306" s="81" t="str" cm="1">
        <f t="array" aca="1" ref="P306" ca="1">IF(AND($A306&lt;&gt;"",$A306&lt;&gt;"fin"),IF(INDEX(Recettes!$A$2:$T$5000,$B306,P$1)="","",INDEX(Recettes!$A$2:$T$5000,$B306,P$1)),"")</f>
        <v/>
      </c>
      <c r="Q306" s="81" t="str" cm="1">
        <f t="array" aca="1" ref="Q306" ca="1">IF(AND($A306&lt;&gt;"",$A306&lt;&gt;"fin"),IF(INDEX(Recettes!$A$2:$T$5000,$B306,Q$1)="","",INDEX(Recettes!$A$2:$T$5000,$B306,Q$1)),"")</f>
        <v/>
      </c>
      <c r="R306" s="81" t="str" cm="1">
        <f t="array" aca="1" ref="R306" ca="1">IF(AND($A306&lt;&gt;"",$A306&lt;&gt;"fin"),IF(INDEX(Recettes!$A$2:$T$5000,$B306,R$1)="","",INDEX(Recettes!$A$2:$T$5000,$B306,R$1)),"")</f>
        <v/>
      </c>
      <c r="S306" s="81" t="str" cm="1">
        <f t="array" aca="1" ref="S306" ca="1">IF(AND($A306&lt;&gt;"",$A306&lt;&gt;"fin"),IF(INDEX(Recettes!$A$2:$T$5000,$B306,S$1)="","",INDEX(Recettes!$A$2:$T$5000,$B306,S$1)),"")</f>
        <v/>
      </c>
      <c r="T306" s="81" t="str" cm="1">
        <f t="array" aca="1" ref="T306" ca="1">IF(AND($A306&lt;&gt;"",$A306&lt;&gt;"fin"),IF(INDEX(Recettes!$A$2:$T$5000,$B306,T$1)="","",INDEX(Recettes!$A$2:$T$5000,$B306,T$1)),"")</f>
        <v/>
      </c>
    </row>
    <row r="307" spans="1:20" x14ac:dyDescent="0.25">
      <c r="A307" t="str">
        <f ca="1">IF(OR(A306="",A306="fin"),"",IF(ISNA(MATCH($F$3,OFFSET(Recettes!$F$2:$F$5000,B306,0),0)),"fin",MATCH($F$3,OFFSET(Recettes!$F$2:$F$5000,B306,0),0)))</f>
        <v/>
      </c>
      <c r="B307" t="str">
        <f t="shared" ca="1" si="4"/>
        <v/>
      </c>
      <c r="D307" s="79" t="str" cm="1">
        <f t="array" aca="1" ref="D307" ca="1">IF(AND($A307&lt;&gt;"",$A307&lt;&gt;"fin"),IF(INDEX(Recettes!$A$2:$O$5000,$B307,D$1)="","",INDEX(Recettes!$A$2:$O$5000,$B307,D$1)),"")</f>
        <v/>
      </c>
      <c r="E307" t="str" cm="1">
        <f t="array" aca="1" ref="E307" ca="1">IF(AND($A307&lt;&gt;"",$A307&lt;&gt;"fin"),IF(INDEX(Recettes!$A$2:$O$5000,$B307,E$1)="","",INDEX(Recettes!$A$2:$O$5000,$B307,E$1)),"")</f>
        <v/>
      </c>
      <c r="F307" t="str" cm="1">
        <f t="array" aca="1" ref="F307" ca="1">IF(AND($A307&lt;&gt;"",$A307&lt;&gt;"fin"),IF(INDEX(Recettes!$A$2:$O$5000,$B307,F$1)="","",INDEX(Recettes!$A$2:$O$5000,$B307,F$1)),"")</f>
        <v/>
      </c>
      <c r="G307" s="13" t="str" cm="1">
        <f t="array" aca="1" ref="G307" ca="1">IF(AND($A307&lt;&gt;"",$A307&lt;&gt;"fin"),IF(INDEX(Recettes!$A$2:$O$5000,$B307,G$1)="","",INDEX(Recettes!$A$2:$O$5000,$B307,G$1)),"")</f>
        <v/>
      </c>
      <c r="H307" s="11" t="str" cm="1">
        <f t="array" aca="1" ref="H307" ca="1">IF(AND($A307&lt;&gt;"",$A307&lt;&gt;"fin"),IF(INDEX(Recettes!$A$2:$O$5000,$B307,H$1)="","",INDEX(Recettes!$A$2:$O$5000,$B307,H$1)),"")</f>
        <v/>
      </c>
      <c r="I307" t="str" cm="1">
        <f t="array" aca="1" ref="I307" ca="1">IF(AND($A307&lt;&gt;"",$A307&lt;&gt;"fin"),IF(INDEX(Recettes!$A$2:$O$5000,$B307,I$1)="","",INDEX(Recettes!$A$2:$O$5000,$B307,I$1)),"")</f>
        <v/>
      </c>
      <c r="J307" s="81" t="str" cm="1">
        <f t="array" aca="1" ref="J307" ca="1">IF(AND($A307&lt;&gt;"",$A307&lt;&gt;"fin"),IF(INDEX(Recettes!$A$2:$O$5000,$B307,J$1)="","",INDEX(Recettes!$A$2:$O$5000,$B307,J$1)),"")</f>
        <v/>
      </c>
      <c r="K307" s="81" t="str" cm="1">
        <f t="array" aca="1" ref="K307" ca="1">IF(AND($A307&lt;&gt;"",$A307&lt;&gt;"fin"),IF(INDEX(Recettes!$A$2:$T$5000,$B307,K$1)="","",INDEX(Recettes!$A$2:$T$5000,$B307,K$1)),"")</f>
        <v/>
      </c>
      <c r="L307" s="81" t="str" cm="1">
        <f t="array" aca="1" ref="L307" ca="1">IF(AND($A307&lt;&gt;"",$A307&lt;&gt;"fin"),IF(INDEX(Recettes!$A$2:$T$5000,$B307,L$1)="","",INDEX(Recettes!$A$2:$T$5000,$B307,L$1)),"")</f>
        <v/>
      </c>
      <c r="M307" s="81" t="str" cm="1">
        <f t="array" aca="1" ref="M307" ca="1">IF(AND($A307&lt;&gt;"",$A307&lt;&gt;"fin"),IF(INDEX(Recettes!$A$2:$T$5000,$B307,M$1)="","",INDEX(Recettes!$A$2:$T$5000,$B307,M$1)),"")</f>
        <v/>
      </c>
      <c r="N307" s="81" t="str" cm="1">
        <f t="array" aca="1" ref="N307" ca="1">IF(AND($A307&lt;&gt;"",$A307&lt;&gt;"fin"),IF(INDEX(Recettes!$A$2:$T$5000,$B307,N$1)="","",INDEX(Recettes!$A$2:$T$5000,$B307,N$1)),"")</f>
        <v/>
      </c>
      <c r="O307" s="81" t="str" cm="1">
        <f t="array" aca="1" ref="O307" ca="1">IF(AND($A307&lt;&gt;"",$A307&lt;&gt;"fin"),IF(INDEX(Recettes!$A$2:$T$5000,$B307,O$1)="","",INDEX(Recettes!$A$2:$T$5000,$B307,O$1)),"")</f>
        <v/>
      </c>
      <c r="P307" s="81" t="str" cm="1">
        <f t="array" aca="1" ref="P307" ca="1">IF(AND($A307&lt;&gt;"",$A307&lt;&gt;"fin"),IF(INDEX(Recettes!$A$2:$T$5000,$B307,P$1)="","",INDEX(Recettes!$A$2:$T$5000,$B307,P$1)),"")</f>
        <v/>
      </c>
      <c r="Q307" s="81" t="str" cm="1">
        <f t="array" aca="1" ref="Q307" ca="1">IF(AND($A307&lt;&gt;"",$A307&lt;&gt;"fin"),IF(INDEX(Recettes!$A$2:$T$5000,$B307,Q$1)="","",INDEX(Recettes!$A$2:$T$5000,$B307,Q$1)),"")</f>
        <v/>
      </c>
      <c r="R307" s="81" t="str" cm="1">
        <f t="array" aca="1" ref="R307" ca="1">IF(AND($A307&lt;&gt;"",$A307&lt;&gt;"fin"),IF(INDEX(Recettes!$A$2:$T$5000,$B307,R$1)="","",INDEX(Recettes!$A$2:$T$5000,$B307,R$1)),"")</f>
        <v/>
      </c>
      <c r="S307" s="81" t="str" cm="1">
        <f t="array" aca="1" ref="S307" ca="1">IF(AND($A307&lt;&gt;"",$A307&lt;&gt;"fin"),IF(INDEX(Recettes!$A$2:$T$5000,$B307,S$1)="","",INDEX(Recettes!$A$2:$T$5000,$B307,S$1)),"")</f>
        <v/>
      </c>
      <c r="T307" s="81" t="str" cm="1">
        <f t="array" aca="1" ref="T307" ca="1">IF(AND($A307&lt;&gt;"",$A307&lt;&gt;"fin"),IF(INDEX(Recettes!$A$2:$T$5000,$B307,T$1)="","",INDEX(Recettes!$A$2:$T$5000,$B307,T$1)),"")</f>
        <v/>
      </c>
    </row>
    <row r="308" spans="1:20" x14ac:dyDescent="0.25">
      <c r="A308" t="str">
        <f ca="1">IF(OR(A307="",A307="fin"),"",IF(ISNA(MATCH($F$3,OFFSET(Recettes!$F$2:$F$5000,B307,0),0)),"fin",MATCH($F$3,OFFSET(Recettes!$F$2:$F$5000,B307,0),0)))</f>
        <v/>
      </c>
      <c r="B308" t="str">
        <f t="shared" ca="1" si="4"/>
        <v/>
      </c>
      <c r="D308" s="79" t="str" cm="1">
        <f t="array" aca="1" ref="D308" ca="1">IF(AND($A308&lt;&gt;"",$A308&lt;&gt;"fin"),IF(INDEX(Recettes!$A$2:$O$5000,$B308,D$1)="","",INDEX(Recettes!$A$2:$O$5000,$B308,D$1)),"")</f>
        <v/>
      </c>
      <c r="E308" t="str" cm="1">
        <f t="array" aca="1" ref="E308" ca="1">IF(AND($A308&lt;&gt;"",$A308&lt;&gt;"fin"),IF(INDEX(Recettes!$A$2:$O$5000,$B308,E$1)="","",INDEX(Recettes!$A$2:$O$5000,$B308,E$1)),"")</f>
        <v/>
      </c>
      <c r="F308" t="str" cm="1">
        <f t="array" aca="1" ref="F308" ca="1">IF(AND($A308&lt;&gt;"",$A308&lt;&gt;"fin"),IF(INDEX(Recettes!$A$2:$O$5000,$B308,F$1)="","",INDEX(Recettes!$A$2:$O$5000,$B308,F$1)),"")</f>
        <v/>
      </c>
      <c r="G308" s="13" t="str" cm="1">
        <f t="array" aca="1" ref="G308" ca="1">IF(AND($A308&lt;&gt;"",$A308&lt;&gt;"fin"),IF(INDEX(Recettes!$A$2:$O$5000,$B308,G$1)="","",INDEX(Recettes!$A$2:$O$5000,$B308,G$1)),"")</f>
        <v/>
      </c>
      <c r="H308" s="11" t="str" cm="1">
        <f t="array" aca="1" ref="H308" ca="1">IF(AND($A308&lt;&gt;"",$A308&lt;&gt;"fin"),IF(INDEX(Recettes!$A$2:$O$5000,$B308,H$1)="","",INDEX(Recettes!$A$2:$O$5000,$B308,H$1)),"")</f>
        <v/>
      </c>
      <c r="I308" t="str" cm="1">
        <f t="array" aca="1" ref="I308" ca="1">IF(AND($A308&lt;&gt;"",$A308&lt;&gt;"fin"),IF(INDEX(Recettes!$A$2:$O$5000,$B308,I$1)="","",INDEX(Recettes!$A$2:$O$5000,$B308,I$1)),"")</f>
        <v/>
      </c>
      <c r="J308" s="81" t="str" cm="1">
        <f t="array" aca="1" ref="J308" ca="1">IF(AND($A308&lt;&gt;"",$A308&lt;&gt;"fin"),IF(INDEX(Recettes!$A$2:$O$5000,$B308,J$1)="","",INDEX(Recettes!$A$2:$O$5000,$B308,J$1)),"")</f>
        <v/>
      </c>
      <c r="K308" s="81" t="str" cm="1">
        <f t="array" aca="1" ref="K308" ca="1">IF(AND($A308&lt;&gt;"",$A308&lt;&gt;"fin"),IF(INDEX(Recettes!$A$2:$T$5000,$B308,K$1)="","",INDEX(Recettes!$A$2:$T$5000,$B308,K$1)),"")</f>
        <v/>
      </c>
      <c r="L308" s="81" t="str" cm="1">
        <f t="array" aca="1" ref="L308" ca="1">IF(AND($A308&lt;&gt;"",$A308&lt;&gt;"fin"),IF(INDEX(Recettes!$A$2:$T$5000,$B308,L$1)="","",INDEX(Recettes!$A$2:$T$5000,$B308,L$1)),"")</f>
        <v/>
      </c>
      <c r="M308" s="81" t="str" cm="1">
        <f t="array" aca="1" ref="M308" ca="1">IF(AND($A308&lt;&gt;"",$A308&lt;&gt;"fin"),IF(INDEX(Recettes!$A$2:$T$5000,$B308,M$1)="","",INDEX(Recettes!$A$2:$T$5000,$B308,M$1)),"")</f>
        <v/>
      </c>
      <c r="N308" s="81" t="str" cm="1">
        <f t="array" aca="1" ref="N308" ca="1">IF(AND($A308&lt;&gt;"",$A308&lt;&gt;"fin"),IF(INDEX(Recettes!$A$2:$T$5000,$B308,N$1)="","",INDEX(Recettes!$A$2:$T$5000,$B308,N$1)),"")</f>
        <v/>
      </c>
      <c r="O308" s="81" t="str" cm="1">
        <f t="array" aca="1" ref="O308" ca="1">IF(AND($A308&lt;&gt;"",$A308&lt;&gt;"fin"),IF(INDEX(Recettes!$A$2:$T$5000,$B308,O$1)="","",INDEX(Recettes!$A$2:$T$5000,$B308,O$1)),"")</f>
        <v/>
      </c>
      <c r="P308" s="81" t="str" cm="1">
        <f t="array" aca="1" ref="P308" ca="1">IF(AND($A308&lt;&gt;"",$A308&lt;&gt;"fin"),IF(INDEX(Recettes!$A$2:$T$5000,$B308,P$1)="","",INDEX(Recettes!$A$2:$T$5000,$B308,P$1)),"")</f>
        <v/>
      </c>
      <c r="Q308" s="81" t="str" cm="1">
        <f t="array" aca="1" ref="Q308" ca="1">IF(AND($A308&lt;&gt;"",$A308&lt;&gt;"fin"),IF(INDEX(Recettes!$A$2:$T$5000,$B308,Q$1)="","",INDEX(Recettes!$A$2:$T$5000,$B308,Q$1)),"")</f>
        <v/>
      </c>
      <c r="R308" s="81" t="str" cm="1">
        <f t="array" aca="1" ref="R308" ca="1">IF(AND($A308&lt;&gt;"",$A308&lt;&gt;"fin"),IF(INDEX(Recettes!$A$2:$T$5000,$B308,R$1)="","",INDEX(Recettes!$A$2:$T$5000,$B308,R$1)),"")</f>
        <v/>
      </c>
      <c r="S308" s="81" t="str" cm="1">
        <f t="array" aca="1" ref="S308" ca="1">IF(AND($A308&lt;&gt;"",$A308&lt;&gt;"fin"),IF(INDEX(Recettes!$A$2:$T$5000,$B308,S$1)="","",INDEX(Recettes!$A$2:$T$5000,$B308,S$1)),"")</f>
        <v/>
      </c>
      <c r="T308" s="81" t="str" cm="1">
        <f t="array" aca="1" ref="T308" ca="1">IF(AND($A308&lt;&gt;"",$A308&lt;&gt;"fin"),IF(INDEX(Recettes!$A$2:$T$5000,$B308,T$1)="","",INDEX(Recettes!$A$2:$T$5000,$B308,T$1)),"")</f>
        <v/>
      </c>
    </row>
    <row r="309" spans="1:20" x14ac:dyDescent="0.25">
      <c r="A309" t="str">
        <f ca="1">IF(OR(A308="",A308="fin"),"",IF(ISNA(MATCH($F$3,OFFSET(Recettes!$F$2:$F$5000,B308,0),0)),"fin",MATCH($F$3,OFFSET(Recettes!$F$2:$F$5000,B308,0),0)))</f>
        <v/>
      </c>
      <c r="B309" t="str">
        <f t="shared" ca="1" si="4"/>
        <v/>
      </c>
      <c r="D309" s="79" t="str" cm="1">
        <f t="array" aca="1" ref="D309" ca="1">IF(AND($A309&lt;&gt;"",$A309&lt;&gt;"fin"),IF(INDEX(Recettes!$A$2:$O$5000,$B309,D$1)="","",INDEX(Recettes!$A$2:$O$5000,$B309,D$1)),"")</f>
        <v/>
      </c>
      <c r="E309" t="str" cm="1">
        <f t="array" aca="1" ref="E309" ca="1">IF(AND($A309&lt;&gt;"",$A309&lt;&gt;"fin"),IF(INDEX(Recettes!$A$2:$O$5000,$B309,E$1)="","",INDEX(Recettes!$A$2:$O$5000,$B309,E$1)),"")</f>
        <v/>
      </c>
      <c r="F309" t="str" cm="1">
        <f t="array" aca="1" ref="F309" ca="1">IF(AND($A309&lt;&gt;"",$A309&lt;&gt;"fin"),IF(INDEX(Recettes!$A$2:$O$5000,$B309,F$1)="","",INDEX(Recettes!$A$2:$O$5000,$B309,F$1)),"")</f>
        <v/>
      </c>
      <c r="G309" s="13" t="str" cm="1">
        <f t="array" aca="1" ref="G309" ca="1">IF(AND($A309&lt;&gt;"",$A309&lt;&gt;"fin"),IF(INDEX(Recettes!$A$2:$O$5000,$B309,G$1)="","",INDEX(Recettes!$A$2:$O$5000,$B309,G$1)),"")</f>
        <v/>
      </c>
      <c r="H309" s="11" t="str" cm="1">
        <f t="array" aca="1" ref="H309" ca="1">IF(AND($A309&lt;&gt;"",$A309&lt;&gt;"fin"),IF(INDEX(Recettes!$A$2:$O$5000,$B309,H$1)="","",INDEX(Recettes!$A$2:$O$5000,$B309,H$1)),"")</f>
        <v/>
      </c>
      <c r="I309" t="str" cm="1">
        <f t="array" aca="1" ref="I309" ca="1">IF(AND($A309&lt;&gt;"",$A309&lt;&gt;"fin"),IF(INDEX(Recettes!$A$2:$O$5000,$B309,I$1)="","",INDEX(Recettes!$A$2:$O$5000,$B309,I$1)),"")</f>
        <v/>
      </c>
      <c r="J309" s="81" t="str" cm="1">
        <f t="array" aca="1" ref="J309" ca="1">IF(AND($A309&lt;&gt;"",$A309&lt;&gt;"fin"),IF(INDEX(Recettes!$A$2:$O$5000,$B309,J$1)="","",INDEX(Recettes!$A$2:$O$5000,$B309,J$1)),"")</f>
        <v/>
      </c>
      <c r="K309" s="81" t="str" cm="1">
        <f t="array" aca="1" ref="K309" ca="1">IF(AND($A309&lt;&gt;"",$A309&lt;&gt;"fin"),IF(INDEX(Recettes!$A$2:$T$5000,$B309,K$1)="","",INDEX(Recettes!$A$2:$T$5000,$B309,K$1)),"")</f>
        <v/>
      </c>
      <c r="L309" s="81" t="str" cm="1">
        <f t="array" aca="1" ref="L309" ca="1">IF(AND($A309&lt;&gt;"",$A309&lt;&gt;"fin"),IF(INDEX(Recettes!$A$2:$T$5000,$B309,L$1)="","",INDEX(Recettes!$A$2:$T$5000,$B309,L$1)),"")</f>
        <v/>
      </c>
      <c r="M309" s="81" t="str" cm="1">
        <f t="array" aca="1" ref="M309" ca="1">IF(AND($A309&lt;&gt;"",$A309&lt;&gt;"fin"),IF(INDEX(Recettes!$A$2:$T$5000,$B309,M$1)="","",INDEX(Recettes!$A$2:$T$5000,$B309,M$1)),"")</f>
        <v/>
      </c>
      <c r="N309" s="81" t="str" cm="1">
        <f t="array" aca="1" ref="N309" ca="1">IF(AND($A309&lt;&gt;"",$A309&lt;&gt;"fin"),IF(INDEX(Recettes!$A$2:$T$5000,$B309,N$1)="","",INDEX(Recettes!$A$2:$T$5000,$B309,N$1)),"")</f>
        <v/>
      </c>
      <c r="O309" s="81" t="str" cm="1">
        <f t="array" aca="1" ref="O309" ca="1">IF(AND($A309&lt;&gt;"",$A309&lt;&gt;"fin"),IF(INDEX(Recettes!$A$2:$T$5000,$B309,O$1)="","",INDEX(Recettes!$A$2:$T$5000,$B309,O$1)),"")</f>
        <v/>
      </c>
      <c r="P309" s="81" t="str" cm="1">
        <f t="array" aca="1" ref="P309" ca="1">IF(AND($A309&lt;&gt;"",$A309&lt;&gt;"fin"),IF(INDEX(Recettes!$A$2:$T$5000,$B309,P$1)="","",INDEX(Recettes!$A$2:$T$5000,$B309,P$1)),"")</f>
        <v/>
      </c>
      <c r="Q309" s="81" t="str" cm="1">
        <f t="array" aca="1" ref="Q309" ca="1">IF(AND($A309&lt;&gt;"",$A309&lt;&gt;"fin"),IF(INDEX(Recettes!$A$2:$T$5000,$B309,Q$1)="","",INDEX(Recettes!$A$2:$T$5000,$B309,Q$1)),"")</f>
        <v/>
      </c>
      <c r="R309" s="81" t="str" cm="1">
        <f t="array" aca="1" ref="R309" ca="1">IF(AND($A309&lt;&gt;"",$A309&lt;&gt;"fin"),IF(INDEX(Recettes!$A$2:$T$5000,$B309,R$1)="","",INDEX(Recettes!$A$2:$T$5000,$B309,R$1)),"")</f>
        <v/>
      </c>
      <c r="S309" s="81" t="str" cm="1">
        <f t="array" aca="1" ref="S309" ca="1">IF(AND($A309&lt;&gt;"",$A309&lt;&gt;"fin"),IF(INDEX(Recettes!$A$2:$T$5000,$B309,S$1)="","",INDEX(Recettes!$A$2:$T$5000,$B309,S$1)),"")</f>
        <v/>
      </c>
      <c r="T309" s="81" t="str" cm="1">
        <f t="array" aca="1" ref="T309" ca="1">IF(AND($A309&lt;&gt;"",$A309&lt;&gt;"fin"),IF(INDEX(Recettes!$A$2:$T$5000,$B309,T$1)="","",INDEX(Recettes!$A$2:$T$5000,$B309,T$1)),"")</f>
        <v/>
      </c>
    </row>
    <row r="310" spans="1:20" x14ac:dyDescent="0.25">
      <c r="A310" t="str">
        <f ca="1">IF(OR(A309="",A309="fin"),"",IF(ISNA(MATCH($F$3,OFFSET(Recettes!$F$2:$F$5000,B309,0),0)),"fin",MATCH($F$3,OFFSET(Recettes!$F$2:$F$5000,B309,0),0)))</f>
        <v/>
      </c>
      <c r="B310" t="str">
        <f t="shared" ca="1" si="4"/>
        <v/>
      </c>
      <c r="D310" s="79" t="str" cm="1">
        <f t="array" aca="1" ref="D310" ca="1">IF(AND($A310&lt;&gt;"",$A310&lt;&gt;"fin"),IF(INDEX(Recettes!$A$2:$O$5000,$B310,D$1)="","",INDEX(Recettes!$A$2:$O$5000,$B310,D$1)),"")</f>
        <v/>
      </c>
      <c r="E310" t="str" cm="1">
        <f t="array" aca="1" ref="E310" ca="1">IF(AND($A310&lt;&gt;"",$A310&lt;&gt;"fin"),IF(INDEX(Recettes!$A$2:$O$5000,$B310,E$1)="","",INDEX(Recettes!$A$2:$O$5000,$B310,E$1)),"")</f>
        <v/>
      </c>
      <c r="F310" t="str" cm="1">
        <f t="array" aca="1" ref="F310" ca="1">IF(AND($A310&lt;&gt;"",$A310&lt;&gt;"fin"),IF(INDEX(Recettes!$A$2:$O$5000,$B310,F$1)="","",INDEX(Recettes!$A$2:$O$5000,$B310,F$1)),"")</f>
        <v/>
      </c>
      <c r="G310" s="13" t="str" cm="1">
        <f t="array" aca="1" ref="G310" ca="1">IF(AND($A310&lt;&gt;"",$A310&lt;&gt;"fin"),IF(INDEX(Recettes!$A$2:$O$5000,$B310,G$1)="","",INDEX(Recettes!$A$2:$O$5000,$B310,G$1)),"")</f>
        <v/>
      </c>
      <c r="H310" s="11" t="str" cm="1">
        <f t="array" aca="1" ref="H310" ca="1">IF(AND($A310&lt;&gt;"",$A310&lt;&gt;"fin"),IF(INDEX(Recettes!$A$2:$O$5000,$B310,H$1)="","",INDEX(Recettes!$A$2:$O$5000,$B310,H$1)),"")</f>
        <v/>
      </c>
      <c r="I310" t="str" cm="1">
        <f t="array" aca="1" ref="I310" ca="1">IF(AND($A310&lt;&gt;"",$A310&lt;&gt;"fin"),IF(INDEX(Recettes!$A$2:$O$5000,$B310,I$1)="","",INDEX(Recettes!$A$2:$O$5000,$B310,I$1)),"")</f>
        <v/>
      </c>
      <c r="J310" s="81" t="str" cm="1">
        <f t="array" aca="1" ref="J310" ca="1">IF(AND($A310&lt;&gt;"",$A310&lt;&gt;"fin"),IF(INDEX(Recettes!$A$2:$O$5000,$B310,J$1)="","",INDEX(Recettes!$A$2:$O$5000,$B310,J$1)),"")</f>
        <v/>
      </c>
      <c r="K310" s="81" t="str" cm="1">
        <f t="array" aca="1" ref="K310" ca="1">IF(AND($A310&lt;&gt;"",$A310&lt;&gt;"fin"),IF(INDEX(Recettes!$A$2:$T$5000,$B310,K$1)="","",INDEX(Recettes!$A$2:$T$5000,$B310,K$1)),"")</f>
        <v/>
      </c>
      <c r="L310" s="81" t="str" cm="1">
        <f t="array" aca="1" ref="L310" ca="1">IF(AND($A310&lt;&gt;"",$A310&lt;&gt;"fin"),IF(INDEX(Recettes!$A$2:$T$5000,$B310,L$1)="","",INDEX(Recettes!$A$2:$T$5000,$B310,L$1)),"")</f>
        <v/>
      </c>
      <c r="M310" s="81" t="str" cm="1">
        <f t="array" aca="1" ref="M310" ca="1">IF(AND($A310&lt;&gt;"",$A310&lt;&gt;"fin"),IF(INDEX(Recettes!$A$2:$T$5000,$B310,M$1)="","",INDEX(Recettes!$A$2:$T$5000,$B310,M$1)),"")</f>
        <v/>
      </c>
      <c r="N310" s="81" t="str" cm="1">
        <f t="array" aca="1" ref="N310" ca="1">IF(AND($A310&lt;&gt;"",$A310&lt;&gt;"fin"),IF(INDEX(Recettes!$A$2:$T$5000,$B310,N$1)="","",INDEX(Recettes!$A$2:$T$5000,$B310,N$1)),"")</f>
        <v/>
      </c>
      <c r="O310" s="81" t="str" cm="1">
        <f t="array" aca="1" ref="O310" ca="1">IF(AND($A310&lt;&gt;"",$A310&lt;&gt;"fin"),IF(INDEX(Recettes!$A$2:$T$5000,$B310,O$1)="","",INDEX(Recettes!$A$2:$T$5000,$B310,O$1)),"")</f>
        <v/>
      </c>
      <c r="P310" s="81" t="str" cm="1">
        <f t="array" aca="1" ref="P310" ca="1">IF(AND($A310&lt;&gt;"",$A310&lt;&gt;"fin"),IF(INDEX(Recettes!$A$2:$T$5000,$B310,P$1)="","",INDEX(Recettes!$A$2:$T$5000,$B310,P$1)),"")</f>
        <v/>
      </c>
      <c r="Q310" s="81" t="str" cm="1">
        <f t="array" aca="1" ref="Q310" ca="1">IF(AND($A310&lt;&gt;"",$A310&lt;&gt;"fin"),IF(INDEX(Recettes!$A$2:$T$5000,$B310,Q$1)="","",INDEX(Recettes!$A$2:$T$5000,$B310,Q$1)),"")</f>
        <v/>
      </c>
      <c r="R310" s="81" t="str" cm="1">
        <f t="array" aca="1" ref="R310" ca="1">IF(AND($A310&lt;&gt;"",$A310&lt;&gt;"fin"),IF(INDEX(Recettes!$A$2:$T$5000,$B310,R$1)="","",INDEX(Recettes!$A$2:$T$5000,$B310,R$1)),"")</f>
        <v/>
      </c>
      <c r="S310" s="81" t="str" cm="1">
        <f t="array" aca="1" ref="S310" ca="1">IF(AND($A310&lt;&gt;"",$A310&lt;&gt;"fin"),IF(INDEX(Recettes!$A$2:$T$5000,$B310,S$1)="","",INDEX(Recettes!$A$2:$T$5000,$B310,S$1)),"")</f>
        <v/>
      </c>
      <c r="T310" s="81" t="str" cm="1">
        <f t="array" aca="1" ref="T310" ca="1">IF(AND($A310&lt;&gt;"",$A310&lt;&gt;"fin"),IF(INDEX(Recettes!$A$2:$T$5000,$B310,T$1)="","",INDEX(Recettes!$A$2:$T$5000,$B310,T$1)),"")</f>
        <v/>
      </c>
    </row>
    <row r="311" spans="1:20" x14ac:dyDescent="0.25">
      <c r="A311" t="str">
        <f ca="1">IF(OR(A310="",A310="fin"),"",IF(ISNA(MATCH($F$3,OFFSET(Recettes!$F$2:$F$5000,B310,0),0)),"fin",MATCH($F$3,OFFSET(Recettes!$F$2:$F$5000,B310,0),0)))</f>
        <v/>
      </c>
      <c r="B311" t="str">
        <f t="shared" ca="1" si="4"/>
        <v/>
      </c>
      <c r="D311" s="79" t="str" cm="1">
        <f t="array" aca="1" ref="D311" ca="1">IF(AND($A311&lt;&gt;"",$A311&lt;&gt;"fin"),IF(INDEX(Recettes!$A$2:$O$5000,$B311,D$1)="","",INDEX(Recettes!$A$2:$O$5000,$B311,D$1)),"")</f>
        <v/>
      </c>
      <c r="E311" t="str" cm="1">
        <f t="array" aca="1" ref="E311" ca="1">IF(AND($A311&lt;&gt;"",$A311&lt;&gt;"fin"),IF(INDEX(Recettes!$A$2:$O$5000,$B311,E$1)="","",INDEX(Recettes!$A$2:$O$5000,$B311,E$1)),"")</f>
        <v/>
      </c>
      <c r="F311" t="str" cm="1">
        <f t="array" aca="1" ref="F311" ca="1">IF(AND($A311&lt;&gt;"",$A311&lt;&gt;"fin"),IF(INDEX(Recettes!$A$2:$O$5000,$B311,F$1)="","",INDEX(Recettes!$A$2:$O$5000,$B311,F$1)),"")</f>
        <v/>
      </c>
      <c r="G311" s="13" t="str" cm="1">
        <f t="array" aca="1" ref="G311" ca="1">IF(AND($A311&lt;&gt;"",$A311&lt;&gt;"fin"),IF(INDEX(Recettes!$A$2:$O$5000,$B311,G$1)="","",INDEX(Recettes!$A$2:$O$5000,$B311,G$1)),"")</f>
        <v/>
      </c>
      <c r="H311" s="11" t="str" cm="1">
        <f t="array" aca="1" ref="H311" ca="1">IF(AND($A311&lt;&gt;"",$A311&lt;&gt;"fin"),IF(INDEX(Recettes!$A$2:$O$5000,$B311,H$1)="","",INDEX(Recettes!$A$2:$O$5000,$B311,H$1)),"")</f>
        <v/>
      </c>
      <c r="I311" t="str" cm="1">
        <f t="array" aca="1" ref="I311" ca="1">IF(AND($A311&lt;&gt;"",$A311&lt;&gt;"fin"),IF(INDEX(Recettes!$A$2:$O$5000,$B311,I$1)="","",INDEX(Recettes!$A$2:$O$5000,$B311,I$1)),"")</f>
        <v/>
      </c>
      <c r="J311" s="81" t="str" cm="1">
        <f t="array" aca="1" ref="J311" ca="1">IF(AND($A311&lt;&gt;"",$A311&lt;&gt;"fin"),IF(INDEX(Recettes!$A$2:$O$5000,$B311,J$1)="","",INDEX(Recettes!$A$2:$O$5000,$B311,J$1)),"")</f>
        <v/>
      </c>
      <c r="K311" s="81" t="str" cm="1">
        <f t="array" aca="1" ref="K311" ca="1">IF(AND($A311&lt;&gt;"",$A311&lt;&gt;"fin"),IF(INDEX(Recettes!$A$2:$T$5000,$B311,K$1)="","",INDEX(Recettes!$A$2:$T$5000,$B311,K$1)),"")</f>
        <v/>
      </c>
      <c r="L311" s="81" t="str" cm="1">
        <f t="array" aca="1" ref="L311" ca="1">IF(AND($A311&lt;&gt;"",$A311&lt;&gt;"fin"),IF(INDEX(Recettes!$A$2:$T$5000,$B311,L$1)="","",INDEX(Recettes!$A$2:$T$5000,$B311,L$1)),"")</f>
        <v/>
      </c>
      <c r="M311" s="81" t="str" cm="1">
        <f t="array" aca="1" ref="M311" ca="1">IF(AND($A311&lt;&gt;"",$A311&lt;&gt;"fin"),IF(INDEX(Recettes!$A$2:$T$5000,$B311,M$1)="","",INDEX(Recettes!$A$2:$T$5000,$B311,M$1)),"")</f>
        <v/>
      </c>
      <c r="N311" s="81" t="str" cm="1">
        <f t="array" aca="1" ref="N311" ca="1">IF(AND($A311&lt;&gt;"",$A311&lt;&gt;"fin"),IF(INDEX(Recettes!$A$2:$T$5000,$B311,N$1)="","",INDEX(Recettes!$A$2:$T$5000,$B311,N$1)),"")</f>
        <v/>
      </c>
      <c r="O311" s="81" t="str" cm="1">
        <f t="array" aca="1" ref="O311" ca="1">IF(AND($A311&lt;&gt;"",$A311&lt;&gt;"fin"),IF(INDEX(Recettes!$A$2:$T$5000,$B311,O$1)="","",INDEX(Recettes!$A$2:$T$5000,$B311,O$1)),"")</f>
        <v/>
      </c>
      <c r="P311" s="81" t="str" cm="1">
        <f t="array" aca="1" ref="P311" ca="1">IF(AND($A311&lt;&gt;"",$A311&lt;&gt;"fin"),IF(INDEX(Recettes!$A$2:$T$5000,$B311,P$1)="","",INDEX(Recettes!$A$2:$T$5000,$B311,P$1)),"")</f>
        <v/>
      </c>
      <c r="Q311" s="81" t="str" cm="1">
        <f t="array" aca="1" ref="Q311" ca="1">IF(AND($A311&lt;&gt;"",$A311&lt;&gt;"fin"),IF(INDEX(Recettes!$A$2:$T$5000,$B311,Q$1)="","",INDEX(Recettes!$A$2:$T$5000,$B311,Q$1)),"")</f>
        <v/>
      </c>
      <c r="R311" s="81" t="str" cm="1">
        <f t="array" aca="1" ref="R311" ca="1">IF(AND($A311&lt;&gt;"",$A311&lt;&gt;"fin"),IF(INDEX(Recettes!$A$2:$T$5000,$B311,R$1)="","",INDEX(Recettes!$A$2:$T$5000,$B311,R$1)),"")</f>
        <v/>
      </c>
      <c r="S311" s="81" t="str" cm="1">
        <f t="array" aca="1" ref="S311" ca="1">IF(AND($A311&lt;&gt;"",$A311&lt;&gt;"fin"),IF(INDEX(Recettes!$A$2:$T$5000,$B311,S$1)="","",INDEX(Recettes!$A$2:$T$5000,$B311,S$1)),"")</f>
        <v/>
      </c>
      <c r="T311" s="81" t="str" cm="1">
        <f t="array" aca="1" ref="T311" ca="1">IF(AND($A311&lt;&gt;"",$A311&lt;&gt;"fin"),IF(INDEX(Recettes!$A$2:$T$5000,$B311,T$1)="","",INDEX(Recettes!$A$2:$T$5000,$B311,T$1)),"")</f>
        <v/>
      </c>
    </row>
    <row r="312" spans="1:20" x14ac:dyDescent="0.25">
      <c r="A312" t="str">
        <f ca="1">IF(OR(A311="",A311="fin"),"",IF(ISNA(MATCH($F$3,OFFSET(Recettes!$F$2:$F$5000,B311,0),0)),"fin",MATCH($F$3,OFFSET(Recettes!$F$2:$F$5000,B311,0),0)))</f>
        <v/>
      </c>
      <c r="B312" t="str">
        <f t="shared" ca="1" si="4"/>
        <v/>
      </c>
      <c r="D312" s="79" t="str" cm="1">
        <f t="array" aca="1" ref="D312" ca="1">IF(AND($A312&lt;&gt;"",$A312&lt;&gt;"fin"),IF(INDEX(Recettes!$A$2:$O$5000,$B312,D$1)="","",INDEX(Recettes!$A$2:$O$5000,$B312,D$1)),"")</f>
        <v/>
      </c>
      <c r="E312" t="str" cm="1">
        <f t="array" aca="1" ref="E312" ca="1">IF(AND($A312&lt;&gt;"",$A312&lt;&gt;"fin"),IF(INDEX(Recettes!$A$2:$O$5000,$B312,E$1)="","",INDEX(Recettes!$A$2:$O$5000,$B312,E$1)),"")</f>
        <v/>
      </c>
      <c r="F312" t="str" cm="1">
        <f t="array" aca="1" ref="F312" ca="1">IF(AND($A312&lt;&gt;"",$A312&lt;&gt;"fin"),IF(INDEX(Recettes!$A$2:$O$5000,$B312,F$1)="","",INDEX(Recettes!$A$2:$O$5000,$B312,F$1)),"")</f>
        <v/>
      </c>
      <c r="G312" s="13" t="str" cm="1">
        <f t="array" aca="1" ref="G312" ca="1">IF(AND($A312&lt;&gt;"",$A312&lt;&gt;"fin"),IF(INDEX(Recettes!$A$2:$O$5000,$B312,G$1)="","",INDEX(Recettes!$A$2:$O$5000,$B312,G$1)),"")</f>
        <v/>
      </c>
      <c r="H312" s="11" t="str" cm="1">
        <f t="array" aca="1" ref="H312" ca="1">IF(AND($A312&lt;&gt;"",$A312&lt;&gt;"fin"),IF(INDEX(Recettes!$A$2:$O$5000,$B312,H$1)="","",INDEX(Recettes!$A$2:$O$5000,$B312,H$1)),"")</f>
        <v/>
      </c>
      <c r="I312" t="str" cm="1">
        <f t="array" aca="1" ref="I312" ca="1">IF(AND($A312&lt;&gt;"",$A312&lt;&gt;"fin"),IF(INDEX(Recettes!$A$2:$O$5000,$B312,I$1)="","",INDEX(Recettes!$A$2:$O$5000,$B312,I$1)),"")</f>
        <v/>
      </c>
      <c r="J312" s="81" t="str" cm="1">
        <f t="array" aca="1" ref="J312" ca="1">IF(AND($A312&lt;&gt;"",$A312&lt;&gt;"fin"),IF(INDEX(Recettes!$A$2:$O$5000,$B312,J$1)="","",INDEX(Recettes!$A$2:$O$5000,$B312,J$1)),"")</f>
        <v/>
      </c>
      <c r="K312" s="81" t="str" cm="1">
        <f t="array" aca="1" ref="K312" ca="1">IF(AND($A312&lt;&gt;"",$A312&lt;&gt;"fin"),IF(INDEX(Recettes!$A$2:$T$5000,$B312,K$1)="","",INDEX(Recettes!$A$2:$T$5000,$B312,K$1)),"")</f>
        <v/>
      </c>
      <c r="L312" s="81" t="str" cm="1">
        <f t="array" aca="1" ref="L312" ca="1">IF(AND($A312&lt;&gt;"",$A312&lt;&gt;"fin"),IF(INDEX(Recettes!$A$2:$T$5000,$B312,L$1)="","",INDEX(Recettes!$A$2:$T$5000,$B312,L$1)),"")</f>
        <v/>
      </c>
      <c r="M312" s="81" t="str" cm="1">
        <f t="array" aca="1" ref="M312" ca="1">IF(AND($A312&lt;&gt;"",$A312&lt;&gt;"fin"),IF(INDEX(Recettes!$A$2:$T$5000,$B312,M$1)="","",INDEX(Recettes!$A$2:$T$5000,$B312,M$1)),"")</f>
        <v/>
      </c>
      <c r="N312" s="81" t="str" cm="1">
        <f t="array" aca="1" ref="N312" ca="1">IF(AND($A312&lt;&gt;"",$A312&lt;&gt;"fin"),IF(INDEX(Recettes!$A$2:$T$5000,$B312,N$1)="","",INDEX(Recettes!$A$2:$T$5000,$B312,N$1)),"")</f>
        <v/>
      </c>
      <c r="O312" s="81" t="str" cm="1">
        <f t="array" aca="1" ref="O312" ca="1">IF(AND($A312&lt;&gt;"",$A312&lt;&gt;"fin"),IF(INDEX(Recettes!$A$2:$T$5000,$B312,O$1)="","",INDEX(Recettes!$A$2:$T$5000,$B312,O$1)),"")</f>
        <v/>
      </c>
      <c r="P312" s="81" t="str" cm="1">
        <f t="array" aca="1" ref="P312" ca="1">IF(AND($A312&lt;&gt;"",$A312&lt;&gt;"fin"),IF(INDEX(Recettes!$A$2:$T$5000,$B312,P$1)="","",INDEX(Recettes!$A$2:$T$5000,$B312,P$1)),"")</f>
        <v/>
      </c>
      <c r="Q312" s="81" t="str" cm="1">
        <f t="array" aca="1" ref="Q312" ca="1">IF(AND($A312&lt;&gt;"",$A312&lt;&gt;"fin"),IF(INDEX(Recettes!$A$2:$T$5000,$B312,Q$1)="","",INDEX(Recettes!$A$2:$T$5000,$B312,Q$1)),"")</f>
        <v/>
      </c>
      <c r="R312" s="81" t="str" cm="1">
        <f t="array" aca="1" ref="R312" ca="1">IF(AND($A312&lt;&gt;"",$A312&lt;&gt;"fin"),IF(INDEX(Recettes!$A$2:$T$5000,$B312,R$1)="","",INDEX(Recettes!$A$2:$T$5000,$B312,R$1)),"")</f>
        <v/>
      </c>
      <c r="S312" s="81" t="str" cm="1">
        <f t="array" aca="1" ref="S312" ca="1">IF(AND($A312&lt;&gt;"",$A312&lt;&gt;"fin"),IF(INDEX(Recettes!$A$2:$T$5000,$B312,S$1)="","",INDEX(Recettes!$A$2:$T$5000,$B312,S$1)),"")</f>
        <v/>
      </c>
      <c r="T312" s="81" t="str" cm="1">
        <f t="array" aca="1" ref="T312" ca="1">IF(AND($A312&lt;&gt;"",$A312&lt;&gt;"fin"),IF(INDEX(Recettes!$A$2:$T$5000,$B312,T$1)="","",INDEX(Recettes!$A$2:$T$5000,$B312,T$1)),"")</f>
        <v/>
      </c>
    </row>
    <row r="313" spans="1:20" x14ac:dyDescent="0.25">
      <c r="A313" t="str">
        <f ca="1">IF(OR(A312="",A312="fin"),"",IF(ISNA(MATCH($F$3,OFFSET(Recettes!$F$2:$F$5000,B312,0),0)),"fin",MATCH($F$3,OFFSET(Recettes!$F$2:$F$5000,B312,0),0)))</f>
        <v/>
      </c>
      <c r="B313" t="str">
        <f t="shared" ca="1" si="4"/>
        <v/>
      </c>
      <c r="D313" s="79" t="str" cm="1">
        <f t="array" aca="1" ref="D313" ca="1">IF(AND($A313&lt;&gt;"",$A313&lt;&gt;"fin"),IF(INDEX(Recettes!$A$2:$O$5000,$B313,D$1)="","",INDEX(Recettes!$A$2:$O$5000,$B313,D$1)),"")</f>
        <v/>
      </c>
      <c r="E313" t="str" cm="1">
        <f t="array" aca="1" ref="E313" ca="1">IF(AND($A313&lt;&gt;"",$A313&lt;&gt;"fin"),IF(INDEX(Recettes!$A$2:$O$5000,$B313,E$1)="","",INDEX(Recettes!$A$2:$O$5000,$B313,E$1)),"")</f>
        <v/>
      </c>
      <c r="F313" t="str" cm="1">
        <f t="array" aca="1" ref="F313" ca="1">IF(AND($A313&lt;&gt;"",$A313&lt;&gt;"fin"),IF(INDEX(Recettes!$A$2:$O$5000,$B313,F$1)="","",INDEX(Recettes!$A$2:$O$5000,$B313,F$1)),"")</f>
        <v/>
      </c>
      <c r="G313" s="13" t="str" cm="1">
        <f t="array" aca="1" ref="G313" ca="1">IF(AND($A313&lt;&gt;"",$A313&lt;&gt;"fin"),IF(INDEX(Recettes!$A$2:$O$5000,$B313,G$1)="","",INDEX(Recettes!$A$2:$O$5000,$B313,G$1)),"")</f>
        <v/>
      </c>
      <c r="H313" s="11" t="str" cm="1">
        <f t="array" aca="1" ref="H313" ca="1">IF(AND($A313&lt;&gt;"",$A313&lt;&gt;"fin"),IF(INDEX(Recettes!$A$2:$O$5000,$B313,H$1)="","",INDEX(Recettes!$A$2:$O$5000,$B313,H$1)),"")</f>
        <v/>
      </c>
      <c r="I313" t="str" cm="1">
        <f t="array" aca="1" ref="I313" ca="1">IF(AND($A313&lt;&gt;"",$A313&lt;&gt;"fin"),IF(INDEX(Recettes!$A$2:$O$5000,$B313,I$1)="","",INDEX(Recettes!$A$2:$O$5000,$B313,I$1)),"")</f>
        <v/>
      </c>
      <c r="J313" s="81" t="str" cm="1">
        <f t="array" aca="1" ref="J313" ca="1">IF(AND($A313&lt;&gt;"",$A313&lt;&gt;"fin"),IF(INDEX(Recettes!$A$2:$O$5000,$B313,J$1)="","",INDEX(Recettes!$A$2:$O$5000,$B313,J$1)),"")</f>
        <v/>
      </c>
      <c r="K313" s="81" t="str" cm="1">
        <f t="array" aca="1" ref="K313" ca="1">IF(AND($A313&lt;&gt;"",$A313&lt;&gt;"fin"),IF(INDEX(Recettes!$A$2:$T$5000,$B313,K$1)="","",INDEX(Recettes!$A$2:$T$5000,$B313,K$1)),"")</f>
        <v/>
      </c>
      <c r="L313" s="81" t="str" cm="1">
        <f t="array" aca="1" ref="L313" ca="1">IF(AND($A313&lt;&gt;"",$A313&lt;&gt;"fin"),IF(INDEX(Recettes!$A$2:$T$5000,$B313,L$1)="","",INDEX(Recettes!$A$2:$T$5000,$B313,L$1)),"")</f>
        <v/>
      </c>
      <c r="M313" s="81" t="str" cm="1">
        <f t="array" aca="1" ref="M313" ca="1">IF(AND($A313&lt;&gt;"",$A313&lt;&gt;"fin"),IF(INDEX(Recettes!$A$2:$T$5000,$B313,M$1)="","",INDEX(Recettes!$A$2:$T$5000,$B313,M$1)),"")</f>
        <v/>
      </c>
      <c r="N313" s="81" t="str" cm="1">
        <f t="array" aca="1" ref="N313" ca="1">IF(AND($A313&lt;&gt;"",$A313&lt;&gt;"fin"),IF(INDEX(Recettes!$A$2:$T$5000,$B313,N$1)="","",INDEX(Recettes!$A$2:$T$5000,$B313,N$1)),"")</f>
        <v/>
      </c>
      <c r="O313" s="81" t="str" cm="1">
        <f t="array" aca="1" ref="O313" ca="1">IF(AND($A313&lt;&gt;"",$A313&lt;&gt;"fin"),IF(INDEX(Recettes!$A$2:$T$5000,$B313,O$1)="","",INDEX(Recettes!$A$2:$T$5000,$B313,O$1)),"")</f>
        <v/>
      </c>
      <c r="P313" s="81" t="str" cm="1">
        <f t="array" aca="1" ref="P313" ca="1">IF(AND($A313&lt;&gt;"",$A313&lt;&gt;"fin"),IF(INDEX(Recettes!$A$2:$T$5000,$B313,P$1)="","",INDEX(Recettes!$A$2:$T$5000,$B313,P$1)),"")</f>
        <v/>
      </c>
      <c r="Q313" s="81" t="str" cm="1">
        <f t="array" aca="1" ref="Q313" ca="1">IF(AND($A313&lt;&gt;"",$A313&lt;&gt;"fin"),IF(INDEX(Recettes!$A$2:$T$5000,$B313,Q$1)="","",INDEX(Recettes!$A$2:$T$5000,$B313,Q$1)),"")</f>
        <v/>
      </c>
      <c r="R313" s="81" t="str" cm="1">
        <f t="array" aca="1" ref="R313" ca="1">IF(AND($A313&lt;&gt;"",$A313&lt;&gt;"fin"),IF(INDEX(Recettes!$A$2:$T$5000,$B313,R$1)="","",INDEX(Recettes!$A$2:$T$5000,$B313,R$1)),"")</f>
        <v/>
      </c>
      <c r="S313" s="81" t="str" cm="1">
        <f t="array" aca="1" ref="S313" ca="1">IF(AND($A313&lt;&gt;"",$A313&lt;&gt;"fin"),IF(INDEX(Recettes!$A$2:$T$5000,$B313,S$1)="","",INDEX(Recettes!$A$2:$T$5000,$B313,S$1)),"")</f>
        <v/>
      </c>
      <c r="T313" s="81" t="str" cm="1">
        <f t="array" aca="1" ref="T313" ca="1">IF(AND($A313&lt;&gt;"",$A313&lt;&gt;"fin"),IF(INDEX(Recettes!$A$2:$T$5000,$B313,T$1)="","",INDEX(Recettes!$A$2:$T$5000,$B313,T$1)),"")</f>
        <v/>
      </c>
    </row>
    <row r="314" spans="1:20" x14ac:dyDescent="0.25">
      <c r="A314" t="str">
        <f ca="1">IF(OR(A313="",A313="fin"),"",IF(ISNA(MATCH($F$3,OFFSET(Recettes!$F$2:$F$5000,B313,0),0)),"fin",MATCH($F$3,OFFSET(Recettes!$F$2:$F$5000,B313,0),0)))</f>
        <v/>
      </c>
      <c r="B314" t="str">
        <f t="shared" ca="1" si="4"/>
        <v/>
      </c>
      <c r="D314" s="79" t="str" cm="1">
        <f t="array" aca="1" ref="D314" ca="1">IF(AND($A314&lt;&gt;"",$A314&lt;&gt;"fin"),IF(INDEX(Recettes!$A$2:$O$5000,$B314,D$1)="","",INDEX(Recettes!$A$2:$O$5000,$B314,D$1)),"")</f>
        <v/>
      </c>
      <c r="E314" t="str" cm="1">
        <f t="array" aca="1" ref="E314" ca="1">IF(AND($A314&lt;&gt;"",$A314&lt;&gt;"fin"),IF(INDEX(Recettes!$A$2:$O$5000,$B314,E$1)="","",INDEX(Recettes!$A$2:$O$5000,$B314,E$1)),"")</f>
        <v/>
      </c>
      <c r="F314" t="str" cm="1">
        <f t="array" aca="1" ref="F314" ca="1">IF(AND($A314&lt;&gt;"",$A314&lt;&gt;"fin"),IF(INDEX(Recettes!$A$2:$O$5000,$B314,F$1)="","",INDEX(Recettes!$A$2:$O$5000,$B314,F$1)),"")</f>
        <v/>
      </c>
      <c r="G314" s="13" t="str" cm="1">
        <f t="array" aca="1" ref="G314" ca="1">IF(AND($A314&lt;&gt;"",$A314&lt;&gt;"fin"),IF(INDEX(Recettes!$A$2:$O$5000,$B314,G$1)="","",INDEX(Recettes!$A$2:$O$5000,$B314,G$1)),"")</f>
        <v/>
      </c>
      <c r="H314" s="11" t="str" cm="1">
        <f t="array" aca="1" ref="H314" ca="1">IF(AND($A314&lt;&gt;"",$A314&lt;&gt;"fin"),IF(INDEX(Recettes!$A$2:$O$5000,$B314,H$1)="","",INDEX(Recettes!$A$2:$O$5000,$B314,H$1)),"")</f>
        <v/>
      </c>
      <c r="I314" t="str" cm="1">
        <f t="array" aca="1" ref="I314" ca="1">IF(AND($A314&lt;&gt;"",$A314&lt;&gt;"fin"),IF(INDEX(Recettes!$A$2:$O$5000,$B314,I$1)="","",INDEX(Recettes!$A$2:$O$5000,$B314,I$1)),"")</f>
        <v/>
      </c>
      <c r="J314" s="81" t="str" cm="1">
        <f t="array" aca="1" ref="J314" ca="1">IF(AND($A314&lt;&gt;"",$A314&lt;&gt;"fin"),IF(INDEX(Recettes!$A$2:$O$5000,$B314,J$1)="","",INDEX(Recettes!$A$2:$O$5000,$B314,J$1)),"")</f>
        <v/>
      </c>
      <c r="K314" s="81" t="str" cm="1">
        <f t="array" aca="1" ref="K314" ca="1">IF(AND($A314&lt;&gt;"",$A314&lt;&gt;"fin"),IF(INDEX(Recettes!$A$2:$T$5000,$B314,K$1)="","",INDEX(Recettes!$A$2:$T$5000,$B314,K$1)),"")</f>
        <v/>
      </c>
      <c r="L314" s="81" t="str" cm="1">
        <f t="array" aca="1" ref="L314" ca="1">IF(AND($A314&lt;&gt;"",$A314&lt;&gt;"fin"),IF(INDEX(Recettes!$A$2:$T$5000,$B314,L$1)="","",INDEX(Recettes!$A$2:$T$5000,$B314,L$1)),"")</f>
        <v/>
      </c>
      <c r="M314" s="81" t="str" cm="1">
        <f t="array" aca="1" ref="M314" ca="1">IF(AND($A314&lt;&gt;"",$A314&lt;&gt;"fin"),IF(INDEX(Recettes!$A$2:$T$5000,$B314,M$1)="","",INDEX(Recettes!$A$2:$T$5000,$B314,M$1)),"")</f>
        <v/>
      </c>
      <c r="N314" s="81" t="str" cm="1">
        <f t="array" aca="1" ref="N314" ca="1">IF(AND($A314&lt;&gt;"",$A314&lt;&gt;"fin"),IF(INDEX(Recettes!$A$2:$T$5000,$B314,N$1)="","",INDEX(Recettes!$A$2:$T$5000,$B314,N$1)),"")</f>
        <v/>
      </c>
      <c r="O314" s="81" t="str" cm="1">
        <f t="array" aca="1" ref="O314" ca="1">IF(AND($A314&lt;&gt;"",$A314&lt;&gt;"fin"),IF(INDEX(Recettes!$A$2:$T$5000,$B314,O$1)="","",INDEX(Recettes!$A$2:$T$5000,$B314,O$1)),"")</f>
        <v/>
      </c>
      <c r="P314" s="81" t="str" cm="1">
        <f t="array" aca="1" ref="P314" ca="1">IF(AND($A314&lt;&gt;"",$A314&lt;&gt;"fin"),IF(INDEX(Recettes!$A$2:$T$5000,$B314,P$1)="","",INDEX(Recettes!$A$2:$T$5000,$B314,P$1)),"")</f>
        <v/>
      </c>
      <c r="Q314" s="81" t="str" cm="1">
        <f t="array" aca="1" ref="Q314" ca="1">IF(AND($A314&lt;&gt;"",$A314&lt;&gt;"fin"),IF(INDEX(Recettes!$A$2:$T$5000,$B314,Q$1)="","",INDEX(Recettes!$A$2:$T$5000,$B314,Q$1)),"")</f>
        <v/>
      </c>
      <c r="R314" s="81" t="str" cm="1">
        <f t="array" aca="1" ref="R314" ca="1">IF(AND($A314&lt;&gt;"",$A314&lt;&gt;"fin"),IF(INDEX(Recettes!$A$2:$T$5000,$B314,R$1)="","",INDEX(Recettes!$A$2:$T$5000,$B314,R$1)),"")</f>
        <v/>
      </c>
      <c r="S314" s="81" t="str" cm="1">
        <f t="array" aca="1" ref="S314" ca="1">IF(AND($A314&lt;&gt;"",$A314&lt;&gt;"fin"),IF(INDEX(Recettes!$A$2:$T$5000,$B314,S$1)="","",INDEX(Recettes!$A$2:$T$5000,$B314,S$1)),"")</f>
        <v/>
      </c>
      <c r="T314" s="81" t="str" cm="1">
        <f t="array" aca="1" ref="T314" ca="1">IF(AND($A314&lt;&gt;"",$A314&lt;&gt;"fin"),IF(INDEX(Recettes!$A$2:$T$5000,$B314,T$1)="","",INDEX(Recettes!$A$2:$T$5000,$B314,T$1)),"")</f>
        <v/>
      </c>
    </row>
    <row r="315" spans="1:20" x14ac:dyDescent="0.25">
      <c r="A315" t="str">
        <f ca="1">IF(OR(A314="",A314="fin"),"",IF(ISNA(MATCH($F$3,OFFSET(Recettes!$F$2:$F$5000,B314,0),0)),"fin",MATCH($F$3,OFFSET(Recettes!$F$2:$F$5000,B314,0),0)))</f>
        <v/>
      </c>
      <c r="B315" t="str">
        <f t="shared" ca="1" si="4"/>
        <v/>
      </c>
      <c r="D315" s="79" t="str" cm="1">
        <f t="array" aca="1" ref="D315" ca="1">IF(AND($A315&lt;&gt;"",$A315&lt;&gt;"fin"),IF(INDEX(Recettes!$A$2:$O$5000,$B315,D$1)="","",INDEX(Recettes!$A$2:$O$5000,$B315,D$1)),"")</f>
        <v/>
      </c>
      <c r="E315" t="str" cm="1">
        <f t="array" aca="1" ref="E315" ca="1">IF(AND($A315&lt;&gt;"",$A315&lt;&gt;"fin"),IF(INDEX(Recettes!$A$2:$O$5000,$B315,E$1)="","",INDEX(Recettes!$A$2:$O$5000,$B315,E$1)),"")</f>
        <v/>
      </c>
      <c r="F315" t="str" cm="1">
        <f t="array" aca="1" ref="F315" ca="1">IF(AND($A315&lt;&gt;"",$A315&lt;&gt;"fin"),IF(INDEX(Recettes!$A$2:$O$5000,$B315,F$1)="","",INDEX(Recettes!$A$2:$O$5000,$B315,F$1)),"")</f>
        <v/>
      </c>
      <c r="G315" s="13" t="str" cm="1">
        <f t="array" aca="1" ref="G315" ca="1">IF(AND($A315&lt;&gt;"",$A315&lt;&gt;"fin"),IF(INDEX(Recettes!$A$2:$O$5000,$B315,G$1)="","",INDEX(Recettes!$A$2:$O$5000,$B315,G$1)),"")</f>
        <v/>
      </c>
      <c r="H315" s="11" t="str" cm="1">
        <f t="array" aca="1" ref="H315" ca="1">IF(AND($A315&lt;&gt;"",$A315&lt;&gt;"fin"),IF(INDEX(Recettes!$A$2:$O$5000,$B315,H$1)="","",INDEX(Recettes!$A$2:$O$5000,$B315,H$1)),"")</f>
        <v/>
      </c>
      <c r="I315" t="str" cm="1">
        <f t="array" aca="1" ref="I315" ca="1">IF(AND($A315&lt;&gt;"",$A315&lt;&gt;"fin"),IF(INDEX(Recettes!$A$2:$O$5000,$B315,I$1)="","",INDEX(Recettes!$A$2:$O$5000,$B315,I$1)),"")</f>
        <v/>
      </c>
      <c r="J315" s="81" t="str" cm="1">
        <f t="array" aca="1" ref="J315" ca="1">IF(AND($A315&lt;&gt;"",$A315&lt;&gt;"fin"),IF(INDEX(Recettes!$A$2:$O$5000,$B315,J$1)="","",INDEX(Recettes!$A$2:$O$5000,$B315,J$1)),"")</f>
        <v/>
      </c>
      <c r="K315" s="81" t="str" cm="1">
        <f t="array" aca="1" ref="K315" ca="1">IF(AND($A315&lt;&gt;"",$A315&lt;&gt;"fin"),IF(INDEX(Recettes!$A$2:$T$5000,$B315,K$1)="","",INDEX(Recettes!$A$2:$T$5000,$B315,K$1)),"")</f>
        <v/>
      </c>
      <c r="L315" s="81" t="str" cm="1">
        <f t="array" aca="1" ref="L315" ca="1">IF(AND($A315&lt;&gt;"",$A315&lt;&gt;"fin"),IF(INDEX(Recettes!$A$2:$T$5000,$B315,L$1)="","",INDEX(Recettes!$A$2:$T$5000,$B315,L$1)),"")</f>
        <v/>
      </c>
      <c r="M315" s="81" t="str" cm="1">
        <f t="array" aca="1" ref="M315" ca="1">IF(AND($A315&lt;&gt;"",$A315&lt;&gt;"fin"),IF(INDEX(Recettes!$A$2:$T$5000,$B315,M$1)="","",INDEX(Recettes!$A$2:$T$5000,$B315,M$1)),"")</f>
        <v/>
      </c>
      <c r="N315" s="81" t="str" cm="1">
        <f t="array" aca="1" ref="N315" ca="1">IF(AND($A315&lt;&gt;"",$A315&lt;&gt;"fin"),IF(INDEX(Recettes!$A$2:$T$5000,$B315,N$1)="","",INDEX(Recettes!$A$2:$T$5000,$B315,N$1)),"")</f>
        <v/>
      </c>
      <c r="O315" s="81" t="str" cm="1">
        <f t="array" aca="1" ref="O315" ca="1">IF(AND($A315&lt;&gt;"",$A315&lt;&gt;"fin"),IF(INDEX(Recettes!$A$2:$T$5000,$B315,O$1)="","",INDEX(Recettes!$A$2:$T$5000,$B315,O$1)),"")</f>
        <v/>
      </c>
      <c r="P315" s="81" t="str" cm="1">
        <f t="array" aca="1" ref="P315" ca="1">IF(AND($A315&lt;&gt;"",$A315&lt;&gt;"fin"),IF(INDEX(Recettes!$A$2:$T$5000,$B315,P$1)="","",INDEX(Recettes!$A$2:$T$5000,$B315,P$1)),"")</f>
        <v/>
      </c>
      <c r="Q315" s="81" t="str" cm="1">
        <f t="array" aca="1" ref="Q315" ca="1">IF(AND($A315&lt;&gt;"",$A315&lt;&gt;"fin"),IF(INDEX(Recettes!$A$2:$T$5000,$B315,Q$1)="","",INDEX(Recettes!$A$2:$T$5000,$B315,Q$1)),"")</f>
        <v/>
      </c>
      <c r="R315" s="81" t="str" cm="1">
        <f t="array" aca="1" ref="R315" ca="1">IF(AND($A315&lt;&gt;"",$A315&lt;&gt;"fin"),IF(INDEX(Recettes!$A$2:$T$5000,$B315,R$1)="","",INDEX(Recettes!$A$2:$T$5000,$B315,R$1)),"")</f>
        <v/>
      </c>
      <c r="S315" s="81" t="str" cm="1">
        <f t="array" aca="1" ref="S315" ca="1">IF(AND($A315&lt;&gt;"",$A315&lt;&gt;"fin"),IF(INDEX(Recettes!$A$2:$T$5000,$B315,S$1)="","",INDEX(Recettes!$A$2:$T$5000,$B315,S$1)),"")</f>
        <v/>
      </c>
      <c r="T315" s="81" t="str" cm="1">
        <f t="array" aca="1" ref="T315" ca="1">IF(AND($A315&lt;&gt;"",$A315&lt;&gt;"fin"),IF(INDEX(Recettes!$A$2:$T$5000,$B315,T$1)="","",INDEX(Recettes!$A$2:$T$5000,$B315,T$1)),"")</f>
        <v/>
      </c>
    </row>
    <row r="316" spans="1:20" x14ac:dyDescent="0.25">
      <c r="A316" t="str">
        <f ca="1">IF(OR(A315="",A315="fin"),"",IF(ISNA(MATCH($F$3,OFFSET(Recettes!$F$2:$F$5000,B315,0),0)),"fin",MATCH($F$3,OFFSET(Recettes!$F$2:$F$5000,B315,0),0)))</f>
        <v/>
      </c>
      <c r="B316" t="str">
        <f t="shared" ca="1" si="4"/>
        <v/>
      </c>
      <c r="D316" s="79" t="str" cm="1">
        <f t="array" aca="1" ref="D316" ca="1">IF(AND($A316&lt;&gt;"",$A316&lt;&gt;"fin"),IF(INDEX(Recettes!$A$2:$O$5000,$B316,D$1)="","",INDEX(Recettes!$A$2:$O$5000,$B316,D$1)),"")</f>
        <v/>
      </c>
      <c r="E316" t="str" cm="1">
        <f t="array" aca="1" ref="E316" ca="1">IF(AND($A316&lt;&gt;"",$A316&lt;&gt;"fin"),IF(INDEX(Recettes!$A$2:$O$5000,$B316,E$1)="","",INDEX(Recettes!$A$2:$O$5000,$B316,E$1)),"")</f>
        <v/>
      </c>
      <c r="F316" t="str" cm="1">
        <f t="array" aca="1" ref="F316" ca="1">IF(AND($A316&lt;&gt;"",$A316&lt;&gt;"fin"),IF(INDEX(Recettes!$A$2:$O$5000,$B316,F$1)="","",INDEX(Recettes!$A$2:$O$5000,$B316,F$1)),"")</f>
        <v/>
      </c>
      <c r="G316" s="13" t="str" cm="1">
        <f t="array" aca="1" ref="G316" ca="1">IF(AND($A316&lt;&gt;"",$A316&lt;&gt;"fin"),IF(INDEX(Recettes!$A$2:$O$5000,$B316,G$1)="","",INDEX(Recettes!$A$2:$O$5000,$B316,G$1)),"")</f>
        <v/>
      </c>
      <c r="H316" s="11" t="str" cm="1">
        <f t="array" aca="1" ref="H316" ca="1">IF(AND($A316&lt;&gt;"",$A316&lt;&gt;"fin"),IF(INDEX(Recettes!$A$2:$O$5000,$B316,H$1)="","",INDEX(Recettes!$A$2:$O$5000,$B316,H$1)),"")</f>
        <v/>
      </c>
      <c r="I316" t="str" cm="1">
        <f t="array" aca="1" ref="I316" ca="1">IF(AND($A316&lt;&gt;"",$A316&lt;&gt;"fin"),IF(INDEX(Recettes!$A$2:$O$5000,$B316,I$1)="","",INDEX(Recettes!$A$2:$O$5000,$B316,I$1)),"")</f>
        <v/>
      </c>
      <c r="J316" s="81" t="str" cm="1">
        <f t="array" aca="1" ref="J316" ca="1">IF(AND($A316&lt;&gt;"",$A316&lt;&gt;"fin"),IF(INDEX(Recettes!$A$2:$O$5000,$B316,J$1)="","",INDEX(Recettes!$A$2:$O$5000,$B316,J$1)),"")</f>
        <v/>
      </c>
      <c r="K316" s="81" t="str" cm="1">
        <f t="array" aca="1" ref="K316" ca="1">IF(AND($A316&lt;&gt;"",$A316&lt;&gt;"fin"),IF(INDEX(Recettes!$A$2:$T$5000,$B316,K$1)="","",INDEX(Recettes!$A$2:$T$5000,$B316,K$1)),"")</f>
        <v/>
      </c>
      <c r="L316" s="81" t="str" cm="1">
        <f t="array" aca="1" ref="L316" ca="1">IF(AND($A316&lt;&gt;"",$A316&lt;&gt;"fin"),IF(INDEX(Recettes!$A$2:$T$5000,$B316,L$1)="","",INDEX(Recettes!$A$2:$T$5000,$B316,L$1)),"")</f>
        <v/>
      </c>
      <c r="M316" s="81" t="str" cm="1">
        <f t="array" aca="1" ref="M316" ca="1">IF(AND($A316&lt;&gt;"",$A316&lt;&gt;"fin"),IF(INDEX(Recettes!$A$2:$T$5000,$B316,M$1)="","",INDEX(Recettes!$A$2:$T$5000,$B316,M$1)),"")</f>
        <v/>
      </c>
      <c r="N316" s="81" t="str" cm="1">
        <f t="array" aca="1" ref="N316" ca="1">IF(AND($A316&lt;&gt;"",$A316&lt;&gt;"fin"),IF(INDEX(Recettes!$A$2:$T$5000,$B316,N$1)="","",INDEX(Recettes!$A$2:$T$5000,$B316,N$1)),"")</f>
        <v/>
      </c>
      <c r="O316" s="81" t="str" cm="1">
        <f t="array" aca="1" ref="O316" ca="1">IF(AND($A316&lt;&gt;"",$A316&lt;&gt;"fin"),IF(INDEX(Recettes!$A$2:$T$5000,$B316,O$1)="","",INDEX(Recettes!$A$2:$T$5000,$B316,O$1)),"")</f>
        <v/>
      </c>
      <c r="P316" s="81" t="str" cm="1">
        <f t="array" aca="1" ref="P316" ca="1">IF(AND($A316&lt;&gt;"",$A316&lt;&gt;"fin"),IF(INDEX(Recettes!$A$2:$T$5000,$B316,P$1)="","",INDEX(Recettes!$A$2:$T$5000,$B316,P$1)),"")</f>
        <v/>
      </c>
      <c r="Q316" s="81" t="str" cm="1">
        <f t="array" aca="1" ref="Q316" ca="1">IF(AND($A316&lt;&gt;"",$A316&lt;&gt;"fin"),IF(INDEX(Recettes!$A$2:$T$5000,$B316,Q$1)="","",INDEX(Recettes!$A$2:$T$5000,$B316,Q$1)),"")</f>
        <v/>
      </c>
      <c r="R316" s="81" t="str" cm="1">
        <f t="array" aca="1" ref="R316" ca="1">IF(AND($A316&lt;&gt;"",$A316&lt;&gt;"fin"),IF(INDEX(Recettes!$A$2:$T$5000,$B316,R$1)="","",INDEX(Recettes!$A$2:$T$5000,$B316,R$1)),"")</f>
        <v/>
      </c>
      <c r="S316" s="81" t="str" cm="1">
        <f t="array" aca="1" ref="S316" ca="1">IF(AND($A316&lt;&gt;"",$A316&lt;&gt;"fin"),IF(INDEX(Recettes!$A$2:$T$5000,$B316,S$1)="","",INDEX(Recettes!$A$2:$T$5000,$B316,S$1)),"")</f>
        <v/>
      </c>
      <c r="T316" s="81" t="str" cm="1">
        <f t="array" aca="1" ref="T316" ca="1">IF(AND($A316&lt;&gt;"",$A316&lt;&gt;"fin"),IF(INDEX(Recettes!$A$2:$T$5000,$B316,T$1)="","",INDEX(Recettes!$A$2:$T$5000,$B316,T$1)),"")</f>
        <v/>
      </c>
    </row>
    <row r="317" spans="1:20" x14ac:dyDescent="0.25">
      <c r="A317" t="str">
        <f ca="1">IF(OR(A316="",A316="fin"),"",IF(ISNA(MATCH($F$3,OFFSET(Recettes!$F$2:$F$5000,B316,0),0)),"fin",MATCH($F$3,OFFSET(Recettes!$F$2:$F$5000,B316,0),0)))</f>
        <v/>
      </c>
      <c r="B317" t="str">
        <f t="shared" ca="1" si="4"/>
        <v/>
      </c>
      <c r="D317" s="79" t="str" cm="1">
        <f t="array" aca="1" ref="D317" ca="1">IF(AND($A317&lt;&gt;"",$A317&lt;&gt;"fin"),IF(INDEX(Recettes!$A$2:$O$5000,$B317,D$1)="","",INDEX(Recettes!$A$2:$O$5000,$B317,D$1)),"")</f>
        <v/>
      </c>
      <c r="E317" t="str" cm="1">
        <f t="array" aca="1" ref="E317" ca="1">IF(AND($A317&lt;&gt;"",$A317&lt;&gt;"fin"),IF(INDEX(Recettes!$A$2:$O$5000,$B317,E$1)="","",INDEX(Recettes!$A$2:$O$5000,$B317,E$1)),"")</f>
        <v/>
      </c>
      <c r="F317" t="str" cm="1">
        <f t="array" aca="1" ref="F317" ca="1">IF(AND($A317&lt;&gt;"",$A317&lt;&gt;"fin"),IF(INDEX(Recettes!$A$2:$O$5000,$B317,F$1)="","",INDEX(Recettes!$A$2:$O$5000,$B317,F$1)),"")</f>
        <v/>
      </c>
      <c r="G317" s="13" t="str" cm="1">
        <f t="array" aca="1" ref="G317" ca="1">IF(AND($A317&lt;&gt;"",$A317&lt;&gt;"fin"),IF(INDEX(Recettes!$A$2:$O$5000,$B317,G$1)="","",INDEX(Recettes!$A$2:$O$5000,$B317,G$1)),"")</f>
        <v/>
      </c>
      <c r="H317" s="11" t="str" cm="1">
        <f t="array" aca="1" ref="H317" ca="1">IF(AND($A317&lt;&gt;"",$A317&lt;&gt;"fin"),IF(INDEX(Recettes!$A$2:$O$5000,$B317,H$1)="","",INDEX(Recettes!$A$2:$O$5000,$B317,H$1)),"")</f>
        <v/>
      </c>
      <c r="I317" t="str" cm="1">
        <f t="array" aca="1" ref="I317" ca="1">IF(AND($A317&lt;&gt;"",$A317&lt;&gt;"fin"),IF(INDEX(Recettes!$A$2:$O$5000,$B317,I$1)="","",INDEX(Recettes!$A$2:$O$5000,$B317,I$1)),"")</f>
        <v/>
      </c>
      <c r="J317" s="81" t="str" cm="1">
        <f t="array" aca="1" ref="J317" ca="1">IF(AND($A317&lt;&gt;"",$A317&lt;&gt;"fin"),IF(INDEX(Recettes!$A$2:$O$5000,$B317,J$1)="","",INDEX(Recettes!$A$2:$O$5000,$B317,J$1)),"")</f>
        <v/>
      </c>
      <c r="K317" s="81" t="str" cm="1">
        <f t="array" aca="1" ref="K317" ca="1">IF(AND($A317&lt;&gt;"",$A317&lt;&gt;"fin"),IF(INDEX(Recettes!$A$2:$T$5000,$B317,K$1)="","",INDEX(Recettes!$A$2:$T$5000,$B317,K$1)),"")</f>
        <v/>
      </c>
      <c r="L317" s="81" t="str" cm="1">
        <f t="array" aca="1" ref="L317" ca="1">IF(AND($A317&lt;&gt;"",$A317&lt;&gt;"fin"),IF(INDEX(Recettes!$A$2:$T$5000,$B317,L$1)="","",INDEX(Recettes!$A$2:$T$5000,$B317,L$1)),"")</f>
        <v/>
      </c>
      <c r="M317" s="81" t="str" cm="1">
        <f t="array" aca="1" ref="M317" ca="1">IF(AND($A317&lt;&gt;"",$A317&lt;&gt;"fin"),IF(INDEX(Recettes!$A$2:$T$5000,$B317,M$1)="","",INDEX(Recettes!$A$2:$T$5000,$B317,M$1)),"")</f>
        <v/>
      </c>
      <c r="N317" s="81" t="str" cm="1">
        <f t="array" aca="1" ref="N317" ca="1">IF(AND($A317&lt;&gt;"",$A317&lt;&gt;"fin"),IF(INDEX(Recettes!$A$2:$T$5000,$B317,N$1)="","",INDEX(Recettes!$A$2:$T$5000,$B317,N$1)),"")</f>
        <v/>
      </c>
      <c r="O317" s="81" t="str" cm="1">
        <f t="array" aca="1" ref="O317" ca="1">IF(AND($A317&lt;&gt;"",$A317&lt;&gt;"fin"),IF(INDEX(Recettes!$A$2:$T$5000,$B317,O$1)="","",INDEX(Recettes!$A$2:$T$5000,$B317,O$1)),"")</f>
        <v/>
      </c>
      <c r="P317" s="81" t="str" cm="1">
        <f t="array" aca="1" ref="P317" ca="1">IF(AND($A317&lt;&gt;"",$A317&lt;&gt;"fin"),IF(INDEX(Recettes!$A$2:$T$5000,$B317,P$1)="","",INDEX(Recettes!$A$2:$T$5000,$B317,P$1)),"")</f>
        <v/>
      </c>
      <c r="Q317" s="81" t="str" cm="1">
        <f t="array" aca="1" ref="Q317" ca="1">IF(AND($A317&lt;&gt;"",$A317&lt;&gt;"fin"),IF(INDEX(Recettes!$A$2:$T$5000,$B317,Q$1)="","",INDEX(Recettes!$A$2:$T$5000,$B317,Q$1)),"")</f>
        <v/>
      </c>
      <c r="R317" s="81" t="str" cm="1">
        <f t="array" aca="1" ref="R317" ca="1">IF(AND($A317&lt;&gt;"",$A317&lt;&gt;"fin"),IF(INDEX(Recettes!$A$2:$T$5000,$B317,R$1)="","",INDEX(Recettes!$A$2:$T$5000,$B317,R$1)),"")</f>
        <v/>
      </c>
      <c r="S317" s="81" t="str" cm="1">
        <f t="array" aca="1" ref="S317" ca="1">IF(AND($A317&lt;&gt;"",$A317&lt;&gt;"fin"),IF(INDEX(Recettes!$A$2:$T$5000,$B317,S$1)="","",INDEX(Recettes!$A$2:$T$5000,$B317,S$1)),"")</f>
        <v/>
      </c>
      <c r="T317" s="81" t="str" cm="1">
        <f t="array" aca="1" ref="T317" ca="1">IF(AND($A317&lt;&gt;"",$A317&lt;&gt;"fin"),IF(INDEX(Recettes!$A$2:$T$5000,$B317,T$1)="","",INDEX(Recettes!$A$2:$T$5000,$B317,T$1)),"")</f>
        <v/>
      </c>
    </row>
    <row r="318" spans="1:20" x14ac:dyDescent="0.25">
      <c r="A318" t="str">
        <f ca="1">IF(OR(A317="",A317="fin"),"",IF(ISNA(MATCH($F$3,OFFSET(Recettes!$F$2:$F$5000,B317,0),0)),"fin",MATCH($F$3,OFFSET(Recettes!$F$2:$F$5000,B317,0),0)))</f>
        <v/>
      </c>
      <c r="B318" t="str">
        <f t="shared" ca="1" si="4"/>
        <v/>
      </c>
      <c r="D318" s="79" t="str" cm="1">
        <f t="array" aca="1" ref="D318" ca="1">IF(AND($A318&lt;&gt;"",$A318&lt;&gt;"fin"),IF(INDEX(Recettes!$A$2:$O$5000,$B318,D$1)="","",INDEX(Recettes!$A$2:$O$5000,$B318,D$1)),"")</f>
        <v/>
      </c>
      <c r="E318" t="str" cm="1">
        <f t="array" aca="1" ref="E318" ca="1">IF(AND($A318&lt;&gt;"",$A318&lt;&gt;"fin"),IF(INDEX(Recettes!$A$2:$O$5000,$B318,E$1)="","",INDEX(Recettes!$A$2:$O$5000,$B318,E$1)),"")</f>
        <v/>
      </c>
      <c r="F318" t="str" cm="1">
        <f t="array" aca="1" ref="F318" ca="1">IF(AND($A318&lt;&gt;"",$A318&lt;&gt;"fin"),IF(INDEX(Recettes!$A$2:$O$5000,$B318,F$1)="","",INDEX(Recettes!$A$2:$O$5000,$B318,F$1)),"")</f>
        <v/>
      </c>
      <c r="G318" s="13" t="str" cm="1">
        <f t="array" aca="1" ref="G318" ca="1">IF(AND($A318&lt;&gt;"",$A318&lt;&gt;"fin"),IF(INDEX(Recettes!$A$2:$O$5000,$B318,G$1)="","",INDEX(Recettes!$A$2:$O$5000,$B318,G$1)),"")</f>
        <v/>
      </c>
      <c r="H318" s="11" t="str" cm="1">
        <f t="array" aca="1" ref="H318" ca="1">IF(AND($A318&lt;&gt;"",$A318&lt;&gt;"fin"),IF(INDEX(Recettes!$A$2:$O$5000,$B318,H$1)="","",INDEX(Recettes!$A$2:$O$5000,$B318,H$1)),"")</f>
        <v/>
      </c>
      <c r="I318" t="str" cm="1">
        <f t="array" aca="1" ref="I318" ca="1">IF(AND($A318&lt;&gt;"",$A318&lt;&gt;"fin"),IF(INDEX(Recettes!$A$2:$O$5000,$B318,I$1)="","",INDEX(Recettes!$A$2:$O$5000,$B318,I$1)),"")</f>
        <v/>
      </c>
      <c r="J318" s="81" t="str" cm="1">
        <f t="array" aca="1" ref="J318" ca="1">IF(AND($A318&lt;&gt;"",$A318&lt;&gt;"fin"),IF(INDEX(Recettes!$A$2:$O$5000,$B318,J$1)="","",INDEX(Recettes!$A$2:$O$5000,$B318,J$1)),"")</f>
        <v/>
      </c>
      <c r="K318" s="81" t="str" cm="1">
        <f t="array" aca="1" ref="K318" ca="1">IF(AND($A318&lt;&gt;"",$A318&lt;&gt;"fin"),IF(INDEX(Recettes!$A$2:$T$5000,$B318,K$1)="","",INDEX(Recettes!$A$2:$T$5000,$B318,K$1)),"")</f>
        <v/>
      </c>
      <c r="L318" s="81" t="str" cm="1">
        <f t="array" aca="1" ref="L318" ca="1">IF(AND($A318&lt;&gt;"",$A318&lt;&gt;"fin"),IF(INDEX(Recettes!$A$2:$T$5000,$B318,L$1)="","",INDEX(Recettes!$A$2:$T$5000,$B318,L$1)),"")</f>
        <v/>
      </c>
      <c r="M318" s="81" t="str" cm="1">
        <f t="array" aca="1" ref="M318" ca="1">IF(AND($A318&lt;&gt;"",$A318&lt;&gt;"fin"),IF(INDEX(Recettes!$A$2:$T$5000,$B318,M$1)="","",INDEX(Recettes!$A$2:$T$5000,$B318,M$1)),"")</f>
        <v/>
      </c>
      <c r="N318" s="81" t="str" cm="1">
        <f t="array" aca="1" ref="N318" ca="1">IF(AND($A318&lt;&gt;"",$A318&lt;&gt;"fin"),IF(INDEX(Recettes!$A$2:$T$5000,$B318,N$1)="","",INDEX(Recettes!$A$2:$T$5000,$B318,N$1)),"")</f>
        <v/>
      </c>
      <c r="O318" s="81" t="str" cm="1">
        <f t="array" aca="1" ref="O318" ca="1">IF(AND($A318&lt;&gt;"",$A318&lt;&gt;"fin"),IF(INDEX(Recettes!$A$2:$T$5000,$B318,O$1)="","",INDEX(Recettes!$A$2:$T$5000,$B318,O$1)),"")</f>
        <v/>
      </c>
      <c r="P318" s="81" t="str" cm="1">
        <f t="array" aca="1" ref="P318" ca="1">IF(AND($A318&lt;&gt;"",$A318&lt;&gt;"fin"),IF(INDEX(Recettes!$A$2:$T$5000,$B318,P$1)="","",INDEX(Recettes!$A$2:$T$5000,$B318,P$1)),"")</f>
        <v/>
      </c>
      <c r="Q318" s="81" t="str" cm="1">
        <f t="array" aca="1" ref="Q318" ca="1">IF(AND($A318&lt;&gt;"",$A318&lt;&gt;"fin"),IF(INDEX(Recettes!$A$2:$T$5000,$B318,Q$1)="","",INDEX(Recettes!$A$2:$T$5000,$B318,Q$1)),"")</f>
        <v/>
      </c>
      <c r="R318" s="81" t="str" cm="1">
        <f t="array" aca="1" ref="R318" ca="1">IF(AND($A318&lt;&gt;"",$A318&lt;&gt;"fin"),IF(INDEX(Recettes!$A$2:$T$5000,$B318,R$1)="","",INDEX(Recettes!$A$2:$T$5000,$B318,R$1)),"")</f>
        <v/>
      </c>
      <c r="S318" s="81" t="str" cm="1">
        <f t="array" aca="1" ref="S318" ca="1">IF(AND($A318&lt;&gt;"",$A318&lt;&gt;"fin"),IF(INDEX(Recettes!$A$2:$T$5000,$B318,S$1)="","",INDEX(Recettes!$A$2:$T$5000,$B318,S$1)),"")</f>
        <v/>
      </c>
      <c r="T318" s="81" t="str" cm="1">
        <f t="array" aca="1" ref="T318" ca="1">IF(AND($A318&lt;&gt;"",$A318&lt;&gt;"fin"),IF(INDEX(Recettes!$A$2:$T$5000,$B318,T$1)="","",INDEX(Recettes!$A$2:$T$5000,$B318,T$1)),"")</f>
        <v/>
      </c>
    </row>
    <row r="319" spans="1:20" x14ac:dyDescent="0.25">
      <c r="A319" t="str">
        <f ca="1">IF(OR(A318="",A318="fin"),"",IF(ISNA(MATCH($F$3,OFFSET(Recettes!$F$2:$F$5000,B318,0),0)),"fin",MATCH($F$3,OFFSET(Recettes!$F$2:$F$5000,B318,0),0)))</f>
        <v/>
      </c>
      <c r="B319" t="str">
        <f t="shared" ca="1" si="4"/>
        <v/>
      </c>
      <c r="D319" s="79" t="str" cm="1">
        <f t="array" aca="1" ref="D319" ca="1">IF(AND($A319&lt;&gt;"",$A319&lt;&gt;"fin"),IF(INDEX(Recettes!$A$2:$O$5000,$B319,D$1)="","",INDEX(Recettes!$A$2:$O$5000,$B319,D$1)),"")</f>
        <v/>
      </c>
      <c r="E319" t="str" cm="1">
        <f t="array" aca="1" ref="E319" ca="1">IF(AND($A319&lt;&gt;"",$A319&lt;&gt;"fin"),IF(INDEX(Recettes!$A$2:$O$5000,$B319,E$1)="","",INDEX(Recettes!$A$2:$O$5000,$B319,E$1)),"")</f>
        <v/>
      </c>
      <c r="F319" t="str" cm="1">
        <f t="array" aca="1" ref="F319" ca="1">IF(AND($A319&lt;&gt;"",$A319&lt;&gt;"fin"),IF(INDEX(Recettes!$A$2:$O$5000,$B319,F$1)="","",INDEX(Recettes!$A$2:$O$5000,$B319,F$1)),"")</f>
        <v/>
      </c>
      <c r="G319" s="13" t="str" cm="1">
        <f t="array" aca="1" ref="G319" ca="1">IF(AND($A319&lt;&gt;"",$A319&lt;&gt;"fin"),IF(INDEX(Recettes!$A$2:$O$5000,$B319,G$1)="","",INDEX(Recettes!$A$2:$O$5000,$B319,G$1)),"")</f>
        <v/>
      </c>
      <c r="H319" s="11" t="str" cm="1">
        <f t="array" aca="1" ref="H319" ca="1">IF(AND($A319&lt;&gt;"",$A319&lt;&gt;"fin"),IF(INDEX(Recettes!$A$2:$O$5000,$B319,H$1)="","",INDEX(Recettes!$A$2:$O$5000,$B319,H$1)),"")</f>
        <v/>
      </c>
      <c r="I319" t="str" cm="1">
        <f t="array" aca="1" ref="I319" ca="1">IF(AND($A319&lt;&gt;"",$A319&lt;&gt;"fin"),IF(INDEX(Recettes!$A$2:$O$5000,$B319,I$1)="","",INDEX(Recettes!$A$2:$O$5000,$B319,I$1)),"")</f>
        <v/>
      </c>
      <c r="J319" s="81" t="str" cm="1">
        <f t="array" aca="1" ref="J319" ca="1">IF(AND($A319&lt;&gt;"",$A319&lt;&gt;"fin"),IF(INDEX(Recettes!$A$2:$O$5000,$B319,J$1)="","",INDEX(Recettes!$A$2:$O$5000,$B319,J$1)),"")</f>
        <v/>
      </c>
      <c r="K319" s="81" t="str" cm="1">
        <f t="array" aca="1" ref="K319" ca="1">IF(AND($A319&lt;&gt;"",$A319&lt;&gt;"fin"),IF(INDEX(Recettes!$A$2:$T$5000,$B319,K$1)="","",INDEX(Recettes!$A$2:$T$5000,$B319,K$1)),"")</f>
        <v/>
      </c>
      <c r="L319" s="81" t="str" cm="1">
        <f t="array" aca="1" ref="L319" ca="1">IF(AND($A319&lt;&gt;"",$A319&lt;&gt;"fin"),IF(INDEX(Recettes!$A$2:$T$5000,$B319,L$1)="","",INDEX(Recettes!$A$2:$T$5000,$B319,L$1)),"")</f>
        <v/>
      </c>
      <c r="M319" s="81" t="str" cm="1">
        <f t="array" aca="1" ref="M319" ca="1">IF(AND($A319&lt;&gt;"",$A319&lt;&gt;"fin"),IF(INDEX(Recettes!$A$2:$T$5000,$B319,M$1)="","",INDEX(Recettes!$A$2:$T$5000,$B319,M$1)),"")</f>
        <v/>
      </c>
      <c r="N319" s="81" t="str" cm="1">
        <f t="array" aca="1" ref="N319" ca="1">IF(AND($A319&lt;&gt;"",$A319&lt;&gt;"fin"),IF(INDEX(Recettes!$A$2:$T$5000,$B319,N$1)="","",INDEX(Recettes!$A$2:$T$5000,$B319,N$1)),"")</f>
        <v/>
      </c>
      <c r="O319" s="81" t="str" cm="1">
        <f t="array" aca="1" ref="O319" ca="1">IF(AND($A319&lt;&gt;"",$A319&lt;&gt;"fin"),IF(INDEX(Recettes!$A$2:$T$5000,$B319,O$1)="","",INDEX(Recettes!$A$2:$T$5000,$B319,O$1)),"")</f>
        <v/>
      </c>
      <c r="P319" s="81" t="str" cm="1">
        <f t="array" aca="1" ref="P319" ca="1">IF(AND($A319&lt;&gt;"",$A319&lt;&gt;"fin"),IF(INDEX(Recettes!$A$2:$T$5000,$B319,P$1)="","",INDEX(Recettes!$A$2:$T$5000,$B319,P$1)),"")</f>
        <v/>
      </c>
      <c r="Q319" s="81" t="str" cm="1">
        <f t="array" aca="1" ref="Q319" ca="1">IF(AND($A319&lt;&gt;"",$A319&lt;&gt;"fin"),IF(INDEX(Recettes!$A$2:$T$5000,$B319,Q$1)="","",INDEX(Recettes!$A$2:$T$5000,$B319,Q$1)),"")</f>
        <v/>
      </c>
      <c r="R319" s="81" t="str" cm="1">
        <f t="array" aca="1" ref="R319" ca="1">IF(AND($A319&lt;&gt;"",$A319&lt;&gt;"fin"),IF(INDEX(Recettes!$A$2:$T$5000,$B319,R$1)="","",INDEX(Recettes!$A$2:$T$5000,$B319,R$1)),"")</f>
        <v/>
      </c>
      <c r="S319" s="81" t="str" cm="1">
        <f t="array" aca="1" ref="S319" ca="1">IF(AND($A319&lt;&gt;"",$A319&lt;&gt;"fin"),IF(INDEX(Recettes!$A$2:$T$5000,$B319,S$1)="","",INDEX(Recettes!$A$2:$T$5000,$B319,S$1)),"")</f>
        <v/>
      </c>
      <c r="T319" s="81" t="str" cm="1">
        <f t="array" aca="1" ref="T319" ca="1">IF(AND($A319&lt;&gt;"",$A319&lt;&gt;"fin"),IF(INDEX(Recettes!$A$2:$T$5000,$B319,T$1)="","",INDEX(Recettes!$A$2:$T$5000,$B319,T$1)),"")</f>
        <v/>
      </c>
    </row>
    <row r="320" spans="1:20" x14ac:dyDescent="0.25">
      <c r="A320" t="str">
        <f ca="1">IF(OR(A319="",A319="fin"),"",IF(ISNA(MATCH($F$3,OFFSET(Recettes!$F$2:$F$5000,B319,0),0)),"fin",MATCH($F$3,OFFSET(Recettes!$F$2:$F$5000,B319,0),0)))</f>
        <v/>
      </c>
      <c r="B320" t="str">
        <f t="shared" ca="1" si="4"/>
        <v/>
      </c>
      <c r="D320" s="79" t="str" cm="1">
        <f t="array" aca="1" ref="D320" ca="1">IF(AND($A320&lt;&gt;"",$A320&lt;&gt;"fin"),IF(INDEX(Recettes!$A$2:$O$5000,$B320,D$1)="","",INDEX(Recettes!$A$2:$O$5000,$B320,D$1)),"")</f>
        <v/>
      </c>
      <c r="E320" t="str" cm="1">
        <f t="array" aca="1" ref="E320" ca="1">IF(AND($A320&lt;&gt;"",$A320&lt;&gt;"fin"),IF(INDEX(Recettes!$A$2:$O$5000,$B320,E$1)="","",INDEX(Recettes!$A$2:$O$5000,$B320,E$1)),"")</f>
        <v/>
      </c>
      <c r="F320" t="str" cm="1">
        <f t="array" aca="1" ref="F320" ca="1">IF(AND($A320&lt;&gt;"",$A320&lt;&gt;"fin"),IF(INDEX(Recettes!$A$2:$O$5000,$B320,F$1)="","",INDEX(Recettes!$A$2:$O$5000,$B320,F$1)),"")</f>
        <v/>
      </c>
      <c r="G320" s="13" t="str" cm="1">
        <f t="array" aca="1" ref="G320" ca="1">IF(AND($A320&lt;&gt;"",$A320&lt;&gt;"fin"),IF(INDEX(Recettes!$A$2:$O$5000,$B320,G$1)="","",INDEX(Recettes!$A$2:$O$5000,$B320,G$1)),"")</f>
        <v/>
      </c>
      <c r="H320" s="11" t="str" cm="1">
        <f t="array" aca="1" ref="H320" ca="1">IF(AND($A320&lt;&gt;"",$A320&lt;&gt;"fin"),IF(INDEX(Recettes!$A$2:$O$5000,$B320,H$1)="","",INDEX(Recettes!$A$2:$O$5000,$B320,H$1)),"")</f>
        <v/>
      </c>
      <c r="I320" t="str" cm="1">
        <f t="array" aca="1" ref="I320" ca="1">IF(AND($A320&lt;&gt;"",$A320&lt;&gt;"fin"),IF(INDEX(Recettes!$A$2:$O$5000,$B320,I$1)="","",INDEX(Recettes!$A$2:$O$5000,$B320,I$1)),"")</f>
        <v/>
      </c>
      <c r="J320" s="81" t="str" cm="1">
        <f t="array" aca="1" ref="J320" ca="1">IF(AND($A320&lt;&gt;"",$A320&lt;&gt;"fin"),IF(INDEX(Recettes!$A$2:$O$5000,$B320,J$1)="","",INDEX(Recettes!$A$2:$O$5000,$B320,J$1)),"")</f>
        <v/>
      </c>
      <c r="K320" s="81" t="str" cm="1">
        <f t="array" aca="1" ref="K320" ca="1">IF(AND($A320&lt;&gt;"",$A320&lt;&gt;"fin"),IF(INDEX(Recettes!$A$2:$T$5000,$B320,K$1)="","",INDEX(Recettes!$A$2:$T$5000,$B320,K$1)),"")</f>
        <v/>
      </c>
      <c r="L320" s="81" t="str" cm="1">
        <f t="array" aca="1" ref="L320" ca="1">IF(AND($A320&lt;&gt;"",$A320&lt;&gt;"fin"),IF(INDEX(Recettes!$A$2:$T$5000,$B320,L$1)="","",INDEX(Recettes!$A$2:$T$5000,$B320,L$1)),"")</f>
        <v/>
      </c>
      <c r="M320" s="81" t="str" cm="1">
        <f t="array" aca="1" ref="M320" ca="1">IF(AND($A320&lt;&gt;"",$A320&lt;&gt;"fin"),IF(INDEX(Recettes!$A$2:$T$5000,$B320,M$1)="","",INDEX(Recettes!$A$2:$T$5000,$B320,M$1)),"")</f>
        <v/>
      </c>
      <c r="N320" s="81" t="str" cm="1">
        <f t="array" aca="1" ref="N320" ca="1">IF(AND($A320&lt;&gt;"",$A320&lt;&gt;"fin"),IF(INDEX(Recettes!$A$2:$T$5000,$B320,N$1)="","",INDEX(Recettes!$A$2:$T$5000,$B320,N$1)),"")</f>
        <v/>
      </c>
      <c r="O320" s="81" t="str" cm="1">
        <f t="array" aca="1" ref="O320" ca="1">IF(AND($A320&lt;&gt;"",$A320&lt;&gt;"fin"),IF(INDEX(Recettes!$A$2:$T$5000,$B320,O$1)="","",INDEX(Recettes!$A$2:$T$5000,$B320,O$1)),"")</f>
        <v/>
      </c>
      <c r="P320" s="81" t="str" cm="1">
        <f t="array" aca="1" ref="P320" ca="1">IF(AND($A320&lt;&gt;"",$A320&lt;&gt;"fin"),IF(INDEX(Recettes!$A$2:$T$5000,$B320,P$1)="","",INDEX(Recettes!$A$2:$T$5000,$B320,P$1)),"")</f>
        <v/>
      </c>
      <c r="Q320" s="81" t="str" cm="1">
        <f t="array" aca="1" ref="Q320" ca="1">IF(AND($A320&lt;&gt;"",$A320&lt;&gt;"fin"),IF(INDEX(Recettes!$A$2:$T$5000,$B320,Q$1)="","",INDEX(Recettes!$A$2:$T$5000,$B320,Q$1)),"")</f>
        <v/>
      </c>
      <c r="R320" s="81" t="str" cm="1">
        <f t="array" aca="1" ref="R320" ca="1">IF(AND($A320&lt;&gt;"",$A320&lt;&gt;"fin"),IF(INDEX(Recettes!$A$2:$T$5000,$B320,R$1)="","",INDEX(Recettes!$A$2:$T$5000,$B320,R$1)),"")</f>
        <v/>
      </c>
      <c r="S320" s="81" t="str" cm="1">
        <f t="array" aca="1" ref="S320" ca="1">IF(AND($A320&lt;&gt;"",$A320&lt;&gt;"fin"),IF(INDEX(Recettes!$A$2:$T$5000,$B320,S$1)="","",INDEX(Recettes!$A$2:$T$5000,$B320,S$1)),"")</f>
        <v/>
      </c>
      <c r="T320" s="81" t="str" cm="1">
        <f t="array" aca="1" ref="T320" ca="1">IF(AND($A320&lt;&gt;"",$A320&lt;&gt;"fin"),IF(INDEX(Recettes!$A$2:$T$5000,$B320,T$1)="","",INDEX(Recettes!$A$2:$T$5000,$B320,T$1)),"")</f>
        <v/>
      </c>
    </row>
    <row r="321" spans="1:20" x14ac:dyDescent="0.25">
      <c r="A321" t="str">
        <f ca="1">IF(OR(A320="",A320="fin"),"",IF(ISNA(MATCH($F$3,OFFSET(Recettes!$F$2:$F$5000,B320,0),0)),"fin",MATCH($F$3,OFFSET(Recettes!$F$2:$F$5000,B320,0),0)))</f>
        <v/>
      </c>
      <c r="B321" t="str">
        <f t="shared" ca="1" si="4"/>
        <v/>
      </c>
      <c r="D321" s="79" t="str" cm="1">
        <f t="array" aca="1" ref="D321" ca="1">IF(AND($A321&lt;&gt;"",$A321&lt;&gt;"fin"),IF(INDEX(Recettes!$A$2:$O$5000,$B321,D$1)="","",INDEX(Recettes!$A$2:$O$5000,$B321,D$1)),"")</f>
        <v/>
      </c>
      <c r="E321" t="str" cm="1">
        <f t="array" aca="1" ref="E321" ca="1">IF(AND($A321&lt;&gt;"",$A321&lt;&gt;"fin"),IF(INDEX(Recettes!$A$2:$O$5000,$B321,E$1)="","",INDEX(Recettes!$A$2:$O$5000,$B321,E$1)),"")</f>
        <v/>
      </c>
      <c r="F321" t="str" cm="1">
        <f t="array" aca="1" ref="F321" ca="1">IF(AND($A321&lt;&gt;"",$A321&lt;&gt;"fin"),IF(INDEX(Recettes!$A$2:$O$5000,$B321,F$1)="","",INDEX(Recettes!$A$2:$O$5000,$B321,F$1)),"")</f>
        <v/>
      </c>
      <c r="G321" s="13" t="str" cm="1">
        <f t="array" aca="1" ref="G321" ca="1">IF(AND($A321&lt;&gt;"",$A321&lt;&gt;"fin"),IF(INDEX(Recettes!$A$2:$O$5000,$B321,G$1)="","",INDEX(Recettes!$A$2:$O$5000,$B321,G$1)),"")</f>
        <v/>
      </c>
      <c r="H321" s="11" t="str" cm="1">
        <f t="array" aca="1" ref="H321" ca="1">IF(AND($A321&lt;&gt;"",$A321&lt;&gt;"fin"),IF(INDEX(Recettes!$A$2:$O$5000,$B321,H$1)="","",INDEX(Recettes!$A$2:$O$5000,$B321,H$1)),"")</f>
        <v/>
      </c>
      <c r="I321" t="str" cm="1">
        <f t="array" aca="1" ref="I321" ca="1">IF(AND($A321&lt;&gt;"",$A321&lt;&gt;"fin"),IF(INDEX(Recettes!$A$2:$O$5000,$B321,I$1)="","",INDEX(Recettes!$A$2:$O$5000,$B321,I$1)),"")</f>
        <v/>
      </c>
      <c r="J321" s="81" t="str" cm="1">
        <f t="array" aca="1" ref="J321" ca="1">IF(AND($A321&lt;&gt;"",$A321&lt;&gt;"fin"),IF(INDEX(Recettes!$A$2:$O$5000,$B321,J$1)="","",INDEX(Recettes!$A$2:$O$5000,$B321,J$1)),"")</f>
        <v/>
      </c>
      <c r="K321" s="81" t="str" cm="1">
        <f t="array" aca="1" ref="K321" ca="1">IF(AND($A321&lt;&gt;"",$A321&lt;&gt;"fin"),IF(INDEX(Recettes!$A$2:$T$5000,$B321,K$1)="","",INDEX(Recettes!$A$2:$T$5000,$B321,K$1)),"")</f>
        <v/>
      </c>
      <c r="L321" s="81" t="str" cm="1">
        <f t="array" aca="1" ref="L321" ca="1">IF(AND($A321&lt;&gt;"",$A321&lt;&gt;"fin"),IF(INDEX(Recettes!$A$2:$T$5000,$B321,L$1)="","",INDEX(Recettes!$A$2:$T$5000,$B321,L$1)),"")</f>
        <v/>
      </c>
      <c r="M321" s="81" t="str" cm="1">
        <f t="array" aca="1" ref="M321" ca="1">IF(AND($A321&lt;&gt;"",$A321&lt;&gt;"fin"),IF(INDEX(Recettes!$A$2:$T$5000,$B321,M$1)="","",INDEX(Recettes!$A$2:$T$5000,$B321,M$1)),"")</f>
        <v/>
      </c>
      <c r="N321" s="81" t="str" cm="1">
        <f t="array" aca="1" ref="N321" ca="1">IF(AND($A321&lt;&gt;"",$A321&lt;&gt;"fin"),IF(INDEX(Recettes!$A$2:$T$5000,$B321,N$1)="","",INDEX(Recettes!$A$2:$T$5000,$B321,N$1)),"")</f>
        <v/>
      </c>
      <c r="O321" s="81" t="str" cm="1">
        <f t="array" aca="1" ref="O321" ca="1">IF(AND($A321&lt;&gt;"",$A321&lt;&gt;"fin"),IF(INDEX(Recettes!$A$2:$T$5000,$B321,O$1)="","",INDEX(Recettes!$A$2:$T$5000,$B321,O$1)),"")</f>
        <v/>
      </c>
      <c r="P321" s="81" t="str" cm="1">
        <f t="array" aca="1" ref="P321" ca="1">IF(AND($A321&lt;&gt;"",$A321&lt;&gt;"fin"),IF(INDEX(Recettes!$A$2:$T$5000,$B321,P$1)="","",INDEX(Recettes!$A$2:$T$5000,$B321,P$1)),"")</f>
        <v/>
      </c>
      <c r="Q321" s="81" t="str" cm="1">
        <f t="array" aca="1" ref="Q321" ca="1">IF(AND($A321&lt;&gt;"",$A321&lt;&gt;"fin"),IF(INDEX(Recettes!$A$2:$T$5000,$B321,Q$1)="","",INDEX(Recettes!$A$2:$T$5000,$B321,Q$1)),"")</f>
        <v/>
      </c>
      <c r="R321" s="81" t="str" cm="1">
        <f t="array" aca="1" ref="R321" ca="1">IF(AND($A321&lt;&gt;"",$A321&lt;&gt;"fin"),IF(INDEX(Recettes!$A$2:$T$5000,$B321,R$1)="","",INDEX(Recettes!$A$2:$T$5000,$B321,R$1)),"")</f>
        <v/>
      </c>
      <c r="S321" s="81" t="str" cm="1">
        <f t="array" aca="1" ref="S321" ca="1">IF(AND($A321&lt;&gt;"",$A321&lt;&gt;"fin"),IF(INDEX(Recettes!$A$2:$T$5000,$B321,S$1)="","",INDEX(Recettes!$A$2:$T$5000,$B321,S$1)),"")</f>
        <v/>
      </c>
      <c r="T321" s="81" t="str" cm="1">
        <f t="array" aca="1" ref="T321" ca="1">IF(AND($A321&lt;&gt;"",$A321&lt;&gt;"fin"),IF(INDEX(Recettes!$A$2:$T$5000,$B321,T$1)="","",INDEX(Recettes!$A$2:$T$5000,$B321,T$1)),"")</f>
        <v/>
      </c>
    </row>
    <row r="322" spans="1:20" x14ac:dyDescent="0.25">
      <c r="A322" t="str">
        <f ca="1">IF(OR(A321="",A321="fin"),"",IF(ISNA(MATCH($F$3,OFFSET(Recettes!$F$2:$F$5000,B321,0),0)),"fin",MATCH($F$3,OFFSET(Recettes!$F$2:$F$5000,B321,0),0)))</f>
        <v/>
      </c>
      <c r="B322" t="str">
        <f t="shared" ca="1" si="4"/>
        <v/>
      </c>
      <c r="D322" s="79" t="str" cm="1">
        <f t="array" aca="1" ref="D322" ca="1">IF(AND($A322&lt;&gt;"",$A322&lt;&gt;"fin"),IF(INDEX(Recettes!$A$2:$O$5000,$B322,D$1)="","",INDEX(Recettes!$A$2:$O$5000,$B322,D$1)),"")</f>
        <v/>
      </c>
      <c r="E322" t="str" cm="1">
        <f t="array" aca="1" ref="E322" ca="1">IF(AND($A322&lt;&gt;"",$A322&lt;&gt;"fin"),IF(INDEX(Recettes!$A$2:$O$5000,$B322,E$1)="","",INDEX(Recettes!$A$2:$O$5000,$B322,E$1)),"")</f>
        <v/>
      </c>
      <c r="F322" t="str" cm="1">
        <f t="array" aca="1" ref="F322" ca="1">IF(AND($A322&lt;&gt;"",$A322&lt;&gt;"fin"),IF(INDEX(Recettes!$A$2:$O$5000,$B322,F$1)="","",INDEX(Recettes!$A$2:$O$5000,$B322,F$1)),"")</f>
        <v/>
      </c>
      <c r="G322" s="13" t="str" cm="1">
        <f t="array" aca="1" ref="G322" ca="1">IF(AND($A322&lt;&gt;"",$A322&lt;&gt;"fin"),IF(INDEX(Recettes!$A$2:$O$5000,$B322,G$1)="","",INDEX(Recettes!$A$2:$O$5000,$B322,G$1)),"")</f>
        <v/>
      </c>
      <c r="H322" s="11" t="str" cm="1">
        <f t="array" aca="1" ref="H322" ca="1">IF(AND($A322&lt;&gt;"",$A322&lt;&gt;"fin"),IF(INDEX(Recettes!$A$2:$O$5000,$B322,H$1)="","",INDEX(Recettes!$A$2:$O$5000,$B322,H$1)),"")</f>
        <v/>
      </c>
      <c r="I322" t="str" cm="1">
        <f t="array" aca="1" ref="I322" ca="1">IF(AND($A322&lt;&gt;"",$A322&lt;&gt;"fin"),IF(INDEX(Recettes!$A$2:$O$5000,$B322,I$1)="","",INDEX(Recettes!$A$2:$O$5000,$B322,I$1)),"")</f>
        <v/>
      </c>
      <c r="J322" s="81" t="str" cm="1">
        <f t="array" aca="1" ref="J322" ca="1">IF(AND($A322&lt;&gt;"",$A322&lt;&gt;"fin"),IF(INDEX(Recettes!$A$2:$O$5000,$B322,J$1)="","",INDEX(Recettes!$A$2:$O$5000,$B322,J$1)),"")</f>
        <v/>
      </c>
      <c r="K322" s="81" t="str" cm="1">
        <f t="array" aca="1" ref="K322" ca="1">IF(AND($A322&lt;&gt;"",$A322&lt;&gt;"fin"),IF(INDEX(Recettes!$A$2:$T$5000,$B322,K$1)="","",INDEX(Recettes!$A$2:$T$5000,$B322,K$1)),"")</f>
        <v/>
      </c>
      <c r="L322" s="81" t="str" cm="1">
        <f t="array" aca="1" ref="L322" ca="1">IF(AND($A322&lt;&gt;"",$A322&lt;&gt;"fin"),IF(INDEX(Recettes!$A$2:$T$5000,$B322,L$1)="","",INDEX(Recettes!$A$2:$T$5000,$B322,L$1)),"")</f>
        <v/>
      </c>
      <c r="M322" s="81" t="str" cm="1">
        <f t="array" aca="1" ref="M322" ca="1">IF(AND($A322&lt;&gt;"",$A322&lt;&gt;"fin"),IF(INDEX(Recettes!$A$2:$T$5000,$B322,M$1)="","",INDEX(Recettes!$A$2:$T$5000,$B322,M$1)),"")</f>
        <v/>
      </c>
      <c r="N322" s="81" t="str" cm="1">
        <f t="array" aca="1" ref="N322" ca="1">IF(AND($A322&lt;&gt;"",$A322&lt;&gt;"fin"),IF(INDEX(Recettes!$A$2:$T$5000,$B322,N$1)="","",INDEX(Recettes!$A$2:$T$5000,$B322,N$1)),"")</f>
        <v/>
      </c>
      <c r="O322" s="81" t="str" cm="1">
        <f t="array" aca="1" ref="O322" ca="1">IF(AND($A322&lt;&gt;"",$A322&lt;&gt;"fin"),IF(INDEX(Recettes!$A$2:$T$5000,$B322,O$1)="","",INDEX(Recettes!$A$2:$T$5000,$B322,O$1)),"")</f>
        <v/>
      </c>
      <c r="P322" s="81" t="str" cm="1">
        <f t="array" aca="1" ref="P322" ca="1">IF(AND($A322&lt;&gt;"",$A322&lt;&gt;"fin"),IF(INDEX(Recettes!$A$2:$T$5000,$B322,P$1)="","",INDEX(Recettes!$A$2:$T$5000,$B322,P$1)),"")</f>
        <v/>
      </c>
      <c r="Q322" s="81" t="str" cm="1">
        <f t="array" aca="1" ref="Q322" ca="1">IF(AND($A322&lt;&gt;"",$A322&lt;&gt;"fin"),IF(INDEX(Recettes!$A$2:$T$5000,$B322,Q$1)="","",INDEX(Recettes!$A$2:$T$5000,$B322,Q$1)),"")</f>
        <v/>
      </c>
      <c r="R322" s="81" t="str" cm="1">
        <f t="array" aca="1" ref="R322" ca="1">IF(AND($A322&lt;&gt;"",$A322&lt;&gt;"fin"),IF(INDEX(Recettes!$A$2:$T$5000,$B322,R$1)="","",INDEX(Recettes!$A$2:$T$5000,$B322,R$1)),"")</f>
        <v/>
      </c>
      <c r="S322" s="81" t="str" cm="1">
        <f t="array" aca="1" ref="S322" ca="1">IF(AND($A322&lt;&gt;"",$A322&lt;&gt;"fin"),IF(INDEX(Recettes!$A$2:$T$5000,$B322,S$1)="","",INDEX(Recettes!$A$2:$T$5000,$B322,S$1)),"")</f>
        <v/>
      </c>
      <c r="T322" s="81" t="str" cm="1">
        <f t="array" aca="1" ref="T322" ca="1">IF(AND($A322&lt;&gt;"",$A322&lt;&gt;"fin"),IF(INDEX(Recettes!$A$2:$T$5000,$B322,T$1)="","",INDEX(Recettes!$A$2:$T$5000,$B322,T$1)),"")</f>
        <v/>
      </c>
    </row>
    <row r="323" spans="1:20" x14ac:dyDescent="0.25">
      <c r="A323" t="str">
        <f ca="1">IF(OR(A322="",A322="fin"),"",IF(ISNA(MATCH($F$3,OFFSET(Recettes!$F$2:$F$5000,B322,0),0)),"fin",MATCH($F$3,OFFSET(Recettes!$F$2:$F$5000,B322,0),0)))</f>
        <v/>
      </c>
      <c r="B323" t="str">
        <f t="shared" ca="1" si="4"/>
        <v/>
      </c>
      <c r="D323" s="79" t="str" cm="1">
        <f t="array" aca="1" ref="D323" ca="1">IF(AND($A323&lt;&gt;"",$A323&lt;&gt;"fin"),IF(INDEX(Recettes!$A$2:$O$5000,$B323,D$1)="","",INDEX(Recettes!$A$2:$O$5000,$B323,D$1)),"")</f>
        <v/>
      </c>
      <c r="E323" t="str" cm="1">
        <f t="array" aca="1" ref="E323" ca="1">IF(AND($A323&lt;&gt;"",$A323&lt;&gt;"fin"),IF(INDEX(Recettes!$A$2:$O$5000,$B323,E$1)="","",INDEX(Recettes!$A$2:$O$5000,$B323,E$1)),"")</f>
        <v/>
      </c>
      <c r="F323" t="str" cm="1">
        <f t="array" aca="1" ref="F323" ca="1">IF(AND($A323&lt;&gt;"",$A323&lt;&gt;"fin"),IF(INDEX(Recettes!$A$2:$O$5000,$B323,F$1)="","",INDEX(Recettes!$A$2:$O$5000,$B323,F$1)),"")</f>
        <v/>
      </c>
      <c r="G323" s="13" t="str" cm="1">
        <f t="array" aca="1" ref="G323" ca="1">IF(AND($A323&lt;&gt;"",$A323&lt;&gt;"fin"),IF(INDEX(Recettes!$A$2:$O$5000,$B323,G$1)="","",INDEX(Recettes!$A$2:$O$5000,$B323,G$1)),"")</f>
        <v/>
      </c>
      <c r="H323" s="11" t="str" cm="1">
        <f t="array" aca="1" ref="H323" ca="1">IF(AND($A323&lt;&gt;"",$A323&lt;&gt;"fin"),IF(INDEX(Recettes!$A$2:$O$5000,$B323,H$1)="","",INDEX(Recettes!$A$2:$O$5000,$B323,H$1)),"")</f>
        <v/>
      </c>
      <c r="I323" t="str" cm="1">
        <f t="array" aca="1" ref="I323" ca="1">IF(AND($A323&lt;&gt;"",$A323&lt;&gt;"fin"),IF(INDEX(Recettes!$A$2:$O$5000,$B323,I$1)="","",INDEX(Recettes!$A$2:$O$5000,$B323,I$1)),"")</f>
        <v/>
      </c>
      <c r="J323" s="81" t="str" cm="1">
        <f t="array" aca="1" ref="J323" ca="1">IF(AND($A323&lt;&gt;"",$A323&lt;&gt;"fin"),IF(INDEX(Recettes!$A$2:$O$5000,$B323,J$1)="","",INDEX(Recettes!$A$2:$O$5000,$B323,J$1)),"")</f>
        <v/>
      </c>
      <c r="K323" s="81" t="str" cm="1">
        <f t="array" aca="1" ref="K323" ca="1">IF(AND($A323&lt;&gt;"",$A323&lt;&gt;"fin"),IF(INDEX(Recettes!$A$2:$T$5000,$B323,K$1)="","",INDEX(Recettes!$A$2:$T$5000,$B323,K$1)),"")</f>
        <v/>
      </c>
      <c r="L323" s="81" t="str" cm="1">
        <f t="array" aca="1" ref="L323" ca="1">IF(AND($A323&lt;&gt;"",$A323&lt;&gt;"fin"),IF(INDEX(Recettes!$A$2:$T$5000,$B323,L$1)="","",INDEX(Recettes!$A$2:$T$5000,$B323,L$1)),"")</f>
        <v/>
      </c>
      <c r="M323" s="81" t="str" cm="1">
        <f t="array" aca="1" ref="M323" ca="1">IF(AND($A323&lt;&gt;"",$A323&lt;&gt;"fin"),IF(INDEX(Recettes!$A$2:$T$5000,$B323,M$1)="","",INDEX(Recettes!$A$2:$T$5000,$B323,M$1)),"")</f>
        <v/>
      </c>
      <c r="N323" s="81" t="str" cm="1">
        <f t="array" aca="1" ref="N323" ca="1">IF(AND($A323&lt;&gt;"",$A323&lt;&gt;"fin"),IF(INDEX(Recettes!$A$2:$T$5000,$B323,N$1)="","",INDEX(Recettes!$A$2:$T$5000,$B323,N$1)),"")</f>
        <v/>
      </c>
      <c r="O323" s="81" t="str" cm="1">
        <f t="array" aca="1" ref="O323" ca="1">IF(AND($A323&lt;&gt;"",$A323&lt;&gt;"fin"),IF(INDEX(Recettes!$A$2:$T$5000,$B323,O$1)="","",INDEX(Recettes!$A$2:$T$5000,$B323,O$1)),"")</f>
        <v/>
      </c>
      <c r="P323" s="81" t="str" cm="1">
        <f t="array" aca="1" ref="P323" ca="1">IF(AND($A323&lt;&gt;"",$A323&lt;&gt;"fin"),IF(INDEX(Recettes!$A$2:$T$5000,$B323,P$1)="","",INDEX(Recettes!$A$2:$T$5000,$B323,P$1)),"")</f>
        <v/>
      </c>
      <c r="Q323" s="81" t="str" cm="1">
        <f t="array" aca="1" ref="Q323" ca="1">IF(AND($A323&lt;&gt;"",$A323&lt;&gt;"fin"),IF(INDEX(Recettes!$A$2:$T$5000,$B323,Q$1)="","",INDEX(Recettes!$A$2:$T$5000,$B323,Q$1)),"")</f>
        <v/>
      </c>
      <c r="R323" s="81" t="str" cm="1">
        <f t="array" aca="1" ref="R323" ca="1">IF(AND($A323&lt;&gt;"",$A323&lt;&gt;"fin"),IF(INDEX(Recettes!$A$2:$T$5000,$B323,R$1)="","",INDEX(Recettes!$A$2:$T$5000,$B323,R$1)),"")</f>
        <v/>
      </c>
      <c r="S323" s="81" t="str" cm="1">
        <f t="array" aca="1" ref="S323" ca="1">IF(AND($A323&lt;&gt;"",$A323&lt;&gt;"fin"),IF(INDEX(Recettes!$A$2:$T$5000,$B323,S$1)="","",INDEX(Recettes!$A$2:$T$5000,$B323,S$1)),"")</f>
        <v/>
      </c>
      <c r="T323" s="81" t="str" cm="1">
        <f t="array" aca="1" ref="T323" ca="1">IF(AND($A323&lt;&gt;"",$A323&lt;&gt;"fin"),IF(INDEX(Recettes!$A$2:$T$5000,$B323,T$1)="","",INDEX(Recettes!$A$2:$T$5000,$B323,T$1)),"")</f>
        <v/>
      </c>
    </row>
    <row r="324" spans="1:20" x14ac:dyDescent="0.25">
      <c r="A324" t="str">
        <f ca="1">IF(OR(A323="",A323="fin"),"",IF(ISNA(MATCH($F$3,OFFSET(Recettes!$F$2:$F$5000,B323,0),0)),"fin",MATCH($F$3,OFFSET(Recettes!$F$2:$F$5000,B323,0),0)))</f>
        <v/>
      </c>
      <c r="B324" t="str">
        <f t="shared" ca="1" si="4"/>
        <v/>
      </c>
      <c r="D324" s="79" t="str" cm="1">
        <f t="array" aca="1" ref="D324" ca="1">IF(AND($A324&lt;&gt;"",$A324&lt;&gt;"fin"),IF(INDEX(Recettes!$A$2:$O$5000,$B324,D$1)="","",INDEX(Recettes!$A$2:$O$5000,$B324,D$1)),"")</f>
        <v/>
      </c>
      <c r="E324" t="str" cm="1">
        <f t="array" aca="1" ref="E324" ca="1">IF(AND($A324&lt;&gt;"",$A324&lt;&gt;"fin"),IF(INDEX(Recettes!$A$2:$O$5000,$B324,E$1)="","",INDEX(Recettes!$A$2:$O$5000,$B324,E$1)),"")</f>
        <v/>
      </c>
      <c r="F324" t="str" cm="1">
        <f t="array" aca="1" ref="F324" ca="1">IF(AND($A324&lt;&gt;"",$A324&lt;&gt;"fin"),IF(INDEX(Recettes!$A$2:$O$5000,$B324,F$1)="","",INDEX(Recettes!$A$2:$O$5000,$B324,F$1)),"")</f>
        <v/>
      </c>
      <c r="G324" s="13" t="str" cm="1">
        <f t="array" aca="1" ref="G324" ca="1">IF(AND($A324&lt;&gt;"",$A324&lt;&gt;"fin"),IF(INDEX(Recettes!$A$2:$O$5000,$B324,G$1)="","",INDEX(Recettes!$A$2:$O$5000,$B324,G$1)),"")</f>
        <v/>
      </c>
      <c r="H324" s="11" t="str" cm="1">
        <f t="array" aca="1" ref="H324" ca="1">IF(AND($A324&lt;&gt;"",$A324&lt;&gt;"fin"),IF(INDEX(Recettes!$A$2:$O$5000,$B324,H$1)="","",INDEX(Recettes!$A$2:$O$5000,$B324,H$1)),"")</f>
        <v/>
      </c>
      <c r="I324" t="str" cm="1">
        <f t="array" aca="1" ref="I324" ca="1">IF(AND($A324&lt;&gt;"",$A324&lt;&gt;"fin"),IF(INDEX(Recettes!$A$2:$O$5000,$B324,I$1)="","",INDEX(Recettes!$A$2:$O$5000,$B324,I$1)),"")</f>
        <v/>
      </c>
      <c r="J324" s="81" t="str" cm="1">
        <f t="array" aca="1" ref="J324" ca="1">IF(AND($A324&lt;&gt;"",$A324&lt;&gt;"fin"),IF(INDEX(Recettes!$A$2:$O$5000,$B324,J$1)="","",INDEX(Recettes!$A$2:$O$5000,$B324,J$1)),"")</f>
        <v/>
      </c>
      <c r="K324" s="81" t="str" cm="1">
        <f t="array" aca="1" ref="K324" ca="1">IF(AND($A324&lt;&gt;"",$A324&lt;&gt;"fin"),IF(INDEX(Recettes!$A$2:$T$5000,$B324,K$1)="","",INDEX(Recettes!$A$2:$T$5000,$B324,K$1)),"")</f>
        <v/>
      </c>
      <c r="L324" s="81" t="str" cm="1">
        <f t="array" aca="1" ref="L324" ca="1">IF(AND($A324&lt;&gt;"",$A324&lt;&gt;"fin"),IF(INDEX(Recettes!$A$2:$T$5000,$B324,L$1)="","",INDEX(Recettes!$A$2:$T$5000,$B324,L$1)),"")</f>
        <v/>
      </c>
      <c r="M324" s="81" t="str" cm="1">
        <f t="array" aca="1" ref="M324" ca="1">IF(AND($A324&lt;&gt;"",$A324&lt;&gt;"fin"),IF(INDEX(Recettes!$A$2:$T$5000,$B324,M$1)="","",INDEX(Recettes!$A$2:$T$5000,$B324,M$1)),"")</f>
        <v/>
      </c>
      <c r="N324" s="81" t="str" cm="1">
        <f t="array" aca="1" ref="N324" ca="1">IF(AND($A324&lt;&gt;"",$A324&lt;&gt;"fin"),IF(INDEX(Recettes!$A$2:$T$5000,$B324,N$1)="","",INDEX(Recettes!$A$2:$T$5000,$B324,N$1)),"")</f>
        <v/>
      </c>
      <c r="O324" s="81" t="str" cm="1">
        <f t="array" aca="1" ref="O324" ca="1">IF(AND($A324&lt;&gt;"",$A324&lt;&gt;"fin"),IF(INDEX(Recettes!$A$2:$T$5000,$B324,O$1)="","",INDEX(Recettes!$A$2:$T$5000,$B324,O$1)),"")</f>
        <v/>
      </c>
      <c r="P324" s="81" t="str" cm="1">
        <f t="array" aca="1" ref="P324" ca="1">IF(AND($A324&lt;&gt;"",$A324&lt;&gt;"fin"),IF(INDEX(Recettes!$A$2:$T$5000,$B324,P$1)="","",INDEX(Recettes!$A$2:$T$5000,$B324,P$1)),"")</f>
        <v/>
      </c>
      <c r="Q324" s="81" t="str" cm="1">
        <f t="array" aca="1" ref="Q324" ca="1">IF(AND($A324&lt;&gt;"",$A324&lt;&gt;"fin"),IF(INDEX(Recettes!$A$2:$T$5000,$B324,Q$1)="","",INDEX(Recettes!$A$2:$T$5000,$B324,Q$1)),"")</f>
        <v/>
      </c>
      <c r="R324" s="81" t="str" cm="1">
        <f t="array" aca="1" ref="R324" ca="1">IF(AND($A324&lt;&gt;"",$A324&lt;&gt;"fin"),IF(INDEX(Recettes!$A$2:$T$5000,$B324,R$1)="","",INDEX(Recettes!$A$2:$T$5000,$B324,R$1)),"")</f>
        <v/>
      </c>
      <c r="S324" s="81" t="str" cm="1">
        <f t="array" aca="1" ref="S324" ca="1">IF(AND($A324&lt;&gt;"",$A324&lt;&gt;"fin"),IF(INDEX(Recettes!$A$2:$T$5000,$B324,S$1)="","",INDEX(Recettes!$A$2:$T$5000,$B324,S$1)),"")</f>
        <v/>
      </c>
      <c r="T324" s="81" t="str" cm="1">
        <f t="array" aca="1" ref="T324" ca="1">IF(AND($A324&lt;&gt;"",$A324&lt;&gt;"fin"),IF(INDEX(Recettes!$A$2:$T$5000,$B324,T$1)="","",INDEX(Recettes!$A$2:$T$5000,$B324,T$1)),"")</f>
        <v/>
      </c>
    </row>
    <row r="325" spans="1:20" x14ac:dyDescent="0.25">
      <c r="A325" t="str">
        <f ca="1">IF(OR(A324="",A324="fin"),"",IF(ISNA(MATCH($F$3,OFFSET(Recettes!$F$2:$F$5000,B324,0),0)),"fin",MATCH($F$3,OFFSET(Recettes!$F$2:$F$5000,B324,0),0)))</f>
        <v/>
      </c>
      <c r="B325" t="str">
        <f t="shared" ca="1" si="4"/>
        <v/>
      </c>
      <c r="D325" s="79" t="str" cm="1">
        <f t="array" aca="1" ref="D325" ca="1">IF(AND($A325&lt;&gt;"",$A325&lt;&gt;"fin"),IF(INDEX(Recettes!$A$2:$O$5000,$B325,D$1)="","",INDEX(Recettes!$A$2:$O$5000,$B325,D$1)),"")</f>
        <v/>
      </c>
      <c r="E325" t="str" cm="1">
        <f t="array" aca="1" ref="E325" ca="1">IF(AND($A325&lt;&gt;"",$A325&lt;&gt;"fin"),IF(INDEX(Recettes!$A$2:$O$5000,$B325,E$1)="","",INDEX(Recettes!$A$2:$O$5000,$B325,E$1)),"")</f>
        <v/>
      </c>
      <c r="F325" t="str" cm="1">
        <f t="array" aca="1" ref="F325" ca="1">IF(AND($A325&lt;&gt;"",$A325&lt;&gt;"fin"),IF(INDEX(Recettes!$A$2:$O$5000,$B325,F$1)="","",INDEX(Recettes!$A$2:$O$5000,$B325,F$1)),"")</f>
        <v/>
      </c>
      <c r="G325" s="13" t="str" cm="1">
        <f t="array" aca="1" ref="G325" ca="1">IF(AND($A325&lt;&gt;"",$A325&lt;&gt;"fin"),IF(INDEX(Recettes!$A$2:$O$5000,$B325,G$1)="","",INDEX(Recettes!$A$2:$O$5000,$B325,G$1)),"")</f>
        <v/>
      </c>
      <c r="H325" s="11" t="str" cm="1">
        <f t="array" aca="1" ref="H325" ca="1">IF(AND($A325&lt;&gt;"",$A325&lt;&gt;"fin"),IF(INDEX(Recettes!$A$2:$O$5000,$B325,H$1)="","",INDEX(Recettes!$A$2:$O$5000,$B325,H$1)),"")</f>
        <v/>
      </c>
      <c r="I325" t="str" cm="1">
        <f t="array" aca="1" ref="I325" ca="1">IF(AND($A325&lt;&gt;"",$A325&lt;&gt;"fin"),IF(INDEX(Recettes!$A$2:$O$5000,$B325,I$1)="","",INDEX(Recettes!$A$2:$O$5000,$B325,I$1)),"")</f>
        <v/>
      </c>
      <c r="J325" s="81" t="str" cm="1">
        <f t="array" aca="1" ref="J325" ca="1">IF(AND($A325&lt;&gt;"",$A325&lt;&gt;"fin"),IF(INDEX(Recettes!$A$2:$O$5000,$B325,J$1)="","",INDEX(Recettes!$A$2:$O$5000,$B325,J$1)),"")</f>
        <v/>
      </c>
      <c r="K325" s="81" t="str" cm="1">
        <f t="array" aca="1" ref="K325" ca="1">IF(AND($A325&lt;&gt;"",$A325&lt;&gt;"fin"),IF(INDEX(Recettes!$A$2:$T$5000,$B325,K$1)="","",INDEX(Recettes!$A$2:$T$5000,$B325,K$1)),"")</f>
        <v/>
      </c>
      <c r="L325" s="81" t="str" cm="1">
        <f t="array" aca="1" ref="L325" ca="1">IF(AND($A325&lt;&gt;"",$A325&lt;&gt;"fin"),IF(INDEX(Recettes!$A$2:$T$5000,$B325,L$1)="","",INDEX(Recettes!$A$2:$T$5000,$B325,L$1)),"")</f>
        <v/>
      </c>
      <c r="M325" s="81" t="str" cm="1">
        <f t="array" aca="1" ref="M325" ca="1">IF(AND($A325&lt;&gt;"",$A325&lt;&gt;"fin"),IF(INDEX(Recettes!$A$2:$T$5000,$B325,M$1)="","",INDEX(Recettes!$A$2:$T$5000,$B325,M$1)),"")</f>
        <v/>
      </c>
      <c r="N325" s="81" t="str" cm="1">
        <f t="array" aca="1" ref="N325" ca="1">IF(AND($A325&lt;&gt;"",$A325&lt;&gt;"fin"),IF(INDEX(Recettes!$A$2:$T$5000,$B325,N$1)="","",INDEX(Recettes!$A$2:$T$5000,$B325,N$1)),"")</f>
        <v/>
      </c>
      <c r="O325" s="81" t="str" cm="1">
        <f t="array" aca="1" ref="O325" ca="1">IF(AND($A325&lt;&gt;"",$A325&lt;&gt;"fin"),IF(INDEX(Recettes!$A$2:$T$5000,$B325,O$1)="","",INDEX(Recettes!$A$2:$T$5000,$B325,O$1)),"")</f>
        <v/>
      </c>
      <c r="P325" s="81" t="str" cm="1">
        <f t="array" aca="1" ref="P325" ca="1">IF(AND($A325&lt;&gt;"",$A325&lt;&gt;"fin"),IF(INDEX(Recettes!$A$2:$T$5000,$B325,P$1)="","",INDEX(Recettes!$A$2:$T$5000,$B325,P$1)),"")</f>
        <v/>
      </c>
      <c r="Q325" s="81" t="str" cm="1">
        <f t="array" aca="1" ref="Q325" ca="1">IF(AND($A325&lt;&gt;"",$A325&lt;&gt;"fin"),IF(INDEX(Recettes!$A$2:$T$5000,$B325,Q$1)="","",INDEX(Recettes!$A$2:$T$5000,$B325,Q$1)),"")</f>
        <v/>
      </c>
      <c r="R325" s="81" t="str" cm="1">
        <f t="array" aca="1" ref="R325" ca="1">IF(AND($A325&lt;&gt;"",$A325&lt;&gt;"fin"),IF(INDEX(Recettes!$A$2:$T$5000,$B325,R$1)="","",INDEX(Recettes!$A$2:$T$5000,$B325,R$1)),"")</f>
        <v/>
      </c>
      <c r="S325" s="81" t="str" cm="1">
        <f t="array" aca="1" ref="S325" ca="1">IF(AND($A325&lt;&gt;"",$A325&lt;&gt;"fin"),IF(INDEX(Recettes!$A$2:$T$5000,$B325,S$1)="","",INDEX(Recettes!$A$2:$T$5000,$B325,S$1)),"")</f>
        <v/>
      </c>
      <c r="T325" s="81" t="str" cm="1">
        <f t="array" aca="1" ref="T325" ca="1">IF(AND($A325&lt;&gt;"",$A325&lt;&gt;"fin"),IF(INDEX(Recettes!$A$2:$T$5000,$B325,T$1)="","",INDEX(Recettes!$A$2:$T$5000,$B325,T$1)),"")</f>
        <v/>
      </c>
    </row>
    <row r="326" spans="1:20" x14ac:dyDescent="0.25">
      <c r="A326" t="str">
        <f ca="1">IF(OR(A325="",A325="fin"),"",IF(ISNA(MATCH($F$3,OFFSET(Recettes!$F$2:$F$5000,B325,0),0)),"fin",MATCH($F$3,OFFSET(Recettes!$F$2:$F$5000,B325,0),0)))</f>
        <v/>
      </c>
      <c r="B326" t="str">
        <f t="shared" ca="1" si="4"/>
        <v/>
      </c>
      <c r="D326" s="79" t="str" cm="1">
        <f t="array" aca="1" ref="D326" ca="1">IF(AND($A326&lt;&gt;"",$A326&lt;&gt;"fin"),IF(INDEX(Recettes!$A$2:$O$5000,$B326,D$1)="","",INDEX(Recettes!$A$2:$O$5000,$B326,D$1)),"")</f>
        <v/>
      </c>
      <c r="E326" t="str" cm="1">
        <f t="array" aca="1" ref="E326" ca="1">IF(AND($A326&lt;&gt;"",$A326&lt;&gt;"fin"),IF(INDEX(Recettes!$A$2:$O$5000,$B326,E$1)="","",INDEX(Recettes!$A$2:$O$5000,$B326,E$1)),"")</f>
        <v/>
      </c>
      <c r="F326" t="str" cm="1">
        <f t="array" aca="1" ref="F326" ca="1">IF(AND($A326&lt;&gt;"",$A326&lt;&gt;"fin"),IF(INDEX(Recettes!$A$2:$O$5000,$B326,F$1)="","",INDEX(Recettes!$A$2:$O$5000,$B326,F$1)),"")</f>
        <v/>
      </c>
      <c r="G326" s="13" t="str" cm="1">
        <f t="array" aca="1" ref="G326" ca="1">IF(AND($A326&lt;&gt;"",$A326&lt;&gt;"fin"),IF(INDEX(Recettes!$A$2:$O$5000,$B326,G$1)="","",INDEX(Recettes!$A$2:$O$5000,$B326,G$1)),"")</f>
        <v/>
      </c>
      <c r="H326" s="11" t="str" cm="1">
        <f t="array" aca="1" ref="H326" ca="1">IF(AND($A326&lt;&gt;"",$A326&lt;&gt;"fin"),IF(INDEX(Recettes!$A$2:$O$5000,$B326,H$1)="","",INDEX(Recettes!$A$2:$O$5000,$B326,H$1)),"")</f>
        <v/>
      </c>
      <c r="I326" t="str" cm="1">
        <f t="array" aca="1" ref="I326" ca="1">IF(AND($A326&lt;&gt;"",$A326&lt;&gt;"fin"),IF(INDEX(Recettes!$A$2:$O$5000,$B326,I$1)="","",INDEX(Recettes!$A$2:$O$5000,$B326,I$1)),"")</f>
        <v/>
      </c>
      <c r="J326" s="81" t="str" cm="1">
        <f t="array" aca="1" ref="J326" ca="1">IF(AND($A326&lt;&gt;"",$A326&lt;&gt;"fin"),IF(INDEX(Recettes!$A$2:$O$5000,$B326,J$1)="","",INDEX(Recettes!$A$2:$O$5000,$B326,J$1)),"")</f>
        <v/>
      </c>
      <c r="K326" s="81" t="str" cm="1">
        <f t="array" aca="1" ref="K326" ca="1">IF(AND($A326&lt;&gt;"",$A326&lt;&gt;"fin"),IF(INDEX(Recettes!$A$2:$T$5000,$B326,K$1)="","",INDEX(Recettes!$A$2:$T$5000,$B326,K$1)),"")</f>
        <v/>
      </c>
      <c r="L326" s="81" t="str" cm="1">
        <f t="array" aca="1" ref="L326" ca="1">IF(AND($A326&lt;&gt;"",$A326&lt;&gt;"fin"),IF(INDEX(Recettes!$A$2:$T$5000,$B326,L$1)="","",INDEX(Recettes!$A$2:$T$5000,$B326,L$1)),"")</f>
        <v/>
      </c>
      <c r="M326" s="81" t="str" cm="1">
        <f t="array" aca="1" ref="M326" ca="1">IF(AND($A326&lt;&gt;"",$A326&lt;&gt;"fin"),IF(INDEX(Recettes!$A$2:$T$5000,$B326,M$1)="","",INDEX(Recettes!$A$2:$T$5000,$B326,M$1)),"")</f>
        <v/>
      </c>
      <c r="N326" s="81" t="str" cm="1">
        <f t="array" aca="1" ref="N326" ca="1">IF(AND($A326&lt;&gt;"",$A326&lt;&gt;"fin"),IF(INDEX(Recettes!$A$2:$T$5000,$B326,N$1)="","",INDEX(Recettes!$A$2:$T$5000,$B326,N$1)),"")</f>
        <v/>
      </c>
      <c r="O326" s="81" t="str" cm="1">
        <f t="array" aca="1" ref="O326" ca="1">IF(AND($A326&lt;&gt;"",$A326&lt;&gt;"fin"),IF(INDEX(Recettes!$A$2:$T$5000,$B326,O$1)="","",INDEX(Recettes!$A$2:$T$5000,$B326,O$1)),"")</f>
        <v/>
      </c>
      <c r="P326" s="81" t="str" cm="1">
        <f t="array" aca="1" ref="P326" ca="1">IF(AND($A326&lt;&gt;"",$A326&lt;&gt;"fin"),IF(INDEX(Recettes!$A$2:$T$5000,$B326,P$1)="","",INDEX(Recettes!$A$2:$T$5000,$B326,P$1)),"")</f>
        <v/>
      </c>
      <c r="Q326" s="81" t="str" cm="1">
        <f t="array" aca="1" ref="Q326" ca="1">IF(AND($A326&lt;&gt;"",$A326&lt;&gt;"fin"),IF(INDEX(Recettes!$A$2:$T$5000,$B326,Q$1)="","",INDEX(Recettes!$A$2:$T$5000,$B326,Q$1)),"")</f>
        <v/>
      </c>
      <c r="R326" s="81" t="str" cm="1">
        <f t="array" aca="1" ref="R326" ca="1">IF(AND($A326&lt;&gt;"",$A326&lt;&gt;"fin"),IF(INDEX(Recettes!$A$2:$T$5000,$B326,R$1)="","",INDEX(Recettes!$A$2:$T$5000,$B326,R$1)),"")</f>
        <v/>
      </c>
      <c r="S326" s="81" t="str" cm="1">
        <f t="array" aca="1" ref="S326" ca="1">IF(AND($A326&lt;&gt;"",$A326&lt;&gt;"fin"),IF(INDEX(Recettes!$A$2:$T$5000,$B326,S$1)="","",INDEX(Recettes!$A$2:$T$5000,$B326,S$1)),"")</f>
        <v/>
      </c>
      <c r="T326" s="81" t="str" cm="1">
        <f t="array" aca="1" ref="T326" ca="1">IF(AND($A326&lt;&gt;"",$A326&lt;&gt;"fin"),IF(INDEX(Recettes!$A$2:$T$5000,$B326,T$1)="","",INDEX(Recettes!$A$2:$T$5000,$B326,T$1)),"")</f>
        <v/>
      </c>
    </row>
    <row r="327" spans="1:20" x14ac:dyDescent="0.25">
      <c r="A327" t="str">
        <f ca="1">IF(OR(A326="",A326="fin"),"",IF(ISNA(MATCH($F$3,OFFSET(Recettes!$F$2:$F$5000,B326,0),0)),"fin",MATCH($F$3,OFFSET(Recettes!$F$2:$F$5000,B326,0),0)))</f>
        <v/>
      </c>
      <c r="B327" t="str">
        <f t="shared" ca="1" si="4"/>
        <v/>
      </c>
      <c r="D327" s="79" t="str" cm="1">
        <f t="array" aca="1" ref="D327" ca="1">IF(AND($A327&lt;&gt;"",$A327&lt;&gt;"fin"),IF(INDEX(Recettes!$A$2:$O$5000,$B327,D$1)="","",INDEX(Recettes!$A$2:$O$5000,$B327,D$1)),"")</f>
        <v/>
      </c>
      <c r="E327" t="str" cm="1">
        <f t="array" aca="1" ref="E327" ca="1">IF(AND($A327&lt;&gt;"",$A327&lt;&gt;"fin"),IF(INDEX(Recettes!$A$2:$O$5000,$B327,E$1)="","",INDEX(Recettes!$A$2:$O$5000,$B327,E$1)),"")</f>
        <v/>
      </c>
      <c r="F327" t="str" cm="1">
        <f t="array" aca="1" ref="F327" ca="1">IF(AND($A327&lt;&gt;"",$A327&lt;&gt;"fin"),IF(INDEX(Recettes!$A$2:$O$5000,$B327,F$1)="","",INDEX(Recettes!$A$2:$O$5000,$B327,F$1)),"")</f>
        <v/>
      </c>
      <c r="G327" s="13" t="str" cm="1">
        <f t="array" aca="1" ref="G327" ca="1">IF(AND($A327&lt;&gt;"",$A327&lt;&gt;"fin"),IF(INDEX(Recettes!$A$2:$O$5000,$B327,G$1)="","",INDEX(Recettes!$A$2:$O$5000,$B327,G$1)),"")</f>
        <v/>
      </c>
      <c r="H327" s="11" t="str" cm="1">
        <f t="array" aca="1" ref="H327" ca="1">IF(AND($A327&lt;&gt;"",$A327&lt;&gt;"fin"),IF(INDEX(Recettes!$A$2:$O$5000,$B327,H$1)="","",INDEX(Recettes!$A$2:$O$5000,$B327,H$1)),"")</f>
        <v/>
      </c>
      <c r="I327" t="str" cm="1">
        <f t="array" aca="1" ref="I327" ca="1">IF(AND($A327&lt;&gt;"",$A327&lt;&gt;"fin"),IF(INDEX(Recettes!$A$2:$O$5000,$B327,I$1)="","",INDEX(Recettes!$A$2:$O$5000,$B327,I$1)),"")</f>
        <v/>
      </c>
      <c r="J327" s="81" t="str" cm="1">
        <f t="array" aca="1" ref="J327" ca="1">IF(AND($A327&lt;&gt;"",$A327&lt;&gt;"fin"),IF(INDEX(Recettes!$A$2:$O$5000,$B327,J$1)="","",INDEX(Recettes!$A$2:$O$5000,$B327,J$1)),"")</f>
        <v/>
      </c>
      <c r="K327" s="81" t="str" cm="1">
        <f t="array" aca="1" ref="K327" ca="1">IF(AND($A327&lt;&gt;"",$A327&lt;&gt;"fin"),IF(INDEX(Recettes!$A$2:$T$5000,$B327,K$1)="","",INDEX(Recettes!$A$2:$T$5000,$B327,K$1)),"")</f>
        <v/>
      </c>
      <c r="L327" s="81" t="str" cm="1">
        <f t="array" aca="1" ref="L327" ca="1">IF(AND($A327&lt;&gt;"",$A327&lt;&gt;"fin"),IF(INDEX(Recettes!$A$2:$T$5000,$B327,L$1)="","",INDEX(Recettes!$A$2:$T$5000,$B327,L$1)),"")</f>
        <v/>
      </c>
      <c r="M327" s="81" t="str" cm="1">
        <f t="array" aca="1" ref="M327" ca="1">IF(AND($A327&lt;&gt;"",$A327&lt;&gt;"fin"),IF(INDEX(Recettes!$A$2:$T$5000,$B327,M$1)="","",INDEX(Recettes!$A$2:$T$5000,$B327,M$1)),"")</f>
        <v/>
      </c>
      <c r="N327" s="81" t="str" cm="1">
        <f t="array" aca="1" ref="N327" ca="1">IF(AND($A327&lt;&gt;"",$A327&lt;&gt;"fin"),IF(INDEX(Recettes!$A$2:$T$5000,$B327,N$1)="","",INDEX(Recettes!$A$2:$T$5000,$B327,N$1)),"")</f>
        <v/>
      </c>
      <c r="O327" s="81" t="str" cm="1">
        <f t="array" aca="1" ref="O327" ca="1">IF(AND($A327&lt;&gt;"",$A327&lt;&gt;"fin"),IF(INDEX(Recettes!$A$2:$T$5000,$B327,O$1)="","",INDEX(Recettes!$A$2:$T$5000,$B327,O$1)),"")</f>
        <v/>
      </c>
      <c r="P327" s="81" t="str" cm="1">
        <f t="array" aca="1" ref="P327" ca="1">IF(AND($A327&lt;&gt;"",$A327&lt;&gt;"fin"),IF(INDEX(Recettes!$A$2:$T$5000,$B327,P$1)="","",INDEX(Recettes!$A$2:$T$5000,$B327,P$1)),"")</f>
        <v/>
      </c>
      <c r="Q327" s="81" t="str" cm="1">
        <f t="array" aca="1" ref="Q327" ca="1">IF(AND($A327&lt;&gt;"",$A327&lt;&gt;"fin"),IF(INDEX(Recettes!$A$2:$T$5000,$B327,Q$1)="","",INDEX(Recettes!$A$2:$T$5000,$B327,Q$1)),"")</f>
        <v/>
      </c>
      <c r="R327" s="81" t="str" cm="1">
        <f t="array" aca="1" ref="R327" ca="1">IF(AND($A327&lt;&gt;"",$A327&lt;&gt;"fin"),IF(INDEX(Recettes!$A$2:$T$5000,$B327,R$1)="","",INDEX(Recettes!$A$2:$T$5000,$B327,R$1)),"")</f>
        <v/>
      </c>
      <c r="S327" s="81" t="str" cm="1">
        <f t="array" aca="1" ref="S327" ca="1">IF(AND($A327&lt;&gt;"",$A327&lt;&gt;"fin"),IF(INDEX(Recettes!$A$2:$T$5000,$B327,S$1)="","",INDEX(Recettes!$A$2:$T$5000,$B327,S$1)),"")</f>
        <v/>
      </c>
      <c r="T327" s="81" t="str" cm="1">
        <f t="array" aca="1" ref="T327" ca="1">IF(AND($A327&lt;&gt;"",$A327&lt;&gt;"fin"),IF(INDEX(Recettes!$A$2:$T$5000,$B327,T$1)="","",INDEX(Recettes!$A$2:$T$5000,$B327,T$1)),"")</f>
        <v/>
      </c>
    </row>
    <row r="328" spans="1:20" x14ac:dyDescent="0.25">
      <c r="A328" t="str">
        <f ca="1">IF(OR(A327="",A327="fin"),"",IF(ISNA(MATCH($F$3,OFFSET(Recettes!$F$2:$F$5000,B327,0),0)),"fin",MATCH($F$3,OFFSET(Recettes!$F$2:$F$5000,B327,0),0)))</f>
        <v/>
      </c>
      <c r="B328" t="str">
        <f t="shared" ca="1" si="4"/>
        <v/>
      </c>
      <c r="D328" s="79" t="str" cm="1">
        <f t="array" aca="1" ref="D328" ca="1">IF(AND($A328&lt;&gt;"",$A328&lt;&gt;"fin"),IF(INDEX(Recettes!$A$2:$O$5000,$B328,D$1)="","",INDEX(Recettes!$A$2:$O$5000,$B328,D$1)),"")</f>
        <v/>
      </c>
      <c r="E328" t="str" cm="1">
        <f t="array" aca="1" ref="E328" ca="1">IF(AND($A328&lt;&gt;"",$A328&lt;&gt;"fin"),IF(INDEX(Recettes!$A$2:$O$5000,$B328,E$1)="","",INDEX(Recettes!$A$2:$O$5000,$B328,E$1)),"")</f>
        <v/>
      </c>
      <c r="F328" t="str" cm="1">
        <f t="array" aca="1" ref="F328" ca="1">IF(AND($A328&lt;&gt;"",$A328&lt;&gt;"fin"),IF(INDEX(Recettes!$A$2:$O$5000,$B328,F$1)="","",INDEX(Recettes!$A$2:$O$5000,$B328,F$1)),"")</f>
        <v/>
      </c>
      <c r="G328" s="13" t="str" cm="1">
        <f t="array" aca="1" ref="G328" ca="1">IF(AND($A328&lt;&gt;"",$A328&lt;&gt;"fin"),IF(INDEX(Recettes!$A$2:$O$5000,$B328,G$1)="","",INDEX(Recettes!$A$2:$O$5000,$B328,G$1)),"")</f>
        <v/>
      </c>
      <c r="H328" s="11" t="str" cm="1">
        <f t="array" aca="1" ref="H328" ca="1">IF(AND($A328&lt;&gt;"",$A328&lt;&gt;"fin"),IF(INDEX(Recettes!$A$2:$O$5000,$B328,H$1)="","",INDEX(Recettes!$A$2:$O$5000,$B328,H$1)),"")</f>
        <v/>
      </c>
      <c r="I328" t="str" cm="1">
        <f t="array" aca="1" ref="I328" ca="1">IF(AND($A328&lt;&gt;"",$A328&lt;&gt;"fin"),IF(INDEX(Recettes!$A$2:$O$5000,$B328,I$1)="","",INDEX(Recettes!$A$2:$O$5000,$B328,I$1)),"")</f>
        <v/>
      </c>
      <c r="J328" s="81" t="str" cm="1">
        <f t="array" aca="1" ref="J328" ca="1">IF(AND($A328&lt;&gt;"",$A328&lt;&gt;"fin"),IF(INDEX(Recettes!$A$2:$O$5000,$B328,J$1)="","",INDEX(Recettes!$A$2:$O$5000,$B328,J$1)),"")</f>
        <v/>
      </c>
      <c r="K328" s="81" t="str" cm="1">
        <f t="array" aca="1" ref="K328" ca="1">IF(AND($A328&lt;&gt;"",$A328&lt;&gt;"fin"),IF(INDEX(Recettes!$A$2:$T$5000,$B328,K$1)="","",INDEX(Recettes!$A$2:$T$5000,$B328,K$1)),"")</f>
        <v/>
      </c>
      <c r="L328" s="81" t="str" cm="1">
        <f t="array" aca="1" ref="L328" ca="1">IF(AND($A328&lt;&gt;"",$A328&lt;&gt;"fin"),IF(INDEX(Recettes!$A$2:$T$5000,$B328,L$1)="","",INDEX(Recettes!$A$2:$T$5000,$B328,L$1)),"")</f>
        <v/>
      </c>
      <c r="M328" s="81" t="str" cm="1">
        <f t="array" aca="1" ref="M328" ca="1">IF(AND($A328&lt;&gt;"",$A328&lt;&gt;"fin"),IF(INDEX(Recettes!$A$2:$T$5000,$B328,M$1)="","",INDEX(Recettes!$A$2:$T$5000,$B328,M$1)),"")</f>
        <v/>
      </c>
      <c r="N328" s="81" t="str" cm="1">
        <f t="array" aca="1" ref="N328" ca="1">IF(AND($A328&lt;&gt;"",$A328&lt;&gt;"fin"),IF(INDEX(Recettes!$A$2:$T$5000,$B328,N$1)="","",INDEX(Recettes!$A$2:$T$5000,$B328,N$1)),"")</f>
        <v/>
      </c>
      <c r="O328" s="81" t="str" cm="1">
        <f t="array" aca="1" ref="O328" ca="1">IF(AND($A328&lt;&gt;"",$A328&lt;&gt;"fin"),IF(INDEX(Recettes!$A$2:$T$5000,$B328,O$1)="","",INDEX(Recettes!$A$2:$T$5000,$B328,O$1)),"")</f>
        <v/>
      </c>
      <c r="P328" s="81" t="str" cm="1">
        <f t="array" aca="1" ref="P328" ca="1">IF(AND($A328&lt;&gt;"",$A328&lt;&gt;"fin"),IF(INDEX(Recettes!$A$2:$T$5000,$B328,P$1)="","",INDEX(Recettes!$A$2:$T$5000,$B328,P$1)),"")</f>
        <v/>
      </c>
      <c r="Q328" s="81" t="str" cm="1">
        <f t="array" aca="1" ref="Q328" ca="1">IF(AND($A328&lt;&gt;"",$A328&lt;&gt;"fin"),IF(INDEX(Recettes!$A$2:$T$5000,$B328,Q$1)="","",INDEX(Recettes!$A$2:$T$5000,$B328,Q$1)),"")</f>
        <v/>
      </c>
      <c r="R328" s="81" t="str" cm="1">
        <f t="array" aca="1" ref="R328" ca="1">IF(AND($A328&lt;&gt;"",$A328&lt;&gt;"fin"),IF(INDEX(Recettes!$A$2:$T$5000,$B328,R$1)="","",INDEX(Recettes!$A$2:$T$5000,$B328,R$1)),"")</f>
        <v/>
      </c>
      <c r="S328" s="81" t="str" cm="1">
        <f t="array" aca="1" ref="S328" ca="1">IF(AND($A328&lt;&gt;"",$A328&lt;&gt;"fin"),IF(INDEX(Recettes!$A$2:$T$5000,$B328,S$1)="","",INDEX(Recettes!$A$2:$T$5000,$B328,S$1)),"")</f>
        <v/>
      </c>
      <c r="T328" s="81" t="str" cm="1">
        <f t="array" aca="1" ref="T328" ca="1">IF(AND($A328&lt;&gt;"",$A328&lt;&gt;"fin"),IF(INDEX(Recettes!$A$2:$T$5000,$B328,T$1)="","",INDEX(Recettes!$A$2:$T$5000,$B328,T$1)),"")</f>
        <v/>
      </c>
    </row>
    <row r="329" spans="1:20" x14ac:dyDescent="0.25">
      <c r="A329" t="str">
        <f ca="1">IF(OR(A328="",A328="fin"),"",IF(ISNA(MATCH($F$3,OFFSET(Recettes!$F$2:$F$5000,B328,0),0)),"fin",MATCH($F$3,OFFSET(Recettes!$F$2:$F$5000,B328,0),0)))</f>
        <v/>
      </c>
      <c r="B329" t="str">
        <f t="shared" ca="1" si="4"/>
        <v/>
      </c>
      <c r="D329" s="79" t="str" cm="1">
        <f t="array" aca="1" ref="D329" ca="1">IF(AND($A329&lt;&gt;"",$A329&lt;&gt;"fin"),IF(INDEX(Recettes!$A$2:$O$5000,$B329,D$1)="","",INDEX(Recettes!$A$2:$O$5000,$B329,D$1)),"")</f>
        <v/>
      </c>
      <c r="E329" t="str" cm="1">
        <f t="array" aca="1" ref="E329" ca="1">IF(AND($A329&lt;&gt;"",$A329&lt;&gt;"fin"),IF(INDEX(Recettes!$A$2:$O$5000,$B329,E$1)="","",INDEX(Recettes!$A$2:$O$5000,$B329,E$1)),"")</f>
        <v/>
      </c>
      <c r="F329" t="str" cm="1">
        <f t="array" aca="1" ref="F329" ca="1">IF(AND($A329&lt;&gt;"",$A329&lt;&gt;"fin"),IF(INDEX(Recettes!$A$2:$O$5000,$B329,F$1)="","",INDEX(Recettes!$A$2:$O$5000,$B329,F$1)),"")</f>
        <v/>
      </c>
      <c r="G329" s="13" t="str" cm="1">
        <f t="array" aca="1" ref="G329" ca="1">IF(AND($A329&lt;&gt;"",$A329&lt;&gt;"fin"),IF(INDEX(Recettes!$A$2:$O$5000,$B329,G$1)="","",INDEX(Recettes!$A$2:$O$5000,$B329,G$1)),"")</f>
        <v/>
      </c>
      <c r="H329" s="11" t="str" cm="1">
        <f t="array" aca="1" ref="H329" ca="1">IF(AND($A329&lt;&gt;"",$A329&lt;&gt;"fin"),IF(INDEX(Recettes!$A$2:$O$5000,$B329,H$1)="","",INDEX(Recettes!$A$2:$O$5000,$B329,H$1)),"")</f>
        <v/>
      </c>
      <c r="I329" t="str" cm="1">
        <f t="array" aca="1" ref="I329" ca="1">IF(AND($A329&lt;&gt;"",$A329&lt;&gt;"fin"),IF(INDEX(Recettes!$A$2:$O$5000,$B329,I$1)="","",INDEX(Recettes!$A$2:$O$5000,$B329,I$1)),"")</f>
        <v/>
      </c>
      <c r="J329" s="81" t="str" cm="1">
        <f t="array" aca="1" ref="J329" ca="1">IF(AND($A329&lt;&gt;"",$A329&lt;&gt;"fin"),IF(INDEX(Recettes!$A$2:$O$5000,$B329,J$1)="","",INDEX(Recettes!$A$2:$O$5000,$B329,J$1)),"")</f>
        <v/>
      </c>
      <c r="K329" s="81" t="str" cm="1">
        <f t="array" aca="1" ref="K329" ca="1">IF(AND($A329&lt;&gt;"",$A329&lt;&gt;"fin"),IF(INDEX(Recettes!$A$2:$T$5000,$B329,K$1)="","",INDEX(Recettes!$A$2:$T$5000,$B329,K$1)),"")</f>
        <v/>
      </c>
      <c r="L329" s="81" t="str" cm="1">
        <f t="array" aca="1" ref="L329" ca="1">IF(AND($A329&lt;&gt;"",$A329&lt;&gt;"fin"),IF(INDEX(Recettes!$A$2:$T$5000,$B329,L$1)="","",INDEX(Recettes!$A$2:$T$5000,$B329,L$1)),"")</f>
        <v/>
      </c>
      <c r="M329" s="81" t="str" cm="1">
        <f t="array" aca="1" ref="M329" ca="1">IF(AND($A329&lt;&gt;"",$A329&lt;&gt;"fin"),IF(INDEX(Recettes!$A$2:$T$5000,$B329,M$1)="","",INDEX(Recettes!$A$2:$T$5000,$B329,M$1)),"")</f>
        <v/>
      </c>
      <c r="N329" s="81" t="str" cm="1">
        <f t="array" aca="1" ref="N329" ca="1">IF(AND($A329&lt;&gt;"",$A329&lt;&gt;"fin"),IF(INDEX(Recettes!$A$2:$T$5000,$B329,N$1)="","",INDEX(Recettes!$A$2:$T$5000,$B329,N$1)),"")</f>
        <v/>
      </c>
      <c r="O329" s="81" t="str" cm="1">
        <f t="array" aca="1" ref="O329" ca="1">IF(AND($A329&lt;&gt;"",$A329&lt;&gt;"fin"),IF(INDEX(Recettes!$A$2:$T$5000,$B329,O$1)="","",INDEX(Recettes!$A$2:$T$5000,$B329,O$1)),"")</f>
        <v/>
      </c>
      <c r="P329" s="81" t="str" cm="1">
        <f t="array" aca="1" ref="P329" ca="1">IF(AND($A329&lt;&gt;"",$A329&lt;&gt;"fin"),IF(INDEX(Recettes!$A$2:$T$5000,$B329,P$1)="","",INDEX(Recettes!$A$2:$T$5000,$B329,P$1)),"")</f>
        <v/>
      </c>
      <c r="Q329" s="81" t="str" cm="1">
        <f t="array" aca="1" ref="Q329" ca="1">IF(AND($A329&lt;&gt;"",$A329&lt;&gt;"fin"),IF(INDEX(Recettes!$A$2:$T$5000,$B329,Q$1)="","",INDEX(Recettes!$A$2:$T$5000,$B329,Q$1)),"")</f>
        <v/>
      </c>
      <c r="R329" s="81" t="str" cm="1">
        <f t="array" aca="1" ref="R329" ca="1">IF(AND($A329&lt;&gt;"",$A329&lt;&gt;"fin"),IF(INDEX(Recettes!$A$2:$T$5000,$B329,R$1)="","",INDEX(Recettes!$A$2:$T$5000,$B329,R$1)),"")</f>
        <v/>
      </c>
      <c r="S329" s="81" t="str" cm="1">
        <f t="array" aca="1" ref="S329" ca="1">IF(AND($A329&lt;&gt;"",$A329&lt;&gt;"fin"),IF(INDEX(Recettes!$A$2:$T$5000,$B329,S$1)="","",INDEX(Recettes!$A$2:$T$5000,$B329,S$1)),"")</f>
        <v/>
      </c>
      <c r="T329" s="81" t="str" cm="1">
        <f t="array" aca="1" ref="T329" ca="1">IF(AND($A329&lt;&gt;"",$A329&lt;&gt;"fin"),IF(INDEX(Recettes!$A$2:$T$5000,$B329,T$1)="","",INDEX(Recettes!$A$2:$T$5000,$B329,T$1)),"")</f>
        <v/>
      </c>
    </row>
    <row r="330" spans="1:20" x14ac:dyDescent="0.25">
      <c r="A330" t="str">
        <f ca="1">IF(OR(A329="",A329="fin"),"",IF(ISNA(MATCH($F$3,OFFSET(Recettes!$F$2:$F$5000,B329,0),0)),"fin",MATCH($F$3,OFFSET(Recettes!$F$2:$F$5000,B329,0),0)))</f>
        <v/>
      </c>
      <c r="B330" t="str">
        <f t="shared" ref="B330:B393" ca="1" si="5">IF(OR(A330="", A330="fin"),"",IF(B329="",A330,B329+A330))</f>
        <v/>
      </c>
      <c r="D330" s="79" t="str" cm="1">
        <f t="array" aca="1" ref="D330" ca="1">IF(AND($A330&lt;&gt;"",$A330&lt;&gt;"fin"),IF(INDEX(Recettes!$A$2:$O$5000,$B330,D$1)="","",INDEX(Recettes!$A$2:$O$5000,$B330,D$1)),"")</f>
        <v/>
      </c>
      <c r="E330" t="str" cm="1">
        <f t="array" aca="1" ref="E330" ca="1">IF(AND($A330&lt;&gt;"",$A330&lt;&gt;"fin"),IF(INDEX(Recettes!$A$2:$O$5000,$B330,E$1)="","",INDEX(Recettes!$A$2:$O$5000,$B330,E$1)),"")</f>
        <v/>
      </c>
      <c r="F330" t="str" cm="1">
        <f t="array" aca="1" ref="F330" ca="1">IF(AND($A330&lt;&gt;"",$A330&lt;&gt;"fin"),IF(INDEX(Recettes!$A$2:$O$5000,$B330,F$1)="","",INDEX(Recettes!$A$2:$O$5000,$B330,F$1)),"")</f>
        <v/>
      </c>
      <c r="G330" s="13" t="str" cm="1">
        <f t="array" aca="1" ref="G330" ca="1">IF(AND($A330&lt;&gt;"",$A330&lt;&gt;"fin"),IF(INDEX(Recettes!$A$2:$O$5000,$B330,G$1)="","",INDEX(Recettes!$A$2:$O$5000,$B330,G$1)),"")</f>
        <v/>
      </c>
      <c r="H330" s="11" t="str" cm="1">
        <f t="array" aca="1" ref="H330" ca="1">IF(AND($A330&lt;&gt;"",$A330&lt;&gt;"fin"),IF(INDEX(Recettes!$A$2:$O$5000,$B330,H$1)="","",INDEX(Recettes!$A$2:$O$5000,$B330,H$1)),"")</f>
        <v/>
      </c>
      <c r="I330" t="str" cm="1">
        <f t="array" aca="1" ref="I330" ca="1">IF(AND($A330&lt;&gt;"",$A330&lt;&gt;"fin"),IF(INDEX(Recettes!$A$2:$O$5000,$B330,I$1)="","",INDEX(Recettes!$A$2:$O$5000,$B330,I$1)),"")</f>
        <v/>
      </c>
      <c r="J330" s="81" t="str" cm="1">
        <f t="array" aca="1" ref="J330" ca="1">IF(AND($A330&lt;&gt;"",$A330&lt;&gt;"fin"),IF(INDEX(Recettes!$A$2:$O$5000,$B330,J$1)="","",INDEX(Recettes!$A$2:$O$5000,$B330,J$1)),"")</f>
        <v/>
      </c>
      <c r="K330" s="81" t="str" cm="1">
        <f t="array" aca="1" ref="K330" ca="1">IF(AND($A330&lt;&gt;"",$A330&lt;&gt;"fin"),IF(INDEX(Recettes!$A$2:$T$5000,$B330,K$1)="","",INDEX(Recettes!$A$2:$T$5000,$B330,K$1)),"")</f>
        <v/>
      </c>
      <c r="L330" s="81" t="str" cm="1">
        <f t="array" aca="1" ref="L330" ca="1">IF(AND($A330&lt;&gt;"",$A330&lt;&gt;"fin"),IF(INDEX(Recettes!$A$2:$T$5000,$B330,L$1)="","",INDEX(Recettes!$A$2:$T$5000,$B330,L$1)),"")</f>
        <v/>
      </c>
      <c r="M330" s="81" t="str" cm="1">
        <f t="array" aca="1" ref="M330" ca="1">IF(AND($A330&lt;&gt;"",$A330&lt;&gt;"fin"),IF(INDEX(Recettes!$A$2:$T$5000,$B330,M$1)="","",INDEX(Recettes!$A$2:$T$5000,$B330,M$1)),"")</f>
        <v/>
      </c>
      <c r="N330" s="81" t="str" cm="1">
        <f t="array" aca="1" ref="N330" ca="1">IF(AND($A330&lt;&gt;"",$A330&lt;&gt;"fin"),IF(INDEX(Recettes!$A$2:$T$5000,$B330,N$1)="","",INDEX(Recettes!$A$2:$T$5000,$B330,N$1)),"")</f>
        <v/>
      </c>
      <c r="O330" s="81" t="str" cm="1">
        <f t="array" aca="1" ref="O330" ca="1">IF(AND($A330&lt;&gt;"",$A330&lt;&gt;"fin"),IF(INDEX(Recettes!$A$2:$T$5000,$B330,O$1)="","",INDEX(Recettes!$A$2:$T$5000,$B330,O$1)),"")</f>
        <v/>
      </c>
      <c r="P330" s="81" t="str" cm="1">
        <f t="array" aca="1" ref="P330" ca="1">IF(AND($A330&lt;&gt;"",$A330&lt;&gt;"fin"),IF(INDEX(Recettes!$A$2:$T$5000,$B330,P$1)="","",INDEX(Recettes!$A$2:$T$5000,$B330,P$1)),"")</f>
        <v/>
      </c>
      <c r="Q330" s="81" t="str" cm="1">
        <f t="array" aca="1" ref="Q330" ca="1">IF(AND($A330&lt;&gt;"",$A330&lt;&gt;"fin"),IF(INDEX(Recettes!$A$2:$T$5000,$B330,Q$1)="","",INDEX(Recettes!$A$2:$T$5000,$B330,Q$1)),"")</f>
        <v/>
      </c>
      <c r="R330" s="81" t="str" cm="1">
        <f t="array" aca="1" ref="R330" ca="1">IF(AND($A330&lt;&gt;"",$A330&lt;&gt;"fin"),IF(INDEX(Recettes!$A$2:$T$5000,$B330,R$1)="","",INDEX(Recettes!$A$2:$T$5000,$B330,R$1)),"")</f>
        <v/>
      </c>
      <c r="S330" s="81" t="str" cm="1">
        <f t="array" aca="1" ref="S330" ca="1">IF(AND($A330&lt;&gt;"",$A330&lt;&gt;"fin"),IF(INDEX(Recettes!$A$2:$T$5000,$B330,S$1)="","",INDEX(Recettes!$A$2:$T$5000,$B330,S$1)),"")</f>
        <v/>
      </c>
      <c r="T330" s="81" t="str" cm="1">
        <f t="array" aca="1" ref="T330" ca="1">IF(AND($A330&lt;&gt;"",$A330&lt;&gt;"fin"),IF(INDEX(Recettes!$A$2:$T$5000,$B330,T$1)="","",INDEX(Recettes!$A$2:$T$5000,$B330,T$1)),"")</f>
        <v/>
      </c>
    </row>
    <row r="331" spans="1:20" x14ac:dyDescent="0.25">
      <c r="A331" t="str">
        <f ca="1">IF(OR(A330="",A330="fin"),"",IF(ISNA(MATCH($F$3,OFFSET(Recettes!$F$2:$F$5000,B330,0),0)),"fin",MATCH($F$3,OFFSET(Recettes!$F$2:$F$5000,B330,0),0)))</f>
        <v/>
      </c>
      <c r="B331" t="str">
        <f t="shared" ca="1" si="5"/>
        <v/>
      </c>
      <c r="D331" s="79" t="str" cm="1">
        <f t="array" aca="1" ref="D331" ca="1">IF(AND($A331&lt;&gt;"",$A331&lt;&gt;"fin"),IF(INDEX(Recettes!$A$2:$O$5000,$B331,D$1)="","",INDEX(Recettes!$A$2:$O$5000,$B331,D$1)),"")</f>
        <v/>
      </c>
      <c r="E331" t="str" cm="1">
        <f t="array" aca="1" ref="E331" ca="1">IF(AND($A331&lt;&gt;"",$A331&lt;&gt;"fin"),IF(INDEX(Recettes!$A$2:$O$5000,$B331,E$1)="","",INDEX(Recettes!$A$2:$O$5000,$B331,E$1)),"")</f>
        <v/>
      </c>
      <c r="F331" t="str" cm="1">
        <f t="array" aca="1" ref="F331" ca="1">IF(AND($A331&lt;&gt;"",$A331&lt;&gt;"fin"),IF(INDEX(Recettes!$A$2:$O$5000,$B331,F$1)="","",INDEX(Recettes!$A$2:$O$5000,$B331,F$1)),"")</f>
        <v/>
      </c>
      <c r="G331" s="13" t="str" cm="1">
        <f t="array" aca="1" ref="G331" ca="1">IF(AND($A331&lt;&gt;"",$A331&lt;&gt;"fin"),IF(INDEX(Recettes!$A$2:$O$5000,$B331,G$1)="","",INDEX(Recettes!$A$2:$O$5000,$B331,G$1)),"")</f>
        <v/>
      </c>
      <c r="H331" s="11" t="str" cm="1">
        <f t="array" aca="1" ref="H331" ca="1">IF(AND($A331&lt;&gt;"",$A331&lt;&gt;"fin"),IF(INDEX(Recettes!$A$2:$O$5000,$B331,H$1)="","",INDEX(Recettes!$A$2:$O$5000,$B331,H$1)),"")</f>
        <v/>
      </c>
      <c r="I331" t="str" cm="1">
        <f t="array" aca="1" ref="I331" ca="1">IF(AND($A331&lt;&gt;"",$A331&lt;&gt;"fin"),IF(INDEX(Recettes!$A$2:$O$5000,$B331,I$1)="","",INDEX(Recettes!$A$2:$O$5000,$B331,I$1)),"")</f>
        <v/>
      </c>
      <c r="J331" s="81" t="str" cm="1">
        <f t="array" aca="1" ref="J331" ca="1">IF(AND($A331&lt;&gt;"",$A331&lt;&gt;"fin"),IF(INDEX(Recettes!$A$2:$O$5000,$B331,J$1)="","",INDEX(Recettes!$A$2:$O$5000,$B331,J$1)),"")</f>
        <v/>
      </c>
      <c r="K331" s="81" t="str" cm="1">
        <f t="array" aca="1" ref="K331" ca="1">IF(AND($A331&lt;&gt;"",$A331&lt;&gt;"fin"),IF(INDEX(Recettes!$A$2:$T$5000,$B331,K$1)="","",INDEX(Recettes!$A$2:$T$5000,$B331,K$1)),"")</f>
        <v/>
      </c>
      <c r="L331" s="81" t="str" cm="1">
        <f t="array" aca="1" ref="L331" ca="1">IF(AND($A331&lt;&gt;"",$A331&lt;&gt;"fin"),IF(INDEX(Recettes!$A$2:$T$5000,$B331,L$1)="","",INDEX(Recettes!$A$2:$T$5000,$B331,L$1)),"")</f>
        <v/>
      </c>
      <c r="M331" s="81" t="str" cm="1">
        <f t="array" aca="1" ref="M331" ca="1">IF(AND($A331&lt;&gt;"",$A331&lt;&gt;"fin"),IF(INDEX(Recettes!$A$2:$T$5000,$B331,M$1)="","",INDEX(Recettes!$A$2:$T$5000,$B331,M$1)),"")</f>
        <v/>
      </c>
      <c r="N331" s="81" t="str" cm="1">
        <f t="array" aca="1" ref="N331" ca="1">IF(AND($A331&lt;&gt;"",$A331&lt;&gt;"fin"),IF(INDEX(Recettes!$A$2:$T$5000,$B331,N$1)="","",INDEX(Recettes!$A$2:$T$5000,$B331,N$1)),"")</f>
        <v/>
      </c>
      <c r="O331" s="81" t="str" cm="1">
        <f t="array" aca="1" ref="O331" ca="1">IF(AND($A331&lt;&gt;"",$A331&lt;&gt;"fin"),IF(INDEX(Recettes!$A$2:$T$5000,$B331,O$1)="","",INDEX(Recettes!$A$2:$T$5000,$B331,O$1)),"")</f>
        <v/>
      </c>
      <c r="P331" s="81" t="str" cm="1">
        <f t="array" aca="1" ref="P331" ca="1">IF(AND($A331&lt;&gt;"",$A331&lt;&gt;"fin"),IF(INDEX(Recettes!$A$2:$T$5000,$B331,P$1)="","",INDEX(Recettes!$A$2:$T$5000,$B331,P$1)),"")</f>
        <v/>
      </c>
      <c r="Q331" s="81" t="str" cm="1">
        <f t="array" aca="1" ref="Q331" ca="1">IF(AND($A331&lt;&gt;"",$A331&lt;&gt;"fin"),IF(INDEX(Recettes!$A$2:$T$5000,$B331,Q$1)="","",INDEX(Recettes!$A$2:$T$5000,$B331,Q$1)),"")</f>
        <v/>
      </c>
      <c r="R331" s="81" t="str" cm="1">
        <f t="array" aca="1" ref="R331" ca="1">IF(AND($A331&lt;&gt;"",$A331&lt;&gt;"fin"),IF(INDEX(Recettes!$A$2:$T$5000,$B331,R$1)="","",INDEX(Recettes!$A$2:$T$5000,$B331,R$1)),"")</f>
        <v/>
      </c>
      <c r="S331" s="81" t="str" cm="1">
        <f t="array" aca="1" ref="S331" ca="1">IF(AND($A331&lt;&gt;"",$A331&lt;&gt;"fin"),IF(INDEX(Recettes!$A$2:$T$5000,$B331,S$1)="","",INDEX(Recettes!$A$2:$T$5000,$B331,S$1)),"")</f>
        <v/>
      </c>
      <c r="T331" s="81" t="str" cm="1">
        <f t="array" aca="1" ref="T331" ca="1">IF(AND($A331&lt;&gt;"",$A331&lt;&gt;"fin"),IF(INDEX(Recettes!$A$2:$T$5000,$B331,T$1)="","",INDEX(Recettes!$A$2:$T$5000,$B331,T$1)),"")</f>
        <v/>
      </c>
    </row>
    <row r="332" spans="1:20" x14ac:dyDescent="0.25">
      <c r="A332" t="str">
        <f ca="1">IF(OR(A331="",A331="fin"),"",IF(ISNA(MATCH($F$3,OFFSET(Recettes!$F$2:$F$5000,B331,0),0)),"fin",MATCH($F$3,OFFSET(Recettes!$F$2:$F$5000,B331,0),0)))</f>
        <v/>
      </c>
      <c r="B332" t="str">
        <f t="shared" ca="1" si="5"/>
        <v/>
      </c>
      <c r="D332" s="79" t="str" cm="1">
        <f t="array" aca="1" ref="D332" ca="1">IF(AND($A332&lt;&gt;"",$A332&lt;&gt;"fin"),IF(INDEX(Recettes!$A$2:$O$5000,$B332,D$1)="","",INDEX(Recettes!$A$2:$O$5000,$B332,D$1)),"")</f>
        <v/>
      </c>
      <c r="E332" t="str" cm="1">
        <f t="array" aca="1" ref="E332" ca="1">IF(AND($A332&lt;&gt;"",$A332&lt;&gt;"fin"),IF(INDEX(Recettes!$A$2:$O$5000,$B332,E$1)="","",INDEX(Recettes!$A$2:$O$5000,$B332,E$1)),"")</f>
        <v/>
      </c>
      <c r="F332" t="str" cm="1">
        <f t="array" aca="1" ref="F332" ca="1">IF(AND($A332&lt;&gt;"",$A332&lt;&gt;"fin"),IF(INDEX(Recettes!$A$2:$O$5000,$B332,F$1)="","",INDEX(Recettes!$A$2:$O$5000,$B332,F$1)),"")</f>
        <v/>
      </c>
      <c r="G332" s="13" t="str" cm="1">
        <f t="array" aca="1" ref="G332" ca="1">IF(AND($A332&lt;&gt;"",$A332&lt;&gt;"fin"),IF(INDEX(Recettes!$A$2:$O$5000,$B332,G$1)="","",INDEX(Recettes!$A$2:$O$5000,$B332,G$1)),"")</f>
        <v/>
      </c>
      <c r="H332" s="11" t="str" cm="1">
        <f t="array" aca="1" ref="H332" ca="1">IF(AND($A332&lt;&gt;"",$A332&lt;&gt;"fin"),IF(INDEX(Recettes!$A$2:$O$5000,$B332,H$1)="","",INDEX(Recettes!$A$2:$O$5000,$B332,H$1)),"")</f>
        <v/>
      </c>
      <c r="I332" t="str" cm="1">
        <f t="array" aca="1" ref="I332" ca="1">IF(AND($A332&lt;&gt;"",$A332&lt;&gt;"fin"),IF(INDEX(Recettes!$A$2:$O$5000,$B332,I$1)="","",INDEX(Recettes!$A$2:$O$5000,$B332,I$1)),"")</f>
        <v/>
      </c>
      <c r="J332" s="81" t="str" cm="1">
        <f t="array" aca="1" ref="J332" ca="1">IF(AND($A332&lt;&gt;"",$A332&lt;&gt;"fin"),IF(INDEX(Recettes!$A$2:$O$5000,$B332,J$1)="","",INDEX(Recettes!$A$2:$O$5000,$B332,J$1)),"")</f>
        <v/>
      </c>
      <c r="K332" s="81" t="str" cm="1">
        <f t="array" aca="1" ref="K332" ca="1">IF(AND($A332&lt;&gt;"",$A332&lt;&gt;"fin"),IF(INDEX(Recettes!$A$2:$T$5000,$B332,K$1)="","",INDEX(Recettes!$A$2:$T$5000,$B332,K$1)),"")</f>
        <v/>
      </c>
      <c r="L332" s="81" t="str" cm="1">
        <f t="array" aca="1" ref="L332" ca="1">IF(AND($A332&lt;&gt;"",$A332&lt;&gt;"fin"),IF(INDEX(Recettes!$A$2:$T$5000,$B332,L$1)="","",INDEX(Recettes!$A$2:$T$5000,$B332,L$1)),"")</f>
        <v/>
      </c>
      <c r="M332" s="81" t="str" cm="1">
        <f t="array" aca="1" ref="M332" ca="1">IF(AND($A332&lt;&gt;"",$A332&lt;&gt;"fin"),IF(INDEX(Recettes!$A$2:$T$5000,$B332,M$1)="","",INDEX(Recettes!$A$2:$T$5000,$B332,M$1)),"")</f>
        <v/>
      </c>
      <c r="N332" s="81" t="str" cm="1">
        <f t="array" aca="1" ref="N332" ca="1">IF(AND($A332&lt;&gt;"",$A332&lt;&gt;"fin"),IF(INDEX(Recettes!$A$2:$T$5000,$B332,N$1)="","",INDEX(Recettes!$A$2:$T$5000,$B332,N$1)),"")</f>
        <v/>
      </c>
      <c r="O332" s="81" t="str" cm="1">
        <f t="array" aca="1" ref="O332" ca="1">IF(AND($A332&lt;&gt;"",$A332&lt;&gt;"fin"),IF(INDEX(Recettes!$A$2:$T$5000,$B332,O$1)="","",INDEX(Recettes!$A$2:$T$5000,$B332,O$1)),"")</f>
        <v/>
      </c>
      <c r="P332" s="81" t="str" cm="1">
        <f t="array" aca="1" ref="P332" ca="1">IF(AND($A332&lt;&gt;"",$A332&lt;&gt;"fin"),IF(INDEX(Recettes!$A$2:$T$5000,$B332,P$1)="","",INDEX(Recettes!$A$2:$T$5000,$B332,P$1)),"")</f>
        <v/>
      </c>
      <c r="Q332" s="81" t="str" cm="1">
        <f t="array" aca="1" ref="Q332" ca="1">IF(AND($A332&lt;&gt;"",$A332&lt;&gt;"fin"),IF(INDEX(Recettes!$A$2:$T$5000,$B332,Q$1)="","",INDEX(Recettes!$A$2:$T$5000,$B332,Q$1)),"")</f>
        <v/>
      </c>
      <c r="R332" s="81" t="str" cm="1">
        <f t="array" aca="1" ref="R332" ca="1">IF(AND($A332&lt;&gt;"",$A332&lt;&gt;"fin"),IF(INDEX(Recettes!$A$2:$T$5000,$B332,R$1)="","",INDEX(Recettes!$A$2:$T$5000,$B332,R$1)),"")</f>
        <v/>
      </c>
      <c r="S332" s="81" t="str" cm="1">
        <f t="array" aca="1" ref="S332" ca="1">IF(AND($A332&lt;&gt;"",$A332&lt;&gt;"fin"),IF(INDEX(Recettes!$A$2:$T$5000,$B332,S$1)="","",INDEX(Recettes!$A$2:$T$5000,$B332,S$1)),"")</f>
        <v/>
      </c>
      <c r="T332" s="81" t="str" cm="1">
        <f t="array" aca="1" ref="T332" ca="1">IF(AND($A332&lt;&gt;"",$A332&lt;&gt;"fin"),IF(INDEX(Recettes!$A$2:$T$5000,$B332,T$1)="","",INDEX(Recettes!$A$2:$T$5000,$B332,T$1)),"")</f>
        <v/>
      </c>
    </row>
    <row r="333" spans="1:20" x14ac:dyDescent="0.25">
      <c r="A333" t="str">
        <f ca="1">IF(OR(A332="",A332="fin"),"",IF(ISNA(MATCH($F$3,OFFSET(Recettes!$F$2:$F$5000,B332,0),0)),"fin",MATCH($F$3,OFFSET(Recettes!$F$2:$F$5000,B332,0),0)))</f>
        <v/>
      </c>
      <c r="B333" t="str">
        <f t="shared" ca="1" si="5"/>
        <v/>
      </c>
      <c r="D333" s="79" t="str" cm="1">
        <f t="array" aca="1" ref="D333" ca="1">IF(AND($A333&lt;&gt;"",$A333&lt;&gt;"fin"),IF(INDEX(Recettes!$A$2:$O$5000,$B333,D$1)="","",INDEX(Recettes!$A$2:$O$5000,$B333,D$1)),"")</f>
        <v/>
      </c>
      <c r="E333" t="str" cm="1">
        <f t="array" aca="1" ref="E333" ca="1">IF(AND($A333&lt;&gt;"",$A333&lt;&gt;"fin"),IF(INDEX(Recettes!$A$2:$O$5000,$B333,E$1)="","",INDEX(Recettes!$A$2:$O$5000,$B333,E$1)),"")</f>
        <v/>
      </c>
      <c r="F333" t="str" cm="1">
        <f t="array" aca="1" ref="F333" ca="1">IF(AND($A333&lt;&gt;"",$A333&lt;&gt;"fin"),IF(INDEX(Recettes!$A$2:$O$5000,$B333,F$1)="","",INDEX(Recettes!$A$2:$O$5000,$B333,F$1)),"")</f>
        <v/>
      </c>
      <c r="G333" s="13" t="str" cm="1">
        <f t="array" aca="1" ref="G333" ca="1">IF(AND($A333&lt;&gt;"",$A333&lt;&gt;"fin"),IF(INDEX(Recettes!$A$2:$O$5000,$B333,G$1)="","",INDEX(Recettes!$A$2:$O$5000,$B333,G$1)),"")</f>
        <v/>
      </c>
      <c r="H333" s="11" t="str" cm="1">
        <f t="array" aca="1" ref="H333" ca="1">IF(AND($A333&lt;&gt;"",$A333&lt;&gt;"fin"),IF(INDEX(Recettes!$A$2:$O$5000,$B333,H$1)="","",INDEX(Recettes!$A$2:$O$5000,$B333,H$1)),"")</f>
        <v/>
      </c>
      <c r="I333" t="str" cm="1">
        <f t="array" aca="1" ref="I333" ca="1">IF(AND($A333&lt;&gt;"",$A333&lt;&gt;"fin"),IF(INDEX(Recettes!$A$2:$O$5000,$B333,I$1)="","",INDEX(Recettes!$A$2:$O$5000,$B333,I$1)),"")</f>
        <v/>
      </c>
      <c r="J333" s="81" t="str" cm="1">
        <f t="array" aca="1" ref="J333" ca="1">IF(AND($A333&lt;&gt;"",$A333&lt;&gt;"fin"),IF(INDEX(Recettes!$A$2:$O$5000,$B333,J$1)="","",INDEX(Recettes!$A$2:$O$5000,$B333,J$1)),"")</f>
        <v/>
      </c>
      <c r="K333" s="81" t="str" cm="1">
        <f t="array" aca="1" ref="K333" ca="1">IF(AND($A333&lt;&gt;"",$A333&lt;&gt;"fin"),IF(INDEX(Recettes!$A$2:$T$5000,$B333,K$1)="","",INDEX(Recettes!$A$2:$T$5000,$B333,K$1)),"")</f>
        <v/>
      </c>
      <c r="L333" s="81" t="str" cm="1">
        <f t="array" aca="1" ref="L333" ca="1">IF(AND($A333&lt;&gt;"",$A333&lt;&gt;"fin"),IF(INDEX(Recettes!$A$2:$T$5000,$B333,L$1)="","",INDEX(Recettes!$A$2:$T$5000,$B333,L$1)),"")</f>
        <v/>
      </c>
      <c r="M333" s="81" t="str" cm="1">
        <f t="array" aca="1" ref="M333" ca="1">IF(AND($A333&lt;&gt;"",$A333&lt;&gt;"fin"),IF(INDEX(Recettes!$A$2:$T$5000,$B333,M$1)="","",INDEX(Recettes!$A$2:$T$5000,$B333,M$1)),"")</f>
        <v/>
      </c>
      <c r="N333" s="81" t="str" cm="1">
        <f t="array" aca="1" ref="N333" ca="1">IF(AND($A333&lt;&gt;"",$A333&lt;&gt;"fin"),IF(INDEX(Recettes!$A$2:$T$5000,$B333,N$1)="","",INDEX(Recettes!$A$2:$T$5000,$B333,N$1)),"")</f>
        <v/>
      </c>
      <c r="O333" s="81" t="str" cm="1">
        <f t="array" aca="1" ref="O333" ca="1">IF(AND($A333&lt;&gt;"",$A333&lt;&gt;"fin"),IF(INDEX(Recettes!$A$2:$T$5000,$B333,O$1)="","",INDEX(Recettes!$A$2:$T$5000,$B333,O$1)),"")</f>
        <v/>
      </c>
      <c r="P333" s="81" t="str" cm="1">
        <f t="array" aca="1" ref="P333" ca="1">IF(AND($A333&lt;&gt;"",$A333&lt;&gt;"fin"),IF(INDEX(Recettes!$A$2:$T$5000,$B333,P$1)="","",INDEX(Recettes!$A$2:$T$5000,$B333,P$1)),"")</f>
        <v/>
      </c>
      <c r="Q333" s="81" t="str" cm="1">
        <f t="array" aca="1" ref="Q333" ca="1">IF(AND($A333&lt;&gt;"",$A333&lt;&gt;"fin"),IF(INDEX(Recettes!$A$2:$T$5000,$B333,Q$1)="","",INDEX(Recettes!$A$2:$T$5000,$B333,Q$1)),"")</f>
        <v/>
      </c>
      <c r="R333" s="81" t="str" cm="1">
        <f t="array" aca="1" ref="R333" ca="1">IF(AND($A333&lt;&gt;"",$A333&lt;&gt;"fin"),IF(INDEX(Recettes!$A$2:$T$5000,$B333,R$1)="","",INDEX(Recettes!$A$2:$T$5000,$B333,R$1)),"")</f>
        <v/>
      </c>
      <c r="S333" s="81" t="str" cm="1">
        <f t="array" aca="1" ref="S333" ca="1">IF(AND($A333&lt;&gt;"",$A333&lt;&gt;"fin"),IF(INDEX(Recettes!$A$2:$T$5000,$B333,S$1)="","",INDEX(Recettes!$A$2:$T$5000,$B333,S$1)),"")</f>
        <v/>
      </c>
      <c r="T333" s="81" t="str" cm="1">
        <f t="array" aca="1" ref="T333" ca="1">IF(AND($A333&lt;&gt;"",$A333&lt;&gt;"fin"),IF(INDEX(Recettes!$A$2:$T$5000,$B333,T$1)="","",INDEX(Recettes!$A$2:$T$5000,$B333,T$1)),"")</f>
        <v/>
      </c>
    </row>
    <row r="334" spans="1:20" x14ac:dyDescent="0.25">
      <c r="A334" t="str">
        <f ca="1">IF(OR(A333="",A333="fin"),"",IF(ISNA(MATCH($F$3,OFFSET(Recettes!$F$2:$F$5000,B333,0),0)),"fin",MATCH($F$3,OFFSET(Recettes!$F$2:$F$5000,B333,0),0)))</f>
        <v/>
      </c>
      <c r="B334" t="str">
        <f t="shared" ca="1" si="5"/>
        <v/>
      </c>
      <c r="D334" s="79" t="str" cm="1">
        <f t="array" aca="1" ref="D334" ca="1">IF(AND($A334&lt;&gt;"",$A334&lt;&gt;"fin"),IF(INDEX(Recettes!$A$2:$O$5000,$B334,D$1)="","",INDEX(Recettes!$A$2:$O$5000,$B334,D$1)),"")</f>
        <v/>
      </c>
      <c r="E334" t="str" cm="1">
        <f t="array" aca="1" ref="E334" ca="1">IF(AND($A334&lt;&gt;"",$A334&lt;&gt;"fin"),IF(INDEX(Recettes!$A$2:$O$5000,$B334,E$1)="","",INDEX(Recettes!$A$2:$O$5000,$B334,E$1)),"")</f>
        <v/>
      </c>
      <c r="F334" t="str" cm="1">
        <f t="array" aca="1" ref="F334" ca="1">IF(AND($A334&lt;&gt;"",$A334&lt;&gt;"fin"),IF(INDEX(Recettes!$A$2:$O$5000,$B334,F$1)="","",INDEX(Recettes!$A$2:$O$5000,$B334,F$1)),"")</f>
        <v/>
      </c>
      <c r="G334" s="13" t="str" cm="1">
        <f t="array" aca="1" ref="G334" ca="1">IF(AND($A334&lt;&gt;"",$A334&lt;&gt;"fin"),IF(INDEX(Recettes!$A$2:$O$5000,$B334,G$1)="","",INDEX(Recettes!$A$2:$O$5000,$B334,G$1)),"")</f>
        <v/>
      </c>
      <c r="H334" s="11" t="str" cm="1">
        <f t="array" aca="1" ref="H334" ca="1">IF(AND($A334&lt;&gt;"",$A334&lt;&gt;"fin"),IF(INDEX(Recettes!$A$2:$O$5000,$B334,H$1)="","",INDEX(Recettes!$A$2:$O$5000,$B334,H$1)),"")</f>
        <v/>
      </c>
      <c r="I334" t="str" cm="1">
        <f t="array" aca="1" ref="I334" ca="1">IF(AND($A334&lt;&gt;"",$A334&lt;&gt;"fin"),IF(INDEX(Recettes!$A$2:$O$5000,$B334,I$1)="","",INDEX(Recettes!$A$2:$O$5000,$B334,I$1)),"")</f>
        <v/>
      </c>
      <c r="J334" s="81" t="str" cm="1">
        <f t="array" aca="1" ref="J334" ca="1">IF(AND($A334&lt;&gt;"",$A334&lt;&gt;"fin"),IF(INDEX(Recettes!$A$2:$O$5000,$B334,J$1)="","",INDEX(Recettes!$A$2:$O$5000,$B334,J$1)),"")</f>
        <v/>
      </c>
      <c r="K334" s="81" t="str" cm="1">
        <f t="array" aca="1" ref="K334" ca="1">IF(AND($A334&lt;&gt;"",$A334&lt;&gt;"fin"),IF(INDEX(Recettes!$A$2:$T$5000,$B334,K$1)="","",INDEX(Recettes!$A$2:$T$5000,$B334,K$1)),"")</f>
        <v/>
      </c>
      <c r="L334" s="81" t="str" cm="1">
        <f t="array" aca="1" ref="L334" ca="1">IF(AND($A334&lt;&gt;"",$A334&lt;&gt;"fin"),IF(INDEX(Recettes!$A$2:$T$5000,$B334,L$1)="","",INDEX(Recettes!$A$2:$T$5000,$B334,L$1)),"")</f>
        <v/>
      </c>
      <c r="M334" s="81" t="str" cm="1">
        <f t="array" aca="1" ref="M334" ca="1">IF(AND($A334&lt;&gt;"",$A334&lt;&gt;"fin"),IF(INDEX(Recettes!$A$2:$T$5000,$B334,M$1)="","",INDEX(Recettes!$A$2:$T$5000,$B334,M$1)),"")</f>
        <v/>
      </c>
      <c r="N334" s="81" t="str" cm="1">
        <f t="array" aca="1" ref="N334" ca="1">IF(AND($A334&lt;&gt;"",$A334&lt;&gt;"fin"),IF(INDEX(Recettes!$A$2:$T$5000,$B334,N$1)="","",INDEX(Recettes!$A$2:$T$5000,$B334,N$1)),"")</f>
        <v/>
      </c>
      <c r="O334" s="81" t="str" cm="1">
        <f t="array" aca="1" ref="O334" ca="1">IF(AND($A334&lt;&gt;"",$A334&lt;&gt;"fin"),IF(INDEX(Recettes!$A$2:$T$5000,$B334,O$1)="","",INDEX(Recettes!$A$2:$T$5000,$B334,O$1)),"")</f>
        <v/>
      </c>
      <c r="P334" s="81" t="str" cm="1">
        <f t="array" aca="1" ref="P334" ca="1">IF(AND($A334&lt;&gt;"",$A334&lt;&gt;"fin"),IF(INDEX(Recettes!$A$2:$T$5000,$B334,P$1)="","",INDEX(Recettes!$A$2:$T$5000,$B334,P$1)),"")</f>
        <v/>
      </c>
      <c r="Q334" s="81" t="str" cm="1">
        <f t="array" aca="1" ref="Q334" ca="1">IF(AND($A334&lt;&gt;"",$A334&lt;&gt;"fin"),IF(INDEX(Recettes!$A$2:$T$5000,$B334,Q$1)="","",INDEX(Recettes!$A$2:$T$5000,$B334,Q$1)),"")</f>
        <v/>
      </c>
      <c r="R334" s="81" t="str" cm="1">
        <f t="array" aca="1" ref="R334" ca="1">IF(AND($A334&lt;&gt;"",$A334&lt;&gt;"fin"),IF(INDEX(Recettes!$A$2:$T$5000,$B334,R$1)="","",INDEX(Recettes!$A$2:$T$5000,$B334,R$1)),"")</f>
        <v/>
      </c>
      <c r="S334" s="81" t="str" cm="1">
        <f t="array" aca="1" ref="S334" ca="1">IF(AND($A334&lt;&gt;"",$A334&lt;&gt;"fin"),IF(INDEX(Recettes!$A$2:$T$5000,$B334,S$1)="","",INDEX(Recettes!$A$2:$T$5000,$B334,S$1)),"")</f>
        <v/>
      </c>
      <c r="T334" s="81" t="str" cm="1">
        <f t="array" aca="1" ref="T334" ca="1">IF(AND($A334&lt;&gt;"",$A334&lt;&gt;"fin"),IF(INDEX(Recettes!$A$2:$T$5000,$B334,T$1)="","",INDEX(Recettes!$A$2:$T$5000,$B334,T$1)),"")</f>
        <v/>
      </c>
    </row>
    <row r="335" spans="1:20" x14ac:dyDescent="0.25">
      <c r="A335" t="str">
        <f ca="1">IF(OR(A334="",A334="fin"),"",IF(ISNA(MATCH($F$3,OFFSET(Recettes!$F$2:$F$5000,B334,0),0)),"fin",MATCH($F$3,OFFSET(Recettes!$F$2:$F$5000,B334,0),0)))</f>
        <v/>
      </c>
      <c r="B335" t="str">
        <f t="shared" ca="1" si="5"/>
        <v/>
      </c>
      <c r="D335" s="79" t="str" cm="1">
        <f t="array" aca="1" ref="D335" ca="1">IF(AND($A335&lt;&gt;"",$A335&lt;&gt;"fin"),IF(INDEX(Recettes!$A$2:$O$5000,$B335,D$1)="","",INDEX(Recettes!$A$2:$O$5000,$B335,D$1)),"")</f>
        <v/>
      </c>
      <c r="E335" t="str" cm="1">
        <f t="array" aca="1" ref="E335" ca="1">IF(AND($A335&lt;&gt;"",$A335&lt;&gt;"fin"),IF(INDEX(Recettes!$A$2:$O$5000,$B335,E$1)="","",INDEX(Recettes!$A$2:$O$5000,$B335,E$1)),"")</f>
        <v/>
      </c>
      <c r="F335" t="str" cm="1">
        <f t="array" aca="1" ref="F335" ca="1">IF(AND($A335&lt;&gt;"",$A335&lt;&gt;"fin"),IF(INDEX(Recettes!$A$2:$O$5000,$B335,F$1)="","",INDEX(Recettes!$A$2:$O$5000,$B335,F$1)),"")</f>
        <v/>
      </c>
      <c r="G335" s="13" t="str" cm="1">
        <f t="array" aca="1" ref="G335" ca="1">IF(AND($A335&lt;&gt;"",$A335&lt;&gt;"fin"),IF(INDEX(Recettes!$A$2:$O$5000,$B335,G$1)="","",INDEX(Recettes!$A$2:$O$5000,$B335,G$1)),"")</f>
        <v/>
      </c>
      <c r="H335" s="11" t="str" cm="1">
        <f t="array" aca="1" ref="H335" ca="1">IF(AND($A335&lt;&gt;"",$A335&lt;&gt;"fin"),IF(INDEX(Recettes!$A$2:$O$5000,$B335,H$1)="","",INDEX(Recettes!$A$2:$O$5000,$B335,H$1)),"")</f>
        <v/>
      </c>
      <c r="I335" t="str" cm="1">
        <f t="array" aca="1" ref="I335" ca="1">IF(AND($A335&lt;&gt;"",$A335&lt;&gt;"fin"),IF(INDEX(Recettes!$A$2:$O$5000,$B335,I$1)="","",INDEX(Recettes!$A$2:$O$5000,$B335,I$1)),"")</f>
        <v/>
      </c>
      <c r="J335" s="81" t="str" cm="1">
        <f t="array" aca="1" ref="J335" ca="1">IF(AND($A335&lt;&gt;"",$A335&lt;&gt;"fin"),IF(INDEX(Recettes!$A$2:$O$5000,$B335,J$1)="","",INDEX(Recettes!$A$2:$O$5000,$B335,J$1)),"")</f>
        <v/>
      </c>
      <c r="K335" s="81" t="str" cm="1">
        <f t="array" aca="1" ref="K335" ca="1">IF(AND($A335&lt;&gt;"",$A335&lt;&gt;"fin"),IF(INDEX(Recettes!$A$2:$T$5000,$B335,K$1)="","",INDEX(Recettes!$A$2:$T$5000,$B335,K$1)),"")</f>
        <v/>
      </c>
      <c r="L335" s="81" t="str" cm="1">
        <f t="array" aca="1" ref="L335" ca="1">IF(AND($A335&lt;&gt;"",$A335&lt;&gt;"fin"),IF(INDEX(Recettes!$A$2:$T$5000,$B335,L$1)="","",INDEX(Recettes!$A$2:$T$5000,$B335,L$1)),"")</f>
        <v/>
      </c>
      <c r="M335" s="81" t="str" cm="1">
        <f t="array" aca="1" ref="M335" ca="1">IF(AND($A335&lt;&gt;"",$A335&lt;&gt;"fin"),IF(INDEX(Recettes!$A$2:$T$5000,$B335,M$1)="","",INDEX(Recettes!$A$2:$T$5000,$B335,M$1)),"")</f>
        <v/>
      </c>
      <c r="N335" s="81" t="str" cm="1">
        <f t="array" aca="1" ref="N335" ca="1">IF(AND($A335&lt;&gt;"",$A335&lt;&gt;"fin"),IF(INDEX(Recettes!$A$2:$T$5000,$B335,N$1)="","",INDEX(Recettes!$A$2:$T$5000,$B335,N$1)),"")</f>
        <v/>
      </c>
      <c r="O335" s="81" t="str" cm="1">
        <f t="array" aca="1" ref="O335" ca="1">IF(AND($A335&lt;&gt;"",$A335&lt;&gt;"fin"),IF(INDEX(Recettes!$A$2:$T$5000,$B335,O$1)="","",INDEX(Recettes!$A$2:$T$5000,$B335,O$1)),"")</f>
        <v/>
      </c>
      <c r="P335" s="81" t="str" cm="1">
        <f t="array" aca="1" ref="P335" ca="1">IF(AND($A335&lt;&gt;"",$A335&lt;&gt;"fin"),IF(INDEX(Recettes!$A$2:$T$5000,$B335,P$1)="","",INDEX(Recettes!$A$2:$T$5000,$B335,P$1)),"")</f>
        <v/>
      </c>
      <c r="Q335" s="81" t="str" cm="1">
        <f t="array" aca="1" ref="Q335" ca="1">IF(AND($A335&lt;&gt;"",$A335&lt;&gt;"fin"),IF(INDEX(Recettes!$A$2:$T$5000,$B335,Q$1)="","",INDEX(Recettes!$A$2:$T$5000,$B335,Q$1)),"")</f>
        <v/>
      </c>
      <c r="R335" s="81" t="str" cm="1">
        <f t="array" aca="1" ref="R335" ca="1">IF(AND($A335&lt;&gt;"",$A335&lt;&gt;"fin"),IF(INDEX(Recettes!$A$2:$T$5000,$B335,R$1)="","",INDEX(Recettes!$A$2:$T$5000,$B335,R$1)),"")</f>
        <v/>
      </c>
      <c r="S335" s="81" t="str" cm="1">
        <f t="array" aca="1" ref="S335" ca="1">IF(AND($A335&lt;&gt;"",$A335&lt;&gt;"fin"),IF(INDEX(Recettes!$A$2:$T$5000,$B335,S$1)="","",INDEX(Recettes!$A$2:$T$5000,$B335,S$1)),"")</f>
        <v/>
      </c>
      <c r="T335" s="81" t="str" cm="1">
        <f t="array" aca="1" ref="T335" ca="1">IF(AND($A335&lt;&gt;"",$A335&lt;&gt;"fin"),IF(INDEX(Recettes!$A$2:$T$5000,$B335,T$1)="","",INDEX(Recettes!$A$2:$T$5000,$B335,T$1)),"")</f>
        <v/>
      </c>
    </row>
    <row r="336" spans="1:20" x14ac:dyDescent="0.25">
      <c r="A336" t="str">
        <f ca="1">IF(OR(A335="",A335="fin"),"",IF(ISNA(MATCH($F$3,OFFSET(Recettes!$F$2:$F$5000,B335,0),0)),"fin",MATCH($F$3,OFFSET(Recettes!$F$2:$F$5000,B335,0),0)))</f>
        <v/>
      </c>
      <c r="B336" t="str">
        <f t="shared" ca="1" si="5"/>
        <v/>
      </c>
      <c r="D336" s="79" t="str" cm="1">
        <f t="array" aca="1" ref="D336" ca="1">IF(AND($A336&lt;&gt;"",$A336&lt;&gt;"fin"),IF(INDEX(Recettes!$A$2:$O$5000,$B336,D$1)="","",INDEX(Recettes!$A$2:$O$5000,$B336,D$1)),"")</f>
        <v/>
      </c>
      <c r="E336" t="str" cm="1">
        <f t="array" aca="1" ref="E336" ca="1">IF(AND($A336&lt;&gt;"",$A336&lt;&gt;"fin"),IF(INDEX(Recettes!$A$2:$O$5000,$B336,E$1)="","",INDEX(Recettes!$A$2:$O$5000,$B336,E$1)),"")</f>
        <v/>
      </c>
      <c r="F336" t="str" cm="1">
        <f t="array" aca="1" ref="F336" ca="1">IF(AND($A336&lt;&gt;"",$A336&lt;&gt;"fin"),IF(INDEX(Recettes!$A$2:$O$5000,$B336,F$1)="","",INDEX(Recettes!$A$2:$O$5000,$B336,F$1)),"")</f>
        <v/>
      </c>
      <c r="G336" s="13" t="str" cm="1">
        <f t="array" aca="1" ref="G336" ca="1">IF(AND($A336&lt;&gt;"",$A336&lt;&gt;"fin"),IF(INDEX(Recettes!$A$2:$O$5000,$B336,G$1)="","",INDEX(Recettes!$A$2:$O$5000,$B336,G$1)),"")</f>
        <v/>
      </c>
      <c r="H336" s="11" t="str" cm="1">
        <f t="array" aca="1" ref="H336" ca="1">IF(AND($A336&lt;&gt;"",$A336&lt;&gt;"fin"),IF(INDEX(Recettes!$A$2:$O$5000,$B336,H$1)="","",INDEX(Recettes!$A$2:$O$5000,$B336,H$1)),"")</f>
        <v/>
      </c>
      <c r="I336" t="str" cm="1">
        <f t="array" aca="1" ref="I336" ca="1">IF(AND($A336&lt;&gt;"",$A336&lt;&gt;"fin"),IF(INDEX(Recettes!$A$2:$O$5000,$B336,I$1)="","",INDEX(Recettes!$A$2:$O$5000,$B336,I$1)),"")</f>
        <v/>
      </c>
      <c r="J336" s="81" t="str" cm="1">
        <f t="array" aca="1" ref="J336" ca="1">IF(AND($A336&lt;&gt;"",$A336&lt;&gt;"fin"),IF(INDEX(Recettes!$A$2:$O$5000,$B336,J$1)="","",INDEX(Recettes!$A$2:$O$5000,$B336,J$1)),"")</f>
        <v/>
      </c>
      <c r="K336" s="81" t="str" cm="1">
        <f t="array" aca="1" ref="K336" ca="1">IF(AND($A336&lt;&gt;"",$A336&lt;&gt;"fin"),IF(INDEX(Recettes!$A$2:$T$5000,$B336,K$1)="","",INDEX(Recettes!$A$2:$T$5000,$B336,K$1)),"")</f>
        <v/>
      </c>
      <c r="L336" s="81" t="str" cm="1">
        <f t="array" aca="1" ref="L336" ca="1">IF(AND($A336&lt;&gt;"",$A336&lt;&gt;"fin"),IF(INDEX(Recettes!$A$2:$T$5000,$B336,L$1)="","",INDEX(Recettes!$A$2:$T$5000,$B336,L$1)),"")</f>
        <v/>
      </c>
      <c r="M336" s="81" t="str" cm="1">
        <f t="array" aca="1" ref="M336" ca="1">IF(AND($A336&lt;&gt;"",$A336&lt;&gt;"fin"),IF(INDEX(Recettes!$A$2:$T$5000,$B336,M$1)="","",INDEX(Recettes!$A$2:$T$5000,$B336,M$1)),"")</f>
        <v/>
      </c>
      <c r="N336" s="81" t="str" cm="1">
        <f t="array" aca="1" ref="N336" ca="1">IF(AND($A336&lt;&gt;"",$A336&lt;&gt;"fin"),IF(INDEX(Recettes!$A$2:$T$5000,$B336,N$1)="","",INDEX(Recettes!$A$2:$T$5000,$B336,N$1)),"")</f>
        <v/>
      </c>
      <c r="O336" s="81" t="str" cm="1">
        <f t="array" aca="1" ref="O336" ca="1">IF(AND($A336&lt;&gt;"",$A336&lt;&gt;"fin"),IF(INDEX(Recettes!$A$2:$T$5000,$B336,O$1)="","",INDEX(Recettes!$A$2:$T$5000,$B336,O$1)),"")</f>
        <v/>
      </c>
      <c r="P336" s="81" t="str" cm="1">
        <f t="array" aca="1" ref="P336" ca="1">IF(AND($A336&lt;&gt;"",$A336&lt;&gt;"fin"),IF(INDEX(Recettes!$A$2:$T$5000,$B336,P$1)="","",INDEX(Recettes!$A$2:$T$5000,$B336,P$1)),"")</f>
        <v/>
      </c>
      <c r="Q336" s="81" t="str" cm="1">
        <f t="array" aca="1" ref="Q336" ca="1">IF(AND($A336&lt;&gt;"",$A336&lt;&gt;"fin"),IF(INDEX(Recettes!$A$2:$T$5000,$B336,Q$1)="","",INDEX(Recettes!$A$2:$T$5000,$B336,Q$1)),"")</f>
        <v/>
      </c>
      <c r="R336" s="81" t="str" cm="1">
        <f t="array" aca="1" ref="R336" ca="1">IF(AND($A336&lt;&gt;"",$A336&lt;&gt;"fin"),IF(INDEX(Recettes!$A$2:$T$5000,$B336,R$1)="","",INDEX(Recettes!$A$2:$T$5000,$B336,R$1)),"")</f>
        <v/>
      </c>
      <c r="S336" s="81" t="str" cm="1">
        <f t="array" aca="1" ref="S336" ca="1">IF(AND($A336&lt;&gt;"",$A336&lt;&gt;"fin"),IF(INDEX(Recettes!$A$2:$T$5000,$B336,S$1)="","",INDEX(Recettes!$A$2:$T$5000,$B336,S$1)),"")</f>
        <v/>
      </c>
      <c r="T336" s="81" t="str" cm="1">
        <f t="array" aca="1" ref="T336" ca="1">IF(AND($A336&lt;&gt;"",$A336&lt;&gt;"fin"),IF(INDEX(Recettes!$A$2:$T$5000,$B336,T$1)="","",INDEX(Recettes!$A$2:$T$5000,$B336,T$1)),"")</f>
        <v/>
      </c>
    </row>
    <row r="337" spans="1:20" x14ac:dyDescent="0.25">
      <c r="A337" t="str">
        <f ca="1">IF(OR(A336="",A336="fin"),"",IF(ISNA(MATCH($F$3,OFFSET(Recettes!$F$2:$F$5000,B336,0),0)),"fin",MATCH($F$3,OFFSET(Recettes!$F$2:$F$5000,B336,0),0)))</f>
        <v/>
      </c>
      <c r="B337" t="str">
        <f t="shared" ca="1" si="5"/>
        <v/>
      </c>
      <c r="D337" s="79" t="str" cm="1">
        <f t="array" aca="1" ref="D337" ca="1">IF(AND($A337&lt;&gt;"",$A337&lt;&gt;"fin"),IF(INDEX(Recettes!$A$2:$O$5000,$B337,D$1)="","",INDEX(Recettes!$A$2:$O$5000,$B337,D$1)),"")</f>
        <v/>
      </c>
      <c r="E337" t="str" cm="1">
        <f t="array" aca="1" ref="E337" ca="1">IF(AND($A337&lt;&gt;"",$A337&lt;&gt;"fin"),IF(INDEX(Recettes!$A$2:$O$5000,$B337,E$1)="","",INDEX(Recettes!$A$2:$O$5000,$B337,E$1)),"")</f>
        <v/>
      </c>
      <c r="F337" t="str" cm="1">
        <f t="array" aca="1" ref="F337" ca="1">IF(AND($A337&lt;&gt;"",$A337&lt;&gt;"fin"),IF(INDEX(Recettes!$A$2:$O$5000,$B337,F$1)="","",INDEX(Recettes!$A$2:$O$5000,$B337,F$1)),"")</f>
        <v/>
      </c>
      <c r="G337" s="13" t="str" cm="1">
        <f t="array" aca="1" ref="G337" ca="1">IF(AND($A337&lt;&gt;"",$A337&lt;&gt;"fin"),IF(INDEX(Recettes!$A$2:$O$5000,$B337,G$1)="","",INDEX(Recettes!$A$2:$O$5000,$B337,G$1)),"")</f>
        <v/>
      </c>
      <c r="H337" s="11" t="str" cm="1">
        <f t="array" aca="1" ref="H337" ca="1">IF(AND($A337&lt;&gt;"",$A337&lt;&gt;"fin"),IF(INDEX(Recettes!$A$2:$O$5000,$B337,H$1)="","",INDEX(Recettes!$A$2:$O$5000,$B337,H$1)),"")</f>
        <v/>
      </c>
      <c r="I337" t="str" cm="1">
        <f t="array" aca="1" ref="I337" ca="1">IF(AND($A337&lt;&gt;"",$A337&lt;&gt;"fin"),IF(INDEX(Recettes!$A$2:$O$5000,$B337,I$1)="","",INDEX(Recettes!$A$2:$O$5000,$B337,I$1)),"")</f>
        <v/>
      </c>
      <c r="J337" s="81" t="str" cm="1">
        <f t="array" aca="1" ref="J337" ca="1">IF(AND($A337&lt;&gt;"",$A337&lt;&gt;"fin"),IF(INDEX(Recettes!$A$2:$O$5000,$B337,J$1)="","",INDEX(Recettes!$A$2:$O$5000,$B337,J$1)),"")</f>
        <v/>
      </c>
      <c r="K337" s="81" t="str" cm="1">
        <f t="array" aca="1" ref="K337" ca="1">IF(AND($A337&lt;&gt;"",$A337&lt;&gt;"fin"),IF(INDEX(Recettes!$A$2:$T$5000,$B337,K$1)="","",INDEX(Recettes!$A$2:$T$5000,$B337,K$1)),"")</f>
        <v/>
      </c>
      <c r="L337" s="81" t="str" cm="1">
        <f t="array" aca="1" ref="L337" ca="1">IF(AND($A337&lt;&gt;"",$A337&lt;&gt;"fin"),IF(INDEX(Recettes!$A$2:$T$5000,$B337,L$1)="","",INDEX(Recettes!$A$2:$T$5000,$B337,L$1)),"")</f>
        <v/>
      </c>
      <c r="M337" s="81" t="str" cm="1">
        <f t="array" aca="1" ref="M337" ca="1">IF(AND($A337&lt;&gt;"",$A337&lt;&gt;"fin"),IF(INDEX(Recettes!$A$2:$T$5000,$B337,M$1)="","",INDEX(Recettes!$A$2:$T$5000,$B337,M$1)),"")</f>
        <v/>
      </c>
      <c r="N337" s="81" t="str" cm="1">
        <f t="array" aca="1" ref="N337" ca="1">IF(AND($A337&lt;&gt;"",$A337&lt;&gt;"fin"),IF(INDEX(Recettes!$A$2:$T$5000,$B337,N$1)="","",INDEX(Recettes!$A$2:$T$5000,$B337,N$1)),"")</f>
        <v/>
      </c>
      <c r="O337" s="81" t="str" cm="1">
        <f t="array" aca="1" ref="O337" ca="1">IF(AND($A337&lt;&gt;"",$A337&lt;&gt;"fin"),IF(INDEX(Recettes!$A$2:$T$5000,$B337,O$1)="","",INDEX(Recettes!$A$2:$T$5000,$B337,O$1)),"")</f>
        <v/>
      </c>
      <c r="P337" s="81" t="str" cm="1">
        <f t="array" aca="1" ref="P337" ca="1">IF(AND($A337&lt;&gt;"",$A337&lt;&gt;"fin"),IF(INDEX(Recettes!$A$2:$T$5000,$B337,P$1)="","",INDEX(Recettes!$A$2:$T$5000,$B337,P$1)),"")</f>
        <v/>
      </c>
      <c r="Q337" s="81" t="str" cm="1">
        <f t="array" aca="1" ref="Q337" ca="1">IF(AND($A337&lt;&gt;"",$A337&lt;&gt;"fin"),IF(INDEX(Recettes!$A$2:$T$5000,$B337,Q$1)="","",INDEX(Recettes!$A$2:$T$5000,$B337,Q$1)),"")</f>
        <v/>
      </c>
      <c r="R337" s="81" t="str" cm="1">
        <f t="array" aca="1" ref="R337" ca="1">IF(AND($A337&lt;&gt;"",$A337&lt;&gt;"fin"),IF(INDEX(Recettes!$A$2:$T$5000,$B337,R$1)="","",INDEX(Recettes!$A$2:$T$5000,$B337,R$1)),"")</f>
        <v/>
      </c>
      <c r="S337" s="81" t="str" cm="1">
        <f t="array" aca="1" ref="S337" ca="1">IF(AND($A337&lt;&gt;"",$A337&lt;&gt;"fin"),IF(INDEX(Recettes!$A$2:$T$5000,$B337,S$1)="","",INDEX(Recettes!$A$2:$T$5000,$B337,S$1)),"")</f>
        <v/>
      </c>
      <c r="T337" s="81" t="str" cm="1">
        <f t="array" aca="1" ref="T337" ca="1">IF(AND($A337&lt;&gt;"",$A337&lt;&gt;"fin"),IF(INDEX(Recettes!$A$2:$T$5000,$B337,T$1)="","",INDEX(Recettes!$A$2:$T$5000,$B337,T$1)),"")</f>
        <v/>
      </c>
    </row>
    <row r="338" spans="1:20" x14ac:dyDescent="0.25">
      <c r="A338" t="str">
        <f ca="1">IF(OR(A337="",A337="fin"),"",IF(ISNA(MATCH($F$3,OFFSET(Recettes!$F$2:$F$5000,B337,0),0)),"fin",MATCH($F$3,OFFSET(Recettes!$F$2:$F$5000,B337,0),0)))</f>
        <v/>
      </c>
      <c r="B338" t="str">
        <f t="shared" ca="1" si="5"/>
        <v/>
      </c>
      <c r="D338" s="79" t="str" cm="1">
        <f t="array" aca="1" ref="D338" ca="1">IF(AND($A338&lt;&gt;"",$A338&lt;&gt;"fin"),IF(INDEX(Recettes!$A$2:$O$5000,$B338,D$1)="","",INDEX(Recettes!$A$2:$O$5000,$B338,D$1)),"")</f>
        <v/>
      </c>
      <c r="E338" t="str" cm="1">
        <f t="array" aca="1" ref="E338" ca="1">IF(AND($A338&lt;&gt;"",$A338&lt;&gt;"fin"),IF(INDEX(Recettes!$A$2:$O$5000,$B338,E$1)="","",INDEX(Recettes!$A$2:$O$5000,$B338,E$1)),"")</f>
        <v/>
      </c>
      <c r="F338" t="str" cm="1">
        <f t="array" aca="1" ref="F338" ca="1">IF(AND($A338&lt;&gt;"",$A338&lt;&gt;"fin"),IF(INDEX(Recettes!$A$2:$O$5000,$B338,F$1)="","",INDEX(Recettes!$A$2:$O$5000,$B338,F$1)),"")</f>
        <v/>
      </c>
      <c r="G338" s="13" t="str" cm="1">
        <f t="array" aca="1" ref="G338" ca="1">IF(AND($A338&lt;&gt;"",$A338&lt;&gt;"fin"),IF(INDEX(Recettes!$A$2:$O$5000,$B338,G$1)="","",INDEX(Recettes!$A$2:$O$5000,$B338,G$1)),"")</f>
        <v/>
      </c>
      <c r="H338" s="11" t="str" cm="1">
        <f t="array" aca="1" ref="H338" ca="1">IF(AND($A338&lt;&gt;"",$A338&lt;&gt;"fin"),IF(INDEX(Recettes!$A$2:$O$5000,$B338,H$1)="","",INDEX(Recettes!$A$2:$O$5000,$B338,H$1)),"")</f>
        <v/>
      </c>
      <c r="I338" t="str" cm="1">
        <f t="array" aca="1" ref="I338" ca="1">IF(AND($A338&lt;&gt;"",$A338&lt;&gt;"fin"),IF(INDEX(Recettes!$A$2:$O$5000,$B338,I$1)="","",INDEX(Recettes!$A$2:$O$5000,$B338,I$1)),"")</f>
        <v/>
      </c>
      <c r="J338" s="81" t="str" cm="1">
        <f t="array" aca="1" ref="J338" ca="1">IF(AND($A338&lt;&gt;"",$A338&lt;&gt;"fin"),IF(INDEX(Recettes!$A$2:$O$5000,$B338,J$1)="","",INDEX(Recettes!$A$2:$O$5000,$B338,J$1)),"")</f>
        <v/>
      </c>
      <c r="K338" s="81" t="str" cm="1">
        <f t="array" aca="1" ref="K338" ca="1">IF(AND($A338&lt;&gt;"",$A338&lt;&gt;"fin"),IF(INDEX(Recettes!$A$2:$T$5000,$B338,K$1)="","",INDEX(Recettes!$A$2:$T$5000,$B338,K$1)),"")</f>
        <v/>
      </c>
      <c r="L338" s="81" t="str" cm="1">
        <f t="array" aca="1" ref="L338" ca="1">IF(AND($A338&lt;&gt;"",$A338&lt;&gt;"fin"),IF(INDEX(Recettes!$A$2:$T$5000,$B338,L$1)="","",INDEX(Recettes!$A$2:$T$5000,$B338,L$1)),"")</f>
        <v/>
      </c>
      <c r="M338" s="81" t="str" cm="1">
        <f t="array" aca="1" ref="M338" ca="1">IF(AND($A338&lt;&gt;"",$A338&lt;&gt;"fin"),IF(INDEX(Recettes!$A$2:$T$5000,$B338,M$1)="","",INDEX(Recettes!$A$2:$T$5000,$B338,M$1)),"")</f>
        <v/>
      </c>
      <c r="N338" s="81" t="str" cm="1">
        <f t="array" aca="1" ref="N338" ca="1">IF(AND($A338&lt;&gt;"",$A338&lt;&gt;"fin"),IF(INDEX(Recettes!$A$2:$T$5000,$B338,N$1)="","",INDEX(Recettes!$A$2:$T$5000,$B338,N$1)),"")</f>
        <v/>
      </c>
      <c r="O338" s="81" t="str" cm="1">
        <f t="array" aca="1" ref="O338" ca="1">IF(AND($A338&lt;&gt;"",$A338&lt;&gt;"fin"),IF(INDEX(Recettes!$A$2:$T$5000,$B338,O$1)="","",INDEX(Recettes!$A$2:$T$5000,$B338,O$1)),"")</f>
        <v/>
      </c>
      <c r="P338" s="81" t="str" cm="1">
        <f t="array" aca="1" ref="P338" ca="1">IF(AND($A338&lt;&gt;"",$A338&lt;&gt;"fin"),IF(INDEX(Recettes!$A$2:$T$5000,$B338,P$1)="","",INDEX(Recettes!$A$2:$T$5000,$B338,P$1)),"")</f>
        <v/>
      </c>
      <c r="Q338" s="81" t="str" cm="1">
        <f t="array" aca="1" ref="Q338" ca="1">IF(AND($A338&lt;&gt;"",$A338&lt;&gt;"fin"),IF(INDEX(Recettes!$A$2:$T$5000,$B338,Q$1)="","",INDEX(Recettes!$A$2:$T$5000,$B338,Q$1)),"")</f>
        <v/>
      </c>
      <c r="R338" s="81" t="str" cm="1">
        <f t="array" aca="1" ref="R338" ca="1">IF(AND($A338&lt;&gt;"",$A338&lt;&gt;"fin"),IF(INDEX(Recettes!$A$2:$T$5000,$B338,R$1)="","",INDEX(Recettes!$A$2:$T$5000,$B338,R$1)),"")</f>
        <v/>
      </c>
      <c r="S338" s="81" t="str" cm="1">
        <f t="array" aca="1" ref="S338" ca="1">IF(AND($A338&lt;&gt;"",$A338&lt;&gt;"fin"),IF(INDEX(Recettes!$A$2:$T$5000,$B338,S$1)="","",INDEX(Recettes!$A$2:$T$5000,$B338,S$1)),"")</f>
        <v/>
      </c>
      <c r="T338" s="81" t="str" cm="1">
        <f t="array" aca="1" ref="T338" ca="1">IF(AND($A338&lt;&gt;"",$A338&lt;&gt;"fin"),IF(INDEX(Recettes!$A$2:$T$5000,$B338,T$1)="","",INDEX(Recettes!$A$2:$T$5000,$B338,T$1)),"")</f>
        <v/>
      </c>
    </row>
    <row r="339" spans="1:20" x14ac:dyDescent="0.25">
      <c r="A339" t="str">
        <f ca="1">IF(OR(A338="",A338="fin"),"",IF(ISNA(MATCH($F$3,OFFSET(Recettes!$F$2:$F$5000,B338,0),0)),"fin",MATCH($F$3,OFFSET(Recettes!$F$2:$F$5000,B338,0),0)))</f>
        <v/>
      </c>
      <c r="B339" t="str">
        <f t="shared" ca="1" si="5"/>
        <v/>
      </c>
      <c r="D339" s="79" t="str" cm="1">
        <f t="array" aca="1" ref="D339" ca="1">IF(AND($A339&lt;&gt;"",$A339&lt;&gt;"fin"),IF(INDEX(Recettes!$A$2:$O$5000,$B339,D$1)="","",INDEX(Recettes!$A$2:$O$5000,$B339,D$1)),"")</f>
        <v/>
      </c>
      <c r="E339" t="str" cm="1">
        <f t="array" aca="1" ref="E339" ca="1">IF(AND($A339&lt;&gt;"",$A339&lt;&gt;"fin"),IF(INDEX(Recettes!$A$2:$O$5000,$B339,E$1)="","",INDEX(Recettes!$A$2:$O$5000,$B339,E$1)),"")</f>
        <v/>
      </c>
      <c r="F339" t="str" cm="1">
        <f t="array" aca="1" ref="F339" ca="1">IF(AND($A339&lt;&gt;"",$A339&lt;&gt;"fin"),IF(INDEX(Recettes!$A$2:$O$5000,$B339,F$1)="","",INDEX(Recettes!$A$2:$O$5000,$B339,F$1)),"")</f>
        <v/>
      </c>
      <c r="G339" s="13" t="str" cm="1">
        <f t="array" aca="1" ref="G339" ca="1">IF(AND($A339&lt;&gt;"",$A339&lt;&gt;"fin"),IF(INDEX(Recettes!$A$2:$O$5000,$B339,G$1)="","",INDEX(Recettes!$A$2:$O$5000,$B339,G$1)),"")</f>
        <v/>
      </c>
      <c r="H339" s="11" t="str" cm="1">
        <f t="array" aca="1" ref="H339" ca="1">IF(AND($A339&lt;&gt;"",$A339&lt;&gt;"fin"),IF(INDEX(Recettes!$A$2:$O$5000,$B339,H$1)="","",INDEX(Recettes!$A$2:$O$5000,$B339,H$1)),"")</f>
        <v/>
      </c>
      <c r="I339" t="str" cm="1">
        <f t="array" aca="1" ref="I339" ca="1">IF(AND($A339&lt;&gt;"",$A339&lt;&gt;"fin"),IF(INDEX(Recettes!$A$2:$O$5000,$B339,I$1)="","",INDEX(Recettes!$A$2:$O$5000,$B339,I$1)),"")</f>
        <v/>
      </c>
      <c r="J339" s="81" t="str" cm="1">
        <f t="array" aca="1" ref="J339" ca="1">IF(AND($A339&lt;&gt;"",$A339&lt;&gt;"fin"),IF(INDEX(Recettes!$A$2:$O$5000,$B339,J$1)="","",INDEX(Recettes!$A$2:$O$5000,$B339,J$1)),"")</f>
        <v/>
      </c>
      <c r="K339" s="81" t="str" cm="1">
        <f t="array" aca="1" ref="K339" ca="1">IF(AND($A339&lt;&gt;"",$A339&lt;&gt;"fin"),IF(INDEX(Recettes!$A$2:$T$5000,$B339,K$1)="","",INDEX(Recettes!$A$2:$T$5000,$B339,K$1)),"")</f>
        <v/>
      </c>
      <c r="L339" s="81" t="str" cm="1">
        <f t="array" aca="1" ref="L339" ca="1">IF(AND($A339&lt;&gt;"",$A339&lt;&gt;"fin"),IF(INDEX(Recettes!$A$2:$T$5000,$B339,L$1)="","",INDEX(Recettes!$A$2:$T$5000,$B339,L$1)),"")</f>
        <v/>
      </c>
      <c r="M339" s="81" t="str" cm="1">
        <f t="array" aca="1" ref="M339" ca="1">IF(AND($A339&lt;&gt;"",$A339&lt;&gt;"fin"),IF(INDEX(Recettes!$A$2:$T$5000,$B339,M$1)="","",INDEX(Recettes!$A$2:$T$5000,$B339,M$1)),"")</f>
        <v/>
      </c>
      <c r="N339" s="81" t="str" cm="1">
        <f t="array" aca="1" ref="N339" ca="1">IF(AND($A339&lt;&gt;"",$A339&lt;&gt;"fin"),IF(INDEX(Recettes!$A$2:$T$5000,$B339,N$1)="","",INDEX(Recettes!$A$2:$T$5000,$B339,N$1)),"")</f>
        <v/>
      </c>
      <c r="O339" s="81" t="str" cm="1">
        <f t="array" aca="1" ref="O339" ca="1">IF(AND($A339&lt;&gt;"",$A339&lt;&gt;"fin"),IF(INDEX(Recettes!$A$2:$T$5000,$B339,O$1)="","",INDEX(Recettes!$A$2:$T$5000,$B339,O$1)),"")</f>
        <v/>
      </c>
      <c r="P339" s="81" t="str" cm="1">
        <f t="array" aca="1" ref="P339" ca="1">IF(AND($A339&lt;&gt;"",$A339&lt;&gt;"fin"),IF(INDEX(Recettes!$A$2:$T$5000,$B339,P$1)="","",INDEX(Recettes!$A$2:$T$5000,$B339,P$1)),"")</f>
        <v/>
      </c>
      <c r="Q339" s="81" t="str" cm="1">
        <f t="array" aca="1" ref="Q339" ca="1">IF(AND($A339&lt;&gt;"",$A339&lt;&gt;"fin"),IF(INDEX(Recettes!$A$2:$T$5000,$B339,Q$1)="","",INDEX(Recettes!$A$2:$T$5000,$B339,Q$1)),"")</f>
        <v/>
      </c>
      <c r="R339" s="81" t="str" cm="1">
        <f t="array" aca="1" ref="R339" ca="1">IF(AND($A339&lt;&gt;"",$A339&lt;&gt;"fin"),IF(INDEX(Recettes!$A$2:$T$5000,$B339,R$1)="","",INDEX(Recettes!$A$2:$T$5000,$B339,R$1)),"")</f>
        <v/>
      </c>
      <c r="S339" s="81" t="str" cm="1">
        <f t="array" aca="1" ref="S339" ca="1">IF(AND($A339&lt;&gt;"",$A339&lt;&gt;"fin"),IF(INDEX(Recettes!$A$2:$T$5000,$B339,S$1)="","",INDEX(Recettes!$A$2:$T$5000,$B339,S$1)),"")</f>
        <v/>
      </c>
      <c r="T339" s="81" t="str" cm="1">
        <f t="array" aca="1" ref="T339" ca="1">IF(AND($A339&lt;&gt;"",$A339&lt;&gt;"fin"),IF(INDEX(Recettes!$A$2:$T$5000,$B339,T$1)="","",INDEX(Recettes!$A$2:$T$5000,$B339,T$1)),"")</f>
        <v/>
      </c>
    </row>
    <row r="340" spans="1:20" x14ac:dyDescent="0.25">
      <c r="A340" t="str">
        <f ca="1">IF(OR(A339="",A339="fin"),"",IF(ISNA(MATCH($F$3,OFFSET(Recettes!$F$2:$F$5000,B339,0),0)),"fin",MATCH($F$3,OFFSET(Recettes!$F$2:$F$5000,B339,0),0)))</f>
        <v/>
      </c>
      <c r="B340" t="str">
        <f t="shared" ca="1" si="5"/>
        <v/>
      </c>
      <c r="D340" s="79" t="str" cm="1">
        <f t="array" aca="1" ref="D340" ca="1">IF(AND($A340&lt;&gt;"",$A340&lt;&gt;"fin"),IF(INDEX(Recettes!$A$2:$O$5000,$B340,D$1)="","",INDEX(Recettes!$A$2:$O$5000,$B340,D$1)),"")</f>
        <v/>
      </c>
      <c r="E340" t="str" cm="1">
        <f t="array" aca="1" ref="E340" ca="1">IF(AND($A340&lt;&gt;"",$A340&lt;&gt;"fin"),IF(INDEX(Recettes!$A$2:$O$5000,$B340,E$1)="","",INDEX(Recettes!$A$2:$O$5000,$B340,E$1)),"")</f>
        <v/>
      </c>
      <c r="F340" t="str" cm="1">
        <f t="array" aca="1" ref="F340" ca="1">IF(AND($A340&lt;&gt;"",$A340&lt;&gt;"fin"),IF(INDEX(Recettes!$A$2:$O$5000,$B340,F$1)="","",INDEX(Recettes!$A$2:$O$5000,$B340,F$1)),"")</f>
        <v/>
      </c>
      <c r="G340" s="13" t="str" cm="1">
        <f t="array" aca="1" ref="G340" ca="1">IF(AND($A340&lt;&gt;"",$A340&lt;&gt;"fin"),IF(INDEX(Recettes!$A$2:$O$5000,$B340,G$1)="","",INDEX(Recettes!$A$2:$O$5000,$B340,G$1)),"")</f>
        <v/>
      </c>
      <c r="H340" s="11" t="str" cm="1">
        <f t="array" aca="1" ref="H340" ca="1">IF(AND($A340&lt;&gt;"",$A340&lt;&gt;"fin"),IF(INDEX(Recettes!$A$2:$O$5000,$B340,H$1)="","",INDEX(Recettes!$A$2:$O$5000,$B340,H$1)),"")</f>
        <v/>
      </c>
      <c r="I340" t="str" cm="1">
        <f t="array" aca="1" ref="I340" ca="1">IF(AND($A340&lt;&gt;"",$A340&lt;&gt;"fin"),IF(INDEX(Recettes!$A$2:$O$5000,$B340,I$1)="","",INDEX(Recettes!$A$2:$O$5000,$B340,I$1)),"")</f>
        <v/>
      </c>
      <c r="J340" s="81" t="str" cm="1">
        <f t="array" aca="1" ref="J340" ca="1">IF(AND($A340&lt;&gt;"",$A340&lt;&gt;"fin"),IF(INDEX(Recettes!$A$2:$O$5000,$B340,J$1)="","",INDEX(Recettes!$A$2:$O$5000,$B340,J$1)),"")</f>
        <v/>
      </c>
      <c r="K340" s="81" t="str" cm="1">
        <f t="array" aca="1" ref="K340" ca="1">IF(AND($A340&lt;&gt;"",$A340&lt;&gt;"fin"),IF(INDEX(Recettes!$A$2:$T$5000,$B340,K$1)="","",INDEX(Recettes!$A$2:$T$5000,$B340,K$1)),"")</f>
        <v/>
      </c>
      <c r="L340" s="81" t="str" cm="1">
        <f t="array" aca="1" ref="L340" ca="1">IF(AND($A340&lt;&gt;"",$A340&lt;&gt;"fin"),IF(INDEX(Recettes!$A$2:$T$5000,$B340,L$1)="","",INDEX(Recettes!$A$2:$T$5000,$B340,L$1)),"")</f>
        <v/>
      </c>
      <c r="M340" s="81" t="str" cm="1">
        <f t="array" aca="1" ref="M340" ca="1">IF(AND($A340&lt;&gt;"",$A340&lt;&gt;"fin"),IF(INDEX(Recettes!$A$2:$T$5000,$B340,M$1)="","",INDEX(Recettes!$A$2:$T$5000,$B340,M$1)),"")</f>
        <v/>
      </c>
      <c r="N340" s="81" t="str" cm="1">
        <f t="array" aca="1" ref="N340" ca="1">IF(AND($A340&lt;&gt;"",$A340&lt;&gt;"fin"),IF(INDEX(Recettes!$A$2:$T$5000,$B340,N$1)="","",INDEX(Recettes!$A$2:$T$5000,$B340,N$1)),"")</f>
        <v/>
      </c>
      <c r="O340" s="81" t="str" cm="1">
        <f t="array" aca="1" ref="O340" ca="1">IF(AND($A340&lt;&gt;"",$A340&lt;&gt;"fin"),IF(INDEX(Recettes!$A$2:$T$5000,$B340,O$1)="","",INDEX(Recettes!$A$2:$T$5000,$B340,O$1)),"")</f>
        <v/>
      </c>
      <c r="P340" s="81" t="str" cm="1">
        <f t="array" aca="1" ref="P340" ca="1">IF(AND($A340&lt;&gt;"",$A340&lt;&gt;"fin"),IF(INDEX(Recettes!$A$2:$T$5000,$B340,P$1)="","",INDEX(Recettes!$A$2:$T$5000,$B340,P$1)),"")</f>
        <v/>
      </c>
      <c r="Q340" s="81" t="str" cm="1">
        <f t="array" aca="1" ref="Q340" ca="1">IF(AND($A340&lt;&gt;"",$A340&lt;&gt;"fin"),IF(INDEX(Recettes!$A$2:$T$5000,$B340,Q$1)="","",INDEX(Recettes!$A$2:$T$5000,$B340,Q$1)),"")</f>
        <v/>
      </c>
      <c r="R340" s="81" t="str" cm="1">
        <f t="array" aca="1" ref="R340" ca="1">IF(AND($A340&lt;&gt;"",$A340&lt;&gt;"fin"),IF(INDEX(Recettes!$A$2:$T$5000,$B340,R$1)="","",INDEX(Recettes!$A$2:$T$5000,$B340,R$1)),"")</f>
        <v/>
      </c>
      <c r="S340" s="81" t="str" cm="1">
        <f t="array" aca="1" ref="S340" ca="1">IF(AND($A340&lt;&gt;"",$A340&lt;&gt;"fin"),IF(INDEX(Recettes!$A$2:$T$5000,$B340,S$1)="","",INDEX(Recettes!$A$2:$T$5000,$B340,S$1)),"")</f>
        <v/>
      </c>
      <c r="T340" s="81" t="str" cm="1">
        <f t="array" aca="1" ref="T340" ca="1">IF(AND($A340&lt;&gt;"",$A340&lt;&gt;"fin"),IF(INDEX(Recettes!$A$2:$T$5000,$B340,T$1)="","",INDEX(Recettes!$A$2:$T$5000,$B340,T$1)),"")</f>
        <v/>
      </c>
    </row>
    <row r="341" spans="1:20" x14ac:dyDescent="0.25">
      <c r="A341" t="str">
        <f ca="1">IF(OR(A340="",A340="fin"),"",IF(ISNA(MATCH($F$3,OFFSET(Recettes!$F$2:$F$5000,B340,0),0)),"fin",MATCH($F$3,OFFSET(Recettes!$F$2:$F$5000,B340,0),0)))</f>
        <v/>
      </c>
      <c r="B341" t="str">
        <f t="shared" ca="1" si="5"/>
        <v/>
      </c>
      <c r="D341" s="79" t="str" cm="1">
        <f t="array" aca="1" ref="D341" ca="1">IF(AND($A341&lt;&gt;"",$A341&lt;&gt;"fin"),IF(INDEX(Recettes!$A$2:$O$5000,$B341,D$1)="","",INDEX(Recettes!$A$2:$O$5000,$B341,D$1)),"")</f>
        <v/>
      </c>
      <c r="E341" t="str" cm="1">
        <f t="array" aca="1" ref="E341" ca="1">IF(AND($A341&lt;&gt;"",$A341&lt;&gt;"fin"),IF(INDEX(Recettes!$A$2:$O$5000,$B341,E$1)="","",INDEX(Recettes!$A$2:$O$5000,$B341,E$1)),"")</f>
        <v/>
      </c>
      <c r="F341" t="str" cm="1">
        <f t="array" aca="1" ref="F341" ca="1">IF(AND($A341&lt;&gt;"",$A341&lt;&gt;"fin"),IF(INDEX(Recettes!$A$2:$O$5000,$B341,F$1)="","",INDEX(Recettes!$A$2:$O$5000,$B341,F$1)),"")</f>
        <v/>
      </c>
      <c r="G341" s="13" t="str" cm="1">
        <f t="array" aca="1" ref="G341" ca="1">IF(AND($A341&lt;&gt;"",$A341&lt;&gt;"fin"),IF(INDEX(Recettes!$A$2:$O$5000,$B341,G$1)="","",INDEX(Recettes!$A$2:$O$5000,$B341,G$1)),"")</f>
        <v/>
      </c>
      <c r="H341" s="11" t="str" cm="1">
        <f t="array" aca="1" ref="H341" ca="1">IF(AND($A341&lt;&gt;"",$A341&lt;&gt;"fin"),IF(INDEX(Recettes!$A$2:$O$5000,$B341,H$1)="","",INDEX(Recettes!$A$2:$O$5000,$B341,H$1)),"")</f>
        <v/>
      </c>
      <c r="I341" t="str" cm="1">
        <f t="array" aca="1" ref="I341" ca="1">IF(AND($A341&lt;&gt;"",$A341&lt;&gt;"fin"),IF(INDEX(Recettes!$A$2:$O$5000,$B341,I$1)="","",INDEX(Recettes!$A$2:$O$5000,$B341,I$1)),"")</f>
        <v/>
      </c>
      <c r="J341" s="81" t="str" cm="1">
        <f t="array" aca="1" ref="J341" ca="1">IF(AND($A341&lt;&gt;"",$A341&lt;&gt;"fin"),IF(INDEX(Recettes!$A$2:$O$5000,$B341,J$1)="","",INDEX(Recettes!$A$2:$O$5000,$B341,J$1)),"")</f>
        <v/>
      </c>
      <c r="K341" s="81" t="str" cm="1">
        <f t="array" aca="1" ref="K341" ca="1">IF(AND($A341&lt;&gt;"",$A341&lt;&gt;"fin"),IF(INDEX(Recettes!$A$2:$T$5000,$B341,K$1)="","",INDEX(Recettes!$A$2:$T$5000,$B341,K$1)),"")</f>
        <v/>
      </c>
      <c r="L341" s="81" t="str" cm="1">
        <f t="array" aca="1" ref="L341" ca="1">IF(AND($A341&lt;&gt;"",$A341&lt;&gt;"fin"),IF(INDEX(Recettes!$A$2:$T$5000,$B341,L$1)="","",INDEX(Recettes!$A$2:$T$5000,$B341,L$1)),"")</f>
        <v/>
      </c>
      <c r="M341" s="81" t="str" cm="1">
        <f t="array" aca="1" ref="M341" ca="1">IF(AND($A341&lt;&gt;"",$A341&lt;&gt;"fin"),IF(INDEX(Recettes!$A$2:$T$5000,$B341,M$1)="","",INDEX(Recettes!$A$2:$T$5000,$B341,M$1)),"")</f>
        <v/>
      </c>
      <c r="N341" s="81" t="str" cm="1">
        <f t="array" aca="1" ref="N341" ca="1">IF(AND($A341&lt;&gt;"",$A341&lt;&gt;"fin"),IF(INDEX(Recettes!$A$2:$T$5000,$B341,N$1)="","",INDEX(Recettes!$A$2:$T$5000,$B341,N$1)),"")</f>
        <v/>
      </c>
      <c r="O341" s="81" t="str" cm="1">
        <f t="array" aca="1" ref="O341" ca="1">IF(AND($A341&lt;&gt;"",$A341&lt;&gt;"fin"),IF(INDEX(Recettes!$A$2:$T$5000,$B341,O$1)="","",INDEX(Recettes!$A$2:$T$5000,$B341,O$1)),"")</f>
        <v/>
      </c>
      <c r="P341" s="81" t="str" cm="1">
        <f t="array" aca="1" ref="P341" ca="1">IF(AND($A341&lt;&gt;"",$A341&lt;&gt;"fin"),IF(INDEX(Recettes!$A$2:$T$5000,$B341,P$1)="","",INDEX(Recettes!$A$2:$T$5000,$B341,P$1)),"")</f>
        <v/>
      </c>
      <c r="Q341" s="81" t="str" cm="1">
        <f t="array" aca="1" ref="Q341" ca="1">IF(AND($A341&lt;&gt;"",$A341&lt;&gt;"fin"),IF(INDEX(Recettes!$A$2:$T$5000,$B341,Q$1)="","",INDEX(Recettes!$A$2:$T$5000,$B341,Q$1)),"")</f>
        <v/>
      </c>
      <c r="R341" s="81" t="str" cm="1">
        <f t="array" aca="1" ref="R341" ca="1">IF(AND($A341&lt;&gt;"",$A341&lt;&gt;"fin"),IF(INDEX(Recettes!$A$2:$T$5000,$B341,R$1)="","",INDEX(Recettes!$A$2:$T$5000,$B341,R$1)),"")</f>
        <v/>
      </c>
      <c r="S341" s="81" t="str" cm="1">
        <f t="array" aca="1" ref="S341" ca="1">IF(AND($A341&lt;&gt;"",$A341&lt;&gt;"fin"),IF(INDEX(Recettes!$A$2:$T$5000,$B341,S$1)="","",INDEX(Recettes!$A$2:$T$5000,$B341,S$1)),"")</f>
        <v/>
      </c>
      <c r="T341" s="81" t="str" cm="1">
        <f t="array" aca="1" ref="T341" ca="1">IF(AND($A341&lt;&gt;"",$A341&lt;&gt;"fin"),IF(INDEX(Recettes!$A$2:$T$5000,$B341,T$1)="","",INDEX(Recettes!$A$2:$T$5000,$B341,T$1)),"")</f>
        <v/>
      </c>
    </row>
    <row r="342" spans="1:20" x14ac:dyDescent="0.25">
      <c r="A342" t="str">
        <f ca="1">IF(OR(A341="",A341="fin"),"",IF(ISNA(MATCH($F$3,OFFSET(Recettes!$F$2:$F$5000,B341,0),0)),"fin",MATCH($F$3,OFFSET(Recettes!$F$2:$F$5000,B341,0),0)))</f>
        <v/>
      </c>
      <c r="B342" t="str">
        <f t="shared" ca="1" si="5"/>
        <v/>
      </c>
      <c r="D342" s="79" t="str" cm="1">
        <f t="array" aca="1" ref="D342" ca="1">IF(AND($A342&lt;&gt;"",$A342&lt;&gt;"fin"),IF(INDEX(Recettes!$A$2:$O$5000,$B342,D$1)="","",INDEX(Recettes!$A$2:$O$5000,$B342,D$1)),"")</f>
        <v/>
      </c>
      <c r="E342" t="str" cm="1">
        <f t="array" aca="1" ref="E342" ca="1">IF(AND($A342&lt;&gt;"",$A342&lt;&gt;"fin"),IF(INDEX(Recettes!$A$2:$O$5000,$B342,E$1)="","",INDEX(Recettes!$A$2:$O$5000,$B342,E$1)),"")</f>
        <v/>
      </c>
      <c r="F342" t="str" cm="1">
        <f t="array" aca="1" ref="F342" ca="1">IF(AND($A342&lt;&gt;"",$A342&lt;&gt;"fin"),IF(INDEX(Recettes!$A$2:$O$5000,$B342,F$1)="","",INDEX(Recettes!$A$2:$O$5000,$B342,F$1)),"")</f>
        <v/>
      </c>
      <c r="G342" s="13" t="str" cm="1">
        <f t="array" aca="1" ref="G342" ca="1">IF(AND($A342&lt;&gt;"",$A342&lt;&gt;"fin"),IF(INDEX(Recettes!$A$2:$O$5000,$B342,G$1)="","",INDEX(Recettes!$A$2:$O$5000,$B342,G$1)),"")</f>
        <v/>
      </c>
      <c r="H342" s="11" t="str" cm="1">
        <f t="array" aca="1" ref="H342" ca="1">IF(AND($A342&lt;&gt;"",$A342&lt;&gt;"fin"),IF(INDEX(Recettes!$A$2:$O$5000,$B342,H$1)="","",INDEX(Recettes!$A$2:$O$5000,$B342,H$1)),"")</f>
        <v/>
      </c>
      <c r="I342" t="str" cm="1">
        <f t="array" aca="1" ref="I342" ca="1">IF(AND($A342&lt;&gt;"",$A342&lt;&gt;"fin"),IF(INDEX(Recettes!$A$2:$O$5000,$B342,I$1)="","",INDEX(Recettes!$A$2:$O$5000,$B342,I$1)),"")</f>
        <v/>
      </c>
      <c r="J342" s="81" t="str" cm="1">
        <f t="array" aca="1" ref="J342" ca="1">IF(AND($A342&lt;&gt;"",$A342&lt;&gt;"fin"),IF(INDEX(Recettes!$A$2:$O$5000,$B342,J$1)="","",INDEX(Recettes!$A$2:$O$5000,$B342,J$1)),"")</f>
        <v/>
      </c>
      <c r="K342" s="81" t="str" cm="1">
        <f t="array" aca="1" ref="K342" ca="1">IF(AND($A342&lt;&gt;"",$A342&lt;&gt;"fin"),IF(INDEX(Recettes!$A$2:$T$5000,$B342,K$1)="","",INDEX(Recettes!$A$2:$T$5000,$B342,K$1)),"")</f>
        <v/>
      </c>
      <c r="L342" s="81" t="str" cm="1">
        <f t="array" aca="1" ref="L342" ca="1">IF(AND($A342&lt;&gt;"",$A342&lt;&gt;"fin"),IF(INDEX(Recettes!$A$2:$T$5000,$B342,L$1)="","",INDEX(Recettes!$A$2:$T$5000,$B342,L$1)),"")</f>
        <v/>
      </c>
      <c r="M342" s="81" t="str" cm="1">
        <f t="array" aca="1" ref="M342" ca="1">IF(AND($A342&lt;&gt;"",$A342&lt;&gt;"fin"),IF(INDEX(Recettes!$A$2:$T$5000,$B342,M$1)="","",INDEX(Recettes!$A$2:$T$5000,$B342,M$1)),"")</f>
        <v/>
      </c>
      <c r="N342" s="81" t="str" cm="1">
        <f t="array" aca="1" ref="N342" ca="1">IF(AND($A342&lt;&gt;"",$A342&lt;&gt;"fin"),IF(INDEX(Recettes!$A$2:$T$5000,$B342,N$1)="","",INDEX(Recettes!$A$2:$T$5000,$B342,N$1)),"")</f>
        <v/>
      </c>
      <c r="O342" s="81" t="str" cm="1">
        <f t="array" aca="1" ref="O342" ca="1">IF(AND($A342&lt;&gt;"",$A342&lt;&gt;"fin"),IF(INDEX(Recettes!$A$2:$T$5000,$B342,O$1)="","",INDEX(Recettes!$A$2:$T$5000,$B342,O$1)),"")</f>
        <v/>
      </c>
      <c r="P342" s="81" t="str" cm="1">
        <f t="array" aca="1" ref="P342" ca="1">IF(AND($A342&lt;&gt;"",$A342&lt;&gt;"fin"),IF(INDEX(Recettes!$A$2:$T$5000,$B342,P$1)="","",INDEX(Recettes!$A$2:$T$5000,$B342,P$1)),"")</f>
        <v/>
      </c>
      <c r="Q342" s="81" t="str" cm="1">
        <f t="array" aca="1" ref="Q342" ca="1">IF(AND($A342&lt;&gt;"",$A342&lt;&gt;"fin"),IF(INDEX(Recettes!$A$2:$T$5000,$B342,Q$1)="","",INDEX(Recettes!$A$2:$T$5000,$B342,Q$1)),"")</f>
        <v/>
      </c>
      <c r="R342" s="81" t="str" cm="1">
        <f t="array" aca="1" ref="R342" ca="1">IF(AND($A342&lt;&gt;"",$A342&lt;&gt;"fin"),IF(INDEX(Recettes!$A$2:$T$5000,$B342,R$1)="","",INDEX(Recettes!$A$2:$T$5000,$B342,R$1)),"")</f>
        <v/>
      </c>
      <c r="S342" s="81" t="str" cm="1">
        <f t="array" aca="1" ref="S342" ca="1">IF(AND($A342&lt;&gt;"",$A342&lt;&gt;"fin"),IF(INDEX(Recettes!$A$2:$T$5000,$B342,S$1)="","",INDEX(Recettes!$A$2:$T$5000,$B342,S$1)),"")</f>
        <v/>
      </c>
      <c r="T342" s="81" t="str" cm="1">
        <f t="array" aca="1" ref="T342" ca="1">IF(AND($A342&lt;&gt;"",$A342&lt;&gt;"fin"),IF(INDEX(Recettes!$A$2:$T$5000,$B342,T$1)="","",INDEX(Recettes!$A$2:$T$5000,$B342,T$1)),"")</f>
        <v/>
      </c>
    </row>
    <row r="343" spans="1:20" x14ac:dyDescent="0.25">
      <c r="A343" t="str">
        <f ca="1">IF(OR(A342="",A342="fin"),"",IF(ISNA(MATCH($F$3,OFFSET(Recettes!$F$2:$F$5000,B342,0),0)),"fin",MATCH($F$3,OFFSET(Recettes!$F$2:$F$5000,B342,0),0)))</f>
        <v/>
      </c>
      <c r="B343" t="str">
        <f t="shared" ca="1" si="5"/>
        <v/>
      </c>
      <c r="D343" s="79" t="str" cm="1">
        <f t="array" aca="1" ref="D343" ca="1">IF(AND($A343&lt;&gt;"",$A343&lt;&gt;"fin"),IF(INDEX(Recettes!$A$2:$O$5000,$B343,D$1)="","",INDEX(Recettes!$A$2:$O$5000,$B343,D$1)),"")</f>
        <v/>
      </c>
      <c r="E343" t="str" cm="1">
        <f t="array" aca="1" ref="E343" ca="1">IF(AND($A343&lt;&gt;"",$A343&lt;&gt;"fin"),IF(INDEX(Recettes!$A$2:$O$5000,$B343,E$1)="","",INDEX(Recettes!$A$2:$O$5000,$B343,E$1)),"")</f>
        <v/>
      </c>
      <c r="F343" t="str" cm="1">
        <f t="array" aca="1" ref="F343" ca="1">IF(AND($A343&lt;&gt;"",$A343&lt;&gt;"fin"),IF(INDEX(Recettes!$A$2:$O$5000,$B343,F$1)="","",INDEX(Recettes!$A$2:$O$5000,$B343,F$1)),"")</f>
        <v/>
      </c>
      <c r="G343" s="13" t="str" cm="1">
        <f t="array" aca="1" ref="G343" ca="1">IF(AND($A343&lt;&gt;"",$A343&lt;&gt;"fin"),IF(INDEX(Recettes!$A$2:$O$5000,$B343,G$1)="","",INDEX(Recettes!$A$2:$O$5000,$B343,G$1)),"")</f>
        <v/>
      </c>
      <c r="H343" s="11" t="str" cm="1">
        <f t="array" aca="1" ref="H343" ca="1">IF(AND($A343&lt;&gt;"",$A343&lt;&gt;"fin"),IF(INDEX(Recettes!$A$2:$O$5000,$B343,H$1)="","",INDEX(Recettes!$A$2:$O$5000,$B343,H$1)),"")</f>
        <v/>
      </c>
      <c r="I343" t="str" cm="1">
        <f t="array" aca="1" ref="I343" ca="1">IF(AND($A343&lt;&gt;"",$A343&lt;&gt;"fin"),IF(INDEX(Recettes!$A$2:$O$5000,$B343,I$1)="","",INDEX(Recettes!$A$2:$O$5000,$B343,I$1)),"")</f>
        <v/>
      </c>
      <c r="J343" s="81" t="str" cm="1">
        <f t="array" aca="1" ref="J343" ca="1">IF(AND($A343&lt;&gt;"",$A343&lt;&gt;"fin"),IF(INDEX(Recettes!$A$2:$O$5000,$B343,J$1)="","",INDEX(Recettes!$A$2:$O$5000,$B343,J$1)),"")</f>
        <v/>
      </c>
      <c r="K343" s="81" t="str" cm="1">
        <f t="array" aca="1" ref="K343" ca="1">IF(AND($A343&lt;&gt;"",$A343&lt;&gt;"fin"),IF(INDEX(Recettes!$A$2:$T$5000,$B343,K$1)="","",INDEX(Recettes!$A$2:$T$5000,$B343,K$1)),"")</f>
        <v/>
      </c>
      <c r="L343" s="81" t="str" cm="1">
        <f t="array" aca="1" ref="L343" ca="1">IF(AND($A343&lt;&gt;"",$A343&lt;&gt;"fin"),IF(INDEX(Recettes!$A$2:$T$5000,$B343,L$1)="","",INDEX(Recettes!$A$2:$T$5000,$B343,L$1)),"")</f>
        <v/>
      </c>
      <c r="M343" s="81" t="str" cm="1">
        <f t="array" aca="1" ref="M343" ca="1">IF(AND($A343&lt;&gt;"",$A343&lt;&gt;"fin"),IF(INDEX(Recettes!$A$2:$T$5000,$B343,M$1)="","",INDEX(Recettes!$A$2:$T$5000,$B343,M$1)),"")</f>
        <v/>
      </c>
      <c r="N343" s="81" t="str" cm="1">
        <f t="array" aca="1" ref="N343" ca="1">IF(AND($A343&lt;&gt;"",$A343&lt;&gt;"fin"),IF(INDEX(Recettes!$A$2:$T$5000,$B343,N$1)="","",INDEX(Recettes!$A$2:$T$5000,$B343,N$1)),"")</f>
        <v/>
      </c>
      <c r="O343" s="81" t="str" cm="1">
        <f t="array" aca="1" ref="O343" ca="1">IF(AND($A343&lt;&gt;"",$A343&lt;&gt;"fin"),IF(INDEX(Recettes!$A$2:$T$5000,$B343,O$1)="","",INDEX(Recettes!$A$2:$T$5000,$B343,O$1)),"")</f>
        <v/>
      </c>
      <c r="P343" s="81" t="str" cm="1">
        <f t="array" aca="1" ref="P343" ca="1">IF(AND($A343&lt;&gt;"",$A343&lt;&gt;"fin"),IF(INDEX(Recettes!$A$2:$T$5000,$B343,P$1)="","",INDEX(Recettes!$A$2:$T$5000,$B343,P$1)),"")</f>
        <v/>
      </c>
      <c r="Q343" s="81" t="str" cm="1">
        <f t="array" aca="1" ref="Q343" ca="1">IF(AND($A343&lt;&gt;"",$A343&lt;&gt;"fin"),IF(INDEX(Recettes!$A$2:$T$5000,$B343,Q$1)="","",INDEX(Recettes!$A$2:$T$5000,$B343,Q$1)),"")</f>
        <v/>
      </c>
      <c r="R343" s="81" t="str" cm="1">
        <f t="array" aca="1" ref="R343" ca="1">IF(AND($A343&lt;&gt;"",$A343&lt;&gt;"fin"),IF(INDEX(Recettes!$A$2:$T$5000,$B343,R$1)="","",INDEX(Recettes!$A$2:$T$5000,$B343,R$1)),"")</f>
        <v/>
      </c>
      <c r="S343" s="81" t="str" cm="1">
        <f t="array" aca="1" ref="S343" ca="1">IF(AND($A343&lt;&gt;"",$A343&lt;&gt;"fin"),IF(INDEX(Recettes!$A$2:$T$5000,$B343,S$1)="","",INDEX(Recettes!$A$2:$T$5000,$B343,S$1)),"")</f>
        <v/>
      </c>
      <c r="T343" s="81" t="str" cm="1">
        <f t="array" aca="1" ref="T343" ca="1">IF(AND($A343&lt;&gt;"",$A343&lt;&gt;"fin"),IF(INDEX(Recettes!$A$2:$T$5000,$B343,T$1)="","",INDEX(Recettes!$A$2:$T$5000,$B343,T$1)),"")</f>
        <v/>
      </c>
    </row>
    <row r="344" spans="1:20" x14ac:dyDescent="0.25">
      <c r="A344" t="str">
        <f ca="1">IF(OR(A343="",A343="fin"),"",IF(ISNA(MATCH($F$3,OFFSET(Recettes!$F$2:$F$5000,B343,0),0)),"fin",MATCH($F$3,OFFSET(Recettes!$F$2:$F$5000,B343,0),0)))</f>
        <v/>
      </c>
      <c r="B344" t="str">
        <f t="shared" ca="1" si="5"/>
        <v/>
      </c>
      <c r="D344" s="79" t="str" cm="1">
        <f t="array" aca="1" ref="D344" ca="1">IF(AND($A344&lt;&gt;"",$A344&lt;&gt;"fin"),IF(INDEX(Recettes!$A$2:$O$5000,$B344,D$1)="","",INDEX(Recettes!$A$2:$O$5000,$B344,D$1)),"")</f>
        <v/>
      </c>
      <c r="E344" t="str" cm="1">
        <f t="array" aca="1" ref="E344" ca="1">IF(AND($A344&lt;&gt;"",$A344&lt;&gt;"fin"),IF(INDEX(Recettes!$A$2:$O$5000,$B344,E$1)="","",INDEX(Recettes!$A$2:$O$5000,$B344,E$1)),"")</f>
        <v/>
      </c>
      <c r="F344" t="str" cm="1">
        <f t="array" aca="1" ref="F344" ca="1">IF(AND($A344&lt;&gt;"",$A344&lt;&gt;"fin"),IF(INDEX(Recettes!$A$2:$O$5000,$B344,F$1)="","",INDEX(Recettes!$A$2:$O$5000,$B344,F$1)),"")</f>
        <v/>
      </c>
      <c r="G344" s="13" t="str" cm="1">
        <f t="array" aca="1" ref="G344" ca="1">IF(AND($A344&lt;&gt;"",$A344&lt;&gt;"fin"),IF(INDEX(Recettes!$A$2:$O$5000,$B344,G$1)="","",INDEX(Recettes!$A$2:$O$5000,$B344,G$1)),"")</f>
        <v/>
      </c>
      <c r="H344" s="11" t="str" cm="1">
        <f t="array" aca="1" ref="H344" ca="1">IF(AND($A344&lt;&gt;"",$A344&lt;&gt;"fin"),IF(INDEX(Recettes!$A$2:$O$5000,$B344,H$1)="","",INDEX(Recettes!$A$2:$O$5000,$B344,H$1)),"")</f>
        <v/>
      </c>
      <c r="I344" t="str" cm="1">
        <f t="array" aca="1" ref="I344" ca="1">IF(AND($A344&lt;&gt;"",$A344&lt;&gt;"fin"),IF(INDEX(Recettes!$A$2:$O$5000,$B344,I$1)="","",INDEX(Recettes!$A$2:$O$5000,$B344,I$1)),"")</f>
        <v/>
      </c>
      <c r="J344" s="81" t="str" cm="1">
        <f t="array" aca="1" ref="J344" ca="1">IF(AND($A344&lt;&gt;"",$A344&lt;&gt;"fin"),IF(INDEX(Recettes!$A$2:$O$5000,$B344,J$1)="","",INDEX(Recettes!$A$2:$O$5000,$B344,J$1)),"")</f>
        <v/>
      </c>
      <c r="K344" s="81" t="str" cm="1">
        <f t="array" aca="1" ref="K344" ca="1">IF(AND($A344&lt;&gt;"",$A344&lt;&gt;"fin"),IF(INDEX(Recettes!$A$2:$T$5000,$B344,K$1)="","",INDEX(Recettes!$A$2:$T$5000,$B344,K$1)),"")</f>
        <v/>
      </c>
      <c r="L344" s="81" t="str" cm="1">
        <f t="array" aca="1" ref="L344" ca="1">IF(AND($A344&lt;&gt;"",$A344&lt;&gt;"fin"),IF(INDEX(Recettes!$A$2:$T$5000,$B344,L$1)="","",INDEX(Recettes!$A$2:$T$5000,$B344,L$1)),"")</f>
        <v/>
      </c>
      <c r="M344" s="81" t="str" cm="1">
        <f t="array" aca="1" ref="M344" ca="1">IF(AND($A344&lt;&gt;"",$A344&lt;&gt;"fin"),IF(INDEX(Recettes!$A$2:$T$5000,$B344,M$1)="","",INDEX(Recettes!$A$2:$T$5000,$B344,M$1)),"")</f>
        <v/>
      </c>
      <c r="N344" s="81" t="str" cm="1">
        <f t="array" aca="1" ref="N344" ca="1">IF(AND($A344&lt;&gt;"",$A344&lt;&gt;"fin"),IF(INDEX(Recettes!$A$2:$T$5000,$B344,N$1)="","",INDEX(Recettes!$A$2:$T$5000,$B344,N$1)),"")</f>
        <v/>
      </c>
      <c r="O344" s="81" t="str" cm="1">
        <f t="array" aca="1" ref="O344" ca="1">IF(AND($A344&lt;&gt;"",$A344&lt;&gt;"fin"),IF(INDEX(Recettes!$A$2:$T$5000,$B344,O$1)="","",INDEX(Recettes!$A$2:$T$5000,$B344,O$1)),"")</f>
        <v/>
      </c>
      <c r="P344" s="81" t="str" cm="1">
        <f t="array" aca="1" ref="P344" ca="1">IF(AND($A344&lt;&gt;"",$A344&lt;&gt;"fin"),IF(INDEX(Recettes!$A$2:$T$5000,$B344,P$1)="","",INDEX(Recettes!$A$2:$T$5000,$B344,P$1)),"")</f>
        <v/>
      </c>
      <c r="Q344" s="81" t="str" cm="1">
        <f t="array" aca="1" ref="Q344" ca="1">IF(AND($A344&lt;&gt;"",$A344&lt;&gt;"fin"),IF(INDEX(Recettes!$A$2:$T$5000,$B344,Q$1)="","",INDEX(Recettes!$A$2:$T$5000,$B344,Q$1)),"")</f>
        <v/>
      </c>
      <c r="R344" s="81" t="str" cm="1">
        <f t="array" aca="1" ref="R344" ca="1">IF(AND($A344&lt;&gt;"",$A344&lt;&gt;"fin"),IF(INDEX(Recettes!$A$2:$T$5000,$B344,R$1)="","",INDEX(Recettes!$A$2:$T$5000,$B344,R$1)),"")</f>
        <v/>
      </c>
      <c r="S344" s="81" t="str" cm="1">
        <f t="array" aca="1" ref="S344" ca="1">IF(AND($A344&lt;&gt;"",$A344&lt;&gt;"fin"),IF(INDEX(Recettes!$A$2:$T$5000,$B344,S$1)="","",INDEX(Recettes!$A$2:$T$5000,$B344,S$1)),"")</f>
        <v/>
      </c>
      <c r="T344" s="81" t="str" cm="1">
        <f t="array" aca="1" ref="T344" ca="1">IF(AND($A344&lt;&gt;"",$A344&lt;&gt;"fin"),IF(INDEX(Recettes!$A$2:$T$5000,$B344,T$1)="","",INDEX(Recettes!$A$2:$T$5000,$B344,T$1)),"")</f>
        <v/>
      </c>
    </row>
    <row r="345" spans="1:20" x14ac:dyDescent="0.25">
      <c r="A345" t="str">
        <f ca="1">IF(OR(A344="",A344="fin"),"",IF(ISNA(MATCH($F$3,OFFSET(Recettes!$F$2:$F$5000,B344,0),0)),"fin",MATCH($F$3,OFFSET(Recettes!$F$2:$F$5000,B344,0),0)))</f>
        <v/>
      </c>
      <c r="B345" t="str">
        <f t="shared" ca="1" si="5"/>
        <v/>
      </c>
      <c r="D345" s="79" t="str" cm="1">
        <f t="array" aca="1" ref="D345" ca="1">IF(AND($A345&lt;&gt;"",$A345&lt;&gt;"fin"),IF(INDEX(Recettes!$A$2:$O$5000,$B345,D$1)="","",INDEX(Recettes!$A$2:$O$5000,$B345,D$1)),"")</f>
        <v/>
      </c>
      <c r="E345" t="str" cm="1">
        <f t="array" aca="1" ref="E345" ca="1">IF(AND($A345&lt;&gt;"",$A345&lt;&gt;"fin"),IF(INDEX(Recettes!$A$2:$O$5000,$B345,E$1)="","",INDEX(Recettes!$A$2:$O$5000,$B345,E$1)),"")</f>
        <v/>
      </c>
      <c r="F345" t="str" cm="1">
        <f t="array" aca="1" ref="F345" ca="1">IF(AND($A345&lt;&gt;"",$A345&lt;&gt;"fin"),IF(INDEX(Recettes!$A$2:$O$5000,$B345,F$1)="","",INDEX(Recettes!$A$2:$O$5000,$B345,F$1)),"")</f>
        <v/>
      </c>
      <c r="G345" s="13" t="str" cm="1">
        <f t="array" aca="1" ref="G345" ca="1">IF(AND($A345&lt;&gt;"",$A345&lt;&gt;"fin"),IF(INDEX(Recettes!$A$2:$O$5000,$B345,G$1)="","",INDEX(Recettes!$A$2:$O$5000,$B345,G$1)),"")</f>
        <v/>
      </c>
      <c r="H345" s="11" t="str" cm="1">
        <f t="array" aca="1" ref="H345" ca="1">IF(AND($A345&lt;&gt;"",$A345&lt;&gt;"fin"),IF(INDEX(Recettes!$A$2:$O$5000,$B345,H$1)="","",INDEX(Recettes!$A$2:$O$5000,$B345,H$1)),"")</f>
        <v/>
      </c>
      <c r="I345" t="str" cm="1">
        <f t="array" aca="1" ref="I345" ca="1">IF(AND($A345&lt;&gt;"",$A345&lt;&gt;"fin"),IF(INDEX(Recettes!$A$2:$O$5000,$B345,I$1)="","",INDEX(Recettes!$A$2:$O$5000,$B345,I$1)),"")</f>
        <v/>
      </c>
      <c r="J345" s="81" t="str" cm="1">
        <f t="array" aca="1" ref="J345" ca="1">IF(AND($A345&lt;&gt;"",$A345&lt;&gt;"fin"),IF(INDEX(Recettes!$A$2:$O$5000,$B345,J$1)="","",INDEX(Recettes!$A$2:$O$5000,$B345,J$1)),"")</f>
        <v/>
      </c>
      <c r="K345" s="81" t="str" cm="1">
        <f t="array" aca="1" ref="K345" ca="1">IF(AND($A345&lt;&gt;"",$A345&lt;&gt;"fin"),IF(INDEX(Recettes!$A$2:$T$5000,$B345,K$1)="","",INDEX(Recettes!$A$2:$T$5000,$B345,K$1)),"")</f>
        <v/>
      </c>
      <c r="L345" s="81" t="str" cm="1">
        <f t="array" aca="1" ref="L345" ca="1">IF(AND($A345&lt;&gt;"",$A345&lt;&gt;"fin"),IF(INDEX(Recettes!$A$2:$T$5000,$B345,L$1)="","",INDEX(Recettes!$A$2:$T$5000,$B345,L$1)),"")</f>
        <v/>
      </c>
      <c r="M345" s="81" t="str" cm="1">
        <f t="array" aca="1" ref="M345" ca="1">IF(AND($A345&lt;&gt;"",$A345&lt;&gt;"fin"),IF(INDEX(Recettes!$A$2:$T$5000,$B345,M$1)="","",INDEX(Recettes!$A$2:$T$5000,$B345,M$1)),"")</f>
        <v/>
      </c>
      <c r="N345" s="81" t="str" cm="1">
        <f t="array" aca="1" ref="N345" ca="1">IF(AND($A345&lt;&gt;"",$A345&lt;&gt;"fin"),IF(INDEX(Recettes!$A$2:$T$5000,$B345,N$1)="","",INDEX(Recettes!$A$2:$T$5000,$B345,N$1)),"")</f>
        <v/>
      </c>
      <c r="O345" s="81" t="str" cm="1">
        <f t="array" aca="1" ref="O345" ca="1">IF(AND($A345&lt;&gt;"",$A345&lt;&gt;"fin"),IF(INDEX(Recettes!$A$2:$T$5000,$B345,O$1)="","",INDEX(Recettes!$A$2:$T$5000,$B345,O$1)),"")</f>
        <v/>
      </c>
      <c r="P345" s="81" t="str" cm="1">
        <f t="array" aca="1" ref="P345" ca="1">IF(AND($A345&lt;&gt;"",$A345&lt;&gt;"fin"),IF(INDEX(Recettes!$A$2:$T$5000,$B345,P$1)="","",INDEX(Recettes!$A$2:$T$5000,$B345,P$1)),"")</f>
        <v/>
      </c>
      <c r="Q345" s="81" t="str" cm="1">
        <f t="array" aca="1" ref="Q345" ca="1">IF(AND($A345&lt;&gt;"",$A345&lt;&gt;"fin"),IF(INDEX(Recettes!$A$2:$T$5000,$B345,Q$1)="","",INDEX(Recettes!$A$2:$T$5000,$B345,Q$1)),"")</f>
        <v/>
      </c>
      <c r="R345" s="81" t="str" cm="1">
        <f t="array" aca="1" ref="R345" ca="1">IF(AND($A345&lt;&gt;"",$A345&lt;&gt;"fin"),IF(INDEX(Recettes!$A$2:$T$5000,$B345,R$1)="","",INDEX(Recettes!$A$2:$T$5000,$B345,R$1)),"")</f>
        <v/>
      </c>
      <c r="S345" s="81" t="str" cm="1">
        <f t="array" aca="1" ref="S345" ca="1">IF(AND($A345&lt;&gt;"",$A345&lt;&gt;"fin"),IF(INDEX(Recettes!$A$2:$T$5000,$B345,S$1)="","",INDEX(Recettes!$A$2:$T$5000,$B345,S$1)),"")</f>
        <v/>
      </c>
      <c r="T345" s="81" t="str" cm="1">
        <f t="array" aca="1" ref="T345" ca="1">IF(AND($A345&lt;&gt;"",$A345&lt;&gt;"fin"),IF(INDEX(Recettes!$A$2:$T$5000,$B345,T$1)="","",INDEX(Recettes!$A$2:$T$5000,$B345,T$1)),"")</f>
        <v/>
      </c>
    </row>
    <row r="346" spans="1:20" x14ac:dyDescent="0.25">
      <c r="A346" t="str">
        <f ca="1">IF(OR(A345="",A345="fin"),"",IF(ISNA(MATCH($F$3,OFFSET(Recettes!$F$2:$F$5000,B345,0),0)),"fin",MATCH($F$3,OFFSET(Recettes!$F$2:$F$5000,B345,0),0)))</f>
        <v/>
      </c>
      <c r="B346" t="str">
        <f t="shared" ca="1" si="5"/>
        <v/>
      </c>
      <c r="D346" s="79" t="str" cm="1">
        <f t="array" aca="1" ref="D346" ca="1">IF(AND($A346&lt;&gt;"",$A346&lt;&gt;"fin"),IF(INDEX(Recettes!$A$2:$O$5000,$B346,D$1)="","",INDEX(Recettes!$A$2:$O$5000,$B346,D$1)),"")</f>
        <v/>
      </c>
      <c r="E346" t="str" cm="1">
        <f t="array" aca="1" ref="E346" ca="1">IF(AND($A346&lt;&gt;"",$A346&lt;&gt;"fin"),IF(INDEX(Recettes!$A$2:$O$5000,$B346,E$1)="","",INDEX(Recettes!$A$2:$O$5000,$B346,E$1)),"")</f>
        <v/>
      </c>
      <c r="F346" t="str" cm="1">
        <f t="array" aca="1" ref="F346" ca="1">IF(AND($A346&lt;&gt;"",$A346&lt;&gt;"fin"),IF(INDEX(Recettes!$A$2:$O$5000,$B346,F$1)="","",INDEX(Recettes!$A$2:$O$5000,$B346,F$1)),"")</f>
        <v/>
      </c>
      <c r="G346" s="13" t="str" cm="1">
        <f t="array" aca="1" ref="G346" ca="1">IF(AND($A346&lt;&gt;"",$A346&lt;&gt;"fin"),IF(INDEX(Recettes!$A$2:$O$5000,$B346,G$1)="","",INDEX(Recettes!$A$2:$O$5000,$B346,G$1)),"")</f>
        <v/>
      </c>
      <c r="H346" s="11" t="str" cm="1">
        <f t="array" aca="1" ref="H346" ca="1">IF(AND($A346&lt;&gt;"",$A346&lt;&gt;"fin"),IF(INDEX(Recettes!$A$2:$O$5000,$B346,H$1)="","",INDEX(Recettes!$A$2:$O$5000,$B346,H$1)),"")</f>
        <v/>
      </c>
      <c r="I346" t="str" cm="1">
        <f t="array" aca="1" ref="I346" ca="1">IF(AND($A346&lt;&gt;"",$A346&lt;&gt;"fin"),IF(INDEX(Recettes!$A$2:$O$5000,$B346,I$1)="","",INDEX(Recettes!$A$2:$O$5000,$B346,I$1)),"")</f>
        <v/>
      </c>
      <c r="J346" s="81" t="str" cm="1">
        <f t="array" aca="1" ref="J346" ca="1">IF(AND($A346&lt;&gt;"",$A346&lt;&gt;"fin"),IF(INDEX(Recettes!$A$2:$O$5000,$B346,J$1)="","",INDEX(Recettes!$A$2:$O$5000,$B346,J$1)),"")</f>
        <v/>
      </c>
      <c r="K346" s="81" t="str" cm="1">
        <f t="array" aca="1" ref="K346" ca="1">IF(AND($A346&lt;&gt;"",$A346&lt;&gt;"fin"),IF(INDEX(Recettes!$A$2:$T$5000,$B346,K$1)="","",INDEX(Recettes!$A$2:$T$5000,$B346,K$1)),"")</f>
        <v/>
      </c>
      <c r="L346" s="81" t="str" cm="1">
        <f t="array" aca="1" ref="L346" ca="1">IF(AND($A346&lt;&gt;"",$A346&lt;&gt;"fin"),IF(INDEX(Recettes!$A$2:$T$5000,$B346,L$1)="","",INDEX(Recettes!$A$2:$T$5000,$B346,L$1)),"")</f>
        <v/>
      </c>
      <c r="M346" s="81" t="str" cm="1">
        <f t="array" aca="1" ref="M346" ca="1">IF(AND($A346&lt;&gt;"",$A346&lt;&gt;"fin"),IF(INDEX(Recettes!$A$2:$T$5000,$B346,M$1)="","",INDEX(Recettes!$A$2:$T$5000,$B346,M$1)),"")</f>
        <v/>
      </c>
      <c r="N346" s="81" t="str" cm="1">
        <f t="array" aca="1" ref="N346" ca="1">IF(AND($A346&lt;&gt;"",$A346&lt;&gt;"fin"),IF(INDEX(Recettes!$A$2:$T$5000,$B346,N$1)="","",INDEX(Recettes!$A$2:$T$5000,$B346,N$1)),"")</f>
        <v/>
      </c>
      <c r="O346" s="81" t="str" cm="1">
        <f t="array" aca="1" ref="O346" ca="1">IF(AND($A346&lt;&gt;"",$A346&lt;&gt;"fin"),IF(INDEX(Recettes!$A$2:$T$5000,$B346,O$1)="","",INDEX(Recettes!$A$2:$T$5000,$B346,O$1)),"")</f>
        <v/>
      </c>
      <c r="P346" s="81" t="str" cm="1">
        <f t="array" aca="1" ref="P346" ca="1">IF(AND($A346&lt;&gt;"",$A346&lt;&gt;"fin"),IF(INDEX(Recettes!$A$2:$T$5000,$B346,P$1)="","",INDEX(Recettes!$A$2:$T$5000,$B346,P$1)),"")</f>
        <v/>
      </c>
      <c r="Q346" s="81" t="str" cm="1">
        <f t="array" aca="1" ref="Q346" ca="1">IF(AND($A346&lt;&gt;"",$A346&lt;&gt;"fin"),IF(INDEX(Recettes!$A$2:$T$5000,$B346,Q$1)="","",INDEX(Recettes!$A$2:$T$5000,$B346,Q$1)),"")</f>
        <v/>
      </c>
      <c r="R346" s="81" t="str" cm="1">
        <f t="array" aca="1" ref="R346" ca="1">IF(AND($A346&lt;&gt;"",$A346&lt;&gt;"fin"),IF(INDEX(Recettes!$A$2:$T$5000,$B346,R$1)="","",INDEX(Recettes!$A$2:$T$5000,$B346,R$1)),"")</f>
        <v/>
      </c>
      <c r="S346" s="81" t="str" cm="1">
        <f t="array" aca="1" ref="S346" ca="1">IF(AND($A346&lt;&gt;"",$A346&lt;&gt;"fin"),IF(INDEX(Recettes!$A$2:$T$5000,$B346,S$1)="","",INDEX(Recettes!$A$2:$T$5000,$B346,S$1)),"")</f>
        <v/>
      </c>
      <c r="T346" s="81" t="str" cm="1">
        <f t="array" aca="1" ref="T346" ca="1">IF(AND($A346&lt;&gt;"",$A346&lt;&gt;"fin"),IF(INDEX(Recettes!$A$2:$T$5000,$B346,T$1)="","",INDEX(Recettes!$A$2:$T$5000,$B346,T$1)),"")</f>
        <v/>
      </c>
    </row>
    <row r="347" spans="1:20" x14ac:dyDescent="0.25">
      <c r="A347" t="str">
        <f ca="1">IF(OR(A346="",A346="fin"),"",IF(ISNA(MATCH($F$3,OFFSET(Recettes!$F$2:$F$5000,B346,0),0)),"fin",MATCH($F$3,OFFSET(Recettes!$F$2:$F$5000,B346,0),0)))</f>
        <v/>
      </c>
      <c r="B347" t="str">
        <f t="shared" ca="1" si="5"/>
        <v/>
      </c>
      <c r="D347" s="79" t="str" cm="1">
        <f t="array" aca="1" ref="D347" ca="1">IF(AND($A347&lt;&gt;"",$A347&lt;&gt;"fin"),IF(INDEX(Recettes!$A$2:$O$5000,$B347,D$1)="","",INDEX(Recettes!$A$2:$O$5000,$B347,D$1)),"")</f>
        <v/>
      </c>
      <c r="E347" t="str" cm="1">
        <f t="array" aca="1" ref="E347" ca="1">IF(AND($A347&lt;&gt;"",$A347&lt;&gt;"fin"),IF(INDEX(Recettes!$A$2:$O$5000,$B347,E$1)="","",INDEX(Recettes!$A$2:$O$5000,$B347,E$1)),"")</f>
        <v/>
      </c>
      <c r="F347" t="str" cm="1">
        <f t="array" aca="1" ref="F347" ca="1">IF(AND($A347&lt;&gt;"",$A347&lt;&gt;"fin"),IF(INDEX(Recettes!$A$2:$O$5000,$B347,F$1)="","",INDEX(Recettes!$A$2:$O$5000,$B347,F$1)),"")</f>
        <v/>
      </c>
      <c r="G347" s="13" t="str" cm="1">
        <f t="array" aca="1" ref="G347" ca="1">IF(AND($A347&lt;&gt;"",$A347&lt;&gt;"fin"),IF(INDEX(Recettes!$A$2:$O$5000,$B347,G$1)="","",INDEX(Recettes!$A$2:$O$5000,$B347,G$1)),"")</f>
        <v/>
      </c>
      <c r="H347" s="11" t="str" cm="1">
        <f t="array" aca="1" ref="H347" ca="1">IF(AND($A347&lt;&gt;"",$A347&lt;&gt;"fin"),IF(INDEX(Recettes!$A$2:$O$5000,$B347,H$1)="","",INDEX(Recettes!$A$2:$O$5000,$B347,H$1)),"")</f>
        <v/>
      </c>
      <c r="I347" t="str" cm="1">
        <f t="array" aca="1" ref="I347" ca="1">IF(AND($A347&lt;&gt;"",$A347&lt;&gt;"fin"),IF(INDEX(Recettes!$A$2:$O$5000,$B347,I$1)="","",INDEX(Recettes!$A$2:$O$5000,$B347,I$1)),"")</f>
        <v/>
      </c>
      <c r="J347" s="81" t="str" cm="1">
        <f t="array" aca="1" ref="J347" ca="1">IF(AND($A347&lt;&gt;"",$A347&lt;&gt;"fin"),IF(INDEX(Recettes!$A$2:$O$5000,$B347,J$1)="","",INDEX(Recettes!$A$2:$O$5000,$B347,J$1)),"")</f>
        <v/>
      </c>
      <c r="K347" s="81" t="str" cm="1">
        <f t="array" aca="1" ref="K347" ca="1">IF(AND($A347&lt;&gt;"",$A347&lt;&gt;"fin"),IF(INDEX(Recettes!$A$2:$T$5000,$B347,K$1)="","",INDEX(Recettes!$A$2:$T$5000,$B347,K$1)),"")</f>
        <v/>
      </c>
      <c r="L347" s="81" t="str" cm="1">
        <f t="array" aca="1" ref="L347" ca="1">IF(AND($A347&lt;&gt;"",$A347&lt;&gt;"fin"),IF(INDEX(Recettes!$A$2:$T$5000,$B347,L$1)="","",INDEX(Recettes!$A$2:$T$5000,$B347,L$1)),"")</f>
        <v/>
      </c>
      <c r="M347" s="81" t="str" cm="1">
        <f t="array" aca="1" ref="M347" ca="1">IF(AND($A347&lt;&gt;"",$A347&lt;&gt;"fin"),IF(INDEX(Recettes!$A$2:$T$5000,$B347,M$1)="","",INDEX(Recettes!$A$2:$T$5000,$B347,M$1)),"")</f>
        <v/>
      </c>
      <c r="N347" s="81" t="str" cm="1">
        <f t="array" aca="1" ref="N347" ca="1">IF(AND($A347&lt;&gt;"",$A347&lt;&gt;"fin"),IF(INDEX(Recettes!$A$2:$T$5000,$B347,N$1)="","",INDEX(Recettes!$A$2:$T$5000,$B347,N$1)),"")</f>
        <v/>
      </c>
      <c r="O347" s="81" t="str" cm="1">
        <f t="array" aca="1" ref="O347" ca="1">IF(AND($A347&lt;&gt;"",$A347&lt;&gt;"fin"),IF(INDEX(Recettes!$A$2:$T$5000,$B347,O$1)="","",INDEX(Recettes!$A$2:$T$5000,$B347,O$1)),"")</f>
        <v/>
      </c>
      <c r="P347" s="81" t="str" cm="1">
        <f t="array" aca="1" ref="P347" ca="1">IF(AND($A347&lt;&gt;"",$A347&lt;&gt;"fin"),IF(INDEX(Recettes!$A$2:$T$5000,$B347,P$1)="","",INDEX(Recettes!$A$2:$T$5000,$B347,P$1)),"")</f>
        <v/>
      </c>
      <c r="Q347" s="81" t="str" cm="1">
        <f t="array" aca="1" ref="Q347" ca="1">IF(AND($A347&lt;&gt;"",$A347&lt;&gt;"fin"),IF(INDEX(Recettes!$A$2:$T$5000,$B347,Q$1)="","",INDEX(Recettes!$A$2:$T$5000,$B347,Q$1)),"")</f>
        <v/>
      </c>
      <c r="R347" s="81" t="str" cm="1">
        <f t="array" aca="1" ref="R347" ca="1">IF(AND($A347&lt;&gt;"",$A347&lt;&gt;"fin"),IF(INDEX(Recettes!$A$2:$T$5000,$B347,R$1)="","",INDEX(Recettes!$A$2:$T$5000,$B347,R$1)),"")</f>
        <v/>
      </c>
      <c r="S347" s="81" t="str" cm="1">
        <f t="array" aca="1" ref="S347" ca="1">IF(AND($A347&lt;&gt;"",$A347&lt;&gt;"fin"),IF(INDEX(Recettes!$A$2:$T$5000,$B347,S$1)="","",INDEX(Recettes!$A$2:$T$5000,$B347,S$1)),"")</f>
        <v/>
      </c>
      <c r="T347" s="81" t="str" cm="1">
        <f t="array" aca="1" ref="T347" ca="1">IF(AND($A347&lt;&gt;"",$A347&lt;&gt;"fin"),IF(INDEX(Recettes!$A$2:$T$5000,$B347,T$1)="","",INDEX(Recettes!$A$2:$T$5000,$B347,T$1)),"")</f>
        <v/>
      </c>
    </row>
    <row r="348" spans="1:20" x14ac:dyDescent="0.25">
      <c r="A348" t="str">
        <f ca="1">IF(OR(A347="",A347="fin"),"",IF(ISNA(MATCH($F$3,OFFSET(Recettes!$F$2:$F$5000,B347,0),0)),"fin",MATCH($F$3,OFFSET(Recettes!$F$2:$F$5000,B347,0),0)))</f>
        <v/>
      </c>
      <c r="B348" t="str">
        <f t="shared" ca="1" si="5"/>
        <v/>
      </c>
      <c r="D348" s="79" t="str" cm="1">
        <f t="array" aca="1" ref="D348" ca="1">IF(AND($A348&lt;&gt;"",$A348&lt;&gt;"fin"),IF(INDEX(Recettes!$A$2:$O$5000,$B348,D$1)="","",INDEX(Recettes!$A$2:$O$5000,$B348,D$1)),"")</f>
        <v/>
      </c>
      <c r="E348" t="str" cm="1">
        <f t="array" aca="1" ref="E348" ca="1">IF(AND($A348&lt;&gt;"",$A348&lt;&gt;"fin"),IF(INDEX(Recettes!$A$2:$O$5000,$B348,E$1)="","",INDEX(Recettes!$A$2:$O$5000,$B348,E$1)),"")</f>
        <v/>
      </c>
      <c r="F348" t="str" cm="1">
        <f t="array" aca="1" ref="F348" ca="1">IF(AND($A348&lt;&gt;"",$A348&lt;&gt;"fin"),IF(INDEX(Recettes!$A$2:$O$5000,$B348,F$1)="","",INDEX(Recettes!$A$2:$O$5000,$B348,F$1)),"")</f>
        <v/>
      </c>
      <c r="G348" s="13" t="str" cm="1">
        <f t="array" aca="1" ref="G348" ca="1">IF(AND($A348&lt;&gt;"",$A348&lt;&gt;"fin"),IF(INDEX(Recettes!$A$2:$O$5000,$B348,G$1)="","",INDEX(Recettes!$A$2:$O$5000,$B348,G$1)),"")</f>
        <v/>
      </c>
      <c r="H348" s="11" t="str" cm="1">
        <f t="array" aca="1" ref="H348" ca="1">IF(AND($A348&lt;&gt;"",$A348&lt;&gt;"fin"),IF(INDEX(Recettes!$A$2:$O$5000,$B348,H$1)="","",INDEX(Recettes!$A$2:$O$5000,$B348,H$1)),"")</f>
        <v/>
      </c>
      <c r="I348" t="str" cm="1">
        <f t="array" aca="1" ref="I348" ca="1">IF(AND($A348&lt;&gt;"",$A348&lt;&gt;"fin"),IF(INDEX(Recettes!$A$2:$O$5000,$B348,I$1)="","",INDEX(Recettes!$A$2:$O$5000,$B348,I$1)),"")</f>
        <v/>
      </c>
      <c r="J348" s="81" t="str" cm="1">
        <f t="array" aca="1" ref="J348" ca="1">IF(AND($A348&lt;&gt;"",$A348&lt;&gt;"fin"),IF(INDEX(Recettes!$A$2:$O$5000,$B348,J$1)="","",INDEX(Recettes!$A$2:$O$5000,$B348,J$1)),"")</f>
        <v/>
      </c>
      <c r="K348" s="81" t="str" cm="1">
        <f t="array" aca="1" ref="K348" ca="1">IF(AND($A348&lt;&gt;"",$A348&lt;&gt;"fin"),IF(INDEX(Recettes!$A$2:$T$5000,$B348,K$1)="","",INDEX(Recettes!$A$2:$T$5000,$B348,K$1)),"")</f>
        <v/>
      </c>
      <c r="L348" s="81" t="str" cm="1">
        <f t="array" aca="1" ref="L348" ca="1">IF(AND($A348&lt;&gt;"",$A348&lt;&gt;"fin"),IF(INDEX(Recettes!$A$2:$T$5000,$B348,L$1)="","",INDEX(Recettes!$A$2:$T$5000,$B348,L$1)),"")</f>
        <v/>
      </c>
      <c r="M348" s="81" t="str" cm="1">
        <f t="array" aca="1" ref="M348" ca="1">IF(AND($A348&lt;&gt;"",$A348&lt;&gt;"fin"),IF(INDEX(Recettes!$A$2:$T$5000,$B348,M$1)="","",INDEX(Recettes!$A$2:$T$5000,$B348,M$1)),"")</f>
        <v/>
      </c>
      <c r="N348" s="81" t="str" cm="1">
        <f t="array" aca="1" ref="N348" ca="1">IF(AND($A348&lt;&gt;"",$A348&lt;&gt;"fin"),IF(INDEX(Recettes!$A$2:$T$5000,$B348,N$1)="","",INDEX(Recettes!$A$2:$T$5000,$B348,N$1)),"")</f>
        <v/>
      </c>
      <c r="O348" s="81" t="str" cm="1">
        <f t="array" aca="1" ref="O348" ca="1">IF(AND($A348&lt;&gt;"",$A348&lt;&gt;"fin"),IF(INDEX(Recettes!$A$2:$T$5000,$B348,O$1)="","",INDEX(Recettes!$A$2:$T$5000,$B348,O$1)),"")</f>
        <v/>
      </c>
      <c r="P348" s="81" t="str" cm="1">
        <f t="array" aca="1" ref="P348" ca="1">IF(AND($A348&lt;&gt;"",$A348&lt;&gt;"fin"),IF(INDEX(Recettes!$A$2:$T$5000,$B348,P$1)="","",INDEX(Recettes!$A$2:$T$5000,$B348,P$1)),"")</f>
        <v/>
      </c>
      <c r="Q348" s="81" t="str" cm="1">
        <f t="array" aca="1" ref="Q348" ca="1">IF(AND($A348&lt;&gt;"",$A348&lt;&gt;"fin"),IF(INDEX(Recettes!$A$2:$T$5000,$B348,Q$1)="","",INDEX(Recettes!$A$2:$T$5000,$B348,Q$1)),"")</f>
        <v/>
      </c>
      <c r="R348" s="81" t="str" cm="1">
        <f t="array" aca="1" ref="R348" ca="1">IF(AND($A348&lt;&gt;"",$A348&lt;&gt;"fin"),IF(INDEX(Recettes!$A$2:$T$5000,$B348,R$1)="","",INDEX(Recettes!$A$2:$T$5000,$B348,R$1)),"")</f>
        <v/>
      </c>
      <c r="S348" s="81" t="str" cm="1">
        <f t="array" aca="1" ref="S348" ca="1">IF(AND($A348&lt;&gt;"",$A348&lt;&gt;"fin"),IF(INDEX(Recettes!$A$2:$T$5000,$B348,S$1)="","",INDEX(Recettes!$A$2:$T$5000,$B348,S$1)),"")</f>
        <v/>
      </c>
      <c r="T348" s="81" t="str" cm="1">
        <f t="array" aca="1" ref="T348" ca="1">IF(AND($A348&lt;&gt;"",$A348&lt;&gt;"fin"),IF(INDEX(Recettes!$A$2:$T$5000,$B348,T$1)="","",INDEX(Recettes!$A$2:$T$5000,$B348,T$1)),"")</f>
        <v/>
      </c>
    </row>
    <row r="349" spans="1:20" x14ac:dyDescent="0.25">
      <c r="A349" t="str">
        <f ca="1">IF(OR(A348="",A348="fin"),"",IF(ISNA(MATCH($F$3,OFFSET(Recettes!$F$2:$F$5000,B348,0),0)),"fin",MATCH($F$3,OFFSET(Recettes!$F$2:$F$5000,B348,0),0)))</f>
        <v/>
      </c>
      <c r="B349" t="str">
        <f t="shared" ca="1" si="5"/>
        <v/>
      </c>
      <c r="D349" s="79" t="str" cm="1">
        <f t="array" aca="1" ref="D349" ca="1">IF(AND($A349&lt;&gt;"",$A349&lt;&gt;"fin"),IF(INDEX(Recettes!$A$2:$O$5000,$B349,D$1)="","",INDEX(Recettes!$A$2:$O$5000,$B349,D$1)),"")</f>
        <v/>
      </c>
      <c r="E349" t="str" cm="1">
        <f t="array" aca="1" ref="E349" ca="1">IF(AND($A349&lt;&gt;"",$A349&lt;&gt;"fin"),IF(INDEX(Recettes!$A$2:$O$5000,$B349,E$1)="","",INDEX(Recettes!$A$2:$O$5000,$B349,E$1)),"")</f>
        <v/>
      </c>
      <c r="F349" t="str" cm="1">
        <f t="array" aca="1" ref="F349" ca="1">IF(AND($A349&lt;&gt;"",$A349&lt;&gt;"fin"),IF(INDEX(Recettes!$A$2:$O$5000,$B349,F$1)="","",INDEX(Recettes!$A$2:$O$5000,$B349,F$1)),"")</f>
        <v/>
      </c>
      <c r="G349" s="13" t="str" cm="1">
        <f t="array" aca="1" ref="G349" ca="1">IF(AND($A349&lt;&gt;"",$A349&lt;&gt;"fin"),IF(INDEX(Recettes!$A$2:$O$5000,$B349,G$1)="","",INDEX(Recettes!$A$2:$O$5000,$B349,G$1)),"")</f>
        <v/>
      </c>
      <c r="H349" s="11" t="str" cm="1">
        <f t="array" aca="1" ref="H349" ca="1">IF(AND($A349&lt;&gt;"",$A349&lt;&gt;"fin"),IF(INDEX(Recettes!$A$2:$O$5000,$B349,H$1)="","",INDEX(Recettes!$A$2:$O$5000,$B349,H$1)),"")</f>
        <v/>
      </c>
      <c r="I349" t="str" cm="1">
        <f t="array" aca="1" ref="I349" ca="1">IF(AND($A349&lt;&gt;"",$A349&lt;&gt;"fin"),IF(INDEX(Recettes!$A$2:$O$5000,$B349,I$1)="","",INDEX(Recettes!$A$2:$O$5000,$B349,I$1)),"")</f>
        <v/>
      </c>
      <c r="J349" s="81" t="str" cm="1">
        <f t="array" aca="1" ref="J349" ca="1">IF(AND($A349&lt;&gt;"",$A349&lt;&gt;"fin"),IF(INDEX(Recettes!$A$2:$O$5000,$B349,J$1)="","",INDEX(Recettes!$A$2:$O$5000,$B349,J$1)),"")</f>
        <v/>
      </c>
      <c r="K349" s="81" t="str" cm="1">
        <f t="array" aca="1" ref="K349" ca="1">IF(AND($A349&lt;&gt;"",$A349&lt;&gt;"fin"),IF(INDEX(Recettes!$A$2:$T$5000,$B349,K$1)="","",INDEX(Recettes!$A$2:$T$5000,$B349,K$1)),"")</f>
        <v/>
      </c>
      <c r="L349" s="81" t="str" cm="1">
        <f t="array" aca="1" ref="L349" ca="1">IF(AND($A349&lt;&gt;"",$A349&lt;&gt;"fin"),IF(INDEX(Recettes!$A$2:$T$5000,$B349,L$1)="","",INDEX(Recettes!$A$2:$T$5000,$B349,L$1)),"")</f>
        <v/>
      </c>
      <c r="M349" s="81" t="str" cm="1">
        <f t="array" aca="1" ref="M349" ca="1">IF(AND($A349&lt;&gt;"",$A349&lt;&gt;"fin"),IF(INDEX(Recettes!$A$2:$T$5000,$B349,M$1)="","",INDEX(Recettes!$A$2:$T$5000,$B349,M$1)),"")</f>
        <v/>
      </c>
      <c r="N349" s="81" t="str" cm="1">
        <f t="array" aca="1" ref="N349" ca="1">IF(AND($A349&lt;&gt;"",$A349&lt;&gt;"fin"),IF(INDEX(Recettes!$A$2:$T$5000,$B349,N$1)="","",INDEX(Recettes!$A$2:$T$5000,$B349,N$1)),"")</f>
        <v/>
      </c>
      <c r="O349" s="81" t="str" cm="1">
        <f t="array" aca="1" ref="O349" ca="1">IF(AND($A349&lt;&gt;"",$A349&lt;&gt;"fin"),IF(INDEX(Recettes!$A$2:$T$5000,$B349,O$1)="","",INDEX(Recettes!$A$2:$T$5000,$B349,O$1)),"")</f>
        <v/>
      </c>
      <c r="P349" s="81" t="str" cm="1">
        <f t="array" aca="1" ref="P349" ca="1">IF(AND($A349&lt;&gt;"",$A349&lt;&gt;"fin"),IF(INDEX(Recettes!$A$2:$T$5000,$B349,P$1)="","",INDEX(Recettes!$A$2:$T$5000,$B349,P$1)),"")</f>
        <v/>
      </c>
      <c r="Q349" s="81" t="str" cm="1">
        <f t="array" aca="1" ref="Q349" ca="1">IF(AND($A349&lt;&gt;"",$A349&lt;&gt;"fin"),IF(INDEX(Recettes!$A$2:$T$5000,$B349,Q$1)="","",INDEX(Recettes!$A$2:$T$5000,$B349,Q$1)),"")</f>
        <v/>
      </c>
      <c r="R349" s="81" t="str" cm="1">
        <f t="array" aca="1" ref="R349" ca="1">IF(AND($A349&lt;&gt;"",$A349&lt;&gt;"fin"),IF(INDEX(Recettes!$A$2:$T$5000,$B349,R$1)="","",INDEX(Recettes!$A$2:$T$5000,$B349,R$1)),"")</f>
        <v/>
      </c>
      <c r="S349" s="81" t="str" cm="1">
        <f t="array" aca="1" ref="S349" ca="1">IF(AND($A349&lt;&gt;"",$A349&lt;&gt;"fin"),IF(INDEX(Recettes!$A$2:$T$5000,$B349,S$1)="","",INDEX(Recettes!$A$2:$T$5000,$B349,S$1)),"")</f>
        <v/>
      </c>
      <c r="T349" s="81" t="str" cm="1">
        <f t="array" aca="1" ref="T349" ca="1">IF(AND($A349&lt;&gt;"",$A349&lt;&gt;"fin"),IF(INDEX(Recettes!$A$2:$T$5000,$B349,T$1)="","",INDEX(Recettes!$A$2:$T$5000,$B349,T$1)),"")</f>
        <v/>
      </c>
    </row>
    <row r="350" spans="1:20" x14ac:dyDescent="0.25">
      <c r="A350" t="str">
        <f ca="1">IF(OR(A349="",A349="fin"),"",IF(ISNA(MATCH($F$3,OFFSET(Recettes!$F$2:$F$5000,B349,0),0)),"fin",MATCH($F$3,OFFSET(Recettes!$F$2:$F$5000,B349,0),0)))</f>
        <v/>
      </c>
      <c r="B350" t="str">
        <f t="shared" ca="1" si="5"/>
        <v/>
      </c>
      <c r="D350" s="79" t="str" cm="1">
        <f t="array" aca="1" ref="D350" ca="1">IF(AND($A350&lt;&gt;"",$A350&lt;&gt;"fin"),IF(INDEX(Recettes!$A$2:$O$5000,$B350,D$1)="","",INDEX(Recettes!$A$2:$O$5000,$B350,D$1)),"")</f>
        <v/>
      </c>
      <c r="E350" t="str" cm="1">
        <f t="array" aca="1" ref="E350" ca="1">IF(AND($A350&lt;&gt;"",$A350&lt;&gt;"fin"),IF(INDEX(Recettes!$A$2:$O$5000,$B350,E$1)="","",INDEX(Recettes!$A$2:$O$5000,$B350,E$1)),"")</f>
        <v/>
      </c>
      <c r="F350" t="str" cm="1">
        <f t="array" aca="1" ref="F350" ca="1">IF(AND($A350&lt;&gt;"",$A350&lt;&gt;"fin"),IF(INDEX(Recettes!$A$2:$O$5000,$B350,F$1)="","",INDEX(Recettes!$A$2:$O$5000,$B350,F$1)),"")</f>
        <v/>
      </c>
      <c r="G350" s="13" t="str" cm="1">
        <f t="array" aca="1" ref="G350" ca="1">IF(AND($A350&lt;&gt;"",$A350&lt;&gt;"fin"),IF(INDEX(Recettes!$A$2:$O$5000,$B350,G$1)="","",INDEX(Recettes!$A$2:$O$5000,$B350,G$1)),"")</f>
        <v/>
      </c>
      <c r="H350" s="11" t="str" cm="1">
        <f t="array" aca="1" ref="H350" ca="1">IF(AND($A350&lt;&gt;"",$A350&lt;&gt;"fin"),IF(INDEX(Recettes!$A$2:$O$5000,$B350,H$1)="","",INDEX(Recettes!$A$2:$O$5000,$B350,H$1)),"")</f>
        <v/>
      </c>
      <c r="I350" t="str" cm="1">
        <f t="array" aca="1" ref="I350" ca="1">IF(AND($A350&lt;&gt;"",$A350&lt;&gt;"fin"),IF(INDEX(Recettes!$A$2:$O$5000,$B350,I$1)="","",INDEX(Recettes!$A$2:$O$5000,$B350,I$1)),"")</f>
        <v/>
      </c>
      <c r="J350" s="81" t="str" cm="1">
        <f t="array" aca="1" ref="J350" ca="1">IF(AND($A350&lt;&gt;"",$A350&lt;&gt;"fin"),IF(INDEX(Recettes!$A$2:$O$5000,$B350,J$1)="","",INDEX(Recettes!$A$2:$O$5000,$B350,J$1)),"")</f>
        <v/>
      </c>
      <c r="K350" s="81" t="str" cm="1">
        <f t="array" aca="1" ref="K350" ca="1">IF(AND($A350&lt;&gt;"",$A350&lt;&gt;"fin"),IF(INDEX(Recettes!$A$2:$T$5000,$B350,K$1)="","",INDEX(Recettes!$A$2:$T$5000,$B350,K$1)),"")</f>
        <v/>
      </c>
      <c r="L350" s="81" t="str" cm="1">
        <f t="array" aca="1" ref="L350" ca="1">IF(AND($A350&lt;&gt;"",$A350&lt;&gt;"fin"),IF(INDEX(Recettes!$A$2:$T$5000,$B350,L$1)="","",INDEX(Recettes!$A$2:$T$5000,$B350,L$1)),"")</f>
        <v/>
      </c>
      <c r="M350" s="81" t="str" cm="1">
        <f t="array" aca="1" ref="M350" ca="1">IF(AND($A350&lt;&gt;"",$A350&lt;&gt;"fin"),IF(INDEX(Recettes!$A$2:$T$5000,$B350,M$1)="","",INDEX(Recettes!$A$2:$T$5000,$B350,M$1)),"")</f>
        <v/>
      </c>
      <c r="N350" s="81" t="str" cm="1">
        <f t="array" aca="1" ref="N350" ca="1">IF(AND($A350&lt;&gt;"",$A350&lt;&gt;"fin"),IF(INDEX(Recettes!$A$2:$T$5000,$B350,N$1)="","",INDEX(Recettes!$A$2:$T$5000,$B350,N$1)),"")</f>
        <v/>
      </c>
      <c r="O350" s="81" t="str" cm="1">
        <f t="array" aca="1" ref="O350" ca="1">IF(AND($A350&lt;&gt;"",$A350&lt;&gt;"fin"),IF(INDEX(Recettes!$A$2:$T$5000,$B350,O$1)="","",INDEX(Recettes!$A$2:$T$5000,$B350,O$1)),"")</f>
        <v/>
      </c>
      <c r="P350" s="81" t="str" cm="1">
        <f t="array" aca="1" ref="P350" ca="1">IF(AND($A350&lt;&gt;"",$A350&lt;&gt;"fin"),IF(INDEX(Recettes!$A$2:$T$5000,$B350,P$1)="","",INDEX(Recettes!$A$2:$T$5000,$B350,P$1)),"")</f>
        <v/>
      </c>
      <c r="Q350" s="81" t="str" cm="1">
        <f t="array" aca="1" ref="Q350" ca="1">IF(AND($A350&lt;&gt;"",$A350&lt;&gt;"fin"),IF(INDEX(Recettes!$A$2:$T$5000,$B350,Q$1)="","",INDEX(Recettes!$A$2:$T$5000,$B350,Q$1)),"")</f>
        <v/>
      </c>
      <c r="R350" s="81" t="str" cm="1">
        <f t="array" aca="1" ref="R350" ca="1">IF(AND($A350&lt;&gt;"",$A350&lt;&gt;"fin"),IF(INDEX(Recettes!$A$2:$T$5000,$B350,R$1)="","",INDEX(Recettes!$A$2:$T$5000,$B350,R$1)),"")</f>
        <v/>
      </c>
      <c r="S350" s="81" t="str" cm="1">
        <f t="array" aca="1" ref="S350" ca="1">IF(AND($A350&lt;&gt;"",$A350&lt;&gt;"fin"),IF(INDEX(Recettes!$A$2:$T$5000,$B350,S$1)="","",INDEX(Recettes!$A$2:$T$5000,$B350,S$1)),"")</f>
        <v/>
      </c>
      <c r="T350" s="81" t="str" cm="1">
        <f t="array" aca="1" ref="T350" ca="1">IF(AND($A350&lt;&gt;"",$A350&lt;&gt;"fin"),IF(INDEX(Recettes!$A$2:$T$5000,$B350,T$1)="","",INDEX(Recettes!$A$2:$T$5000,$B350,T$1)),"")</f>
        <v/>
      </c>
    </row>
    <row r="351" spans="1:20" x14ac:dyDescent="0.25">
      <c r="A351" t="str">
        <f ca="1">IF(OR(A350="",A350="fin"),"",IF(ISNA(MATCH($F$3,OFFSET(Recettes!$F$2:$F$5000,B350,0),0)),"fin",MATCH($F$3,OFFSET(Recettes!$F$2:$F$5000,B350,0),0)))</f>
        <v/>
      </c>
      <c r="B351" t="str">
        <f t="shared" ca="1" si="5"/>
        <v/>
      </c>
      <c r="D351" s="79" t="str" cm="1">
        <f t="array" aca="1" ref="D351" ca="1">IF(AND($A351&lt;&gt;"",$A351&lt;&gt;"fin"),IF(INDEX(Recettes!$A$2:$O$5000,$B351,D$1)="","",INDEX(Recettes!$A$2:$O$5000,$B351,D$1)),"")</f>
        <v/>
      </c>
      <c r="E351" t="str" cm="1">
        <f t="array" aca="1" ref="E351" ca="1">IF(AND($A351&lt;&gt;"",$A351&lt;&gt;"fin"),IF(INDEX(Recettes!$A$2:$O$5000,$B351,E$1)="","",INDEX(Recettes!$A$2:$O$5000,$B351,E$1)),"")</f>
        <v/>
      </c>
      <c r="F351" t="str" cm="1">
        <f t="array" aca="1" ref="F351" ca="1">IF(AND($A351&lt;&gt;"",$A351&lt;&gt;"fin"),IF(INDEX(Recettes!$A$2:$O$5000,$B351,F$1)="","",INDEX(Recettes!$A$2:$O$5000,$B351,F$1)),"")</f>
        <v/>
      </c>
      <c r="G351" s="13" t="str" cm="1">
        <f t="array" aca="1" ref="G351" ca="1">IF(AND($A351&lt;&gt;"",$A351&lt;&gt;"fin"),IF(INDEX(Recettes!$A$2:$O$5000,$B351,G$1)="","",INDEX(Recettes!$A$2:$O$5000,$B351,G$1)),"")</f>
        <v/>
      </c>
      <c r="H351" s="11" t="str" cm="1">
        <f t="array" aca="1" ref="H351" ca="1">IF(AND($A351&lt;&gt;"",$A351&lt;&gt;"fin"),IF(INDEX(Recettes!$A$2:$O$5000,$B351,H$1)="","",INDEX(Recettes!$A$2:$O$5000,$B351,H$1)),"")</f>
        <v/>
      </c>
      <c r="I351" t="str" cm="1">
        <f t="array" aca="1" ref="I351" ca="1">IF(AND($A351&lt;&gt;"",$A351&lt;&gt;"fin"),IF(INDEX(Recettes!$A$2:$O$5000,$B351,I$1)="","",INDEX(Recettes!$A$2:$O$5000,$B351,I$1)),"")</f>
        <v/>
      </c>
      <c r="J351" s="81" t="str" cm="1">
        <f t="array" aca="1" ref="J351" ca="1">IF(AND($A351&lt;&gt;"",$A351&lt;&gt;"fin"),IF(INDEX(Recettes!$A$2:$O$5000,$B351,J$1)="","",INDEX(Recettes!$A$2:$O$5000,$B351,J$1)),"")</f>
        <v/>
      </c>
      <c r="K351" s="81" t="str" cm="1">
        <f t="array" aca="1" ref="K351" ca="1">IF(AND($A351&lt;&gt;"",$A351&lt;&gt;"fin"),IF(INDEX(Recettes!$A$2:$T$5000,$B351,K$1)="","",INDEX(Recettes!$A$2:$T$5000,$B351,K$1)),"")</f>
        <v/>
      </c>
      <c r="L351" s="81" t="str" cm="1">
        <f t="array" aca="1" ref="L351" ca="1">IF(AND($A351&lt;&gt;"",$A351&lt;&gt;"fin"),IF(INDEX(Recettes!$A$2:$T$5000,$B351,L$1)="","",INDEX(Recettes!$A$2:$T$5000,$B351,L$1)),"")</f>
        <v/>
      </c>
      <c r="M351" s="81" t="str" cm="1">
        <f t="array" aca="1" ref="M351" ca="1">IF(AND($A351&lt;&gt;"",$A351&lt;&gt;"fin"),IF(INDEX(Recettes!$A$2:$T$5000,$B351,M$1)="","",INDEX(Recettes!$A$2:$T$5000,$B351,M$1)),"")</f>
        <v/>
      </c>
      <c r="N351" s="81" t="str" cm="1">
        <f t="array" aca="1" ref="N351" ca="1">IF(AND($A351&lt;&gt;"",$A351&lt;&gt;"fin"),IF(INDEX(Recettes!$A$2:$T$5000,$B351,N$1)="","",INDEX(Recettes!$A$2:$T$5000,$B351,N$1)),"")</f>
        <v/>
      </c>
      <c r="O351" s="81" t="str" cm="1">
        <f t="array" aca="1" ref="O351" ca="1">IF(AND($A351&lt;&gt;"",$A351&lt;&gt;"fin"),IF(INDEX(Recettes!$A$2:$T$5000,$B351,O$1)="","",INDEX(Recettes!$A$2:$T$5000,$B351,O$1)),"")</f>
        <v/>
      </c>
      <c r="P351" s="81" t="str" cm="1">
        <f t="array" aca="1" ref="P351" ca="1">IF(AND($A351&lt;&gt;"",$A351&lt;&gt;"fin"),IF(INDEX(Recettes!$A$2:$T$5000,$B351,P$1)="","",INDEX(Recettes!$A$2:$T$5000,$B351,P$1)),"")</f>
        <v/>
      </c>
      <c r="Q351" s="81" t="str" cm="1">
        <f t="array" aca="1" ref="Q351" ca="1">IF(AND($A351&lt;&gt;"",$A351&lt;&gt;"fin"),IF(INDEX(Recettes!$A$2:$T$5000,$B351,Q$1)="","",INDEX(Recettes!$A$2:$T$5000,$B351,Q$1)),"")</f>
        <v/>
      </c>
      <c r="R351" s="81" t="str" cm="1">
        <f t="array" aca="1" ref="R351" ca="1">IF(AND($A351&lt;&gt;"",$A351&lt;&gt;"fin"),IF(INDEX(Recettes!$A$2:$T$5000,$B351,R$1)="","",INDEX(Recettes!$A$2:$T$5000,$B351,R$1)),"")</f>
        <v/>
      </c>
      <c r="S351" s="81" t="str" cm="1">
        <f t="array" aca="1" ref="S351" ca="1">IF(AND($A351&lt;&gt;"",$A351&lt;&gt;"fin"),IF(INDEX(Recettes!$A$2:$T$5000,$B351,S$1)="","",INDEX(Recettes!$A$2:$T$5000,$B351,S$1)),"")</f>
        <v/>
      </c>
      <c r="T351" s="81" t="str" cm="1">
        <f t="array" aca="1" ref="T351" ca="1">IF(AND($A351&lt;&gt;"",$A351&lt;&gt;"fin"),IF(INDEX(Recettes!$A$2:$T$5000,$B351,T$1)="","",INDEX(Recettes!$A$2:$T$5000,$B351,T$1)),"")</f>
        <v/>
      </c>
    </row>
    <row r="352" spans="1:20" x14ac:dyDescent="0.25">
      <c r="A352" t="str">
        <f ca="1">IF(OR(A351="",A351="fin"),"",IF(ISNA(MATCH($F$3,OFFSET(Recettes!$F$2:$F$5000,B351,0),0)),"fin",MATCH($F$3,OFFSET(Recettes!$F$2:$F$5000,B351,0),0)))</f>
        <v/>
      </c>
      <c r="B352" t="str">
        <f t="shared" ca="1" si="5"/>
        <v/>
      </c>
      <c r="D352" s="79" t="str" cm="1">
        <f t="array" aca="1" ref="D352" ca="1">IF(AND($A352&lt;&gt;"",$A352&lt;&gt;"fin"),IF(INDEX(Recettes!$A$2:$O$5000,$B352,D$1)="","",INDEX(Recettes!$A$2:$O$5000,$B352,D$1)),"")</f>
        <v/>
      </c>
      <c r="E352" t="str" cm="1">
        <f t="array" aca="1" ref="E352" ca="1">IF(AND($A352&lt;&gt;"",$A352&lt;&gt;"fin"),IF(INDEX(Recettes!$A$2:$O$5000,$B352,E$1)="","",INDEX(Recettes!$A$2:$O$5000,$B352,E$1)),"")</f>
        <v/>
      </c>
      <c r="F352" t="str" cm="1">
        <f t="array" aca="1" ref="F352" ca="1">IF(AND($A352&lt;&gt;"",$A352&lt;&gt;"fin"),IF(INDEX(Recettes!$A$2:$O$5000,$B352,F$1)="","",INDEX(Recettes!$A$2:$O$5000,$B352,F$1)),"")</f>
        <v/>
      </c>
      <c r="G352" s="13" t="str" cm="1">
        <f t="array" aca="1" ref="G352" ca="1">IF(AND($A352&lt;&gt;"",$A352&lt;&gt;"fin"),IF(INDEX(Recettes!$A$2:$O$5000,$B352,G$1)="","",INDEX(Recettes!$A$2:$O$5000,$B352,G$1)),"")</f>
        <v/>
      </c>
      <c r="H352" s="11" t="str" cm="1">
        <f t="array" aca="1" ref="H352" ca="1">IF(AND($A352&lt;&gt;"",$A352&lt;&gt;"fin"),IF(INDEX(Recettes!$A$2:$O$5000,$B352,H$1)="","",INDEX(Recettes!$A$2:$O$5000,$B352,H$1)),"")</f>
        <v/>
      </c>
      <c r="I352" t="str" cm="1">
        <f t="array" aca="1" ref="I352" ca="1">IF(AND($A352&lt;&gt;"",$A352&lt;&gt;"fin"),IF(INDEX(Recettes!$A$2:$O$5000,$B352,I$1)="","",INDEX(Recettes!$A$2:$O$5000,$B352,I$1)),"")</f>
        <v/>
      </c>
      <c r="J352" s="81" t="str" cm="1">
        <f t="array" aca="1" ref="J352" ca="1">IF(AND($A352&lt;&gt;"",$A352&lt;&gt;"fin"),IF(INDEX(Recettes!$A$2:$O$5000,$B352,J$1)="","",INDEX(Recettes!$A$2:$O$5000,$B352,J$1)),"")</f>
        <v/>
      </c>
      <c r="K352" s="81" t="str" cm="1">
        <f t="array" aca="1" ref="K352" ca="1">IF(AND($A352&lt;&gt;"",$A352&lt;&gt;"fin"),IF(INDEX(Recettes!$A$2:$T$5000,$B352,K$1)="","",INDEX(Recettes!$A$2:$T$5000,$B352,K$1)),"")</f>
        <v/>
      </c>
      <c r="L352" s="81" t="str" cm="1">
        <f t="array" aca="1" ref="L352" ca="1">IF(AND($A352&lt;&gt;"",$A352&lt;&gt;"fin"),IF(INDEX(Recettes!$A$2:$T$5000,$B352,L$1)="","",INDEX(Recettes!$A$2:$T$5000,$B352,L$1)),"")</f>
        <v/>
      </c>
      <c r="M352" s="81" t="str" cm="1">
        <f t="array" aca="1" ref="M352" ca="1">IF(AND($A352&lt;&gt;"",$A352&lt;&gt;"fin"),IF(INDEX(Recettes!$A$2:$T$5000,$B352,M$1)="","",INDEX(Recettes!$A$2:$T$5000,$B352,M$1)),"")</f>
        <v/>
      </c>
      <c r="N352" s="81" t="str" cm="1">
        <f t="array" aca="1" ref="N352" ca="1">IF(AND($A352&lt;&gt;"",$A352&lt;&gt;"fin"),IF(INDEX(Recettes!$A$2:$T$5000,$B352,N$1)="","",INDEX(Recettes!$A$2:$T$5000,$B352,N$1)),"")</f>
        <v/>
      </c>
      <c r="O352" s="81" t="str" cm="1">
        <f t="array" aca="1" ref="O352" ca="1">IF(AND($A352&lt;&gt;"",$A352&lt;&gt;"fin"),IF(INDEX(Recettes!$A$2:$T$5000,$B352,O$1)="","",INDEX(Recettes!$A$2:$T$5000,$B352,O$1)),"")</f>
        <v/>
      </c>
      <c r="P352" s="81" t="str" cm="1">
        <f t="array" aca="1" ref="P352" ca="1">IF(AND($A352&lt;&gt;"",$A352&lt;&gt;"fin"),IF(INDEX(Recettes!$A$2:$T$5000,$B352,P$1)="","",INDEX(Recettes!$A$2:$T$5000,$B352,P$1)),"")</f>
        <v/>
      </c>
      <c r="Q352" s="81" t="str" cm="1">
        <f t="array" aca="1" ref="Q352" ca="1">IF(AND($A352&lt;&gt;"",$A352&lt;&gt;"fin"),IF(INDEX(Recettes!$A$2:$T$5000,$B352,Q$1)="","",INDEX(Recettes!$A$2:$T$5000,$B352,Q$1)),"")</f>
        <v/>
      </c>
      <c r="R352" s="81" t="str" cm="1">
        <f t="array" aca="1" ref="R352" ca="1">IF(AND($A352&lt;&gt;"",$A352&lt;&gt;"fin"),IF(INDEX(Recettes!$A$2:$T$5000,$B352,R$1)="","",INDEX(Recettes!$A$2:$T$5000,$B352,R$1)),"")</f>
        <v/>
      </c>
      <c r="S352" s="81" t="str" cm="1">
        <f t="array" aca="1" ref="S352" ca="1">IF(AND($A352&lt;&gt;"",$A352&lt;&gt;"fin"),IF(INDEX(Recettes!$A$2:$T$5000,$B352,S$1)="","",INDEX(Recettes!$A$2:$T$5000,$B352,S$1)),"")</f>
        <v/>
      </c>
      <c r="T352" s="81" t="str" cm="1">
        <f t="array" aca="1" ref="T352" ca="1">IF(AND($A352&lt;&gt;"",$A352&lt;&gt;"fin"),IF(INDEX(Recettes!$A$2:$T$5000,$B352,T$1)="","",INDEX(Recettes!$A$2:$T$5000,$B352,T$1)),"")</f>
        <v/>
      </c>
    </row>
    <row r="353" spans="1:20" x14ac:dyDescent="0.25">
      <c r="A353" t="str">
        <f ca="1">IF(OR(A352="",A352="fin"),"",IF(ISNA(MATCH($F$3,OFFSET(Recettes!$F$2:$F$5000,B352,0),0)),"fin",MATCH($F$3,OFFSET(Recettes!$F$2:$F$5000,B352,0),0)))</f>
        <v/>
      </c>
      <c r="B353" t="str">
        <f t="shared" ca="1" si="5"/>
        <v/>
      </c>
      <c r="D353" s="79" t="str" cm="1">
        <f t="array" aca="1" ref="D353" ca="1">IF(AND($A353&lt;&gt;"",$A353&lt;&gt;"fin"),IF(INDEX(Recettes!$A$2:$O$5000,$B353,D$1)="","",INDEX(Recettes!$A$2:$O$5000,$B353,D$1)),"")</f>
        <v/>
      </c>
      <c r="E353" t="str" cm="1">
        <f t="array" aca="1" ref="E353" ca="1">IF(AND($A353&lt;&gt;"",$A353&lt;&gt;"fin"),IF(INDEX(Recettes!$A$2:$O$5000,$B353,E$1)="","",INDEX(Recettes!$A$2:$O$5000,$B353,E$1)),"")</f>
        <v/>
      </c>
      <c r="F353" t="str" cm="1">
        <f t="array" aca="1" ref="F353" ca="1">IF(AND($A353&lt;&gt;"",$A353&lt;&gt;"fin"),IF(INDEX(Recettes!$A$2:$O$5000,$B353,F$1)="","",INDEX(Recettes!$A$2:$O$5000,$B353,F$1)),"")</f>
        <v/>
      </c>
      <c r="G353" s="13" t="str" cm="1">
        <f t="array" aca="1" ref="G353" ca="1">IF(AND($A353&lt;&gt;"",$A353&lt;&gt;"fin"),IF(INDEX(Recettes!$A$2:$O$5000,$B353,G$1)="","",INDEX(Recettes!$A$2:$O$5000,$B353,G$1)),"")</f>
        <v/>
      </c>
      <c r="H353" s="11" t="str" cm="1">
        <f t="array" aca="1" ref="H353" ca="1">IF(AND($A353&lt;&gt;"",$A353&lt;&gt;"fin"),IF(INDEX(Recettes!$A$2:$O$5000,$B353,H$1)="","",INDEX(Recettes!$A$2:$O$5000,$B353,H$1)),"")</f>
        <v/>
      </c>
      <c r="I353" t="str" cm="1">
        <f t="array" aca="1" ref="I353" ca="1">IF(AND($A353&lt;&gt;"",$A353&lt;&gt;"fin"),IF(INDEX(Recettes!$A$2:$O$5000,$B353,I$1)="","",INDEX(Recettes!$A$2:$O$5000,$B353,I$1)),"")</f>
        <v/>
      </c>
      <c r="J353" s="81" t="str" cm="1">
        <f t="array" aca="1" ref="J353" ca="1">IF(AND($A353&lt;&gt;"",$A353&lt;&gt;"fin"),IF(INDEX(Recettes!$A$2:$O$5000,$B353,J$1)="","",INDEX(Recettes!$A$2:$O$5000,$B353,J$1)),"")</f>
        <v/>
      </c>
      <c r="K353" s="81" t="str" cm="1">
        <f t="array" aca="1" ref="K353" ca="1">IF(AND($A353&lt;&gt;"",$A353&lt;&gt;"fin"),IF(INDEX(Recettes!$A$2:$T$5000,$B353,K$1)="","",INDEX(Recettes!$A$2:$T$5000,$B353,K$1)),"")</f>
        <v/>
      </c>
      <c r="L353" s="81" t="str" cm="1">
        <f t="array" aca="1" ref="L353" ca="1">IF(AND($A353&lt;&gt;"",$A353&lt;&gt;"fin"),IF(INDEX(Recettes!$A$2:$T$5000,$B353,L$1)="","",INDEX(Recettes!$A$2:$T$5000,$B353,L$1)),"")</f>
        <v/>
      </c>
      <c r="M353" s="81" t="str" cm="1">
        <f t="array" aca="1" ref="M353" ca="1">IF(AND($A353&lt;&gt;"",$A353&lt;&gt;"fin"),IF(INDEX(Recettes!$A$2:$T$5000,$B353,M$1)="","",INDEX(Recettes!$A$2:$T$5000,$B353,M$1)),"")</f>
        <v/>
      </c>
      <c r="N353" s="81" t="str" cm="1">
        <f t="array" aca="1" ref="N353" ca="1">IF(AND($A353&lt;&gt;"",$A353&lt;&gt;"fin"),IF(INDEX(Recettes!$A$2:$T$5000,$B353,N$1)="","",INDEX(Recettes!$A$2:$T$5000,$B353,N$1)),"")</f>
        <v/>
      </c>
      <c r="O353" s="81" t="str" cm="1">
        <f t="array" aca="1" ref="O353" ca="1">IF(AND($A353&lt;&gt;"",$A353&lt;&gt;"fin"),IF(INDEX(Recettes!$A$2:$T$5000,$B353,O$1)="","",INDEX(Recettes!$A$2:$T$5000,$B353,O$1)),"")</f>
        <v/>
      </c>
      <c r="P353" s="81" t="str" cm="1">
        <f t="array" aca="1" ref="P353" ca="1">IF(AND($A353&lt;&gt;"",$A353&lt;&gt;"fin"),IF(INDEX(Recettes!$A$2:$T$5000,$B353,P$1)="","",INDEX(Recettes!$A$2:$T$5000,$B353,P$1)),"")</f>
        <v/>
      </c>
      <c r="Q353" s="81" t="str" cm="1">
        <f t="array" aca="1" ref="Q353" ca="1">IF(AND($A353&lt;&gt;"",$A353&lt;&gt;"fin"),IF(INDEX(Recettes!$A$2:$T$5000,$B353,Q$1)="","",INDEX(Recettes!$A$2:$T$5000,$B353,Q$1)),"")</f>
        <v/>
      </c>
      <c r="R353" s="81" t="str" cm="1">
        <f t="array" aca="1" ref="R353" ca="1">IF(AND($A353&lt;&gt;"",$A353&lt;&gt;"fin"),IF(INDEX(Recettes!$A$2:$T$5000,$B353,R$1)="","",INDEX(Recettes!$A$2:$T$5000,$B353,R$1)),"")</f>
        <v/>
      </c>
      <c r="S353" s="81" t="str" cm="1">
        <f t="array" aca="1" ref="S353" ca="1">IF(AND($A353&lt;&gt;"",$A353&lt;&gt;"fin"),IF(INDEX(Recettes!$A$2:$T$5000,$B353,S$1)="","",INDEX(Recettes!$A$2:$T$5000,$B353,S$1)),"")</f>
        <v/>
      </c>
      <c r="T353" s="81" t="str" cm="1">
        <f t="array" aca="1" ref="T353" ca="1">IF(AND($A353&lt;&gt;"",$A353&lt;&gt;"fin"),IF(INDEX(Recettes!$A$2:$T$5000,$B353,T$1)="","",INDEX(Recettes!$A$2:$T$5000,$B353,T$1)),"")</f>
        <v/>
      </c>
    </row>
    <row r="354" spans="1:20" x14ac:dyDescent="0.25">
      <c r="A354" t="str">
        <f ca="1">IF(OR(A353="",A353="fin"),"",IF(ISNA(MATCH($F$3,OFFSET(Recettes!$F$2:$F$5000,B353,0),0)),"fin",MATCH($F$3,OFFSET(Recettes!$F$2:$F$5000,B353,0),0)))</f>
        <v/>
      </c>
      <c r="B354" t="str">
        <f t="shared" ca="1" si="5"/>
        <v/>
      </c>
      <c r="D354" s="79" t="str" cm="1">
        <f t="array" aca="1" ref="D354" ca="1">IF(AND($A354&lt;&gt;"",$A354&lt;&gt;"fin"),IF(INDEX(Recettes!$A$2:$O$5000,$B354,D$1)="","",INDEX(Recettes!$A$2:$O$5000,$B354,D$1)),"")</f>
        <v/>
      </c>
      <c r="E354" t="str" cm="1">
        <f t="array" aca="1" ref="E354" ca="1">IF(AND($A354&lt;&gt;"",$A354&lt;&gt;"fin"),IF(INDEX(Recettes!$A$2:$O$5000,$B354,E$1)="","",INDEX(Recettes!$A$2:$O$5000,$B354,E$1)),"")</f>
        <v/>
      </c>
      <c r="F354" t="str" cm="1">
        <f t="array" aca="1" ref="F354" ca="1">IF(AND($A354&lt;&gt;"",$A354&lt;&gt;"fin"),IF(INDEX(Recettes!$A$2:$O$5000,$B354,F$1)="","",INDEX(Recettes!$A$2:$O$5000,$B354,F$1)),"")</f>
        <v/>
      </c>
      <c r="G354" s="13" t="str" cm="1">
        <f t="array" aca="1" ref="G354" ca="1">IF(AND($A354&lt;&gt;"",$A354&lt;&gt;"fin"),IF(INDEX(Recettes!$A$2:$O$5000,$B354,G$1)="","",INDEX(Recettes!$A$2:$O$5000,$B354,G$1)),"")</f>
        <v/>
      </c>
      <c r="H354" s="11" t="str" cm="1">
        <f t="array" aca="1" ref="H354" ca="1">IF(AND($A354&lt;&gt;"",$A354&lt;&gt;"fin"),IF(INDEX(Recettes!$A$2:$O$5000,$B354,H$1)="","",INDEX(Recettes!$A$2:$O$5000,$B354,H$1)),"")</f>
        <v/>
      </c>
      <c r="I354" t="str" cm="1">
        <f t="array" aca="1" ref="I354" ca="1">IF(AND($A354&lt;&gt;"",$A354&lt;&gt;"fin"),IF(INDEX(Recettes!$A$2:$O$5000,$B354,I$1)="","",INDEX(Recettes!$A$2:$O$5000,$B354,I$1)),"")</f>
        <v/>
      </c>
      <c r="J354" s="81" t="str" cm="1">
        <f t="array" aca="1" ref="J354" ca="1">IF(AND($A354&lt;&gt;"",$A354&lt;&gt;"fin"),IF(INDEX(Recettes!$A$2:$O$5000,$B354,J$1)="","",INDEX(Recettes!$A$2:$O$5000,$B354,J$1)),"")</f>
        <v/>
      </c>
      <c r="K354" s="81" t="str" cm="1">
        <f t="array" aca="1" ref="K354" ca="1">IF(AND($A354&lt;&gt;"",$A354&lt;&gt;"fin"),IF(INDEX(Recettes!$A$2:$T$5000,$B354,K$1)="","",INDEX(Recettes!$A$2:$T$5000,$B354,K$1)),"")</f>
        <v/>
      </c>
      <c r="L354" s="81" t="str" cm="1">
        <f t="array" aca="1" ref="L354" ca="1">IF(AND($A354&lt;&gt;"",$A354&lt;&gt;"fin"),IF(INDEX(Recettes!$A$2:$T$5000,$B354,L$1)="","",INDEX(Recettes!$A$2:$T$5000,$B354,L$1)),"")</f>
        <v/>
      </c>
      <c r="M354" s="81" t="str" cm="1">
        <f t="array" aca="1" ref="M354" ca="1">IF(AND($A354&lt;&gt;"",$A354&lt;&gt;"fin"),IF(INDEX(Recettes!$A$2:$T$5000,$B354,M$1)="","",INDEX(Recettes!$A$2:$T$5000,$B354,M$1)),"")</f>
        <v/>
      </c>
      <c r="N354" s="81" t="str" cm="1">
        <f t="array" aca="1" ref="N354" ca="1">IF(AND($A354&lt;&gt;"",$A354&lt;&gt;"fin"),IF(INDEX(Recettes!$A$2:$T$5000,$B354,N$1)="","",INDEX(Recettes!$A$2:$T$5000,$B354,N$1)),"")</f>
        <v/>
      </c>
      <c r="O354" s="81" t="str" cm="1">
        <f t="array" aca="1" ref="O354" ca="1">IF(AND($A354&lt;&gt;"",$A354&lt;&gt;"fin"),IF(INDEX(Recettes!$A$2:$T$5000,$B354,O$1)="","",INDEX(Recettes!$A$2:$T$5000,$B354,O$1)),"")</f>
        <v/>
      </c>
      <c r="P354" s="81" t="str" cm="1">
        <f t="array" aca="1" ref="P354" ca="1">IF(AND($A354&lt;&gt;"",$A354&lt;&gt;"fin"),IF(INDEX(Recettes!$A$2:$T$5000,$B354,P$1)="","",INDEX(Recettes!$A$2:$T$5000,$B354,P$1)),"")</f>
        <v/>
      </c>
      <c r="Q354" s="81" t="str" cm="1">
        <f t="array" aca="1" ref="Q354" ca="1">IF(AND($A354&lt;&gt;"",$A354&lt;&gt;"fin"),IF(INDEX(Recettes!$A$2:$T$5000,$B354,Q$1)="","",INDEX(Recettes!$A$2:$T$5000,$B354,Q$1)),"")</f>
        <v/>
      </c>
      <c r="R354" s="81" t="str" cm="1">
        <f t="array" aca="1" ref="R354" ca="1">IF(AND($A354&lt;&gt;"",$A354&lt;&gt;"fin"),IF(INDEX(Recettes!$A$2:$T$5000,$B354,R$1)="","",INDEX(Recettes!$A$2:$T$5000,$B354,R$1)),"")</f>
        <v/>
      </c>
      <c r="S354" s="81" t="str" cm="1">
        <f t="array" aca="1" ref="S354" ca="1">IF(AND($A354&lt;&gt;"",$A354&lt;&gt;"fin"),IF(INDEX(Recettes!$A$2:$T$5000,$B354,S$1)="","",INDEX(Recettes!$A$2:$T$5000,$B354,S$1)),"")</f>
        <v/>
      </c>
      <c r="T354" s="81" t="str" cm="1">
        <f t="array" aca="1" ref="T354" ca="1">IF(AND($A354&lt;&gt;"",$A354&lt;&gt;"fin"),IF(INDEX(Recettes!$A$2:$T$5000,$B354,T$1)="","",INDEX(Recettes!$A$2:$T$5000,$B354,T$1)),"")</f>
        <v/>
      </c>
    </row>
    <row r="355" spans="1:20" x14ac:dyDescent="0.25">
      <c r="A355" t="str">
        <f ca="1">IF(OR(A354="",A354="fin"),"",IF(ISNA(MATCH($F$3,OFFSET(Recettes!$F$2:$F$5000,B354,0),0)),"fin",MATCH($F$3,OFFSET(Recettes!$F$2:$F$5000,B354,0),0)))</f>
        <v/>
      </c>
      <c r="B355" t="str">
        <f t="shared" ca="1" si="5"/>
        <v/>
      </c>
      <c r="D355" s="79" t="str" cm="1">
        <f t="array" aca="1" ref="D355" ca="1">IF(AND($A355&lt;&gt;"",$A355&lt;&gt;"fin"),IF(INDEX(Recettes!$A$2:$O$5000,$B355,D$1)="","",INDEX(Recettes!$A$2:$O$5000,$B355,D$1)),"")</f>
        <v/>
      </c>
      <c r="E355" t="str" cm="1">
        <f t="array" aca="1" ref="E355" ca="1">IF(AND($A355&lt;&gt;"",$A355&lt;&gt;"fin"),IF(INDEX(Recettes!$A$2:$O$5000,$B355,E$1)="","",INDEX(Recettes!$A$2:$O$5000,$B355,E$1)),"")</f>
        <v/>
      </c>
      <c r="F355" t="str" cm="1">
        <f t="array" aca="1" ref="F355" ca="1">IF(AND($A355&lt;&gt;"",$A355&lt;&gt;"fin"),IF(INDEX(Recettes!$A$2:$O$5000,$B355,F$1)="","",INDEX(Recettes!$A$2:$O$5000,$B355,F$1)),"")</f>
        <v/>
      </c>
      <c r="G355" s="13" t="str" cm="1">
        <f t="array" aca="1" ref="G355" ca="1">IF(AND($A355&lt;&gt;"",$A355&lt;&gt;"fin"),IF(INDEX(Recettes!$A$2:$O$5000,$B355,G$1)="","",INDEX(Recettes!$A$2:$O$5000,$B355,G$1)),"")</f>
        <v/>
      </c>
      <c r="H355" s="11" t="str" cm="1">
        <f t="array" aca="1" ref="H355" ca="1">IF(AND($A355&lt;&gt;"",$A355&lt;&gt;"fin"),IF(INDEX(Recettes!$A$2:$O$5000,$B355,H$1)="","",INDEX(Recettes!$A$2:$O$5000,$B355,H$1)),"")</f>
        <v/>
      </c>
      <c r="I355" t="str" cm="1">
        <f t="array" aca="1" ref="I355" ca="1">IF(AND($A355&lt;&gt;"",$A355&lt;&gt;"fin"),IF(INDEX(Recettes!$A$2:$O$5000,$B355,I$1)="","",INDEX(Recettes!$A$2:$O$5000,$B355,I$1)),"")</f>
        <v/>
      </c>
      <c r="J355" s="81" t="str" cm="1">
        <f t="array" aca="1" ref="J355" ca="1">IF(AND($A355&lt;&gt;"",$A355&lt;&gt;"fin"),IF(INDEX(Recettes!$A$2:$O$5000,$B355,J$1)="","",INDEX(Recettes!$A$2:$O$5000,$B355,J$1)),"")</f>
        <v/>
      </c>
      <c r="K355" s="81" t="str" cm="1">
        <f t="array" aca="1" ref="K355" ca="1">IF(AND($A355&lt;&gt;"",$A355&lt;&gt;"fin"),IF(INDEX(Recettes!$A$2:$T$5000,$B355,K$1)="","",INDEX(Recettes!$A$2:$T$5000,$B355,K$1)),"")</f>
        <v/>
      </c>
      <c r="L355" s="81" t="str" cm="1">
        <f t="array" aca="1" ref="L355" ca="1">IF(AND($A355&lt;&gt;"",$A355&lt;&gt;"fin"),IF(INDEX(Recettes!$A$2:$T$5000,$B355,L$1)="","",INDEX(Recettes!$A$2:$T$5000,$B355,L$1)),"")</f>
        <v/>
      </c>
      <c r="M355" s="81" t="str" cm="1">
        <f t="array" aca="1" ref="M355" ca="1">IF(AND($A355&lt;&gt;"",$A355&lt;&gt;"fin"),IF(INDEX(Recettes!$A$2:$T$5000,$B355,M$1)="","",INDEX(Recettes!$A$2:$T$5000,$B355,M$1)),"")</f>
        <v/>
      </c>
      <c r="N355" s="81" t="str" cm="1">
        <f t="array" aca="1" ref="N355" ca="1">IF(AND($A355&lt;&gt;"",$A355&lt;&gt;"fin"),IF(INDEX(Recettes!$A$2:$T$5000,$B355,N$1)="","",INDEX(Recettes!$A$2:$T$5000,$B355,N$1)),"")</f>
        <v/>
      </c>
      <c r="O355" s="81" t="str" cm="1">
        <f t="array" aca="1" ref="O355" ca="1">IF(AND($A355&lt;&gt;"",$A355&lt;&gt;"fin"),IF(INDEX(Recettes!$A$2:$T$5000,$B355,O$1)="","",INDEX(Recettes!$A$2:$T$5000,$B355,O$1)),"")</f>
        <v/>
      </c>
      <c r="P355" s="81" t="str" cm="1">
        <f t="array" aca="1" ref="P355" ca="1">IF(AND($A355&lt;&gt;"",$A355&lt;&gt;"fin"),IF(INDEX(Recettes!$A$2:$T$5000,$B355,P$1)="","",INDEX(Recettes!$A$2:$T$5000,$B355,P$1)),"")</f>
        <v/>
      </c>
      <c r="Q355" s="81" t="str" cm="1">
        <f t="array" aca="1" ref="Q355" ca="1">IF(AND($A355&lt;&gt;"",$A355&lt;&gt;"fin"),IF(INDEX(Recettes!$A$2:$T$5000,$B355,Q$1)="","",INDEX(Recettes!$A$2:$T$5000,$B355,Q$1)),"")</f>
        <v/>
      </c>
      <c r="R355" s="81" t="str" cm="1">
        <f t="array" aca="1" ref="R355" ca="1">IF(AND($A355&lt;&gt;"",$A355&lt;&gt;"fin"),IF(INDEX(Recettes!$A$2:$T$5000,$B355,R$1)="","",INDEX(Recettes!$A$2:$T$5000,$B355,R$1)),"")</f>
        <v/>
      </c>
      <c r="S355" s="81" t="str" cm="1">
        <f t="array" aca="1" ref="S355" ca="1">IF(AND($A355&lt;&gt;"",$A355&lt;&gt;"fin"),IF(INDEX(Recettes!$A$2:$T$5000,$B355,S$1)="","",INDEX(Recettes!$A$2:$T$5000,$B355,S$1)),"")</f>
        <v/>
      </c>
      <c r="T355" s="81" t="str" cm="1">
        <f t="array" aca="1" ref="T355" ca="1">IF(AND($A355&lt;&gt;"",$A355&lt;&gt;"fin"),IF(INDEX(Recettes!$A$2:$T$5000,$B355,T$1)="","",INDEX(Recettes!$A$2:$T$5000,$B355,T$1)),"")</f>
        <v/>
      </c>
    </row>
    <row r="356" spans="1:20" x14ac:dyDescent="0.25">
      <c r="A356" t="str">
        <f ca="1">IF(OR(A355="",A355="fin"),"",IF(ISNA(MATCH($F$3,OFFSET(Recettes!$F$2:$F$5000,B355,0),0)),"fin",MATCH($F$3,OFFSET(Recettes!$F$2:$F$5000,B355,0),0)))</f>
        <v/>
      </c>
      <c r="B356" t="str">
        <f t="shared" ca="1" si="5"/>
        <v/>
      </c>
      <c r="D356" s="79" t="str" cm="1">
        <f t="array" aca="1" ref="D356" ca="1">IF(AND($A356&lt;&gt;"",$A356&lt;&gt;"fin"),IF(INDEX(Recettes!$A$2:$O$5000,$B356,D$1)="","",INDEX(Recettes!$A$2:$O$5000,$B356,D$1)),"")</f>
        <v/>
      </c>
      <c r="E356" t="str" cm="1">
        <f t="array" aca="1" ref="E356" ca="1">IF(AND($A356&lt;&gt;"",$A356&lt;&gt;"fin"),IF(INDEX(Recettes!$A$2:$O$5000,$B356,E$1)="","",INDEX(Recettes!$A$2:$O$5000,$B356,E$1)),"")</f>
        <v/>
      </c>
      <c r="F356" t="str" cm="1">
        <f t="array" aca="1" ref="F356" ca="1">IF(AND($A356&lt;&gt;"",$A356&lt;&gt;"fin"),IF(INDEX(Recettes!$A$2:$O$5000,$B356,F$1)="","",INDEX(Recettes!$A$2:$O$5000,$B356,F$1)),"")</f>
        <v/>
      </c>
      <c r="G356" s="13" t="str" cm="1">
        <f t="array" aca="1" ref="G356" ca="1">IF(AND($A356&lt;&gt;"",$A356&lt;&gt;"fin"),IF(INDEX(Recettes!$A$2:$O$5000,$B356,G$1)="","",INDEX(Recettes!$A$2:$O$5000,$B356,G$1)),"")</f>
        <v/>
      </c>
      <c r="H356" s="11" t="str" cm="1">
        <f t="array" aca="1" ref="H356" ca="1">IF(AND($A356&lt;&gt;"",$A356&lt;&gt;"fin"),IF(INDEX(Recettes!$A$2:$O$5000,$B356,H$1)="","",INDEX(Recettes!$A$2:$O$5000,$B356,H$1)),"")</f>
        <v/>
      </c>
      <c r="I356" t="str" cm="1">
        <f t="array" aca="1" ref="I356" ca="1">IF(AND($A356&lt;&gt;"",$A356&lt;&gt;"fin"),IF(INDEX(Recettes!$A$2:$O$5000,$B356,I$1)="","",INDEX(Recettes!$A$2:$O$5000,$B356,I$1)),"")</f>
        <v/>
      </c>
      <c r="J356" s="81" t="str" cm="1">
        <f t="array" aca="1" ref="J356" ca="1">IF(AND($A356&lt;&gt;"",$A356&lt;&gt;"fin"),IF(INDEX(Recettes!$A$2:$O$5000,$B356,J$1)="","",INDEX(Recettes!$A$2:$O$5000,$B356,J$1)),"")</f>
        <v/>
      </c>
      <c r="K356" s="81" t="str" cm="1">
        <f t="array" aca="1" ref="K356" ca="1">IF(AND($A356&lt;&gt;"",$A356&lt;&gt;"fin"),IF(INDEX(Recettes!$A$2:$T$5000,$B356,K$1)="","",INDEX(Recettes!$A$2:$T$5000,$B356,K$1)),"")</f>
        <v/>
      </c>
      <c r="L356" s="81" t="str" cm="1">
        <f t="array" aca="1" ref="L356" ca="1">IF(AND($A356&lt;&gt;"",$A356&lt;&gt;"fin"),IF(INDEX(Recettes!$A$2:$T$5000,$B356,L$1)="","",INDEX(Recettes!$A$2:$T$5000,$B356,L$1)),"")</f>
        <v/>
      </c>
      <c r="M356" s="81" t="str" cm="1">
        <f t="array" aca="1" ref="M356" ca="1">IF(AND($A356&lt;&gt;"",$A356&lt;&gt;"fin"),IF(INDEX(Recettes!$A$2:$T$5000,$B356,M$1)="","",INDEX(Recettes!$A$2:$T$5000,$B356,M$1)),"")</f>
        <v/>
      </c>
      <c r="N356" s="81" t="str" cm="1">
        <f t="array" aca="1" ref="N356" ca="1">IF(AND($A356&lt;&gt;"",$A356&lt;&gt;"fin"),IF(INDEX(Recettes!$A$2:$T$5000,$B356,N$1)="","",INDEX(Recettes!$A$2:$T$5000,$B356,N$1)),"")</f>
        <v/>
      </c>
      <c r="O356" s="81" t="str" cm="1">
        <f t="array" aca="1" ref="O356" ca="1">IF(AND($A356&lt;&gt;"",$A356&lt;&gt;"fin"),IF(INDEX(Recettes!$A$2:$T$5000,$B356,O$1)="","",INDEX(Recettes!$A$2:$T$5000,$B356,O$1)),"")</f>
        <v/>
      </c>
      <c r="P356" s="81" t="str" cm="1">
        <f t="array" aca="1" ref="P356" ca="1">IF(AND($A356&lt;&gt;"",$A356&lt;&gt;"fin"),IF(INDEX(Recettes!$A$2:$T$5000,$B356,P$1)="","",INDEX(Recettes!$A$2:$T$5000,$B356,P$1)),"")</f>
        <v/>
      </c>
      <c r="Q356" s="81" t="str" cm="1">
        <f t="array" aca="1" ref="Q356" ca="1">IF(AND($A356&lt;&gt;"",$A356&lt;&gt;"fin"),IF(INDEX(Recettes!$A$2:$T$5000,$B356,Q$1)="","",INDEX(Recettes!$A$2:$T$5000,$B356,Q$1)),"")</f>
        <v/>
      </c>
      <c r="R356" s="81" t="str" cm="1">
        <f t="array" aca="1" ref="R356" ca="1">IF(AND($A356&lt;&gt;"",$A356&lt;&gt;"fin"),IF(INDEX(Recettes!$A$2:$T$5000,$B356,R$1)="","",INDEX(Recettes!$A$2:$T$5000,$B356,R$1)),"")</f>
        <v/>
      </c>
      <c r="S356" s="81" t="str" cm="1">
        <f t="array" aca="1" ref="S356" ca="1">IF(AND($A356&lt;&gt;"",$A356&lt;&gt;"fin"),IF(INDEX(Recettes!$A$2:$T$5000,$B356,S$1)="","",INDEX(Recettes!$A$2:$T$5000,$B356,S$1)),"")</f>
        <v/>
      </c>
      <c r="T356" s="81" t="str" cm="1">
        <f t="array" aca="1" ref="T356" ca="1">IF(AND($A356&lt;&gt;"",$A356&lt;&gt;"fin"),IF(INDEX(Recettes!$A$2:$T$5000,$B356,T$1)="","",INDEX(Recettes!$A$2:$T$5000,$B356,T$1)),"")</f>
        <v/>
      </c>
    </row>
    <row r="357" spans="1:20" x14ac:dyDescent="0.25">
      <c r="A357" t="str">
        <f ca="1">IF(OR(A356="",A356="fin"),"",IF(ISNA(MATCH($F$3,OFFSET(Recettes!$F$2:$F$5000,B356,0),0)),"fin",MATCH($F$3,OFFSET(Recettes!$F$2:$F$5000,B356,0),0)))</f>
        <v/>
      </c>
      <c r="B357" t="str">
        <f t="shared" ca="1" si="5"/>
        <v/>
      </c>
      <c r="D357" s="79" t="str" cm="1">
        <f t="array" aca="1" ref="D357" ca="1">IF(AND($A357&lt;&gt;"",$A357&lt;&gt;"fin"),IF(INDEX(Recettes!$A$2:$O$5000,$B357,D$1)="","",INDEX(Recettes!$A$2:$O$5000,$B357,D$1)),"")</f>
        <v/>
      </c>
      <c r="E357" t="str" cm="1">
        <f t="array" aca="1" ref="E357" ca="1">IF(AND($A357&lt;&gt;"",$A357&lt;&gt;"fin"),IF(INDEX(Recettes!$A$2:$O$5000,$B357,E$1)="","",INDEX(Recettes!$A$2:$O$5000,$B357,E$1)),"")</f>
        <v/>
      </c>
      <c r="F357" t="str" cm="1">
        <f t="array" aca="1" ref="F357" ca="1">IF(AND($A357&lt;&gt;"",$A357&lt;&gt;"fin"),IF(INDEX(Recettes!$A$2:$O$5000,$B357,F$1)="","",INDEX(Recettes!$A$2:$O$5000,$B357,F$1)),"")</f>
        <v/>
      </c>
      <c r="G357" s="13" t="str" cm="1">
        <f t="array" aca="1" ref="G357" ca="1">IF(AND($A357&lt;&gt;"",$A357&lt;&gt;"fin"),IF(INDEX(Recettes!$A$2:$O$5000,$B357,G$1)="","",INDEX(Recettes!$A$2:$O$5000,$B357,G$1)),"")</f>
        <v/>
      </c>
      <c r="H357" s="11" t="str" cm="1">
        <f t="array" aca="1" ref="H357" ca="1">IF(AND($A357&lt;&gt;"",$A357&lt;&gt;"fin"),IF(INDEX(Recettes!$A$2:$O$5000,$B357,H$1)="","",INDEX(Recettes!$A$2:$O$5000,$B357,H$1)),"")</f>
        <v/>
      </c>
      <c r="I357" t="str" cm="1">
        <f t="array" aca="1" ref="I357" ca="1">IF(AND($A357&lt;&gt;"",$A357&lt;&gt;"fin"),IF(INDEX(Recettes!$A$2:$O$5000,$B357,I$1)="","",INDEX(Recettes!$A$2:$O$5000,$B357,I$1)),"")</f>
        <v/>
      </c>
      <c r="J357" s="81" t="str" cm="1">
        <f t="array" aca="1" ref="J357" ca="1">IF(AND($A357&lt;&gt;"",$A357&lt;&gt;"fin"),IF(INDEX(Recettes!$A$2:$O$5000,$B357,J$1)="","",INDEX(Recettes!$A$2:$O$5000,$B357,J$1)),"")</f>
        <v/>
      </c>
      <c r="K357" s="81" t="str" cm="1">
        <f t="array" aca="1" ref="K357" ca="1">IF(AND($A357&lt;&gt;"",$A357&lt;&gt;"fin"),IF(INDEX(Recettes!$A$2:$T$5000,$B357,K$1)="","",INDEX(Recettes!$A$2:$T$5000,$B357,K$1)),"")</f>
        <v/>
      </c>
      <c r="L357" s="81" t="str" cm="1">
        <f t="array" aca="1" ref="L357" ca="1">IF(AND($A357&lt;&gt;"",$A357&lt;&gt;"fin"),IF(INDEX(Recettes!$A$2:$T$5000,$B357,L$1)="","",INDEX(Recettes!$A$2:$T$5000,$B357,L$1)),"")</f>
        <v/>
      </c>
      <c r="M357" s="81" t="str" cm="1">
        <f t="array" aca="1" ref="M357" ca="1">IF(AND($A357&lt;&gt;"",$A357&lt;&gt;"fin"),IF(INDEX(Recettes!$A$2:$T$5000,$B357,M$1)="","",INDEX(Recettes!$A$2:$T$5000,$B357,M$1)),"")</f>
        <v/>
      </c>
      <c r="N357" s="81" t="str" cm="1">
        <f t="array" aca="1" ref="N357" ca="1">IF(AND($A357&lt;&gt;"",$A357&lt;&gt;"fin"),IF(INDEX(Recettes!$A$2:$T$5000,$B357,N$1)="","",INDEX(Recettes!$A$2:$T$5000,$B357,N$1)),"")</f>
        <v/>
      </c>
      <c r="O357" s="81" t="str" cm="1">
        <f t="array" aca="1" ref="O357" ca="1">IF(AND($A357&lt;&gt;"",$A357&lt;&gt;"fin"),IF(INDEX(Recettes!$A$2:$T$5000,$B357,O$1)="","",INDEX(Recettes!$A$2:$T$5000,$B357,O$1)),"")</f>
        <v/>
      </c>
      <c r="P357" s="81" t="str" cm="1">
        <f t="array" aca="1" ref="P357" ca="1">IF(AND($A357&lt;&gt;"",$A357&lt;&gt;"fin"),IF(INDEX(Recettes!$A$2:$T$5000,$B357,P$1)="","",INDEX(Recettes!$A$2:$T$5000,$B357,P$1)),"")</f>
        <v/>
      </c>
      <c r="Q357" s="81" t="str" cm="1">
        <f t="array" aca="1" ref="Q357" ca="1">IF(AND($A357&lt;&gt;"",$A357&lt;&gt;"fin"),IF(INDEX(Recettes!$A$2:$T$5000,$B357,Q$1)="","",INDEX(Recettes!$A$2:$T$5000,$B357,Q$1)),"")</f>
        <v/>
      </c>
      <c r="R357" s="81" t="str" cm="1">
        <f t="array" aca="1" ref="R357" ca="1">IF(AND($A357&lt;&gt;"",$A357&lt;&gt;"fin"),IF(INDEX(Recettes!$A$2:$T$5000,$B357,R$1)="","",INDEX(Recettes!$A$2:$T$5000,$B357,R$1)),"")</f>
        <v/>
      </c>
      <c r="S357" s="81" t="str" cm="1">
        <f t="array" aca="1" ref="S357" ca="1">IF(AND($A357&lt;&gt;"",$A357&lt;&gt;"fin"),IF(INDEX(Recettes!$A$2:$T$5000,$B357,S$1)="","",INDEX(Recettes!$A$2:$T$5000,$B357,S$1)),"")</f>
        <v/>
      </c>
      <c r="T357" s="81" t="str" cm="1">
        <f t="array" aca="1" ref="T357" ca="1">IF(AND($A357&lt;&gt;"",$A357&lt;&gt;"fin"),IF(INDEX(Recettes!$A$2:$T$5000,$B357,T$1)="","",INDEX(Recettes!$A$2:$T$5000,$B357,T$1)),"")</f>
        <v/>
      </c>
    </row>
    <row r="358" spans="1:20" x14ac:dyDescent="0.25">
      <c r="A358" t="str">
        <f ca="1">IF(OR(A357="",A357="fin"),"",IF(ISNA(MATCH($F$3,OFFSET(Recettes!$F$2:$F$5000,B357,0),0)),"fin",MATCH($F$3,OFFSET(Recettes!$F$2:$F$5000,B357,0),0)))</f>
        <v/>
      </c>
      <c r="B358" t="str">
        <f t="shared" ca="1" si="5"/>
        <v/>
      </c>
      <c r="D358" s="79" t="str" cm="1">
        <f t="array" aca="1" ref="D358" ca="1">IF(AND($A358&lt;&gt;"",$A358&lt;&gt;"fin"),IF(INDEX(Recettes!$A$2:$O$5000,$B358,D$1)="","",INDEX(Recettes!$A$2:$O$5000,$B358,D$1)),"")</f>
        <v/>
      </c>
      <c r="E358" t="str" cm="1">
        <f t="array" aca="1" ref="E358" ca="1">IF(AND($A358&lt;&gt;"",$A358&lt;&gt;"fin"),IF(INDEX(Recettes!$A$2:$O$5000,$B358,E$1)="","",INDEX(Recettes!$A$2:$O$5000,$B358,E$1)),"")</f>
        <v/>
      </c>
      <c r="F358" t="str" cm="1">
        <f t="array" aca="1" ref="F358" ca="1">IF(AND($A358&lt;&gt;"",$A358&lt;&gt;"fin"),IF(INDEX(Recettes!$A$2:$O$5000,$B358,F$1)="","",INDEX(Recettes!$A$2:$O$5000,$B358,F$1)),"")</f>
        <v/>
      </c>
      <c r="G358" s="13" t="str" cm="1">
        <f t="array" aca="1" ref="G358" ca="1">IF(AND($A358&lt;&gt;"",$A358&lt;&gt;"fin"),IF(INDEX(Recettes!$A$2:$O$5000,$B358,G$1)="","",INDEX(Recettes!$A$2:$O$5000,$B358,G$1)),"")</f>
        <v/>
      </c>
      <c r="H358" s="11" t="str" cm="1">
        <f t="array" aca="1" ref="H358" ca="1">IF(AND($A358&lt;&gt;"",$A358&lt;&gt;"fin"),IF(INDEX(Recettes!$A$2:$O$5000,$B358,H$1)="","",INDEX(Recettes!$A$2:$O$5000,$B358,H$1)),"")</f>
        <v/>
      </c>
      <c r="I358" t="str" cm="1">
        <f t="array" aca="1" ref="I358" ca="1">IF(AND($A358&lt;&gt;"",$A358&lt;&gt;"fin"),IF(INDEX(Recettes!$A$2:$O$5000,$B358,I$1)="","",INDEX(Recettes!$A$2:$O$5000,$B358,I$1)),"")</f>
        <v/>
      </c>
      <c r="J358" s="81" t="str" cm="1">
        <f t="array" aca="1" ref="J358" ca="1">IF(AND($A358&lt;&gt;"",$A358&lt;&gt;"fin"),IF(INDEX(Recettes!$A$2:$O$5000,$B358,J$1)="","",INDEX(Recettes!$A$2:$O$5000,$B358,J$1)),"")</f>
        <v/>
      </c>
      <c r="K358" s="81" t="str" cm="1">
        <f t="array" aca="1" ref="K358" ca="1">IF(AND($A358&lt;&gt;"",$A358&lt;&gt;"fin"),IF(INDEX(Recettes!$A$2:$T$5000,$B358,K$1)="","",INDEX(Recettes!$A$2:$T$5000,$B358,K$1)),"")</f>
        <v/>
      </c>
      <c r="L358" s="81" t="str" cm="1">
        <f t="array" aca="1" ref="L358" ca="1">IF(AND($A358&lt;&gt;"",$A358&lt;&gt;"fin"),IF(INDEX(Recettes!$A$2:$T$5000,$B358,L$1)="","",INDEX(Recettes!$A$2:$T$5000,$B358,L$1)),"")</f>
        <v/>
      </c>
      <c r="M358" s="81" t="str" cm="1">
        <f t="array" aca="1" ref="M358" ca="1">IF(AND($A358&lt;&gt;"",$A358&lt;&gt;"fin"),IF(INDEX(Recettes!$A$2:$T$5000,$B358,M$1)="","",INDEX(Recettes!$A$2:$T$5000,$B358,M$1)),"")</f>
        <v/>
      </c>
      <c r="N358" s="81" t="str" cm="1">
        <f t="array" aca="1" ref="N358" ca="1">IF(AND($A358&lt;&gt;"",$A358&lt;&gt;"fin"),IF(INDEX(Recettes!$A$2:$T$5000,$B358,N$1)="","",INDEX(Recettes!$A$2:$T$5000,$B358,N$1)),"")</f>
        <v/>
      </c>
      <c r="O358" s="81" t="str" cm="1">
        <f t="array" aca="1" ref="O358" ca="1">IF(AND($A358&lt;&gt;"",$A358&lt;&gt;"fin"),IF(INDEX(Recettes!$A$2:$T$5000,$B358,O$1)="","",INDEX(Recettes!$A$2:$T$5000,$B358,O$1)),"")</f>
        <v/>
      </c>
      <c r="P358" s="81" t="str" cm="1">
        <f t="array" aca="1" ref="P358" ca="1">IF(AND($A358&lt;&gt;"",$A358&lt;&gt;"fin"),IF(INDEX(Recettes!$A$2:$T$5000,$B358,P$1)="","",INDEX(Recettes!$A$2:$T$5000,$B358,P$1)),"")</f>
        <v/>
      </c>
      <c r="Q358" s="81" t="str" cm="1">
        <f t="array" aca="1" ref="Q358" ca="1">IF(AND($A358&lt;&gt;"",$A358&lt;&gt;"fin"),IF(INDEX(Recettes!$A$2:$T$5000,$B358,Q$1)="","",INDEX(Recettes!$A$2:$T$5000,$B358,Q$1)),"")</f>
        <v/>
      </c>
      <c r="R358" s="81" t="str" cm="1">
        <f t="array" aca="1" ref="R358" ca="1">IF(AND($A358&lt;&gt;"",$A358&lt;&gt;"fin"),IF(INDEX(Recettes!$A$2:$T$5000,$B358,R$1)="","",INDEX(Recettes!$A$2:$T$5000,$B358,R$1)),"")</f>
        <v/>
      </c>
      <c r="S358" s="81" t="str" cm="1">
        <f t="array" aca="1" ref="S358" ca="1">IF(AND($A358&lt;&gt;"",$A358&lt;&gt;"fin"),IF(INDEX(Recettes!$A$2:$T$5000,$B358,S$1)="","",INDEX(Recettes!$A$2:$T$5000,$B358,S$1)),"")</f>
        <v/>
      </c>
      <c r="T358" s="81" t="str" cm="1">
        <f t="array" aca="1" ref="T358" ca="1">IF(AND($A358&lt;&gt;"",$A358&lt;&gt;"fin"),IF(INDEX(Recettes!$A$2:$T$5000,$B358,T$1)="","",INDEX(Recettes!$A$2:$T$5000,$B358,T$1)),"")</f>
        <v/>
      </c>
    </row>
    <row r="359" spans="1:20" x14ac:dyDescent="0.25">
      <c r="A359" t="str">
        <f ca="1">IF(OR(A358="",A358="fin"),"",IF(ISNA(MATCH($F$3,OFFSET(Recettes!$F$2:$F$5000,B358,0),0)),"fin",MATCH($F$3,OFFSET(Recettes!$F$2:$F$5000,B358,0),0)))</f>
        <v/>
      </c>
      <c r="B359" t="str">
        <f t="shared" ca="1" si="5"/>
        <v/>
      </c>
      <c r="D359" s="79" t="str" cm="1">
        <f t="array" aca="1" ref="D359" ca="1">IF(AND($A359&lt;&gt;"",$A359&lt;&gt;"fin"),IF(INDEX(Recettes!$A$2:$O$5000,$B359,D$1)="","",INDEX(Recettes!$A$2:$O$5000,$B359,D$1)),"")</f>
        <v/>
      </c>
      <c r="E359" t="str" cm="1">
        <f t="array" aca="1" ref="E359" ca="1">IF(AND($A359&lt;&gt;"",$A359&lt;&gt;"fin"),IF(INDEX(Recettes!$A$2:$O$5000,$B359,E$1)="","",INDEX(Recettes!$A$2:$O$5000,$B359,E$1)),"")</f>
        <v/>
      </c>
      <c r="F359" t="str" cm="1">
        <f t="array" aca="1" ref="F359" ca="1">IF(AND($A359&lt;&gt;"",$A359&lt;&gt;"fin"),IF(INDEX(Recettes!$A$2:$O$5000,$B359,F$1)="","",INDEX(Recettes!$A$2:$O$5000,$B359,F$1)),"")</f>
        <v/>
      </c>
      <c r="G359" s="13" t="str" cm="1">
        <f t="array" aca="1" ref="G359" ca="1">IF(AND($A359&lt;&gt;"",$A359&lt;&gt;"fin"),IF(INDEX(Recettes!$A$2:$O$5000,$B359,G$1)="","",INDEX(Recettes!$A$2:$O$5000,$B359,G$1)),"")</f>
        <v/>
      </c>
      <c r="H359" s="11" t="str" cm="1">
        <f t="array" aca="1" ref="H359" ca="1">IF(AND($A359&lt;&gt;"",$A359&lt;&gt;"fin"),IF(INDEX(Recettes!$A$2:$O$5000,$B359,H$1)="","",INDEX(Recettes!$A$2:$O$5000,$B359,H$1)),"")</f>
        <v/>
      </c>
      <c r="I359" t="str" cm="1">
        <f t="array" aca="1" ref="I359" ca="1">IF(AND($A359&lt;&gt;"",$A359&lt;&gt;"fin"),IF(INDEX(Recettes!$A$2:$O$5000,$B359,I$1)="","",INDEX(Recettes!$A$2:$O$5000,$B359,I$1)),"")</f>
        <v/>
      </c>
      <c r="J359" s="81" t="str" cm="1">
        <f t="array" aca="1" ref="J359" ca="1">IF(AND($A359&lt;&gt;"",$A359&lt;&gt;"fin"),IF(INDEX(Recettes!$A$2:$O$5000,$B359,J$1)="","",INDEX(Recettes!$A$2:$O$5000,$B359,J$1)),"")</f>
        <v/>
      </c>
      <c r="K359" s="81" t="str" cm="1">
        <f t="array" aca="1" ref="K359" ca="1">IF(AND($A359&lt;&gt;"",$A359&lt;&gt;"fin"),IF(INDEX(Recettes!$A$2:$T$5000,$B359,K$1)="","",INDEX(Recettes!$A$2:$T$5000,$B359,K$1)),"")</f>
        <v/>
      </c>
      <c r="L359" s="81" t="str" cm="1">
        <f t="array" aca="1" ref="L359" ca="1">IF(AND($A359&lt;&gt;"",$A359&lt;&gt;"fin"),IF(INDEX(Recettes!$A$2:$T$5000,$B359,L$1)="","",INDEX(Recettes!$A$2:$T$5000,$B359,L$1)),"")</f>
        <v/>
      </c>
      <c r="M359" s="81" t="str" cm="1">
        <f t="array" aca="1" ref="M359" ca="1">IF(AND($A359&lt;&gt;"",$A359&lt;&gt;"fin"),IF(INDEX(Recettes!$A$2:$T$5000,$B359,M$1)="","",INDEX(Recettes!$A$2:$T$5000,$B359,M$1)),"")</f>
        <v/>
      </c>
      <c r="N359" s="81" t="str" cm="1">
        <f t="array" aca="1" ref="N359" ca="1">IF(AND($A359&lt;&gt;"",$A359&lt;&gt;"fin"),IF(INDEX(Recettes!$A$2:$T$5000,$B359,N$1)="","",INDEX(Recettes!$A$2:$T$5000,$B359,N$1)),"")</f>
        <v/>
      </c>
      <c r="O359" s="81" t="str" cm="1">
        <f t="array" aca="1" ref="O359" ca="1">IF(AND($A359&lt;&gt;"",$A359&lt;&gt;"fin"),IF(INDEX(Recettes!$A$2:$T$5000,$B359,O$1)="","",INDEX(Recettes!$A$2:$T$5000,$B359,O$1)),"")</f>
        <v/>
      </c>
      <c r="P359" s="81" t="str" cm="1">
        <f t="array" aca="1" ref="P359" ca="1">IF(AND($A359&lt;&gt;"",$A359&lt;&gt;"fin"),IF(INDEX(Recettes!$A$2:$T$5000,$B359,P$1)="","",INDEX(Recettes!$A$2:$T$5000,$B359,P$1)),"")</f>
        <v/>
      </c>
      <c r="Q359" s="81" t="str" cm="1">
        <f t="array" aca="1" ref="Q359" ca="1">IF(AND($A359&lt;&gt;"",$A359&lt;&gt;"fin"),IF(INDEX(Recettes!$A$2:$T$5000,$B359,Q$1)="","",INDEX(Recettes!$A$2:$T$5000,$B359,Q$1)),"")</f>
        <v/>
      </c>
      <c r="R359" s="81" t="str" cm="1">
        <f t="array" aca="1" ref="R359" ca="1">IF(AND($A359&lt;&gt;"",$A359&lt;&gt;"fin"),IF(INDEX(Recettes!$A$2:$T$5000,$B359,R$1)="","",INDEX(Recettes!$A$2:$T$5000,$B359,R$1)),"")</f>
        <v/>
      </c>
      <c r="S359" s="81" t="str" cm="1">
        <f t="array" aca="1" ref="S359" ca="1">IF(AND($A359&lt;&gt;"",$A359&lt;&gt;"fin"),IF(INDEX(Recettes!$A$2:$T$5000,$B359,S$1)="","",INDEX(Recettes!$A$2:$T$5000,$B359,S$1)),"")</f>
        <v/>
      </c>
      <c r="T359" s="81" t="str" cm="1">
        <f t="array" aca="1" ref="T359" ca="1">IF(AND($A359&lt;&gt;"",$A359&lt;&gt;"fin"),IF(INDEX(Recettes!$A$2:$T$5000,$B359,T$1)="","",INDEX(Recettes!$A$2:$T$5000,$B359,T$1)),"")</f>
        <v/>
      </c>
    </row>
    <row r="360" spans="1:20" x14ac:dyDescent="0.25">
      <c r="A360" t="str">
        <f ca="1">IF(OR(A359="",A359="fin"),"",IF(ISNA(MATCH($F$3,OFFSET(Recettes!$F$2:$F$5000,B359,0),0)),"fin",MATCH($F$3,OFFSET(Recettes!$F$2:$F$5000,B359,0),0)))</f>
        <v/>
      </c>
      <c r="B360" t="str">
        <f t="shared" ca="1" si="5"/>
        <v/>
      </c>
      <c r="D360" s="79" t="str" cm="1">
        <f t="array" aca="1" ref="D360" ca="1">IF(AND($A360&lt;&gt;"",$A360&lt;&gt;"fin"),IF(INDEX(Recettes!$A$2:$O$5000,$B360,D$1)="","",INDEX(Recettes!$A$2:$O$5000,$B360,D$1)),"")</f>
        <v/>
      </c>
      <c r="E360" t="str" cm="1">
        <f t="array" aca="1" ref="E360" ca="1">IF(AND($A360&lt;&gt;"",$A360&lt;&gt;"fin"),IF(INDEX(Recettes!$A$2:$O$5000,$B360,E$1)="","",INDEX(Recettes!$A$2:$O$5000,$B360,E$1)),"")</f>
        <v/>
      </c>
      <c r="F360" t="str" cm="1">
        <f t="array" aca="1" ref="F360" ca="1">IF(AND($A360&lt;&gt;"",$A360&lt;&gt;"fin"),IF(INDEX(Recettes!$A$2:$O$5000,$B360,F$1)="","",INDEX(Recettes!$A$2:$O$5000,$B360,F$1)),"")</f>
        <v/>
      </c>
      <c r="G360" s="13" t="str" cm="1">
        <f t="array" aca="1" ref="G360" ca="1">IF(AND($A360&lt;&gt;"",$A360&lt;&gt;"fin"),IF(INDEX(Recettes!$A$2:$O$5000,$B360,G$1)="","",INDEX(Recettes!$A$2:$O$5000,$B360,G$1)),"")</f>
        <v/>
      </c>
      <c r="H360" s="11" t="str" cm="1">
        <f t="array" aca="1" ref="H360" ca="1">IF(AND($A360&lt;&gt;"",$A360&lt;&gt;"fin"),IF(INDEX(Recettes!$A$2:$O$5000,$B360,H$1)="","",INDEX(Recettes!$A$2:$O$5000,$B360,H$1)),"")</f>
        <v/>
      </c>
      <c r="I360" t="str" cm="1">
        <f t="array" aca="1" ref="I360" ca="1">IF(AND($A360&lt;&gt;"",$A360&lt;&gt;"fin"),IF(INDEX(Recettes!$A$2:$O$5000,$B360,I$1)="","",INDEX(Recettes!$A$2:$O$5000,$B360,I$1)),"")</f>
        <v/>
      </c>
      <c r="J360" s="81" t="str" cm="1">
        <f t="array" aca="1" ref="J360" ca="1">IF(AND($A360&lt;&gt;"",$A360&lt;&gt;"fin"),IF(INDEX(Recettes!$A$2:$O$5000,$B360,J$1)="","",INDEX(Recettes!$A$2:$O$5000,$B360,J$1)),"")</f>
        <v/>
      </c>
      <c r="K360" s="81" t="str" cm="1">
        <f t="array" aca="1" ref="K360" ca="1">IF(AND($A360&lt;&gt;"",$A360&lt;&gt;"fin"),IF(INDEX(Recettes!$A$2:$T$5000,$B360,K$1)="","",INDEX(Recettes!$A$2:$T$5000,$B360,K$1)),"")</f>
        <v/>
      </c>
      <c r="L360" s="81" t="str" cm="1">
        <f t="array" aca="1" ref="L360" ca="1">IF(AND($A360&lt;&gt;"",$A360&lt;&gt;"fin"),IF(INDEX(Recettes!$A$2:$T$5000,$B360,L$1)="","",INDEX(Recettes!$A$2:$T$5000,$B360,L$1)),"")</f>
        <v/>
      </c>
      <c r="M360" s="81" t="str" cm="1">
        <f t="array" aca="1" ref="M360" ca="1">IF(AND($A360&lt;&gt;"",$A360&lt;&gt;"fin"),IF(INDEX(Recettes!$A$2:$T$5000,$B360,M$1)="","",INDEX(Recettes!$A$2:$T$5000,$B360,M$1)),"")</f>
        <v/>
      </c>
      <c r="N360" s="81" t="str" cm="1">
        <f t="array" aca="1" ref="N360" ca="1">IF(AND($A360&lt;&gt;"",$A360&lt;&gt;"fin"),IF(INDEX(Recettes!$A$2:$T$5000,$B360,N$1)="","",INDEX(Recettes!$A$2:$T$5000,$B360,N$1)),"")</f>
        <v/>
      </c>
      <c r="O360" s="81" t="str" cm="1">
        <f t="array" aca="1" ref="O360" ca="1">IF(AND($A360&lt;&gt;"",$A360&lt;&gt;"fin"),IF(INDEX(Recettes!$A$2:$T$5000,$B360,O$1)="","",INDEX(Recettes!$A$2:$T$5000,$B360,O$1)),"")</f>
        <v/>
      </c>
      <c r="P360" s="81" t="str" cm="1">
        <f t="array" aca="1" ref="P360" ca="1">IF(AND($A360&lt;&gt;"",$A360&lt;&gt;"fin"),IF(INDEX(Recettes!$A$2:$T$5000,$B360,P$1)="","",INDEX(Recettes!$A$2:$T$5000,$B360,P$1)),"")</f>
        <v/>
      </c>
      <c r="Q360" s="81" t="str" cm="1">
        <f t="array" aca="1" ref="Q360" ca="1">IF(AND($A360&lt;&gt;"",$A360&lt;&gt;"fin"),IF(INDEX(Recettes!$A$2:$T$5000,$B360,Q$1)="","",INDEX(Recettes!$A$2:$T$5000,$B360,Q$1)),"")</f>
        <v/>
      </c>
      <c r="R360" s="81" t="str" cm="1">
        <f t="array" aca="1" ref="R360" ca="1">IF(AND($A360&lt;&gt;"",$A360&lt;&gt;"fin"),IF(INDEX(Recettes!$A$2:$T$5000,$B360,R$1)="","",INDEX(Recettes!$A$2:$T$5000,$B360,R$1)),"")</f>
        <v/>
      </c>
      <c r="S360" s="81" t="str" cm="1">
        <f t="array" aca="1" ref="S360" ca="1">IF(AND($A360&lt;&gt;"",$A360&lt;&gt;"fin"),IF(INDEX(Recettes!$A$2:$T$5000,$B360,S$1)="","",INDEX(Recettes!$A$2:$T$5000,$B360,S$1)),"")</f>
        <v/>
      </c>
      <c r="T360" s="81" t="str" cm="1">
        <f t="array" aca="1" ref="T360" ca="1">IF(AND($A360&lt;&gt;"",$A360&lt;&gt;"fin"),IF(INDEX(Recettes!$A$2:$T$5000,$B360,T$1)="","",INDEX(Recettes!$A$2:$T$5000,$B360,T$1)),"")</f>
        <v/>
      </c>
    </row>
    <row r="361" spans="1:20" x14ac:dyDescent="0.25">
      <c r="A361" t="str">
        <f ca="1">IF(OR(A360="",A360="fin"),"",IF(ISNA(MATCH($F$3,OFFSET(Recettes!$F$2:$F$5000,B360,0),0)),"fin",MATCH($F$3,OFFSET(Recettes!$F$2:$F$5000,B360,0),0)))</f>
        <v/>
      </c>
      <c r="B361" t="str">
        <f t="shared" ca="1" si="5"/>
        <v/>
      </c>
      <c r="D361" s="79" t="str" cm="1">
        <f t="array" aca="1" ref="D361" ca="1">IF(AND($A361&lt;&gt;"",$A361&lt;&gt;"fin"),IF(INDEX(Recettes!$A$2:$O$5000,$B361,D$1)="","",INDEX(Recettes!$A$2:$O$5000,$B361,D$1)),"")</f>
        <v/>
      </c>
      <c r="E361" t="str" cm="1">
        <f t="array" aca="1" ref="E361" ca="1">IF(AND($A361&lt;&gt;"",$A361&lt;&gt;"fin"),IF(INDEX(Recettes!$A$2:$O$5000,$B361,E$1)="","",INDEX(Recettes!$A$2:$O$5000,$B361,E$1)),"")</f>
        <v/>
      </c>
      <c r="F361" t="str" cm="1">
        <f t="array" aca="1" ref="F361" ca="1">IF(AND($A361&lt;&gt;"",$A361&lt;&gt;"fin"),IF(INDEX(Recettes!$A$2:$O$5000,$B361,F$1)="","",INDEX(Recettes!$A$2:$O$5000,$B361,F$1)),"")</f>
        <v/>
      </c>
      <c r="G361" s="13" t="str" cm="1">
        <f t="array" aca="1" ref="G361" ca="1">IF(AND($A361&lt;&gt;"",$A361&lt;&gt;"fin"),IF(INDEX(Recettes!$A$2:$O$5000,$B361,G$1)="","",INDEX(Recettes!$A$2:$O$5000,$B361,G$1)),"")</f>
        <v/>
      </c>
      <c r="H361" s="11" t="str" cm="1">
        <f t="array" aca="1" ref="H361" ca="1">IF(AND($A361&lt;&gt;"",$A361&lt;&gt;"fin"),IF(INDEX(Recettes!$A$2:$O$5000,$B361,H$1)="","",INDEX(Recettes!$A$2:$O$5000,$B361,H$1)),"")</f>
        <v/>
      </c>
      <c r="I361" t="str" cm="1">
        <f t="array" aca="1" ref="I361" ca="1">IF(AND($A361&lt;&gt;"",$A361&lt;&gt;"fin"),IF(INDEX(Recettes!$A$2:$O$5000,$B361,I$1)="","",INDEX(Recettes!$A$2:$O$5000,$B361,I$1)),"")</f>
        <v/>
      </c>
      <c r="J361" s="81" t="str" cm="1">
        <f t="array" aca="1" ref="J361" ca="1">IF(AND($A361&lt;&gt;"",$A361&lt;&gt;"fin"),IF(INDEX(Recettes!$A$2:$O$5000,$B361,J$1)="","",INDEX(Recettes!$A$2:$O$5000,$B361,J$1)),"")</f>
        <v/>
      </c>
      <c r="K361" s="81" t="str" cm="1">
        <f t="array" aca="1" ref="K361" ca="1">IF(AND($A361&lt;&gt;"",$A361&lt;&gt;"fin"),IF(INDEX(Recettes!$A$2:$T$5000,$B361,K$1)="","",INDEX(Recettes!$A$2:$T$5000,$B361,K$1)),"")</f>
        <v/>
      </c>
      <c r="L361" s="81" t="str" cm="1">
        <f t="array" aca="1" ref="L361" ca="1">IF(AND($A361&lt;&gt;"",$A361&lt;&gt;"fin"),IF(INDEX(Recettes!$A$2:$T$5000,$B361,L$1)="","",INDEX(Recettes!$A$2:$T$5000,$B361,L$1)),"")</f>
        <v/>
      </c>
      <c r="M361" s="81" t="str" cm="1">
        <f t="array" aca="1" ref="M361" ca="1">IF(AND($A361&lt;&gt;"",$A361&lt;&gt;"fin"),IF(INDEX(Recettes!$A$2:$T$5000,$B361,M$1)="","",INDEX(Recettes!$A$2:$T$5000,$B361,M$1)),"")</f>
        <v/>
      </c>
      <c r="N361" s="81" t="str" cm="1">
        <f t="array" aca="1" ref="N361" ca="1">IF(AND($A361&lt;&gt;"",$A361&lt;&gt;"fin"),IF(INDEX(Recettes!$A$2:$T$5000,$B361,N$1)="","",INDEX(Recettes!$A$2:$T$5000,$B361,N$1)),"")</f>
        <v/>
      </c>
      <c r="O361" s="81" t="str" cm="1">
        <f t="array" aca="1" ref="O361" ca="1">IF(AND($A361&lt;&gt;"",$A361&lt;&gt;"fin"),IF(INDEX(Recettes!$A$2:$T$5000,$B361,O$1)="","",INDEX(Recettes!$A$2:$T$5000,$B361,O$1)),"")</f>
        <v/>
      </c>
      <c r="P361" s="81" t="str" cm="1">
        <f t="array" aca="1" ref="P361" ca="1">IF(AND($A361&lt;&gt;"",$A361&lt;&gt;"fin"),IF(INDEX(Recettes!$A$2:$T$5000,$B361,P$1)="","",INDEX(Recettes!$A$2:$T$5000,$B361,P$1)),"")</f>
        <v/>
      </c>
      <c r="Q361" s="81" t="str" cm="1">
        <f t="array" aca="1" ref="Q361" ca="1">IF(AND($A361&lt;&gt;"",$A361&lt;&gt;"fin"),IF(INDEX(Recettes!$A$2:$T$5000,$B361,Q$1)="","",INDEX(Recettes!$A$2:$T$5000,$B361,Q$1)),"")</f>
        <v/>
      </c>
      <c r="R361" s="81" t="str" cm="1">
        <f t="array" aca="1" ref="R361" ca="1">IF(AND($A361&lt;&gt;"",$A361&lt;&gt;"fin"),IF(INDEX(Recettes!$A$2:$T$5000,$B361,R$1)="","",INDEX(Recettes!$A$2:$T$5000,$B361,R$1)),"")</f>
        <v/>
      </c>
      <c r="S361" s="81" t="str" cm="1">
        <f t="array" aca="1" ref="S361" ca="1">IF(AND($A361&lt;&gt;"",$A361&lt;&gt;"fin"),IF(INDEX(Recettes!$A$2:$T$5000,$B361,S$1)="","",INDEX(Recettes!$A$2:$T$5000,$B361,S$1)),"")</f>
        <v/>
      </c>
      <c r="T361" s="81" t="str" cm="1">
        <f t="array" aca="1" ref="T361" ca="1">IF(AND($A361&lt;&gt;"",$A361&lt;&gt;"fin"),IF(INDEX(Recettes!$A$2:$T$5000,$B361,T$1)="","",INDEX(Recettes!$A$2:$T$5000,$B361,T$1)),"")</f>
        <v/>
      </c>
    </row>
    <row r="362" spans="1:20" x14ac:dyDescent="0.25">
      <c r="A362" t="str">
        <f ca="1">IF(OR(A361="",A361="fin"),"",IF(ISNA(MATCH($F$3,OFFSET(Recettes!$F$2:$F$5000,B361,0),0)),"fin",MATCH($F$3,OFFSET(Recettes!$F$2:$F$5000,B361,0),0)))</f>
        <v/>
      </c>
      <c r="B362" t="str">
        <f t="shared" ca="1" si="5"/>
        <v/>
      </c>
      <c r="D362" s="79" t="str" cm="1">
        <f t="array" aca="1" ref="D362" ca="1">IF(AND($A362&lt;&gt;"",$A362&lt;&gt;"fin"),IF(INDEX(Recettes!$A$2:$O$5000,$B362,D$1)="","",INDEX(Recettes!$A$2:$O$5000,$B362,D$1)),"")</f>
        <v/>
      </c>
      <c r="E362" t="str" cm="1">
        <f t="array" aca="1" ref="E362" ca="1">IF(AND($A362&lt;&gt;"",$A362&lt;&gt;"fin"),IF(INDEX(Recettes!$A$2:$O$5000,$B362,E$1)="","",INDEX(Recettes!$A$2:$O$5000,$B362,E$1)),"")</f>
        <v/>
      </c>
      <c r="F362" t="str" cm="1">
        <f t="array" aca="1" ref="F362" ca="1">IF(AND($A362&lt;&gt;"",$A362&lt;&gt;"fin"),IF(INDEX(Recettes!$A$2:$O$5000,$B362,F$1)="","",INDEX(Recettes!$A$2:$O$5000,$B362,F$1)),"")</f>
        <v/>
      </c>
      <c r="G362" s="13" t="str" cm="1">
        <f t="array" aca="1" ref="G362" ca="1">IF(AND($A362&lt;&gt;"",$A362&lt;&gt;"fin"),IF(INDEX(Recettes!$A$2:$O$5000,$B362,G$1)="","",INDEX(Recettes!$A$2:$O$5000,$B362,G$1)),"")</f>
        <v/>
      </c>
      <c r="H362" s="11" t="str" cm="1">
        <f t="array" aca="1" ref="H362" ca="1">IF(AND($A362&lt;&gt;"",$A362&lt;&gt;"fin"),IF(INDEX(Recettes!$A$2:$O$5000,$B362,H$1)="","",INDEX(Recettes!$A$2:$O$5000,$B362,H$1)),"")</f>
        <v/>
      </c>
      <c r="I362" t="str" cm="1">
        <f t="array" aca="1" ref="I362" ca="1">IF(AND($A362&lt;&gt;"",$A362&lt;&gt;"fin"),IF(INDEX(Recettes!$A$2:$O$5000,$B362,I$1)="","",INDEX(Recettes!$A$2:$O$5000,$B362,I$1)),"")</f>
        <v/>
      </c>
      <c r="J362" s="81" t="str" cm="1">
        <f t="array" aca="1" ref="J362" ca="1">IF(AND($A362&lt;&gt;"",$A362&lt;&gt;"fin"),IF(INDEX(Recettes!$A$2:$O$5000,$B362,J$1)="","",INDEX(Recettes!$A$2:$O$5000,$B362,J$1)),"")</f>
        <v/>
      </c>
      <c r="K362" s="81" t="str" cm="1">
        <f t="array" aca="1" ref="K362" ca="1">IF(AND($A362&lt;&gt;"",$A362&lt;&gt;"fin"),IF(INDEX(Recettes!$A$2:$T$5000,$B362,K$1)="","",INDEX(Recettes!$A$2:$T$5000,$B362,K$1)),"")</f>
        <v/>
      </c>
      <c r="L362" s="81" t="str" cm="1">
        <f t="array" aca="1" ref="L362" ca="1">IF(AND($A362&lt;&gt;"",$A362&lt;&gt;"fin"),IF(INDEX(Recettes!$A$2:$T$5000,$B362,L$1)="","",INDEX(Recettes!$A$2:$T$5000,$B362,L$1)),"")</f>
        <v/>
      </c>
      <c r="M362" s="81" t="str" cm="1">
        <f t="array" aca="1" ref="M362" ca="1">IF(AND($A362&lt;&gt;"",$A362&lt;&gt;"fin"),IF(INDEX(Recettes!$A$2:$T$5000,$B362,M$1)="","",INDEX(Recettes!$A$2:$T$5000,$B362,M$1)),"")</f>
        <v/>
      </c>
      <c r="N362" s="81" t="str" cm="1">
        <f t="array" aca="1" ref="N362" ca="1">IF(AND($A362&lt;&gt;"",$A362&lt;&gt;"fin"),IF(INDEX(Recettes!$A$2:$T$5000,$B362,N$1)="","",INDEX(Recettes!$A$2:$T$5000,$B362,N$1)),"")</f>
        <v/>
      </c>
      <c r="O362" s="81" t="str" cm="1">
        <f t="array" aca="1" ref="O362" ca="1">IF(AND($A362&lt;&gt;"",$A362&lt;&gt;"fin"),IF(INDEX(Recettes!$A$2:$T$5000,$B362,O$1)="","",INDEX(Recettes!$A$2:$T$5000,$B362,O$1)),"")</f>
        <v/>
      </c>
      <c r="P362" s="81" t="str" cm="1">
        <f t="array" aca="1" ref="P362" ca="1">IF(AND($A362&lt;&gt;"",$A362&lt;&gt;"fin"),IF(INDEX(Recettes!$A$2:$T$5000,$B362,P$1)="","",INDEX(Recettes!$A$2:$T$5000,$B362,P$1)),"")</f>
        <v/>
      </c>
      <c r="Q362" s="81" t="str" cm="1">
        <f t="array" aca="1" ref="Q362" ca="1">IF(AND($A362&lt;&gt;"",$A362&lt;&gt;"fin"),IF(INDEX(Recettes!$A$2:$T$5000,$B362,Q$1)="","",INDEX(Recettes!$A$2:$T$5000,$B362,Q$1)),"")</f>
        <v/>
      </c>
      <c r="R362" s="81" t="str" cm="1">
        <f t="array" aca="1" ref="R362" ca="1">IF(AND($A362&lt;&gt;"",$A362&lt;&gt;"fin"),IF(INDEX(Recettes!$A$2:$T$5000,$B362,R$1)="","",INDEX(Recettes!$A$2:$T$5000,$B362,R$1)),"")</f>
        <v/>
      </c>
      <c r="S362" s="81" t="str" cm="1">
        <f t="array" aca="1" ref="S362" ca="1">IF(AND($A362&lt;&gt;"",$A362&lt;&gt;"fin"),IF(INDEX(Recettes!$A$2:$T$5000,$B362,S$1)="","",INDEX(Recettes!$A$2:$T$5000,$B362,S$1)),"")</f>
        <v/>
      </c>
      <c r="T362" s="81" t="str" cm="1">
        <f t="array" aca="1" ref="T362" ca="1">IF(AND($A362&lt;&gt;"",$A362&lt;&gt;"fin"),IF(INDEX(Recettes!$A$2:$T$5000,$B362,T$1)="","",INDEX(Recettes!$A$2:$T$5000,$B362,T$1)),"")</f>
        <v/>
      </c>
    </row>
    <row r="363" spans="1:20" x14ac:dyDescent="0.25">
      <c r="A363" t="str">
        <f ca="1">IF(OR(A362="",A362="fin"),"",IF(ISNA(MATCH($F$3,OFFSET(Recettes!$F$2:$F$5000,B362,0),0)),"fin",MATCH($F$3,OFFSET(Recettes!$F$2:$F$5000,B362,0),0)))</f>
        <v/>
      </c>
      <c r="B363" t="str">
        <f t="shared" ca="1" si="5"/>
        <v/>
      </c>
      <c r="D363" s="79" t="str" cm="1">
        <f t="array" aca="1" ref="D363" ca="1">IF(AND($A363&lt;&gt;"",$A363&lt;&gt;"fin"),IF(INDEX(Recettes!$A$2:$O$5000,$B363,D$1)="","",INDEX(Recettes!$A$2:$O$5000,$B363,D$1)),"")</f>
        <v/>
      </c>
      <c r="E363" t="str" cm="1">
        <f t="array" aca="1" ref="E363" ca="1">IF(AND($A363&lt;&gt;"",$A363&lt;&gt;"fin"),IF(INDEX(Recettes!$A$2:$O$5000,$B363,E$1)="","",INDEX(Recettes!$A$2:$O$5000,$B363,E$1)),"")</f>
        <v/>
      </c>
      <c r="F363" t="str" cm="1">
        <f t="array" aca="1" ref="F363" ca="1">IF(AND($A363&lt;&gt;"",$A363&lt;&gt;"fin"),IF(INDEX(Recettes!$A$2:$O$5000,$B363,F$1)="","",INDEX(Recettes!$A$2:$O$5000,$B363,F$1)),"")</f>
        <v/>
      </c>
      <c r="G363" s="13" t="str" cm="1">
        <f t="array" aca="1" ref="G363" ca="1">IF(AND($A363&lt;&gt;"",$A363&lt;&gt;"fin"),IF(INDEX(Recettes!$A$2:$O$5000,$B363,G$1)="","",INDEX(Recettes!$A$2:$O$5000,$B363,G$1)),"")</f>
        <v/>
      </c>
      <c r="H363" s="11" t="str" cm="1">
        <f t="array" aca="1" ref="H363" ca="1">IF(AND($A363&lt;&gt;"",$A363&lt;&gt;"fin"),IF(INDEX(Recettes!$A$2:$O$5000,$B363,H$1)="","",INDEX(Recettes!$A$2:$O$5000,$B363,H$1)),"")</f>
        <v/>
      </c>
      <c r="I363" t="str" cm="1">
        <f t="array" aca="1" ref="I363" ca="1">IF(AND($A363&lt;&gt;"",$A363&lt;&gt;"fin"),IF(INDEX(Recettes!$A$2:$O$5000,$B363,I$1)="","",INDEX(Recettes!$A$2:$O$5000,$B363,I$1)),"")</f>
        <v/>
      </c>
      <c r="J363" s="81" t="str" cm="1">
        <f t="array" aca="1" ref="J363" ca="1">IF(AND($A363&lt;&gt;"",$A363&lt;&gt;"fin"),IF(INDEX(Recettes!$A$2:$O$5000,$B363,J$1)="","",INDEX(Recettes!$A$2:$O$5000,$B363,J$1)),"")</f>
        <v/>
      </c>
      <c r="K363" s="81" t="str" cm="1">
        <f t="array" aca="1" ref="K363" ca="1">IF(AND($A363&lt;&gt;"",$A363&lt;&gt;"fin"),IF(INDEX(Recettes!$A$2:$T$5000,$B363,K$1)="","",INDEX(Recettes!$A$2:$T$5000,$B363,K$1)),"")</f>
        <v/>
      </c>
      <c r="L363" s="81" t="str" cm="1">
        <f t="array" aca="1" ref="L363" ca="1">IF(AND($A363&lt;&gt;"",$A363&lt;&gt;"fin"),IF(INDEX(Recettes!$A$2:$T$5000,$B363,L$1)="","",INDEX(Recettes!$A$2:$T$5000,$B363,L$1)),"")</f>
        <v/>
      </c>
      <c r="M363" s="81" t="str" cm="1">
        <f t="array" aca="1" ref="M363" ca="1">IF(AND($A363&lt;&gt;"",$A363&lt;&gt;"fin"),IF(INDEX(Recettes!$A$2:$T$5000,$B363,M$1)="","",INDEX(Recettes!$A$2:$T$5000,$B363,M$1)),"")</f>
        <v/>
      </c>
      <c r="N363" s="81" t="str" cm="1">
        <f t="array" aca="1" ref="N363" ca="1">IF(AND($A363&lt;&gt;"",$A363&lt;&gt;"fin"),IF(INDEX(Recettes!$A$2:$T$5000,$B363,N$1)="","",INDEX(Recettes!$A$2:$T$5000,$B363,N$1)),"")</f>
        <v/>
      </c>
      <c r="O363" s="81" t="str" cm="1">
        <f t="array" aca="1" ref="O363" ca="1">IF(AND($A363&lt;&gt;"",$A363&lt;&gt;"fin"),IF(INDEX(Recettes!$A$2:$T$5000,$B363,O$1)="","",INDEX(Recettes!$A$2:$T$5000,$B363,O$1)),"")</f>
        <v/>
      </c>
      <c r="P363" s="81" t="str" cm="1">
        <f t="array" aca="1" ref="P363" ca="1">IF(AND($A363&lt;&gt;"",$A363&lt;&gt;"fin"),IF(INDEX(Recettes!$A$2:$T$5000,$B363,P$1)="","",INDEX(Recettes!$A$2:$T$5000,$B363,P$1)),"")</f>
        <v/>
      </c>
      <c r="Q363" s="81" t="str" cm="1">
        <f t="array" aca="1" ref="Q363" ca="1">IF(AND($A363&lt;&gt;"",$A363&lt;&gt;"fin"),IF(INDEX(Recettes!$A$2:$T$5000,$B363,Q$1)="","",INDEX(Recettes!$A$2:$T$5000,$B363,Q$1)),"")</f>
        <v/>
      </c>
      <c r="R363" s="81" t="str" cm="1">
        <f t="array" aca="1" ref="R363" ca="1">IF(AND($A363&lt;&gt;"",$A363&lt;&gt;"fin"),IF(INDEX(Recettes!$A$2:$T$5000,$B363,R$1)="","",INDEX(Recettes!$A$2:$T$5000,$B363,R$1)),"")</f>
        <v/>
      </c>
      <c r="S363" s="81" t="str" cm="1">
        <f t="array" aca="1" ref="S363" ca="1">IF(AND($A363&lt;&gt;"",$A363&lt;&gt;"fin"),IF(INDEX(Recettes!$A$2:$T$5000,$B363,S$1)="","",INDEX(Recettes!$A$2:$T$5000,$B363,S$1)),"")</f>
        <v/>
      </c>
      <c r="T363" s="81" t="str" cm="1">
        <f t="array" aca="1" ref="T363" ca="1">IF(AND($A363&lt;&gt;"",$A363&lt;&gt;"fin"),IF(INDEX(Recettes!$A$2:$T$5000,$B363,T$1)="","",INDEX(Recettes!$A$2:$T$5000,$B363,T$1)),"")</f>
        <v/>
      </c>
    </row>
    <row r="364" spans="1:20" x14ac:dyDescent="0.25">
      <c r="A364" t="str">
        <f ca="1">IF(OR(A363="",A363="fin"),"",IF(ISNA(MATCH($F$3,OFFSET(Recettes!$F$2:$F$5000,B363,0),0)),"fin",MATCH($F$3,OFFSET(Recettes!$F$2:$F$5000,B363,0),0)))</f>
        <v/>
      </c>
      <c r="B364" t="str">
        <f t="shared" ca="1" si="5"/>
        <v/>
      </c>
      <c r="D364" s="79" t="str" cm="1">
        <f t="array" aca="1" ref="D364" ca="1">IF(AND($A364&lt;&gt;"",$A364&lt;&gt;"fin"),IF(INDEX(Recettes!$A$2:$O$5000,$B364,D$1)="","",INDEX(Recettes!$A$2:$O$5000,$B364,D$1)),"")</f>
        <v/>
      </c>
      <c r="E364" t="str" cm="1">
        <f t="array" aca="1" ref="E364" ca="1">IF(AND($A364&lt;&gt;"",$A364&lt;&gt;"fin"),IF(INDEX(Recettes!$A$2:$O$5000,$B364,E$1)="","",INDEX(Recettes!$A$2:$O$5000,$B364,E$1)),"")</f>
        <v/>
      </c>
      <c r="F364" t="str" cm="1">
        <f t="array" aca="1" ref="F364" ca="1">IF(AND($A364&lt;&gt;"",$A364&lt;&gt;"fin"),IF(INDEX(Recettes!$A$2:$O$5000,$B364,F$1)="","",INDEX(Recettes!$A$2:$O$5000,$B364,F$1)),"")</f>
        <v/>
      </c>
      <c r="G364" s="13" t="str" cm="1">
        <f t="array" aca="1" ref="G364" ca="1">IF(AND($A364&lt;&gt;"",$A364&lt;&gt;"fin"),IF(INDEX(Recettes!$A$2:$O$5000,$B364,G$1)="","",INDEX(Recettes!$A$2:$O$5000,$B364,G$1)),"")</f>
        <v/>
      </c>
      <c r="H364" s="11" t="str" cm="1">
        <f t="array" aca="1" ref="H364" ca="1">IF(AND($A364&lt;&gt;"",$A364&lt;&gt;"fin"),IF(INDEX(Recettes!$A$2:$O$5000,$B364,H$1)="","",INDEX(Recettes!$A$2:$O$5000,$B364,H$1)),"")</f>
        <v/>
      </c>
      <c r="I364" t="str" cm="1">
        <f t="array" aca="1" ref="I364" ca="1">IF(AND($A364&lt;&gt;"",$A364&lt;&gt;"fin"),IF(INDEX(Recettes!$A$2:$O$5000,$B364,I$1)="","",INDEX(Recettes!$A$2:$O$5000,$B364,I$1)),"")</f>
        <v/>
      </c>
      <c r="J364" s="81" t="str" cm="1">
        <f t="array" aca="1" ref="J364" ca="1">IF(AND($A364&lt;&gt;"",$A364&lt;&gt;"fin"),IF(INDEX(Recettes!$A$2:$O$5000,$B364,J$1)="","",INDEX(Recettes!$A$2:$O$5000,$B364,J$1)),"")</f>
        <v/>
      </c>
      <c r="K364" s="81" t="str" cm="1">
        <f t="array" aca="1" ref="K364" ca="1">IF(AND($A364&lt;&gt;"",$A364&lt;&gt;"fin"),IF(INDEX(Recettes!$A$2:$T$5000,$B364,K$1)="","",INDEX(Recettes!$A$2:$T$5000,$B364,K$1)),"")</f>
        <v/>
      </c>
      <c r="L364" s="81" t="str" cm="1">
        <f t="array" aca="1" ref="L364" ca="1">IF(AND($A364&lt;&gt;"",$A364&lt;&gt;"fin"),IF(INDEX(Recettes!$A$2:$T$5000,$B364,L$1)="","",INDEX(Recettes!$A$2:$T$5000,$B364,L$1)),"")</f>
        <v/>
      </c>
      <c r="M364" s="81" t="str" cm="1">
        <f t="array" aca="1" ref="M364" ca="1">IF(AND($A364&lt;&gt;"",$A364&lt;&gt;"fin"),IF(INDEX(Recettes!$A$2:$T$5000,$B364,M$1)="","",INDEX(Recettes!$A$2:$T$5000,$B364,M$1)),"")</f>
        <v/>
      </c>
      <c r="N364" s="81" t="str" cm="1">
        <f t="array" aca="1" ref="N364" ca="1">IF(AND($A364&lt;&gt;"",$A364&lt;&gt;"fin"),IF(INDEX(Recettes!$A$2:$T$5000,$B364,N$1)="","",INDEX(Recettes!$A$2:$T$5000,$B364,N$1)),"")</f>
        <v/>
      </c>
      <c r="O364" s="81" t="str" cm="1">
        <f t="array" aca="1" ref="O364" ca="1">IF(AND($A364&lt;&gt;"",$A364&lt;&gt;"fin"),IF(INDEX(Recettes!$A$2:$T$5000,$B364,O$1)="","",INDEX(Recettes!$A$2:$T$5000,$B364,O$1)),"")</f>
        <v/>
      </c>
      <c r="P364" s="81" t="str" cm="1">
        <f t="array" aca="1" ref="P364" ca="1">IF(AND($A364&lt;&gt;"",$A364&lt;&gt;"fin"),IF(INDEX(Recettes!$A$2:$T$5000,$B364,P$1)="","",INDEX(Recettes!$A$2:$T$5000,$B364,P$1)),"")</f>
        <v/>
      </c>
      <c r="Q364" s="81" t="str" cm="1">
        <f t="array" aca="1" ref="Q364" ca="1">IF(AND($A364&lt;&gt;"",$A364&lt;&gt;"fin"),IF(INDEX(Recettes!$A$2:$T$5000,$B364,Q$1)="","",INDEX(Recettes!$A$2:$T$5000,$B364,Q$1)),"")</f>
        <v/>
      </c>
      <c r="R364" s="81" t="str" cm="1">
        <f t="array" aca="1" ref="R364" ca="1">IF(AND($A364&lt;&gt;"",$A364&lt;&gt;"fin"),IF(INDEX(Recettes!$A$2:$T$5000,$B364,R$1)="","",INDEX(Recettes!$A$2:$T$5000,$B364,R$1)),"")</f>
        <v/>
      </c>
      <c r="S364" s="81" t="str" cm="1">
        <f t="array" aca="1" ref="S364" ca="1">IF(AND($A364&lt;&gt;"",$A364&lt;&gt;"fin"),IF(INDEX(Recettes!$A$2:$T$5000,$B364,S$1)="","",INDEX(Recettes!$A$2:$T$5000,$B364,S$1)),"")</f>
        <v/>
      </c>
      <c r="T364" s="81" t="str" cm="1">
        <f t="array" aca="1" ref="T364" ca="1">IF(AND($A364&lt;&gt;"",$A364&lt;&gt;"fin"),IF(INDEX(Recettes!$A$2:$T$5000,$B364,T$1)="","",INDEX(Recettes!$A$2:$T$5000,$B364,T$1)),"")</f>
        <v/>
      </c>
    </row>
    <row r="365" spans="1:20" x14ac:dyDescent="0.25">
      <c r="A365" t="str">
        <f ca="1">IF(OR(A364="",A364="fin"),"",IF(ISNA(MATCH($F$3,OFFSET(Recettes!$F$2:$F$5000,B364,0),0)),"fin",MATCH($F$3,OFFSET(Recettes!$F$2:$F$5000,B364,0),0)))</f>
        <v/>
      </c>
      <c r="B365" t="str">
        <f t="shared" ca="1" si="5"/>
        <v/>
      </c>
      <c r="D365" s="79" t="str" cm="1">
        <f t="array" aca="1" ref="D365" ca="1">IF(AND($A365&lt;&gt;"",$A365&lt;&gt;"fin"),IF(INDEX(Recettes!$A$2:$O$5000,$B365,D$1)="","",INDEX(Recettes!$A$2:$O$5000,$B365,D$1)),"")</f>
        <v/>
      </c>
      <c r="E365" t="str" cm="1">
        <f t="array" aca="1" ref="E365" ca="1">IF(AND($A365&lt;&gt;"",$A365&lt;&gt;"fin"),IF(INDEX(Recettes!$A$2:$O$5000,$B365,E$1)="","",INDEX(Recettes!$A$2:$O$5000,$B365,E$1)),"")</f>
        <v/>
      </c>
      <c r="F365" t="str" cm="1">
        <f t="array" aca="1" ref="F365" ca="1">IF(AND($A365&lt;&gt;"",$A365&lt;&gt;"fin"),IF(INDEX(Recettes!$A$2:$O$5000,$B365,F$1)="","",INDEX(Recettes!$A$2:$O$5000,$B365,F$1)),"")</f>
        <v/>
      </c>
      <c r="G365" s="13" t="str" cm="1">
        <f t="array" aca="1" ref="G365" ca="1">IF(AND($A365&lt;&gt;"",$A365&lt;&gt;"fin"),IF(INDEX(Recettes!$A$2:$O$5000,$B365,G$1)="","",INDEX(Recettes!$A$2:$O$5000,$B365,G$1)),"")</f>
        <v/>
      </c>
      <c r="H365" s="11" t="str" cm="1">
        <f t="array" aca="1" ref="H365" ca="1">IF(AND($A365&lt;&gt;"",$A365&lt;&gt;"fin"),IF(INDEX(Recettes!$A$2:$O$5000,$B365,H$1)="","",INDEX(Recettes!$A$2:$O$5000,$B365,H$1)),"")</f>
        <v/>
      </c>
      <c r="I365" t="str" cm="1">
        <f t="array" aca="1" ref="I365" ca="1">IF(AND($A365&lt;&gt;"",$A365&lt;&gt;"fin"),IF(INDEX(Recettes!$A$2:$O$5000,$B365,I$1)="","",INDEX(Recettes!$A$2:$O$5000,$B365,I$1)),"")</f>
        <v/>
      </c>
      <c r="J365" s="81" t="str" cm="1">
        <f t="array" aca="1" ref="J365" ca="1">IF(AND($A365&lt;&gt;"",$A365&lt;&gt;"fin"),IF(INDEX(Recettes!$A$2:$O$5000,$B365,J$1)="","",INDEX(Recettes!$A$2:$O$5000,$B365,J$1)),"")</f>
        <v/>
      </c>
      <c r="K365" s="81" t="str" cm="1">
        <f t="array" aca="1" ref="K365" ca="1">IF(AND($A365&lt;&gt;"",$A365&lt;&gt;"fin"),IF(INDEX(Recettes!$A$2:$T$5000,$B365,K$1)="","",INDEX(Recettes!$A$2:$T$5000,$B365,K$1)),"")</f>
        <v/>
      </c>
      <c r="L365" s="81" t="str" cm="1">
        <f t="array" aca="1" ref="L365" ca="1">IF(AND($A365&lt;&gt;"",$A365&lt;&gt;"fin"),IF(INDEX(Recettes!$A$2:$T$5000,$B365,L$1)="","",INDEX(Recettes!$A$2:$T$5000,$B365,L$1)),"")</f>
        <v/>
      </c>
      <c r="M365" s="81" t="str" cm="1">
        <f t="array" aca="1" ref="M365" ca="1">IF(AND($A365&lt;&gt;"",$A365&lt;&gt;"fin"),IF(INDEX(Recettes!$A$2:$T$5000,$B365,M$1)="","",INDEX(Recettes!$A$2:$T$5000,$B365,M$1)),"")</f>
        <v/>
      </c>
      <c r="N365" s="81" t="str" cm="1">
        <f t="array" aca="1" ref="N365" ca="1">IF(AND($A365&lt;&gt;"",$A365&lt;&gt;"fin"),IF(INDEX(Recettes!$A$2:$T$5000,$B365,N$1)="","",INDEX(Recettes!$A$2:$T$5000,$B365,N$1)),"")</f>
        <v/>
      </c>
      <c r="O365" s="81" t="str" cm="1">
        <f t="array" aca="1" ref="O365" ca="1">IF(AND($A365&lt;&gt;"",$A365&lt;&gt;"fin"),IF(INDEX(Recettes!$A$2:$T$5000,$B365,O$1)="","",INDEX(Recettes!$A$2:$T$5000,$B365,O$1)),"")</f>
        <v/>
      </c>
      <c r="P365" s="81" t="str" cm="1">
        <f t="array" aca="1" ref="P365" ca="1">IF(AND($A365&lt;&gt;"",$A365&lt;&gt;"fin"),IF(INDEX(Recettes!$A$2:$T$5000,$B365,P$1)="","",INDEX(Recettes!$A$2:$T$5000,$B365,P$1)),"")</f>
        <v/>
      </c>
      <c r="Q365" s="81" t="str" cm="1">
        <f t="array" aca="1" ref="Q365" ca="1">IF(AND($A365&lt;&gt;"",$A365&lt;&gt;"fin"),IF(INDEX(Recettes!$A$2:$T$5000,$B365,Q$1)="","",INDEX(Recettes!$A$2:$T$5000,$B365,Q$1)),"")</f>
        <v/>
      </c>
      <c r="R365" s="81" t="str" cm="1">
        <f t="array" aca="1" ref="R365" ca="1">IF(AND($A365&lt;&gt;"",$A365&lt;&gt;"fin"),IF(INDEX(Recettes!$A$2:$T$5000,$B365,R$1)="","",INDEX(Recettes!$A$2:$T$5000,$B365,R$1)),"")</f>
        <v/>
      </c>
      <c r="S365" s="81" t="str" cm="1">
        <f t="array" aca="1" ref="S365" ca="1">IF(AND($A365&lt;&gt;"",$A365&lt;&gt;"fin"),IF(INDEX(Recettes!$A$2:$T$5000,$B365,S$1)="","",INDEX(Recettes!$A$2:$T$5000,$B365,S$1)),"")</f>
        <v/>
      </c>
      <c r="T365" s="81" t="str" cm="1">
        <f t="array" aca="1" ref="T365" ca="1">IF(AND($A365&lt;&gt;"",$A365&lt;&gt;"fin"),IF(INDEX(Recettes!$A$2:$T$5000,$B365,T$1)="","",INDEX(Recettes!$A$2:$T$5000,$B365,T$1)),"")</f>
        <v/>
      </c>
    </row>
    <row r="366" spans="1:20" x14ac:dyDescent="0.25">
      <c r="A366" t="str">
        <f ca="1">IF(OR(A365="",A365="fin"),"",IF(ISNA(MATCH($F$3,OFFSET(Recettes!$F$2:$F$5000,B365,0),0)),"fin",MATCH($F$3,OFFSET(Recettes!$F$2:$F$5000,B365,0),0)))</f>
        <v/>
      </c>
      <c r="B366" t="str">
        <f t="shared" ca="1" si="5"/>
        <v/>
      </c>
      <c r="D366" s="79" t="str" cm="1">
        <f t="array" aca="1" ref="D366" ca="1">IF(AND($A366&lt;&gt;"",$A366&lt;&gt;"fin"),IF(INDEX(Recettes!$A$2:$O$5000,$B366,D$1)="","",INDEX(Recettes!$A$2:$O$5000,$B366,D$1)),"")</f>
        <v/>
      </c>
      <c r="E366" t="str" cm="1">
        <f t="array" aca="1" ref="E366" ca="1">IF(AND($A366&lt;&gt;"",$A366&lt;&gt;"fin"),IF(INDEX(Recettes!$A$2:$O$5000,$B366,E$1)="","",INDEX(Recettes!$A$2:$O$5000,$B366,E$1)),"")</f>
        <v/>
      </c>
      <c r="F366" t="str" cm="1">
        <f t="array" aca="1" ref="F366" ca="1">IF(AND($A366&lt;&gt;"",$A366&lt;&gt;"fin"),IF(INDEX(Recettes!$A$2:$O$5000,$B366,F$1)="","",INDEX(Recettes!$A$2:$O$5000,$B366,F$1)),"")</f>
        <v/>
      </c>
      <c r="G366" s="13" t="str" cm="1">
        <f t="array" aca="1" ref="G366" ca="1">IF(AND($A366&lt;&gt;"",$A366&lt;&gt;"fin"),IF(INDEX(Recettes!$A$2:$O$5000,$B366,G$1)="","",INDEX(Recettes!$A$2:$O$5000,$B366,G$1)),"")</f>
        <v/>
      </c>
      <c r="H366" s="11" t="str" cm="1">
        <f t="array" aca="1" ref="H366" ca="1">IF(AND($A366&lt;&gt;"",$A366&lt;&gt;"fin"),IF(INDEX(Recettes!$A$2:$O$5000,$B366,H$1)="","",INDEX(Recettes!$A$2:$O$5000,$B366,H$1)),"")</f>
        <v/>
      </c>
      <c r="I366" t="str" cm="1">
        <f t="array" aca="1" ref="I366" ca="1">IF(AND($A366&lt;&gt;"",$A366&lt;&gt;"fin"),IF(INDEX(Recettes!$A$2:$O$5000,$B366,I$1)="","",INDEX(Recettes!$A$2:$O$5000,$B366,I$1)),"")</f>
        <v/>
      </c>
      <c r="J366" s="81" t="str" cm="1">
        <f t="array" aca="1" ref="J366" ca="1">IF(AND($A366&lt;&gt;"",$A366&lt;&gt;"fin"),IF(INDEX(Recettes!$A$2:$O$5000,$B366,J$1)="","",INDEX(Recettes!$A$2:$O$5000,$B366,J$1)),"")</f>
        <v/>
      </c>
      <c r="K366" s="81" t="str" cm="1">
        <f t="array" aca="1" ref="K366" ca="1">IF(AND($A366&lt;&gt;"",$A366&lt;&gt;"fin"),IF(INDEX(Recettes!$A$2:$T$5000,$B366,K$1)="","",INDEX(Recettes!$A$2:$T$5000,$B366,K$1)),"")</f>
        <v/>
      </c>
      <c r="L366" s="81" t="str" cm="1">
        <f t="array" aca="1" ref="L366" ca="1">IF(AND($A366&lt;&gt;"",$A366&lt;&gt;"fin"),IF(INDEX(Recettes!$A$2:$T$5000,$B366,L$1)="","",INDEX(Recettes!$A$2:$T$5000,$B366,L$1)),"")</f>
        <v/>
      </c>
      <c r="M366" s="81" t="str" cm="1">
        <f t="array" aca="1" ref="M366" ca="1">IF(AND($A366&lt;&gt;"",$A366&lt;&gt;"fin"),IF(INDEX(Recettes!$A$2:$T$5000,$B366,M$1)="","",INDEX(Recettes!$A$2:$T$5000,$B366,M$1)),"")</f>
        <v/>
      </c>
      <c r="N366" s="81" t="str" cm="1">
        <f t="array" aca="1" ref="N366" ca="1">IF(AND($A366&lt;&gt;"",$A366&lt;&gt;"fin"),IF(INDEX(Recettes!$A$2:$T$5000,$B366,N$1)="","",INDEX(Recettes!$A$2:$T$5000,$B366,N$1)),"")</f>
        <v/>
      </c>
      <c r="O366" s="81" t="str" cm="1">
        <f t="array" aca="1" ref="O366" ca="1">IF(AND($A366&lt;&gt;"",$A366&lt;&gt;"fin"),IF(INDEX(Recettes!$A$2:$T$5000,$B366,O$1)="","",INDEX(Recettes!$A$2:$T$5000,$B366,O$1)),"")</f>
        <v/>
      </c>
      <c r="P366" s="81" t="str" cm="1">
        <f t="array" aca="1" ref="P366" ca="1">IF(AND($A366&lt;&gt;"",$A366&lt;&gt;"fin"),IF(INDEX(Recettes!$A$2:$T$5000,$B366,P$1)="","",INDEX(Recettes!$A$2:$T$5000,$B366,P$1)),"")</f>
        <v/>
      </c>
      <c r="Q366" s="81" t="str" cm="1">
        <f t="array" aca="1" ref="Q366" ca="1">IF(AND($A366&lt;&gt;"",$A366&lt;&gt;"fin"),IF(INDEX(Recettes!$A$2:$T$5000,$B366,Q$1)="","",INDEX(Recettes!$A$2:$T$5000,$B366,Q$1)),"")</f>
        <v/>
      </c>
      <c r="R366" s="81" t="str" cm="1">
        <f t="array" aca="1" ref="R366" ca="1">IF(AND($A366&lt;&gt;"",$A366&lt;&gt;"fin"),IF(INDEX(Recettes!$A$2:$T$5000,$B366,R$1)="","",INDEX(Recettes!$A$2:$T$5000,$B366,R$1)),"")</f>
        <v/>
      </c>
      <c r="S366" s="81" t="str" cm="1">
        <f t="array" aca="1" ref="S366" ca="1">IF(AND($A366&lt;&gt;"",$A366&lt;&gt;"fin"),IF(INDEX(Recettes!$A$2:$T$5000,$B366,S$1)="","",INDEX(Recettes!$A$2:$T$5000,$B366,S$1)),"")</f>
        <v/>
      </c>
      <c r="T366" s="81" t="str" cm="1">
        <f t="array" aca="1" ref="T366" ca="1">IF(AND($A366&lt;&gt;"",$A366&lt;&gt;"fin"),IF(INDEX(Recettes!$A$2:$T$5000,$B366,T$1)="","",INDEX(Recettes!$A$2:$T$5000,$B366,T$1)),"")</f>
        <v/>
      </c>
    </row>
    <row r="367" spans="1:20" x14ac:dyDescent="0.25">
      <c r="A367" t="str">
        <f ca="1">IF(OR(A366="",A366="fin"),"",IF(ISNA(MATCH($F$3,OFFSET(Recettes!$F$2:$F$5000,B366,0),0)),"fin",MATCH($F$3,OFFSET(Recettes!$F$2:$F$5000,B366,0),0)))</f>
        <v/>
      </c>
      <c r="B367" t="str">
        <f t="shared" ca="1" si="5"/>
        <v/>
      </c>
      <c r="D367" s="79" t="str" cm="1">
        <f t="array" aca="1" ref="D367" ca="1">IF(AND($A367&lt;&gt;"",$A367&lt;&gt;"fin"),IF(INDEX(Recettes!$A$2:$O$5000,$B367,D$1)="","",INDEX(Recettes!$A$2:$O$5000,$B367,D$1)),"")</f>
        <v/>
      </c>
      <c r="E367" t="str" cm="1">
        <f t="array" aca="1" ref="E367" ca="1">IF(AND($A367&lt;&gt;"",$A367&lt;&gt;"fin"),IF(INDEX(Recettes!$A$2:$O$5000,$B367,E$1)="","",INDEX(Recettes!$A$2:$O$5000,$B367,E$1)),"")</f>
        <v/>
      </c>
      <c r="F367" t="str" cm="1">
        <f t="array" aca="1" ref="F367" ca="1">IF(AND($A367&lt;&gt;"",$A367&lt;&gt;"fin"),IF(INDEX(Recettes!$A$2:$O$5000,$B367,F$1)="","",INDEX(Recettes!$A$2:$O$5000,$B367,F$1)),"")</f>
        <v/>
      </c>
      <c r="G367" s="13" t="str" cm="1">
        <f t="array" aca="1" ref="G367" ca="1">IF(AND($A367&lt;&gt;"",$A367&lt;&gt;"fin"),IF(INDEX(Recettes!$A$2:$O$5000,$B367,G$1)="","",INDEX(Recettes!$A$2:$O$5000,$B367,G$1)),"")</f>
        <v/>
      </c>
      <c r="H367" s="11" t="str" cm="1">
        <f t="array" aca="1" ref="H367" ca="1">IF(AND($A367&lt;&gt;"",$A367&lt;&gt;"fin"),IF(INDEX(Recettes!$A$2:$O$5000,$B367,H$1)="","",INDEX(Recettes!$A$2:$O$5000,$B367,H$1)),"")</f>
        <v/>
      </c>
      <c r="I367" t="str" cm="1">
        <f t="array" aca="1" ref="I367" ca="1">IF(AND($A367&lt;&gt;"",$A367&lt;&gt;"fin"),IF(INDEX(Recettes!$A$2:$O$5000,$B367,I$1)="","",INDEX(Recettes!$A$2:$O$5000,$B367,I$1)),"")</f>
        <v/>
      </c>
      <c r="J367" s="81" t="str" cm="1">
        <f t="array" aca="1" ref="J367" ca="1">IF(AND($A367&lt;&gt;"",$A367&lt;&gt;"fin"),IF(INDEX(Recettes!$A$2:$O$5000,$B367,J$1)="","",INDEX(Recettes!$A$2:$O$5000,$B367,J$1)),"")</f>
        <v/>
      </c>
      <c r="K367" s="81" t="str" cm="1">
        <f t="array" aca="1" ref="K367" ca="1">IF(AND($A367&lt;&gt;"",$A367&lt;&gt;"fin"),IF(INDEX(Recettes!$A$2:$T$5000,$B367,K$1)="","",INDEX(Recettes!$A$2:$T$5000,$B367,K$1)),"")</f>
        <v/>
      </c>
      <c r="L367" s="81" t="str" cm="1">
        <f t="array" aca="1" ref="L367" ca="1">IF(AND($A367&lt;&gt;"",$A367&lt;&gt;"fin"),IF(INDEX(Recettes!$A$2:$T$5000,$B367,L$1)="","",INDEX(Recettes!$A$2:$T$5000,$B367,L$1)),"")</f>
        <v/>
      </c>
      <c r="M367" s="81" t="str" cm="1">
        <f t="array" aca="1" ref="M367" ca="1">IF(AND($A367&lt;&gt;"",$A367&lt;&gt;"fin"),IF(INDEX(Recettes!$A$2:$T$5000,$B367,M$1)="","",INDEX(Recettes!$A$2:$T$5000,$B367,M$1)),"")</f>
        <v/>
      </c>
      <c r="N367" s="81" t="str" cm="1">
        <f t="array" aca="1" ref="N367" ca="1">IF(AND($A367&lt;&gt;"",$A367&lt;&gt;"fin"),IF(INDEX(Recettes!$A$2:$T$5000,$B367,N$1)="","",INDEX(Recettes!$A$2:$T$5000,$B367,N$1)),"")</f>
        <v/>
      </c>
      <c r="O367" s="81" t="str" cm="1">
        <f t="array" aca="1" ref="O367" ca="1">IF(AND($A367&lt;&gt;"",$A367&lt;&gt;"fin"),IF(INDEX(Recettes!$A$2:$T$5000,$B367,O$1)="","",INDEX(Recettes!$A$2:$T$5000,$B367,O$1)),"")</f>
        <v/>
      </c>
      <c r="P367" s="81" t="str" cm="1">
        <f t="array" aca="1" ref="P367" ca="1">IF(AND($A367&lt;&gt;"",$A367&lt;&gt;"fin"),IF(INDEX(Recettes!$A$2:$T$5000,$B367,P$1)="","",INDEX(Recettes!$A$2:$T$5000,$B367,P$1)),"")</f>
        <v/>
      </c>
      <c r="Q367" s="81" t="str" cm="1">
        <f t="array" aca="1" ref="Q367" ca="1">IF(AND($A367&lt;&gt;"",$A367&lt;&gt;"fin"),IF(INDEX(Recettes!$A$2:$T$5000,$B367,Q$1)="","",INDEX(Recettes!$A$2:$T$5000,$B367,Q$1)),"")</f>
        <v/>
      </c>
      <c r="R367" s="81" t="str" cm="1">
        <f t="array" aca="1" ref="R367" ca="1">IF(AND($A367&lt;&gt;"",$A367&lt;&gt;"fin"),IF(INDEX(Recettes!$A$2:$T$5000,$B367,R$1)="","",INDEX(Recettes!$A$2:$T$5000,$B367,R$1)),"")</f>
        <v/>
      </c>
      <c r="S367" s="81" t="str" cm="1">
        <f t="array" aca="1" ref="S367" ca="1">IF(AND($A367&lt;&gt;"",$A367&lt;&gt;"fin"),IF(INDEX(Recettes!$A$2:$T$5000,$B367,S$1)="","",INDEX(Recettes!$A$2:$T$5000,$B367,S$1)),"")</f>
        <v/>
      </c>
      <c r="T367" s="81" t="str" cm="1">
        <f t="array" aca="1" ref="T367" ca="1">IF(AND($A367&lt;&gt;"",$A367&lt;&gt;"fin"),IF(INDEX(Recettes!$A$2:$T$5000,$B367,T$1)="","",INDEX(Recettes!$A$2:$T$5000,$B367,T$1)),"")</f>
        <v/>
      </c>
    </row>
    <row r="368" spans="1:20" x14ac:dyDescent="0.25">
      <c r="A368" t="str">
        <f ca="1">IF(OR(A367="",A367="fin"),"",IF(ISNA(MATCH($F$3,OFFSET(Recettes!$F$2:$F$5000,B367,0),0)),"fin",MATCH($F$3,OFFSET(Recettes!$F$2:$F$5000,B367,0),0)))</f>
        <v/>
      </c>
      <c r="B368" t="str">
        <f t="shared" ca="1" si="5"/>
        <v/>
      </c>
      <c r="D368" s="79" t="str" cm="1">
        <f t="array" aca="1" ref="D368" ca="1">IF(AND($A368&lt;&gt;"",$A368&lt;&gt;"fin"),IF(INDEX(Recettes!$A$2:$O$5000,$B368,D$1)="","",INDEX(Recettes!$A$2:$O$5000,$B368,D$1)),"")</f>
        <v/>
      </c>
      <c r="E368" t="str" cm="1">
        <f t="array" aca="1" ref="E368" ca="1">IF(AND($A368&lt;&gt;"",$A368&lt;&gt;"fin"),IF(INDEX(Recettes!$A$2:$O$5000,$B368,E$1)="","",INDEX(Recettes!$A$2:$O$5000,$B368,E$1)),"")</f>
        <v/>
      </c>
      <c r="F368" t="str" cm="1">
        <f t="array" aca="1" ref="F368" ca="1">IF(AND($A368&lt;&gt;"",$A368&lt;&gt;"fin"),IF(INDEX(Recettes!$A$2:$O$5000,$B368,F$1)="","",INDEX(Recettes!$A$2:$O$5000,$B368,F$1)),"")</f>
        <v/>
      </c>
      <c r="G368" s="13" t="str" cm="1">
        <f t="array" aca="1" ref="G368" ca="1">IF(AND($A368&lt;&gt;"",$A368&lt;&gt;"fin"),IF(INDEX(Recettes!$A$2:$O$5000,$B368,G$1)="","",INDEX(Recettes!$A$2:$O$5000,$B368,G$1)),"")</f>
        <v/>
      </c>
      <c r="H368" s="11" t="str" cm="1">
        <f t="array" aca="1" ref="H368" ca="1">IF(AND($A368&lt;&gt;"",$A368&lt;&gt;"fin"),IF(INDEX(Recettes!$A$2:$O$5000,$B368,H$1)="","",INDEX(Recettes!$A$2:$O$5000,$B368,H$1)),"")</f>
        <v/>
      </c>
      <c r="I368" t="str" cm="1">
        <f t="array" aca="1" ref="I368" ca="1">IF(AND($A368&lt;&gt;"",$A368&lt;&gt;"fin"),IF(INDEX(Recettes!$A$2:$O$5000,$B368,I$1)="","",INDEX(Recettes!$A$2:$O$5000,$B368,I$1)),"")</f>
        <v/>
      </c>
      <c r="J368" s="81" t="str" cm="1">
        <f t="array" aca="1" ref="J368" ca="1">IF(AND($A368&lt;&gt;"",$A368&lt;&gt;"fin"),IF(INDEX(Recettes!$A$2:$O$5000,$B368,J$1)="","",INDEX(Recettes!$A$2:$O$5000,$B368,J$1)),"")</f>
        <v/>
      </c>
      <c r="K368" s="81" t="str" cm="1">
        <f t="array" aca="1" ref="K368" ca="1">IF(AND($A368&lt;&gt;"",$A368&lt;&gt;"fin"),IF(INDEX(Recettes!$A$2:$T$5000,$B368,K$1)="","",INDEX(Recettes!$A$2:$T$5000,$B368,K$1)),"")</f>
        <v/>
      </c>
      <c r="L368" s="81" t="str" cm="1">
        <f t="array" aca="1" ref="L368" ca="1">IF(AND($A368&lt;&gt;"",$A368&lt;&gt;"fin"),IF(INDEX(Recettes!$A$2:$T$5000,$B368,L$1)="","",INDEX(Recettes!$A$2:$T$5000,$B368,L$1)),"")</f>
        <v/>
      </c>
      <c r="M368" s="81" t="str" cm="1">
        <f t="array" aca="1" ref="M368" ca="1">IF(AND($A368&lt;&gt;"",$A368&lt;&gt;"fin"),IF(INDEX(Recettes!$A$2:$T$5000,$B368,M$1)="","",INDEX(Recettes!$A$2:$T$5000,$B368,M$1)),"")</f>
        <v/>
      </c>
      <c r="N368" s="81" t="str" cm="1">
        <f t="array" aca="1" ref="N368" ca="1">IF(AND($A368&lt;&gt;"",$A368&lt;&gt;"fin"),IF(INDEX(Recettes!$A$2:$T$5000,$B368,N$1)="","",INDEX(Recettes!$A$2:$T$5000,$B368,N$1)),"")</f>
        <v/>
      </c>
      <c r="O368" s="81" t="str" cm="1">
        <f t="array" aca="1" ref="O368" ca="1">IF(AND($A368&lt;&gt;"",$A368&lt;&gt;"fin"),IF(INDEX(Recettes!$A$2:$T$5000,$B368,O$1)="","",INDEX(Recettes!$A$2:$T$5000,$B368,O$1)),"")</f>
        <v/>
      </c>
      <c r="P368" s="81" t="str" cm="1">
        <f t="array" aca="1" ref="P368" ca="1">IF(AND($A368&lt;&gt;"",$A368&lt;&gt;"fin"),IF(INDEX(Recettes!$A$2:$T$5000,$B368,P$1)="","",INDEX(Recettes!$A$2:$T$5000,$B368,P$1)),"")</f>
        <v/>
      </c>
      <c r="Q368" s="81" t="str" cm="1">
        <f t="array" aca="1" ref="Q368" ca="1">IF(AND($A368&lt;&gt;"",$A368&lt;&gt;"fin"),IF(INDEX(Recettes!$A$2:$T$5000,$B368,Q$1)="","",INDEX(Recettes!$A$2:$T$5000,$B368,Q$1)),"")</f>
        <v/>
      </c>
      <c r="R368" s="81" t="str" cm="1">
        <f t="array" aca="1" ref="R368" ca="1">IF(AND($A368&lt;&gt;"",$A368&lt;&gt;"fin"),IF(INDEX(Recettes!$A$2:$T$5000,$B368,R$1)="","",INDEX(Recettes!$A$2:$T$5000,$B368,R$1)),"")</f>
        <v/>
      </c>
      <c r="S368" s="81" t="str" cm="1">
        <f t="array" aca="1" ref="S368" ca="1">IF(AND($A368&lt;&gt;"",$A368&lt;&gt;"fin"),IF(INDEX(Recettes!$A$2:$T$5000,$B368,S$1)="","",INDEX(Recettes!$A$2:$T$5000,$B368,S$1)),"")</f>
        <v/>
      </c>
      <c r="T368" s="81" t="str" cm="1">
        <f t="array" aca="1" ref="T368" ca="1">IF(AND($A368&lt;&gt;"",$A368&lt;&gt;"fin"),IF(INDEX(Recettes!$A$2:$T$5000,$B368,T$1)="","",INDEX(Recettes!$A$2:$T$5000,$B368,T$1)),"")</f>
        <v/>
      </c>
    </row>
    <row r="369" spans="1:20" x14ac:dyDescent="0.25">
      <c r="A369" t="str">
        <f ca="1">IF(OR(A368="",A368="fin"),"",IF(ISNA(MATCH($F$3,OFFSET(Recettes!$F$2:$F$5000,B368,0),0)),"fin",MATCH($F$3,OFFSET(Recettes!$F$2:$F$5000,B368,0),0)))</f>
        <v/>
      </c>
      <c r="B369" t="str">
        <f t="shared" ca="1" si="5"/>
        <v/>
      </c>
      <c r="D369" s="79" t="str" cm="1">
        <f t="array" aca="1" ref="D369" ca="1">IF(AND($A369&lt;&gt;"",$A369&lt;&gt;"fin"),IF(INDEX(Recettes!$A$2:$O$5000,$B369,D$1)="","",INDEX(Recettes!$A$2:$O$5000,$B369,D$1)),"")</f>
        <v/>
      </c>
      <c r="E369" t="str" cm="1">
        <f t="array" aca="1" ref="E369" ca="1">IF(AND($A369&lt;&gt;"",$A369&lt;&gt;"fin"),IF(INDEX(Recettes!$A$2:$O$5000,$B369,E$1)="","",INDEX(Recettes!$A$2:$O$5000,$B369,E$1)),"")</f>
        <v/>
      </c>
      <c r="F369" t="str" cm="1">
        <f t="array" aca="1" ref="F369" ca="1">IF(AND($A369&lt;&gt;"",$A369&lt;&gt;"fin"),IF(INDEX(Recettes!$A$2:$O$5000,$B369,F$1)="","",INDEX(Recettes!$A$2:$O$5000,$B369,F$1)),"")</f>
        <v/>
      </c>
      <c r="G369" s="13" t="str" cm="1">
        <f t="array" aca="1" ref="G369" ca="1">IF(AND($A369&lt;&gt;"",$A369&lt;&gt;"fin"),IF(INDEX(Recettes!$A$2:$O$5000,$B369,G$1)="","",INDEX(Recettes!$A$2:$O$5000,$B369,G$1)),"")</f>
        <v/>
      </c>
      <c r="H369" s="11" t="str" cm="1">
        <f t="array" aca="1" ref="H369" ca="1">IF(AND($A369&lt;&gt;"",$A369&lt;&gt;"fin"),IF(INDEX(Recettes!$A$2:$O$5000,$B369,H$1)="","",INDEX(Recettes!$A$2:$O$5000,$B369,H$1)),"")</f>
        <v/>
      </c>
      <c r="I369" t="str" cm="1">
        <f t="array" aca="1" ref="I369" ca="1">IF(AND($A369&lt;&gt;"",$A369&lt;&gt;"fin"),IF(INDEX(Recettes!$A$2:$O$5000,$B369,I$1)="","",INDEX(Recettes!$A$2:$O$5000,$B369,I$1)),"")</f>
        <v/>
      </c>
      <c r="J369" s="81" t="str" cm="1">
        <f t="array" aca="1" ref="J369" ca="1">IF(AND($A369&lt;&gt;"",$A369&lt;&gt;"fin"),IF(INDEX(Recettes!$A$2:$O$5000,$B369,J$1)="","",INDEX(Recettes!$A$2:$O$5000,$B369,J$1)),"")</f>
        <v/>
      </c>
      <c r="K369" s="81" t="str" cm="1">
        <f t="array" aca="1" ref="K369" ca="1">IF(AND($A369&lt;&gt;"",$A369&lt;&gt;"fin"),IF(INDEX(Recettes!$A$2:$T$5000,$B369,K$1)="","",INDEX(Recettes!$A$2:$T$5000,$B369,K$1)),"")</f>
        <v/>
      </c>
      <c r="L369" s="81" t="str" cm="1">
        <f t="array" aca="1" ref="L369" ca="1">IF(AND($A369&lt;&gt;"",$A369&lt;&gt;"fin"),IF(INDEX(Recettes!$A$2:$T$5000,$B369,L$1)="","",INDEX(Recettes!$A$2:$T$5000,$B369,L$1)),"")</f>
        <v/>
      </c>
      <c r="M369" s="81" t="str" cm="1">
        <f t="array" aca="1" ref="M369" ca="1">IF(AND($A369&lt;&gt;"",$A369&lt;&gt;"fin"),IF(INDEX(Recettes!$A$2:$T$5000,$B369,M$1)="","",INDEX(Recettes!$A$2:$T$5000,$B369,M$1)),"")</f>
        <v/>
      </c>
      <c r="N369" s="81" t="str" cm="1">
        <f t="array" aca="1" ref="N369" ca="1">IF(AND($A369&lt;&gt;"",$A369&lt;&gt;"fin"),IF(INDEX(Recettes!$A$2:$T$5000,$B369,N$1)="","",INDEX(Recettes!$A$2:$T$5000,$B369,N$1)),"")</f>
        <v/>
      </c>
      <c r="O369" s="81" t="str" cm="1">
        <f t="array" aca="1" ref="O369" ca="1">IF(AND($A369&lt;&gt;"",$A369&lt;&gt;"fin"),IF(INDEX(Recettes!$A$2:$T$5000,$B369,O$1)="","",INDEX(Recettes!$A$2:$T$5000,$B369,O$1)),"")</f>
        <v/>
      </c>
      <c r="P369" s="81" t="str" cm="1">
        <f t="array" aca="1" ref="P369" ca="1">IF(AND($A369&lt;&gt;"",$A369&lt;&gt;"fin"),IF(INDEX(Recettes!$A$2:$T$5000,$B369,P$1)="","",INDEX(Recettes!$A$2:$T$5000,$B369,P$1)),"")</f>
        <v/>
      </c>
      <c r="Q369" s="81" t="str" cm="1">
        <f t="array" aca="1" ref="Q369" ca="1">IF(AND($A369&lt;&gt;"",$A369&lt;&gt;"fin"),IF(INDEX(Recettes!$A$2:$T$5000,$B369,Q$1)="","",INDEX(Recettes!$A$2:$T$5000,$B369,Q$1)),"")</f>
        <v/>
      </c>
      <c r="R369" s="81" t="str" cm="1">
        <f t="array" aca="1" ref="R369" ca="1">IF(AND($A369&lt;&gt;"",$A369&lt;&gt;"fin"),IF(INDEX(Recettes!$A$2:$T$5000,$B369,R$1)="","",INDEX(Recettes!$A$2:$T$5000,$B369,R$1)),"")</f>
        <v/>
      </c>
      <c r="S369" s="81" t="str" cm="1">
        <f t="array" aca="1" ref="S369" ca="1">IF(AND($A369&lt;&gt;"",$A369&lt;&gt;"fin"),IF(INDEX(Recettes!$A$2:$T$5000,$B369,S$1)="","",INDEX(Recettes!$A$2:$T$5000,$B369,S$1)),"")</f>
        <v/>
      </c>
      <c r="T369" s="81" t="str" cm="1">
        <f t="array" aca="1" ref="T369" ca="1">IF(AND($A369&lt;&gt;"",$A369&lt;&gt;"fin"),IF(INDEX(Recettes!$A$2:$T$5000,$B369,T$1)="","",INDEX(Recettes!$A$2:$T$5000,$B369,T$1)),"")</f>
        <v/>
      </c>
    </row>
    <row r="370" spans="1:20" x14ac:dyDescent="0.25">
      <c r="A370" t="str">
        <f ca="1">IF(OR(A369="",A369="fin"),"",IF(ISNA(MATCH($F$3,OFFSET(Recettes!$F$2:$F$5000,B369,0),0)),"fin",MATCH($F$3,OFFSET(Recettes!$F$2:$F$5000,B369,0),0)))</f>
        <v/>
      </c>
      <c r="B370" t="str">
        <f t="shared" ca="1" si="5"/>
        <v/>
      </c>
      <c r="D370" s="79" t="str" cm="1">
        <f t="array" aca="1" ref="D370" ca="1">IF(AND($A370&lt;&gt;"",$A370&lt;&gt;"fin"),IF(INDEX(Recettes!$A$2:$O$5000,$B370,D$1)="","",INDEX(Recettes!$A$2:$O$5000,$B370,D$1)),"")</f>
        <v/>
      </c>
      <c r="E370" t="str" cm="1">
        <f t="array" aca="1" ref="E370" ca="1">IF(AND($A370&lt;&gt;"",$A370&lt;&gt;"fin"),IF(INDEX(Recettes!$A$2:$O$5000,$B370,E$1)="","",INDEX(Recettes!$A$2:$O$5000,$B370,E$1)),"")</f>
        <v/>
      </c>
      <c r="F370" t="str" cm="1">
        <f t="array" aca="1" ref="F370" ca="1">IF(AND($A370&lt;&gt;"",$A370&lt;&gt;"fin"),IF(INDEX(Recettes!$A$2:$O$5000,$B370,F$1)="","",INDEX(Recettes!$A$2:$O$5000,$B370,F$1)),"")</f>
        <v/>
      </c>
      <c r="G370" s="13" t="str" cm="1">
        <f t="array" aca="1" ref="G370" ca="1">IF(AND($A370&lt;&gt;"",$A370&lt;&gt;"fin"),IF(INDEX(Recettes!$A$2:$O$5000,$B370,G$1)="","",INDEX(Recettes!$A$2:$O$5000,$B370,G$1)),"")</f>
        <v/>
      </c>
      <c r="H370" s="11" t="str" cm="1">
        <f t="array" aca="1" ref="H370" ca="1">IF(AND($A370&lt;&gt;"",$A370&lt;&gt;"fin"),IF(INDEX(Recettes!$A$2:$O$5000,$B370,H$1)="","",INDEX(Recettes!$A$2:$O$5000,$B370,H$1)),"")</f>
        <v/>
      </c>
      <c r="I370" t="str" cm="1">
        <f t="array" aca="1" ref="I370" ca="1">IF(AND($A370&lt;&gt;"",$A370&lt;&gt;"fin"),IF(INDEX(Recettes!$A$2:$O$5000,$B370,I$1)="","",INDEX(Recettes!$A$2:$O$5000,$B370,I$1)),"")</f>
        <v/>
      </c>
      <c r="J370" s="81" t="str" cm="1">
        <f t="array" aca="1" ref="J370" ca="1">IF(AND($A370&lt;&gt;"",$A370&lt;&gt;"fin"),IF(INDEX(Recettes!$A$2:$O$5000,$B370,J$1)="","",INDEX(Recettes!$A$2:$O$5000,$B370,J$1)),"")</f>
        <v/>
      </c>
      <c r="K370" s="81" t="str" cm="1">
        <f t="array" aca="1" ref="K370" ca="1">IF(AND($A370&lt;&gt;"",$A370&lt;&gt;"fin"),IF(INDEX(Recettes!$A$2:$T$5000,$B370,K$1)="","",INDEX(Recettes!$A$2:$T$5000,$B370,K$1)),"")</f>
        <v/>
      </c>
      <c r="L370" s="81" t="str" cm="1">
        <f t="array" aca="1" ref="L370" ca="1">IF(AND($A370&lt;&gt;"",$A370&lt;&gt;"fin"),IF(INDEX(Recettes!$A$2:$T$5000,$B370,L$1)="","",INDEX(Recettes!$A$2:$T$5000,$B370,L$1)),"")</f>
        <v/>
      </c>
      <c r="M370" s="81" t="str" cm="1">
        <f t="array" aca="1" ref="M370" ca="1">IF(AND($A370&lt;&gt;"",$A370&lt;&gt;"fin"),IF(INDEX(Recettes!$A$2:$T$5000,$B370,M$1)="","",INDEX(Recettes!$A$2:$T$5000,$B370,M$1)),"")</f>
        <v/>
      </c>
      <c r="N370" s="81" t="str" cm="1">
        <f t="array" aca="1" ref="N370" ca="1">IF(AND($A370&lt;&gt;"",$A370&lt;&gt;"fin"),IF(INDEX(Recettes!$A$2:$T$5000,$B370,N$1)="","",INDEX(Recettes!$A$2:$T$5000,$B370,N$1)),"")</f>
        <v/>
      </c>
      <c r="O370" s="81" t="str" cm="1">
        <f t="array" aca="1" ref="O370" ca="1">IF(AND($A370&lt;&gt;"",$A370&lt;&gt;"fin"),IF(INDEX(Recettes!$A$2:$T$5000,$B370,O$1)="","",INDEX(Recettes!$A$2:$T$5000,$B370,O$1)),"")</f>
        <v/>
      </c>
      <c r="P370" s="81" t="str" cm="1">
        <f t="array" aca="1" ref="P370" ca="1">IF(AND($A370&lt;&gt;"",$A370&lt;&gt;"fin"),IF(INDEX(Recettes!$A$2:$T$5000,$B370,P$1)="","",INDEX(Recettes!$A$2:$T$5000,$B370,P$1)),"")</f>
        <v/>
      </c>
      <c r="Q370" s="81" t="str" cm="1">
        <f t="array" aca="1" ref="Q370" ca="1">IF(AND($A370&lt;&gt;"",$A370&lt;&gt;"fin"),IF(INDEX(Recettes!$A$2:$T$5000,$B370,Q$1)="","",INDEX(Recettes!$A$2:$T$5000,$B370,Q$1)),"")</f>
        <v/>
      </c>
      <c r="R370" s="81" t="str" cm="1">
        <f t="array" aca="1" ref="R370" ca="1">IF(AND($A370&lt;&gt;"",$A370&lt;&gt;"fin"),IF(INDEX(Recettes!$A$2:$T$5000,$B370,R$1)="","",INDEX(Recettes!$A$2:$T$5000,$B370,R$1)),"")</f>
        <v/>
      </c>
      <c r="S370" s="81" t="str" cm="1">
        <f t="array" aca="1" ref="S370" ca="1">IF(AND($A370&lt;&gt;"",$A370&lt;&gt;"fin"),IF(INDEX(Recettes!$A$2:$T$5000,$B370,S$1)="","",INDEX(Recettes!$A$2:$T$5000,$B370,S$1)),"")</f>
        <v/>
      </c>
      <c r="T370" s="81" t="str" cm="1">
        <f t="array" aca="1" ref="T370" ca="1">IF(AND($A370&lt;&gt;"",$A370&lt;&gt;"fin"),IF(INDEX(Recettes!$A$2:$T$5000,$B370,T$1)="","",INDEX(Recettes!$A$2:$T$5000,$B370,T$1)),"")</f>
        <v/>
      </c>
    </row>
    <row r="371" spans="1:20" x14ac:dyDescent="0.25">
      <c r="A371" t="str">
        <f ca="1">IF(OR(A370="",A370="fin"),"",IF(ISNA(MATCH($F$3,OFFSET(Recettes!$F$2:$F$5000,B370,0),0)),"fin",MATCH($F$3,OFFSET(Recettes!$F$2:$F$5000,B370,0),0)))</f>
        <v/>
      </c>
      <c r="B371" t="str">
        <f t="shared" ca="1" si="5"/>
        <v/>
      </c>
      <c r="D371" s="79" t="str" cm="1">
        <f t="array" aca="1" ref="D371" ca="1">IF(AND($A371&lt;&gt;"",$A371&lt;&gt;"fin"),IF(INDEX(Recettes!$A$2:$O$5000,$B371,D$1)="","",INDEX(Recettes!$A$2:$O$5000,$B371,D$1)),"")</f>
        <v/>
      </c>
      <c r="E371" t="str" cm="1">
        <f t="array" aca="1" ref="E371" ca="1">IF(AND($A371&lt;&gt;"",$A371&lt;&gt;"fin"),IF(INDEX(Recettes!$A$2:$O$5000,$B371,E$1)="","",INDEX(Recettes!$A$2:$O$5000,$B371,E$1)),"")</f>
        <v/>
      </c>
      <c r="F371" t="str" cm="1">
        <f t="array" aca="1" ref="F371" ca="1">IF(AND($A371&lt;&gt;"",$A371&lt;&gt;"fin"),IF(INDEX(Recettes!$A$2:$O$5000,$B371,F$1)="","",INDEX(Recettes!$A$2:$O$5000,$B371,F$1)),"")</f>
        <v/>
      </c>
      <c r="G371" s="13" t="str" cm="1">
        <f t="array" aca="1" ref="G371" ca="1">IF(AND($A371&lt;&gt;"",$A371&lt;&gt;"fin"),IF(INDEX(Recettes!$A$2:$O$5000,$B371,G$1)="","",INDEX(Recettes!$A$2:$O$5000,$B371,G$1)),"")</f>
        <v/>
      </c>
      <c r="H371" s="11" t="str" cm="1">
        <f t="array" aca="1" ref="H371" ca="1">IF(AND($A371&lt;&gt;"",$A371&lt;&gt;"fin"),IF(INDEX(Recettes!$A$2:$O$5000,$B371,H$1)="","",INDEX(Recettes!$A$2:$O$5000,$B371,H$1)),"")</f>
        <v/>
      </c>
      <c r="I371" t="str" cm="1">
        <f t="array" aca="1" ref="I371" ca="1">IF(AND($A371&lt;&gt;"",$A371&lt;&gt;"fin"),IF(INDEX(Recettes!$A$2:$O$5000,$B371,I$1)="","",INDEX(Recettes!$A$2:$O$5000,$B371,I$1)),"")</f>
        <v/>
      </c>
      <c r="J371" s="81" t="str" cm="1">
        <f t="array" aca="1" ref="J371" ca="1">IF(AND($A371&lt;&gt;"",$A371&lt;&gt;"fin"),IF(INDEX(Recettes!$A$2:$O$5000,$B371,J$1)="","",INDEX(Recettes!$A$2:$O$5000,$B371,J$1)),"")</f>
        <v/>
      </c>
      <c r="K371" s="81" t="str" cm="1">
        <f t="array" aca="1" ref="K371" ca="1">IF(AND($A371&lt;&gt;"",$A371&lt;&gt;"fin"),IF(INDEX(Recettes!$A$2:$T$5000,$B371,K$1)="","",INDEX(Recettes!$A$2:$T$5000,$B371,K$1)),"")</f>
        <v/>
      </c>
      <c r="L371" s="81" t="str" cm="1">
        <f t="array" aca="1" ref="L371" ca="1">IF(AND($A371&lt;&gt;"",$A371&lt;&gt;"fin"),IF(INDEX(Recettes!$A$2:$T$5000,$B371,L$1)="","",INDEX(Recettes!$A$2:$T$5000,$B371,L$1)),"")</f>
        <v/>
      </c>
      <c r="M371" s="81" t="str" cm="1">
        <f t="array" aca="1" ref="M371" ca="1">IF(AND($A371&lt;&gt;"",$A371&lt;&gt;"fin"),IF(INDEX(Recettes!$A$2:$T$5000,$B371,M$1)="","",INDEX(Recettes!$A$2:$T$5000,$B371,M$1)),"")</f>
        <v/>
      </c>
      <c r="N371" s="81" t="str" cm="1">
        <f t="array" aca="1" ref="N371" ca="1">IF(AND($A371&lt;&gt;"",$A371&lt;&gt;"fin"),IF(INDEX(Recettes!$A$2:$T$5000,$B371,N$1)="","",INDEX(Recettes!$A$2:$T$5000,$B371,N$1)),"")</f>
        <v/>
      </c>
      <c r="O371" s="81" t="str" cm="1">
        <f t="array" aca="1" ref="O371" ca="1">IF(AND($A371&lt;&gt;"",$A371&lt;&gt;"fin"),IF(INDEX(Recettes!$A$2:$T$5000,$B371,O$1)="","",INDEX(Recettes!$A$2:$T$5000,$B371,O$1)),"")</f>
        <v/>
      </c>
      <c r="P371" s="81" t="str" cm="1">
        <f t="array" aca="1" ref="P371" ca="1">IF(AND($A371&lt;&gt;"",$A371&lt;&gt;"fin"),IF(INDEX(Recettes!$A$2:$T$5000,$B371,P$1)="","",INDEX(Recettes!$A$2:$T$5000,$B371,P$1)),"")</f>
        <v/>
      </c>
      <c r="Q371" s="81" t="str" cm="1">
        <f t="array" aca="1" ref="Q371" ca="1">IF(AND($A371&lt;&gt;"",$A371&lt;&gt;"fin"),IF(INDEX(Recettes!$A$2:$T$5000,$B371,Q$1)="","",INDEX(Recettes!$A$2:$T$5000,$B371,Q$1)),"")</f>
        <v/>
      </c>
      <c r="R371" s="81" t="str" cm="1">
        <f t="array" aca="1" ref="R371" ca="1">IF(AND($A371&lt;&gt;"",$A371&lt;&gt;"fin"),IF(INDEX(Recettes!$A$2:$T$5000,$B371,R$1)="","",INDEX(Recettes!$A$2:$T$5000,$B371,R$1)),"")</f>
        <v/>
      </c>
      <c r="S371" s="81" t="str" cm="1">
        <f t="array" aca="1" ref="S371" ca="1">IF(AND($A371&lt;&gt;"",$A371&lt;&gt;"fin"),IF(INDEX(Recettes!$A$2:$T$5000,$B371,S$1)="","",INDEX(Recettes!$A$2:$T$5000,$B371,S$1)),"")</f>
        <v/>
      </c>
      <c r="T371" s="81" t="str" cm="1">
        <f t="array" aca="1" ref="T371" ca="1">IF(AND($A371&lt;&gt;"",$A371&lt;&gt;"fin"),IF(INDEX(Recettes!$A$2:$T$5000,$B371,T$1)="","",INDEX(Recettes!$A$2:$T$5000,$B371,T$1)),"")</f>
        <v/>
      </c>
    </row>
    <row r="372" spans="1:20" x14ac:dyDescent="0.25">
      <c r="A372" t="str">
        <f ca="1">IF(OR(A371="",A371="fin"),"",IF(ISNA(MATCH($F$3,OFFSET(Recettes!$F$2:$F$5000,B371,0),0)),"fin",MATCH($F$3,OFFSET(Recettes!$F$2:$F$5000,B371,0),0)))</f>
        <v/>
      </c>
      <c r="B372" t="str">
        <f t="shared" ca="1" si="5"/>
        <v/>
      </c>
      <c r="D372" s="79" t="str" cm="1">
        <f t="array" aca="1" ref="D372" ca="1">IF(AND($A372&lt;&gt;"",$A372&lt;&gt;"fin"),IF(INDEX(Recettes!$A$2:$O$5000,$B372,D$1)="","",INDEX(Recettes!$A$2:$O$5000,$B372,D$1)),"")</f>
        <v/>
      </c>
      <c r="E372" t="str" cm="1">
        <f t="array" aca="1" ref="E372" ca="1">IF(AND($A372&lt;&gt;"",$A372&lt;&gt;"fin"),IF(INDEX(Recettes!$A$2:$O$5000,$B372,E$1)="","",INDEX(Recettes!$A$2:$O$5000,$B372,E$1)),"")</f>
        <v/>
      </c>
      <c r="F372" t="str" cm="1">
        <f t="array" aca="1" ref="F372" ca="1">IF(AND($A372&lt;&gt;"",$A372&lt;&gt;"fin"),IF(INDEX(Recettes!$A$2:$O$5000,$B372,F$1)="","",INDEX(Recettes!$A$2:$O$5000,$B372,F$1)),"")</f>
        <v/>
      </c>
      <c r="G372" s="13" t="str" cm="1">
        <f t="array" aca="1" ref="G372" ca="1">IF(AND($A372&lt;&gt;"",$A372&lt;&gt;"fin"),IF(INDEX(Recettes!$A$2:$O$5000,$B372,G$1)="","",INDEX(Recettes!$A$2:$O$5000,$B372,G$1)),"")</f>
        <v/>
      </c>
      <c r="H372" s="11" t="str" cm="1">
        <f t="array" aca="1" ref="H372" ca="1">IF(AND($A372&lt;&gt;"",$A372&lt;&gt;"fin"),IF(INDEX(Recettes!$A$2:$O$5000,$B372,H$1)="","",INDEX(Recettes!$A$2:$O$5000,$B372,H$1)),"")</f>
        <v/>
      </c>
      <c r="I372" t="str" cm="1">
        <f t="array" aca="1" ref="I372" ca="1">IF(AND($A372&lt;&gt;"",$A372&lt;&gt;"fin"),IF(INDEX(Recettes!$A$2:$O$5000,$B372,I$1)="","",INDEX(Recettes!$A$2:$O$5000,$B372,I$1)),"")</f>
        <v/>
      </c>
      <c r="J372" s="81" t="str" cm="1">
        <f t="array" aca="1" ref="J372" ca="1">IF(AND($A372&lt;&gt;"",$A372&lt;&gt;"fin"),IF(INDEX(Recettes!$A$2:$O$5000,$B372,J$1)="","",INDEX(Recettes!$A$2:$O$5000,$B372,J$1)),"")</f>
        <v/>
      </c>
      <c r="K372" s="81" t="str" cm="1">
        <f t="array" aca="1" ref="K372" ca="1">IF(AND($A372&lt;&gt;"",$A372&lt;&gt;"fin"),IF(INDEX(Recettes!$A$2:$T$5000,$B372,K$1)="","",INDEX(Recettes!$A$2:$T$5000,$B372,K$1)),"")</f>
        <v/>
      </c>
      <c r="L372" s="81" t="str" cm="1">
        <f t="array" aca="1" ref="L372" ca="1">IF(AND($A372&lt;&gt;"",$A372&lt;&gt;"fin"),IF(INDEX(Recettes!$A$2:$T$5000,$B372,L$1)="","",INDEX(Recettes!$A$2:$T$5000,$B372,L$1)),"")</f>
        <v/>
      </c>
      <c r="M372" s="81" t="str" cm="1">
        <f t="array" aca="1" ref="M372" ca="1">IF(AND($A372&lt;&gt;"",$A372&lt;&gt;"fin"),IF(INDEX(Recettes!$A$2:$T$5000,$B372,M$1)="","",INDEX(Recettes!$A$2:$T$5000,$B372,M$1)),"")</f>
        <v/>
      </c>
      <c r="N372" s="81" t="str" cm="1">
        <f t="array" aca="1" ref="N372" ca="1">IF(AND($A372&lt;&gt;"",$A372&lt;&gt;"fin"),IF(INDEX(Recettes!$A$2:$T$5000,$B372,N$1)="","",INDEX(Recettes!$A$2:$T$5000,$B372,N$1)),"")</f>
        <v/>
      </c>
      <c r="O372" s="81" t="str" cm="1">
        <f t="array" aca="1" ref="O372" ca="1">IF(AND($A372&lt;&gt;"",$A372&lt;&gt;"fin"),IF(INDEX(Recettes!$A$2:$T$5000,$B372,O$1)="","",INDEX(Recettes!$A$2:$T$5000,$B372,O$1)),"")</f>
        <v/>
      </c>
      <c r="P372" s="81" t="str" cm="1">
        <f t="array" aca="1" ref="P372" ca="1">IF(AND($A372&lt;&gt;"",$A372&lt;&gt;"fin"),IF(INDEX(Recettes!$A$2:$T$5000,$B372,P$1)="","",INDEX(Recettes!$A$2:$T$5000,$B372,P$1)),"")</f>
        <v/>
      </c>
      <c r="Q372" s="81" t="str" cm="1">
        <f t="array" aca="1" ref="Q372" ca="1">IF(AND($A372&lt;&gt;"",$A372&lt;&gt;"fin"),IF(INDEX(Recettes!$A$2:$T$5000,$B372,Q$1)="","",INDEX(Recettes!$A$2:$T$5000,$B372,Q$1)),"")</f>
        <v/>
      </c>
      <c r="R372" s="81" t="str" cm="1">
        <f t="array" aca="1" ref="R372" ca="1">IF(AND($A372&lt;&gt;"",$A372&lt;&gt;"fin"),IF(INDEX(Recettes!$A$2:$T$5000,$B372,R$1)="","",INDEX(Recettes!$A$2:$T$5000,$B372,R$1)),"")</f>
        <v/>
      </c>
      <c r="S372" s="81" t="str" cm="1">
        <f t="array" aca="1" ref="S372" ca="1">IF(AND($A372&lt;&gt;"",$A372&lt;&gt;"fin"),IF(INDEX(Recettes!$A$2:$T$5000,$B372,S$1)="","",INDEX(Recettes!$A$2:$T$5000,$B372,S$1)),"")</f>
        <v/>
      </c>
      <c r="T372" s="81" t="str" cm="1">
        <f t="array" aca="1" ref="T372" ca="1">IF(AND($A372&lt;&gt;"",$A372&lt;&gt;"fin"),IF(INDEX(Recettes!$A$2:$T$5000,$B372,T$1)="","",INDEX(Recettes!$A$2:$T$5000,$B372,T$1)),"")</f>
        <v/>
      </c>
    </row>
    <row r="373" spans="1:20" x14ac:dyDescent="0.25">
      <c r="A373" t="str">
        <f ca="1">IF(OR(A372="",A372="fin"),"",IF(ISNA(MATCH($F$3,OFFSET(Recettes!$F$2:$F$5000,B372,0),0)),"fin",MATCH($F$3,OFFSET(Recettes!$F$2:$F$5000,B372,0),0)))</f>
        <v/>
      </c>
      <c r="B373" t="str">
        <f t="shared" ca="1" si="5"/>
        <v/>
      </c>
      <c r="D373" s="79" t="str" cm="1">
        <f t="array" aca="1" ref="D373" ca="1">IF(AND($A373&lt;&gt;"",$A373&lt;&gt;"fin"),IF(INDEX(Recettes!$A$2:$O$5000,$B373,D$1)="","",INDEX(Recettes!$A$2:$O$5000,$B373,D$1)),"")</f>
        <v/>
      </c>
      <c r="E373" t="str" cm="1">
        <f t="array" aca="1" ref="E373" ca="1">IF(AND($A373&lt;&gt;"",$A373&lt;&gt;"fin"),IF(INDEX(Recettes!$A$2:$O$5000,$B373,E$1)="","",INDEX(Recettes!$A$2:$O$5000,$B373,E$1)),"")</f>
        <v/>
      </c>
      <c r="F373" t="str" cm="1">
        <f t="array" aca="1" ref="F373" ca="1">IF(AND($A373&lt;&gt;"",$A373&lt;&gt;"fin"),IF(INDEX(Recettes!$A$2:$O$5000,$B373,F$1)="","",INDEX(Recettes!$A$2:$O$5000,$B373,F$1)),"")</f>
        <v/>
      </c>
      <c r="G373" s="13" t="str" cm="1">
        <f t="array" aca="1" ref="G373" ca="1">IF(AND($A373&lt;&gt;"",$A373&lt;&gt;"fin"),IF(INDEX(Recettes!$A$2:$O$5000,$B373,G$1)="","",INDEX(Recettes!$A$2:$O$5000,$B373,G$1)),"")</f>
        <v/>
      </c>
      <c r="H373" s="11" t="str" cm="1">
        <f t="array" aca="1" ref="H373" ca="1">IF(AND($A373&lt;&gt;"",$A373&lt;&gt;"fin"),IF(INDEX(Recettes!$A$2:$O$5000,$B373,H$1)="","",INDEX(Recettes!$A$2:$O$5000,$B373,H$1)),"")</f>
        <v/>
      </c>
      <c r="I373" t="str" cm="1">
        <f t="array" aca="1" ref="I373" ca="1">IF(AND($A373&lt;&gt;"",$A373&lt;&gt;"fin"),IF(INDEX(Recettes!$A$2:$O$5000,$B373,I$1)="","",INDEX(Recettes!$A$2:$O$5000,$B373,I$1)),"")</f>
        <v/>
      </c>
      <c r="J373" s="81" t="str" cm="1">
        <f t="array" aca="1" ref="J373" ca="1">IF(AND($A373&lt;&gt;"",$A373&lt;&gt;"fin"),IF(INDEX(Recettes!$A$2:$O$5000,$B373,J$1)="","",INDEX(Recettes!$A$2:$O$5000,$B373,J$1)),"")</f>
        <v/>
      </c>
      <c r="K373" s="81" t="str" cm="1">
        <f t="array" aca="1" ref="K373" ca="1">IF(AND($A373&lt;&gt;"",$A373&lt;&gt;"fin"),IF(INDEX(Recettes!$A$2:$T$5000,$B373,K$1)="","",INDEX(Recettes!$A$2:$T$5000,$B373,K$1)),"")</f>
        <v/>
      </c>
      <c r="L373" s="81" t="str" cm="1">
        <f t="array" aca="1" ref="L373" ca="1">IF(AND($A373&lt;&gt;"",$A373&lt;&gt;"fin"),IF(INDEX(Recettes!$A$2:$T$5000,$B373,L$1)="","",INDEX(Recettes!$A$2:$T$5000,$B373,L$1)),"")</f>
        <v/>
      </c>
      <c r="M373" s="81" t="str" cm="1">
        <f t="array" aca="1" ref="M373" ca="1">IF(AND($A373&lt;&gt;"",$A373&lt;&gt;"fin"),IF(INDEX(Recettes!$A$2:$T$5000,$B373,M$1)="","",INDEX(Recettes!$A$2:$T$5000,$B373,M$1)),"")</f>
        <v/>
      </c>
      <c r="N373" s="81" t="str" cm="1">
        <f t="array" aca="1" ref="N373" ca="1">IF(AND($A373&lt;&gt;"",$A373&lt;&gt;"fin"),IF(INDEX(Recettes!$A$2:$T$5000,$B373,N$1)="","",INDEX(Recettes!$A$2:$T$5000,$B373,N$1)),"")</f>
        <v/>
      </c>
      <c r="O373" s="81" t="str" cm="1">
        <f t="array" aca="1" ref="O373" ca="1">IF(AND($A373&lt;&gt;"",$A373&lt;&gt;"fin"),IF(INDEX(Recettes!$A$2:$T$5000,$B373,O$1)="","",INDEX(Recettes!$A$2:$T$5000,$B373,O$1)),"")</f>
        <v/>
      </c>
      <c r="P373" s="81" t="str" cm="1">
        <f t="array" aca="1" ref="P373" ca="1">IF(AND($A373&lt;&gt;"",$A373&lt;&gt;"fin"),IF(INDEX(Recettes!$A$2:$T$5000,$B373,P$1)="","",INDEX(Recettes!$A$2:$T$5000,$B373,P$1)),"")</f>
        <v/>
      </c>
      <c r="Q373" s="81" t="str" cm="1">
        <f t="array" aca="1" ref="Q373" ca="1">IF(AND($A373&lt;&gt;"",$A373&lt;&gt;"fin"),IF(INDEX(Recettes!$A$2:$T$5000,$B373,Q$1)="","",INDEX(Recettes!$A$2:$T$5000,$B373,Q$1)),"")</f>
        <v/>
      </c>
      <c r="R373" s="81" t="str" cm="1">
        <f t="array" aca="1" ref="R373" ca="1">IF(AND($A373&lt;&gt;"",$A373&lt;&gt;"fin"),IF(INDEX(Recettes!$A$2:$T$5000,$B373,R$1)="","",INDEX(Recettes!$A$2:$T$5000,$B373,R$1)),"")</f>
        <v/>
      </c>
      <c r="S373" s="81" t="str" cm="1">
        <f t="array" aca="1" ref="S373" ca="1">IF(AND($A373&lt;&gt;"",$A373&lt;&gt;"fin"),IF(INDEX(Recettes!$A$2:$T$5000,$B373,S$1)="","",INDEX(Recettes!$A$2:$T$5000,$B373,S$1)),"")</f>
        <v/>
      </c>
      <c r="T373" s="81" t="str" cm="1">
        <f t="array" aca="1" ref="T373" ca="1">IF(AND($A373&lt;&gt;"",$A373&lt;&gt;"fin"),IF(INDEX(Recettes!$A$2:$T$5000,$B373,T$1)="","",INDEX(Recettes!$A$2:$T$5000,$B373,T$1)),"")</f>
        <v/>
      </c>
    </row>
    <row r="374" spans="1:20" x14ac:dyDescent="0.25">
      <c r="A374" t="str">
        <f ca="1">IF(OR(A373="",A373="fin"),"",IF(ISNA(MATCH($F$3,OFFSET(Recettes!$F$2:$F$5000,B373,0),0)),"fin",MATCH($F$3,OFFSET(Recettes!$F$2:$F$5000,B373,0),0)))</f>
        <v/>
      </c>
      <c r="B374" t="str">
        <f t="shared" ca="1" si="5"/>
        <v/>
      </c>
      <c r="D374" s="79" t="str" cm="1">
        <f t="array" aca="1" ref="D374" ca="1">IF(AND($A374&lt;&gt;"",$A374&lt;&gt;"fin"),IF(INDEX(Recettes!$A$2:$O$5000,$B374,D$1)="","",INDEX(Recettes!$A$2:$O$5000,$B374,D$1)),"")</f>
        <v/>
      </c>
      <c r="E374" t="str" cm="1">
        <f t="array" aca="1" ref="E374" ca="1">IF(AND($A374&lt;&gt;"",$A374&lt;&gt;"fin"),IF(INDEX(Recettes!$A$2:$O$5000,$B374,E$1)="","",INDEX(Recettes!$A$2:$O$5000,$B374,E$1)),"")</f>
        <v/>
      </c>
      <c r="F374" t="str" cm="1">
        <f t="array" aca="1" ref="F374" ca="1">IF(AND($A374&lt;&gt;"",$A374&lt;&gt;"fin"),IF(INDEX(Recettes!$A$2:$O$5000,$B374,F$1)="","",INDEX(Recettes!$A$2:$O$5000,$B374,F$1)),"")</f>
        <v/>
      </c>
      <c r="G374" s="13" t="str" cm="1">
        <f t="array" aca="1" ref="G374" ca="1">IF(AND($A374&lt;&gt;"",$A374&lt;&gt;"fin"),IF(INDEX(Recettes!$A$2:$O$5000,$B374,G$1)="","",INDEX(Recettes!$A$2:$O$5000,$B374,G$1)),"")</f>
        <v/>
      </c>
      <c r="H374" s="11" t="str" cm="1">
        <f t="array" aca="1" ref="H374" ca="1">IF(AND($A374&lt;&gt;"",$A374&lt;&gt;"fin"),IF(INDEX(Recettes!$A$2:$O$5000,$B374,H$1)="","",INDEX(Recettes!$A$2:$O$5000,$B374,H$1)),"")</f>
        <v/>
      </c>
      <c r="I374" t="str" cm="1">
        <f t="array" aca="1" ref="I374" ca="1">IF(AND($A374&lt;&gt;"",$A374&lt;&gt;"fin"),IF(INDEX(Recettes!$A$2:$O$5000,$B374,I$1)="","",INDEX(Recettes!$A$2:$O$5000,$B374,I$1)),"")</f>
        <v/>
      </c>
      <c r="J374" s="81" t="str" cm="1">
        <f t="array" aca="1" ref="J374" ca="1">IF(AND($A374&lt;&gt;"",$A374&lt;&gt;"fin"),IF(INDEX(Recettes!$A$2:$O$5000,$B374,J$1)="","",INDEX(Recettes!$A$2:$O$5000,$B374,J$1)),"")</f>
        <v/>
      </c>
      <c r="K374" s="81" t="str" cm="1">
        <f t="array" aca="1" ref="K374" ca="1">IF(AND($A374&lt;&gt;"",$A374&lt;&gt;"fin"),IF(INDEX(Recettes!$A$2:$T$5000,$B374,K$1)="","",INDEX(Recettes!$A$2:$T$5000,$B374,K$1)),"")</f>
        <v/>
      </c>
      <c r="L374" s="81" t="str" cm="1">
        <f t="array" aca="1" ref="L374" ca="1">IF(AND($A374&lt;&gt;"",$A374&lt;&gt;"fin"),IF(INDEX(Recettes!$A$2:$T$5000,$B374,L$1)="","",INDEX(Recettes!$A$2:$T$5000,$B374,L$1)),"")</f>
        <v/>
      </c>
      <c r="M374" s="81" t="str" cm="1">
        <f t="array" aca="1" ref="M374" ca="1">IF(AND($A374&lt;&gt;"",$A374&lt;&gt;"fin"),IF(INDEX(Recettes!$A$2:$T$5000,$B374,M$1)="","",INDEX(Recettes!$A$2:$T$5000,$B374,M$1)),"")</f>
        <v/>
      </c>
      <c r="N374" s="81" t="str" cm="1">
        <f t="array" aca="1" ref="N374" ca="1">IF(AND($A374&lt;&gt;"",$A374&lt;&gt;"fin"),IF(INDEX(Recettes!$A$2:$T$5000,$B374,N$1)="","",INDEX(Recettes!$A$2:$T$5000,$B374,N$1)),"")</f>
        <v/>
      </c>
      <c r="O374" s="81" t="str" cm="1">
        <f t="array" aca="1" ref="O374" ca="1">IF(AND($A374&lt;&gt;"",$A374&lt;&gt;"fin"),IF(INDEX(Recettes!$A$2:$T$5000,$B374,O$1)="","",INDEX(Recettes!$A$2:$T$5000,$B374,O$1)),"")</f>
        <v/>
      </c>
      <c r="P374" s="81" t="str" cm="1">
        <f t="array" aca="1" ref="P374" ca="1">IF(AND($A374&lt;&gt;"",$A374&lt;&gt;"fin"),IF(INDEX(Recettes!$A$2:$T$5000,$B374,P$1)="","",INDEX(Recettes!$A$2:$T$5000,$B374,P$1)),"")</f>
        <v/>
      </c>
      <c r="Q374" s="81" t="str" cm="1">
        <f t="array" aca="1" ref="Q374" ca="1">IF(AND($A374&lt;&gt;"",$A374&lt;&gt;"fin"),IF(INDEX(Recettes!$A$2:$T$5000,$B374,Q$1)="","",INDEX(Recettes!$A$2:$T$5000,$B374,Q$1)),"")</f>
        <v/>
      </c>
      <c r="R374" s="81" t="str" cm="1">
        <f t="array" aca="1" ref="R374" ca="1">IF(AND($A374&lt;&gt;"",$A374&lt;&gt;"fin"),IF(INDEX(Recettes!$A$2:$T$5000,$B374,R$1)="","",INDEX(Recettes!$A$2:$T$5000,$B374,R$1)),"")</f>
        <v/>
      </c>
      <c r="S374" s="81" t="str" cm="1">
        <f t="array" aca="1" ref="S374" ca="1">IF(AND($A374&lt;&gt;"",$A374&lt;&gt;"fin"),IF(INDEX(Recettes!$A$2:$T$5000,$B374,S$1)="","",INDEX(Recettes!$A$2:$T$5000,$B374,S$1)),"")</f>
        <v/>
      </c>
      <c r="T374" s="81" t="str" cm="1">
        <f t="array" aca="1" ref="T374" ca="1">IF(AND($A374&lt;&gt;"",$A374&lt;&gt;"fin"),IF(INDEX(Recettes!$A$2:$T$5000,$B374,T$1)="","",INDEX(Recettes!$A$2:$T$5000,$B374,T$1)),"")</f>
        <v/>
      </c>
    </row>
    <row r="375" spans="1:20" x14ac:dyDescent="0.25">
      <c r="A375" t="str">
        <f ca="1">IF(OR(A374="",A374="fin"),"",IF(ISNA(MATCH($F$3,OFFSET(Recettes!$F$2:$F$5000,B374,0),0)),"fin",MATCH($F$3,OFFSET(Recettes!$F$2:$F$5000,B374,0),0)))</f>
        <v/>
      </c>
      <c r="B375" t="str">
        <f t="shared" ca="1" si="5"/>
        <v/>
      </c>
      <c r="D375" s="79" t="str" cm="1">
        <f t="array" aca="1" ref="D375" ca="1">IF(AND($A375&lt;&gt;"",$A375&lt;&gt;"fin"),IF(INDEX(Recettes!$A$2:$O$5000,$B375,D$1)="","",INDEX(Recettes!$A$2:$O$5000,$B375,D$1)),"")</f>
        <v/>
      </c>
      <c r="E375" t="str" cm="1">
        <f t="array" aca="1" ref="E375" ca="1">IF(AND($A375&lt;&gt;"",$A375&lt;&gt;"fin"),IF(INDEX(Recettes!$A$2:$O$5000,$B375,E$1)="","",INDEX(Recettes!$A$2:$O$5000,$B375,E$1)),"")</f>
        <v/>
      </c>
      <c r="F375" t="str" cm="1">
        <f t="array" aca="1" ref="F375" ca="1">IF(AND($A375&lt;&gt;"",$A375&lt;&gt;"fin"),IF(INDEX(Recettes!$A$2:$O$5000,$B375,F$1)="","",INDEX(Recettes!$A$2:$O$5000,$B375,F$1)),"")</f>
        <v/>
      </c>
      <c r="G375" s="13" t="str" cm="1">
        <f t="array" aca="1" ref="G375" ca="1">IF(AND($A375&lt;&gt;"",$A375&lt;&gt;"fin"),IF(INDEX(Recettes!$A$2:$O$5000,$B375,G$1)="","",INDEX(Recettes!$A$2:$O$5000,$B375,G$1)),"")</f>
        <v/>
      </c>
      <c r="H375" s="11" t="str" cm="1">
        <f t="array" aca="1" ref="H375" ca="1">IF(AND($A375&lt;&gt;"",$A375&lt;&gt;"fin"),IF(INDEX(Recettes!$A$2:$O$5000,$B375,H$1)="","",INDEX(Recettes!$A$2:$O$5000,$B375,H$1)),"")</f>
        <v/>
      </c>
      <c r="I375" t="str" cm="1">
        <f t="array" aca="1" ref="I375" ca="1">IF(AND($A375&lt;&gt;"",$A375&lt;&gt;"fin"),IF(INDEX(Recettes!$A$2:$O$5000,$B375,I$1)="","",INDEX(Recettes!$A$2:$O$5000,$B375,I$1)),"")</f>
        <v/>
      </c>
      <c r="J375" s="81" t="str" cm="1">
        <f t="array" aca="1" ref="J375" ca="1">IF(AND($A375&lt;&gt;"",$A375&lt;&gt;"fin"),IF(INDEX(Recettes!$A$2:$O$5000,$B375,J$1)="","",INDEX(Recettes!$A$2:$O$5000,$B375,J$1)),"")</f>
        <v/>
      </c>
      <c r="K375" s="81" t="str" cm="1">
        <f t="array" aca="1" ref="K375" ca="1">IF(AND($A375&lt;&gt;"",$A375&lt;&gt;"fin"),IF(INDEX(Recettes!$A$2:$T$5000,$B375,K$1)="","",INDEX(Recettes!$A$2:$T$5000,$B375,K$1)),"")</f>
        <v/>
      </c>
      <c r="L375" s="81" t="str" cm="1">
        <f t="array" aca="1" ref="L375" ca="1">IF(AND($A375&lt;&gt;"",$A375&lt;&gt;"fin"),IF(INDEX(Recettes!$A$2:$T$5000,$B375,L$1)="","",INDEX(Recettes!$A$2:$T$5000,$B375,L$1)),"")</f>
        <v/>
      </c>
      <c r="M375" s="81" t="str" cm="1">
        <f t="array" aca="1" ref="M375" ca="1">IF(AND($A375&lt;&gt;"",$A375&lt;&gt;"fin"),IF(INDEX(Recettes!$A$2:$T$5000,$B375,M$1)="","",INDEX(Recettes!$A$2:$T$5000,$B375,M$1)),"")</f>
        <v/>
      </c>
      <c r="N375" s="81" t="str" cm="1">
        <f t="array" aca="1" ref="N375" ca="1">IF(AND($A375&lt;&gt;"",$A375&lt;&gt;"fin"),IF(INDEX(Recettes!$A$2:$T$5000,$B375,N$1)="","",INDEX(Recettes!$A$2:$T$5000,$B375,N$1)),"")</f>
        <v/>
      </c>
      <c r="O375" s="81" t="str" cm="1">
        <f t="array" aca="1" ref="O375" ca="1">IF(AND($A375&lt;&gt;"",$A375&lt;&gt;"fin"),IF(INDEX(Recettes!$A$2:$T$5000,$B375,O$1)="","",INDEX(Recettes!$A$2:$T$5000,$B375,O$1)),"")</f>
        <v/>
      </c>
      <c r="P375" s="81" t="str" cm="1">
        <f t="array" aca="1" ref="P375" ca="1">IF(AND($A375&lt;&gt;"",$A375&lt;&gt;"fin"),IF(INDEX(Recettes!$A$2:$T$5000,$B375,P$1)="","",INDEX(Recettes!$A$2:$T$5000,$B375,P$1)),"")</f>
        <v/>
      </c>
      <c r="Q375" s="81" t="str" cm="1">
        <f t="array" aca="1" ref="Q375" ca="1">IF(AND($A375&lt;&gt;"",$A375&lt;&gt;"fin"),IF(INDEX(Recettes!$A$2:$T$5000,$B375,Q$1)="","",INDEX(Recettes!$A$2:$T$5000,$B375,Q$1)),"")</f>
        <v/>
      </c>
      <c r="R375" s="81" t="str" cm="1">
        <f t="array" aca="1" ref="R375" ca="1">IF(AND($A375&lt;&gt;"",$A375&lt;&gt;"fin"),IF(INDEX(Recettes!$A$2:$T$5000,$B375,R$1)="","",INDEX(Recettes!$A$2:$T$5000,$B375,R$1)),"")</f>
        <v/>
      </c>
      <c r="S375" s="81" t="str" cm="1">
        <f t="array" aca="1" ref="S375" ca="1">IF(AND($A375&lt;&gt;"",$A375&lt;&gt;"fin"),IF(INDEX(Recettes!$A$2:$T$5000,$B375,S$1)="","",INDEX(Recettes!$A$2:$T$5000,$B375,S$1)),"")</f>
        <v/>
      </c>
      <c r="T375" s="81" t="str" cm="1">
        <f t="array" aca="1" ref="T375" ca="1">IF(AND($A375&lt;&gt;"",$A375&lt;&gt;"fin"),IF(INDEX(Recettes!$A$2:$T$5000,$B375,T$1)="","",INDEX(Recettes!$A$2:$T$5000,$B375,T$1)),"")</f>
        <v/>
      </c>
    </row>
    <row r="376" spans="1:20" x14ac:dyDescent="0.25">
      <c r="A376" t="str">
        <f ca="1">IF(OR(A375="",A375="fin"),"",IF(ISNA(MATCH($F$3,OFFSET(Recettes!$F$2:$F$5000,B375,0),0)),"fin",MATCH($F$3,OFFSET(Recettes!$F$2:$F$5000,B375,0),0)))</f>
        <v/>
      </c>
      <c r="B376" t="str">
        <f t="shared" ca="1" si="5"/>
        <v/>
      </c>
      <c r="D376" s="79" t="str" cm="1">
        <f t="array" aca="1" ref="D376" ca="1">IF(AND($A376&lt;&gt;"",$A376&lt;&gt;"fin"),IF(INDEX(Recettes!$A$2:$O$5000,$B376,D$1)="","",INDEX(Recettes!$A$2:$O$5000,$B376,D$1)),"")</f>
        <v/>
      </c>
      <c r="E376" t="str" cm="1">
        <f t="array" aca="1" ref="E376" ca="1">IF(AND($A376&lt;&gt;"",$A376&lt;&gt;"fin"),IF(INDEX(Recettes!$A$2:$O$5000,$B376,E$1)="","",INDEX(Recettes!$A$2:$O$5000,$B376,E$1)),"")</f>
        <v/>
      </c>
      <c r="F376" t="str" cm="1">
        <f t="array" aca="1" ref="F376" ca="1">IF(AND($A376&lt;&gt;"",$A376&lt;&gt;"fin"),IF(INDEX(Recettes!$A$2:$O$5000,$B376,F$1)="","",INDEX(Recettes!$A$2:$O$5000,$B376,F$1)),"")</f>
        <v/>
      </c>
      <c r="G376" s="13" t="str" cm="1">
        <f t="array" aca="1" ref="G376" ca="1">IF(AND($A376&lt;&gt;"",$A376&lt;&gt;"fin"),IF(INDEX(Recettes!$A$2:$O$5000,$B376,G$1)="","",INDEX(Recettes!$A$2:$O$5000,$B376,G$1)),"")</f>
        <v/>
      </c>
      <c r="H376" s="11" t="str" cm="1">
        <f t="array" aca="1" ref="H376" ca="1">IF(AND($A376&lt;&gt;"",$A376&lt;&gt;"fin"),IF(INDEX(Recettes!$A$2:$O$5000,$B376,H$1)="","",INDEX(Recettes!$A$2:$O$5000,$B376,H$1)),"")</f>
        <v/>
      </c>
      <c r="I376" t="str" cm="1">
        <f t="array" aca="1" ref="I376" ca="1">IF(AND($A376&lt;&gt;"",$A376&lt;&gt;"fin"),IF(INDEX(Recettes!$A$2:$O$5000,$B376,I$1)="","",INDEX(Recettes!$A$2:$O$5000,$B376,I$1)),"")</f>
        <v/>
      </c>
      <c r="J376" s="81" t="str" cm="1">
        <f t="array" aca="1" ref="J376" ca="1">IF(AND($A376&lt;&gt;"",$A376&lt;&gt;"fin"),IF(INDEX(Recettes!$A$2:$O$5000,$B376,J$1)="","",INDEX(Recettes!$A$2:$O$5000,$B376,J$1)),"")</f>
        <v/>
      </c>
      <c r="K376" s="81" t="str" cm="1">
        <f t="array" aca="1" ref="K376" ca="1">IF(AND($A376&lt;&gt;"",$A376&lt;&gt;"fin"),IF(INDEX(Recettes!$A$2:$T$5000,$B376,K$1)="","",INDEX(Recettes!$A$2:$T$5000,$B376,K$1)),"")</f>
        <v/>
      </c>
      <c r="L376" s="81" t="str" cm="1">
        <f t="array" aca="1" ref="L376" ca="1">IF(AND($A376&lt;&gt;"",$A376&lt;&gt;"fin"),IF(INDEX(Recettes!$A$2:$T$5000,$B376,L$1)="","",INDEX(Recettes!$A$2:$T$5000,$B376,L$1)),"")</f>
        <v/>
      </c>
      <c r="M376" s="81" t="str" cm="1">
        <f t="array" aca="1" ref="M376" ca="1">IF(AND($A376&lt;&gt;"",$A376&lt;&gt;"fin"),IF(INDEX(Recettes!$A$2:$T$5000,$B376,M$1)="","",INDEX(Recettes!$A$2:$T$5000,$B376,M$1)),"")</f>
        <v/>
      </c>
      <c r="N376" s="81" t="str" cm="1">
        <f t="array" aca="1" ref="N376" ca="1">IF(AND($A376&lt;&gt;"",$A376&lt;&gt;"fin"),IF(INDEX(Recettes!$A$2:$T$5000,$B376,N$1)="","",INDEX(Recettes!$A$2:$T$5000,$B376,N$1)),"")</f>
        <v/>
      </c>
      <c r="O376" s="81" t="str" cm="1">
        <f t="array" aca="1" ref="O376" ca="1">IF(AND($A376&lt;&gt;"",$A376&lt;&gt;"fin"),IF(INDEX(Recettes!$A$2:$T$5000,$B376,O$1)="","",INDEX(Recettes!$A$2:$T$5000,$B376,O$1)),"")</f>
        <v/>
      </c>
      <c r="P376" s="81" t="str" cm="1">
        <f t="array" aca="1" ref="P376" ca="1">IF(AND($A376&lt;&gt;"",$A376&lt;&gt;"fin"),IF(INDEX(Recettes!$A$2:$T$5000,$B376,P$1)="","",INDEX(Recettes!$A$2:$T$5000,$B376,P$1)),"")</f>
        <v/>
      </c>
      <c r="Q376" s="81" t="str" cm="1">
        <f t="array" aca="1" ref="Q376" ca="1">IF(AND($A376&lt;&gt;"",$A376&lt;&gt;"fin"),IF(INDEX(Recettes!$A$2:$T$5000,$B376,Q$1)="","",INDEX(Recettes!$A$2:$T$5000,$B376,Q$1)),"")</f>
        <v/>
      </c>
      <c r="R376" s="81" t="str" cm="1">
        <f t="array" aca="1" ref="R376" ca="1">IF(AND($A376&lt;&gt;"",$A376&lt;&gt;"fin"),IF(INDEX(Recettes!$A$2:$T$5000,$B376,R$1)="","",INDEX(Recettes!$A$2:$T$5000,$B376,R$1)),"")</f>
        <v/>
      </c>
      <c r="S376" s="81" t="str" cm="1">
        <f t="array" aca="1" ref="S376" ca="1">IF(AND($A376&lt;&gt;"",$A376&lt;&gt;"fin"),IF(INDEX(Recettes!$A$2:$T$5000,$B376,S$1)="","",INDEX(Recettes!$A$2:$T$5000,$B376,S$1)),"")</f>
        <v/>
      </c>
      <c r="T376" s="81" t="str" cm="1">
        <f t="array" aca="1" ref="T376" ca="1">IF(AND($A376&lt;&gt;"",$A376&lt;&gt;"fin"),IF(INDEX(Recettes!$A$2:$T$5000,$B376,T$1)="","",INDEX(Recettes!$A$2:$T$5000,$B376,T$1)),"")</f>
        <v/>
      </c>
    </row>
    <row r="377" spans="1:20" x14ac:dyDescent="0.25">
      <c r="A377" t="str">
        <f ca="1">IF(OR(A376="",A376="fin"),"",IF(ISNA(MATCH($F$3,OFFSET(Recettes!$F$2:$F$5000,B376,0),0)),"fin",MATCH($F$3,OFFSET(Recettes!$F$2:$F$5000,B376,0),0)))</f>
        <v/>
      </c>
      <c r="B377" t="str">
        <f t="shared" ca="1" si="5"/>
        <v/>
      </c>
      <c r="D377" s="79" t="str" cm="1">
        <f t="array" aca="1" ref="D377" ca="1">IF(AND($A377&lt;&gt;"",$A377&lt;&gt;"fin"),IF(INDEX(Recettes!$A$2:$O$5000,$B377,D$1)="","",INDEX(Recettes!$A$2:$O$5000,$B377,D$1)),"")</f>
        <v/>
      </c>
      <c r="E377" t="str" cm="1">
        <f t="array" aca="1" ref="E377" ca="1">IF(AND($A377&lt;&gt;"",$A377&lt;&gt;"fin"),IF(INDEX(Recettes!$A$2:$O$5000,$B377,E$1)="","",INDEX(Recettes!$A$2:$O$5000,$B377,E$1)),"")</f>
        <v/>
      </c>
      <c r="F377" t="str" cm="1">
        <f t="array" aca="1" ref="F377" ca="1">IF(AND($A377&lt;&gt;"",$A377&lt;&gt;"fin"),IF(INDEX(Recettes!$A$2:$O$5000,$B377,F$1)="","",INDEX(Recettes!$A$2:$O$5000,$B377,F$1)),"")</f>
        <v/>
      </c>
      <c r="G377" s="13" t="str" cm="1">
        <f t="array" aca="1" ref="G377" ca="1">IF(AND($A377&lt;&gt;"",$A377&lt;&gt;"fin"),IF(INDEX(Recettes!$A$2:$O$5000,$B377,G$1)="","",INDEX(Recettes!$A$2:$O$5000,$B377,G$1)),"")</f>
        <v/>
      </c>
      <c r="H377" s="11" t="str" cm="1">
        <f t="array" aca="1" ref="H377" ca="1">IF(AND($A377&lt;&gt;"",$A377&lt;&gt;"fin"),IF(INDEX(Recettes!$A$2:$O$5000,$B377,H$1)="","",INDEX(Recettes!$A$2:$O$5000,$B377,H$1)),"")</f>
        <v/>
      </c>
      <c r="I377" t="str" cm="1">
        <f t="array" aca="1" ref="I377" ca="1">IF(AND($A377&lt;&gt;"",$A377&lt;&gt;"fin"),IF(INDEX(Recettes!$A$2:$O$5000,$B377,I$1)="","",INDEX(Recettes!$A$2:$O$5000,$B377,I$1)),"")</f>
        <v/>
      </c>
      <c r="J377" s="81" t="str" cm="1">
        <f t="array" aca="1" ref="J377" ca="1">IF(AND($A377&lt;&gt;"",$A377&lt;&gt;"fin"),IF(INDEX(Recettes!$A$2:$O$5000,$B377,J$1)="","",INDEX(Recettes!$A$2:$O$5000,$B377,J$1)),"")</f>
        <v/>
      </c>
      <c r="K377" s="81" t="str" cm="1">
        <f t="array" aca="1" ref="K377" ca="1">IF(AND($A377&lt;&gt;"",$A377&lt;&gt;"fin"),IF(INDEX(Recettes!$A$2:$T$5000,$B377,K$1)="","",INDEX(Recettes!$A$2:$T$5000,$B377,K$1)),"")</f>
        <v/>
      </c>
      <c r="L377" s="81" t="str" cm="1">
        <f t="array" aca="1" ref="L377" ca="1">IF(AND($A377&lt;&gt;"",$A377&lt;&gt;"fin"),IF(INDEX(Recettes!$A$2:$T$5000,$B377,L$1)="","",INDEX(Recettes!$A$2:$T$5000,$B377,L$1)),"")</f>
        <v/>
      </c>
      <c r="M377" s="81" t="str" cm="1">
        <f t="array" aca="1" ref="M377" ca="1">IF(AND($A377&lt;&gt;"",$A377&lt;&gt;"fin"),IF(INDEX(Recettes!$A$2:$T$5000,$B377,M$1)="","",INDEX(Recettes!$A$2:$T$5000,$B377,M$1)),"")</f>
        <v/>
      </c>
      <c r="N377" s="81" t="str" cm="1">
        <f t="array" aca="1" ref="N377" ca="1">IF(AND($A377&lt;&gt;"",$A377&lt;&gt;"fin"),IF(INDEX(Recettes!$A$2:$T$5000,$B377,N$1)="","",INDEX(Recettes!$A$2:$T$5000,$B377,N$1)),"")</f>
        <v/>
      </c>
      <c r="O377" s="81" t="str" cm="1">
        <f t="array" aca="1" ref="O377" ca="1">IF(AND($A377&lt;&gt;"",$A377&lt;&gt;"fin"),IF(INDEX(Recettes!$A$2:$T$5000,$B377,O$1)="","",INDEX(Recettes!$A$2:$T$5000,$B377,O$1)),"")</f>
        <v/>
      </c>
      <c r="P377" s="81" t="str" cm="1">
        <f t="array" aca="1" ref="P377" ca="1">IF(AND($A377&lt;&gt;"",$A377&lt;&gt;"fin"),IF(INDEX(Recettes!$A$2:$T$5000,$B377,P$1)="","",INDEX(Recettes!$A$2:$T$5000,$B377,P$1)),"")</f>
        <v/>
      </c>
      <c r="Q377" s="81" t="str" cm="1">
        <f t="array" aca="1" ref="Q377" ca="1">IF(AND($A377&lt;&gt;"",$A377&lt;&gt;"fin"),IF(INDEX(Recettes!$A$2:$T$5000,$B377,Q$1)="","",INDEX(Recettes!$A$2:$T$5000,$B377,Q$1)),"")</f>
        <v/>
      </c>
      <c r="R377" s="81" t="str" cm="1">
        <f t="array" aca="1" ref="R377" ca="1">IF(AND($A377&lt;&gt;"",$A377&lt;&gt;"fin"),IF(INDEX(Recettes!$A$2:$T$5000,$B377,R$1)="","",INDEX(Recettes!$A$2:$T$5000,$B377,R$1)),"")</f>
        <v/>
      </c>
      <c r="S377" s="81" t="str" cm="1">
        <f t="array" aca="1" ref="S377" ca="1">IF(AND($A377&lt;&gt;"",$A377&lt;&gt;"fin"),IF(INDEX(Recettes!$A$2:$T$5000,$B377,S$1)="","",INDEX(Recettes!$A$2:$T$5000,$B377,S$1)),"")</f>
        <v/>
      </c>
      <c r="T377" s="81" t="str" cm="1">
        <f t="array" aca="1" ref="T377" ca="1">IF(AND($A377&lt;&gt;"",$A377&lt;&gt;"fin"),IF(INDEX(Recettes!$A$2:$T$5000,$B377,T$1)="","",INDEX(Recettes!$A$2:$T$5000,$B377,T$1)),"")</f>
        <v/>
      </c>
    </row>
    <row r="378" spans="1:20" x14ac:dyDescent="0.25">
      <c r="A378" t="str">
        <f ca="1">IF(OR(A377="",A377="fin"),"",IF(ISNA(MATCH($F$3,OFFSET(Recettes!$F$2:$F$5000,B377,0),0)),"fin",MATCH($F$3,OFFSET(Recettes!$F$2:$F$5000,B377,0),0)))</f>
        <v/>
      </c>
      <c r="B378" t="str">
        <f t="shared" ca="1" si="5"/>
        <v/>
      </c>
      <c r="D378" s="79" t="str" cm="1">
        <f t="array" aca="1" ref="D378" ca="1">IF(AND($A378&lt;&gt;"",$A378&lt;&gt;"fin"),IF(INDEX(Recettes!$A$2:$O$5000,$B378,D$1)="","",INDEX(Recettes!$A$2:$O$5000,$B378,D$1)),"")</f>
        <v/>
      </c>
      <c r="E378" t="str" cm="1">
        <f t="array" aca="1" ref="E378" ca="1">IF(AND($A378&lt;&gt;"",$A378&lt;&gt;"fin"),IF(INDEX(Recettes!$A$2:$O$5000,$B378,E$1)="","",INDEX(Recettes!$A$2:$O$5000,$B378,E$1)),"")</f>
        <v/>
      </c>
      <c r="F378" t="str" cm="1">
        <f t="array" aca="1" ref="F378" ca="1">IF(AND($A378&lt;&gt;"",$A378&lt;&gt;"fin"),IF(INDEX(Recettes!$A$2:$O$5000,$B378,F$1)="","",INDEX(Recettes!$A$2:$O$5000,$B378,F$1)),"")</f>
        <v/>
      </c>
      <c r="G378" s="13" t="str" cm="1">
        <f t="array" aca="1" ref="G378" ca="1">IF(AND($A378&lt;&gt;"",$A378&lt;&gt;"fin"),IF(INDEX(Recettes!$A$2:$O$5000,$B378,G$1)="","",INDEX(Recettes!$A$2:$O$5000,$B378,G$1)),"")</f>
        <v/>
      </c>
      <c r="H378" s="11" t="str" cm="1">
        <f t="array" aca="1" ref="H378" ca="1">IF(AND($A378&lt;&gt;"",$A378&lt;&gt;"fin"),IF(INDEX(Recettes!$A$2:$O$5000,$B378,H$1)="","",INDEX(Recettes!$A$2:$O$5000,$B378,H$1)),"")</f>
        <v/>
      </c>
      <c r="I378" t="str" cm="1">
        <f t="array" aca="1" ref="I378" ca="1">IF(AND($A378&lt;&gt;"",$A378&lt;&gt;"fin"),IF(INDEX(Recettes!$A$2:$O$5000,$B378,I$1)="","",INDEX(Recettes!$A$2:$O$5000,$B378,I$1)),"")</f>
        <v/>
      </c>
      <c r="J378" s="81" t="str" cm="1">
        <f t="array" aca="1" ref="J378" ca="1">IF(AND($A378&lt;&gt;"",$A378&lt;&gt;"fin"),IF(INDEX(Recettes!$A$2:$O$5000,$B378,J$1)="","",INDEX(Recettes!$A$2:$O$5000,$B378,J$1)),"")</f>
        <v/>
      </c>
      <c r="K378" s="81" t="str" cm="1">
        <f t="array" aca="1" ref="K378" ca="1">IF(AND($A378&lt;&gt;"",$A378&lt;&gt;"fin"),IF(INDEX(Recettes!$A$2:$T$5000,$B378,K$1)="","",INDEX(Recettes!$A$2:$T$5000,$B378,K$1)),"")</f>
        <v/>
      </c>
      <c r="L378" s="81" t="str" cm="1">
        <f t="array" aca="1" ref="L378" ca="1">IF(AND($A378&lt;&gt;"",$A378&lt;&gt;"fin"),IF(INDEX(Recettes!$A$2:$T$5000,$B378,L$1)="","",INDEX(Recettes!$A$2:$T$5000,$B378,L$1)),"")</f>
        <v/>
      </c>
      <c r="M378" s="81" t="str" cm="1">
        <f t="array" aca="1" ref="M378" ca="1">IF(AND($A378&lt;&gt;"",$A378&lt;&gt;"fin"),IF(INDEX(Recettes!$A$2:$T$5000,$B378,M$1)="","",INDEX(Recettes!$A$2:$T$5000,$B378,M$1)),"")</f>
        <v/>
      </c>
      <c r="N378" s="81" t="str" cm="1">
        <f t="array" aca="1" ref="N378" ca="1">IF(AND($A378&lt;&gt;"",$A378&lt;&gt;"fin"),IF(INDEX(Recettes!$A$2:$T$5000,$B378,N$1)="","",INDEX(Recettes!$A$2:$T$5000,$B378,N$1)),"")</f>
        <v/>
      </c>
      <c r="O378" s="81" t="str" cm="1">
        <f t="array" aca="1" ref="O378" ca="1">IF(AND($A378&lt;&gt;"",$A378&lt;&gt;"fin"),IF(INDEX(Recettes!$A$2:$T$5000,$B378,O$1)="","",INDEX(Recettes!$A$2:$T$5000,$B378,O$1)),"")</f>
        <v/>
      </c>
      <c r="P378" s="81" t="str" cm="1">
        <f t="array" aca="1" ref="P378" ca="1">IF(AND($A378&lt;&gt;"",$A378&lt;&gt;"fin"),IF(INDEX(Recettes!$A$2:$T$5000,$B378,P$1)="","",INDEX(Recettes!$A$2:$T$5000,$B378,P$1)),"")</f>
        <v/>
      </c>
      <c r="Q378" s="81" t="str" cm="1">
        <f t="array" aca="1" ref="Q378" ca="1">IF(AND($A378&lt;&gt;"",$A378&lt;&gt;"fin"),IF(INDEX(Recettes!$A$2:$T$5000,$B378,Q$1)="","",INDEX(Recettes!$A$2:$T$5000,$B378,Q$1)),"")</f>
        <v/>
      </c>
      <c r="R378" s="81" t="str" cm="1">
        <f t="array" aca="1" ref="R378" ca="1">IF(AND($A378&lt;&gt;"",$A378&lt;&gt;"fin"),IF(INDEX(Recettes!$A$2:$T$5000,$B378,R$1)="","",INDEX(Recettes!$A$2:$T$5000,$B378,R$1)),"")</f>
        <v/>
      </c>
      <c r="S378" s="81" t="str" cm="1">
        <f t="array" aca="1" ref="S378" ca="1">IF(AND($A378&lt;&gt;"",$A378&lt;&gt;"fin"),IF(INDEX(Recettes!$A$2:$T$5000,$B378,S$1)="","",INDEX(Recettes!$A$2:$T$5000,$B378,S$1)),"")</f>
        <v/>
      </c>
      <c r="T378" s="81" t="str" cm="1">
        <f t="array" aca="1" ref="T378" ca="1">IF(AND($A378&lt;&gt;"",$A378&lt;&gt;"fin"),IF(INDEX(Recettes!$A$2:$T$5000,$B378,T$1)="","",INDEX(Recettes!$A$2:$T$5000,$B378,T$1)),"")</f>
        <v/>
      </c>
    </row>
    <row r="379" spans="1:20" x14ac:dyDescent="0.25">
      <c r="A379" t="str">
        <f ca="1">IF(OR(A378="",A378="fin"),"",IF(ISNA(MATCH($F$3,OFFSET(Recettes!$F$2:$F$5000,B378,0),0)),"fin",MATCH($F$3,OFFSET(Recettes!$F$2:$F$5000,B378,0),0)))</f>
        <v/>
      </c>
      <c r="B379" t="str">
        <f t="shared" ca="1" si="5"/>
        <v/>
      </c>
      <c r="D379" s="79" t="str" cm="1">
        <f t="array" aca="1" ref="D379" ca="1">IF(AND($A379&lt;&gt;"",$A379&lt;&gt;"fin"),IF(INDEX(Recettes!$A$2:$O$5000,$B379,D$1)="","",INDEX(Recettes!$A$2:$O$5000,$B379,D$1)),"")</f>
        <v/>
      </c>
      <c r="E379" t="str" cm="1">
        <f t="array" aca="1" ref="E379" ca="1">IF(AND($A379&lt;&gt;"",$A379&lt;&gt;"fin"),IF(INDEX(Recettes!$A$2:$O$5000,$B379,E$1)="","",INDEX(Recettes!$A$2:$O$5000,$B379,E$1)),"")</f>
        <v/>
      </c>
      <c r="F379" t="str" cm="1">
        <f t="array" aca="1" ref="F379" ca="1">IF(AND($A379&lt;&gt;"",$A379&lt;&gt;"fin"),IF(INDEX(Recettes!$A$2:$O$5000,$B379,F$1)="","",INDEX(Recettes!$A$2:$O$5000,$B379,F$1)),"")</f>
        <v/>
      </c>
      <c r="G379" s="13" t="str" cm="1">
        <f t="array" aca="1" ref="G379" ca="1">IF(AND($A379&lt;&gt;"",$A379&lt;&gt;"fin"),IF(INDEX(Recettes!$A$2:$O$5000,$B379,G$1)="","",INDEX(Recettes!$A$2:$O$5000,$B379,G$1)),"")</f>
        <v/>
      </c>
      <c r="H379" s="11" t="str" cm="1">
        <f t="array" aca="1" ref="H379" ca="1">IF(AND($A379&lt;&gt;"",$A379&lt;&gt;"fin"),IF(INDEX(Recettes!$A$2:$O$5000,$B379,H$1)="","",INDEX(Recettes!$A$2:$O$5000,$B379,H$1)),"")</f>
        <v/>
      </c>
      <c r="I379" t="str" cm="1">
        <f t="array" aca="1" ref="I379" ca="1">IF(AND($A379&lt;&gt;"",$A379&lt;&gt;"fin"),IF(INDEX(Recettes!$A$2:$O$5000,$B379,I$1)="","",INDEX(Recettes!$A$2:$O$5000,$B379,I$1)),"")</f>
        <v/>
      </c>
      <c r="J379" s="81" t="str" cm="1">
        <f t="array" aca="1" ref="J379" ca="1">IF(AND($A379&lt;&gt;"",$A379&lt;&gt;"fin"),IF(INDEX(Recettes!$A$2:$O$5000,$B379,J$1)="","",INDEX(Recettes!$A$2:$O$5000,$B379,J$1)),"")</f>
        <v/>
      </c>
      <c r="K379" s="81" t="str" cm="1">
        <f t="array" aca="1" ref="K379" ca="1">IF(AND($A379&lt;&gt;"",$A379&lt;&gt;"fin"),IF(INDEX(Recettes!$A$2:$T$5000,$B379,K$1)="","",INDEX(Recettes!$A$2:$T$5000,$B379,K$1)),"")</f>
        <v/>
      </c>
      <c r="L379" s="81" t="str" cm="1">
        <f t="array" aca="1" ref="L379" ca="1">IF(AND($A379&lt;&gt;"",$A379&lt;&gt;"fin"),IF(INDEX(Recettes!$A$2:$T$5000,$B379,L$1)="","",INDEX(Recettes!$A$2:$T$5000,$B379,L$1)),"")</f>
        <v/>
      </c>
      <c r="M379" s="81" t="str" cm="1">
        <f t="array" aca="1" ref="M379" ca="1">IF(AND($A379&lt;&gt;"",$A379&lt;&gt;"fin"),IF(INDEX(Recettes!$A$2:$T$5000,$B379,M$1)="","",INDEX(Recettes!$A$2:$T$5000,$B379,M$1)),"")</f>
        <v/>
      </c>
      <c r="N379" s="81" t="str" cm="1">
        <f t="array" aca="1" ref="N379" ca="1">IF(AND($A379&lt;&gt;"",$A379&lt;&gt;"fin"),IF(INDEX(Recettes!$A$2:$T$5000,$B379,N$1)="","",INDEX(Recettes!$A$2:$T$5000,$B379,N$1)),"")</f>
        <v/>
      </c>
      <c r="O379" s="81" t="str" cm="1">
        <f t="array" aca="1" ref="O379" ca="1">IF(AND($A379&lt;&gt;"",$A379&lt;&gt;"fin"),IF(INDEX(Recettes!$A$2:$T$5000,$B379,O$1)="","",INDEX(Recettes!$A$2:$T$5000,$B379,O$1)),"")</f>
        <v/>
      </c>
      <c r="P379" s="81" t="str" cm="1">
        <f t="array" aca="1" ref="P379" ca="1">IF(AND($A379&lt;&gt;"",$A379&lt;&gt;"fin"),IF(INDEX(Recettes!$A$2:$T$5000,$B379,P$1)="","",INDEX(Recettes!$A$2:$T$5000,$B379,P$1)),"")</f>
        <v/>
      </c>
      <c r="Q379" s="81" t="str" cm="1">
        <f t="array" aca="1" ref="Q379" ca="1">IF(AND($A379&lt;&gt;"",$A379&lt;&gt;"fin"),IF(INDEX(Recettes!$A$2:$T$5000,$B379,Q$1)="","",INDEX(Recettes!$A$2:$T$5000,$B379,Q$1)),"")</f>
        <v/>
      </c>
      <c r="R379" s="81" t="str" cm="1">
        <f t="array" aca="1" ref="R379" ca="1">IF(AND($A379&lt;&gt;"",$A379&lt;&gt;"fin"),IF(INDEX(Recettes!$A$2:$T$5000,$B379,R$1)="","",INDEX(Recettes!$A$2:$T$5000,$B379,R$1)),"")</f>
        <v/>
      </c>
      <c r="S379" s="81" t="str" cm="1">
        <f t="array" aca="1" ref="S379" ca="1">IF(AND($A379&lt;&gt;"",$A379&lt;&gt;"fin"),IF(INDEX(Recettes!$A$2:$T$5000,$B379,S$1)="","",INDEX(Recettes!$A$2:$T$5000,$B379,S$1)),"")</f>
        <v/>
      </c>
      <c r="T379" s="81" t="str" cm="1">
        <f t="array" aca="1" ref="T379" ca="1">IF(AND($A379&lt;&gt;"",$A379&lt;&gt;"fin"),IF(INDEX(Recettes!$A$2:$T$5000,$B379,T$1)="","",INDEX(Recettes!$A$2:$T$5000,$B379,T$1)),"")</f>
        <v/>
      </c>
    </row>
    <row r="380" spans="1:20" x14ac:dyDescent="0.25">
      <c r="A380" t="str">
        <f ca="1">IF(OR(A379="",A379="fin"),"",IF(ISNA(MATCH($F$3,OFFSET(Recettes!$F$2:$F$5000,B379,0),0)),"fin",MATCH($F$3,OFFSET(Recettes!$F$2:$F$5000,B379,0),0)))</f>
        <v/>
      </c>
      <c r="B380" t="str">
        <f t="shared" ca="1" si="5"/>
        <v/>
      </c>
      <c r="D380" s="79" t="str" cm="1">
        <f t="array" aca="1" ref="D380" ca="1">IF(AND($A380&lt;&gt;"",$A380&lt;&gt;"fin"),IF(INDEX(Recettes!$A$2:$O$5000,$B380,D$1)="","",INDEX(Recettes!$A$2:$O$5000,$B380,D$1)),"")</f>
        <v/>
      </c>
      <c r="E380" t="str" cm="1">
        <f t="array" aca="1" ref="E380" ca="1">IF(AND($A380&lt;&gt;"",$A380&lt;&gt;"fin"),IF(INDEX(Recettes!$A$2:$O$5000,$B380,E$1)="","",INDEX(Recettes!$A$2:$O$5000,$B380,E$1)),"")</f>
        <v/>
      </c>
      <c r="F380" t="str" cm="1">
        <f t="array" aca="1" ref="F380" ca="1">IF(AND($A380&lt;&gt;"",$A380&lt;&gt;"fin"),IF(INDEX(Recettes!$A$2:$O$5000,$B380,F$1)="","",INDEX(Recettes!$A$2:$O$5000,$B380,F$1)),"")</f>
        <v/>
      </c>
      <c r="G380" s="13" t="str" cm="1">
        <f t="array" aca="1" ref="G380" ca="1">IF(AND($A380&lt;&gt;"",$A380&lt;&gt;"fin"),IF(INDEX(Recettes!$A$2:$O$5000,$B380,G$1)="","",INDEX(Recettes!$A$2:$O$5000,$B380,G$1)),"")</f>
        <v/>
      </c>
      <c r="H380" s="11" t="str" cm="1">
        <f t="array" aca="1" ref="H380" ca="1">IF(AND($A380&lt;&gt;"",$A380&lt;&gt;"fin"),IF(INDEX(Recettes!$A$2:$O$5000,$B380,H$1)="","",INDEX(Recettes!$A$2:$O$5000,$B380,H$1)),"")</f>
        <v/>
      </c>
      <c r="I380" t="str" cm="1">
        <f t="array" aca="1" ref="I380" ca="1">IF(AND($A380&lt;&gt;"",$A380&lt;&gt;"fin"),IF(INDEX(Recettes!$A$2:$O$5000,$B380,I$1)="","",INDEX(Recettes!$A$2:$O$5000,$B380,I$1)),"")</f>
        <v/>
      </c>
      <c r="J380" s="81" t="str" cm="1">
        <f t="array" aca="1" ref="J380" ca="1">IF(AND($A380&lt;&gt;"",$A380&lt;&gt;"fin"),IF(INDEX(Recettes!$A$2:$O$5000,$B380,J$1)="","",INDEX(Recettes!$A$2:$O$5000,$B380,J$1)),"")</f>
        <v/>
      </c>
      <c r="K380" s="81" t="str" cm="1">
        <f t="array" aca="1" ref="K380" ca="1">IF(AND($A380&lt;&gt;"",$A380&lt;&gt;"fin"),IF(INDEX(Recettes!$A$2:$T$5000,$B380,K$1)="","",INDEX(Recettes!$A$2:$T$5000,$B380,K$1)),"")</f>
        <v/>
      </c>
      <c r="L380" s="81" t="str" cm="1">
        <f t="array" aca="1" ref="L380" ca="1">IF(AND($A380&lt;&gt;"",$A380&lt;&gt;"fin"),IF(INDEX(Recettes!$A$2:$T$5000,$B380,L$1)="","",INDEX(Recettes!$A$2:$T$5000,$B380,L$1)),"")</f>
        <v/>
      </c>
      <c r="M380" s="81" t="str" cm="1">
        <f t="array" aca="1" ref="M380" ca="1">IF(AND($A380&lt;&gt;"",$A380&lt;&gt;"fin"),IF(INDEX(Recettes!$A$2:$T$5000,$B380,M$1)="","",INDEX(Recettes!$A$2:$T$5000,$B380,M$1)),"")</f>
        <v/>
      </c>
      <c r="N380" s="81" t="str" cm="1">
        <f t="array" aca="1" ref="N380" ca="1">IF(AND($A380&lt;&gt;"",$A380&lt;&gt;"fin"),IF(INDEX(Recettes!$A$2:$T$5000,$B380,N$1)="","",INDEX(Recettes!$A$2:$T$5000,$B380,N$1)),"")</f>
        <v/>
      </c>
      <c r="O380" s="81" t="str" cm="1">
        <f t="array" aca="1" ref="O380" ca="1">IF(AND($A380&lt;&gt;"",$A380&lt;&gt;"fin"),IF(INDEX(Recettes!$A$2:$T$5000,$B380,O$1)="","",INDEX(Recettes!$A$2:$T$5000,$B380,O$1)),"")</f>
        <v/>
      </c>
      <c r="P380" s="81" t="str" cm="1">
        <f t="array" aca="1" ref="P380" ca="1">IF(AND($A380&lt;&gt;"",$A380&lt;&gt;"fin"),IF(INDEX(Recettes!$A$2:$T$5000,$B380,P$1)="","",INDEX(Recettes!$A$2:$T$5000,$B380,P$1)),"")</f>
        <v/>
      </c>
      <c r="Q380" s="81" t="str" cm="1">
        <f t="array" aca="1" ref="Q380" ca="1">IF(AND($A380&lt;&gt;"",$A380&lt;&gt;"fin"),IF(INDEX(Recettes!$A$2:$T$5000,$B380,Q$1)="","",INDEX(Recettes!$A$2:$T$5000,$B380,Q$1)),"")</f>
        <v/>
      </c>
      <c r="R380" s="81" t="str" cm="1">
        <f t="array" aca="1" ref="R380" ca="1">IF(AND($A380&lt;&gt;"",$A380&lt;&gt;"fin"),IF(INDEX(Recettes!$A$2:$T$5000,$B380,R$1)="","",INDEX(Recettes!$A$2:$T$5000,$B380,R$1)),"")</f>
        <v/>
      </c>
      <c r="S380" s="81" t="str" cm="1">
        <f t="array" aca="1" ref="S380" ca="1">IF(AND($A380&lt;&gt;"",$A380&lt;&gt;"fin"),IF(INDEX(Recettes!$A$2:$T$5000,$B380,S$1)="","",INDEX(Recettes!$A$2:$T$5000,$B380,S$1)),"")</f>
        <v/>
      </c>
      <c r="T380" s="81" t="str" cm="1">
        <f t="array" aca="1" ref="T380" ca="1">IF(AND($A380&lt;&gt;"",$A380&lt;&gt;"fin"),IF(INDEX(Recettes!$A$2:$T$5000,$B380,T$1)="","",INDEX(Recettes!$A$2:$T$5000,$B380,T$1)),"")</f>
        <v/>
      </c>
    </row>
    <row r="381" spans="1:20" x14ac:dyDescent="0.25">
      <c r="A381" t="str">
        <f ca="1">IF(OR(A380="",A380="fin"),"",IF(ISNA(MATCH($F$3,OFFSET(Recettes!$F$2:$F$5000,B380,0),0)),"fin",MATCH($F$3,OFFSET(Recettes!$F$2:$F$5000,B380,0),0)))</f>
        <v/>
      </c>
      <c r="B381" t="str">
        <f t="shared" ca="1" si="5"/>
        <v/>
      </c>
      <c r="D381" s="79" t="str" cm="1">
        <f t="array" aca="1" ref="D381" ca="1">IF(AND($A381&lt;&gt;"",$A381&lt;&gt;"fin"),IF(INDEX(Recettes!$A$2:$O$5000,$B381,D$1)="","",INDEX(Recettes!$A$2:$O$5000,$B381,D$1)),"")</f>
        <v/>
      </c>
      <c r="E381" t="str" cm="1">
        <f t="array" aca="1" ref="E381" ca="1">IF(AND($A381&lt;&gt;"",$A381&lt;&gt;"fin"),IF(INDEX(Recettes!$A$2:$O$5000,$B381,E$1)="","",INDEX(Recettes!$A$2:$O$5000,$B381,E$1)),"")</f>
        <v/>
      </c>
      <c r="F381" t="str" cm="1">
        <f t="array" aca="1" ref="F381" ca="1">IF(AND($A381&lt;&gt;"",$A381&lt;&gt;"fin"),IF(INDEX(Recettes!$A$2:$O$5000,$B381,F$1)="","",INDEX(Recettes!$A$2:$O$5000,$B381,F$1)),"")</f>
        <v/>
      </c>
      <c r="G381" s="13" t="str" cm="1">
        <f t="array" aca="1" ref="G381" ca="1">IF(AND($A381&lt;&gt;"",$A381&lt;&gt;"fin"),IF(INDEX(Recettes!$A$2:$O$5000,$B381,G$1)="","",INDEX(Recettes!$A$2:$O$5000,$B381,G$1)),"")</f>
        <v/>
      </c>
      <c r="H381" s="11" t="str" cm="1">
        <f t="array" aca="1" ref="H381" ca="1">IF(AND($A381&lt;&gt;"",$A381&lt;&gt;"fin"),IF(INDEX(Recettes!$A$2:$O$5000,$B381,H$1)="","",INDEX(Recettes!$A$2:$O$5000,$B381,H$1)),"")</f>
        <v/>
      </c>
      <c r="I381" t="str" cm="1">
        <f t="array" aca="1" ref="I381" ca="1">IF(AND($A381&lt;&gt;"",$A381&lt;&gt;"fin"),IF(INDEX(Recettes!$A$2:$O$5000,$B381,I$1)="","",INDEX(Recettes!$A$2:$O$5000,$B381,I$1)),"")</f>
        <v/>
      </c>
      <c r="J381" s="81" t="str" cm="1">
        <f t="array" aca="1" ref="J381" ca="1">IF(AND($A381&lt;&gt;"",$A381&lt;&gt;"fin"),IF(INDEX(Recettes!$A$2:$O$5000,$B381,J$1)="","",INDEX(Recettes!$A$2:$O$5000,$B381,J$1)),"")</f>
        <v/>
      </c>
      <c r="K381" s="81" t="str" cm="1">
        <f t="array" aca="1" ref="K381" ca="1">IF(AND($A381&lt;&gt;"",$A381&lt;&gt;"fin"),IF(INDEX(Recettes!$A$2:$T$5000,$B381,K$1)="","",INDEX(Recettes!$A$2:$T$5000,$B381,K$1)),"")</f>
        <v/>
      </c>
      <c r="L381" s="81" t="str" cm="1">
        <f t="array" aca="1" ref="L381" ca="1">IF(AND($A381&lt;&gt;"",$A381&lt;&gt;"fin"),IF(INDEX(Recettes!$A$2:$T$5000,$B381,L$1)="","",INDEX(Recettes!$A$2:$T$5000,$B381,L$1)),"")</f>
        <v/>
      </c>
      <c r="M381" s="81" t="str" cm="1">
        <f t="array" aca="1" ref="M381" ca="1">IF(AND($A381&lt;&gt;"",$A381&lt;&gt;"fin"),IF(INDEX(Recettes!$A$2:$T$5000,$B381,M$1)="","",INDEX(Recettes!$A$2:$T$5000,$B381,M$1)),"")</f>
        <v/>
      </c>
      <c r="N381" s="81" t="str" cm="1">
        <f t="array" aca="1" ref="N381" ca="1">IF(AND($A381&lt;&gt;"",$A381&lt;&gt;"fin"),IF(INDEX(Recettes!$A$2:$T$5000,$B381,N$1)="","",INDEX(Recettes!$A$2:$T$5000,$B381,N$1)),"")</f>
        <v/>
      </c>
      <c r="O381" s="81" t="str" cm="1">
        <f t="array" aca="1" ref="O381" ca="1">IF(AND($A381&lt;&gt;"",$A381&lt;&gt;"fin"),IF(INDEX(Recettes!$A$2:$T$5000,$B381,O$1)="","",INDEX(Recettes!$A$2:$T$5000,$B381,O$1)),"")</f>
        <v/>
      </c>
      <c r="P381" s="81" t="str" cm="1">
        <f t="array" aca="1" ref="P381" ca="1">IF(AND($A381&lt;&gt;"",$A381&lt;&gt;"fin"),IF(INDEX(Recettes!$A$2:$T$5000,$B381,P$1)="","",INDEX(Recettes!$A$2:$T$5000,$B381,P$1)),"")</f>
        <v/>
      </c>
      <c r="Q381" s="81" t="str" cm="1">
        <f t="array" aca="1" ref="Q381" ca="1">IF(AND($A381&lt;&gt;"",$A381&lt;&gt;"fin"),IF(INDEX(Recettes!$A$2:$T$5000,$B381,Q$1)="","",INDEX(Recettes!$A$2:$T$5000,$B381,Q$1)),"")</f>
        <v/>
      </c>
      <c r="R381" s="81" t="str" cm="1">
        <f t="array" aca="1" ref="R381" ca="1">IF(AND($A381&lt;&gt;"",$A381&lt;&gt;"fin"),IF(INDEX(Recettes!$A$2:$T$5000,$B381,R$1)="","",INDEX(Recettes!$A$2:$T$5000,$B381,R$1)),"")</f>
        <v/>
      </c>
      <c r="S381" s="81" t="str" cm="1">
        <f t="array" aca="1" ref="S381" ca="1">IF(AND($A381&lt;&gt;"",$A381&lt;&gt;"fin"),IF(INDEX(Recettes!$A$2:$T$5000,$B381,S$1)="","",INDEX(Recettes!$A$2:$T$5000,$B381,S$1)),"")</f>
        <v/>
      </c>
      <c r="T381" s="81" t="str" cm="1">
        <f t="array" aca="1" ref="T381" ca="1">IF(AND($A381&lt;&gt;"",$A381&lt;&gt;"fin"),IF(INDEX(Recettes!$A$2:$T$5000,$B381,T$1)="","",INDEX(Recettes!$A$2:$T$5000,$B381,T$1)),"")</f>
        <v/>
      </c>
    </row>
    <row r="382" spans="1:20" x14ac:dyDescent="0.25">
      <c r="A382" t="str">
        <f ca="1">IF(OR(A381="",A381="fin"),"",IF(ISNA(MATCH($F$3,OFFSET(Recettes!$F$2:$F$5000,B381,0),0)),"fin",MATCH($F$3,OFFSET(Recettes!$F$2:$F$5000,B381,0),0)))</f>
        <v/>
      </c>
      <c r="B382" t="str">
        <f t="shared" ca="1" si="5"/>
        <v/>
      </c>
      <c r="D382" s="79" t="str" cm="1">
        <f t="array" aca="1" ref="D382" ca="1">IF(AND($A382&lt;&gt;"",$A382&lt;&gt;"fin"),IF(INDEX(Recettes!$A$2:$O$5000,$B382,D$1)="","",INDEX(Recettes!$A$2:$O$5000,$B382,D$1)),"")</f>
        <v/>
      </c>
      <c r="E382" t="str" cm="1">
        <f t="array" aca="1" ref="E382" ca="1">IF(AND($A382&lt;&gt;"",$A382&lt;&gt;"fin"),IF(INDEX(Recettes!$A$2:$O$5000,$B382,E$1)="","",INDEX(Recettes!$A$2:$O$5000,$B382,E$1)),"")</f>
        <v/>
      </c>
      <c r="F382" t="str" cm="1">
        <f t="array" aca="1" ref="F382" ca="1">IF(AND($A382&lt;&gt;"",$A382&lt;&gt;"fin"),IF(INDEX(Recettes!$A$2:$O$5000,$B382,F$1)="","",INDEX(Recettes!$A$2:$O$5000,$B382,F$1)),"")</f>
        <v/>
      </c>
      <c r="G382" s="13" t="str" cm="1">
        <f t="array" aca="1" ref="G382" ca="1">IF(AND($A382&lt;&gt;"",$A382&lt;&gt;"fin"),IF(INDEX(Recettes!$A$2:$O$5000,$B382,G$1)="","",INDEX(Recettes!$A$2:$O$5000,$B382,G$1)),"")</f>
        <v/>
      </c>
      <c r="H382" s="11" t="str" cm="1">
        <f t="array" aca="1" ref="H382" ca="1">IF(AND($A382&lt;&gt;"",$A382&lt;&gt;"fin"),IF(INDEX(Recettes!$A$2:$O$5000,$B382,H$1)="","",INDEX(Recettes!$A$2:$O$5000,$B382,H$1)),"")</f>
        <v/>
      </c>
      <c r="I382" t="str" cm="1">
        <f t="array" aca="1" ref="I382" ca="1">IF(AND($A382&lt;&gt;"",$A382&lt;&gt;"fin"),IF(INDEX(Recettes!$A$2:$O$5000,$B382,I$1)="","",INDEX(Recettes!$A$2:$O$5000,$B382,I$1)),"")</f>
        <v/>
      </c>
      <c r="J382" s="81" t="str" cm="1">
        <f t="array" aca="1" ref="J382" ca="1">IF(AND($A382&lt;&gt;"",$A382&lt;&gt;"fin"),IF(INDEX(Recettes!$A$2:$O$5000,$B382,J$1)="","",INDEX(Recettes!$A$2:$O$5000,$B382,J$1)),"")</f>
        <v/>
      </c>
      <c r="K382" s="81" t="str" cm="1">
        <f t="array" aca="1" ref="K382" ca="1">IF(AND($A382&lt;&gt;"",$A382&lt;&gt;"fin"),IF(INDEX(Recettes!$A$2:$T$5000,$B382,K$1)="","",INDEX(Recettes!$A$2:$T$5000,$B382,K$1)),"")</f>
        <v/>
      </c>
      <c r="L382" s="81" t="str" cm="1">
        <f t="array" aca="1" ref="L382" ca="1">IF(AND($A382&lt;&gt;"",$A382&lt;&gt;"fin"),IF(INDEX(Recettes!$A$2:$T$5000,$B382,L$1)="","",INDEX(Recettes!$A$2:$T$5000,$B382,L$1)),"")</f>
        <v/>
      </c>
      <c r="M382" s="81" t="str" cm="1">
        <f t="array" aca="1" ref="M382" ca="1">IF(AND($A382&lt;&gt;"",$A382&lt;&gt;"fin"),IF(INDEX(Recettes!$A$2:$T$5000,$B382,M$1)="","",INDEX(Recettes!$A$2:$T$5000,$B382,M$1)),"")</f>
        <v/>
      </c>
      <c r="N382" s="81" t="str" cm="1">
        <f t="array" aca="1" ref="N382" ca="1">IF(AND($A382&lt;&gt;"",$A382&lt;&gt;"fin"),IF(INDEX(Recettes!$A$2:$T$5000,$B382,N$1)="","",INDEX(Recettes!$A$2:$T$5000,$B382,N$1)),"")</f>
        <v/>
      </c>
      <c r="O382" s="81" t="str" cm="1">
        <f t="array" aca="1" ref="O382" ca="1">IF(AND($A382&lt;&gt;"",$A382&lt;&gt;"fin"),IF(INDEX(Recettes!$A$2:$T$5000,$B382,O$1)="","",INDEX(Recettes!$A$2:$T$5000,$B382,O$1)),"")</f>
        <v/>
      </c>
      <c r="P382" s="81" t="str" cm="1">
        <f t="array" aca="1" ref="P382" ca="1">IF(AND($A382&lt;&gt;"",$A382&lt;&gt;"fin"),IF(INDEX(Recettes!$A$2:$T$5000,$B382,P$1)="","",INDEX(Recettes!$A$2:$T$5000,$B382,P$1)),"")</f>
        <v/>
      </c>
      <c r="Q382" s="81" t="str" cm="1">
        <f t="array" aca="1" ref="Q382" ca="1">IF(AND($A382&lt;&gt;"",$A382&lt;&gt;"fin"),IF(INDEX(Recettes!$A$2:$T$5000,$B382,Q$1)="","",INDEX(Recettes!$A$2:$T$5000,$B382,Q$1)),"")</f>
        <v/>
      </c>
      <c r="R382" s="81" t="str" cm="1">
        <f t="array" aca="1" ref="R382" ca="1">IF(AND($A382&lt;&gt;"",$A382&lt;&gt;"fin"),IF(INDEX(Recettes!$A$2:$T$5000,$B382,R$1)="","",INDEX(Recettes!$A$2:$T$5000,$B382,R$1)),"")</f>
        <v/>
      </c>
      <c r="S382" s="81" t="str" cm="1">
        <f t="array" aca="1" ref="S382" ca="1">IF(AND($A382&lt;&gt;"",$A382&lt;&gt;"fin"),IF(INDEX(Recettes!$A$2:$T$5000,$B382,S$1)="","",INDEX(Recettes!$A$2:$T$5000,$B382,S$1)),"")</f>
        <v/>
      </c>
      <c r="T382" s="81" t="str" cm="1">
        <f t="array" aca="1" ref="T382" ca="1">IF(AND($A382&lt;&gt;"",$A382&lt;&gt;"fin"),IF(INDEX(Recettes!$A$2:$T$5000,$B382,T$1)="","",INDEX(Recettes!$A$2:$T$5000,$B382,T$1)),"")</f>
        <v/>
      </c>
    </row>
    <row r="383" spans="1:20" x14ac:dyDescent="0.25">
      <c r="A383" t="str">
        <f ca="1">IF(OR(A382="",A382="fin"),"",IF(ISNA(MATCH($F$3,OFFSET(Recettes!$F$2:$F$5000,B382,0),0)),"fin",MATCH($F$3,OFFSET(Recettes!$F$2:$F$5000,B382,0),0)))</f>
        <v/>
      </c>
      <c r="B383" t="str">
        <f t="shared" ca="1" si="5"/>
        <v/>
      </c>
      <c r="D383" s="79" t="str" cm="1">
        <f t="array" aca="1" ref="D383" ca="1">IF(AND($A383&lt;&gt;"",$A383&lt;&gt;"fin"),IF(INDEX(Recettes!$A$2:$O$5000,$B383,D$1)="","",INDEX(Recettes!$A$2:$O$5000,$B383,D$1)),"")</f>
        <v/>
      </c>
      <c r="E383" t="str" cm="1">
        <f t="array" aca="1" ref="E383" ca="1">IF(AND($A383&lt;&gt;"",$A383&lt;&gt;"fin"),IF(INDEX(Recettes!$A$2:$O$5000,$B383,E$1)="","",INDEX(Recettes!$A$2:$O$5000,$B383,E$1)),"")</f>
        <v/>
      </c>
      <c r="F383" t="str" cm="1">
        <f t="array" aca="1" ref="F383" ca="1">IF(AND($A383&lt;&gt;"",$A383&lt;&gt;"fin"),IF(INDEX(Recettes!$A$2:$O$5000,$B383,F$1)="","",INDEX(Recettes!$A$2:$O$5000,$B383,F$1)),"")</f>
        <v/>
      </c>
      <c r="G383" s="13" t="str" cm="1">
        <f t="array" aca="1" ref="G383" ca="1">IF(AND($A383&lt;&gt;"",$A383&lt;&gt;"fin"),IF(INDEX(Recettes!$A$2:$O$5000,$B383,G$1)="","",INDEX(Recettes!$A$2:$O$5000,$B383,G$1)),"")</f>
        <v/>
      </c>
      <c r="H383" s="11" t="str" cm="1">
        <f t="array" aca="1" ref="H383" ca="1">IF(AND($A383&lt;&gt;"",$A383&lt;&gt;"fin"),IF(INDEX(Recettes!$A$2:$O$5000,$B383,H$1)="","",INDEX(Recettes!$A$2:$O$5000,$B383,H$1)),"")</f>
        <v/>
      </c>
      <c r="I383" t="str" cm="1">
        <f t="array" aca="1" ref="I383" ca="1">IF(AND($A383&lt;&gt;"",$A383&lt;&gt;"fin"),IF(INDEX(Recettes!$A$2:$O$5000,$B383,I$1)="","",INDEX(Recettes!$A$2:$O$5000,$B383,I$1)),"")</f>
        <v/>
      </c>
      <c r="J383" s="81" t="str" cm="1">
        <f t="array" aca="1" ref="J383" ca="1">IF(AND($A383&lt;&gt;"",$A383&lt;&gt;"fin"),IF(INDEX(Recettes!$A$2:$O$5000,$B383,J$1)="","",INDEX(Recettes!$A$2:$O$5000,$B383,J$1)),"")</f>
        <v/>
      </c>
      <c r="K383" s="81" t="str" cm="1">
        <f t="array" aca="1" ref="K383" ca="1">IF(AND($A383&lt;&gt;"",$A383&lt;&gt;"fin"),IF(INDEX(Recettes!$A$2:$T$5000,$B383,K$1)="","",INDEX(Recettes!$A$2:$T$5000,$B383,K$1)),"")</f>
        <v/>
      </c>
      <c r="L383" s="81" t="str" cm="1">
        <f t="array" aca="1" ref="L383" ca="1">IF(AND($A383&lt;&gt;"",$A383&lt;&gt;"fin"),IF(INDEX(Recettes!$A$2:$T$5000,$B383,L$1)="","",INDEX(Recettes!$A$2:$T$5000,$B383,L$1)),"")</f>
        <v/>
      </c>
      <c r="M383" s="81" t="str" cm="1">
        <f t="array" aca="1" ref="M383" ca="1">IF(AND($A383&lt;&gt;"",$A383&lt;&gt;"fin"),IF(INDEX(Recettes!$A$2:$T$5000,$B383,M$1)="","",INDEX(Recettes!$A$2:$T$5000,$B383,M$1)),"")</f>
        <v/>
      </c>
      <c r="N383" s="81" t="str" cm="1">
        <f t="array" aca="1" ref="N383" ca="1">IF(AND($A383&lt;&gt;"",$A383&lt;&gt;"fin"),IF(INDEX(Recettes!$A$2:$T$5000,$B383,N$1)="","",INDEX(Recettes!$A$2:$T$5000,$B383,N$1)),"")</f>
        <v/>
      </c>
      <c r="O383" s="81" t="str" cm="1">
        <f t="array" aca="1" ref="O383" ca="1">IF(AND($A383&lt;&gt;"",$A383&lt;&gt;"fin"),IF(INDEX(Recettes!$A$2:$T$5000,$B383,O$1)="","",INDEX(Recettes!$A$2:$T$5000,$B383,O$1)),"")</f>
        <v/>
      </c>
      <c r="P383" s="81" t="str" cm="1">
        <f t="array" aca="1" ref="P383" ca="1">IF(AND($A383&lt;&gt;"",$A383&lt;&gt;"fin"),IF(INDEX(Recettes!$A$2:$T$5000,$B383,P$1)="","",INDEX(Recettes!$A$2:$T$5000,$B383,P$1)),"")</f>
        <v/>
      </c>
      <c r="Q383" s="81" t="str" cm="1">
        <f t="array" aca="1" ref="Q383" ca="1">IF(AND($A383&lt;&gt;"",$A383&lt;&gt;"fin"),IF(INDEX(Recettes!$A$2:$T$5000,$B383,Q$1)="","",INDEX(Recettes!$A$2:$T$5000,$B383,Q$1)),"")</f>
        <v/>
      </c>
      <c r="R383" s="81" t="str" cm="1">
        <f t="array" aca="1" ref="R383" ca="1">IF(AND($A383&lt;&gt;"",$A383&lt;&gt;"fin"),IF(INDEX(Recettes!$A$2:$T$5000,$B383,R$1)="","",INDEX(Recettes!$A$2:$T$5000,$B383,R$1)),"")</f>
        <v/>
      </c>
      <c r="S383" s="81" t="str" cm="1">
        <f t="array" aca="1" ref="S383" ca="1">IF(AND($A383&lt;&gt;"",$A383&lt;&gt;"fin"),IF(INDEX(Recettes!$A$2:$T$5000,$B383,S$1)="","",INDEX(Recettes!$A$2:$T$5000,$B383,S$1)),"")</f>
        <v/>
      </c>
      <c r="T383" s="81" t="str" cm="1">
        <f t="array" aca="1" ref="T383" ca="1">IF(AND($A383&lt;&gt;"",$A383&lt;&gt;"fin"),IF(INDEX(Recettes!$A$2:$T$5000,$B383,T$1)="","",INDEX(Recettes!$A$2:$T$5000,$B383,T$1)),"")</f>
        <v/>
      </c>
    </row>
    <row r="384" spans="1:20" x14ac:dyDescent="0.25">
      <c r="A384" t="str">
        <f ca="1">IF(OR(A383="",A383="fin"),"",IF(ISNA(MATCH($F$3,OFFSET(Recettes!$F$2:$F$5000,B383,0),0)),"fin",MATCH($F$3,OFFSET(Recettes!$F$2:$F$5000,B383,0),0)))</f>
        <v/>
      </c>
      <c r="B384" t="str">
        <f t="shared" ca="1" si="5"/>
        <v/>
      </c>
      <c r="D384" s="79" t="str" cm="1">
        <f t="array" aca="1" ref="D384" ca="1">IF(AND($A384&lt;&gt;"",$A384&lt;&gt;"fin"),IF(INDEX(Recettes!$A$2:$O$5000,$B384,D$1)="","",INDEX(Recettes!$A$2:$O$5000,$B384,D$1)),"")</f>
        <v/>
      </c>
      <c r="E384" t="str" cm="1">
        <f t="array" aca="1" ref="E384" ca="1">IF(AND($A384&lt;&gt;"",$A384&lt;&gt;"fin"),IF(INDEX(Recettes!$A$2:$O$5000,$B384,E$1)="","",INDEX(Recettes!$A$2:$O$5000,$B384,E$1)),"")</f>
        <v/>
      </c>
      <c r="F384" t="str" cm="1">
        <f t="array" aca="1" ref="F384" ca="1">IF(AND($A384&lt;&gt;"",$A384&lt;&gt;"fin"),IF(INDEX(Recettes!$A$2:$O$5000,$B384,F$1)="","",INDEX(Recettes!$A$2:$O$5000,$B384,F$1)),"")</f>
        <v/>
      </c>
      <c r="G384" s="13" t="str" cm="1">
        <f t="array" aca="1" ref="G384" ca="1">IF(AND($A384&lt;&gt;"",$A384&lt;&gt;"fin"),IF(INDEX(Recettes!$A$2:$O$5000,$B384,G$1)="","",INDEX(Recettes!$A$2:$O$5000,$B384,G$1)),"")</f>
        <v/>
      </c>
      <c r="H384" s="11" t="str" cm="1">
        <f t="array" aca="1" ref="H384" ca="1">IF(AND($A384&lt;&gt;"",$A384&lt;&gt;"fin"),IF(INDEX(Recettes!$A$2:$O$5000,$B384,H$1)="","",INDEX(Recettes!$A$2:$O$5000,$B384,H$1)),"")</f>
        <v/>
      </c>
      <c r="I384" t="str" cm="1">
        <f t="array" aca="1" ref="I384" ca="1">IF(AND($A384&lt;&gt;"",$A384&lt;&gt;"fin"),IF(INDEX(Recettes!$A$2:$O$5000,$B384,I$1)="","",INDEX(Recettes!$A$2:$O$5000,$B384,I$1)),"")</f>
        <v/>
      </c>
      <c r="J384" s="81" t="str" cm="1">
        <f t="array" aca="1" ref="J384" ca="1">IF(AND($A384&lt;&gt;"",$A384&lt;&gt;"fin"),IF(INDEX(Recettes!$A$2:$O$5000,$B384,J$1)="","",INDEX(Recettes!$A$2:$O$5000,$B384,J$1)),"")</f>
        <v/>
      </c>
      <c r="K384" s="81" t="str" cm="1">
        <f t="array" aca="1" ref="K384" ca="1">IF(AND($A384&lt;&gt;"",$A384&lt;&gt;"fin"),IF(INDEX(Recettes!$A$2:$T$5000,$B384,K$1)="","",INDEX(Recettes!$A$2:$T$5000,$B384,K$1)),"")</f>
        <v/>
      </c>
      <c r="L384" s="81" t="str" cm="1">
        <f t="array" aca="1" ref="L384" ca="1">IF(AND($A384&lt;&gt;"",$A384&lt;&gt;"fin"),IF(INDEX(Recettes!$A$2:$T$5000,$B384,L$1)="","",INDEX(Recettes!$A$2:$T$5000,$B384,L$1)),"")</f>
        <v/>
      </c>
      <c r="M384" s="81" t="str" cm="1">
        <f t="array" aca="1" ref="M384" ca="1">IF(AND($A384&lt;&gt;"",$A384&lt;&gt;"fin"),IF(INDEX(Recettes!$A$2:$T$5000,$B384,M$1)="","",INDEX(Recettes!$A$2:$T$5000,$B384,M$1)),"")</f>
        <v/>
      </c>
      <c r="N384" s="81" t="str" cm="1">
        <f t="array" aca="1" ref="N384" ca="1">IF(AND($A384&lt;&gt;"",$A384&lt;&gt;"fin"),IF(INDEX(Recettes!$A$2:$T$5000,$B384,N$1)="","",INDEX(Recettes!$A$2:$T$5000,$B384,N$1)),"")</f>
        <v/>
      </c>
      <c r="O384" s="81" t="str" cm="1">
        <f t="array" aca="1" ref="O384" ca="1">IF(AND($A384&lt;&gt;"",$A384&lt;&gt;"fin"),IF(INDEX(Recettes!$A$2:$T$5000,$B384,O$1)="","",INDEX(Recettes!$A$2:$T$5000,$B384,O$1)),"")</f>
        <v/>
      </c>
      <c r="P384" s="81" t="str" cm="1">
        <f t="array" aca="1" ref="P384" ca="1">IF(AND($A384&lt;&gt;"",$A384&lt;&gt;"fin"),IF(INDEX(Recettes!$A$2:$T$5000,$B384,P$1)="","",INDEX(Recettes!$A$2:$T$5000,$B384,P$1)),"")</f>
        <v/>
      </c>
      <c r="Q384" s="81" t="str" cm="1">
        <f t="array" aca="1" ref="Q384" ca="1">IF(AND($A384&lt;&gt;"",$A384&lt;&gt;"fin"),IF(INDEX(Recettes!$A$2:$T$5000,$B384,Q$1)="","",INDEX(Recettes!$A$2:$T$5000,$B384,Q$1)),"")</f>
        <v/>
      </c>
      <c r="R384" s="81" t="str" cm="1">
        <f t="array" aca="1" ref="R384" ca="1">IF(AND($A384&lt;&gt;"",$A384&lt;&gt;"fin"),IF(INDEX(Recettes!$A$2:$T$5000,$B384,R$1)="","",INDEX(Recettes!$A$2:$T$5000,$B384,R$1)),"")</f>
        <v/>
      </c>
      <c r="S384" s="81" t="str" cm="1">
        <f t="array" aca="1" ref="S384" ca="1">IF(AND($A384&lt;&gt;"",$A384&lt;&gt;"fin"),IF(INDEX(Recettes!$A$2:$T$5000,$B384,S$1)="","",INDEX(Recettes!$A$2:$T$5000,$B384,S$1)),"")</f>
        <v/>
      </c>
      <c r="T384" s="81" t="str" cm="1">
        <f t="array" aca="1" ref="T384" ca="1">IF(AND($A384&lt;&gt;"",$A384&lt;&gt;"fin"),IF(INDEX(Recettes!$A$2:$T$5000,$B384,T$1)="","",INDEX(Recettes!$A$2:$T$5000,$B384,T$1)),"")</f>
        <v/>
      </c>
    </row>
    <row r="385" spans="1:20" x14ac:dyDescent="0.25">
      <c r="A385" t="str">
        <f ca="1">IF(OR(A384="",A384="fin"),"",IF(ISNA(MATCH($F$3,OFFSET(Recettes!$F$2:$F$5000,B384,0),0)),"fin",MATCH($F$3,OFFSET(Recettes!$F$2:$F$5000,B384,0),0)))</f>
        <v/>
      </c>
      <c r="B385" t="str">
        <f t="shared" ca="1" si="5"/>
        <v/>
      </c>
      <c r="D385" s="79" t="str" cm="1">
        <f t="array" aca="1" ref="D385" ca="1">IF(AND($A385&lt;&gt;"",$A385&lt;&gt;"fin"),IF(INDEX(Recettes!$A$2:$O$5000,$B385,D$1)="","",INDEX(Recettes!$A$2:$O$5000,$B385,D$1)),"")</f>
        <v/>
      </c>
      <c r="E385" t="str" cm="1">
        <f t="array" aca="1" ref="E385" ca="1">IF(AND($A385&lt;&gt;"",$A385&lt;&gt;"fin"),IF(INDEX(Recettes!$A$2:$O$5000,$B385,E$1)="","",INDEX(Recettes!$A$2:$O$5000,$B385,E$1)),"")</f>
        <v/>
      </c>
      <c r="F385" t="str" cm="1">
        <f t="array" aca="1" ref="F385" ca="1">IF(AND($A385&lt;&gt;"",$A385&lt;&gt;"fin"),IF(INDEX(Recettes!$A$2:$O$5000,$B385,F$1)="","",INDEX(Recettes!$A$2:$O$5000,$B385,F$1)),"")</f>
        <v/>
      </c>
      <c r="G385" s="13" t="str" cm="1">
        <f t="array" aca="1" ref="G385" ca="1">IF(AND($A385&lt;&gt;"",$A385&lt;&gt;"fin"),IF(INDEX(Recettes!$A$2:$O$5000,$B385,G$1)="","",INDEX(Recettes!$A$2:$O$5000,$B385,G$1)),"")</f>
        <v/>
      </c>
      <c r="H385" s="11" t="str" cm="1">
        <f t="array" aca="1" ref="H385" ca="1">IF(AND($A385&lt;&gt;"",$A385&lt;&gt;"fin"),IF(INDEX(Recettes!$A$2:$O$5000,$B385,H$1)="","",INDEX(Recettes!$A$2:$O$5000,$B385,H$1)),"")</f>
        <v/>
      </c>
      <c r="I385" t="str" cm="1">
        <f t="array" aca="1" ref="I385" ca="1">IF(AND($A385&lt;&gt;"",$A385&lt;&gt;"fin"),IF(INDEX(Recettes!$A$2:$O$5000,$B385,I$1)="","",INDEX(Recettes!$A$2:$O$5000,$B385,I$1)),"")</f>
        <v/>
      </c>
      <c r="J385" s="81" t="str" cm="1">
        <f t="array" aca="1" ref="J385" ca="1">IF(AND($A385&lt;&gt;"",$A385&lt;&gt;"fin"),IF(INDEX(Recettes!$A$2:$O$5000,$B385,J$1)="","",INDEX(Recettes!$A$2:$O$5000,$B385,J$1)),"")</f>
        <v/>
      </c>
      <c r="K385" s="81" t="str" cm="1">
        <f t="array" aca="1" ref="K385" ca="1">IF(AND($A385&lt;&gt;"",$A385&lt;&gt;"fin"),IF(INDEX(Recettes!$A$2:$T$5000,$B385,K$1)="","",INDEX(Recettes!$A$2:$T$5000,$B385,K$1)),"")</f>
        <v/>
      </c>
      <c r="L385" s="81" t="str" cm="1">
        <f t="array" aca="1" ref="L385" ca="1">IF(AND($A385&lt;&gt;"",$A385&lt;&gt;"fin"),IF(INDEX(Recettes!$A$2:$T$5000,$B385,L$1)="","",INDEX(Recettes!$A$2:$T$5000,$B385,L$1)),"")</f>
        <v/>
      </c>
      <c r="M385" s="81" t="str" cm="1">
        <f t="array" aca="1" ref="M385" ca="1">IF(AND($A385&lt;&gt;"",$A385&lt;&gt;"fin"),IF(INDEX(Recettes!$A$2:$T$5000,$B385,M$1)="","",INDEX(Recettes!$A$2:$T$5000,$B385,M$1)),"")</f>
        <v/>
      </c>
      <c r="N385" s="81" t="str" cm="1">
        <f t="array" aca="1" ref="N385" ca="1">IF(AND($A385&lt;&gt;"",$A385&lt;&gt;"fin"),IF(INDEX(Recettes!$A$2:$T$5000,$B385,N$1)="","",INDEX(Recettes!$A$2:$T$5000,$B385,N$1)),"")</f>
        <v/>
      </c>
      <c r="O385" s="81" t="str" cm="1">
        <f t="array" aca="1" ref="O385" ca="1">IF(AND($A385&lt;&gt;"",$A385&lt;&gt;"fin"),IF(INDEX(Recettes!$A$2:$T$5000,$B385,O$1)="","",INDEX(Recettes!$A$2:$T$5000,$B385,O$1)),"")</f>
        <v/>
      </c>
      <c r="P385" s="81" t="str" cm="1">
        <f t="array" aca="1" ref="P385" ca="1">IF(AND($A385&lt;&gt;"",$A385&lt;&gt;"fin"),IF(INDEX(Recettes!$A$2:$T$5000,$B385,P$1)="","",INDEX(Recettes!$A$2:$T$5000,$B385,P$1)),"")</f>
        <v/>
      </c>
      <c r="Q385" s="81" t="str" cm="1">
        <f t="array" aca="1" ref="Q385" ca="1">IF(AND($A385&lt;&gt;"",$A385&lt;&gt;"fin"),IF(INDEX(Recettes!$A$2:$T$5000,$B385,Q$1)="","",INDEX(Recettes!$A$2:$T$5000,$B385,Q$1)),"")</f>
        <v/>
      </c>
      <c r="R385" s="81" t="str" cm="1">
        <f t="array" aca="1" ref="R385" ca="1">IF(AND($A385&lt;&gt;"",$A385&lt;&gt;"fin"),IF(INDEX(Recettes!$A$2:$T$5000,$B385,R$1)="","",INDEX(Recettes!$A$2:$T$5000,$B385,R$1)),"")</f>
        <v/>
      </c>
      <c r="S385" s="81" t="str" cm="1">
        <f t="array" aca="1" ref="S385" ca="1">IF(AND($A385&lt;&gt;"",$A385&lt;&gt;"fin"),IF(INDEX(Recettes!$A$2:$T$5000,$B385,S$1)="","",INDEX(Recettes!$A$2:$T$5000,$B385,S$1)),"")</f>
        <v/>
      </c>
      <c r="T385" s="81" t="str" cm="1">
        <f t="array" aca="1" ref="T385" ca="1">IF(AND($A385&lt;&gt;"",$A385&lt;&gt;"fin"),IF(INDEX(Recettes!$A$2:$T$5000,$B385,T$1)="","",INDEX(Recettes!$A$2:$T$5000,$B385,T$1)),"")</f>
        <v/>
      </c>
    </row>
    <row r="386" spans="1:20" x14ac:dyDescent="0.25">
      <c r="A386" t="str">
        <f ca="1">IF(OR(A385="",A385="fin"),"",IF(ISNA(MATCH($F$3,OFFSET(Recettes!$F$2:$F$5000,B385,0),0)),"fin",MATCH($F$3,OFFSET(Recettes!$F$2:$F$5000,B385,0),0)))</f>
        <v/>
      </c>
      <c r="B386" t="str">
        <f t="shared" ca="1" si="5"/>
        <v/>
      </c>
      <c r="D386" s="79" t="str" cm="1">
        <f t="array" aca="1" ref="D386" ca="1">IF(AND($A386&lt;&gt;"",$A386&lt;&gt;"fin"),IF(INDEX(Recettes!$A$2:$O$5000,$B386,D$1)="","",INDEX(Recettes!$A$2:$O$5000,$B386,D$1)),"")</f>
        <v/>
      </c>
      <c r="E386" t="str" cm="1">
        <f t="array" aca="1" ref="E386" ca="1">IF(AND($A386&lt;&gt;"",$A386&lt;&gt;"fin"),IF(INDEX(Recettes!$A$2:$O$5000,$B386,E$1)="","",INDEX(Recettes!$A$2:$O$5000,$B386,E$1)),"")</f>
        <v/>
      </c>
      <c r="F386" t="str" cm="1">
        <f t="array" aca="1" ref="F386" ca="1">IF(AND($A386&lt;&gt;"",$A386&lt;&gt;"fin"),IF(INDEX(Recettes!$A$2:$O$5000,$B386,F$1)="","",INDEX(Recettes!$A$2:$O$5000,$B386,F$1)),"")</f>
        <v/>
      </c>
      <c r="G386" s="13" t="str" cm="1">
        <f t="array" aca="1" ref="G386" ca="1">IF(AND($A386&lt;&gt;"",$A386&lt;&gt;"fin"),IF(INDEX(Recettes!$A$2:$O$5000,$B386,G$1)="","",INDEX(Recettes!$A$2:$O$5000,$B386,G$1)),"")</f>
        <v/>
      </c>
      <c r="H386" s="11" t="str" cm="1">
        <f t="array" aca="1" ref="H386" ca="1">IF(AND($A386&lt;&gt;"",$A386&lt;&gt;"fin"),IF(INDEX(Recettes!$A$2:$O$5000,$B386,H$1)="","",INDEX(Recettes!$A$2:$O$5000,$B386,H$1)),"")</f>
        <v/>
      </c>
      <c r="I386" t="str" cm="1">
        <f t="array" aca="1" ref="I386" ca="1">IF(AND($A386&lt;&gt;"",$A386&lt;&gt;"fin"),IF(INDEX(Recettes!$A$2:$O$5000,$B386,I$1)="","",INDEX(Recettes!$A$2:$O$5000,$B386,I$1)),"")</f>
        <v/>
      </c>
      <c r="J386" s="81" t="str" cm="1">
        <f t="array" aca="1" ref="J386" ca="1">IF(AND($A386&lt;&gt;"",$A386&lt;&gt;"fin"),IF(INDEX(Recettes!$A$2:$O$5000,$B386,J$1)="","",INDEX(Recettes!$A$2:$O$5000,$B386,J$1)),"")</f>
        <v/>
      </c>
      <c r="K386" s="81" t="str" cm="1">
        <f t="array" aca="1" ref="K386" ca="1">IF(AND($A386&lt;&gt;"",$A386&lt;&gt;"fin"),IF(INDEX(Recettes!$A$2:$T$5000,$B386,K$1)="","",INDEX(Recettes!$A$2:$T$5000,$B386,K$1)),"")</f>
        <v/>
      </c>
      <c r="L386" s="81" t="str" cm="1">
        <f t="array" aca="1" ref="L386" ca="1">IF(AND($A386&lt;&gt;"",$A386&lt;&gt;"fin"),IF(INDEX(Recettes!$A$2:$T$5000,$B386,L$1)="","",INDEX(Recettes!$A$2:$T$5000,$B386,L$1)),"")</f>
        <v/>
      </c>
      <c r="M386" s="81" t="str" cm="1">
        <f t="array" aca="1" ref="M386" ca="1">IF(AND($A386&lt;&gt;"",$A386&lt;&gt;"fin"),IF(INDEX(Recettes!$A$2:$T$5000,$B386,M$1)="","",INDEX(Recettes!$A$2:$T$5000,$B386,M$1)),"")</f>
        <v/>
      </c>
      <c r="N386" s="81" t="str" cm="1">
        <f t="array" aca="1" ref="N386" ca="1">IF(AND($A386&lt;&gt;"",$A386&lt;&gt;"fin"),IF(INDEX(Recettes!$A$2:$T$5000,$B386,N$1)="","",INDEX(Recettes!$A$2:$T$5000,$B386,N$1)),"")</f>
        <v/>
      </c>
      <c r="O386" s="81" t="str" cm="1">
        <f t="array" aca="1" ref="O386" ca="1">IF(AND($A386&lt;&gt;"",$A386&lt;&gt;"fin"),IF(INDEX(Recettes!$A$2:$T$5000,$B386,O$1)="","",INDEX(Recettes!$A$2:$T$5000,$B386,O$1)),"")</f>
        <v/>
      </c>
      <c r="P386" s="81" t="str" cm="1">
        <f t="array" aca="1" ref="P386" ca="1">IF(AND($A386&lt;&gt;"",$A386&lt;&gt;"fin"),IF(INDEX(Recettes!$A$2:$T$5000,$B386,P$1)="","",INDEX(Recettes!$A$2:$T$5000,$B386,P$1)),"")</f>
        <v/>
      </c>
      <c r="Q386" s="81" t="str" cm="1">
        <f t="array" aca="1" ref="Q386" ca="1">IF(AND($A386&lt;&gt;"",$A386&lt;&gt;"fin"),IF(INDEX(Recettes!$A$2:$T$5000,$B386,Q$1)="","",INDEX(Recettes!$A$2:$T$5000,$B386,Q$1)),"")</f>
        <v/>
      </c>
      <c r="R386" s="81" t="str" cm="1">
        <f t="array" aca="1" ref="R386" ca="1">IF(AND($A386&lt;&gt;"",$A386&lt;&gt;"fin"),IF(INDEX(Recettes!$A$2:$T$5000,$B386,R$1)="","",INDEX(Recettes!$A$2:$T$5000,$B386,R$1)),"")</f>
        <v/>
      </c>
      <c r="S386" s="81" t="str" cm="1">
        <f t="array" aca="1" ref="S386" ca="1">IF(AND($A386&lt;&gt;"",$A386&lt;&gt;"fin"),IF(INDEX(Recettes!$A$2:$T$5000,$B386,S$1)="","",INDEX(Recettes!$A$2:$T$5000,$B386,S$1)),"")</f>
        <v/>
      </c>
      <c r="T386" s="81" t="str" cm="1">
        <f t="array" aca="1" ref="T386" ca="1">IF(AND($A386&lt;&gt;"",$A386&lt;&gt;"fin"),IF(INDEX(Recettes!$A$2:$T$5000,$B386,T$1)="","",INDEX(Recettes!$A$2:$T$5000,$B386,T$1)),"")</f>
        <v/>
      </c>
    </row>
    <row r="387" spans="1:20" x14ac:dyDescent="0.25">
      <c r="A387" t="str">
        <f ca="1">IF(OR(A386="",A386="fin"),"",IF(ISNA(MATCH($F$3,OFFSET(Recettes!$F$2:$F$5000,B386,0),0)),"fin",MATCH($F$3,OFFSET(Recettes!$F$2:$F$5000,B386,0),0)))</f>
        <v/>
      </c>
      <c r="B387" t="str">
        <f t="shared" ca="1" si="5"/>
        <v/>
      </c>
      <c r="D387" s="79" t="str" cm="1">
        <f t="array" aca="1" ref="D387" ca="1">IF(AND($A387&lt;&gt;"",$A387&lt;&gt;"fin"),IF(INDEX(Recettes!$A$2:$O$5000,$B387,D$1)="","",INDEX(Recettes!$A$2:$O$5000,$B387,D$1)),"")</f>
        <v/>
      </c>
      <c r="E387" t="str" cm="1">
        <f t="array" aca="1" ref="E387" ca="1">IF(AND($A387&lt;&gt;"",$A387&lt;&gt;"fin"),IF(INDEX(Recettes!$A$2:$O$5000,$B387,E$1)="","",INDEX(Recettes!$A$2:$O$5000,$B387,E$1)),"")</f>
        <v/>
      </c>
      <c r="F387" t="str" cm="1">
        <f t="array" aca="1" ref="F387" ca="1">IF(AND($A387&lt;&gt;"",$A387&lt;&gt;"fin"),IF(INDEX(Recettes!$A$2:$O$5000,$B387,F$1)="","",INDEX(Recettes!$A$2:$O$5000,$B387,F$1)),"")</f>
        <v/>
      </c>
      <c r="G387" s="13" t="str" cm="1">
        <f t="array" aca="1" ref="G387" ca="1">IF(AND($A387&lt;&gt;"",$A387&lt;&gt;"fin"),IF(INDEX(Recettes!$A$2:$O$5000,$B387,G$1)="","",INDEX(Recettes!$A$2:$O$5000,$B387,G$1)),"")</f>
        <v/>
      </c>
      <c r="H387" s="11" t="str" cm="1">
        <f t="array" aca="1" ref="H387" ca="1">IF(AND($A387&lt;&gt;"",$A387&lt;&gt;"fin"),IF(INDEX(Recettes!$A$2:$O$5000,$B387,H$1)="","",INDEX(Recettes!$A$2:$O$5000,$B387,H$1)),"")</f>
        <v/>
      </c>
      <c r="I387" t="str" cm="1">
        <f t="array" aca="1" ref="I387" ca="1">IF(AND($A387&lt;&gt;"",$A387&lt;&gt;"fin"),IF(INDEX(Recettes!$A$2:$O$5000,$B387,I$1)="","",INDEX(Recettes!$A$2:$O$5000,$B387,I$1)),"")</f>
        <v/>
      </c>
      <c r="J387" s="81" t="str" cm="1">
        <f t="array" aca="1" ref="J387" ca="1">IF(AND($A387&lt;&gt;"",$A387&lt;&gt;"fin"),IF(INDEX(Recettes!$A$2:$O$5000,$B387,J$1)="","",INDEX(Recettes!$A$2:$O$5000,$B387,J$1)),"")</f>
        <v/>
      </c>
      <c r="K387" s="81" t="str" cm="1">
        <f t="array" aca="1" ref="K387" ca="1">IF(AND($A387&lt;&gt;"",$A387&lt;&gt;"fin"),IF(INDEX(Recettes!$A$2:$T$5000,$B387,K$1)="","",INDEX(Recettes!$A$2:$T$5000,$B387,K$1)),"")</f>
        <v/>
      </c>
      <c r="L387" s="81" t="str" cm="1">
        <f t="array" aca="1" ref="L387" ca="1">IF(AND($A387&lt;&gt;"",$A387&lt;&gt;"fin"),IF(INDEX(Recettes!$A$2:$T$5000,$B387,L$1)="","",INDEX(Recettes!$A$2:$T$5000,$B387,L$1)),"")</f>
        <v/>
      </c>
      <c r="M387" s="81" t="str" cm="1">
        <f t="array" aca="1" ref="M387" ca="1">IF(AND($A387&lt;&gt;"",$A387&lt;&gt;"fin"),IF(INDEX(Recettes!$A$2:$T$5000,$B387,M$1)="","",INDEX(Recettes!$A$2:$T$5000,$B387,M$1)),"")</f>
        <v/>
      </c>
      <c r="N387" s="81" t="str" cm="1">
        <f t="array" aca="1" ref="N387" ca="1">IF(AND($A387&lt;&gt;"",$A387&lt;&gt;"fin"),IF(INDEX(Recettes!$A$2:$T$5000,$B387,N$1)="","",INDEX(Recettes!$A$2:$T$5000,$B387,N$1)),"")</f>
        <v/>
      </c>
      <c r="O387" s="81" t="str" cm="1">
        <f t="array" aca="1" ref="O387" ca="1">IF(AND($A387&lt;&gt;"",$A387&lt;&gt;"fin"),IF(INDEX(Recettes!$A$2:$T$5000,$B387,O$1)="","",INDEX(Recettes!$A$2:$T$5000,$B387,O$1)),"")</f>
        <v/>
      </c>
      <c r="P387" s="81" t="str" cm="1">
        <f t="array" aca="1" ref="P387" ca="1">IF(AND($A387&lt;&gt;"",$A387&lt;&gt;"fin"),IF(INDEX(Recettes!$A$2:$T$5000,$B387,P$1)="","",INDEX(Recettes!$A$2:$T$5000,$B387,P$1)),"")</f>
        <v/>
      </c>
      <c r="Q387" s="81" t="str" cm="1">
        <f t="array" aca="1" ref="Q387" ca="1">IF(AND($A387&lt;&gt;"",$A387&lt;&gt;"fin"),IF(INDEX(Recettes!$A$2:$T$5000,$B387,Q$1)="","",INDEX(Recettes!$A$2:$T$5000,$B387,Q$1)),"")</f>
        <v/>
      </c>
      <c r="R387" s="81" t="str" cm="1">
        <f t="array" aca="1" ref="R387" ca="1">IF(AND($A387&lt;&gt;"",$A387&lt;&gt;"fin"),IF(INDEX(Recettes!$A$2:$T$5000,$B387,R$1)="","",INDEX(Recettes!$A$2:$T$5000,$B387,R$1)),"")</f>
        <v/>
      </c>
      <c r="S387" s="81" t="str" cm="1">
        <f t="array" aca="1" ref="S387" ca="1">IF(AND($A387&lt;&gt;"",$A387&lt;&gt;"fin"),IF(INDEX(Recettes!$A$2:$T$5000,$B387,S$1)="","",INDEX(Recettes!$A$2:$T$5000,$B387,S$1)),"")</f>
        <v/>
      </c>
      <c r="T387" s="81" t="str" cm="1">
        <f t="array" aca="1" ref="T387" ca="1">IF(AND($A387&lt;&gt;"",$A387&lt;&gt;"fin"),IF(INDEX(Recettes!$A$2:$T$5000,$B387,T$1)="","",INDEX(Recettes!$A$2:$T$5000,$B387,T$1)),"")</f>
        <v/>
      </c>
    </row>
    <row r="388" spans="1:20" x14ac:dyDescent="0.25">
      <c r="A388" t="str">
        <f ca="1">IF(OR(A387="",A387="fin"),"",IF(ISNA(MATCH($F$3,OFFSET(Recettes!$F$2:$F$5000,B387,0),0)),"fin",MATCH($F$3,OFFSET(Recettes!$F$2:$F$5000,B387,0),0)))</f>
        <v/>
      </c>
      <c r="B388" t="str">
        <f t="shared" ca="1" si="5"/>
        <v/>
      </c>
      <c r="D388" s="79" t="str" cm="1">
        <f t="array" aca="1" ref="D388" ca="1">IF(AND($A388&lt;&gt;"",$A388&lt;&gt;"fin"),IF(INDEX(Recettes!$A$2:$O$5000,$B388,D$1)="","",INDEX(Recettes!$A$2:$O$5000,$B388,D$1)),"")</f>
        <v/>
      </c>
      <c r="E388" t="str" cm="1">
        <f t="array" aca="1" ref="E388" ca="1">IF(AND($A388&lt;&gt;"",$A388&lt;&gt;"fin"),IF(INDEX(Recettes!$A$2:$O$5000,$B388,E$1)="","",INDEX(Recettes!$A$2:$O$5000,$B388,E$1)),"")</f>
        <v/>
      </c>
      <c r="F388" t="str" cm="1">
        <f t="array" aca="1" ref="F388" ca="1">IF(AND($A388&lt;&gt;"",$A388&lt;&gt;"fin"),IF(INDEX(Recettes!$A$2:$O$5000,$B388,F$1)="","",INDEX(Recettes!$A$2:$O$5000,$B388,F$1)),"")</f>
        <v/>
      </c>
      <c r="G388" s="13" t="str" cm="1">
        <f t="array" aca="1" ref="G388" ca="1">IF(AND($A388&lt;&gt;"",$A388&lt;&gt;"fin"),IF(INDEX(Recettes!$A$2:$O$5000,$B388,G$1)="","",INDEX(Recettes!$A$2:$O$5000,$B388,G$1)),"")</f>
        <v/>
      </c>
      <c r="H388" s="11" t="str" cm="1">
        <f t="array" aca="1" ref="H388" ca="1">IF(AND($A388&lt;&gt;"",$A388&lt;&gt;"fin"),IF(INDEX(Recettes!$A$2:$O$5000,$B388,H$1)="","",INDEX(Recettes!$A$2:$O$5000,$B388,H$1)),"")</f>
        <v/>
      </c>
      <c r="I388" t="str" cm="1">
        <f t="array" aca="1" ref="I388" ca="1">IF(AND($A388&lt;&gt;"",$A388&lt;&gt;"fin"),IF(INDEX(Recettes!$A$2:$O$5000,$B388,I$1)="","",INDEX(Recettes!$A$2:$O$5000,$B388,I$1)),"")</f>
        <v/>
      </c>
      <c r="J388" s="81" t="str" cm="1">
        <f t="array" aca="1" ref="J388" ca="1">IF(AND($A388&lt;&gt;"",$A388&lt;&gt;"fin"),IF(INDEX(Recettes!$A$2:$O$5000,$B388,J$1)="","",INDEX(Recettes!$A$2:$O$5000,$B388,J$1)),"")</f>
        <v/>
      </c>
      <c r="K388" s="81" t="str" cm="1">
        <f t="array" aca="1" ref="K388" ca="1">IF(AND($A388&lt;&gt;"",$A388&lt;&gt;"fin"),IF(INDEX(Recettes!$A$2:$T$5000,$B388,K$1)="","",INDEX(Recettes!$A$2:$T$5000,$B388,K$1)),"")</f>
        <v/>
      </c>
      <c r="L388" s="81" t="str" cm="1">
        <f t="array" aca="1" ref="L388" ca="1">IF(AND($A388&lt;&gt;"",$A388&lt;&gt;"fin"),IF(INDEX(Recettes!$A$2:$T$5000,$B388,L$1)="","",INDEX(Recettes!$A$2:$T$5000,$B388,L$1)),"")</f>
        <v/>
      </c>
      <c r="M388" s="81" t="str" cm="1">
        <f t="array" aca="1" ref="M388" ca="1">IF(AND($A388&lt;&gt;"",$A388&lt;&gt;"fin"),IF(INDEX(Recettes!$A$2:$T$5000,$B388,M$1)="","",INDEX(Recettes!$A$2:$T$5000,$B388,M$1)),"")</f>
        <v/>
      </c>
      <c r="N388" s="81" t="str" cm="1">
        <f t="array" aca="1" ref="N388" ca="1">IF(AND($A388&lt;&gt;"",$A388&lt;&gt;"fin"),IF(INDEX(Recettes!$A$2:$T$5000,$B388,N$1)="","",INDEX(Recettes!$A$2:$T$5000,$B388,N$1)),"")</f>
        <v/>
      </c>
      <c r="O388" s="81" t="str" cm="1">
        <f t="array" aca="1" ref="O388" ca="1">IF(AND($A388&lt;&gt;"",$A388&lt;&gt;"fin"),IF(INDEX(Recettes!$A$2:$T$5000,$B388,O$1)="","",INDEX(Recettes!$A$2:$T$5000,$B388,O$1)),"")</f>
        <v/>
      </c>
      <c r="P388" s="81" t="str" cm="1">
        <f t="array" aca="1" ref="P388" ca="1">IF(AND($A388&lt;&gt;"",$A388&lt;&gt;"fin"),IF(INDEX(Recettes!$A$2:$T$5000,$B388,P$1)="","",INDEX(Recettes!$A$2:$T$5000,$B388,P$1)),"")</f>
        <v/>
      </c>
      <c r="Q388" s="81" t="str" cm="1">
        <f t="array" aca="1" ref="Q388" ca="1">IF(AND($A388&lt;&gt;"",$A388&lt;&gt;"fin"),IF(INDEX(Recettes!$A$2:$T$5000,$B388,Q$1)="","",INDEX(Recettes!$A$2:$T$5000,$B388,Q$1)),"")</f>
        <v/>
      </c>
      <c r="R388" s="81" t="str" cm="1">
        <f t="array" aca="1" ref="R388" ca="1">IF(AND($A388&lt;&gt;"",$A388&lt;&gt;"fin"),IF(INDEX(Recettes!$A$2:$T$5000,$B388,R$1)="","",INDEX(Recettes!$A$2:$T$5000,$B388,R$1)),"")</f>
        <v/>
      </c>
      <c r="S388" s="81" t="str" cm="1">
        <f t="array" aca="1" ref="S388" ca="1">IF(AND($A388&lt;&gt;"",$A388&lt;&gt;"fin"),IF(INDEX(Recettes!$A$2:$T$5000,$B388,S$1)="","",INDEX(Recettes!$A$2:$T$5000,$B388,S$1)),"")</f>
        <v/>
      </c>
      <c r="T388" s="81" t="str" cm="1">
        <f t="array" aca="1" ref="T388" ca="1">IF(AND($A388&lt;&gt;"",$A388&lt;&gt;"fin"),IF(INDEX(Recettes!$A$2:$T$5000,$B388,T$1)="","",INDEX(Recettes!$A$2:$T$5000,$B388,T$1)),"")</f>
        <v/>
      </c>
    </row>
    <row r="389" spans="1:20" x14ac:dyDescent="0.25">
      <c r="A389" t="str">
        <f ca="1">IF(OR(A388="",A388="fin"),"",IF(ISNA(MATCH($F$3,OFFSET(Recettes!$F$2:$F$5000,B388,0),0)),"fin",MATCH($F$3,OFFSET(Recettes!$F$2:$F$5000,B388,0),0)))</f>
        <v/>
      </c>
      <c r="B389" t="str">
        <f t="shared" ca="1" si="5"/>
        <v/>
      </c>
      <c r="D389" s="79" t="str" cm="1">
        <f t="array" aca="1" ref="D389" ca="1">IF(AND($A389&lt;&gt;"",$A389&lt;&gt;"fin"),IF(INDEX(Recettes!$A$2:$O$5000,$B389,D$1)="","",INDEX(Recettes!$A$2:$O$5000,$B389,D$1)),"")</f>
        <v/>
      </c>
      <c r="E389" t="str" cm="1">
        <f t="array" aca="1" ref="E389" ca="1">IF(AND($A389&lt;&gt;"",$A389&lt;&gt;"fin"),IF(INDEX(Recettes!$A$2:$O$5000,$B389,E$1)="","",INDEX(Recettes!$A$2:$O$5000,$B389,E$1)),"")</f>
        <v/>
      </c>
      <c r="F389" t="str" cm="1">
        <f t="array" aca="1" ref="F389" ca="1">IF(AND($A389&lt;&gt;"",$A389&lt;&gt;"fin"),IF(INDEX(Recettes!$A$2:$O$5000,$B389,F$1)="","",INDEX(Recettes!$A$2:$O$5000,$B389,F$1)),"")</f>
        <v/>
      </c>
      <c r="G389" s="13" t="str" cm="1">
        <f t="array" aca="1" ref="G389" ca="1">IF(AND($A389&lt;&gt;"",$A389&lt;&gt;"fin"),IF(INDEX(Recettes!$A$2:$O$5000,$B389,G$1)="","",INDEX(Recettes!$A$2:$O$5000,$B389,G$1)),"")</f>
        <v/>
      </c>
      <c r="H389" s="11" t="str" cm="1">
        <f t="array" aca="1" ref="H389" ca="1">IF(AND($A389&lt;&gt;"",$A389&lt;&gt;"fin"),IF(INDEX(Recettes!$A$2:$O$5000,$B389,H$1)="","",INDEX(Recettes!$A$2:$O$5000,$B389,H$1)),"")</f>
        <v/>
      </c>
      <c r="I389" t="str" cm="1">
        <f t="array" aca="1" ref="I389" ca="1">IF(AND($A389&lt;&gt;"",$A389&lt;&gt;"fin"),IF(INDEX(Recettes!$A$2:$O$5000,$B389,I$1)="","",INDEX(Recettes!$A$2:$O$5000,$B389,I$1)),"")</f>
        <v/>
      </c>
      <c r="J389" s="81" t="str" cm="1">
        <f t="array" aca="1" ref="J389" ca="1">IF(AND($A389&lt;&gt;"",$A389&lt;&gt;"fin"),IF(INDEX(Recettes!$A$2:$O$5000,$B389,J$1)="","",INDEX(Recettes!$A$2:$O$5000,$B389,J$1)),"")</f>
        <v/>
      </c>
      <c r="K389" s="81" t="str" cm="1">
        <f t="array" aca="1" ref="K389" ca="1">IF(AND($A389&lt;&gt;"",$A389&lt;&gt;"fin"),IF(INDEX(Recettes!$A$2:$T$5000,$B389,K$1)="","",INDEX(Recettes!$A$2:$T$5000,$B389,K$1)),"")</f>
        <v/>
      </c>
      <c r="L389" s="81" t="str" cm="1">
        <f t="array" aca="1" ref="L389" ca="1">IF(AND($A389&lt;&gt;"",$A389&lt;&gt;"fin"),IF(INDEX(Recettes!$A$2:$T$5000,$B389,L$1)="","",INDEX(Recettes!$A$2:$T$5000,$B389,L$1)),"")</f>
        <v/>
      </c>
      <c r="M389" s="81" t="str" cm="1">
        <f t="array" aca="1" ref="M389" ca="1">IF(AND($A389&lt;&gt;"",$A389&lt;&gt;"fin"),IF(INDEX(Recettes!$A$2:$T$5000,$B389,M$1)="","",INDEX(Recettes!$A$2:$T$5000,$B389,M$1)),"")</f>
        <v/>
      </c>
      <c r="N389" s="81" t="str" cm="1">
        <f t="array" aca="1" ref="N389" ca="1">IF(AND($A389&lt;&gt;"",$A389&lt;&gt;"fin"),IF(INDEX(Recettes!$A$2:$T$5000,$B389,N$1)="","",INDEX(Recettes!$A$2:$T$5000,$B389,N$1)),"")</f>
        <v/>
      </c>
      <c r="O389" s="81" t="str" cm="1">
        <f t="array" aca="1" ref="O389" ca="1">IF(AND($A389&lt;&gt;"",$A389&lt;&gt;"fin"),IF(INDEX(Recettes!$A$2:$T$5000,$B389,O$1)="","",INDEX(Recettes!$A$2:$T$5000,$B389,O$1)),"")</f>
        <v/>
      </c>
      <c r="P389" s="81" t="str" cm="1">
        <f t="array" aca="1" ref="P389" ca="1">IF(AND($A389&lt;&gt;"",$A389&lt;&gt;"fin"),IF(INDEX(Recettes!$A$2:$T$5000,$B389,P$1)="","",INDEX(Recettes!$A$2:$T$5000,$B389,P$1)),"")</f>
        <v/>
      </c>
      <c r="Q389" s="81" t="str" cm="1">
        <f t="array" aca="1" ref="Q389" ca="1">IF(AND($A389&lt;&gt;"",$A389&lt;&gt;"fin"),IF(INDEX(Recettes!$A$2:$T$5000,$B389,Q$1)="","",INDEX(Recettes!$A$2:$T$5000,$B389,Q$1)),"")</f>
        <v/>
      </c>
      <c r="R389" s="81" t="str" cm="1">
        <f t="array" aca="1" ref="R389" ca="1">IF(AND($A389&lt;&gt;"",$A389&lt;&gt;"fin"),IF(INDEX(Recettes!$A$2:$T$5000,$B389,R$1)="","",INDEX(Recettes!$A$2:$T$5000,$B389,R$1)),"")</f>
        <v/>
      </c>
      <c r="S389" s="81" t="str" cm="1">
        <f t="array" aca="1" ref="S389" ca="1">IF(AND($A389&lt;&gt;"",$A389&lt;&gt;"fin"),IF(INDEX(Recettes!$A$2:$T$5000,$B389,S$1)="","",INDEX(Recettes!$A$2:$T$5000,$B389,S$1)),"")</f>
        <v/>
      </c>
      <c r="T389" s="81" t="str" cm="1">
        <f t="array" aca="1" ref="T389" ca="1">IF(AND($A389&lt;&gt;"",$A389&lt;&gt;"fin"),IF(INDEX(Recettes!$A$2:$T$5000,$B389,T$1)="","",INDEX(Recettes!$A$2:$T$5000,$B389,T$1)),"")</f>
        <v/>
      </c>
    </row>
    <row r="390" spans="1:20" x14ac:dyDescent="0.25">
      <c r="A390" t="str">
        <f ca="1">IF(OR(A389="",A389="fin"),"",IF(ISNA(MATCH($F$3,OFFSET(Recettes!$F$2:$F$5000,B389,0),0)),"fin",MATCH($F$3,OFFSET(Recettes!$F$2:$F$5000,B389,0),0)))</f>
        <v/>
      </c>
      <c r="B390" t="str">
        <f t="shared" ca="1" si="5"/>
        <v/>
      </c>
      <c r="D390" s="79" t="str" cm="1">
        <f t="array" aca="1" ref="D390" ca="1">IF(AND($A390&lt;&gt;"",$A390&lt;&gt;"fin"),IF(INDEX(Recettes!$A$2:$O$5000,$B390,D$1)="","",INDEX(Recettes!$A$2:$O$5000,$B390,D$1)),"")</f>
        <v/>
      </c>
      <c r="E390" t="str" cm="1">
        <f t="array" aca="1" ref="E390" ca="1">IF(AND($A390&lt;&gt;"",$A390&lt;&gt;"fin"),IF(INDEX(Recettes!$A$2:$O$5000,$B390,E$1)="","",INDEX(Recettes!$A$2:$O$5000,$B390,E$1)),"")</f>
        <v/>
      </c>
      <c r="F390" t="str" cm="1">
        <f t="array" aca="1" ref="F390" ca="1">IF(AND($A390&lt;&gt;"",$A390&lt;&gt;"fin"),IF(INDEX(Recettes!$A$2:$O$5000,$B390,F$1)="","",INDEX(Recettes!$A$2:$O$5000,$B390,F$1)),"")</f>
        <v/>
      </c>
      <c r="G390" s="13" t="str" cm="1">
        <f t="array" aca="1" ref="G390" ca="1">IF(AND($A390&lt;&gt;"",$A390&lt;&gt;"fin"),IF(INDEX(Recettes!$A$2:$O$5000,$B390,G$1)="","",INDEX(Recettes!$A$2:$O$5000,$B390,G$1)),"")</f>
        <v/>
      </c>
      <c r="H390" s="11" t="str" cm="1">
        <f t="array" aca="1" ref="H390" ca="1">IF(AND($A390&lt;&gt;"",$A390&lt;&gt;"fin"),IF(INDEX(Recettes!$A$2:$O$5000,$B390,H$1)="","",INDEX(Recettes!$A$2:$O$5000,$B390,H$1)),"")</f>
        <v/>
      </c>
      <c r="I390" t="str" cm="1">
        <f t="array" aca="1" ref="I390" ca="1">IF(AND($A390&lt;&gt;"",$A390&lt;&gt;"fin"),IF(INDEX(Recettes!$A$2:$O$5000,$B390,I$1)="","",INDEX(Recettes!$A$2:$O$5000,$B390,I$1)),"")</f>
        <v/>
      </c>
      <c r="J390" s="81" t="str" cm="1">
        <f t="array" aca="1" ref="J390" ca="1">IF(AND($A390&lt;&gt;"",$A390&lt;&gt;"fin"),IF(INDEX(Recettes!$A$2:$O$5000,$B390,J$1)="","",INDEX(Recettes!$A$2:$O$5000,$B390,J$1)),"")</f>
        <v/>
      </c>
      <c r="K390" s="81" t="str" cm="1">
        <f t="array" aca="1" ref="K390" ca="1">IF(AND($A390&lt;&gt;"",$A390&lt;&gt;"fin"),IF(INDEX(Recettes!$A$2:$T$5000,$B390,K$1)="","",INDEX(Recettes!$A$2:$T$5000,$B390,K$1)),"")</f>
        <v/>
      </c>
      <c r="L390" s="81" t="str" cm="1">
        <f t="array" aca="1" ref="L390" ca="1">IF(AND($A390&lt;&gt;"",$A390&lt;&gt;"fin"),IF(INDEX(Recettes!$A$2:$T$5000,$B390,L$1)="","",INDEX(Recettes!$A$2:$T$5000,$B390,L$1)),"")</f>
        <v/>
      </c>
      <c r="M390" s="81" t="str" cm="1">
        <f t="array" aca="1" ref="M390" ca="1">IF(AND($A390&lt;&gt;"",$A390&lt;&gt;"fin"),IF(INDEX(Recettes!$A$2:$T$5000,$B390,M$1)="","",INDEX(Recettes!$A$2:$T$5000,$B390,M$1)),"")</f>
        <v/>
      </c>
      <c r="N390" s="81" t="str" cm="1">
        <f t="array" aca="1" ref="N390" ca="1">IF(AND($A390&lt;&gt;"",$A390&lt;&gt;"fin"),IF(INDEX(Recettes!$A$2:$T$5000,$B390,N$1)="","",INDEX(Recettes!$A$2:$T$5000,$B390,N$1)),"")</f>
        <v/>
      </c>
      <c r="O390" s="81" t="str" cm="1">
        <f t="array" aca="1" ref="O390" ca="1">IF(AND($A390&lt;&gt;"",$A390&lt;&gt;"fin"),IF(INDEX(Recettes!$A$2:$T$5000,$B390,O$1)="","",INDEX(Recettes!$A$2:$T$5000,$B390,O$1)),"")</f>
        <v/>
      </c>
      <c r="P390" s="81" t="str" cm="1">
        <f t="array" aca="1" ref="P390" ca="1">IF(AND($A390&lt;&gt;"",$A390&lt;&gt;"fin"),IF(INDEX(Recettes!$A$2:$T$5000,$B390,P$1)="","",INDEX(Recettes!$A$2:$T$5000,$B390,P$1)),"")</f>
        <v/>
      </c>
      <c r="Q390" s="81" t="str" cm="1">
        <f t="array" aca="1" ref="Q390" ca="1">IF(AND($A390&lt;&gt;"",$A390&lt;&gt;"fin"),IF(INDEX(Recettes!$A$2:$T$5000,$B390,Q$1)="","",INDEX(Recettes!$A$2:$T$5000,$B390,Q$1)),"")</f>
        <v/>
      </c>
      <c r="R390" s="81" t="str" cm="1">
        <f t="array" aca="1" ref="R390" ca="1">IF(AND($A390&lt;&gt;"",$A390&lt;&gt;"fin"),IF(INDEX(Recettes!$A$2:$T$5000,$B390,R$1)="","",INDEX(Recettes!$A$2:$T$5000,$B390,R$1)),"")</f>
        <v/>
      </c>
      <c r="S390" s="81" t="str" cm="1">
        <f t="array" aca="1" ref="S390" ca="1">IF(AND($A390&lt;&gt;"",$A390&lt;&gt;"fin"),IF(INDEX(Recettes!$A$2:$T$5000,$B390,S$1)="","",INDEX(Recettes!$A$2:$T$5000,$B390,S$1)),"")</f>
        <v/>
      </c>
      <c r="T390" s="81" t="str" cm="1">
        <f t="array" aca="1" ref="T390" ca="1">IF(AND($A390&lt;&gt;"",$A390&lt;&gt;"fin"),IF(INDEX(Recettes!$A$2:$T$5000,$B390,T$1)="","",INDEX(Recettes!$A$2:$T$5000,$B390,T$1)),"")</f>
        <v/>
      </c>
    </row>
    <row r="391" spans="1:20" x14ac:dyDescent="0.25">
      <c r="A391" t="str">
        <f ca="1">IF(OR(A390="",A390="fin"),"",IF(ISNA(MATCH($F$3,OFFSET(Recettes!$F$2:$F$5000,B390,0),0)),"fin",MATCH($F$3,OFFSET(Recettes!$F$2:$F$5000,B390,0),0)))</f>
        <v/>
      </c>
      <c r="B391" t="str">
        <f t="shared" ca="1" si="5"/>
        <v/>
      </c>
      <c r="D391" s="79" t="str" cm="1">
        <f t="array" aca="1" ref="D391" ca="1">IF(AND($A391&lt;&gt;"",$A391&lt;&gt;"fin"),IF(INDEX(Recettes!$A$2:$O$5000,$B391,D$1)="","",INDEX(Recettes!$A$2:$O$5000,$B391,D$1)),"")</f>
        <v/>
      </c>
      <c r="E391" t="str" cm="1">
        <f t="array" aca="1" ref="E391" ca="1">IF(AND($A391&lt;&gt;"",$A391&lt;&gt;"fin"),IF(INDEX(Recettes!$A$2:$O$5000,$B391,E$1)="","",INDEX(Recettes!$A$2:$O$5000,$B391,E$1)),"")</f>
        <v/>
      </c>
      <c r="F391" t="str" cm="1">
        <f t="array" aca="1" ref="F391" ca="1">IF(AND($A391&lt;&gt;"",$A391&lt;&gt;"fin"),IF(INDEX(Recettes!$A$2:$O$5000,$B391,F$1)="","",INDEX(Recettes!$A$2:$O$5000,$B391,F$1)),"")</f>
        <v/>
      </c>
      <c r="G391" s="13" t="str" cm="1">
        <f t="array" aca="1" ref="G391" ca="1">IF(AND($A391&lt;&gt;"",$A391&lt;&gt;"fin"),IF(INDEX(Recettes!$A$2:$O$5000,$B391,G$1)="","",INDEX(Recettes!$A$2:$O$5000,$B391,G$1)),"")</f>
        <v/>
      </c>
      <c r="H391" s="11" t="str" cm="1">
        <f t="array" aca="1" ref="H391" ca="1">IF(AND($A391&lt;&gt;"",$A391&lt;&gt;"fin"),IF(INDEX(Recettes!$A$2:$O$5000,$B391,H$1)="","",INDEX(Recettes!$A$2:$O$5000,$B391,H$1)),"")</f>
        <v/>
      </c>
      <c r="I391" t="str" cm="1">
        <f t="array" aca="1" ref="I391" ca="1">IF(AND($A391&lt;&gt;"",$A391&lt;&gt;"fin"),IF(INDEX(Recettes!$A$2:$O$5000,$B391,I$1)="","",INDEX(Recettes!$A$2:$O$5000,$B391,I$1)),"")</f>
        <v/>
      </c>
      <c r="J391" s="81" t="str" cm="1">
        <f t="array" aca="1" ref="J391" ca="1">IF(AND($A391&lt;&gt;"",$A391&lt;&gt;"fin"),IF(INDEX(Recettes!$A$2:$O$5000,$B391,J$1)="","",INDEX(Recettes!$A$2:$O$5000,$B391,J$1)),"")</f>
        <v/>
      </c>
      <c r="K391" s="81" t="str" cm="1">
        <f t="array" aca="1" ref="K391" ca="1">IF(AND($A391&lt;&gt;"",$A391&lt;&gt;"fin"),IF(INDEX(Recettes!$A$2:$T$5000,$B391,K$1)="","",INDEX(Recettes!$A$2:$T$5000,$B391,K$1)),"")</f>
        <v/>
      </c>
      <c r="L391" s="81" t="str" cm="1">
        <f t="array" aca="1" ref="L391" ca="1">IF(AND($A391&lt;&gt;"",$A391&lt;&gt;"fin"),IF(INDEX(Recettes!$A$2:$T$5000,$B391,L$1)="","",INDEX(Recettes!$A$2:$T$5000,$B391,L$1)),"")</f>
        <v/>
      </c>
      <c r="M391" s="81" t="str" cm="1">
        <f t="array" aca="1" ref="M391" ca="1">IF(AND($A391&lt;&gt;"",$A391&lt;&gt;"fin"),IF(INDEX(Recettes!$A$2:$T$5000,$B391,M$1)="","",INDEX(Recettes!$A$2:$T$5000,$B391,M$1)),"")</f>
        <v/>
      </c>
      <c r="N391" s="81" t="str" cm="1">
        <f t="array" aca="1" ref="N391" ca="1">IF(AND($A391&lt;&gt;"",$A391&lt;&gt;"fin"),IF(INDEX(Recettes!$A$2:$T$5000,$B391,N$1)="","",INDEX(Recettes!$A$2:$T$5000,$B391,N$1)),"")</f>
        <v/>
      </c>
      <c r="O391" s="81" t="str" cm="1">
        <f t="array" aca="1" ref="O391" ca="1">IF(AND($A391&lt;&gt;"",$A391&lt;&gt;"fin"),IF(INDEX(Recettes!$A$2:$T$5000,$B391,O$1)="","",INDEX(Recettes!$A$2:$T$5000,$B391,O$1)),"")</f>
        <v/>
      </c>
      <c r="P391" s="81" t="str" cm="1">
        <f t="array" aca="1" ref="P391" ca="1">IF(AND($A391&lt;&gt;"",$A391&lt;&gt;"fin"),IF(INDEX(Recettes!$A$2:$T$5000,$B391,P$1)="","",INDEX(Recettes!$A$2:$T$5000,$B391,P$1)),"")</f>
        <v/>
      </c>
      <c r="Q391" s="81" t="str" cm="1">
        <f t="array" aca="1" ref="Q391" ca="1">IF(AND($A391&lt;&gt;"",$A391&lt;&gt;"fin"),IF(INDEX(Recettes!$A$2:$T$5000,$B391,Q$1)="","",INDEX(Recettes!$A$2:$T$5000,$B391,Q$1)),"")</f>
        <v/>
      </c>
      <c r="R391" s="81" t="str" cm="1">
        <f t="array" aca="1" ref="R391" ca="1">IF(AND($A391&lt;&gt;"",$A391&lt;&gt;"fin"),IF(INDEX(Recettes!$A$2:$T$5000,$B391,R$1)="","",INDEX(Recettes!$A$2:$T$5000,$B391,R$1)),"")</f>
        <v/>
      </c>
      <c r="S391" s="81" t="str" cm="1">
        <f t="array" aca="1" ref="S391" ca="1">IF(AND($A391&lt;&gt;"",$A391&lt;&gt;"fin"),IF(INDEX(Recettes!$A$2:$T$5000,$B391,S$1)="","",INDEX(Recettes!$A$2:$T$5000,$B391,S$1)),"")</f>
        <v/>
      </c>
      <c r="T391" s="81" t="str" cm="1">
        <f t="array" aca="1" ref="T391" ca="1">IF(AND($A391&lt;&gt;"",$A391&lt;&gt;"fin"),IF(INDEX(Recettes!$A$2:$T$5000,$B391,T$1)="","",INDEX(Recettes!$A$2:$T$5000,$B391,T$1)),"")</f>
        <v/>
      </c>
    </row>
    <row r="392" spans="1:20" x14ac:dyDescent="0.25">
      <c r="A392" t="str">
        <f ca="1">IF(OR(A391="",A391="fin"),"",IF(ISNA(MATCH($F$3,OFFSET(Recettes!$F$2:$F$5000,B391,0),0)),"fin",MATCH($F$3,OFFSET(Recettes!$F$2:$F$5000,B391,0),0)))</f>
        <v/>
      </c>
      <c r="B392" t="str">
        <f t="shared" ca="1" si="5"/>
        <v/>
      </c>
      <c r="D392" s="79" t="str" cm="1">
        <f t="array" aca="1" ref="D392" ca="1">IF(AND($A392&lt;&gt;"",$A392&lt;&gt;"fin"),IF(INDEX(Recettes!$A$2:$O$5000,$B392,D$1)="","",INDEX(Recettes!$A$2:$O$5000,$B392,D$1)),"")</f>
        <v/>
      </c>
      <c r="E392" t="str" cm="1">
        <f t="array" aca="1" ref="E392" ca="1">IF(AND($A392&lt;&gt;"",$A392&lt;&gt;"fin"),IF(INDEX(Recettes!$A$2:$O$5000,$B392,E$1)="","",INDEX(Recettes!$A$2:$O$5000,$B392,E$1)),"")</f>
        <v/>
      </c>
      <c r="F392" t="str" cm="1">
        <f t="array" aca="1" ref="F392" ca="1">IF(AND($A392&lt;&gt;"",$A392&lt;&gt;"fin"),IF(INDEX(Recettes!$A$2:$O$5000,$B392,F$1)="","",INDEX(Recettes!$A$2:$O$5000,$B392,F$1)),"")</f>
        <v/>
      </c>
      <c r="G392" s="13" t="str" cm="1">
        <f t="array" aca="1" ref="G392" ca="1">IF(AND($A392&lt;&gt;"",$A392&lt;&gt;"fin"),IF(INDEX(Recettes!$A$2:$O$5000,$B392,G$1)="","",INDEX(Recettes!$A$2:$O$5000,$B392,G$1)),"")</f>
        <v/>
      </c>
      <c r="H392" s="11" t="str" cm="1">
        <f t="array" aca="1" ref="H392" ca="1">IF(AND($A392&lt;&gt;"",$A392&lt;&gt;"fin"),IF(INDEX(Recettes!$A$2:$O$5000,$B392,H$1)="","",INDEX(Recettes!$A$2:$O$5000,$B392,H$1)),"")</f>
        <v/>
      </c>
      <c r="I392" t="str" cm="1">
        <f t="array" aca="1" ref="I392" ca="1">IF(AND($A392&lt;&gt;"",$A392&lt;&gt;"fin"),IF(INDEX(Recettes!$A$2:$O$5000,$B392,I$1)="","",INDEX(Recettes!$A$2:$O$5000,$B392,I$1)),"")</f>
        <v/>
      </c>
      <c r="J392" s="81" t="str" cm="1">
        <f t="array" aca="1" ref="J392" ca="1">IF(AND($A392&lt;&gt;"",$A392&lt;&gt;"fin"),IF(INDEX(Recettes!$A$2:$O$5000,$B392,J$1)="","",INDEX(Recettes!$A$2:$O$5000,$B392,J$1)),"")</f>
        <v/>
      </c>
      <c r="K392" s="81" t="str" cm="1">
        <f t="array" aca="1" ref="K392" ca="1">IF(AND($A392&lt;&gt;"",$A392&lt;&gt;"fin"),IF(INDEX(Recettes!$A$2:$T$5000,$B392,K$1)="","",INDEX(Recettes!$A$2:$T$5000,$B392,K$1)),"")</f>
        <v/>
      </c>
      <c r="L392" s="81" t="str" cm="1">
        <f t="array" aca="1" ref="L392" ca="1">IF(AND($A392&lt;&gt;"",$A392&lt;&gt;"fin"),IF(INDEX(Recettes!$A$2:$T$5000,$B392,L$1)="","",INDEX(Recettes!$A$2:$T$5000,$B392,L$1)),"")</f>
        <v/>
      </c>
      <c r="M392" s="81" t="str" cm="1">
        <f t="array" aca="1" ref="M392" ca="1">IF(AND($A392&lt;&gt;"",$A392&lt;&gt;"fin"),IF(INDEX(Recettes!$A$2:$T$5000,$B392,M$1)="","",INDEX(Recettes!$A$2:$T$5000,$B392,M$1)),"")</f>
        <v/>
      </c>
      <c r="N392" s="81" t="str" cm="1">
        <f t="array" aca="1" ref="N392" ca="1">IF(AND($A392&lt;&gt;"",$A392&lt;&gt;"fin"),IF(INDEX(Recettes!$A$2:$T$5000,$B392,N$1)="","",INDEX(Recettes!$A$2:$T$5000,$B392,N$1)),"")</f>
        <v/>
      </c>
      <c r="O392" s="81" t="str" cm="1">
        <f t="array" aca="1" ref="O392" ca="1">IF(AND($A392&lt;&gt;"",$A392&lt;&gt;"fin"),IF(INDEX(Recettes!$A$2:$T$5000,$B392,O$1)="","",INDEX(Recettes!$A$2:$T$5000,$B392,O$1)),"")</f>
        <v/>
      </c>
      <c r="P392" s="81" t="str" cm="1">
        <f t="array" aca="1" ref="P392" ca="1">IF(AND($A392&lt;&gt;"",$A392&lt;&gt;"fin"),IF(INDEX(Recettes!$A$2:$T$5000,$B392,P$1)="","",INDEX(Recettes!$A$2:$T$5000,$B392,P$1)),"")</f>
        <v/>
      </c>
      <c r="Q392" s="81" t="str" cm="1">
        <f t="array" aca="1" ref="Q392" ca="1">IF(AND($A392&lt;&gt;"",$A392&lt;&gt;"fin"),IF(INDEX(Recettes!$A$2:$T$5000,$B392,Q$1)="","",INDEX(Recettes!$A$2:$T$5000,$B392,Q$1)),"")</f>
        <v/>
      </c>
      <c r="R392" s="81" t="str" cm="1">
        <f t="array" aca="1" ref="R392" ca="1">IF(AND($A392&lt;&gt;"",$A392&lt;&gt;"fin"),IF(INDEX(Recettes!$A$2:$T$5000,$B392,R$1)="","",INDEX(Recettes!$A$2:$T$5000,$B392,R$1)),"")</f>
        <v/>
      </c>
      <c r="S392" s="81" t="str" cm="1">
        <f t="array" aca="1" ref="S392" ca="1">IF(AND($A392&lt;&gt;"",$A392&lt;&gt;"fin"),IF(INDEX(Recettes!$A$2:$T$5000,$B392,S$1)="","",INDEX(Recettes!$A$2:$T$5000,$B392,S$1)),"")</f>
        <v/>
      </c>
      <c r="T392" s="81" t="str" cm="1">
        <f t="array" aca="1" ref="T392" ca="1">IF(AND($A392&lt;&gt;"",$A392&lt;&gt;"fin"),IF(INDEX(Recettes!$A$2:$T$5000,$B392,T$1)="","",INDEX(Recettes!$A$2:$T$5000,$B392,T$1)),"")</f>
        <v/>
      </c>
    </row>
    <row r="393" spans="1:20" x14ac:dyDescent="0.25">
      <c r="A393" t="str">
        <f ca="1">IF(OR(A392="",A392="fin"),"",IF(ISNA(MATCH($F$3,OFFSET(Recettes!$F$2:$F$5000,B392,0),0)),"fin",MATCH($F$3,OFFSET(Recettes!$F$2:$F$5000,B392,0),0)))</f>
        <v/>
      </c>
      <c r="B393" t="str">
        <f t="shared" ca="1" si="5"/>
        <v/>
      </c>
      <c r="D393" s="79" t="str" cm="1">
        <f t="array" aca="1" ref="D393" ca="1">IF(AND($A393&lt;&gt;"",$A393&lt;&gt;"fin"),IF(INDEX(Recettes!$A$2:$O$5000,$B393,D$1)="","",INDEX(Recettes!$A$2:$O$5000,$B393,D$1)),"")</f>
        <v/>
      </c>
      <c r="E393" t="str" cm="1">
        <f t="array" aca="1" ref="E393" ca="1">IF(AND($A393&lt;&gt;"",$A393&lt;&gt;"fin"),IF(INDEX(Recettes!$A$2:$O$5000,$B393,E$1)="","",INDEX(Recettes!$A$2:$O$5000,$B393,E$1)),"")</f>
        <v/>
      </c>
      <c r="F393" t="str" cm="1">
        <f t="array" aca="1" ref="F393" ca="1">IF(AND($A393&lt;&gt;"",$A393&lt;&gt;"fin"),IF(INDEX(Recettes!$A$2:$O$5000,$B393,F$1)="","",INDEX(Recettes!$A$2:$O$5000,$B393,F$1)),"")</f>
        <v/>
      </c>
      <c r="G393" s="13" t="str" cm="1">
        <f t="array" aca="1" ref="G393" ca="1">IF(AND($A393&lt;&gt;"",$A393&lt;&gt;"fin"),IF(INDEX(Recettes!$A$2:$O$5000,$B393,G$1)="","",INDEX(Recettes!$A$2:$O$5000,$B393,G$1)),"")</f>
        <v/>
      </c>
      <c r="H393" s="11" t="str" cm="1">
        <f t="array" aca="1" ref="H393" ca="1">IF(AND($A393&lt;&gt;"",$A393&lt;&gt;"fin"),IF(INDEX(Recettes!$A$2:$O$5000,$B393,H$1)="","",INDEX(Recettes!$A$2:$O$5000,$B393,H$1)),"")</f>
        <v/>
      </c>
      <c r="I393" t="str" cm="1">
        <f t="array" aca="1" ref="I393" ca="1">IF(AND($A393&lt;&gt;"",$A393&lt;&gt;"fin"),IF(INDEX(Recettes!$A$2:$O$5000,$B393,I$1)="","",INDEX(Recettes!$A$2:$O$5000,$B393,I$1)),"")</f>
        <v/>
      </c>
      <c r="J393" s="81" t="str" cm="1">
        <f t="array" aca="1" ref="J393" ca="1">IF(AND($A393&lt;&gt;"",$A393&lt;&gt;"fin"),IF(INDEX(Recettes!$A$2:$O$5000,$B393,J$1)="","",INDEX(Recettes!$A$2:$O$5000,$B393,J$1)),"")</f>
        <v/>
      </c>
      <c r="K393" s="81" t="str" cm="1">
        <f t="array" aca="1" ref="K393" ca="1">IF(AND($A393&lt;&gt;"",$A393&lt;&gt;"fin"),IF(INDEX(Recettes!$A$2:$T$5000,$B393,K$1)="","",INDEX(Recettes!$A$2:$T$5000,$B393,K$1)),"")</f>
        <v/>
      </c>
      <c r="L393" s="81" t="str" cm="1">
        <f t="array" aca="1" ref="L393" ca="1">IF(AND($A393&lt;&gt;"",$A393&lt;&gt;"fin"),IF(INDEX(Recettes!$A$2:$T$5000,$B393,L$1)="","",INDEX(Recettes!$A$2:$T$5000,$B393,L$1)),"")</f>
        <v/>
      </c>
      <c r="M393" s="81" t="str" cm="1">
        <f t="array" aca="1" ref="M393" ca="1">IF(AND($A393&lt;&gt;"",$A393&lt;&gt;"fin"),IF(INDEX(Recettes!$A$2:$T$5000,$B393,M$1)="","",INDEX(Recettes!$A$2:$T$5000,$B393,M$1)),"")</f>
        <v/>
      </c>
      <c r="N393" s="81" t="str" cm="1">
        <f t="array" aca="1" ref="N393" ca="1">IF(AND($A393&lt;&gt;"",$A393&lt;&gt;"fin"),IF(INDEX(Recettes!$A$2:$T$5000,$B393,N$1)="","",INDEX(Recettes!$A$2:$T$5000,$B393,N$1)),"")</f>
        <v/>
      </c>
      <c r="O393" s="81" t="str" cm="1">
        <f t="array" aca="1" ref="O393" ca="1">IF(AND($A393&lt;&gt;"",$A393&lt;&gt;"fin"),IF(INDEX(Recettes!$A$2:$T$5000,$B393,O$1)="","",INDEX(Recettes!$A$2:$T$5000,$B393,O$1)),"")</f>
        <v/>
      </c>
      <c r="P393" s="81" t="str" cm="1">
        <f t="array" aca="1" ref="P393" ca="1">IF(AND($A393&lt;&gt;"",$A393&lt;&gt;"fin"),IF(INDEX(Recettes!$A$2:$T$5000,$B393,P$1)="","",INDEX(Recettes!$A$2:$T$5000,$B393,P$1)),"")</f>
        <v/>
      </c>
      <c r="Q393" s="81" t="str" cm="1">
        <f t="array" aca="1" ref="Q393" ca="1">IF(AND($A393&lt;&gt;"",$A393&lt;&gt;"fin"),IF(INDEX(Recettes!$A$2:$T$5000,$B393,Q$1)="","",INDEX(Recettes!$A$2:$T$5000,$B393,Q$1)),"")</f>
        <v/>
      </c>
      <c r="R393" s="81" t="str" cm="1">
        <f t="array" aca="1" ref="R393" ca="1">IF(AND($A393&lt;&gt;"",$A393&lt;&gt;"fin"),IF(INDEX(Recettes!$A$2:$T$5000,$B393,R$1)="","",INDEX(Recettes!$A$2:$T$5000,$B393,R$1)),"")</f>
        <v/>
      </c>
      <c r="S393" s="81" t="str" cm="1">
        <f t="array" aca="1" ref="S393" ca="1">IF(AND($A393&lt;&gt;"",$A393&lt;&gt;"fin"),IF(INDEX(Recettes!$A$2:$T$5000,$B393,S$1)="","",INDEX(Recettes!$A$2:$T$5000,$B393,S$1)),"")</f>
        <v/>
      </c>
      <c r="T393" s="81" t="str" cm="1">
        <f t="array" aca="1" ref="T393" ca="1">IF(AND($A393&lt;&gt;"",$A393&lt;&gt;"fin"),IF(INDEX(Recettes!$A$2:$T$5000,$B393,T$1)="","",INDEX(Recettes!$A$2:$T$5000,$B393,T$1)),"")</f>
        <v/>
      </c>
    </row>
    <row r="394" spans="1:20" x14ac:dyDescent="0.25">
      <c r="A394" t="str">
        <f ca="1">IF(OR(A393="",A393="fin"),"",IF(ISNA(MATCH($F$3,OFFSET(Recettes!$F$2:$F$5000,B393,0),0)),"fin",MATCH($F$3,OFFSET(Recettes!$F$2:$F$5000,B393,0),0)))</f>
        <v/>
      </c>
      <c r="B394" t="str">
        <f t="shared" ref="B394:B457" ca="1" si="6">IF(OR(A394="", A394="fin"),"",IF(B393="",A394,B393+A394))</f>
        <v/>
      </c>
      <c r="D394" s="79" t="str" cm="1">
        <f t="array" aca="1" ref="D394" ca="1">IF(AND($A394&lt;&gt;"",$A394&lt;&gt;"fin"),IF(INDEX(Recettes!$A$2:$O$5000,$B394,D$1)="","",INDEX(Recettes!$A$2:$O$5000,$B394,D$1)),"")</f>
        <v/>
      </c>
      <c r="E394" t="str" cm="1">
        <f t="array" aca="1" ref="E394" ca="1">IF(AND($A394&lt;&gt;"",$A394&lt;&gt;"fin"),IF(INDEX(Recettes!$A$2:$O$5000,$B394,E$1)="","",INDEX(Recettes!$A$2:$O$5000,$B394,E$1)),"")</f>
        <v/>
      </c>
      <c r="F394" t="str" cm="1">
        <f t="array" aca="1" ref="F394" ca="1">IF(AND($A394&lt;&gt;"",$A394&lt;&gt;"fin"),IF(INDEX(Recettes!$A$2:$O$5000,$B394,F$1)="","",INDEX(Recettes!$A$2:$O$5000,$B394,F$1)),"")</f>
        <v/>
      </c>
      <c r="G394" s="13" t="str" cm="1">
        <f t="array" aca="1" ref="G394" ca="1">IF(AND($A394&lt;&gt;"",$A394&lt;&gt;"fin"),IF(INDEX(Recettes!$A$2:$O$5000,$B394,G$1)="","",INDEX(Recettes!$A$2:$O$5000,$B394,G$1)),"")</f>
        <v/>
      </c>
      <c r="H394" s="11" t="str" cm="1">
        <f t="array" aca="1" ref="H394" ca="1">IF(AND($A394&lt;&gt;"",$A394&lt;&gt;"fin"),IF(INDEX(Recettes!$A$2:$O$5000,$B394,H$1)="","",INDEX(Recettes!$A$2:$O$5000,$B394,H$1)),"")</f>
        <v/>
      </c>
      <c r="I394" t="str" cm="1">
        <f t="array" aca="1" ref="I394" ca="1">IF(AND($A394&lt;&gt;"",$A394&lt;&gt;"fin"),IF(INDEX(Recettes!$A$2:$O$5000,$B394,I$1)="","",INDEX(Recettes!$A$2:$O$5000,$B394,I$1)),"")</f>
        <v/>
      </c>
      <c r="J394" s="81" t="str" cm="1">
        <f t="array" aca="1" ref="J394" ca="1">IF(AND($A394&lt;&gt;"",$A394&lt;&gt;"fin"),IF(INDEX(Recettes!$A$2:$O$5000,$B394,J$1)="","",INDEX(Recettes!$A$2:$O$5000,$B394,J$1)),"")</f>
        <v/>
      </c>
      <c r="K394" s="81" t="str" cm="1">
        <f t="array" aca="1" ref="K394" ca="1">IF(AND($A394&lt;&gt;"",$A394&lt;&gt;"fin"),IF(INDEX(Recettes!$A$2:$T$5000,$B394,K$1)="","",INDEX(Recettes!$A$2:$T$5000,$B394,K$1)),"")</f>
        <v/>
      </c>
      <c r="L394" s="81" t="str" cm="1">
        <f t="array" aca="1" ref="L394" ca="1">IF(AND($A394&lt;&gt;"",$A394&lt;&gt;"fin"),IF(INDEX(Recettes!$A$2:$T$5000,$B394,L$1)="","",INDEX(Recettes!$A$2:$T$5000,$B394,L$1)),"")</f>
        <v/>
      </c>
      <c r="M394" s="81" t="str" cm="1">
        <f t="array" aca="1" ref="M394" ca="1">IF(AND($A394&lt;&gt;"",$A394&lt;&gt;"fin"),IF(INDEX(Recettes!$A$2:$T$5000,$B394,M$1)="","",INDEX(Recettes!$A$2:$T$5000,$B394,M$1)),"")</f>
        <v/>
      </c>
      <c r="N394" s="81" t="str" cm="1">
        <f t="array" aca="1" ref="N394" ca="1">IF(AND($A394&lt;&gt;"",$A394&lt;&gt;"fin"),IF(INDEX(Recettes!$A$2:$T$5000,$B394,N$1)="","",INDEX(Recettes!$A$2:$T$5000,$B394,N$1)),"")</f>
        <v/>
      </c>
      <c r="O394" s="81" t="str" cm="1">
        <f t="array" aca="1" ref="O394" ca="1">IF(AND($A394&lt;&gt;"",$A394&lt;&gt;"fin"),IF(INDEX(Recettes!$A$2:$T$5000,$B394,O$1)="","",INDEX(Recettes!$A$2:$T$5000,$B394,O$1)),"")</f>
        <v/>
      </c>
      <c r="P394" s="81" t="str" cm="1">
        <f t="array" aca="1" ref="P394" ca="1">IF(AND($A394&lt;&gt;"",$A394&lt;&gt;"fin"),IF(INDEX(Recettes!$A$2:$T$5000,$B394,P$1)="","",INDEX(Recettes!$A$2:$T$5000,$B394,P$1)),"")</f>
        <v/>
      </c>
      <c r="Q394" s="81" t="str" cm="1">
        <f t="array" aca="1" ref="Q394" ca="1">IF(AND($A394&lt;&gt;"",$A394&lt;&gt;"fin"),IF(INDEX(Recettes!$A$2:$T$5000,$B394,Q$1)="","",INDEX(Recettes!$A$2:$T$5000,$B394,Q$1)),"")</f>
        <v/>
      </c>
      <c r="R394" s="81" t="str" cm="1">
        <f t="array" aca="1" ref="R394" ca="1">IF(AND($A394&lt;&gt;"",$A394&lt;&gt;"fin"),IF(INDEX(Recettes!$A$2:$T$5000,$B394,R$1)="","",INDEX(Recettes!$A$2:$T$5000,$B394,R$1)),"")</f>
        <v/>
      </c>
      <c r="S394" s="81" t="str" cm="1">
        <f t="array" aca="1" ref="S394" ca="1">IF(AND($A394&lt;&gt;"",$A394&lt;&gt;"fin"),IF(INDEX(Recettes!$A$2:$T$5000,$B394,S$1)="","",INDEX(Recettes!$A$2:$T$5000,$B394,S$1)),"")</f>
        <v/>
      </c>
      <c r="T394" s="81" t="str" cm="1">
        <f t="array" aca="1" ref="T394" ca="1">IF(AND($A394&lt;&gt;"",$A394&lt;&gt;"fin"),IF(INDEX(Recettes!$A$2:$T$5000,$B394,T$1)="","",INDEX(Recettes!$A$2:$T$5000,$B394,T$1)),"")</f>
        <v/>
      </c>
    </row>
    <row r="395" spans="1:20" x14ac:dyDescent="0.25">
      <c r="A395" t="str">
        <f ca="1">IF(OR(A394="",A394="fin"),"",IF(ISNA(MATCH($F$3,OFFSET(Recettes!$F$2:$F$5000,B394,0),0)),"fin",MATCH($F$3,OFFSET(Recettes!$F$2:$F$5000,B394,0),0)))</f>
        <v/>
      </c>
      <c r="B395" t="str">
        <f t="shared" ca="1" si="6"/>
        <v/>
      </c>
      <c r="D395" s="79" t="str" cm="1">
        <f t="array" aca="1" ref="D395" ca="1">IF(AND($A395&lt;&gt;"",$A395&lt;&gt;"fin"),IF(INDEX(Recettes!$A$2:$O$5000,$B395,D$1)="","",INDEX(Recettes!$A$2:$O$5000,$B395,D$1)),"")</f>
        <v/>
      </c>
      <c r="E395" t="str" cm="1">
        <f t="array" aca="1" ref="E395" ca="1">IF(AND($A395&lt;&gt;"",$A395&lt;&gt;"fin"),IF(INDEX(Recettes!$A$2:$O$5000,$B395,E$1)="","",INDEX(Recettes!$A$2:$O$5000,$B395,E$1)),"")</f>
        <v/>
      </c>
      <c r="F395" t="str" cm="1">
        <f t="array" aca="1" ref="F395" ca="1">IF(AND($A395&lt;&gt;"",$A395&lt;&gt;"fin"),IF(INDEX(Recettes!$A$2:$O$5000,$B395,F$1)="","",INDEX(Recettes!$A$2:$O$5000,$B395,F$1)),"")</f>
        <v/>
      </c>
      <c r="G395" s="13" t="str" cm="1">
        <f t="array" aca="1" ref="G395" ca="1">IF(AND($A395&lt;&gt;"",$A395&lt;&gt;"fin"),IF(INDEX(Recettes!$A$2:$O$5000,$B395,G$1)="","",INDEX(Recettes!$A$2:$O$5000,$B395,G$1)),"")</f>
        <v/>
      </c>
      <c r="H395" s="11" t="str" cm="1">
        <f t="array" aca="1" ref="H395" ca="1">IF(AND($A395&lt;&gt;"",$A395&lt;&gt;"fin"),IF(INDEX(Recettes!$A$2:$O$5000,$B395,H$1)="","",INDEX(Recettes!$A$2:$O$5000,$B395,H$1)),"")</f>
        <v/>
      </c>
      <c r="I395" t="str" cm="1">
        <f t="array" aca="1" ref="I395" ca="1">IF(AND($A395&lt;&gt;"",$A395&lt;&gt;"fin"),IF(INDEX(Recettes!$A$2:$O$5000,$B395,I$1)="","",INDEX(Recettes!$A$2:$O$5000,$B395,I$1)),"")</f>
        <v/>
      </c>
      <c r="J395" s="81" t="str" cm="1">
        <f t="array" aca="1" ref="J395" ca="1">IF(AND($A395&lt;&gt;"",$A395&lt;&gt;"fin"),IF(INDEX(Recettes!$A$2:$O$5000,$B395,J$1)="","",INDEX(Recettes!$A$2:$O$5000,$B395,J$1)),"")</f>
        <v/>
      </c>
      <c r="K395" s="81" t="str" cm="1">
        <f t="array" aca="1" ref="K395" ca="1">IF(AND($A395&lt;&gt;"",$A395&lt;&gt;"fin"),IF(INDEX(Recettes!$A$2:$T$5000,$B395,K$1)="","",INDEX(Recettes!$A$2:$T$5000,$B395,K$1)),"")</f>
        <v/>
      </c>
      <c r="L395" s="81" t="str" cm="1">
        <f t="array" aca="1" ref="L395" ca="1">IF(AND($A395&lt;&gt;"",$A395&lt;&gt;"fin"),IF(INDEX(Recettes!$A$2:$T$5000,$B395,L$1)="","",INDEX(Recettes!$A$2:$T$5000,$B395,L$1)),"")</f>
        <v/>
      </c>
      <c r="M395" s="81" t="str" cm="1">
        <f t="array" aca="1" ref="M395" ca="1">IF(AND($A395&lt;&gt;"",$A395&lt;&gt;"fin"),IF(INDEX(Recettes!$A$2:$T$5000,$B395,M$1)="","",INDEX(Recettes!$A$2:$T$5000,$B395,M$1)),"")</f>
        <v/>
      </c>
      <c r="N395" s="81" t="str" cm="1">
        <f t="array" aca="1" ref="N395" ca="1">IF(AND($A395&lt;&gt;"",$A395&lt;&gt;"fin"),IF(INDEX(Recettes!$A$2:$T$5000,$B395,N$1)="","",INDEX(Recettes!$A$2:$T$5000,$B395,N$1)),"")</f>
        <v/>
      </c>
      <c r="O395" s="81" t="str" cm="1">
        <f t="array" aca="1" ref="O395" ca="1">IF(AND($A395&lt;&gt;"",$A395&lt;&gt;"fin"),IF(INDEX(Recettes!$A$2:$T$5000,$B395,O$1)="","",INDEX(Recettes!$A$2:$T$5000,$B395,O$1)),"")</f>
        <v/>
      </c>
      <c r="P395" s="81" t="str" cm="1">
        <f t="array" aca="1" ref="P395" ca="1">IF(AND($A395&lt;&gt;"",$A395&lt;&gt;"fin"),IF(INDEX(Recettes!$A$2:$T$5000,$B395,P$1)="","",INDEX(Recettes!$A$2:$T$5000,$B395,P$1)),"")</f>
        <v/>
      </c>
      <c r="Q395" s="81" t="str" cm="1">
        <f t="array" aca="1" ref="Q395" ca="1">IF(AND($A395&lt;&gt;"",$A395&lt;&gt;"fin"),IF(INDEX(Recettes!$A$2:$T$5000,$B395,Q$1)="","",INDEX(Recettes!$A$2:$T$5000,$B395,Q$1)),"")</f>
        <v/>
      </c>
      <c r="R395" s="81" t="str" cm="1">
        <f t="array" aca="1" ref="R395" ca="1">IF(AND($A395&lt;&gt;"",$A395&lt;&gt;"fin"),IF(INDEX(Recettes!$A$2:$T$5000,$B395,R$1)="","",INDEX(Recettes!$A$2:$T$5000,$B395,R$1)),"")</f>
        <v/>
      </c>
      <c r="S395" s="81" t="str" cm="1">
        <f t="array" aca="1" ref="S395" ca="1">IF(AND($A395&lt;&gt;"",$A395&lt;&gt;"fin"),IF(INDEX(Recettes!$A$2:$T$5000,$B395,S$1)="","",INDEX(Recettes!$A$2:$T$5000,$B395,S$1)),"")</f>
        <v/>
      </c>
      <c r="T395" s="81" t="str" cm="1">
        <f t="array" aca="1" ref="T395" ca="1">IF(AND($A395&lt;&gt;"",$A395&lt;&gt;"fin"),IF(INDEX(Recettes!$A$2:$T$5000,$B395,T$1)="","",INDEX(Recettes!$A$2:$T$5000,$B395,T$1)),"")</f>
        <v/>
      </c>
    </row>
    <row r="396" spans="1:20" x14ac:dyDescent="0.25">
      <c r="A396" t="str">
        <f ca="1">IF(OR(A395="",A395="fin"),"",IF(ISNA(MATCH($F$3,OFFSET(Recettes!$F$2:$F$5000,B395,0),0)),"fin",MATCH($F$3,OFFSET(Recettes!$F$2:$F$5000,B395,0),0)))</f>
        <v/>
      </c>
      <c r="B396" t="str">
        <f t="shared" ca="1" si="6"/>
        <v/>
      </c>
      <c r="D396" s="79" t="str" cm="1">
        <f t="array" aca="1" ref="D396" ca="1">IF(AND($A396&lt;&gt;"",$A396&lt;&gt;"fin"),IF(INDEX(Recettes!$A$2:$O$5000,$B396,D$1)="","",INDEX(Recettes!$A$2:$O$5000,$B396,D$1)),"")</f>
        <v/>
      </c>
      <c r="E396" t="str" cm="1">
        <f t="array" aca="1" ref="E396" ca="1">IF(AND($A396&lt;&gt;"",$A396&lt;&gt;"fin"),IF(INDEX(Recettes!$A$2:$O$5000,$B396,E$1)="","",INDEX(Recettes!$A$2:$O$5000,$B396,E$1)),"")</f>
        <v/>
      </c>
      <c r="F396" t="str" cm="1">
        <f t="array" aca="1" ref="F396" ca="1">IF(AND($A396&lt;&gt;"",$A396&lt;&gt;"fin"),IF(INDEX(Recettes!$A$2:$O$5000,$B396,F$1)="","",INDEX(Recettes!$A$2:$O$5000,$B396,F$1)),"")</f>
        <v/>
      </c>
      <c r="G396" s="13" t="str" cm="1">
        <f t="array" aca="1" ref="G396" ca="1">IF(AND($A396&lt;&gt;"",$A396&lt;&gt;"fin"),IF(INDEX(Recettes!$A$2:$O$5000,$B396,G$1)="","",INDEX(Recettes!$A$2:$O$5000,$B396,G$1)),"")</f>
        <v/>
      </c>
      <c r="H396" s="11" t="str" cm="1">
        <f t="array" aca="1" ref="H396" ca="1">IF(AND($A396&lt;&gt;"",$A396&lt;&gt;"fin"),IF(INDEX(Recettes!$A$2:$O$5000,$B396,H$1)="","",INDEX(Recettes!$A$2:$O$5000,$B396,H$1)),"")</f>
        <v/>
      </c>
      <c r="I396" t="str" cm="1">
        <f t="array" aca="1" ref="I396" ca="1">IF(AND($A396&lt;&gt;"",$A396&lt;&gt;"fin"),IF(INDEX(Recettes!$A$2:$O$5000,$B396,I$1)="","",INDEX(Recettes!$A$2:$O$5000,$B396,I$1)),"")</f>
        <v/>
      </c>
      <c r="J396" s="81" t="str" cm="1">
        <f t="array" aca="1" ref="J396" ca="1">IF(AND($A396&lt;&gt;"",$A396&lt;&gt;"fin"),IF(INDEX(Recettes!$A$2:$O$5000,$B396,J$1)="","",INDEX(Recettes!$A$2:$O$5000,$B396,J$1)),"")</f>
        <v/>
      </c>
      <c r="K396" s="81" t="str" cm="1">
        <f t="array" aca="1" ref="K396" ca="1">IF(AND($A396&lt;&gt;"",$A396&lt;&gt;"fin"),IF(INDEX(Recettes!$A$2:$T$5000,$B396,K$1)="","",INDEX(Recettes!$A$2:$T$5000,$B396,K$1)),"")</f>
        <v/>
      </c>
      <c r="L396" s="81" t="str" cm="1">
        <f t="array" aca="1" ref="L396" ca="1">IF(AND($A396&lt;&gt;"",$A396&lt;&gt;"fin"),IF(INDEX(Recettes!$A$2:$T$5000,$B396,L$1)="","",INDEX(Recettes!$A$2:$T$5000,$B396,L$1)),"")</f>
        <v/>
      </c>
      <c r="M396" s="81" t="str" cm="1">
        <f t="array" aca="1" ref="M396" ca="1">IF(AND($A396&lt;&gt;"",$A396&lt;&gt;"fin"),IF(INDEX(Recettes!$A$2:$T$5000,$B396,M$1)="","",INDEX(Recettes!$A$2:$T$5000,$B396,M$1)),"")</f>
        <v/>
      </c>
      <c r="N396" s="81" t="str" cm="1">
        <f t="array" aca="1" ref="N396" ca="1">IF(AND($A396&lt;&gt;"",$A396&lt;&gt;"fin"),IF(INDEX(Recettes!$A$2:$T$5000,$B396,N$1)="","",INDEX(Recettes!$A$2:$T$5000,$B396,N$1)),"")</f>
        <v/>
      </c>
      <c r="O396" s="81" t="str" cm="1">
        <f t="array" aca="1" ref="O396" ca="1">IF(AND($A396&lt;&gt;"",$A396&lt;&gt;"fin"),IF(INDEX(Recettes!$A$2:$T$5000,$B396,O$1)="","",INDEX(Recettes!$A$2:$T$5000,$B396,O$1)),"")</f>
        <v/>
      </c>
      <c r="P396" s="81" t="str" cm="1">
        <f t="array" aca="1" ref="P396" ca="1">IF(AND($A396&lt;&gt;"",$A396&lt;&gt;"fin"),IF(INDEX(Recettes!$A$2:$T$5000,$B396,P$1)="","",INDEX(Recettes!$A$2:$T$5000,$B396,P$1)),"")</f>
        <v/>
      </c>
      <c r="Q396" s="81" t="str" cm="1">
        <f t="array" aca="1" ref="Q396" ca="1">IF(AND($A396&lt;&gt;"",$A396&lt;&gt;"fin"),IF(INDEX(Recettes!$A$2:$T$5000,$B396,Q$1)="","",INDEX(Recettes!$A$2:$T$5000,$B396,Q$1)),"")</f>
        <v/>
      </c>
      <c r="R396" s="81" t="str" cm="1">
        <f t="array" aca="1" ref="R396" ca="1">IF(AND($A396&lt;&gt;"",$A396&lt;&gt;"fin"),IF(INDEX(Recettes!$A$2:$T$5000,$B396,R$1)="","",INDEX(Recettes!$A$2:$T$5000,$B396,R$1)),"")</f>
        <v/>
      </c>
      <c r="S396" s="81" t="str" cm="1">
        <f t="array" aca="1" ref="S396" ca="1">IF(AND($A396&lt;&gt;"",$A396&lt;&gt;"fin"),IF(INDEX(Recettes!$A$2:$T$5000,$B396,S$1)="","",INDEX(Recettes!$A$2:$T$5000,$B396,S$1)),"")</f>
        <v/>
      </c>
      <c r="T396" s="81" t="str" cm="1">
        <f t="array" aca="1" ref="T396" ca="1">IF(AND($A396&lt;&gt;"",$A396&lt;&gt;"fin"),IF(INDEX(Recettes!$A$2:$T$5000,$B396,T$1)="","",INDEX(Recettes!$A$2:$T$5000,$B396,T$1)),"")</f>
        <v/>
      </c>
    </row>
    <row r="397" spans="1:20" x14ac:dyDescent="0.25">
      <c r="A397" t="str">
        <f ca="1">IF(OR(A396="",A396="fin"),"",IF(ISNA(MATCH($F$3,OFFSET(Recettes!$F$2:$F$5000,B396,0),0)),"fin",MATCH($F$3,OFFSET(Recettes!$F$2:$F$5000,B396,0),0)))</f>
        <v/>
      </c>
      <c r="B397" t="str">
        <f t="shared" ca="1" si="6"/>
        <v/>
      </c>
      <c r="D397" s="79" t="str" cm="1">
        <f t="array" aca="1" ref="D397" ca="1">IF(AND($A397&lt;&gt;"",$A397&lt;&gt;"fin"),IF(INDEX(Recettes!$A$2:$O$5000,$B397,D$1)="","",INDEX(Recettes!$A$2:$O$5000,$B397,D$1)),"")</f>
        <v/>
      </c>
      <c r="E397" t="str" cm="1">
        <f t="array" aca="1" ref="E397" ca="1">IF(AND($A397&lt;&gt;"",$A397&lt;&gt;"fin"),IF(INDEX(Recettes!$A$2:$O$5000,$B397,E$1)="","",INDEX(Recettes!$A$2:$O$5000,$B397,E$1)),"")</f>
        <v/>
      </c>
      <c r="F397" t="str" cm="1">
        <f t="array" aca="1" ref="F397" ca="1">IF(AND($A397&lt;&gt;"",$A397&lt;&gt;"fin"),IF(INDEX(Recettes!$A$2:$O$5000,$B397,F$1)="","",INDEX(Recettes!$A$2:$O$5000,$B397,F$1)),"")</f>
        <v/>
      </c>
      <c r="G397" s="13" t="str" cm="1">
        <f t="array" aca="1" ref="G397" ca="1">IF(AND($A397&lt;&gt;"",$A397&lt;&gt;"fin"),IF(INDEX(Recettes!$A$2:$O$5000,$B397,G$1)="","",INDEX(Recettes!$A$2:$O$5000,$B397,G$1)),"")</f>
        <v/>
      </c>
      <c r="H397" s="11" t="str" cm="1">
        <f t="array" aca="1" ref="H397" ca="1">IF(AND($A397&lt;&gt;"",$A397&lt;&gt;"fin"),IF(INDEX(Recettes!$A$2:$O$5000,$B397,H$1)="","",INDEX(Recettes!$A$2:$O$5000,$B397,H$1)),"")</f>
        <v/>
      </c>
      <c r="I397" t="str" cm="1">
        <f t="array" aca="1" ref="I397" ca="1">IF(AND($A397&lt;&gt;"",$A397&lt;&gt;"fin"),IF(INDEX(Recettes!$A$2:$O$5000,$B397,I$1)="","",INDEX(Recettes!$A$2:$O$5000,$B397,I$1)),"")</f>
        <v/>
      </c>
      <c r="J397" s="81" t="str" cm="1">
        <f t="array" aca="1" ref="J397" ca="1">IF(AND($A397&lt;&gt;"",$A397&lt;&gt;"fin"),IF(INDEX(Recettes!$A$2:$O$5000,$B397,J$1)="","",INDEX(Recettes!$A$2:$O$5000,$B397,J$1)),"")</f>
        <v/>
      </c>
      <c r="K397" s="81" t="str" cm="1">
        <f t="array" aca="1" ref="K397" ca="1">IF(AND($A397&lt;&gt;"",$A397&lt;&gt;"fin"),IF(INDEX(Recettes!$A$2:$T$5000,$B397,K$1)="","",INDEX(Recettes!$A$2:$T$5000,$B397,K$1)),"")</f>
        <v/>
      </c>
      <c r="L397" s="81" t="str" cm="1">
        <f t="array" aca="1" ref="L397" ca="1">IF(AND($A397&lt;&gt;"",$A397&lt;&gt;"fin"),IF(INDEX(Recettes!$A$2:$T$5000,$B397,L$1)="","",INDEX(Recettes!$A$2:$T$5000,$B397,L$1)),"")</f>
        <v/>
      </c>
      <c r="M397" s="81" t="str" cm="1">
        <f t="array" aca="1" ref="M397" ca="1">IF(AND($A397&lt;&gt;"",$A397&lt;&gt;"fin"),IF(INDEX(Recettes!$A$2:$T$5000,$B397,M$1)="","",INDEX(Recettes!$A$2:$T$5000,$B397,M$1)),"")</f>
        <v/>
      </c>
      <c r="N397" s="81" t="str" cm="1">
        <f t="array" aca="1" ref="N397" ca="1">IF(AND($A397&lt;&gt;"",$A397&lt;&gt;"fin"),IF(INDEX(Recettes!$A$2:$T$5000,$B397,N$1)="","",INDEX(Recettes!$A$2:$T$5000,$B397,N$1)),"")</f>
        <v/>
      </c>
      <c r="O397" s="81" t="str" cm="1">
        <f t="array" aca="1" ref="O397" ca="1">IF(AND($A397&lt;&gt;"",$A397&lt;&gt;"fin"),IF(INDEX(Recettes!$A$2:$T$5000,$B397,O$1)="","",INDEX(Recettes!$A$2:$T$5000,$B397,O$1)),"")</f>
        <v/>
      </c>
      <c r="P397" s="81" t="str" cm="1">
        <f t="array" aca="1" ref="P397" ca="1">IF(AND($A397&lt;&gt;"",$A397&lt;&gt;"fin"),IF(INDEX(Recettes!$A$2:$T$5000,$B397,P$1)="","",INDEX(Recettes!$A$2:$T$5000,$B397,P$1)),"")</f>
        <v/>
      </c>
      <c r="Q397" s="81" t="str" cm="1">
        <f t="array" aca="1" ref="Q397" ca="1">IF(AND($A397&lt;&gt;"",$A397&lt;&gt;"fin"),IF(INDEX(Recettes!$A$2:$T$5000,$B397,Q$1)="","",INDEX(Recettes!$A$2:$T$5000,$B397,Q$1)),"")</f>
        <v/>
      </c>
      <c r="R397" s="81" t="str" cm="1">
        <f t="array" aca="1" ref="R397" ca="1">IF(AND($A397&lt;&gt;"",$A397&lt;&gt;"fin"),IF(INDEX(Recettes!$A$2:$T$5000,$B397,R$1)="","",INDEX(Recettes!$A$2:$T$5000,$B397,R$1)),"")</f>
        <v/>
      </c>
      <c r="S397" s="81" t="str" cm="1">
        <f t="array" aca="1" ref="S397" ca="1">IF(AND($A397&lt;&gt;"",$A397&lt;&gt;"fin"),IF(INDEX(Recettes!$A$2:$T$5000,$B397,S$1)="","",INDEX(Recettes!$A$2:$T$5000,$B397,S$1)),"")</f>
        <v/>
      </c>
      <c r="T397" s="81" t="str" cm="1">
        <f t="array" aca="1" ref="T397" ca="1">IF(AND($A397&lt;&gt;"",$A397&lt;&gt;"fin"),IF(INDEX(Recettes!$A$2:$T$5000,$B397,T$1)="","",INDEX(Recettes!$A$2:$T$5000,$B397,T$1)),"")</f>
        <v/>
      </c>
    </row>
    <row r="398" spans="1:20" x14ac:dyDescent="0.25">
      <c r="A398" t="str">
        <f ca="1">IF(OR(A397="",A397="fin"),"",IF(ISNA(MATCH($F$3,OFFSET(Recettes!$F$2:$F$5000,B397,0),0)),"fin",MATCH($F$3,OFFSET(Recettes!$F$2:$F$5000,B397,0),0)))</f>
        <v/>
      </c>
      <c r="B398" t="str">
        <f t="shared" ca="1" si="6"/>
        <v/>
      </c>
      <c r="D398" s="79" t="str" cm="1">
        <f t="array" aca="1" ref="D398" ca="1">IF(AND($A398&lt;&gt;"",$A398&lt;&gt;"fin"),IF(INDEX(Recettes!$A$2:$O$5000,$B398,D$1)="","",INDEX(Recettes!$A$2:$O$5000,$B398,D$1)),"")</f>
        <v/>
      </c>
      <c r="E398" t="str" cm="1">
        <f t="array" aca="1" ref="E398" ca="1">IF(AND($A398&lt;&gt;"",$A398&lt;&gt;"fin"),IF(INDEX(Recettes!$A$2:$O$5000,$B398,E$1)="","",INDEX(Recettes!$A$2:$O$5000,$B398,E$1)),"")</f>
        <v/>
      </c>
      <c r="F398" t="str" cm="1">
        <f t="array" aca="1" ref="F398" ca="1">IF(AND($A398&lt;&gt;"",$A398&lt;&gt;"fin"),IF(INDEX(Recettes!$A$2:$O$5000,$B398,F$1)="","",INDEX(Recettes!$A$2:$O$5000,$B398,F$1)),"")</f>
        <v/>
      </c>
      <c r="G398" s="13" t="str" cm="1">
        <f t="array" aca="1" ref="G398" ca="1">IF(AND($A398&lt;&gt;"",$A398&lt;&gt;"fin"),IF(INDEX(Recettes!$A$2:$O$5000,$B398,G$1)="","",INDEX(Recettes!$A$2:$O$5000,$B398,G$1)),"")</f>
        <v/>
      </c>
      <c r="H398" s="11" t="str" cm="1">
        <f t="array" aca="1" ref="H398" ca="1">IF(AND($A398&lt;&gt;"",$A398&lt;&gt;"fin"),IF(INDEX(Recettes!$A$2:$O$5000,$B398,H$1)="","",INDEX(Recettes!$A$2:$O$5000,$B398,H$1)),"")</f>
        <v/>
      </c>
      <c r="I398" t="str" cm="1">
        <f t="array" aca="1" ref="I398" ca="1">IF(AND($A398&lt;&gt;"",$A398&lt;&gt;"fin"),IF(INDEX(Recettes!$A$2:$O$5000,$B398,I$1)="","",INDEX(Recettes!$A$2:$O$5000,$B398,I$1)),"")</f>
        <v/>
      </c>
      <c r="J398" s="81" t="str" cm="1">
        <f t="array" aca="1" ref="J398" ca="1">IF(AND($A398&lt;&gt;"",$A398&lt;&gt;"fin"),IF(INDEX(Recettes!$A$2:$O$5000,$B398,J$1)="","",INDEX(Recettes!$A$2:$O$5000,$B398,J$1)),"")</f>
        <v/>
      </c>
      <c r="K398" s="81" t="str" cm="1">
        <f t="array" aca="1" ref="K398" ca="1">IF(AND($A398&lt;&gt;"",$A398&lt;&gt;"fin"),IF(INDEX(Recettes!$A$2:$T$5000,$B398,K$1)="","",INDEX(Recettes!$A$2:$T$5000,$B398,K$1)),"")</f>
        <v/>
      </c>
      <c r="L398" s="81" t="str" cm="1">
        <f t="array" aca="1" ref="L398" ca="1">IF(AND($A398&lt;&gt;"",$A398&lt;&gt;"fin"),IF(INDEX(Recettes!$A$2:$T$5000,$B398,L$1)="","",INDEX(Recettes!$A$2:$T$5000,$B398,L$1)),"")</f>
        <v/>
      </c>
      <c r="M398" s="81" t="str" cm="1">
        <f t="array" aca="1" ref="M398" ca="1">IF(AND($A398&lt;&gt;"",$A398&lt;&gt;"fin"),IF(INDEX(Recettes!$A$2:$T$5000,$B398,M$1)="","",INDEX(Recettes!$A$2:$T$5000,$B398,M$1)),"")</f>
        <v/>
      </c>
      <c r="N398" s="81" t="str" cm="1">
        <f t="array" aca="1" ref="N398" ca="1">IF(AND($A398&lt;&gt;"",$A398&lt;&gt;"fin"),IF(INDEX(Recettes!$A$2:$T$5000,$B398,N$1)="","",INDEX(Recettes!$A$2:$T$5000,$B398,N$1)),"")</f>
        <v/>
      </c>
      <c r="O398" s="81" t="str" cm="1">
        <f t="array" aca="1" ref="O398" ca="1">IF(AND($A398&lt;&gt;"",$A398&lt;&gt;"fin"),IF(INDEX(Recettes!$A$2:$T$5000,$B398,O$1)="","",INDEX(Recettes!$A$2:$T$5000,$B398,O$1)),"")</f>
        <v/>
      </c>
      <c r="P398" s="81" t="str" cm="1">
        <f t="array" aca="1" ref="P398" ca="1">IF(AND($A398&lt;&gt;"",$A398&lt;&gt;"fin"),IF(INDEX(Recettes!$A$2:$T$5000,$B398,P$1)="","",INDEX(Recettes!$A$2:$T$5000,$B398,P$1)),"")</f>
        <v/>
      </c>
      <c r="Q398" s="81" t="str" cm="1">
        <f t="array" aca="1" ref="Q398" ca="1">IF(AND($A398&lt;&gt;"",$A398&lt;&gt;"fin"),IF(INDEX(Recettes!$A$2:$T$5000,$B398,Q$1)="","",INDEX(Recettes!$A$2:$T$5000,$B398,Q$1)),"")</f>
        <v/>
      </c>
      <c r="R398" s="81" t="str" cm="1">
        <f t="array" aca="1" ref="R398" ca="1">IF(AND($A398&lt;&gt;"",$A398&lt;&gt;"fin"),IF(INDEX(Recettes!$A$2:$T$5000,$B398,R$1)="","",INDEX(Recettes!$A$2:$T$5000,$B398,R$1)),"")</f>
        <v/>
      </c>
      <c r="S398" s="81" t="str" cm="1">
        <f t="array" aca="1" ref="S398" ca="1">IF(AND($A398&lt;&gt;"",$A398&lt;&gt;"fin"),IF(INDEX(Recettes!$A$2:$T$5000,$B398,S$1)="","",INDEX(Recettes!$A$2:$T$5000,$B398,S$1)),"")</f>
        <v/>
      </c>
      <c r="T398" s="81" t="str" cm="1">
        <f t="array" aca="1" ref="T398" ca="1">IF(AND($A398&lt;&gt;"",$A398&lt;&gt;"fin"),IF(INDEX(Recettes!$A$2:$T$5000,$B398,T$1)="","",INDEX(Recettes!$A$2:$T$5000,$B398,T$1)),"")</f>
        <v/>
      </c>
    </row>
    <row r="399" spans="1:20" x14ac:dyDescent="0.25">
      <c r="A399" t="str">
        <f ca="1">IF(OR(A398="",A398="fin"),"",IF(ISNA(MATCH($F$3,OFFSET(Recettes!$F$2:$F$5000,B398,0),0)),"fin",MATCH($F$3,OFFSET(Recettes!$F$2:$F$5000,B398,0),0)))</f>
        <v/>
      </c>
      <c r="B399" t="str">
        <f t="shared" ca="1" si="6"/>
        <v/>
      </c>
      <c r="D399" s="79" t="str" cm="1">
        <f t="array" aca="1" ref="D399" ca="1">IF(AND($A399&lt;&gt;"",$A399&lt;&gt;"fin"),IF(INDEX(Recettes!$A$2:$O$5000,$B399,D$1)="","",INDEX(Recettes!$A$2:$O$5000,$B399,D$1)),"")</f>
        <v/>
      </c>
      <c r="E399" t="str" cm="1">
        <f t="array" aca="1" ref="E399" ca="1">IF(AND($A399&lt;&gt;"",$A399&lt;&gt;"fin"),IF(INDEX(Recettes!$A$2:$O$5000,$B399,E$1)="","",INDEX(Recettes!$A$2:$O$5000,$B399,E$1)),"")</f>
        <v/>
      </c>
      <c r="F399" t="str" cm="1">
        <f t="array" aca="1" ref="F399" ca="1">IF(AND($A399&lt;&gt;"",$A399&lt;&gt;"fin"),IF(INDEX(Recettes!$A$2:$O$5000,$B399,F$1)="","",INDEX(Recettes!$A$2:$O$5000,$B399,F$1)),"")</f>
        <v/>
      </c>
      <c r="G399" s="13" t="str" cm="1">
        <f t="array" aca="1" ref="G399" ca="1">IF(AND($A399&lt;&gt;"",$A399&lt;&gt;"fin"),IF(INDEX(Recettes!$A$2:$O$5000,$B399,G$1)="","",INDEX(Recettes!$A$2:$O$5000,$B399,G$1)),"")</f>
        <v/>
      </c>
      <c r="H399" s="11" t="str" cm="1">
        <f t="array" aca="1" ref="H399" ca="1">IF(AND($A399&lt;&gt;"",$A399&lt;&gt;"fin"),IF(INDEX(Recettes!$A$2:$O$5000,$B399,H$1)="","",INDEX(Recettes!$A$2:$O$5000,$B399,H$1)),"")</f>
        <v/>
      </c>
      <c r="I399" t="str" cm="1">
        <f t="array" aca="1" ref="I399" ca="1">IF(AND($A399&lt;&gt;"",$A399&lt;&gt;"fin"),IF(INDEX(Recettes!$A$2:$O$5000,$B399,I$1)="","",INDEX(Recettes!$A$2:$O$5000,$B399,I$1)),"")</f>
        <v/>
      </c>
      <c r="J399" s="81" t="str" cm="1">
        <f t="array" aca="1" ref="J399" ca="1">IF(AND($A399&lt;&gt;"",$A399&lt;&gt;"fin"),IF(INDEX(Recettes!$A$2:$O$5000,$B399,J$1)="","",INDEX(Recettes!$A$2:$O$5000,$B399,J$1)),"")</f>
        <v/>
      </c>
      <c r="K399" s="81" t="str" cm="1">
        <f t="array" aca="1" ref="K399" ca="1">IF(AND($A399&lt;&gt;"",$A399&lt;&gt;"fin"),IF(INDEX(Recettes!$A$2:$T$5000,$B399,K$1)="","",INDEX(Recettes!$A$2:$T$5000,$B399,K$1)),"")</f>
        <v/>
      </c>
      <c r="L399" s="81" t="str" cm="1">
        <f t="array" aca="1" ref="L399" ca="1">IF(AND($A399&lt;&gt;"",$A399&lt;&gt;"fin"),IF(INDEX(Recettes!$A$2:$T$5000,$B399,L$1)="","",INDEX(Recettes!$A$2:$T$5000,$B399,L$1)),"")</f>
        <v/>
      </c>
      <c r="M399" s="81" t="str" cm="1">
        <f t="array" aca="1" ref="M399" ca="1">IF(AND($A399&lt;&gt;"",$A399&lt;&gt;"fin"),IF(INDEX(Recettes!$A$2:$T$5000,$B399,M$1)="","",INDEX(Recettes!$A$2:$T$5000,$B399,M$1)),"")</f>
        <v/>
      </c>
      <c r="N399" s="81" t="str" cm="1">
        <f t="array" aca="1" ref="N399" ca="1">IF(AND($A399&lt;&gt;"",$A399&lt;&gt;"fin"),IF(INDEX(Recettes!$A$2:$T$5000,$B399,N$1)="","",INDEX(Recettes!$A$2:$T$5000,$B399,N$1)),"")</f>
        <v/>
      </c>
      <c r="O399" s="81" t="str" cm="1">
        <f t="array" aca="1" ref="O399" ca="1">IF(AND($A399&lt;&gt;"",$A399&lt;&gt;"fin"),IF(INDEX(Recettes!$A$2:$T$5000,$B399,O$1)="","",INDEX(Recettes!$A$2:$T$5000,$B399,O$1)),"")</f>
        <v/>
      </c>
      <c r="P399" s="81" t="str" cm="1">
        <f t="array" aca="1" ref="P399" ca="1">IF(AND($A399&lt;&gt;"",$A399&lt;&gt;"fin"),IF(INDEX(Recettes!$A$2:$T$5000,$B399,P$1)="","",INDEX(Recettes!$A$2:$T$5000,$B399,P$1)),"")</f>
        <v/>
      </c>
      <c r="Q399" s="81" t="str" cm="1">
        <f t="array" aca="1" ref="Q399" ca="1">IF(AND($A399&lt;&gt;"",$A399&lt;&gt;"fin"),IF(INDEX(Recettes!$A$2:$T$5000,$B399,Q$1)="","",INDEX(Recettes!$A$2:$T$5000,$B399,Q$1)),"")</f>
        <v/>
      </c>
      <c r="R399" s="81" t="str" cm="1">
        <f t="array" aca="1" ref="R399" ca="1">IF(AND($A399&lt;&gt;"",$A399&lt;&gt;"fin"),IF(INDEX(Recettes!$A$2:$T$5000,$B399,R$1)="","",INDEX(Recettes!$A$2:$T$5000,$B399,R$1)),"")</f>
        <v/>
      </c>
      <c r="S399" s="81" t="str" cm="1">
        <f t="array" aca="1" ref="S399" ca="1">IF(AND($A399&lt;&gt;"",$A399&lt;&gt;"fin"),IF(INDEX(Recettes!$A$2:$T$5000,$B399,S$1)="","",INDEX(Recettes!$A$2:$T$5000,$B399,S$1)),"")</f>
        <v/>
      </c>
      <c r="T399" s="81" t="str" cm="1">
        <f t="array" aca="1" ref="T399" ca="1">IF(AND($A399&lt;&gt;"",$A399&lt;&gt;"fin"),IF(INDEX(Recettes!$A$2:$T$5000,$B399,T$1)="","",INDEX(Recettes!$A$2:$T$5000,$B399,T$1)),"")</f>
        <v/>
      </c>
    </row>
    <row r="400" spans="1:20" x14ac:dyDescent="0.25">
      <c r="A400" t="str">
        <f ca="1">IF(OR(A399="",A399="fin"),"",IF(ISNA(MATCH($F$3,OFFSET(Recettes!$F$2:$F$5000,B399,0),0)),"fin",MATCH($F$3,OFFSET(Recettes!$F$2:$F$5000,B399,0),0)))</f>
        <v/>
      </c>
      <c r="B400" t="str">
        <f t="shared" ca="1" si="6"/>
        <v/>
      </c>
      <c r="D400" s="79" t="str" cm="1">
        <f t="array" aca="1" ref="D400" ca="1">IF(AND($A400&lt;&gt;"",$A400&lt;&gt;"fin"),IF(INDEX(Recettes!$A$2:$O$5000,$B400,D$1)="","",INDEX(Recettes!$A$2:$O$5000,$B400,D$1)),"")</f>
        <v/>
      </c>
      <c r="E400" t="str" cm="1">
        <f t="array" aca="1" ref="E400" ca="1">IF(AND($A400&lt;&gt;"",$A400&lt;&gt;"fin"),IF(INDEX(Recettes!$A$2:$O$5000,$B400,E$1)="","",INDEX(Recettes!$A$2:$O$5000,$B400,E$1)),"")</f>
        <v/>
      </c>
      <c r="F400" t="str" cm="1">
        <f t="array" aca="1" ref="F400" ca="1">IF(AND($A400&lt;&gt;"",$A400&lt;&gt;"fin"),IF(INDEX(Recettes!$A$2:$O$5000,$B400,F$1)="","",INDEX(Recettes!$A$2:$O$5000,$B400,F$1)),"")</f>
        <v/>
      </c>
      <c r="G400" s="13" t="str" cm="1">
        <f t="array" aca="1" ref="G400" ca="1">IF(AND($A400&lt;&gt;"",$A400&lt;&gt;"fin"),IF(INDEX(Recettes!$A$2:$O$5000,$B400,G$1)="","",INDEX(Recettes!$A$2:$O$5000,$B400,G$1)),"")</f>
        <v/>
      </c>
      <c r="H400" s="11" t="str" cm="1">
        <f t="array" aca="1" ref="H400" ca="1">IF(AND($A400&lt;&gt;"",$A400&lt;&gt;"fin"),IF(INDEX(Recettes!$A$2:$O$5000,$B400,H$1)="","",INDEX(Recettes!$A$2:$O$5000,$B400,H$1)),"")</f>
        <v/>
      </c>
      <c r="I400" t="str" cm="1">
        <f t="array" aca="1" ref="I400" ca="1">IF(AND($A400&lt;&gt;"",$A400&lt;&gt;"fin"),IF(INDEX(Recettes!$A$2:$O$5000,$B400,I$1)="","",INDEX(Recettes!$A$2:$O$5000,$B400,I$1)),"")</f>
        <v/>
      </c>
      <c r="J400" s="81" t="str" cm="1">
        <f t="array" aca="1" ref="J400" ca="1">IF(AND($A400&lt;&gt;"",$A400&lt;&gt;"fin"),IF(INDEX(Recettes!$A$2:$O$5000,$B400,J$1)="","",INDEX(Recettes!$A$2:$O$5000,$B400,J$1)),"")</f>
        <v/>
      </c>
      <c r="K400" s="81" t="str" cm="1">
        <f t="array" aca="1" ref="K400" ca="1">IF(AND($A400&lt;&gt;"",$A400&lt;&gt;"fin"),IF(INDEX(Recettes!$A$2:$T$5000,$B400,K$1)="","",INDEX(Recettes!$A$2:$T$5000,$B400,K$1)),"")</f>
        <v/>
      </c>
      <c r="L400" s="81" t="str" cm="1">
        <f t="array" aca="1" ref="L400" ca="1">IF(AND($A400&lt;&gt;"",$A400&lt;&gt;"fin"),IF(INDEX(Recettes!$A$2:$T$5000,$B400,L$1)="","",INDEX(Recettes!$A$2:$T$5000,$B400,L$1)),"")</f>
        <v/>
      </c>
      <c r="M400" s="81" t="str" cm="1">
        <f t="array" aca="1" ref="M400" ca="1">IF(AND($A400&lt;&gt;"",$A400&lt;&gt;"fin"),IF(INDEX(Recettes!$A$2:$T$5000,$B400,M$1)="","",INDEX(Recettes!$A$2:$T$5000,$B400,M$1)),"")</f>
        <v/>
      </c>
      <c r="N400" s="81" t="str" cm="1">
        <f t="array" aca="1" ref="N400" ca="1">IF(AND($A400&lt;&gt;"",$A400&lt;&gt;"fin"),IF(INDEX(Recettes!$A$2:$T$5000,$B400,N$1)="","",INDEX(Recettes!$A$2:$T$5000,$B400,N$1)),"")</f>
        <v/>
      </c>
      <c r="O400" s="81" t="str" cm="1">
        <f t="array" aca="1" ref="O400" ca="1">IF(AND($A400&lt;&gt;"",$A400&lt;&gt;"fin"),IF(INDEX(Recettes!$A$2:$T$5000,$B400,O$1)="","",INDEX(Recettes!$A$2:$T$5000,$B400,O$1)),"")</f>
        <v/>
      </c>
      <c r="P400" s="81" t="str" cm="1">
        <f t="array" aca="1" ref="P400" ca="1">IF(AND($A400&lt;&gt;"",$A400&lt;&gt;"fin"),IF(INDEX(Recettes!$A$2:$T$5000,$B400,P$1)="","",INDEX(Recettes!$A$2:$T$5000,$B400,P$1)),"")</f>
        <v/>
      </c>
      <c r="Q400" s="81" t="str" cm="1">
        <f t="array" aca="1" ref="Q400" ca="1">IF(AND($A400&lt;&gt;"",$A400&lt;&gt;"fin"),IF(INDEX(Recettes!$A$2:$T$5000,$B400,Q$1)="","",INDEX(Recettes!$A$2:$T$5000,$B400,Q$1)),"")</f>
        <v/>
      </c>
      <c r="R400" s="81" t="str" cm="1">
        <f t="array" aca="1" ref="R400" ca="1">IF(AND($A400&lt;&gt;"",$A400&lt;&gt;"fin"),IF(INDEX(Recettes!$A$2:$T$5000,$B400,R$1)="","",INDEX(Recettes!$A$2:$T$5000,$B400,R$1)),"")</f>
        <v/>
      </c>
      <c r="S400" s="81" t="str" cm="1">
        <f t="array" aca="1" ref="S400" ca="1">IF(AND($A400&lt;&gt;"",$A400&lt;&gt;"fin"),IF(INDEX(Recettes!$A$2:$T$5000,$B400,S$1)="","",INDEX(Recettes!$A$2:$T$5000,$B400,S$1)),"")</f>
        <v/>
      </c>
      <c r="T400" s="81" t="str" cm="1">
        <f t="array" aca="1" ref="T400" ca="1">IF(AND($A400&lt;&gt;"",$A400&lt;&gt;"fin"),IF(INDEX(Recettes!$A$2:$T$5000,$B400,T$1)="","",INDEX(Recettes!$A$2:$T$5000,$B400,T$1)),"")</f>
        <v/>
      </c>
    </row>
    <row r="401" spans="1:20" x14ac:dyDescent="0.25">
      <c r="A401" t="str">
        <f ca="1">IF(OR(A400="",A400="fin"),"",IF(ISNA(MATCH($F$3,OFFSET(Recettes!$F$2:$F$5000,B400,0),0)),"fin",MATCH($F$3,OFFSET(Recettes!$F$2:$F$5000,B400,0),0)))</f>
        <v/>
      </c>
      <c r="B401" t="str">
        <f t="shared" ca="1" si="6"/>
        <v/>
      </c>
      <c r="D401" s="79" t="str" cm="1">
        <f t="array" aca="1" ref="D401" ca="1">IF(AND($A401&lt;&gt;"",$A401&lt;&gt;"fin"),IF(INDEX(Recettes!$A$2:$O$5000,$B401,D$1)="","",INDEX(Recettes!$A$2:$O$5000,$B401,D$1)),"")</f>
        <v/>
      </c>
      <c r="E401" t="str" cm="1">
        <f t="array" aca="1" ref="E401" ca="1">IF(AND($A401&lt;&gt;"",$A401&lt;&gt;"fin"),IF(INDEX(Recettes!$A$2:$O$5000,$B401,E$1)="","",INDEX(Recettes!$A$2:$O$5000,$B401,E$1)),"")</f>
        <v/>
      </c>
      <c r="F401" t="str" cm="1">
        <f t="array" aca="1" ref="F401" ca="1">IF(AND($A401&lt;&gt;"",$A401&lt;&gt;"fin"),IF(INDEX(Recettes!$A$2:$O$5000,$B401,F$1)="","",INDEX(Recettes!$A$2:$O$5000,$B401,F$1)),"")</f>
        <v/>
      </c>
      <c r="G401" s="13" t="str" cm="1">
        <f t="array" aca="1" ref="G401" ca="1">IF(AND($A401&lt;&gt;"",$A401&lt;&gt;"fin"),IF(INDEX(Recettes!$A$2:$O$5000,$B401,G$1)="","",INDEX(Recettes!$A$2:$O$5000,$B401,G$1)),"")</f>
        <v/>
      </c>
      <c r="H401" s="11" t="str" cm="1">
        <f t="array" aca="1" ref="H401" ca="1">IF(AND($A401&lt;&gt;"",$A401&lt;&gt;"fin"),IF(INDEX(Recettes!$A$2:$O$5000,$B401,H$1)="","",INDEX(Recettes!$A$2:$O$5000,$B401,H$1)),"")</f>
        <v/>
      </c>
      <c r="I401" t="str" cm="1">
        <f t="array" aca="1" ref="I401" ca="1">IF(AND($A401&lt;&gt;"",$A401&lt;&gt;"fin"),IF(INDEX(Recettes!$A$2:$O$5000,$B401,I$1)="","",INDEX(Recettes!$A$2:$O$5000,$B401,I$1)),"")</f>
        <v/>
      </c>
      <c r="J401" s="81" t="str" cm="1">
        <f t="array" aca="1" ref="J401" ca="1">IF(AND($A401&lt;&gt;"",$A401&lt;&gt;"fin"),IF(INDEX(Recettes!$A$2:$O$5000,$B401,J$1)="","",INDEX(Recettes!$A$2:$O$5000,$B401,J$1)),"")</f>
        <v/>
      </c>
      <c r="K401" s="81" t="str" cm="1">
        <f t="array" aca="1" ref="K401" ca="1">IF(AND($A401&lt;&gt;"",$A401&lt;&gt;"fin"),IF(INDEX(Recettes!$A$2:$T$5000,$B401,K$1)="","",INDEX(Recettes!$A$2:$T$5000,$B401,K$1)),"")</f>
        <v/>
      </c>
      <c r="L401" s="81" t="str" cm="1">
        <f t="array" aca="1" ref="L401" ca="1">IF(AND($A401&lt;&gt;"",$A401&lt;&gt;"fin"),IF(INDEX(Recettes!$A$2:$T$5000,$B401,L$1)="","",INDEX(Recettes!$A$2:$T$5000,$B401,L$1)),"")</f>
        <v/>
      </c>
      <c r="M401" s="81" t="str" cm="1">
        <f t="array" aca="1" ref="M401" ca="1">IF(AND($A401&lt;&gt;"",$A401&lt;&gt;"fin"),IF(INDEX(Recettes!$A$2:$T$5000,$B401,M$1)="","",INDEX(Recettes!$A$2:$T$5000,$B401,M$1)),"")</f>
        <v/>
      </c>
      <c r="N401" s="81" t="str" cm="1">
        <f t="array" aca="1" ref="N401" ca="1">IF(AND($A401&lt;&gt;"",$A401&lt;&gt;"fin"),IF(INDEX(Recettes!$A$2:$T$5000,$B401,N$1)="","",INDEX(Recettes!$A$2:$T$5000,$B401,N$1)),"")</f>
        <v/>
      </c>
      <c r="O401" s="81" t="str" cm="1">
        <f t="array" aca="1" ref="O401" ca="1">IF(AND($A401&lt;&gt;"",$A401&lt;&gt;"fin"),IF(INDEX(Recettes!$A$2:$T$5000,$B401,O$1)="","",INDEX(Recettes!$A$2:$T$5000,$B401,O$1)),"")</f>
        <v/>
      </c>
      <c r="P401" s="81" t="str" cm="1">
        <f t="array" aca="1" ref="P401" ca="1">IF(AND($A401&lt;&gt;"",$A401&lt;&gt;"fin"),IF(INDEX(Recettes!$A$2:$T$5000,$B401,P$1)="","",INDEX(Recettes!$A$2:$T$5000,$B401,P$1)),"")</f>
        <v/>
      </c>
      <c r="Q401" s="81" t="str" cm="1">
        <f t="array" aca="1" ref="Q401" ca="1">IF(AND($A401&lt;&gt;"",$A401&lt;&gt;"fin"),IF(INDEX(Recettes!$A$2:$T$5000,$B401,Q$1)="","",INDEX(Recettes!$A$2:$T$5000,$B401,Q$1)),"")</f>
        <v/>
      </c>
      <c r="R401" s="81" t="str" cm="1">
        <f t="array" aca="1" ref="R401" ca="1">IF(AND($A401&lt;&gt;"",$A401&lt;&gt;"fin"),IF(INDEX(Recettes!$A$2:$T$5000,$B401,R$1)="","",INDEX(Recettes!$A$2:$T$5000,$B401,R$1)),"")</f>
        <v/>
      </c>
      <c r="S401" s="81" t="str" cm="1">
        <f t="array" aca="1" ref="S401" ca="1">IF(AND($A401&lt;&gt;"",$A401&lt;&gt;"fin"),IF(INDEX(Recettes!$A$2:$T$5000,$B401,S$1)="","",INDEX(Recettes!$A$2:$T$5000,$B401,S$1)),"")</f>
        <v/>
      </c>
      <c r="T401" s="81" t="str" cm="1">
        <f t="array" aca="1" ref="T401" ca="1">IF(AND($A401&lt;&gt;"",$A401&lt;&gt;"fin"),IF(INDEX(Recettes!$A$2:$T$5000,$B401,T$1)="","",INDEX(Recettes!$A$2:$T$5000,$B401,T$1)),"")</f>
        <v/>
      </c>
    </row>
    <row r="402" spans="1:20" x14ac:dyDescent="0.25">
      <c r="A402" t="str">
        <f ca="1">IF(OR(A401="",A401="fin"),"",IF(ISNA(MATCH($F$3,OFFSET(Recettes!$F$2:$F$5000,B401,0),0)),"fin",MATCH($F$3,OFFSET(Recettes!$F$2:$F$5000,B401,0),0)))</f>
        <v/>
      </c>
      <c r="B402" t="str">
        <f t="shared" ca="1" si="6"/>
        <v/>
      </c>
      <c r="D402" s="79" t="str" cm="1">
        <f t="array" aca="1" ref="D402" ca="1">IF(AND($A402&lt;&gt;"",$A402&lt;&gt;"fin"),IF(INDEX(Recettes!$A$2:$O$5000,$B402,D$1)="","",INDEX(Recettes!$A$2:$O$5000,$B402,D$1)),"")</f>
        <v/>
      </c>
      <c r="E402" t="str" cm="1">
        <f t="array" aca="1" ref="E402" ca="1">IF(AND($A402&lt;&gt;"",$A402&lt;&gt;"fin"),IF(INDEX(Recettes!$A$2:$O$5000,$B402,E$1)="","",INDEX(Recettes!$A$2:$O$5000,$B402,E$1)),"")</f>
        <v/>
      </c>
      <c r="F402" t="str" cm="1">
        <f t="array" aca="1" ref="F402" ca="1">IF(AND($A402&lt;&gt;"",$A402&lt;&gt;"fin"),IF(INDEX(Recettes!$A$2:$O$5000,$B402,F$1)="","",INDEX(Recettes!$A$2:$O$5000,$B402,F$1)),"")</f>
        <v/>
      </c>
      <c r="G402" s="13" t="str" cm="1">
        <f t="array" aca="1" ref="G402" ca="1">IF(AND($A402&lt;&gt;"",$A402&lt;&gt;"fin"),IF(INDEX(Recettes!$A$2:$O$5000,$B402,G$1)="","",INDEX(Recettes!$A$2:$O$5000,$B402,G$1)),"")</f>
        <v/>
      </c>
      <c r="H402" s="11" t="str" cm="1">
        <f t="array" aca="1" ref="H402" ca="1">IF(AND($A402&lt;&gt;"",$A402&lt;&gt;"fin"),IF(INDEX(Recettes!$A$2:$O$5000,$B402,H$1)="","",INDEX(Recettes!$A$2:$O$5000,$B402,H$1)),"")</f>
        <v/>
      </c>
      <c r="I402" t="str" cm="1">
        <f t="array" aca="1" ref="I402" ca="1">IF(AND($A402&lt;&gt;"",$A402&lt;&gt;"fin"),IF(INDEX(Recettes!$A$2:$O$5000,$B402,I$1)="","",INDEX(Recettes!$A$2:$O$5000,$B402,I$1)),"")</f>
        <v/>
      </c>
      <c r="J402" s="81" t="str" cm="1">
        <f t="array" aca="1" ref="J402" ca="1">IF(AND($A402&lt;&gt;"",$A402&lt;&gt;"fin"),IF(INDEX(Recettes!$A$2:$O$5000,$B402,J$1)="","",INDEX(Recettes!$A$2:$O$5000,$B402,J$1)),"")</f>
        <v/>
      </c>
      <c r="K402" s="81" t="str" cm="1">
        <f t="array" aca="1" ref="K402" ca="1">IF(AND($A402&lt;&gt;"",$A402&lt;&gt;"fin"),IF(INDEX(Recettes!$A$2:$T$5000,$B402,K$1)="","",INDEX(Recettes!$A$2:$T$5000,$B402,K$1)),"")</f>
        <v/>
      </c>
      <c r="L402" s="81" t="str" cm="1">
        <f t="array" aca="1" ref="L402" ca="1">IF(AND($A402&lt;&gt;"",$A402&lt;&gt;"fin"),IF(INDEX(Recettes!$A$2:$T$5000,$B402,L$1)="","",INDEX(Recettes!$A$2:$T$5000,$B402,L$1)),"")</f>
        <v/>
      </c>
      <c r="M402" s="81" t="str" cm="1">
        <f t="array" aca="1" ref="M402" ca="1">IF(AND($A402&lt;&gt;"",$A402&lt;&gt;"fin"),IF(INDEX(Recettes!$A$2:$T$5000,$B402,M$1)="","",INDEX(Recettes!$A$2:$T$5000,$B402,M$1)),"")</f>
        <v/>
      </c>
      <c r="N402" s="81" t="str" cm="1">
        <f t="array" aca="1" ref="N402" ca="1">IF(AND($A402&lt;&gt;"",$A402&lt;&gt;"fin"),IF(INDEX(Recettes!$A$2:$T$5000,$B402,N$1)="","",INDEX(Recettes!$A$2:$T$5000,$B402,N$1)),"")</f>
        <v/>
      </c>
      <c r="O402" s="81" t="str" cm="1">
        <f t="array" aca="1" ref="O402" ca="1">IF(AND($A402&lt;&gt;"",$A402&lt;&gt;"fin"),IF(INDEX(Recettes!$A$2:$T$5000,$B402,O$1)="","",INDEX(Recettes!$A$2:$T$5000,$B402,O$1)),"")</f>
        <v/>
      </c>
      <c r="P402" s="81" t="str" cm="1">
        <f t="array" aca="1" ref="P402" ca="1">IF(AND($A402&lt;&gt;"",$A402&lt;&gt;"fin"),IF(INDEX(Recettes!$A$2:$T$5000,$B402,P$1)="","",INDEX(Recettes!$A$2:$T$5000,$B402,P$1)),"")</f>
        <v/>
      </c>
      <c r="Q402" s="81" t="str" cm="1">
        <f t="array" aca="1" ref="Q402" ca="1">IF(AND($A402&lt;&gt;"",$A402&lt;&gt;"fin"),IF(INDEX(Recettes!$A$2:$T$5000,$B402,Q$1)="","",INDEX(Recettes!$A$2:$T$5000,$B402,Q$1)),"")</f>
        <v/>
      </c>
      <c r="R402" s="81" t="str" cm="1">
        <f t="array" aca="1" ref="R402" ca="1">IF(AND($A402&lt;&gt;"",$A402&lt;&gt;"fin"),IF(INDEX(Recettes!$A$2:$T$5000,$B402,R$1)="","",INDEX(Recettes!$A$2:$T$5000,$B402,R$1)),"")</f>
        <v/>
      </c>
      <c r="S402" s="81" t="str" cm="1">
        <f t="array" aca="1" ref="S402" ca="1">IF(AND($A402&lt;&gt;"",$A402&lt;&gt;"fin"),IF(INDEX(Recettes!$A$2:$T$5000,$B402,S$1)="","",INDEX(Recettes!$A$2:$T$5000,$B402,S$1)),"")</f>
        <v/>
      </c>
      <c r="T402" s="81" t="str" cm="1">
        <f t="array" aca="1" ref="T402" ca="1">IF(AND($A402&lt;&gt;"",$A402&lt;&gt;"fin"),IF(INDEX(Recettes!$A$2:$T$5000,$B402,T$1)="","",INDEX(Recettes!$A$2:$T$5000,$B402,T$1)),"")</f>
        <v/>
      </c>
    </row>
    <row r="403" spans="1:20" x14ac:dyDescent="0.25">
      <c r="A403" t="str">
        <f ca="1">IF(OR(A402="",A402="fin"),"",IF(ISNA(MATCH($F$3,OFFSET(Recettes!$F$2:$F$5000,B402,0),0)),"fin",MATCH($F$3,OFFSET(Recettes!$F$2:$F$5000,B402,0),0)))</f>
        <v/>
      </c>
      <c r="B403" t="str">
        <f t="shared" ca="1" si="6"/>
        <v/>
      </c>
      <c r="D403" s="79" t="str" cm="1">
        <f t="array" aca="1" ref="D403" ca="1">IF(AND($A403&lt;&gt;"",$A403&lt;&gt;"fin"),IF(INDEX(Recettes!$A$2:$O$5000,$B403,D$1)="","",INDEX(Recettes!$A$2:$O$5000,$B403,D$1)),"")</f>
        <v/>
      </c>
      <c r="E403" t="str" cm="1">
        <f t="array" aca="1" ref="E403" ca="1">IF(AND($A403&lt;&gt;"",$A403&lt;&gt;"fin"),IF(INDEX(Recettes!$A$2:$O$5000,$B403,E$1)="","",INDEX(Recettes!$A$2:$O$5000,$B403,E$1)),"")</f>
        <v/>
      </c>
      <c r="F403" t="str" cm="1">
        <f t="array" aca="1" ref="F403" ca="1">IF(AND($A403&lt;&gt;"",$A403&lt;&gt;"fin"),IF(INDEX(Recettes!$A$2:$O$5000,$B403,F$1)="","",INDEX(Recettes!$A$2:$O$5000,$B403,F$1)),"")</f>
        <v/>
      </c>
      <c r="G403" s="13" t="str" cm="1">
        <f t="array" aca="1" ref="G403" ca="1">IF(AND($A403&lt;&gt;"",$A403&lt;&gt;"fin"),IF(INDEX(Recettes!$A$2:$O$5000,$B403,G$1)="","",INDEX(Recettes!$A$2:$O$5000,$B403,G$1)),"")</f>
        <v/>
      </c>
      <c r="H403" s="11" t="str" cm="1">
        <f t="array" aca="1" ref="H403" ca="1">IF(AND($A403&lt;&gt;"",$A403&lt;&gt;"fin"),IF(INDEX(Recettes!$A$2:$O$5000,$B403,H$1)="","",INDEX(Recettes!$A$2:$O$5000,$B403,H$1)),"")</f>
        <v/>
      </c>
      <c r="I403" t="str" cm="1">
        <f t="array" aca="1" ref="I403" ca="1">IF(AND($A403&lt;&gt;"",$A403&lt;&gt;"fin"),IF(INDEX(Recettes!$A$2:$O$5000,$B403,I$1)="","",INDEX(Recettes!$A$2:$O$5000,$B403,I$1)),"")</f>
        <v/>
      </c>
      <c r="J403" s="81" t="str" cm="1">
        <f t="array" aca="1" ref="J403" ca="1">IF(AND($A403&lt;&gt;"",$A403&lt;&gt;"fin"),IF(INDEX(Recettes!$A$2:$O$5000,$B403,J$1)="","",INDEX(Recettes!$A$2:$O$5000,$B403,J$1)),"")</f>
        <v/>
      </c>
      <c r="K403" s="81" t="str" cm="1">
        <f t="array" aca="1" ref="K403" ca="1">IF(AND($A403&lt;&gt;"",$A403&lt;&gt;"fin"),IF(INDEX(Recettes!$A$2:$T$5000,$B403,K$1)="","",INDEX(Recettes!$A$2:$T$5000,$B403,K$1)),"")</f>
        <v/>
      </c>
      <c r="L403" s="81" t="str" cm="1">
        <f t="array" aca="1" ref="L403" ca="1">IF(AND($A403&lt;&gt;"",$A403&lt;&gt;"fin"),IF(INDEX(Recettes!$A$2:$T$5000,$B403,L$1)="","",INDEX(Recettes!$A$2:$T$5000,$B403,L$1)),"")</f>
        <v/>
      </c>
      <c r="M403" s="81" t="str" cm="1">
        <f t="array" aca="1" ref="M403" ca="1">IF(AND($A403&lt;&gt;"",$A403&lt;&gt;"fin"),IF(INDEX(Recettes!$A$2:$T$5000,$B403,M$1)="","",INDEX(Recettes!$A$2:$T$5000,$B403,M$1)),"")</f>
        <v/>
      </c>
      <c r="N403" s="81" t="str" cm="1">
        <f t="array" aca="1" ref="N403" ca="1">IF(AND($A403&lt;&gt;"",$A403&lt;&gt;"fin"),IF(INDEX(Recettes!$A$2:$T$5000,$B403,N$1)="","",INDEX(Recettes!$A$2:$T$5000,$B403,N$1)),"")</f>
        <v/>
      </c>
      <c r="O403" s="81" t="str" cm="1">
        <f t="array" aca="1" ref="O403" ca="1">IF(AND($A403&lt;&gt;"",$A403&lt;&gt;"fin"),IF(INDEX(Recettes!$A$2:$T$5000,$B403,O$1)="","",INDEX(Recettes!$A$2:$T$5000,$B403,O$1)),"")</f>
        <v/>
      </c>
      <c r="P403" s="81" t="str" cm="1">
        <f t="array" aca="1" ref="P403" ca="1">IF(AND($A403&lt;&gt;"",$A403&lt;&gt;"fin"),IF(INDEX(Recettes!$A$2:$T$5000,$B403,P$1)="","",INDEX(Recettes!$A$2:$T$5000,$B403,P$1)),"")</f>
        <v/>
      </c>
      <c r="Q403" s="81" t="str" cm="1">
        <f t="array" aca="1" ref="Q403" ca="1">IF(AND($A403&lt;&gt;"",$A403&lt;&gt;"fin"),IF(INDEX(Recettes!$A$2:$T$5000,$B403,Q$1)="","",INDEX(Recettes!$A$2:$T$5000,$B403,Q$1)),"")</f>
        <v/>
      </c>
      <c r="R403" s="81" t="str" cm="1">
        <f t="array" aca="1" ref="R403" ca="1">IF(AND($A403&lt;&gt;"",$A403&lt;&gt;"fin"),IF(INDEX(Recettes!$A$2:$T$5000,$B403,R$1)="","",INDEX(Recettes!$A$2:$T$5000,$B403,R$1)),"")</f>
        <v/>
      </c>
      <c r="S403" s="81" t="str" cm="1">
        <f t="array" aca="1" ref="S403" ca="1">IF(AND($A403&lt;&gt;"",$A403&lt;&gt;"fin"),IF(INDEX(Recettes!$A$2:$T$5000,$B403,S$1)="","",INDEX(Recettes!$A$2:$T$5000,$B403,S$1)),"")</f>
        <v/>
      </c>
      <c r="T403" s="81" t="str" cm="1">
        <f t="array" aca="1" ref="T403" ca="1">IF(AND($A403&lt;&gt;"",$A403&lt;&gt;"fin"),IF(INDEX(Recettes!$A$2:$T$5000,$B403,T$1)="","",INDEX(Recettes!$A$2:$T$5000,$B403,T$1)),"")</f>
        <v/>
      </c>
    </row>
    <row r="404" spans="1:20" x14ac:dyDescent="0.25">
      <c r="A404" t="str">
        <f ca="1">IF(OR(A403="",A403="fin"),"",IF(ISNA(MATCH($F$3,OFFSET(Recettes!$F$2:$F$5000,B403,0),0)),"fin",MATCH($F$3,OFFSET(Recettes!$F$2:$F$5000,B403,0),0)))</f>
        <v/>
      </c>
      <c r="B404" t="str">
        <f t="shared" ca="1" si="6"/>
        <v/>
      </c>
      <c r="D404" s="79" t="str" cm="1">
        <f t="array" aca="1" ref="D404" ca="1">IF(AND($A404&lt;&gt;"",$A404&lt;&gt;"fin"),IF(INDEX(Recettes!$A$2:$O$5000,$B404,D$1)="","",INDEX(Recettes!$A$2:$O$5000,$B404,D$1)),"")</f>
        <v/>
      </c>
      <c r="E404" t="str" cm="1">
        <f t="array" aca="1" ref="E404" ca="1">IF(AND($A404&lt;&gt;"",$A404&lt;&gt;"fin"),IF(INDEX(Recettes!$A$2:$O$5000,$B404,E$1)="","",INDEX(Recettes!$A$2:$O$5000,$B404,E$1)),"")</f>
        <v/>
      </c>
      <c r="F404" t="str" cm="1">
        <f t="array" aca="1" ref="F404" ca="1">IF(AND($A404&lt;&gt;"",$A404&lt;&gt;"fin"),IF(INDEX(Recettes!$A$2:$O$5000,$B404,F$1)="","",INDEX(Recettes!$A$2:$O$5000,$B404,F$1)),"")</f>
        <v/>
      </c>
      <c r="G404" s="13" t="str" cm="1">
        <f t="array" aca="1" ref="G404" ca="1">IF(AND($A404&lt;&gt;"",$A404&lt;&gt;"fin"),IF(INDEX(Recettes!$A$2:$O$5000,$B404,G$1)="","",INDEX(Recettes!$A$2:$O$5000,$B404,G$1)),"")</f>
        <v/>
      </c>
      <c r="H404" s="11" t="str" cm="1">
        <f t="array" aca="1" ref="H404" ca="1">IF(AND($A404&lt;&gt;"",$A404&lt;&gt;"fin"),IF(INDEX(Recettes!$A$2:$O$5000,$B404,H$1)="","",INDEX(Recettes!$A$2:$O$5000,$B404,H$1)),"")</f>
        <v/>
      </c>
      <c r="I404" t="str" cm="1">
        <f t="array" aca="1" ref="I404" ca="1">IF(AND($A404&lt;&gt;"",$A404&lt;&gt;"fin"),IF(INDEX(Recettes!$A$2:$O$5000,$B404,I$1)="","",INDEX(Recettes!$A$2:$O$5000,$B404,I$1)),"")</f>
        <v/>
      </c>
      <c r="J404" s="81" t="str" cm="1">
        <f t="array" aca="1" ref="J404" ca="1">IF(AND($A404&lt;&gt;"",$A404&lt;&gt;"fin"),IF(INDEX(Recettes!$A$2:$O$5000,$B404,J$1)="","",INDEX(Recettes!$A$2:$O$5000,$B404,J$1)),"")</f>
        <v/>
      </c>
      <c r="K404" s="81" t="str" cm="1">
        <f t="array" aca="1" ref="K404" ca="1">IF(AND($A404&lt;&gt;"",$A404&lt;&gt;"fin"),IF(INDEX(Recettes!$A$2:$T$5000,$B404,K$1)="","",INDEX(Recettes!$A$2:$T$5000,$B404,K$1)),"")</f>
        <v/>
      </c>
      <c r="L404" s="81" t="str" cm="1">
        <f t="array" aca="1" ref="L404" ca="1">IF(AND($A404&lt;&gt;"",$A404&lt;&gt;"fin"),IF(INDEX(Recettes!$A$2:$T$5000,$B404,L$1)="","",INDEX(Recettes!$A$2:$T$5000,$B404,L$1)),"")</f>
        <v/>
      </c>
      <c r="M404" s="81" t="str" cm="1">
        <f t="array" aca="1" ref="M404" ca="1">IF(AND($A404&lt;&gt;"",$A404&lt;&gt;"fin"),IF(INDEX(Recettes!$A$2:$T$5000,$B404,M$1)="","",INDEX(Recettes!$A$2:$T$5000,$B404,M$1)),"")</f>
        <v/>
      </c>
      <c r="N404" s="81" t="str" cm="1">
        <f t="array" aca="1" ref="N404" ca="1">IF(AND($A404&lt;&gt;"",$A404&lt;&gt;"fin"),IF(INDEX(Recettes!$A$2:$T$5000,$B404,N$1)="","",INDEX(Recettes!$A$2:$T$5000,$B404,N$1)),"")</f>
        <v/>
      </c>
      <c r="O404" s="81" t="str" cm="1">
        <f t="array" aca="1" ref="O404" ca="1">IF(AND($A404&lt;&gt;"",$A404&lt;&gt;"fin"),IF(INDEX(Recettes!$A$2:$T$5000,$B404,O$1)="","",INDEX(Recettes!$A$2:$T$5000,$B404,O$1)),"")</f>
        <v/>
      </c>
      <c r="P404" s="81" t="str" cm="1">
        <f t="array" aca="1" ref="P404" ca="1">IF(AND($A404&lt;&gt;"",$A404&lt;&gt;"fin"),IF(INDEX(Recettes!$A$2:$T$5000,$B404,P$1)="","",INDEX(Recettes!$A$2:$T$5000,$B404,P$1)),"")</f>
        <v/>
      </c>
      <c r="Q404" s="81" t="str" cm="1">
        <f t="array" aca="1" ref="Q404" ca="1">IF(AND($A404&lt;&gt;"",$A404&lt;&gt;"fin"),IF(INDEX(Recettes!$A$2:$T$5000,$B404,Q$1)="","",INDEX(Recettes!$A$2:$T$5000,$B404,Q$1)),"")</f>
        <v/>
      </c>
      <c r="R404" s="81" t="str" cm="1">
        <f t="array" aca="1" ref="R404" ca="1">IF(AND($A404&lt;&gt;"",$A404&lt;&gt;"fin"),IF(INDEX(Recettes!$A$2:$T$5000,$B404,R$1)="","",INDEX(Recettes!$A$2:$T$5000,$B404,R$1)),"")</f>
        <v/>
      </c>
      <c r="S404" s="81" t="str" cm="1">
        <f t="array" aca="1" ref="S404" ca="1">IF(AND($A404&lt;&gt;"",$A404&lt;&gt;"fin"),IF(INDEX(Recettes!$A$2:$T$5000,$B404,S$1)="","",INDEX(Recettes!$A$2:$T$5000,$B404,S$1)),"")</f>
        <v/>
      </c>
      <c r="T404" s="81" t="str" cm="1">
        <f t="array" aca="1" ref="T404" ca="1">IF(AND($A404&lt;&gt;"",$A404&lt;&gt;"fin"),IF(INDEX(Recettes!$A$2:$T$5000,$B404,T$1)="","",INDEX(Recettes!$A$2:$T$5000,$B404,T$1)),"")</f>
        <v/>
      </c>
    </row>
    <row r="405" spans="1:20" x14ac:dyDescent="0.25">
      <c r="A405" t="str">
        <f ca="1">IF(OR(A404="",A404="fin"),"",IF(ISNA(MATCH($F$3,OFFSET(Recettes!$F$2:$F$5000,B404,0),0)),"fin",MATCH($F$3,OFFSET(Recettes!$F$2:$F$5000,B404,0),0)))</f>
        <v/>
      </c>
      <c r="B405" t="str">
        <f t="shared" ca="1" si="6"/>
        <v/>
      </c>
      <c r="D405" s="79" t="str" cm="1">
        <f t="array" aca="1" ref="D405" ca="1">IF(AND($A405&lt;&gt;"",$A405&lt;&gt;"fin"),IF(INDEX(Recettes!$A$2:$O$5000,$B405,D$1)="","",INDEX(Recettes!$A$2:$O$5000,$B405,D$1)),"")</f>
        <v/>
      </c>
      <c r="E405" t="str" cm="1">
        <f t="array" aca="1" ref="E405" ca="1">IF(AND($A405&lt;&gt;"",$A405&lt;&gt;"fin"),IF(INDEX(Recettes!$A$2:$O$5000,$B405,E$1)="","",INDEX(Recettes!$A$2:$O$5000,$B405,E$1)),"")</f>
        <v/>
      </c>
      <c r="F405" t="str" cm="1">
        <f t="array" aca="1" ref="F405" ca="1">IF(AND($A405&lt;&gt;"",$A405&lt;&gt;"fin"),IF(INDEX(Recettes!$A$2:$O$5000,$B405,F$1)="","",INDEX(Recettes!$A$2:$O$5000,$B405,F$1)),"")</f>
        <v/>
      </c>
      <c r="G405" s="13" t="str" cm="1">
        <f t="array" aca="1" ref="G405" ca="1">IF(AND($A405&lt;&gt;"",$A405&lt;&gt;"fin"),IF(INDEX(Recettes!$A$2:$O$5000,$B405,G$1)="","",INDEX(Recettes!$A$2:$O$5000,$B405,G$1)),"")</f>
        <v/>
      </c>
      <c r="H405" s="11" t="str" cm="1">
        <f t="array" aca="1" ref="H405" ca="1">IF(AND($A405&lt;&gt;"",$A405&lt;&gt;"fin"),IF(INDEX(Recettes!$A$2:$O$5000,$B405,H$1)="","",INDEX(Recettes!$A$2:$O$5000,$B405,H$1)),"")</f>
        <v/>
      </c>
      <c r="I405" t="str" cm="1">
        <f t="array" aca="1" ref="I405" ca="1">IF(AND($A405&lt;&gt;"",$A405&lt;&gt;"fin"),IF(INDEX(Recettes!$A$2:$O$5000,$B405,I$1)="","",INDEX(Recettes!$A$2:$O$5000,$B405,I$1)),"")</f>
        <v/>
      </c>
      <c r="J405" s="81" t="str" cm="1">
        <f t="array" aca="1" ref="J405" ca="1">IF(AND($A405&lt;&gt;"",$A405&lt;&gt;"fin"),IF(INDEX(Recettes!$A$2:$O$5000,$B405,J$1)="","",INDEX(Recettes!$A$2:$O$5000,$B405,J$1)),"")</f>
        <v/>
      </c>
      <c r="K405" s="81" t="str" cm="1">
        <f t="array" aca="1" ref="K405" ca="1">IF(AND($A405&lt;&gt;"",$A405&lt;&gt;"fin"),IF(INDEX(Recettes!$A$2:$T$5000,$B405,K$1)="","",INDEX(Recettes!$A$2:$T$5000,$B405,K$1)),"")</f>
        <v/>
      </c>
      <c r="L405" s="81" t="str" cm="1">
        <f t="array" aca="1" ref="L405" ca="1">IF(AND($A405&lt;&gt;"",$A405&lt;&gt;"fin"),IF(INDEX(Recettes!$A$2:$T$5000,$B405,L$1)="","",INDEX(Recettes!$A$2:$T$5000,$B405,L$1)),"")</f>
        <v/>
      </c>
      <c r="M405" s="81" t="str" cm="1">
        <f t="array" aca="1" ref="M405" ca="1">IF(AND($A405&lt;&gt;"",$A405&lt;&gt;"fin"),IF(INDEX(Recettes!$A$2:$T$5000,$B405,M$1)="","",INDEX(Recettes!$A$2:$T$5000,$B405,M$1)),"")</f>
        <v/>
      </c>
      <c r="N405" s="81" t="str" cm="1">
        <f t="array" aca="1" ref="N405" ca="1">IF(AND($A405&lt;&gt;"",$A405&lt;&gt;"fin"),IF(INDEX(Recettes!$A$2:$T$5000,$B405,N$1)="","",INDEX(Recettes!$A$2:$T$5000,$B405,N$1)),"")</f>
        <v/>
      </c>
      <c r="O405" s="81" t="str" cm="1">
        <f t="array" aca="1" ref="O405" ca="1">IF(AND($A405&lt;&gt;"",$A405&lt;&gt;"fin"),IF(INDEX(Recettes!$A$2:$T$5000,$B405,O$1)="","",INDEX(Recettes!$A$2:$T$5000,$B405,O$1)),"")</f>
        <v/>
      </c>
      <c r="P405" s="81" t="str" cm="1">
        <f t="array" aca="1" ref="P405" ca="1">IF(AND($A405&lt;&gt;"",$A405&lt;&gt;"fin"),IF(INDEX(Recettes!$A$2:$T$5000,$B405,P$1)="","",INDEX(Recettes!$A$2:$T$5000,$B405,P$1)),"")</f>
        <v/>
      </c>
      <c r="Q405" s="81" t="str" cm="1">
        <f t="array" aca="1" ref="Q405" ca="1">IF(AND($A405&lt;&gt;"",$A405&lt;&gt;"fin"),IF(INDEX(Recettes!$A$2:$T$5000,$B405,Q$1)="","",INDEX(Recettes!$A$2:$T$5000,$B405,Q$1)),"")</f>
        <v/>
      </c>
      <c r="R405" s="81" t="str" cm="1">
        <f t="array" aca="1" ref="R405" ca="1">IF(AND($A405&lt;&gt;"",$A405&lt;&gt;"fin"),IF(INDEX(Recettes!$A$2:$T$5000,$B405,R$1)="","",INDEX(Recettes!$A$2:$T$5000,$B405,R$1)),"")</f>
        <v/>
      </c>
      <c r="S405" s="81" t="str" cm="1">
        <f t="array" aca="1" ref="S405" ca="1">IF(AND($A405&lt;&gt;"",$A405&lt;&gt;"fin"),IF(INDEX(Recettes!$A$2:$T$5000,$B405,S$1)="","",INDEX(Recettes!$A$2:$T$5000,$B405,S$1)),"")</f>
        <v/>
      </c>
      <c r="T405" s="81" t="str" cm="1">
        <f t="array" aca="1" ref="T405" ca="1">IF(AND($A405&lt;&gt;"",$A405&lt;&gt;"fin"),IF(INDEX(Recettes!$A$2:$T$5000,$B405,T$1)="","",INDEX(Recettes!$A$2:$T$5000,$B405,T$1)),"")</f>
        <v/>
      </c>
    </row>
    <row r="406" spans="1:20" x14ac:dyDescent="0.25">
      <c r="A406" t="str">
        <f ca="1">IF(OR(A405="",A405="fin"),"",IF(ISNA(MATCH($F$3,OFFSET(Recettes!$F$2:$F$5000,B405,0),0)),"fin",MATCH($F$3,OFFSET(Recettes!$F$2:$F$5000,B405,0),0)))</f>
        <v/>
      </c>
      <c r="B406" t="str">
        <f t="shared" ca="1" si="6"/>
        <v/>
      </c>
      <c r="D406" s="79" t="str" cm="1">
        <f t="array" aca="1" ref="D406" ca="1">IF(AND($A406&lt;&gt;"",$A406&lt;&gt;"fin"),IF(INDEX(Recettes!$A$2:$O$5000,$B406,D$1)="","",INDEX(Recettes!$A$2:$O$5000,$B406,D$1)),"")</f>
        <v/>
      </c>
      <c r="E406" t="str" cm="1">
        <f t="array" aca="1" ref="E406" ca="1">IF(AND($A406&lt;&gt;"",$A406&lt;&gt;"fin"),IF(INDEX(Recettes!$A$2:$O$5000,$B406,E$1)="","",INDEX(Recettes!$A$2:$O$5000,$B406,E$1)),"")</f>
        <v/>
      </c>
      <c r="F406" t="str" cm="1">
        <f t="array" aca="1" ref="F406" ca="1">IF(AND($A406&lt;&gt;"",$A406&lt;&gt;"fin"),IF(INDEX(Recettes!$A$2:$O$5000,$B406,F$1)="","",INDEX(Recettes!$A$2:$O$5000,$B406,F$1)),"")</f>
        <v/>
      </c>
      <c r="G406" s="13" t="str" cm="1">
        <f t="array" aca="1" ref="G406" ca="1">IF(AND($A406&lt;&gt;"",$A406&lt;&gt;"fin"),IF(INDEX(Recettes!$A$2:$O$5000,$B406,G$1)="","",INDEX(Recettes!$A$2:$O$5000,$B406,G$1)),"")</f>
        <v/>
      </c>
      <c r="H406" s="11" t="str" cm="1">
        <f t="array" aca="1" ref="H406" ca="1">IF(AND($A406&lt;&gt;"",$A406&lt;&gt;"fin"),IF(INDEX(Recettes!$A$2:$O$5000,$B406,H$1)="","",INDEX(Recettes!$A$2:$O$5000,$B406,H$1)),"")</f>
        <v/>
      </c>
      <c r="I406" t="str" cm="1">
        <f t="array" aca="1" ref="I406" ca="1">IF(AND($A406&lt;&gt;"",$A406&lt;&gt;"fin"),IF(INDEX(Recettes!$A$2:$O$5000,$B406,I$1)="","",INDEX(Recettes!$A$2:$O$5000,$B406,I$1)),"")</f>
        <v/>
      </c>
      <c r="J406" s="81" t="str" cm="1">
        <f t="array" aca="1" ref="J406" ca="1">IF(AND($A406&lt;&gt;"",$A406&lt;&gt;"fin"),IF(INDEX(Recettes!$A$2:$O$5000,$B406,J$1)="","",INDEX(Recettes!$A$2:$O$5000,$B406,J$1)),"")</f>
        <v/>
      </c>
      <c r="K406" s="81" t="str" cm="1">
        <f t="array" aca="1" ref="K406" ca="1">IF(AND($A406&lt;&gt;"",$A406&lt;&gt;"fin"),IF(INDEX(Recettes!$A$2:$T$5000,$B406,K$1)="","",INDEX(Recettes!$A$2:$T$5000,$B406,K$1)),"")</f>
        <v/>
      </c>
      <c r="L406" s="81" t="str" cm="1">
        <f t="array" aca="1" ref="L406" ca="1">IF(AND($A406&lt;&gt;"",$A406&lt;&gt;"fin"),IF(INDEX(Recettes!$A$2:$T$5000,$B406,L$1)="","",INDEX(Recettes!$A$2:$T$5000,$B406,L$1)),"")</f>
        <v/>
      </c>
      <c r="M406" s="81" t="str" cm="1">
        <f t="array" aca="1" ref="M406" ca="1">IF(AND($A406&lt;&gt;"",$A406&lt;&gt;"fin"),IF(INDEX(Recettes!$A$2:$T$5000,$B406,M$1)="","",INDEX(Recettes!$A$2:$T$5000,$B406,M$1)),"")</f>
        <v/>
      </c>
      <c r="N406" s="81" t="str" cm="1">
        <f t="array" aca="1" ref="N406" ca="1">IF(AND($A406&lt;&gt;"",$A406&lt;&gt;"fin"),IF(INDEX(Recettes!$A$2:$T$5000,$B406,N$1)="","",INDEX(Recettes!$A$2:$T$5000,$B406,N$1)),"")</f>
        <v/>
      </c>
      <c r="O406" s="81" t="str" cm="1">
        <f t="array" aca="1" ref="O406" ca="1">IF(AND($A406&lt;&gt;"",$A406&lt;&gt;"fin"),IF(INDEX(Recettes!$A$2:$T$5000,$B406,O$1)="","",INDEX(Recettes!$A$2:$T$5000,$B406,O$1)),"")</f>
        <v/>
      </c>
      <c r="P406" s="81" t="str" cm="1">
        <f t="array" aca="1" ref="P406" ca="1">IF(AND($A406&lt;&gt;"",$A406&lt;&gt;"fin"),IF(INDEX(Recettes!$A$2:$T$5000,$B406,P$1)="","",INDEX(Recettes!$A$2:$T$5000,$B406,P$1)),"")</f>
        <v/>
      </c>
      <c r="Q406" s="81" t="str" cm="1">
        <f t="array" aca="1" ref="Q406" ca="1">IF(AND($A406&lt;&gt;"",$A406&lt;&gt;"fin"),IF(INDEX(Recettes!$A$2:$T$5000,$B406,Q$1)="","",INDEX(Recettes!$A$2:$T$5000,$B406,Q$1)),"")</f>
        <v/>
      </c>
      <c r="R406" s="81" t="str" cm="1">
        <f t="array" aca="1" ref="R406" ca="1">IF(AND($A406&lt;&gt;"",$A406&lt;&gt;"fin"),IF(INDEX(Recettes!$A$2:$T$5000,$B406,R$1)="","",INDEX(Recettes!$A$2:$T$5000,$B406,R$1)),"")</f>
        <v/>
      </c>
      <c r="S406" s="81" t="str" cm="1">
        <f t="array" aca="1" ref="S406" ca="1">IF(AND($A406&lt;&gt;"",$A406&lt;&gt;"fin"),IF(INDEX(Recettes!$A$2:$T$5000,$B406,S$1)="","",INDEX(Recettes!$A$2:$T$5000,$B406,S$1)),"")</f>
        <v/>
      </c>
      <c r="T406" s="81" t="str" cm="1">
        <f t="array" aca="1" ref="T406" ca="1">IF(AND($A406&lt;&gt;"",$A406&lt;&gt;"fin"),IF(INDEX(Recettes!$A$2:$T$5000,$B406,T$1)="","",INDEX(Recettes!$A$2:$T$5000,$B406,T$1)),"")</f>
        <v/>
      </c>
    </row>
    <row r="407" spans="1:20" x14ac:dyDescent="0.25">
      <c r="A407" t="str">
        <f ca="1">IF(OR(A406="",A406="fin"),"",IF(ISNA(MATCH($F$3,OFFSET(Recettes!$F$2:$F$5000,B406,0),0)),"fin",MATCH($F$3,OFFSET(Recettes!$F$2:$F$5000,B406,0),0)))</f>
        <v/>
      </c>
      <c r="B407" t="str">
        <f t="shared" ca="1" si="6"/>
        <v/>
      </c>
      <c r="D407" s="79" t="str" cm="1">
        <f t="array" aca="1" ref="D407" ca="1">IF(AND($A407&lt;&gt;"",$A407&lt;&gt;"fin"),IF(INDEX(Recettes!$A$2:$O$5000,$B407,D$1)="","",INDEX(Recettes!$A$2:$O$5000,$B407,D$1)),"")</f>
        <v/>
      </c>
      <c r="E407" t="str" cm="1">
        <f t="array" aca="1" ref="E407" ca="1">IF(AND($A407&lt;&gt;"",$A407&lt;&gt;"fin"),IF(INDEX(Recettes!$A$2:$O$5000,$B407,E$1)="","",INDEX(Recettes!$A$2:$O$5000,$B407,E$1)),"")</f>
        <v/>
      </c>
      <c r="F407" t="str" cm="1">
        <f t="array" aca="1" ref="F407" ca="1">IF(AND($A407&lt;&gt;"",$A407&lt;&gt;"fin"),IF(INDEX(Recettes!$A$2:$O$5000,$B407,F$1)="","",INDEX(Recettes!$A$2:$O$5000,$B407,F$1)),"")</f>
        <v/>
      </c>
      <c r="G407" s="13" t="str" cm="1">
        <f t="array" aca="1" ref="G407" ca="1">IF(AND($A407&lt;&gt;"",$A407&lt;&gt;"fin"),IF(INDEX(Recettes!$A$2:$O$5000,$B407,G$1)="","",INDEX(Recettes!$A$2:$O$5000,$B407,G$1)),"")</f>
        <v/>
      </c>
      <c r="H407" s="11" t="str" cm="1">
        <f t="array" aca="1" ref="H407" ca="1">IF(AND($A407&lt;&gt;"",$A407&lt;&gt;"fin"),IF(INDEX(Recettes!$A$2:$O$5000,$B407,H$1)="","",INDEX(Recettes!$A$2:$O$5000,$B407,H$1)),"")</f>
        <v/>
      </c>
      <c r="I407" t="str" cm="1">
        <f t="array" aca="1" ref="I407" ca="1">IF(AND($A407&lt;&gt;"",$A407&lt;&gt;"fin"),IF(INDEX(Recettes!$A$2:$O$5000,$B407,I$1)="","",INDEX(Recettes!$A$2:$O$5000,$B407,I$1)),"")</f>
        <v/>
      </c>
      <c r="J407" s="81" t="str" cm="1">
        <f t="array" aca="1" ref="J407" ca="1">IF(AND($A407&lt;&gt;"",$A407&lt;&gt;"fin"),IF(INDEX(Recettes!$A$2:$O$5000,$B407,J$1)="","",INDEX(Recettes!$A$2:$O$5000,$B407,J$1)),"")</f>
        <v/>
      </c>
      <c r="K407" s="81" t="str" cm="1">
        <f t="array" aca="1" ref="K407" ca="1">IF(AND($A407&lt;&gt;"",$A407&lt;&gt;"fin"),IF(INDEX(Recettes!$A$2:$T$5000,$B407,K$1)="","",INDEX(Recettes!$A$2:$T$5000,$B407,K$1)),"")</f>
        <v/>
      </c>
      <c r="L407" s="81" t="str" cm="1">
        <f t="array" aca="1" ref="L407" ca="1">IF(AND($A407&lt;&gt;"",$A407&lt;&gt;"fin"),IF(INDEX(Recettes!$A$2:$T$5000,$B407,L$1)="","",INDEX(Recettes!$A$2:$T$5000,$B407,L$1)),"")</f>
        <v/>
      </c>
      <c r="M407" s="81" t="str" cm="1">
        <f t="array" aca="1" ref="M407" ca="1">IF(AND($A407&lt;&gt;"",$A407&lt;&gt;"fin"),IF(INDEX(Recettes!$A$2:$T$5000,$B407,M$1)="","",INDEX(Recettes!$A$2:$T$5000,$B407,M$1)),"")</f>
        <v/>
      </c>
      <c r="N407" s="81" t="str" cm="1">
        <f t="array" aca="1" ref="N407" ca="1">IF(AND($A407&lt;&gt;"",$A407&lt;&gt;"fin"),IF(INDEX(Recettes!$A$2:$T$5000,$B407,N$1)="","",INDEX(Recettes!$A$2:$T$5000,$B407,N$1)),"")</f>
        <v/>
      </c>
      <c r="O407" s="81" t="str" cm="1">
        <f t="array" aca="1" ref="O407" ca="1">IF(AND($A407&lt;&gt;"",$A407&lt;&gt;"fin"),IF(INDEX(Recettes!$A$2:$T$5000,$B407,O$1)="","",INDEX(Recettes!$A$2:$T$5000,$B407,O$1)),"")</f>
        <v/>
      </c>
      <c r="P407" s="81" t="str" cm="1">
        <f t="array" aca="1" ref="P407" ca="1">IF(AND($A407&lt;&gt;"",$A407&lt;&gt;"fin"),IF(INDEX(Recettes!$A$2:$T$5000,$B407,P$1)="","",INDEX(Recettes!$A$2:$T$5000,$B407,P$1)),"")</f>
        <v/>
      </c>
      <c r="Q407" s="81" t="str" cm="1">
        <f t="array" aca="1" ref="Q407" ca="1">IF(AND($A407&lt;&gt;"",$A407&lt;&gt;"fin"),IF(INDEX(Recettes!$A$2:$T$5000,$B407,Q$1)="","",INDEX(Recettes!$A$2:$T$5000,$B407,Q$1)),"")</f>
        <v/>
      </c>
      <c r="R407" s="81" t="str" cm="1">
        <f t="array" aca="1" ref="R407" ca="1">IF(AND($A407&lt;&gt;"",$A407&lt;&gt;"fin"),IF(INDEX(Recettes!$A$2:$T$5000,$B407,R$1)="","",INDEX(Recettes!$A$2:$T$5000,$B407,R$1)),"")</f>
        <v/>
      </c>
      <c r="S407" s="81" t="str" cm="1">
        <f t="array" aca="1" ref="S407" ca="1">IF(AND($A407&lt;&gt;"",$A407&lt;&gt;"fin"),IF(INDEX(Recettes!$A$2:$T$5000,$B407,S$1)="","",INDEX(Recettes!$A$2:$T$5000,$B407,S$1)),"")</f>
        <v/>
      </c>
      <c r="T407" s="81" t="str" cm="1">
        <f t="array" aca="1" ref="T407" ca="1">IF(AND($A407&lt;&gt;"",$A407&lt;&gt;"fin"),IF(INDEX(Recettes!$A$2:$T$5000,$B407,T$1)="","",INDEX(Recettes!$A$2:$T$5000,$B407,T$1)),"")</f>
        <v/>
      </c>
    </row>
    <row r="408" spans="1:20" x14ac:dyDescent="0.25">
      <c r="A408" t="str">
        <f ca="1">IF(OR(A407="",A407="fin"),"",IF(ISNA(MATCH($F$3,OFFSET(Recettes!$F$2:$F$5000,B407,0),0)),"fin",MATCH($F$3,OFFSET(Recettes!$F$2:$F$5000,B407,0),0)))</f>
        <v/>
      </c>
      <c r="B408" t="str">
        <f t="shared" ca="1" si="6"/>
        <v/>
      </c>
      <c r="D408" s="79" t="str" cm="1">
        <f t="array" aca="1" ref="D408" ca="1">IF(AND($A408&lt;&gt;"",$A408&lt;&gt;"fin"),IF(INDEX(Recettes!$A$2:$O$5000,$B408,D$1)="","",INDEX(Recettes!$A$2:$O$5000,$B408,D$1)),"")</f>
        <v/>
      </c>
      <c r="E408" t="str" cm="1">
        <f t="array" aca="1" ref="E408" ca="1">IF(AND($A408&lt;&gt;"",$A408&lt;&gt;"fin"),IF(INDEX(Recettes!$A$2:$O$5000,$B408,E$1)="","",INDEX(Recettes!$A$2:$O$5000,$B408,E$1)),"")</f>
        <v/>
      </c>
      <c r="F408" t="str" cm="1">
        <f t="array" aca="1" ref="F408" ca="1">IF(AND($A408&lt;&gt;"",$A408&lt;&gt;"fin"),IF(INDEX(Recettes!$A$2:$O$5000,$B408,F$1)="","",INDEX(Recettes!$A$2:$O$5000,$B408,F$1)),"")</f>
        <v/>
      </c>
      <c r="G408" s="13" t="str" cm="1">
        <f t="array" aca="1" ref="G408" ca="1">IF(AND($A408&lt;&gt;"",$A408&lt;&gt;"fin"),IF(INDEX(Recettes!$A$2:$O$5000,$B408,G$1)="","",INDEX(Recettes!$A$2:$O$5000,$B408,G$1)),"")</f>
        <v/>
      </c>
      <c r="H408" s="11" t="str" cm="1">
        <f t="array" aca="1" ref="H408" ca="1">IF(AND($A408&lt;&gt;"",$A408&lt;&gt;"fin"),IF(INDEX(Recettes!$A$2:$O$5000,$B408,H$1)="","",INDEX(Recettes!$A$2:$O$5000,$B408,H$1)),"")</f>
        <v/>
      </c>
      <c r="I408" t="str" cm="1">
        <f t="array" aca="1" ref="I408" ca="1">IF(AND($A408&lt;&gt;"",$A408&lt;&gt;"fin"),IF(INDEX(Recettes!$A$2:$O$5000,$B408,I$1)="","",INDEX(Recettes!$A$2:$O$5000,$B408,I$1)),"")</f>
        <v/>
      </c>
      <c r="J408" s="81" t="str" cm="1">
        <f t="array" aca="1" ref="J408" ca="1">IF(AND($A408&lt;&gt;"",$A408&lt;&gt;"fin"),IF(INDEX(Recettes!$A$2:$O$5000,$B408,J$1)="","",INDEX(Recettes!$A$2:$O$5000,$B408,J$1)),"")</f>
        <v/>
      </c>
      <c r="K408" s="81" t="str" cm="1">
        <f t="array" aca="1" ref="K408" ca="1">IF(AND($A408&lt;&gt;"",$A408&lt;&gt;"fin"),IF(INDEX(Recettes!$A$2:$T$5000,$B408,K$1)="","",INDEX(Recettes!$A$2:$T$5000,$B408,K$1)),"")</f>
        <v/>
      </c>
      <c r="L408" s="81" t="str" cm="1">
        <f t="array" aca="1" ref="L408" ca="1">IF(AND($A408&lt;&gt;"",$A408&lt;&gt;"fin"),IF(INDEX(Recettes!$A$2:$T$5000,$B408,L$1)="","",INDEX(Recettes!$A$2:$T$5000,$B408,L$1)),"")</f>
        <v/>
      </c>
      <c r="M408" s="81" t="str" cm="1">
        <f t="array" aca="1" ref="M408" ca="1">IF(AND($A408&lt;&gt;"",$A408&lt;&gt;"fin"),IF(INDEX(Recettes!$A$2:$T$5000,$B408,M$1)="","",INDEX(Recettes!$A$2:$T$5000,$B408,M$1)),"")</f>
        <v/>
      </c>
      <c r="N408" s="81" t="str" cm="1">
        <f t="array" aca="1" ref="N408" ca="1">IF(AND($A408&lt;&gt;"",$A408&lt;&gt;"fin"),IF(INDEX(Recettes!$A$2:$T$5000,$B408,N$1)="","",INDEX(Recettes!$A$2:$T$5000,$B408,N$1)),"")</f>
        <v/>
      </c>
      <c r="O408" s="81" t="str" cm="1">
        <f t="array" aca="1" ref="O408" ca="1">IF(AND($A408&lt;&gt;"",$A408&lt;&gt;"fin"),IF(INDEX(Recettes!$A$2:$T$5000,$B408,O$1)="","",INDEX(Recettes!$A$2:$T$5000,$B408,O$1)),"")</f>
        <v/>
      </c>
      <c r="P408" s="81" t="str" cm="1">
        <f t="array" aca="1" ref="P408" ca="1">IF(AND($A408&lt;&gt;"",$A408&lt;&gt;"fin"),IF(INDEX(Recettes!$A$2:$T$5000,$B408,P$1)="","",INDEX(Recettes!$A$2:$T$5000,$B408,P$1)),"")</f>
        <v/>
      </c>
      <c r="Q408" s="81" t="str" cm="1">
        <f t="array" aca="1" ref="Q408" ca="1">IF(AND($A408&lt;&gt;"",$A408&lt;&gt;"fin"),IF(INDEX(Recettes!$A$2:$T$5000,$B408,Q$1)="","",INDEX(Recettes!$A$2:$T$5000,$B408,Q$1)),"")</f>
        <v/>
      </c>
      <c r="R408" s="81" t="str" cm="1">
        <f t="array" aca="1" ref="R408" ca="1">IF(AND($A408&lt;&gt;"",$A408&lt;&gt;"fin"),IF(INDEX(Recettes!$A$2:$T$5000,$B408,R$1)="","",INDEX(Recettes!$A$2:$T$5000,$B408,R$1)),"")</f>
        <v/>
      </c>
      <c r="S408" s="81" t="str" cm="1">
        <f t="array" aca="1" ref="S408" ca="1">IF(AND($A408&lt;&gt;"",$A408&lt;&gt;"fin"),IF(INDEX(Recettes!$A$2:$T$5000,$B408,S$1)="","",INDEX(Recettes!$A$2:$T$5000,$B408,S$1)),"")</f>
        <v/>
      </c>
      <c r="T408" s="81" t="str" cm="1">
        <f t="array" aca="1" ref="T408" ca="1">IF(AND($A408&lt;&gt;"",$A408&lt;&gt;"fin"),IF(INDEX(Recettes!$A$2:$T$5000,$B408,T$1)="","",INDEX(Recettes!$A$2:$T$5000,$B408,T$1)),"")</f>
        <v/>
      </c>
    </row>
    <row r="409" spans="1:20" x14ac:dyDescent="0.25">
      <c r="A409" t="str">
        <f ca="1">IF(OR(A408="",A408="fin"),"",IF(ISNA(MATCH($F$3,OFFSET(Recettes!$F$2:$F$5000,B408,0),0)),"fin",MATCH($F$3,OFFSET(Recettes!$F$2:$F$5000,B408,0),0)))</f>
        <v/>
      </c>
      <c r="B409" t="str">
        <f t="shared" ca="1" si="6"/>
        <v/>
      </c>
      <c r="D409" s="79" t="str" cm="1">
        <f t="array" aca="1" ref="D409" ca="1">IF(AND($A409&lt;&gt;"",$A409&lt;&gt;"fin"),IF(INDEX(Recettes!$A$2:$O$5000,$B409,D$1)="","",INDEX(Recettes!$A$2:$O$5000,$B409,D$1)),"")</f>
        <v/>
      </c>
      <c r="E409" t="str" cm="1">
        <f t="array" aca="1" ref="E409" ca="1">IF(AND($A409&lt;&gt;"",$A409&lt;&gt;"fin"),IF(INDEX(Recettes!$A$2:$O$5000,$B409,E$1)="","",INDEX(Recettes!$A$2:$O$5000,$B409,E$1)),"")</f>
        <v/>
      </c>
      <c r="F409" t="str" cm="1">
        <f t="array" aca="1" ref="F409" ca="1">IF(AND($A409&lt;&gt;"",$A409&lt;&gt;"fin"),IF(INDEX(Recettes!$A$2:$O$5000,$B409,F$1)="","",INDEX(Recettes!$A$2:$O$5000,$B409,F$1)),"")</f>
        <v/>
      </c>
      <c r="G409" s="13" t="str" cm="1">
        <f t="array" aca="1" ref="G409" ca="1">IF(AND($A409&lt;&gt;"",$A409&lt;&gt;"fin"),IF(INDEX(Recettes!$A$2:$O$5000,$B409,G$1)="","",INDEX(Recettes!$A$2:$O$5000,$B409,G$1)),"")</f>
        <v/>
      </c>
      <c r="H409" s="11" t="str" cm="1">
        <f t="array" aca="1" ref="H409" ca="1">IF(AND($A409&lt;&gt;"",$A409&lt;&gt;"fin"),IF(INDEX(Recettes!$A$2:$O$5000,$B409,H$1)="","",INDEX(Recettes!$A$2:$O$5000,$B409,H$1)),"")</f>
        <v/>
      </c>
      <c r="I409" t="str" cm="1">
        <f t="array" aca="1" ref="I409" ca="1">IF(AND($A409&lt;&gt;"",$A409&lt;&gt;"fin"),IF(INDEX(Recettes!$A$2:$O$5000,$B409,I$1)="","",INDEX(Recettes!$A$2:$O$5000,$B409,I$1)),"")</f>
        <v/>
      </c>
      <c r="J409" s="81" t="str" cm="1">
        <f t="array" aca="1" ref="J409" ca="1">IF(AND($A409&lt;&gt;"",$A409&lt;&gt;"fin"),IF(INDEX(Recettes!$A$2:$O$5000,$B409,J$1)="","",INDEX(Recettes!$A$2:$O$5000,$B409,J$1)),"")</f>
        <v/>
      </c>
      <c r="K409" s="81" t="str" cm="1">
        <f t="array" aca="1" ref="K409" ca="1">IF(AND($A409&lt;&gt;"",$A409&lt;&gt;"fin"),IF(INDEX(Recettes!$A$2:$T$5000,$B409,K$1)="","",INDEX(Recettes!$A$2:$T$5000,$B409,K$1)),"")</f>
        <v/>
      </c>
      <c r="L409" s="81" t="str" cm="1">
        <f t="array" aca="1" ref="L409" ca="1">IF(AND($A409&lt;&gt;"",$A409&lt;&gt;"fin"),IF(INDEX(Recettes!$A$2:$T$5000,$B409,L$1)="","",INDEX(Recettes!$A$2:$T$5000,$B409,L$1)),"")</f>
        <v/>
      </c>
      <c r="M409" s="81" t="str" cm="1">
        <f t="array" aca="1" ref="M409" ca="1">IF(AND($A409&lt;&gt;"",$A409&lt;&gt;"fin"),IF(INDEX(Recettes!$A$2:$T$5000,$B409,M$1)="","",INDEX(Recettes!$A$2:$T$5000,$B409,M$1)),"")</f>
        <v/>
      </c>
      <c r="N409" s="81" t="str" cm="1">
        <f t="array" aca="1" ref="N409" ca="1">IF(AND($A409&lt;&gt;"",$A409&lt;&gt;"fin"),IF(INDEX(Recettes!$A$2:$T$5000,$B409,N$1)="","",INDEX(Recettes!$A$2:$T$5000,$B409,N$1)),"")</f>
        <v/>
      </c>
      <c r="O409" s="81" t="str" cm="1">
        <f t="array" aca="1" ref="O409" ca="1">IF(AND($A409&lt;&gt;"",$A409&lt;&gt;"fin"),IF(INDEX(Recettes!$A$2:$T$5000,$B409,O$1)="","",INDEX(Recettes!$A$2:$T$5000,$B409,O$1)),"")</f>
        <v/>
      </c>
      <c r="P409" s="81" t="str" cm="1">
        <f t="array" aca="1" ref="P409" ca="1">IF(AND($A409&lt;&gt;"",$A409&lt;&gt;"fin"),IF(INDEX(Recettes!$A$2:$T$5000,$B409,P$1)="","",INDEX(Recettes!$A$2:$T$5000,$B409,P$1)),"")</f>
        <v/>
      </c>
      <c r="Q409" s="81" t="str" cm="1">
        <f t="array" aca="1" ref="Q409" ca="1">IF(AND($A409&lt;&gt;"",$A409&lt;&gt;"fin"),IF(INDEX(Recettes!$A$2:$T$5000,$B409,Q$1)="","",INDEX(Recettes!$A$2:$T$5000,$B409,Q$1)),"")</f>
        <v/>
      </c>
      <c r="R409" s="81" t="str" cm="1">
        <f t="array" aca="1" ref="R409" ca="1">IF(AND($A409&lt;&gt;"",$A409&lt;&gt;"fin"),IF(INDEX(Recettes!$A$2:$T$5000,$B409,R$1)="","",INDEX(Recettes!$A$2:$T$5000,$B409,R$1)),"")</f>
        <v/>
      </c>
      <c r="S409" s="81" t="str" cm="1">
        <f t="array" aca="1" ref="S409" ca="1">IF(AND($A409&lt;&gt;"",$A409&lt;&gt;"fin"),IF(INDEX(Recettes!$A$2:$T$5000,$B409,S$1)="","",INDEX(Recettes!$A$2:$T$5000,$B409,S$1)),"")</f>
        <v/>
      </c>
      <c r="T409" s="81" t="str" cm="1">
        <f t="array" aca="1" ref="T409" ca="1">IF(AND($A409&lt;&gt;"",$A409&lt;&gt;"fin"),IF(INDEX(Recettes!$A$2:$T$5000,$B409,T$1)="","",INDEX(Recettes!$A$2:$T$5000,$B409,T$1)),"")</f>
        <v/>
      </c>
    </row>
    <row r="410" spans="1:20" x14ac:dyDescent="0.25">
      <c r="A410" t="str">
        <f ca="1">IF(OR(A409="",A409="fin"),"",IF(ISNA(MATCH($F$3,OFFSET(Recettes!$F$2:$F$5000,B409,0),0)),"fin",MATCH($F$3,OFFSET(Recettes!$F$2:$F$5000,B409,0),0)))</f>
        <v/>
      </c>
      <c r="B410" t="str">
        <f t="shared" ca="1" si="6"/>
        <v/>
      </c>
      <c r="D410" s="79" t="str" cm="1">
        <f t="array" aca="1" ref="D410" ca="1">IF(AND($A410&lt;&gt;"",$A410&lt;&gt;"fin"),IF(INDEX(Recettes!$A$2:$O$5000,$B410,D$1)="","",INDEX(Recettes!$A$2:$O$5000,$B410,D$1)),"")</f>
        <v/>
      </c>
      <c r="E410" t="str" cm="1">
        <f t="array" aca="1" ref="E410" ca="1">IF(AND($A410&lt;&gt;"",$A410&lt;&gt;"fin"),IF(INDEX(Recettes!$A$2:$O$5000,$B410,E$1)="","",INDEX(Recettes!$A$2:$O$5000,$B410,E$1)),"")</f>
        <v/>
      </c>
      <c r="F410" t="str" cm="1">
        <f t="array" aca="1" ref="F410" ca="1">IF(AND($A410&lt;&gt;"",$A410&lt;&gt;"fin"),IF(INDEX(Recettes!$A$2:$O$5000,$B410,F$1)="","",INDEX(Recettes!$A$2:$O$5000,$B410,F$1)),"")</f>
        <v/>
      </c>
      <c r="G410" s="13" t="str" cm="1">
        <f t="array" aca="1" ref="G410" ca="1">IF(AND($A410&lt;&gt;"",$A410&lt;&gt;"fin"),IF(INDEX(Recettes!$A$2:$O$5000,$B410,G$1)="","",INDEX(Recettes!$A$2:$O$5000,$B410,G$1)),"")</f>
        <v/>
      </c>
      <c r="H410" s="11" t="str" cm="1">
        <f t="array" aca="1" ref="H410" ca="1">IF(AND($A410&lt;&gt;"",$A410&lt;&gt;"fin"),IF(INDEX(Recettes!$A$2:$O$5000,$B410,H$1)="","",INDEX(Recettes!$A$2:$O$5000,$B410,H$1)),"")</f>
        <v/>
      </c>
      <c r="I410" t="str" cm="1">
        <f t="array" aca="1" ref="I410" ca="1">IF(AND($A410&lt;&gt;"",$A410&lt;&gt;"fin"),IF(INDEX(Recettes!$A$2:$O$5000,$B410,I$1)="","",INDEX(Recettes!$A$2:$O$5000,$B410,I$1)),"")</f>
        <v/>
      </c>
      <c r="J410" s="81" t="str" cm="1">
        <f t="array" aca="1" ref="J410" ca="1">IF(AND($A410&lt;&gt;"",$A410&lt;&gt;"fin"),IF(INDEX(Recettes!$A$2:$O$5000,$B410,J$1)="","",INDEX(Recettes!$A$2:$O$5000,$B410,J$1)),"")</f>
        <v/>
      </c>
      <c r="K410" s="81" t="str" cm="1">
        <f t="array" aca="1" ref="K410" ca="1">IF(AND($A410&lt;&gt;"",$A410&lt;&gt;"fin"),IF(INDEX(Recettes!$A$2:$T$5000,$B410,K$1)="","",INDEX(Recettes!$A$2:$T$5000,$B410,K$1)),"")</f>
        <v/>
      </c>
      <c r="L410" s="81" t="str" cm="1">
        <f t="array" aca="1" ref="L410" ca="1">IF(AND($A410&lt;&gt;"",$A410&lt;&gt;"fin"),IF(INDEX(Recettes!$A$2:$T$5000,$B410,L$1)="","",INDEX(Recettes!$A$2:$T$5000,$B410,L$1)),"")</f>
        <v/>
      </c>
      <c r="M410" s="81" t="str" cm="1">
        <f t="array" aca="1" ref="M410" ca="1">IF(AND($A410&lt;&gt;"",$A410&lt;&gt;"fin"),IF(INDEX(Recettes!$A$2:$T$5000,$B410,M$1)="","",INDEX(Recettes!$A$2:$T$5000,$B410,M$1)),"")</f>
        <v/>
      </c>
      <c r="N410" s="81" t="str" cm="1">
        <f t="array" aca="1" ref="N410" ca="1">IF(AND($A410&lt;&gt;"",$A410&lt;&gt;"fin"),IF(INDEX(Recettes!$A$2:$T$5000,$B410,N$1)="","",INDEX(Recettes!$A$2:$T$5000,$B410,N$1)),"")</f>
        <v/>
      </c>
      <c r="O410" s="81" t="str" cm="1">
        <f t="array" aca="1" ref="O410" ca="1">IF(AND($A410&lt;&gt;"",$A410&lt;&gt;"fin"),IF(INDEX(Recettes!$A$2:$T$5000,$B410,O$1)="","",INDEX(Recettes!$A$2:$T$5000,$B410,O$1)),"")</f>
        <v/>
      </c>
      <c r="P410" s="81" t="str" cm="1">
        <f t="array" aca="1" ref="P410" ca="1">IF(AND($A410&lt;&gt;"",$A410&lt;&gt;"fin"),IF(INDEX(Recettes!$A$2:$T$5000,$B410,P$1)="","",INDEX(Recettes!$A$2:$T$5000,$B410,P$1)),"")</f>
        <v/>
      </c>
      <c r="Q410" s="81" t="str" cm="1">
        <f t="array" aca="1" ref="Q410" ca="1">IF(AND($A410&lt;&gt;"",$A410&lt;&gt;"fin"),IF(INDEX(Recettes!$A$2:$T$5000,$B410,Q$1)="","",INDEX(Recettes!$A$2:$T$5000,$B410,Q$1)),"")</f>
        <v/>
      </c>
      <c r="R410" s="81" t="str" cm="1">
        <f t="array" aca="1" ref="R410" ca="1">IF(AND($A410&lt;&gt;"",$A410&lt;&gt;"fin"),IF(INDEX(Recettes!$A$2:$T$5000,$B410,R$1)="","",INDEX(Recettes!$A$2:$T$5000,$B410,R$1)),"")</f>
        <v/>
      </c>
      <c r="S410" s="81" t="str" cm="1">
        <f t="array" aca="1" ref="S410" ca="1">IF(AND($A410&lt;&gt;"",$A410&lt;&gt;"fin"),IF(INDEX(Recettes!$A$2:$T$5000,$B410,S$1)="","",INDEX(Recettes!$A$2:$T$5000,$B410,S$1)),"")</f>
        <v/>
      </c>
      <c r="T410" s="81" t="str" cm="1">
        <f t="array" aca="1" ref="T410" ca="1">IF(AND($A410&lt;&gt;"",$A410&lt;&gt;"fin"),IF(INDEX(Recettes!$A$2:$T$5000,$B410,T$1)="","",INDEX(Recettes!$A$2:$T$5000,$B410,T$1)),"")</f>
        <v/>
      </c>
    </row>
    <row r="411" spans="1:20" x14ac:dyDescent="0.25">
      <c r="A411" t="str">
        <f ca="1">IF(OR(A410="",A410="fin"),"",IF(ISNA(MATCH($F$3,OFFSET(Recettes!$F$2:$F$5000,B410,0),0)),"fin",MATCH($F$3,OFFSET(Recettes!$F$2:$F$5000,B410,0),0)))</f>
        <v/>
      </c>
      <c r="B411" t="str">
        <f t="shared" ca="1" si="6"/>
        <v/>
      </c>
      <c r="D411" s="79" t="str" cm="1">
        <f t="array" aca="1" ref="D411" ca="1">IF(AND($A411&lt;&gt;"",$A411&lt;&gt;"fin"),IF(INDEX(Recettes!$A$2:$O$5000,$B411,D$1)="","",INDEX(Recettes!$A$2:$O$5000,$B411,D$1)),"")</f>
        <v/>
      </c>
      <c r="E411" t="str" cm="1">
        <f t="array" aca="1" ref="E411" ca="1">IF(AND($A411&lt;&gt;"",$A411&lt;&gt;"fin"),IF(INDEX(Recettes!$A$2:$O$5000,$B411,E$1)="","",INDEX(Recettes!$A$2:$O$5000,$B411,E$1)),"")</f>
        <v/>
      </c>
      <c r="F411" t="str" cm="1">
        <f t="array" aca="1" ref="F411" ca="1">IF(AND($A411&lt;&gt;"",$A411&lt;&gt;"fin"),IF(INDEX(Recettes!$A$2:$O$5000,$B411,F$1)="","",INDEX(Recettes!$A$2:$O$5000,$B411,F$1)),"")</f>
        <v/>
      </c>
      <c r="G411" s="13" t="str" cm="1">
        <f t="array" aca="1" ref="G411" ca="1">IF(AND($A411&lt;&gt;"",$A411&lt;&gt;"fin"),IF(INDEX(Recettes!$A$2:$O$5000,$B411,G$1)="","",INDEX(Recettes!$A$2:$O$5000,$B411,G$1)),"")</f>
        <v/>
      </c>
      <c r="H411" s="11" t="str" cm="1">
        <f t="array" aca="1" ref="H411" ca="1">IF(AND($A411&lt;&gt;"",$A411&lt;&gt;"fin"),IF(INDEX(Recettes!$A$2:$O$5000,$B411,H$1)="","",INDEX(Recettes!$A$2:$O$5000,$B411,H$1)),"")</f>
        <v/>
      </c>
      <c r="I411" t="str" cm="1">
        <f t="array" aca="1" ref="I411" ca="1">IF(AND($A411&lt;&gt;"",$A411&lt;&gt;"fin"),IF(INDEX(Recettes!$A$2:$O$5000,$B411,I$1)="","",INDEX(Recettes!$A$2:$O$5000,$B411,I$1)),"")</f>
        <v/>
      </c>
      <c r="J411" s="81" t="str" cm="1">
        <f t="array" aca="1" ref="J411" ca="1">IF(AND($A411&lt;&gt;"",$A411&lt;&gt;"fin"),IF(INDEX(Recettes!$A$2:$O$5000,$B411,J$1)="","",INDEX(Recettes!$A$2:$O$5000,$B411,J$1)),"")</f>
        <v/>
      </c>
      <c r="K411" s="81" t="str" cm="1">
        <f t="array" aca="1" ref="K411" ca="1">IF(AND($A411&lt;&gt;"",$A411&lt;&gt;"fin"),IF(INDEX(Recettes!$A$2:$T$5000,$B411,K$1)="","",INDEX(Recettes!$A$2:$T$5000,$B411,K$1)),"")</f>
        <v/>
      </c>
      <c r="L411" s="81" t="str" cm="1">
        <f t="array" aca="1" ref="L411" ca="1">IF(AND($A411&lt;&gt;"",$A411&lt;&gt;"fin"),IF(INDEX(Recettes!$A$2:$T$5000,$B411,L$1)="","",INDEX(Recettes!$A$2:$T$5000,$B411,L$1)),"")</f>
        <v/>
      </c>
      <c r="M411" s="81" t="str" cm="1">
        <f t="array" aca="1" ref="M411" ca="1">IF(AND($A411&lt;&gt;"",$A411&lt;&gt;"fin"),IF(INDEX(Recettes!$A$2:$T$5000,$B411,M$1)="","",INDEX(Recettes!$A$2:$T$5000,$B411,M$1)),"")</f>
        <v/>
      </c>
      <c r="N411" s="81" t="str" cm="1">
        <f t="array" aca="1" ref="N411" ca="1">IF(AND($A411&lt;&gt;"",$A411&lt;&gt;"fin"),IF(INDEX(Recettes!$A$2:$T$5000,$B411,N$1)="","",INDEX(Recettes!$A$2:$T$5000,$B411,N$1)),"")</f>
        <v/>
      </c>
      <c r="O411" s="81" t="str" cm="1">
        <f t="array" aca="1" ref="O411" ca="1">IF(AND($A411&lt;&gt;"",$A411&lt;&gt;"fin"),IF(INDEX(Recettes!$A$2:$T$5000,$B411,O$1)="","",INDEX(Recettes!$A$2:$T$5000,$B411,O$1)),"")</f>
        <v/>
      </c>
      <c r="P411" s="81" t="str" cm="1">
        <f t="array" aca="1" ref="P411" ca="1">IF(AND($A411&lt;&gt;"",$A411&lt;&gt;"fin"),IF(INDEX(Recettes!$A$2:$T$5000,$B411,P$1)="","",INDEX(Recettes!$A$2:$T$5000,$B411,P$1)),"")</f>
        <v/>
      </c>
      <c r="Q411" s="81" t="str" cm="1">
        <f t="array" aca="1" ref="Q411" ca="1">IF(AND($A411&lt;&gt;"",$A411&lt;&gt;"fin"),IF(INDEX(Recettes!$A$2:$T$5000,$B411,Q$1)="","",INDEX(Recettes!$A$2:$T$5000,$B411,Q$1)),"")</f>
        <v/>
      </c>
      <c r="R411" s="81" t="str" cm="1">
        <f t="array" aca="1" ref="R411" ca="1">IF(AND($A411&lt;&gt;"",$A411&lt;&gt;"fin"),IF(INDEX(Recettes!$A$2:$T$5000,$B411,R$1)="","",INDEX(Recettes!$A$2:$T$5000,$B411,R$1)),"")</f>
        <v/>
      </c>
      <c r="S411" s="81" t="str" cm="1">
        <f t="array" aca="1" ref="S411" ca="1">IF(AND($A411&lt;&gt;"",$A411&lt;&gt;"fin"),IF(INDEX(Recettes!$A$2:$T$5000,$B411,S$1)="","",INDEX(Recettes!$A$2:$T$5000,$B411,S$1)),"")</f>
        <v/>
      </c>
      <c r="T411" s="81" t="str" cm="1">
        <f t="array" aca="1" ref="T411" ca="1">IF(AND($A411&lt;&gt;"",$A411&lt;&gt;"fin"),IF(INDEX(Recettes!$A$2:$T$5000,$B411,T$1)="","",INDEX(Recettes!$A$2:$T$5000,$B411,T$1)),"")</f>
        <v/>
      </c>
    </row>
    <row r="412" spans="1:20" x14ac:dyDescent="0.25">
      <c r="A412" t="str">
        <f ca="1">IF(OR(A411="",A411="fin"),"",IF(ISNA(MATCH($F$3,OFFSET(Recettes!$F$2:$F$5000,B411,0),0)),"fin",MATCH($F$3,OFFSET(Recettes!$F$2:$F$5000,B411,0),0)))</f>
        <v/>
      </c>
      <c r="B412" t="str">
        <f t="shared" ca="1" si="6"/>
        <v/>
      </c>
      <c r="D412" s="79" t="str" cm="1">
        <f t="array" aca="1" ref="D412" ca="1">IF(AND($A412&lt;&gt;"",$A412&lt;&gt;"fin"),IF(INDEX(Recettes!$A$2:$O$5000,$B412,D$1)="","",INDEX(Recettes!$A$2:$O$5000,$B412,D$1)),"")</f>
        <v/>
      </c>
      <c r="E412" t="str" cm="1">
        <f t="array" aca="1" ref="E412" ca="1">IF(AND($A412&lt;&gt;"",$A412&lt;&gt;"fin"),IF(INDEX(Recettes!$A$2:$O$5000,$B412,E$1)="","",INDEX(Recettes!$A$2:$O$5000,$B412,E$1)),"")</f>
        <v/>
      </c>
      <c r="F412" t="str" cm="1">
        <f t="array" aca="1" ref="F412" ca="1">IF(AND($A412&lt;&gt;"",$A412&lt;&gt;"fin"),IF(INDEX(Recettes!$A$2:$O$5000,$B412,F$1)="","",INDEX(Recettes!$A$2:$O$5000,$B412,F$1)),"")</f>
        <v/>
      </c>
      <c r="G412" s="13" t="str" cm="1">
        <f t="array" aca="1" ref="G412" ca="1">IF(AND($A412&lt;&gt;"",$A412&lt;&gt;"fin"),IF(INDEX(Recettes!$A$2:$O$5000,$B412,G$1)="","",INDEX(Recettes!$A$2:$O$5000,$B412,G$1)),"")</f>
        <v/>
      </c>
      <c r="H412" s="11" t="str" cm="1">
        <f t="array" aca="1" ref="H412" ca="1">IF(AND($A412&lt;&gt;"",$A412&lt;&gt;"fin"),IF(INDEX(Recettes!$A$2:$O$5000,$B412,H$1)="","",INDEX(Recettes!$A$2:$O$5000,$B412,H$1)),"")</f>
        <v/>
      </c>
      <c r="I412" t="str" cm="1">
        <f t="array" aca="1" ref="I412" ca="1">IF(AND($A412&lt;&gt;"",$A412&lt;&gt;"fin"),IF(INDEX(Recettes!$A$2:$O$5000,$B412,I$1)="","",INDEX(Recettes!$A$2:$O$5000,$B412,I$1)),"")</f>
        <v/>
      </c>
      <c r="J412" s="81" t="str" cm="1">
        <f t="array" aca="1" ref="J412" ca="1">IF(AND($A412&lt;&gt;"",$A412&lt;&gt;"fin"),IF(INDEX(Recettes!$A$2:$O$5000,$B412,J$1)="","",INDEX(Recettes!$A$2:$O$5000,$B412,J$1)),"")</f>
        <v/>
      </c>
      <c r="K412" s="81" t="str" cm="1">
        <f t="array" aca="1" ref="K412" ca="1">IF(AND($A412&lt;&gt;"",$A412&lt;&gt;"fin"),IF(INDEX(Recettes!$A$2:$T$5000,$B412,K$1)="","",INDEX(Recettes!$A$2:$T$5000,$B412,K$1)),"")</f>
        <v/>
      </c>
      <c r="L412" s="81" t="str" cm="1">
        <f t="array" aca="1" ref="L412" ca="1">IF(AND($A412&lt;&gt;"",$A412&lt;&gt;"fin"),IF(INDEX(Recettes!$A$2:$T$5000,$B412,L$1)="","",INDEX(Recettes!$A$2:$T$5000,$B412,L$1)),"")</f>
        <v/>
      </c>
      <c r="M412" s="81" t="str" cm="1">
        <f t="array" aca="1" ref="M412" ca="1">IF(AND($A412&lt;&gt;"",$A412&lt;&gt;"fin"),IF(INDEX(Recettes!$A$2:$T$5000,$B412,M$1)="","",INDEX(Recettes!$A$2:$T$5000,$B412,M$1)),"")</f>
        <v/>
      </c>
      <c r="N412" s="81" t="str" cm="1">
        <f t="array" aca="1" ref="N412" ca="1">IF(AND($A412&lt;&gt;"",$A412&lt;&gt;"fin"),IF(INDEX(Recettes!$A$2:$T$5000,$B412,N$1)="","",INDEX(Recettes!$A$2:$T$5000,$B412,N$1)),"")</f>
        <v/>
      </c>
      <c r="O412" s="81" t="str" cm="1">
        <f t="array" aca="1" ref="O412" ca="1">IF(AND($A412&lt;&gt;"",$A412&lt;&gt;"fin"),IF(INDEX(Recettes!$A$2:$T$5000,$B412,O$1)="","",INDEX(Recettes!$A$2:$T$5000,$B412,O$1)),"")</f>
        <v/>
      </c>
      <c r="P412" s="81" t="str" cm="1">
        <f t="array" aca="1" ref="P412" ca="1">IF(AND($A412&lt;&gt;"",$A412&lt;&gt;"fin"),IF(INDEX(Recettes!$A$2:$T$5000,$B412,P$1)="","",INDEX(Recettes!$A$2:$T$5000,$B412,P$1)),"")</f>
        <v/>
      </c>
      <c r="Q412" s="81" t="str" cm="1">
        <f t="array" aca="1" ref="Q412" ca="1">IF(AND($A412&lt;&gt;"",$A412&lt;&gt;"fin"),IF(INDEX(Recettes!$A$2:$T$5000,$B412,Q$1)="","",INDEX(Recettes!$A$2:$T$5000,$B412,Q$1)),"")</f>
        <v/>
      </c>
      <c r="R412" s="81" t="str" cm="1">
        <f t="array" aca="1" ref="R412" ca="1">IF(AND($A412&lt;&gt;"",$A412&lt;&gt;"fin"),IF(INDEX(Recettes!$A$2:$T$5000,$B412,R$1)="","",INDEX(Recettes!$A$2:$T$5000,$B412,R$1)),"")</f>
        <v/>
      </c>
      <c r="S412" s="81" t="str" cm="1">
        <f t="array" aca="1" ref="S412" ca="1">IF(AND($A412&lt;&gt;"",$A412&lt;&gt;"fin"),IF(INDEX(Recettes!$A$2:$T$5000,$B412,S$1)="","",INDEX(Recettes!$A$2:$T$5000,$B412,S$1)),"")</f>
        <v/>
      </c>
      <c r="T412" s="81" t="str" cm="1">
        <f t="array" aca="1" ref="T412" ca="1">IF(AND($A412&lt;&gt;"",$A412&lt;&gt;"fin"),IF(INDEX(Recettes!$A$2:$T$5000,$B412,T$1)="","",INDEX(Recettes!$A$2:$T$5000,$B412,T$1)),"")</f>
        <v/>
      </c>
    </row>
    <row r="413" spans="1:20" x14ac:dyDescent="0.25">
      <c r="A413" t="str">
        <f ca="1">IF(OR(A412="",A412="fin"),"",IF(ISNA(MATCH($F$3,OFFSET(Recettes!$F$2:$F$5000,B412,0),0)),"fin",MATCH($F$3,OFFSET(Recettes!$F$2:$F$5000,B412,0),0)))</f>
        <v/>
      </c>
      <c r="B413" t="str">
        <f t="shared" ca="1" si="6"/>
        <v/>
      </c>
      <c r="D413" s="79" t="str" cm="1">
        <f t="array" aca="1" ref="D413" ca="1">IF(AND($A413&lt;&gt;"",$A413&lt;&gt;"fin"),IF(INDEX(Recettes!$A$2:$O$5000,$B413,D$1)="","",INDEX(Recettes!$A$2:$O$5000,$B413,D$1)),"")</f>
        <v/>
      </c>
      <c r="E413" t="str" cm="1">
        <f t="array" aca="1" ref="E413" ca="1">IF(AND($A413&lt;&gt;"",$A413&lt;&gt;"fin"),IF(INDEX(Recettes!$A$2:$O$5000,$B413,E$1)="","",INDEX(Recettes!$A$2:$O$5000,$B413,E$1)),"")</f>
        <v/>
      </c>
      <c r="F413" t="str" cm="1">
        <f t="array" aca="1" ref="F413" ca="1">IF(AND($A413&lt;&gt;"",$A413&lt;&gt;"fin"),IF(INDEX(Recettes!$A$2:$O$5000,$B413,F$1)="","",INDEX(Recettes!$A$2:$O$5000,$B413,F$1)),"")</f>
        <v/>
      </c>
      <c r="G413" s="13" t="str" cm="1">
        <f t="array" aca="1" ref="G413" ca="1">IF(AND($A413&lt;&gt;"",$A413&lt;&gt;"fin"),IF(INDEX(Recettes!$A$2:$O$5000,$B413,G$1)="","",INDEX(Recettes!$A$2:$O$5000,$B413,G$1)),"")</f>
        <v/>
      </c>
      <c r="H413" s="11" t="str" cm="1">
        <f t="array" aca="1" ref="H413" ca="1">IF(AND($A413&lt;&gt;"",$A413&lt;&gt;"fin"),IF(INDEX(Recettes!$A$2:$O$5000,$B413,H$1)="","",INDEX(Recettes!$A$2:$O$5000,$B413,H$1)),"")</f>
        <v/>
      </c>
      <c r="I413" t="str" cm="1">
        <f t="array" aca="1" ref="I413" ca="1">IF(AND($A413&lt;&gt;"",$A413&lt;&gt;"fin"),IF(INDEX(Recettes!$A$2:$O$5000,$B413,I$1)="","",INDEX(Recettes!$A$2:$O$5000,$B413,I$1)),"")</f>
        <v/>
      </c>
      <c r="J413" s="81" t="str" cm="1">
        <f t="array" aca="1" ref="J413" ca="1">IF(AND($A413&lt;&gt;"",$A413&lt;&gt;"fin"),IF(INDEX(Recettes!$A$2:$O$5000,$B413,J$1)="","",INDEX(Recettes!$A$2:$O$5000,$B413,J$1)),"")</f>
        <v/>
      </c>
      <c r="K413" s="81" t="str" cm="1">
        <f t="array" aca="1" ref="K413" ca="1">IF(AND($A413&lt;&gt;"",$A413&lt;&gt;"fin"),IF(INDEX(Recettes!$A$2:$T$5000,$B413,K$1)="","",INDEX(Recettes!$A$2:$T$5000,$B413,K$1)),"")</f>
        <v/>
      </c>
      <c r="L413" s="81" t="str" cm="1">
        <f t="array" aca="1" ref="L413" ca="1">IF(AND($A413&lt;&gt;"",$A413&lt;&gt;"fin"),IF(INDEX(Recettes!$A$2:$T$5000,$B413,L$1)="","",INDEX(Recettes!$A$2:$T$5000,$B413,L$1)),"")</f>
        <v/>
      </c>
      <c r="M413" s="81" t="str" cm="1">
        <f t="array" aca="1" ref="M413" ca="1">IF(AND($A413&lt;&gt;"",$A413&lt;&gt;"fin"),IF(INDEX(Recettes!$A$2:$T$5000,$B413,M$1)="","",INDEX(Recettes!$A$2:$T$5000,$B413,M$1)),"")</f>
        <v/>
      </c>
      <c r="N413" s="81" t="str" cm="1">
        <f t="array" aca="1" ref="N413" ca="1">IF(AND($A413&lt;&gt;"",$A413&lt;&gt;"fin"),IF(INDEX(Recettes!$A$2:$T$5000,$B413,N$1)="","",INDEX(Recettes!$A$2:$T$5000,$B413,N$1)),"")</f>
        <v/>
      </c>
      <c r="O413" s="81" t="str" cm="1">
        <f t="array" aca="1" ref="O413" ca="1">IF(AND($A413&lt;&gt;"",$A413&lt;&gt;"fin"),IF(INDEX(Recettes!$A$2:$T$5000,$B413,O$1)="","",INDEX(Recettes!$A$2:$T$5000,$B413,O$1)),"")</f>
        <v/>
      </c>
      <c r="P413" s="81" t="str" cm="1">
        <f t="array" aca="1" ref="P413" ca="1">IF(AND($A413&lt;&gt;"",$A413&lt;&gt;"fin"),IF(INDEX(Recettes!$A$2:$T$5000,$B413,P$1)="","",INDEX(Recettes!$A$2:$T$5000,$B413,P$1)),"")</f>
        <v/>
      </c>
      <c r="Q413" s="81" t="str" cm="1">
        <f t="array" aca="1" ref="Q413" ca="1">IF(AND($A413&lt;&gt;"",$A413&lt;&gt;"fin"),IF(INDEX(Recettes!$A$2:$T$5000,$B413,Q$1)="","",INDEX(Recettes!$A$2:$T$5000,$B413,Q$1)),"")</f>
        <v/>
      </c>
      <c r="R413" s="81" t="str" cm="1">
        <f t="array" aca="1" ref="R413" ca="1">IF(AND($A413&lt;&gt;"",$A413&lt;&gt;"fin"),IF(INDEX(Recettes!$A$2:$T$5000,$B413,R$1)="","",INDEX(Recettes!$A$2:$T$5000,$B413,R$1)),"")</f>
        <v/>
      </c>
      <c r="S413" s="81" t="str" cm="1">
        <f t="array" aca="1" ref="S413" ca="1">IF(AND($A413&lt;&gt;"",$A413&lt;&gt;"fin"),IF(INDEX(Recettes!$A$2:$T$5000,$B413,S$1)="","",INDEX(Recettes!$A$2:$T$5000,$B413,S$1)),"")</f>
        <v/>
      </c>
      <c r="T413" s="81" t="str" cm="1">
        <f t="array" aca="1" ref="T413" ca="1">IF(AND($A413&lt;&gt;"",$A413&lt;&gt;"fin"),IF(INDEX(Recettes!$A$2:$T$5000,$B413,T$1)="","",INDEX(Recettes!$A$2:$T$5000,$B413,T$1)),"")</f>
        <v/>
      </c>
    </row>
    <row r="414" spans="1:20" x14ac:dyDescent="0.25">
      <c r="A414" t="str">
        <f ca="1">IF(OR(A413="",A413="fin"),"",IF(ISNA(MATCH($F$3,OFFSET(Recettes!$F$2:$F$5000,B413,0),0)),"fin",MATCH($F$3,OFFSET(Recettes!$F$2:$F$5000,B413,0),0)))</f>
        <v/>
      </c>
      <c r="B414" t="str">
        <f t="shared" ca="1" si="6"/>
        <v/>
      </c>
      <c r="D414" s="79" t="str" cm="1">
        <f t="array" aca="1" ref="D414" ca="1">IF(AND($A414&lt;&gt;"",$A414&lt;&gt;"fin"),IF(INDEX(Recettes!$A$2:$O$5000,$B414,D$1)="","",INDEX(Recettes!$A$2:$O$5000,$B414,D$1)),"")</f>
        <v/>
      </c>
      <c r="E414" t="str" cm="1">
        <f t="array" aca="1" ref="E414" ca="1">IF(AND($A414&lt;&gt;"",$A414&lt;&gt;"fin"),IF(INDEX(Recettes!$A$2:$O$5000,$B414,E$1)="","",INDEX(Recettes!$A$2:$O$5000,$B414,E$1)),"")</f>
        <v/>
      </c>
      <c r="F414" t="str" cm="1">
        <f t="array" aca="1" ref="F414" ca="1">IF(AND($A414&lt;&gt;"",$A414&lt;&gt;"fin"),IF(INDEX(Recettes!$A$2:$O$5000,$B414,F$1)="","",INDEX(Recettes!$A$2:$O$5000,$B414,F$1)),"")</f>
        <v/>
      </c>
      <c r="G414" s="13" t="str" cm="1">
        <f t="array" aca="1" ref="G414" ca="1">IF(AND($A414&lt;&gt;"",$A414&lt;&gt;"fin"),IF(INDEX(Recettes!$A$2:$O$5000,$B414,G$1)="","",INDEX(Recettes!$A$2:$O$5000,$B414,G$1)),"")</f>
        <v/>
      </c>
      <c r="H414" s="11" t="str" cm="1">
        <f t="array" aca="1" ref="H414" ca="1">IF(AND($A414&lt;&gt;"",$A414&lt;&gt;"fin"),IF(INDEX(Recettes!$A$2:$O$5000,$B414,H$1)="","",INDEX(Recettes!$A$2:$O$5000,$B414,H$1)),"")</f>
        <v/>
      </c>
      <c r="I414" t="str" cm="1">
        <f t="array" aca="1" ref="I414" ca="1">IF(AND($A414&lt;&gt;"",$A414&lt;&gt;"fin"),IF(INDEX(Recettes!$A$2:$O$5000,$B414,I$1)="","",INDEX(Recettes!$A$2:$O$5000,$B414,I$1)),"")</f>
        <v/>
      </c>
      <c r="J414" s="81" t="str" cm="1">
        <f t="array" aca="1" ref="J414" ca="1">IF(AND($A414&lt;&gt;"",$A414&lt;&gt;"fin"),IF(INDEX(Recettes!$A$2:$O$5000,$B414,J$1)="","",INDEX(Recettes!$A$2:$O$5000,$B414,J$1)),"")</f>
        <v/>
      </c>
      <c r="K414" s="81" t="str" cm="1">
        <f t="array" aca="1" ref="K414" ca="1">IF(AND($A414&lt;&gt;"",$A414&lt;&gt;"fin"),IF(INDEX(Recettes!$A$2:$T$5000,$B414,K$1)="","",INDEX(Recettes!$A$2:$T$5000,$B414,K$1)),"")</f>
        <v/>
      </c>
      <c r="L414" s="81" t="str" cm="1">
        <f t="array" aca="1" ref="L414" ca="1">IF(AND($A414&lt;&gt;"",$A414&lt;&gt;"fin"),IF(INDEX(Recettes!$A$2:$T$5000,$B414,L$1)="","",INDEX(Recettes!$A$2:$T$5000,$B414,L$1)),"")</f>
        <v/>
      </c>
      <c r="M414" s="81" t="str" cm="1">
        <f t="array" aca="1" ref="M414" ca="1">IF(AND($A414&lt;&gt;"",$A414&lt;&gt;"fin"),IF(INDEX(Recettes!$A$2:$T$5000,$B414,M$1)="","",INDEX(Recettes!$A$2:$T$5000,$B414,M$1)),"")</f>
        <v/>
      </c>
      <c r="N414" s="81" t="str" cm="1">
        <f t="array" aca="1" ref="N414" ca="1">IF(AND($A414&lt;&gt;"",$A414&lt;&gt;"fin"),IF(INDEX(Recettes!$A$2:$T$5000,$B414,N$1)="","",INDEX(Recettes!$A$2:$T$5000,$B414,N$1)),"")</f>
        <v/>
      </c>
      <c r="O414" s="81" t="str" cm="1">
        <f t="array" aca="1" ref="O414" ca="1">IF(AND($A414&lt;&gt;"",$A414&lt;&gt;"fin"),IF(INDEX(Recettes!$A$2:$T$5000,$B414,O$1)="","",INDEX(Recettes!$A$2:$T$5000,$B414,O$1)),"")</f>
        <v/>
      </c>
      <c r="P414" s="81" t="str" cm="1">
        <f t="array" aca="1" ref="P414" ca="1">IF(AND($A414&lt;&gt;"",$A414&lt;&gt;"fin"),IF(INDEX(Recettes!$A$2:$T$5000,$B414,P$1)="","",INDEX(Recettes!$A$2:$T$5000,$B414,P$1)),"")</f>
        <v/>
      </c>
      <c r="Q414" s="81" t="str" cm="1">
        <f t="array" aca="1" ref="Q414" ca="1">IF(AND($A414&lt;&gt;"",$A414&lt;&gt;"fin"),IF(INDEX(Recettes!$A$2:$T$5000,$B414,Q$1)="","",INDEX(Recettes!$A$2:$T$5000,$B414,Q$1)),"")</f>
        <v/>
      </c>
      <c r="R414" s="81" t="str" cm="1">
        <f t="array" aca="1" ref="R414" ca="1">IF(AND($A414&lt;&gt;"",$A414&lt;&gt;"fin"),IF(INDEX(Recettes!$A$2:$T$5000,$B414,R$1)="","",INDEX(Recettes!$A$2:$T$5000,$B414,R$1)),"")</f>
        <v/>
      </c>
      <c r="S414" s="81" t="str" cm="1">
        <f t="array" aca="1" ref="S414" ca="1">IF(AND($A414&lt;&gt;"",$A414&lt;&gt;"fin"),IF(INDEX(Recettes!$A$2:$T$5000,$B414,S$1)="","",INDEX(Recettes!$A$2:$T$5000,$B414,S$1)),"")</f>
        <v/>
      </c>
      <c r="T414" s="81" t="str" cm="1">
        <f t="array" aca="1" ref="T414" ca="1">IF(AND($A414&lt;&gt;"",$A414&lt;&gt;"fin"),IF(INDEX(Recettes!$A$2:$T$5000,$B414,T$1)="","",INDEX(Recettes!$A$2:$T$5000,$B414,T$1)),"")</f>
        <v/>
      </c>
    </row>
    <row r="415" spans="1:20" x14ac:dyDescent="0.25">
      <c r="A415" t="str">
        <f ca="1">IF(OR(A414="",A414="fin"),"",IF(ISNA(MATCH($F$3,OFFSET(Recettes!$F$2:$F$5000,B414,0),0)),"fin",MATCH($F$3,OFFSET(Recettes!$F$2:$F$5000,B414,0),0)))</f>
        <v/>
      </c>
      <c r="B415" t="str">
        <f t="shared" ca="1" si="6"/>
        <v/>
      </c>
      <c r="D415" s="79" t="str" cm="1">
        <f t="array" aca="1" ref="D415" ca="1">IF(AND($A415&lt;&gt;"",$A415&lt;&gt;"fin"),IF(INDEX(Recettes!$A$2:$O$5000,$B415,D$1)="","",INDEX(Recettes!$A$2:$O$5000,$B415,D$1)),"")</f>
        <v/>
      </c>
      <c r="E415" t="str" cm="1">
        <f t="array" aca="1" ref="E415" ca="1">IF(AND($A415&lt;&gt;"",$A415&lt;&gt;"fin"),IF(INDEX(Recettes!$A$2:$O$5000,$B415,E$1)="","",INDEX(Recettes!$A$2:$O$5000,$B415,E$1)),"")</f>
        <v/>
      </c>
      <c r="F415" t="str" cm="1">
        <f t="array" aca="1" ref="F415" ca="1">IF(AND($A415&lt;&gt;"",$A415&lt;&gt;"fin"),IF(INDEX(Recettes!$A$2:$O$5000,$B415,F$1)="","",INDEX(Recettes!$A$2:$O$5000,$B415,F$1)),"")</f>
        <v/>
      </c>
      <c r="G415" s="13" t="str" cm="1">
        <f t="array" aca="1" ref="G415" ca="1">IF(AND($A415&lt;&gt;"",$A415&lt;&gt;"fin"),IF(INDEX(Recettes!$A$2:$O$5000,$B415,G$1)="","",INDEX(Recettes!$A$2:$O$5000,$B415,G$1)),"")</f>
        <v/>
      </c>
      <c r="H415" s="11" t="str" cm="1">
        <f t="array" aca="1" ref="H415" ca="1">IF(AND($A415&lt;&gt;"",$A415&lt;&gt;"fin"),IF(INDEX(Recettes!$A$2:$O$5000,$B415,H$1)="","",INDEX(Recettes!$A$2:$O$5000,$B415,H$1)),"")</f>
        <v/>
      </c>
      <c r="I415" t="str" cm="1">
        <f t="array" aca="1" ref="I415" ca="1">IF(AND($A415&lt;&gt;"",$A415&lt;&gt;"fin"),IF(INDEX(Recettes!$A$2:$O$5000,$B415,I$1)="","",INDEX(Recettes!$A$2:$O$5000,$B415,I$1)),"")</f>
        <v/>
      </c>
      <c r="J415" s="81" t="str" cm="1">
        <f t="array" aca="1" ref="J415" ca="1">IF(AND($A415&lt;&gt;"",$A415&lt;&gt;"fin"),IF(INDEX(Recettes!$A$2:$O$5000,$B415,J$1)="","",INDEX(Recettes!$A$2:$O$5000,$B415,J$1)),"")</f>
        <v/>
      </c>
      <c r="K415" s="81" t="str" cm="1">
        <f t="array" aca="1" ref="K415" ca="1">IF(AND($A415&lt;&gt;"",$A415&lt;&gt;"fin"),IF(INDEX(Recettes!$A$2:$T$5000,$B415,K$1)="","",INDEX(Recettes!$A$2:$T$5000,$B415,K$1)),"")</f>
        <v/>
      </c>
      <c r="L415" s="81" t="str" cm="1">
        <f t="array" aca="1" ref="L415" ca="1">IF(AND($A415&lt;&gt;"",$A415&lt;&gt;"fin"),IF(INDEX(Recettes!$A$2:$T$5000,$B415,L$1)="","",INDEX(Recettes!$A$2:$T$5000,$B415,L$1)),"")</f>
        <v/>
      </c>
      <c r="M415" s="81" t="str" cm="1">
        <f t="array" aca="1" ref="M415" ca="1">IF(AND($A415&lt;&gt;"",$A415&lt;&gt;"fin"),IF(INDEX(Recettes!$A$2:$T$5000,$B415,M$1)="","",INDEX(Recettes!$A$2:$T$5000,$B415,M$1)),"")</f>
        <v/>
      </c>
      <c r="N415" s="81" t="str" cm="1">
        <f t="array" aca="1" ref="N415" ca="1">IF(AND($A415&lt;&gt;"",$A415&lt;&gt;"fin"),IF(INDEX(Recettes!$A$2:$T$5000,$B415,N$1)="","",INDEX(Recettes!$A$2:$T$5000,$B415,N$1)),"")</f>
        <v/>
      </c>
      <c r="O415" s="81" t="str" cm="1">
        <f t="array" aca="1" ref="O415" ca="1">IF(AND($A415&lt;&gt;"",$A415&lt;&gt;"fin"),IF(INDEX(Recettes!$A$2:$T$5000,$B415,O$1)="","",INDEX(Recettes!$A$2:$T$5000,$B415,O$1)),"")</f>
        <v/>
      </c>
      <c r="P415" s="81" t="str" cm="1">
        <f t="array" aca="1" ref="P415" ca="1">IF(AND($A415&lt;&gt;"",$A415&lt;&gt;"fin"),IF(INDEX(Recettes!$A$2:$T$5000,$B415,P$1)="","",INDEX(Recettes!$A$2:$T$5000,$B415,P$1)),"")</f>
        <v/>
      </c>
      <c r="Q415" s="81" t="str" cm="1">
        <f t="array" aca="1" ref="Q415" ca="1">IF(AND($A415&lt;&gt;"",$A415&lt;&gt;"fin"),IF(INDEX(Recettes!$A$2:$T$5000,$B415,Q$1)="","",INDEX(Recettes!$A$2:$T$5000,$B415,Q$1)),"")</f>
        <v/>
      </c>
      <c r="R415" s="81" t="str" cm="1">
        <f t="array" aca="1" ref="R415" ca="1">IF(AND($A415&lt;&gt;"",$A415&lt;&gt;"fin"),IF(INDEX(Recettes!$A$2:$T$5000,$B415,R$1)="","",INDEX(Recettes!$A$2:$T$5000,$B415,R$1)),"")</f>
        <v/>
      </c>
      <c r="S415" s="81" t="str" cm="1">
        <f t="array" aca="1" ref="S415" ca="1">IF(AND($A415&lt;&gt;"",$A415&lt;&gt;"fin"),IF(INDEX(Recettes!$A$2:$T$5000,$B415,S$1)="","",INDEX(Recettes!$A$2:$T$5000,$B415,S$1)),"")</f>
        <v/>
      </c>
      <c r="T415" s="81" t="str" cm="1">
        <f t="array" aca="1" ref="T415" ca="1">IF(AND($A415&lt;&gt;"",$A415&lt;&gt;"fin"),IF(INDEX(Recettes!$A$2:$T$5000,$B415,T$1)="","",INDEX(Recettes!$A$2:$T$5000,$B415,T$1)),"")</f>
        <v/>
      </c>
    </row>
    <row r="416" spans="1:20" x14ac:dyDescent="0.25">
      <c r="A416" t="str">
        <f ca="1">IF(OR(A415="",A415="fin"),"",IF(ISNA(MATCH($F$3,OFFSET(Recettes!$F$2:$F$5000,B415,0),0)),"fin",MATCH($F$3,OFFSET(Recettes!$F$2:$F$5000,B415,0),0)))</f>
        <v/>
      </c>
      <c r="B416" t="str">
        <f t="shared" ca="1" si="6"/>
        <v/>
      </c>
      <c r="D416" s="79" t="str" cm="1">
        <f t="array" aca="1" ref="D416" ca="1">IF(AND($A416&lt;&gt;"",$A416&lt;&gt;"fin"),IF(INDEX(Recettes!$A$2:$O$5000,$B416,D$1)="","",INDEX(Recettes!$A$2:$O$5000,$B416,D$1)),"")</f>
        <v/>
      </c>
      <c r="E416" t="str" cm="1">
        <f t="array" aca="1" ref="E416" ca="1">IF(AND($A416&lt;&gt;"",$A416&lt;&gt;"fin"),IF(INDEX(Recettes!$A$2:$O$5000,$B416,E$1)="","",INDEX(Recettes!$A$2:$O$5000,$B416,E$1)),"")</f>
        <v/>
      </c>
      <c r="F416" t="str" cm="1">
        <f t="array" aca="1" ref="F416" ca="1">IF(AND($A416&lt;&gt;"",$A416&lt;&gt;"fin"),IF(INDEX(Recettes!$A$2:$O$5000,$B416,F$1)="","",INDEX(Recettes!$A$2:$O$5000,$B416,F$1)),"")</f>
        <v/>
      </c>
      <c r="G416" s="13" t="str" cm="1">
        <f t="array" aca="1" ref="G416" ca="1">IF(AND($A416&lt;&gt;"",$A416&lt;&gt;"fin"),IF(INDEX(Recettes!$A$2:$O$5000,$B416,G$1)="","",INDEX(Recettes!$A$2:$O$5000,$B416,G$1)),"")</f>
        <v/>
      </c>
      <c r="H416" s="11" t="str" cm="1">
        <f t="array" aca="1" ref="H416" ca="1">IF(AND($A416&lt;&gt;"",$A416&lt;&gt;"fin"),IF(INDEX(Recettes!$A$2:$O$5000,$B416,H$1)="","",INDEX(Recettes!$A$2:$O$5000,$B416,H$1)),"")</f>
        <v/>
      </c>
      <c r="I416" t="str" cm="1">
        <f t="array" aca="1" ref="I416" ca="1">IF(AND($A416&lt;&gt;"",$A416&lt;&gt;"fin"),IF(INDEX(Recettes!$A$2:$O$5000,$B416,I$1)="","",INDEX(Recettes!$A$2:$O$5000,$B416,I$1)),"")</f>
        <v/>
      </c>
      <c r="J416" s="81" t="str" cm="1">
        <f t="array" aca="1" ref="J416" ca="1">IF(AND($A416&lt;&gt;"",$A416&lt;&gt;"fin"),IF(INDEX(Recettes!$A$2:$O$5000,$B416,J$1)="","",INDEX(Recettes!$A$2:$O$5000,$B416,J$1)),"")</f>
        <v/>
      </c>
      <c r="K416" s="81" t="str" cm="1">
        <f t="array" aca="1" ref="K416" ca="1">IF(AND($A416&lt;&gt;"",$A416&lt;&gt;"fin"),IF(INDEX(Recettes!$A$2:$T$5000,$B416,K$1)="","",INDEX(Recettes!$A$2:$T$5000,$B416,K$1)),"")</f>
        <v/>
      </c>
      <c r="L416" s="81" t="str" cm="1">
        <f t="array" aca="1" ref="L416" ca="1">IF(AND($A416&lt;&gt;"",$A416&lt;&gt;"fin"),IF(INDEX(Recettes!$A$2:$T$5000,$B416,L$1)="","",INDEX(Recettes!$A$2:$T$5000,$B416,L$1)),"")</f>
        <v/>
      </c>
      <c r="M416" s="81" t="str" cm="1">
        <f t="array" aca="1" ref="M416" ca="1">IF(AND($A416&lt;&gt;"",$A416&lt;&gt;"fin"),IF(INDEX(Recettes!$A$2:$T$5000,$B416,M$1)="","",INDEX(Recettes!$A$2:$T$5000,$B416,M$1)),"")</f>
        <v/>
      </c>
      <c r="N416" s="81" t="str" cm="1">
        <f t="array" aca="1" ref="N416" ca="1">IF(AND($A416&lt;&gt;"",$A416&lt;&gt;"fin"),IF(INDEX(Recettes!$A$2:$T$5000,$B416,N$1)="","",INDEX(Recettes!$A$2:$T$5000,$B416,N$1)),"")</f>
        <v/>
      </c>
      <c r="O416" s="81" t="str" cm="1">
        <f t="array" aca="1" ref="O416" ca="1">IF(AND($A416&lt;&gt;"",$A416&lt;&gt;"fin"),IF(INDEX(Recettes!$A$2:$T$5000,$B416,O$1)="","",INDEX(Recettes!$A$2:$T$5000,$B416,O$1)),"")</f>
        <v/>
      </c>
      <c r="P416" s="81" t="str" cm="1">
        <f t="array" aca="1" ref="P416" ca="1">IF(AND($A416&lt;&gt;"",$A416&lt;&gt;"fin"),IF(INDEX(Recettes!$A$2:$T$5000,$B416,P$1)="","",INDEX(Recettes!$A$2:$T$5000,$B416,P$1)),"")</f>
        <v/>
      </c>
      <c r="Q416" s="81" t="str" cm="1">
        <f t="array" aca="1" ref="Q416" ca="1">IF(AND($A416&lt;&gt;"",$A416&lt;&gt;"fin"),IF(INDEX(Recettes!$A$2:$T$5000,$B416,Q$1)="","",INDEX(Recettes!$A$2:$T$5000,$B416,Q$1)),"")</f>
        <v/>
      </c>
      <c r="R416" s="81" t="str" cm="1">
        <f t="array" aca="1" ref="R416" ca="1">IF(AND($A416&lt;&gt;"",$A416&lt;&gt;"fin"),IF(INDEX(Recettes!$A$2:$T$5000,$B416,R$1)="","",INDEX(Recettes!$A$2:$T$5000,$B416,R$1)),"")</f>
        <v/>
      </c>
      <c r="S416" s="81" t="str" cm="1">
        <f t="array" aca="1" ref="S416" ca="1">IF(AND($A416&lt;&gt;"",$A416&lt;&gt;"fin"),IF(INDEX(Recettes!$A$2:$T$5000,$B416,S$1)="","",INDEX(Recettes!$A$2:$T$5000,$B416,S$1)),"")</f>
        <v/>
      </c>
      <c r="T416" s="81" t="str" cm="1">
        <f t="array" aca="1" ref="T416" ca="1">IF(AND($A416&lt;&gt;"",$A416&lt;&gt;"fin"),IF(INDEX(Recettes!$A$2:$T$5000,$B416,T$1)="","",INDEX(Recettes!$A$2:$T$5000,$B416,T$1)),"")</f>
        <v/>
      </c>
    </row>
    <row r="417" spans="1:20" x14ac:dyDescent="0.25">
      <c r="A417" t="str">
        <f ca="1">IF(OR(A416="",A416="fin"),"",IF(ISNA(MATCH($F$3,OFFSET(Recettes!$F$2:$F$5000,B416,0),0)),"fin",MATCH($F$3,OFFSET(Recettes!$F$2:$F$5000,B416,0),0)))</f>
        <v/>
      </c>
      <c r="B417" t="str">
        <f t="shared" ca="1" si="6"/>
        <v/>
      </c>
      <c r="D417" s="79" t="str" cm="1">
        <f t="array" aca="1" ref="D417" ca="1">IF(AND($A417&lt;&gt;"",$A417&lt;&gt;"fin"),IF(INDEX(Recettes!$A$2:$O$5000,$B417,D$1)="","",INDEX(Recettes!$A$2:$O$5000,$B417,D$1)),"")</f>
        <v/>
      </c>
      <c r="E417" t="str" cm="1">
        <f t="array" aca="1" ref="E417" ca="1">IF(AND($A417&lt;&gt;"",$A417&lt;&gt;"fin"),IF(INDEX(Recettes!$A$2:$O$5000,$B417,E$1)="","",INDEX(Recettes!$A$2:$O$5000,$B417,E$1)),"")</f>
        <v/>
      </c>
      <c r="F417" t="str" cm="1">
        <f t="array" aca="1" ref="F417" ca="1">IF(AND($A417&lt;&gt;"",$A417&lt;&gt;"fin"),IF(INDEX(Recettes!$A$2:$O$5000,$B417,F$1)="","",INDEX(Recettes!$A$2:$O$5000,$B417,F$1)),"")</f>
        <v/>
      </c>
      <c r="G417" s="13" t="str" cm="1">
        <f t="array" aca="1" ref="G417" ca="1">IF(AND($A417&lt;&gt;"",$A417&lt;&gt;"fin"),IF(INDEX(Recettes!$A$2:$O$5000,$B417,G$1)="","",INDEX(Recettes!$A$2:$O$5000,$B417,G$1)),"")</f>
        <v/>
      </c>
      <c r="H417" s="11" t="str" cm="1">
        <f t="array" aca="1" ref="H417" ca="1">IF(AND($A417&lt;&gt;"",$A417&lt;&gt;"fin"),IF(INDEX(Recettes!$A$2:$O$5000,$B417,H$1)="","",INDEX(Recettes!$A$2:$O$5000,$B417,H$1)),"")</f>
        <v/>
      </c>
      <c r="I417" t="str" cm="1">
        <f t="array" aca="1" ref="I417" ca="1">IF(AND($A417&lt;&gt;"",$A417&lt;&gt;"fin"),IF(INDEX(Recettes!$A$2:$O$5000,$B417,I$1)="","",INDEX(Recettes!$A$2:$O$5000,$B417,I$1)),"")</f>
        <v/>
      </c>
      <c r="J417" s="81" t="str" cm="1">
        <f t="array" aca="1" ref="J417" ca="1">IF(AND($A417&lt;&gt;"",$A417&lt;&gt;"fin"),IF(INDEX(Recettes!$A$2:$O$5000,$B417,J$1)="","",INDEX(Recettes!$A$2:$O$5000,$B417,J$1)),"")</f>
        <v/>
      </c>
      <c r="K417" s="81" t="str" cm="1">
        <f t="array" aca="1" ref="K417" ca="1">IF(AND($A417&lt;&gt;"",$A417&lt;&gt;"fin"),IF(INDEX(Recettes!$A$2:$T$5000,$B417,K$1)="","",INDEX(Recettes!$A$2:$T$5000,$B417,K$1)),"")</f>
        <v/>
      </c>
      <c r="L417" s="81" t="str" cm="1">
        <f t="array" aca="1" ref="L417" ca="1">IF(AND($A417&lt;&gt;"",$A417&lt;&gt;"fin"),IF(INDEX(Recettes!$A$2:$T$5000,$B417,L$1)="","",INDEX(Recettes!$A$2:$T$5000,$B417,L$1)),"")</f>
        <v/>
      </c>
      <c r="M417" s="81" t="str" cm="1">
        <f t="array" aca="1" ref="M417" ca="1">IF(AND($A417&lt;&gt;"",$A417&lt;&gt;"fin"),IF(INDEX(Recettes!$A$2:$T$5000,$B417,M$1)="","",INDEX(Recettes!$A$2:$T$5000,$B417,M$1)),"")</f>
        <v/>
      </c>
      <c r="N417" s="81" t="str" cm="1">
        <f t="array" aca="1" ref="N417" ca="1">IF(AND($A417&lt;&gt;"",$A417&lt;&gt;"fin"),IF(INDEX(Recettes!$A$2:$T$5000,$B417,N$1)="","",INDEX(Recettes!$A$2:$T$5000,$B417,N$1)),"")</f>
        <v/>
      </c>
      <c r="O417" s="81" t="str" cm="1">
        <f t="array" aca="1" ref="O417" ca="1">IF(AND($A417&lt;&gt;"",$A417&lt;&gt;"fin"),IF(INDEX(Recettes!$A$2:$T$5000,$B417,O$1)="","",INDEX(Recettes!$A$2:$T$5000,$B417,O$1)),"")</f>
        <v/>
      </c>
      <c r="P417" s="81" t="str" cm="1">
        <f t="array" aca="1" ref="P417" ca="1">IF(AND($A417&lt;&gt;"",$A417&lt;&gt;"fin"),IF(INDEX(Recettes!$A$2:$T$5000,$B417,P$1)="","",INDEX(Recettes!$A$2:$T$5000,$B417,P$1)),"")</f>
        <v/>
      </c>
      <c r="Q417" s="81" t="str" cm="1">
        <f t="array" aca="1" ref="Q417" ca="1">IF(AND($A417&lt;&gt;"",$A417&lt;&gt;"fin"),IF(INDEX(Recettes!$A$2:$T$5000,$B417,Q$1)="","",INDEX(Recettes!$A$2:$T$5000,$B417,Q$1)),"")</f>
        <v/>
      </c>
      <c r="R417" s="81" t="str" cm="1">
        <f t="array" aca="1" ref="R417" ca="1">IF(AND($A417&lt;&gt;"",$A417&lt;&gt;"fin"),IF(INDEX(Recettes!$A$2:$T$5000,$B417,R$1)="","",INDEX(Recettes!$A$2:$T$5000,$B417,R$1)),"")</f>
        <v/>
      </c>
      <c r="S417" s="81" t="str" cm="1">
        <f t="array" aca="1" ref="S417" ca="1">IF(AND($A417&lt;&gt;"",$A417&lt;&gt;"fin"),IF(INDEX(Recettes!$A$2:$T$5000,$B417,S$1)="","",INDEX(Recettes!$A$2:$T$5000,$B417,S$1)),"")</f>
        <v/>
      </c>
      <c r="T417" s="81" t="str" cm="1">
        <f t="array" aca="1" ref="T417" ca="1">IF(AND($A417&lt;&gt;"",$A417&lt;&gt;"fin"),IF(INDEX(Recettes!$A$2:$T$5000,$B417,T$1)="","",INDEX(Recettes!$A$2:$T$5000,$B417,T$1)),"")</f>
        <v/>
      </c>
    </row>
    <row r="418" spans="1:20" x14ac:dyDescent="0.25">
      <c r="A418" t="str">
        <f ca="1">IF(OR(A417="",A417="fin"),"",IF(ISNA(MATCH($F$3,OFFSET(Recettes!$F$2:$F$5000,B417,0),0)),"fin",MATCH($F$3,OFFSET(Recettes!$F$2:$F$5000,B417,0),0)))</f>
        <v/>
      </c>
      <c r="B418" t="str">
        <f t="shared" ca="1" si="6"/>
        <v/>
      </c>
      <c r="D418" s="79" t="str" cm="1">
        <f t="array" aca="1" ref="D418" ca="1">IF(AND($A418&lt;&gt;"",$A418&lt;&gt;"fin"),IF(INDEX(Recettes!$A$2:$O$5000,$B418,D$1)="","",INDEX(Recettes!$A$2:$O$5000,$B418,D$1)),"")</f>
        <v/>
      </c>
      <c r="E418" t="str" cm="1">
        <f t="array" aca="1" ref="E418" ca="1">IF(AND($A418&lt;&gt;"",$A418&lt;&gt;"fin"),IF(INDEX(Recettes!$A$2:$O$5000,$B418,E$1)="","",INDEX(Recettes!$A$2:$O$5000,$B418,E$1)),"")</f>
        <v/>
      </c>
      <c r="F418" t="str" cm="1">
        <f t="array" aca="1" ref="F418" ca="1">IF(AND($A418&lt;&gt;"",$A418&lt;&gt;"fin"),IF(INDEX(Recettes!$A$2:$O$5000,$B418,F$1)="","",INDEX(Recettes!$A$2:$O$5000,$B418,F$1)),"")</f>
        <v/>
      </c>
      <c r="G418" s="13" t="str" cm="1">
        <f t="array" aca="1" ref="G418" ca="1">IF(AND($A418&lt;&gt;"",$A418&lt;&gt;"fin"),IF(INDEX(Recettes!$A$2:$O$5000,$B418,G$1)="","",INDEX(Recettes!$A$2:$O$5000,$B418,G$1)),"")</f>
        <v/>
      </c>
      <c r="H418" s="11" t="str" cm="1">
        <f t="array" aca="1" ref="H418" ca="1">IF(AND($A418&lt;&gt;"",$A418&lt;&gt;"fin"),IF(INDEX(Recettes!$A$2:$O$5000,$B418,H$1)="","",INDEX(Recettes!$A$2:$O$5000,$B418,H$1)),"")</f>
        <v/>
      </c>
      <c r="I418" t="str" cm="1">
        <f t="array" aca="1" ref="I418" ca="1">IF(AND($A418&lt;&gt;"",$A418&lt;&gt;"fin"),IF(INDEX(Recettes!$A$2:$O$5000,$B418,I$1)="","",INDEX(Recettes!$A$2:$O$5000,$B418,I$1)),"")</f>
        <v/>
      </c>
      <c r="J418" s="81" t="str" cm="1">
        <f t="array" aca="1" ref="J418" ca="1">IF(AND($A418&lt;&gt;"",$A418&lt;&gt;"fin"),IF(INDEX(Recettes!$A$2:$O$5000,$B418,J$1)="","",INDEX(Recettes!$A$2:$O$5000,$B418,J$1)),"")</f>
        <v/>
      </c>
      <c r="K418" s="81" t="str" cm="1">
        <f t="array" aca="1" ref="K418" ca="1">IF(AND($A418&lt;&gt;"",$A418&lt;&gt;"fin"),IF(INDEX(Recettes!$A$2:$T$5000,$B418,K$1)="","",INDEX(Recettes!$A$2:$T$5000,$B418,K$1)),"")</f>
        <v/>
      </c>
      <c r="L418" s="81" t="str" cm="1">
        <f t="array" aca="1" ref="L418" ca="1">IF(AND($A418&lt;&gt;"",$A418&lt;&gt;"fin"),IF(INDEX(Recettes!$A$2:$T$5000,$B418,L$1)="","",INDEX(Recettes!$A$2:$T$5000,$B418,L$1)),"")</f>
        <v/>
      </c>
      <c r="M418" s="81" t="str" cm="1">
        <f t="array" aca="1" ref="M418" ca="1">IF(AND($A418&lt;&gt;"",$A418&lt;&gt;"fin"),IF(INDEX(Recettes!$A$2:$T$5000,$B418,M$1)="","",INDEX(Recettes!$A$2:$T$5000,$B418,M$1)),"")</f>
        <v/>
      </c>
      <c r="N418" s="81" t="str" cm="1">
        <f t="array" aca="1" ref="N418" ca="1">IF(AND($A418&lt;&gt;"",$A418&lt;&gt;"fin"),IF(INDEX(Recettes!$A$2:$T$5000,$B418,N$1)="","",INDEX(Recettes!$A$2:$T$5000,$B418,N$1)),"")</f>
        <v/>
      </c>
      <c r="O418" s="81" t="str" cm="1">
        <f t="array" aca="1" ref="O418" ca="1">IF(AND($A418&lt;&gt;"",$A418&lt;&gt;"fin"),IF(INDEX(Recettes!$A$2:$T$5000,$B418,O$1)="","",INDEX(Recettes!$A$2:$T$5000,$B418,O$1)),"")</f>
        <v/>
      </c>
      <c r="P418" s="81" t="str" cm="1">
        <f t="array" aca="1" ref="P418" ca="1">IF(AND($A418&lt;&gt;"",$A418&lt;&gt;"fin"),IF(INDEX(Recettes!$A$2:$T$5000,$B418,P$1)="","",INDEX(Recettes!$A$2:$T$5000,$B418,P$1)),"")</f>
        <v/>
      </c>
      <c r="Q418" s="81" t="str" cm="1">
        <f t="array" aca="1" ref="Q418" ca="1">IF(AND($A418&lt;&gt;"",$A418&lt;&gt;"fin"),IF(INDEX(Recettes!$A$2:$T$5000,$B418,Q$1)="","",INDEX(Recettes!$A$2:$T$5000,$B418,Q$1)),"")</f>
        <v/>
      </c>
      <c r="R418" s="81" t="str" cm="1">
        <f t="array" aca="1" ref="R418" ca="1">IF(AND($A418&lt;&gt;"",$A418&lt;&gt;"fin"),IF(INDEX(Recettes!$A$2:$T$5000,$B418,R$1)="","",INDEX(Recettes!$A$2:$T$5000,$B418,R$1)),"")</f>
        <v/>
      </c>
      <c r="S418" s="81" t="str" cm="1">
        <f t="array" aca="1" ref="S418" ca="1">IF(AND($A418&lt;&gt;"",$A418&lt;&gt;"fin"),IF(INDEX(Recettes!$A$2:$T$5000,$B418,S$1)="","",INDEX(Recettes!$A$2:$T$5000,$B418,S$1)),"")</f>
        <v/>
      </c>
      <c r="T418" s="81" t="str" cm="1">
        <f t="array" aca="1" ref="T418" ca="1">IF(AND($A418&lt;&gt;"",$A418&lt;&gt;"fin"),IF(INDEX(Recettes!$A$2:$T$5000,$B418,T$1)="","",INDEX(Recettes!$A$2:$T$5000,$B418,T$1)),"")</f>
        <v/>
      </c>
    </row>
    <row r="419" spans="1:20" x14ac:dyDescent="0.25">
      <c r="A419" t="str">
        <f ca="1">IF(OR(A418="",A418="fin"),"",IF(ISNA(MATCH($F$3,OFFSET(Recettes!$F$2:$F$5000,B418,0),0)),"fin",MATCH($F$3,OFFSET(Recettes!$F$2:$F$5000,B418,0),0)))</f>
        <v/>
      </c>
      <c r="B419" t="str">
        <f t="shared" ca="1" si="6"/>
        <v/>
      </c>
      <c r="D419" s="79" t="str" cm="1">
        <f t="array" aca="1" ref="D419" ca="1">IF(AND($A419&lt;&gt;"",$A419&lt;&gt;"fin"),IF(INDEX(Recettes!$A$2:$O$5000,$B419,D$1)="","",INDEX(Recettes!$A$2:$O$5000,$B419,D$1)),"")</f>
        <v/>
      </c>
      <c r="E419" t="str" cm="1">
        <f t="array" aca="1" ref="E419" ca="1">IF(AND($A419&lt;&gt;"",$A419&lt;&gt;"fin"),IF(INDEX(Recettes!$A$2:$O$5000,$B419,E$1)="","",INDEX(Recettes!$A$2:$O$5000,$B419,E$1)),"")</f>
        <v/>
      </c>
      <c r="F419" t="str" cm="1">
        <f t="array" aca="1" ref="F419" ca="1">IF(AND($A419&lt;&gt;"",$A419&lt;&gt;"fin"),IF(INDEX(Recettes!$A$2:$O$5000,$B419,F$1)="","",INDEX(Recettes!$A$2:$O$5000,$B419,F$1)),"")</f>
        <v/>
      </c>
      <c r="G419" s="13" t="str" cm="1">
        <f t="array" aca="1" ref="G419" ca="1">IF(AND($A419&lt;&gt;"",$A419&lt;&gt;"fin"),IF(INDEX(Recettes!$A$2:$O$5000,$B419,G$1)="","",INDEX(Recettes!$A$2:$O$5000,$B419,G$1)),"")</f>
        <v/>
      </c>
      <c r="H419" s="11" t="str" cm="1">
        <f t="array" aca="1" ref="H419" ca="1">IF(AND($A419&lt;&gt;"",$A419&lt;&gt;"fin"),IF(INDEX(Recettes!$A$2:$O$5000,$B419,H$1)="","",INDEX(Recettes!$A$2:$O$5000,$B419,H$1)),"")</f>
        <v/>
      </c>
      <c r="I419" t="str" cm="1">
        <f t="array" aca="1" ref="I419" ca="1">IF(AND($A419&lt;&gt;"",$A419&lt;&gt;"fin"),IF(INDEX(Recettes!$A$2:$O$5000,$B419,I$1)="","",INDEX(Recettes!$A$2:$O$5000,$B419,I$1)),"")</f>
        <v/>
      </c>
      <c r="J419" s="81" t="str" cm="1">
        <f t="array" aca="1" ref="J419" ca="1">IF(AND($A419&lt;&gt;"",$A419&lt;&gt;"fin"),IF(INDEX(Recettes!$A$2:$O$5000,$B419,J$1)="","",INDEX(Recettes!$A$2:$O$5000,$B419,J$1)),"")</f>
        <v/>
      </c>
      <c r="K419" s="81" t="str" cm="1">
        <f t="array" aca="1" ref="K419" ca="1">IF(AND($A419&lt;&gt;"",$A419&lt;&gt;"fin"),IF(INDEX(Recettes!$A$2:$T$5000,$B419,K$1)="","",INDEX(Recettes!$A$2:$T$5000,$B419,K$1)),"")</f>
        <v/>
      </c>
      <c r="L419" s="81" t="str" cm="1">
        <f t="array" aca="1" ref="L419" ca="1">IF(AND($A419&lt;&gt;"",$A419&lt;&gt;"fin"),IF(INDEX(Recettes!$A$2:$T$5000,$B419,L$1)="","",INDEX(Recettes!$A$2:$T$5000,$B419,L$1)),"")</f>
        <v/>
      </c>
      <c r="M419" s="81" t="str" cm="1">
        <f t="array" aca="1" ref="M419" ca="1">IF(AND($A419&lt;&gt;"",$A419&lt;&gt;"fin"),IF(INDEX(Recettes!$A$2:$T$5000,$B419,M$1)="","",INDEX(Recettes!$A$2:$T$5000,$B419,M$1)),"")</f>
        <v/>
      </c>
      <c r="N419" s="81" t="str" cm="1">
        <f t="array" aca="1" ref="N419" ca="1">IF(AND($A419&lt;&gt;"",$A419&lt;&gt;"fin"),IF(INDEX(Recettes!$A$2:$T$5000,$B419,N$1)="","",INDEX(Recettes!$A$2:$T$5000,$B419,N$1)),"")</f>
        <v/>
      </c>
      <c r="O419" s="81" t="str" cm="1">
        <f t="array" aca="1" ref="O419" ca="1">IF(AND($A419&lt;&gt;"",$A419&lt;&gt;"fin"),IF(INDEX(Recettes!$A$2:$T$5000,$B419,O$1)="","",INDEX(Recettes!$A$2:$T$5000,$B419,O$1)),"")</f>
        <v/>
      </c>
      <c r="P419" s="81" t="str" cm="1">
        <f t="array" aca="1" ref="P419" ca="1">IF(AND($A419&lt;&gt;"",$A419&lt;&gt;"fin"),IF(INDEX(Recettes!$A$2:$T$5000,$B419,P$1)="","",INDEX(Recettes!$A$2:$T$5000,$B419,P$1)),"")</f>
        <v/>
      </c>
      <c r="Q419" s="81" t="str" cm="1">
        <f t="array" aca="1" ref="Q419" ca="1">IF(AND($A419&lt;&gt;"",$A419&lt;&gt;"fin"),IF(INDEX(Recettes!$A$2:$T$5000,$B419,Q$1)="","",INDEX(Recettes!$A$2:$T$5000,$B419,Q$1)),"")</f>
        <v/>
      </c>
      <c r="R419" s="81" t="str" cm="1">
        <f t="array" aca="1" ref="R419" ca="1">IF(AND($A419&lt;&gt;"",$A419&lt;&gt;"fin"),IF(INDEX(Recettes!$A$2:$T$5000,$B419,R$1)="","",INDEX(Recettes!$A$2:$T$5000,$B419,R$1)),"")</f>
        <v/>
      </c>
      <c r="S419" s="81" t="str" cm="1">
        <f t="array" aca="1" ref="S419" ca="1">IF(AND($A419&lt;&gt;"",$A419&lt;&gt;"fin"),IF(INDEX(Recettes!$A$2:$T$5000,$B419,S$1)="","",INDEX(Recettes!$A$2:$T$5000,$B419,S$1)),"")</f>
        <v/>
      </c>
      <c r="T419" s="81" t="str" cm="1">
        <f t="array" aca="1" ref="T419" ca="1">IF(AND($A419&lt;&gt;"",$A419&lt;&gt;"fin"),IF(INDEX(Recettes!$A$2:$T$5000,$B419,T$1)="","",INDEX(Recettes!$A$2:$T$5000,$B419,T$1)),"")</f>
        <v/>
      </c>
    </row>
    <row r="420" spans="1:20" x14ac:dyDescent="0.25">
      <c r="A420" t="str">
        <f ca="1">IF(OR(A419="",A419="fin"),"",IF(ISNA(MATCH($F$3,OFFSET(Recettes!$F$2:$F$5000,B419,0),0)),"fin",MATCH($F$3,OFFSET(Recettes!$F$2:$F$5000,B419,0),0)))</f>
        <v/>
      </c>
      <c r="B420" t="str">
        <f t="shared" ca="1" si="6"/>
        <v/>
      </c>
      <c r="D420" s="79" t="str" cm="1">
        <f t="array" aca="1" ref="D420" ca="1">IF(AND($A420&lt;&gt;"",$A420&lt;&gt;"fin"),IF(INDEX(Recettes!$A$2:$O$5000,$B420,D$1)="","",INDEX(Recettes!$A$2:$O$5000,$B420,D$1)),"")</f>
        <v/>
      </c>
      <c r="E420" t="str" cm="1">
        <f t="array" aca="1" ref="E420" ca="1">IF(AND($A420&lt;&gt;"",$A420&lt;&gt;"fin"),IF(INDEX(Recettes!$A$2:$O$5000,$B420,E$1)="","",INDEX(Recettes!$A$2:$O$5000,$B420,E$1)),"")</f>
        <v/>
      </c>
      <c r="F420" t="str" cm="1">
        <f t="array" aca="1" ref="F420" ca="1">IF(AND($A420&lt;&gt;"",$A420&lt;&gt;"fin"),IF(INDEX(Recettes!$A$2:$O$5000,$B420,F$1)="","",INDEX(Recettes!$A$2:$O$5000,$B420,F$1)),"")</f>
        <v/>
      </c>
      <c r="G420" s="13" t="str" cm="1">
        <f t="array" aca="1" ref="G420" ca="1">IF(AND($A420&lt;&gt;"",$A420&lt;&gt;"fin"),IF(INDEX(Recettes!$A$2:$O$5000,$B420,G$1)="","",INDEX(Recettes!$A$2:$O$5000,$B420,G$1)),"")</f>
        <v/>
      </c>
      <c r="H420" s="11" t="str" cm="1">
        <f t="array" aca="1" ref="H420" ca="1">IF(AND($A420&lt;&gt;"",$A420&lt;&gt;"fin"),IF(INDEX(Recettes!$A$2:$O$5000,$B420,H$1)="","",INDEX(Recettes!$A$2:$O$5000,$B420,H$1)),"")</f>
        <v/>
      </c>
      <c r="I420" t="str" cm="1">
        <f t="array" aca="1" ref="I420" ca="1">IF(AND($A420&lt;&gt;"",$A420&lt;&gt;"fin"),IF(INDEX(Recettes!$A$2:$O$5000,$B420,I$1)="","",INDEX(Recettes!$A$2:$O$5000,$B420,I$1)),"")</f>
        <v/>
      </c>
      <c r="J420" s="81" t="str" cm="1">
        <f t="array" aca="1" ref="J420" ca="1">IF(AND($A420&lt;&gt;"",$A420&lt;&gt;"fin"),IF(INDEX(Recettes!$A$2:$O$5000,$B420,J$1)="","",INDEX(Recettes!$A$2:$O$5000,$B420,J$1)),"")</f>
        <v/>
      </c>
      <c r="K420" s="81" t="str" cm="1">
        <f t="array" aca="1" ref="K420" ca="1">IF(AND($A420&lt;&gt;"",$A420&lt;&gt;"fin"),IF(INDEX(Recettes!$A$2:$T$5000,$B420,K$1)="","",INDEX(Recettes!$A$2:$T$5000,$B420,K$1)),"")</f>
        <v/>
      </c>
      <c r="L420" s="81" t="str" cm="1">
        <f t="array" aca="1" ref="L420" ca="1">IF(AND($A420&lt;&gt;"",$A420&lt;&gt;"fin"),IF(INDEX(Recettes!$A$2:$T$5000,$B420,L$1)="","",INDEX(Recettes!$A$2:$T$5000,$B420,L$1)),"")</f>
        <v/>
      </c>
      <c r="M420" s="81" t="str" cm="1">
        <f t="array" aca="1" ref="M420" ca="1">IF(AND($A420&lt;&gt;"",$A420&lt;&gt;"fin"),IF(INDEX(Recettes!$A$2:$T$5000,$B420,M$1)="","",INDEX(Recettes!$A$2:$T$5000,$B420,M$1)),"")</f>
        <v/>
      </c>
      <c r="N420" s="81" t="str" cm="1">
        <f t="array" aca="1" ref="N420" ca="1">IF(AND($A420&lt;&gt;"",$A420&lt;&gt;"fin"),IF(INDEX(Recettes!$A$2:$T$5000,$B420,N$1)="","",INDEX(Recettes!$A$2:$T$5000,$B420,N$1)),"")</f>
        <v/>
      </c>
      <c r="O420" s="81" t="str" cm="1">
        <f t="array" aca="1" ref="O420" ca="1">IF(AND($A420&lt;&gt;"",$A420&lt;&gt;"fin"),IF(INDEX(Recettes!$A$2:$T$5000,$B420,O$1)="","",INDEX(Recettes!$A$2:$T$5000,$B420,O$1)),"")</f>
        <v/>
      </c>
      <c r="P420" s="81" t="str" cm="1">
        <f t="array" aca="1" ref="P420" ca="1">IF(AND($A420&lt;&gt;"",$A420&lt;&gt;"fin"),IF(INDEX(Recettes!$A$2:$T$5000,$B420,P$1)="","",INDEX(Recettes!$A$2:$T$5000,$B420,P$1)),"")</f>
        <v/>
      </c>
      <c r="Q420" s="81" t="str" cm="1">
        <f t="array" aca="1" ref="Q420" ca="1">IF(AND($A420&lt;&gt;"",$A420&lt;&gt;"fin"),IF(INDEX(Recettes!$A$2:$T$5000,$B420,Q$1)="","",INDEX(Recettes!$A$2:$T$5000,$B420,Q$1)),"")</f>
        <v/>
      </c>
      <c r="R420" s="81" t="str" cm="1">
        <f t="array" aca="1" ref="R420" ca="1">IF(AND($A420&lt;&gt;"",$A420&lt;&gt;"fin"),IF(INDEX(Recettes!$A$2:$T$5000,$B420,R$1)="","",INDEX(Recettes!$A$2:$T$5000,$B420,R$1)),"")</f>
        <v/>
      </c>
      <c r="S420" s="81" t="str" cm="1">
        <f t="array" aca="1" ref="S420" ca="1">IF(AND($A420&lt;&gt;"",$A420&lt;&gt;"fin"),IF(INDEX(Recettes!$A$2:$T$5000,$B420,S$1)="","",INDEX(Recettes!$A$2:$T$5000,$B420,S$1)),"")</f>
        <v/>
      </c>
      <c r="T420" s="81" t="str" cm="1">
        <f t="array" aca="1" ref="T420" ca="1">IF(AND($A420&lt;&gt;"",$A420&lt;&gt;"fin"),IF(INDEX(Recettes!$A$2:$T$5000,$B420,T$1)="","",INDEX(Recettes!$A$2:$T$5000,$B420,T$1)),"")</f>
        <v/>
      </c>
    </row>
    <row r="421" spans="1:20" x14ac:dyDescent="0.25">
      <c r="A421" t="str">
        <f ca="1">IF(OR(A420="",A420="fin"),"",IF(ISNA(MATCH($F$3,OFFSET(Recettes!$F$2:$F$5000,B420,0),0)),"fin",MATCH($F$3,OFFSET(Recettes!$F$2:$F$5000,B420,0),0)))</f>
        <v/>
      </c>
      <c r="B421" t="str">
        <f t="shared" ca="1" si="6"/>
        <v/>
      </c>
      <c r="D421" s="79" t="str" cm="1">
        <f t="array" aca="1" ref="D421" ca="1">IF(AND($A421&lt;&gt;"",$A421&lt;&gt;"fin"),IF(INDEX(Recettes!$A$2:$O$5000,$B421,D$1)="","",INDEX(Recettes!$A$2:$O$5000,$B421,D$1)),"")</f>
        <v/>
      </c>
      <c r="E421" t="str" cm="1">
        <f t="array" aca="1" ref="E421" ca="1">IF(AND($A421&lt;&gt;"",$A421&lt;&gt;"fin"),IF(INDEX(Recettes!$A$2:$O$5000,$B421,E$1)="","",INDEX(Recettes!$A$2:$O$5000,$B421,E$1)),"")</f>
        <v/>
      </c>
      <c r="F421" t="str" cm="1">
        <f t="array" aca="1" ref="F421" ca="1">IF(AND($A421&lt;&gt;"",$A421&lt;&gt;"fin"),IF(INDEX(Recettes!$A$2:$O$5000,$B421,F$1)="","",INDEX(Recettes!$A$2:$O$5000,$B421,F$1)),"")</f>
        <v/>
      </c>
      <c r="G421" s="13" t="str" cm="1">
        <f t="array" aca="1" ref="G421" ca="1">IF(AND($A421&lt;&gt;"",$A421&lt;&gt;"fin"),IF(INDEX(Recettes!$A$2:$O$5000,$B421,G$1)="","",INDEX(Recettes!$A$2:$O$5000,$B421,G$1)),"")</f>
        <v/>
      </c>
      <c r="H421" s="11" t="str" cm="1">
        <f t="array" aca="1" ref="H421" ca="1">IF(AND($A421&lt;&gt;"",$A421&lt;&gt;"fin"),IF(INDEX(Recettes!$A$2:$O$5000,$B421,H$1)="","",INDEX(Recettes!$A$2:$O$5000,$B421,H$1)),"")</f>
        <v/>
      </c>
      <c r="I421" t="str" cm="1">
        <f t="array" aca="1" ref="I421" ca="1">IF(AND($A421&lt;&gt;"",$A421&lt;&gt;"fin"),IF(INDEX(Recettes!$A$2:$O$5000,$B421,I$1)="","",INDEX(Recettes!$A$2:$O$5000,$B421,I$1)),"")</f>
        <v/>
      </c>
      <c r="J421" s="81" t="str" cm="1">
        <f t="array" aca="1" ref="J421" ca="1">IF(AND($A421&lt;&gt;"",$A421&lt;&gt;"fin"),IF(INDEX(Recettes!$A$2:$O$5000,$B421,J$1)="","",INDEX(Recettes!$A$2:$O$5000,$B421,J$1)),"")</f>
        <v/>
      </c>
      <c r="K421" s="81" t="str" cm="1">
        <f t="array" aca="1" ref="K421" ca="1">IF(AND($A421&lt;&gt;"",$A421&lt;&gt;"fin"),IF(INDEX(Recettes!$A$2:$T$5000,$B421,K$1)="","",INDEX(Recettes!$A$2:$T$5000,$B421,K$1)),"")</f>
        <v/>
      </c>
      <c r="L421" s="81" t="str" cm="1">
        <f t="array" aca="1" ref="L421" ca="1">IF(AND($A421&lt;&gt;"",$A421&lt;&gt;"fin"),IF(INDEX(Recettes!$A$2:$T$5000,$B421,L$1)="","",INDEX(Recettes!$A$2:$T$5000,$B421,L$1)),"")</f>
        <v/>
      </c>
      <c r="M421" s="81" t="str" cm="1">
        <f t="array" aca="1" ref="M421" ca="1">IF(AND($A421&lt;&gt;"",$A421&lt;&gt;"fin"),IF(INDEX(Recettes!$A$2:$T$5000,$B421,M$1)="","",INDEX(Recettes!$A$2:$T$5000,$B421,M$1)),"")</f>
        <v/>
      </c>
      <c r="N421" s="81" t="str" cm="1">
        <f t="array" aca="1" ref="N421" ca="1">IF(AND($A421&lt;&gt;"",$A421&lt;&gt;"fin"),IF(INDEX(Recettes!$A$2:$T$5000,$B421,N$1)="","",INDEX(Recettes!$A$2:$T$5000,$B421,N$1)),"")</f>
        <v/>
      </c>
      <c r="O421" s="81" t="str" cm="1">
        <f t="array" aca="1" ref="O421" ca="1">IF(AND($A421&lt;&gt;"",$A421&lt;&gt;"fin"),IF(INDEX(Recettes!$A$2:$T$5000,$B421,O$1)="","",INDEX(Recettes!$A$2:$T$5000,$B421,O$1)),"")</f>
        <v/>
      </c>
      <c r="P421" s="81" t="str" cm="1">
        <f t="array" aca="1" ref="P421" ca="1">IF(AND($A421&lt;&gt;"",$A421&lt;&gt;"fin"),IF(INDEX(Recettes!$A$2:$T$5000,$B421,P$1)="","",INDEX(Recettes!$A$2:$T$5000,$B421,P$1)),"")</f>
        <v/>
      </c>
      <c r="Q421" s="81" t="str" cm="1">
        <f t="array" aca="1" ref="Q421" ca="1">IF(AND($A421&lt;&gt;"",$A421&lt;&gt;"fin"),IF(INDEX(Recettes!$A$2:$T$5000,$B421,Q$1)="","",INDEX(Recettes!$A$2:$T$5000,$B421,Q$1)),"")</f>
        <v/>
      </c>
      <c r="R421" s="81" t="str" cm="1">
        <f t="array" aca="1" ref="R421" ca="1">IF(AND($A421&lt;&gt;"",$A421&lt;&gt;"fin"),IF(INDEX(Recettes!$A$2:$T$5000,$B421,R$1)="","",INDEX(Recettes!$A$2:$T$5000,$B421,R$1)),"")</f>
        <v/>
      </c>
      <c r="S421" s="81" t="str" cm="1">
        <f t="array" aca="1" ref="S421" ca="1">IF(AND($A421&lt;&gt;"",$A421&lt;&gt;"fin"),IF(INDEX(Recettes!$A$2:$T$5000,$B421,S$1)="","",INDEX(Recettes!$A$2:$T$5000,$B421,S$1)),"")</f>
        <v/>
      </c>
      <c r="T421" s="81" t="str" cm="1">
        <f t="array" aca="1" ref="T421" ca="1">IF(AND($A421&lt;&gt;"",$A421&lt;&gt;"fin"),IF(INDEX(Recettes!$A$2:$T$5000,$B421,T$1)="","",INDEX(Recettes!$A$2:$T$5000,$B421,T$1)),"")</f>
        <v/>
      </c>
    </row>
    <row r="422" spans="1:20" x14ac:dyDescent="0.25">
      <c r="A422" t="str">
        <f ca="1">IF(OR(A421="",A421="fin"),"",IF(ISNA(MATCH($F$3,OFFSET(Recettes!$F$2:$F$5000,B421,0),0)),"fin",MATCH($F$3,OFFSET(Recettes!$F$2:$F$5000,B421,0),0)))</f>
        <v/>
      </c>
      <c r="B422" t="str">
        <f t="shared" ca="1" si="6"/>
        <v/>
      </c>
      <c r="D422" s="79" t="str" cm="1">
        <f t="array" aca="1" ref="D422" ca="1">IF(AND($A422&lt;&gt;"",$A422&lt;&gt;"fin"),IF(INDEX(Recettes!$A$2:$O$5000,$B422,D$1)="","",INDEX(Recettes!$A$2:$O$5000,$B422,D$1)),"")</f>
        <v/>
      </c>
      <c r="E422" t="str" cm="1">
        <f t="array" aca="1" ref="E422" ca="1">IF(AND($A422&lt;&gt;"",$A422&lt;&gt;"fin"),IF(INDEX(Recettes!$A$2:$O$5000,$B422,E$1)="","",INDEX(Recettes!$A$2:$O$5000,$B422,E$1)),"")</f>
        <v/>
      </c>
      <c r="F422" t="str" cm="1">
        <f t="array" aca="1" ref="F422" ca="1">IF(AND($A422&lt;&gt;"",$A422&lt;&gt;"fin"),IF(INDEX(Recettes!$A$2:$O$5000,$B422,F$1)="","",INDEX(Recettes!$A$2:$O$5000,$B422,F$1)),"")</f>
        <v/>
      </c>
      <c r="G422" s="13" t="str" cm="1">
        <f t="array" aca="1" ref="G422" ca="1">IF(AND($A422&lt;&gt;"",$A422&lt;&gt;"fin"),IF(INDEX(Recettes!$A$2:$O$5000,$B422,G$1)="","",INDEX(Recettes!$A$2:$O$5000,$B422,G$1)),"")</f>
        <v/>
      </c>
      <c r="H422" s="11" t="str" cm="1">
        <f t="array" aca="1" ref="H422" ca="1">IF(AND($A422&lt;&gt;"",$A422&lt;&gt;"fin"),IF(INDEX(Recettes!$A$2:$O$5000,$B422,H$1)="","",INDEX(Recettes!$A$2:$O$5000,$B422,H$1)),"")</f>
        <v/>
      </c>
      <c r="I422" t="str" cm="1">
        <f t="array" aca="1" ref="I422" ca="1">IF(AND($A422&lt;&gt;"",$A422&lt;&gt;"fin"),IF(INDEX(Recettes!$A$2:$O$5000,$B422,I$1)="","",INDEX(Recettes!$A$2:$O$5000,$B422,I$1)),"")</f>
        <v/>
      </c>
      <c r="J422" s="81" t="str" cm="1">
        <f t="array" aca="1" ref="J422" ca="1">IF(AND($A422&lt;&gt;"",$A422&lt;&gt;"fin"),IF(INDEX(Recettes!$A$2:$O$5000,$B422,J$1)="","",INDEX(Recettes!$A$2:$O$5000,$B422,J$1)),"")</f>
        <v/>
      </c>
      <c r="K422" s="81" t="str" cm="1">
        <f t="array" aca="1" ref="K422" ca="1">IF(AND($A422&lt;&gt;"",$A422&lt;&gt;"fin"),IF(INDEX(Recettes!$A$2:$T$5000,$B422,K$1)="","",INDEX(Recettes!$A$2:$T$5000,$B422,K$1)),"")</f>
        <v/>
      </c>
      <c r="L422" s="81" t="str" cm="1">
        <f t="array" aca="1" ref="L422" ca="1">IF(AND($A422&lt;&gt;"",$A422&lt;&gt;"fin"),IF(INDEX(Recettes!$A$2:$T$5000,$B422,L$1)="","",INDEX(Recettes!$A$2:$T$5000,$B422,L$1)),"")</f>
        <v/>
      </c>
      <c r="M422" s="81" t="str" cm="1">
        <f t="array" aca="1" ref="M422" ca="1">IF(AND($A422&lt;&gt;"",$A422&lt;&gt;"fin"),IF(INDEX(Recettes!$A$2:$T$5000,$B422,M$1)="","",INDEX(Recettes!$A$2:$T$5000,$B422,M$1)),"")</f>
        <v/>
      </c>
      <c r="N422" s="81" t="str" cm="1">
        <f t="array" aca="1" ref="N422" ca="1">IF(AND($A422&lt;&gt;"",$A422&lt;&gt;"fin"),IF(INDEX(Recettes!$A$2:$T$5000,$B422,N$1)="","",INDEX(Recettes!$A$2:$T$5000,$B422,N$1)),"")</f>
        <v/>
      </c>
      <c r="O422" s="81" t="str" cm="1">
        <f t="array" aca="1" ref="O422" ca="1">IF(AND($A422&lt;&gt;"",$A422&lt;&gt;"fin"),IF(INDEX(Recettes!$A$2:$T$5000,$B422,O$1)="","",INDEX(Recettes!$A$2:$T$5000,$B422,O$1)),"")</f>
        <v/>
      </c>
      <c r="P422" s="81" t="str" cm="1">
        <f t="array" aca="1" ref="P422" ca="1">IF(AND($A422&lt;&gt;"",$A422&lt;&gt;"fin"),IF(INDEX(Recettes!$A$2:$T$5000,$B422,P$1)="","",INDEX(Recettes!$A$2:$T$5000,$B422,P$1)),"")</f>
        <v/>
      </c>
      <c r="Q422" s="81" t="str" cm="1">
        <f t="array" aca="1" ref="Q422" ca="1">IF(AND($A422&lt;&gt;"",$A422&lt;&gt;"fin"),IF(INDEX(Recettes!$A$2:$T$5000,$B422,Q$1)="","",INDEX(Recettes!$A$2:$T$5000,$B422,Q$1)),"")</f>
        <v/>
      </c>
      <c r="R422" s="81" t="str" cm="1">
        <f t="array" aca="1" ref="R422" ca="1">IF(AND($A422&lt;&gt;"",$A422&lt;&gt;"fin"),IF(INDEX(Recettes!$A$2:$T$5000,$B422,R$1)="","",INDEX(Recettes!$A$2:$T$5000,$B422,R$1)),"")</f>
        <v/>
      </c>
      <c r="S422" s="81" t="str" cm="1">
        <f t="array" aca="1" ref="S422" ca="1">IF(AND($A422&lt;&gt;"",$A422&lt;&gt;"fin"),IF(INDEX(Recettes!$A$2:$T$5000,$B422,S$1)="","",INDEX(Recettes!$A$2:$T$5000,$B422,S$1)),"")</f>
        <v/>
      </c>
      <c r="T422" s="81" t="str" cm="1">
        <f t="array" aca="1" ref="T422" ca="1">IF(AND($A422&lt;&gt;"",$A422&lt;&gt;"fin"),IF(INDEX(Recettes!$A$2:$T$5000,$B422,T$1)="","",INDEX(Recettes!$A$2:$T$5000,$B422,T$1)),"")</f>
        <v/>
      </c>
    </row>
    <row r="423" spans="1:20" x14ac:dyDescent="0.25">
      <c r="A423" t="str">
        <f ca="1">IF(OR(A422="",A422="fin"),"",IF(ISNA(MATCH($F$3,OFFSET(Recettes!$F$2:$F$5000,B422,0),0)),"fin",MATCH($F$3,OFFSET(Recettes!$F$2:$F$5000,B422,0),0)))</f>
        <v/>
      </c>
      <c r="B423" t="str">
        <f t="shared" ca="1" si="6"/>
        <v/>
      </c>
      <c r="D423" s="79" t="str" cm="1">
        <f t="array" aca="1" ref="D423" ca="1">IF(AND($A423&lt;&gt;"",$A423&lt;&gt;"fin"),IF(INDEX(Recettes!$A$2:$O$5000,$B423,D$1)="","",INDEX(Recettes!$A$2:$O$5000,$B423,D$1)),"")</f>
        <v/>
      </c>
      <c r="E423" t="str" cm="1">
        <f t="array" aca="1" ref="E423" ca="1">IF(AND($A423&lt;&gt;"",$A423&lt;&gt;"fin"),IF(INDEX(Recettes!$A$2:$O$5000,$B423,E$1)="","",INDEX(Recettes!$A$2:$O$5000,$B423,E$1)),"")</f>
        <v/>
      </c>
      <c r="F423" t="str" cm="1">
        <f t="array" aca="1" ref="F423" ca="1">IF(AND($A423&lt;&gt;"",$A423&lt;&gt;"fin"),IF(INDEX(Recettes!$A$2:$O$5000,$B423,F$1)="","",INDEX(Recettes!$A$2:$O$5000,$B423,F$1)),"")</f>
        <v/>
      </c>
      <c r="G423" s="13" t="str" cm="1">
        <f t="array" aca="1" ref="G423" ca="1">IF(AND($A423&lt;&gt;"",$A423&lt;&gt;"fin"),IF(INDEX(Recettes!$A$2:$O$5000,$B423,G$1)="","",INDEX(Recettes!$A$2:$O$5000,$B423,G$1)),"")</f>
        <v/>
      </c>
      <c r="H423" s="11" t="str" cm="1">
        <f t="array" aca="1" ref="H423" ca="1">IF(AND($A423&lt;&gt;"",$A423&lt;&gt;"fin"),IF(INDEX(Recettes!$A$2:$O$5000,$B423,H$1)="","",INDEX(Recettes!$A$2:$O$5000,$B423,H$1)),"")</f>
        <v/>
      </c>
      <c r="I423" t="str" cm="1">
        <f t="array" aca="1" ref="I423" ca="1">IF(AND($A423&lt;&gt;"",$A423&lt;&gt;"fin"),IF(INDEX(Recettes!$A$2:$O$5000,$B423,I$1)="","",INDEX(Recettes!$A$2:$O$5000,$B423,I$1)),"")</f>
        <v/>
      </c>
      <c r="J423" s="81" t="str" cm="1">
        <f t="array" aca="1" ref="J423" ca="1">IF(AND($A423&lt;&gt;"",$A423&lt;&gt;"fin"),IF(INDEX(Recettes!$A$2:$O$5000,$B423,J$1)="","",INDEX(Recettes!$A$2:$O$5000,$B423,J$1)),"")</f>
        <v/>
      </c>
      <c r="K423" s="81" t="str" cm="1">
        <f t="array" aca="1" ref="K423" ca="1">IF(AND($A423&lt;&gt;"",$A423&lt;&gt;"fin"),IF(INDEX(Recettes!$A$2:$T$5000,$B423,K$1)="","",INDEX(Recettes!$A$2:$T$5000,$B423,K$1)),"")</f>
        <v/>
      </c>
      <c r="L423" s="81" t="str" cm="1">
        <f t="array" aca="1" ref="L423" ca="1">IF(AND($A423&lt;&gt;"",$A423&lt;&gt;"fin"),IF(INDEX(Recettes!$A$2:$T$5000,$B423,L$1)="","",INDEX(Recettes!$A$2:$T$5000,$B423,L$1)),"")</f>
        <v/>
      </c>
      <c r="M423" s="81" t="str" cm="1">
        <f t="array" aca="1" ref="M423" ca="1">IF(AND($A423&lt;&gt;"",$A423&lt;&gt;"fin"),IF(INDEX(Recettes!$A$2:$T$5000,$B423,M$1)="","",INDEX(Recettes!$A$2:$T$5000,$B423,M$1)),"")</f>
        <v/>
      </c>
      <c r="N423" s="81" t="str" cm="1">
        <f t="array" aca="1" ref="N423" ca="1">IF(AND($A423&lt;&gt;"",$A423&lt;&gt;"fin"),IF(INDEX(Recettes!$A$2:$T$5000,$B423,N$1)="","",INDEX(Recettes!$A$2:$T$5000,$B423,N$1)),"")</f>
        <v/>
      </c>
      <c r="O423" s="81" t="str" cm="1">
        <f t="array" aca="1" ref="O423" ca="1">IF(AND($A423&lt;&gt;"",$A423&lt;&gt;"fin"),IF(INDEX(Recettes!$A$2:$T$5000,$B423,O$1)="","",INDEX(Recettes!$A$2:$T$5000,$B423,O$1)),"")</f>
        <v/>
      </c>
      <c r="P423" s="81" t="str" cm="1">
        <f t="array" aca="1" ref="P423" ca="1">IF(AND($A423&lt;&gt;"",$A423&lt;&gt;"fin"),IF(INDEX(Recettes!$A$2:$T$5000,$B423,P$1)="","",INDEX(Recettes!$A$2:$T$5000,$B423,P$1)),"")</f>
        <v/>
      </c>
      <c r="Q423" s="81" t="str" cm="1">
        <f t="array" aca="1" ref="Q423" ca="1">IF(AND($A423&lt;&gt;"",$A423&lt;&gt;"fin"),IF(INDEX(Recettes!$A$2:$T$5000,$B423,Q$1)="","",INDEX(Recettes!$A$2:$T$5000,$B423,Q$1)),"")</f>
        <v/>
      </c>
      <c r="R423" s="81" t="str" cm="1">
        <f t="array" aca="1" ref="R423" ca="1">IF(AND($A423&lt;&gt;"",$A423&lt;&gt;"fin"),IF(INDEX(Recettes!$A$2:$T$5000,$B423,R$1)="","",INDEX(Recettes!$A$2:$T$5000,$B423,R$1)),"")</f>
        <v/>
      </c>
      <c r="S423" s="81" t="str" cm="1">
        <f t="array" aca="1" ref="S423" ca="1">IF(AND($A423&lt;&gt;"",$A423&lt;&gt;"fin"),IF(INDEX(Recettes!$A$2:$T$5000,$B423,S$1)="","",INDEX(Recettes!$A$2:$T$5000,$B423,S$1)),"")</f>
        <v/>
      </c>
      <c r="T423" s="81" t="str" cm="1">
        <f t="array" aca="1" ref="T423" ca="1">IF(AND($A423&lt;&gt;"",$A423&lt;&gt;"fin"),IF(INDEX(Recettes!$A$2:$T$5000,$B423,T$1)="","",INDEX(Recettes!$A$2:$T$5000,$B423,T$1)),"")</f>
        <v/>
      </c>
    </row>
    <row r="424" spans="1:20" x14ac:dyDescent="0.25">
      <c r="A424" t="str">
        <f ca="1">IF(OR(A423="",A423="fin"),"",IF(ISNA(MATCH($F$3,OFFSET(Recettes!$F$2:$F$5000,B423,0),0)),"fin",MATCH($F$3,OFFSET(Recettes!$F$2:$F$5000,B423,0),0)))</f>
        <v/>
      </c>
      <c r="B424" t="str">
        <f t="shared" ca="1" si="6"/>
        <v/>
      </c>
      <c r="D424" s="79" t="str" cm="1">
        <f t="array" aca="1" ref="D424" ca="1">IF(AND($A424&lt;&gt;"",$A424&lt;&gt;"fin"),IF(INDEX(Recettes!$A$2:$O$5000,$B424,D$1)="","",INDEX(Recettes!$A$2:$O$5000,$B424,D$1)),"")</f>
        <v/>
      </c>
      <c r="E424" t="str" cm="1">
        <f t="array" aca="1" ref="E424" ca="1">IF(AND($A424&lt;&gt;"",$A424&lt;&gt;"fin"),IF(INDEX(Recettes!$A$2:$O$5000,$B424,E$1)="","",INDEX(Recettes!$A$2:$O$5000,$B424,E$1)),"")</f>
        <v/>
      </c>
      <c r="F424" t="str" cm="1">
        <f t="array" aca="1" ref="F424" ca="1">IF(AND($A424&lt;&gt;"",$A424&lt;&gt;"fin"),IF(INDEX(Recettes!$A$2:$O$5000,$B424,F$1)="","",INDEX(Recettes!$A$2:$O$5000,$B424,F$1)),"")</f>
        <v/>
      </c>
      <c r="G424" s="13" t="str" cm="1">
        <f t="array" aca="1" ref="G424" ca="1">IF(AND($A424&lt;&gt;"",$A424&lt;&gt;"fin"),IF(INDEX(Recettes!$A$2:$O$5000,$B424,G$1)="","",INDEX(Recettes!$A$2:$O$5000,$B424,G$1)),"")</f>
        <v/>
      </c>
      <c r="H424" s="11" t="str" cm="1">
        <f t="array" aca="1" ref="H424" ca="1">IF(AND($A424&lt;&gt;"",$A424&lt;&gt;"fin"),IF(INDEX(Recettes!$A$2:$O$5000,$B424,H$1)="","",INDEX(Recettes!$A$2:$O$5000,$B424,H$1)),"")</f>
        <v/>
      </c>
      <c r="I424" t="str" cm="1">
        <f t="array" aca="1" ref="I424" ca="1">IF(AND($A424&lt;&gt;"",$A424&lt;&gt;"fin"),IF(INDEX(Recettes!$A$2:$O$5000,$B424,I$1)="","",INDEX(Recettes!$A$2:$O$5000,$B424,I$1)),"")</f>
        <v/>
      </c>
      <c r="J424" s="81" t="str" cm="1">
        <f t="array" aca="1" ref="J424" ca="1">IF(AND($A424&lt;&gt;"",$A424&lt;&gt;"fin"),IF(INDEX(Recettes!$A$2:$O$5000,$B424,J$1)="","",INDEX(Recettes!$A$2:$O$5000,$B424,J$1)),"")</f>
        <v/>
      </c>
      <c r="K424" s="81" t="str" cm="1">
        <f t="array" aca="1" ref="K424" ca="1">IF(AND($A424&lt;&gt;"",$A424&lt;&gt;"fin"),IF(INDEX(Recettes!$A$2:$T$5000,$B424,K$1)="","",INDEX(Recettes!$A$2:$T$5000,$B424,K$1)),"")</f>
        <v/>
      </c>
      <c r="L424" s="81" t="str" cm="1">
        <f t="array" aca="1" ref="L424" ca="1">IF(AND($A424&lt;&gt;"",$A424&lt;&gt;"fin"),IF(INDEX(Recettes!$A$2:$T$5000,$B424,L$1)="","",INDEX(Recettes!$A$2:$T$5000,$B424,L$1)),"")</f>
        <v/>
      </c>
      <c r="M424" s="81" t="str" cm="1">
        <f t="array" aca="1" ref="M424" ca="1">IF(AND($A424&lt;&gt;"",$A424&lt;&gt;"fin"),IF(INDEX(Recettes!$A$2:$T$5000,$B424,M$1)="","",INDEX(Recettes!$A$2:$T$5000,$B424,M$1)),"")</f>
        <v/>
      </c>
      <c r="N424" s="81" t="str" cm="1">
        <f t="array" aca="1" ref="N424" ca="1">IF(AND($A424&lt;&gt;"",$A424&lt;&gt;"fin"),IF(INDEX(Recettes!$A$2:$T$5000,$B424,N$1)="","",INDEX(Recettes!$A$2:$T$5000,$B424,N$1)),"")</f>
        <v/>
      </c>
      <c r="O424" s="81" t="str" cm="1">
        <f t="array" aca="1" ref="O424" ca="1">IF(AND($A424&lt;&gt;"",$A424&lt;&gt;"fin"),IF(INDEX(Recettes!$A$2:$T$5000,$B424,O$1)="","",INDEX(Recettes!$A$2:$T$5000,$B424,O$1)),"")</f>
        <v/>
      </c>
      <c r="P424" s="81" t="str" cm="1">
        <f t="array" aca="1" ref="P424" ca="1">IF(AND($A424&lt;&gt;"",$A424&lt;&gt;"fin"),IF(INDEX(Recettes!$A$2:$T$5000,$B424,P$1)="","",INDEX(Recettes!$A$2:$T$5000,$B424,P$1)),"")</f>
        <v/>
      </c>
      <c r="Q424" s="81" t="str" cm="1">
        <f t="array" aca="1" ref="Q424" ca="1">IF(AND($A424&lt;&gt;"",$A424&lt;&gt;"fin"),IF(INDEX(Recettes!$A$2:$T$5000,$B424,Q$1)="","",INDEX(Recettes!$A$2:$T$5000,$B424,Q$1)),"")</f>
        <v/>
      </c>
      <c r="R424" s="81" t="str" cm="1">
        <f t="array" aca="1" ref="R424" ca="1">IF(AND($A424&lt;&gt;"",$A424&lt;&gt;"fin"),IF(INDEX(Recettes!$A$2:$T$5000,$B424,R$1)="","",INDEX(Recettes!$A$2:$T$5000,$B424,R$1)),"")</f>
        <v/>
      </c>
      <c r="S424" s="81" t="str" cm="1">
        <f t="array" aca="1" ref="S424" ca="1">IF(AND($A424&lt;&gt;"",$A424&lt;&gt;"fin"),IF(INDEX(Recettes!$A$2:$T$5000,$B424,S$1)="","",INDEX(Recettes!$A$2:$T$5000,$B424,S$1)),"")</f>
        <v/>
      </c>
      <c r="T424" s="81" t="str" cm="1">
        <f t="array" aca="1" ref="T424" ca="1">IF(AND($A424&lt;&gt;"",$A424&lt;&gt;"fin"),IF(INDEX(Recettes!$A$2:$T$5000,$B424,T$1)="","",INDEX(Recettes!$A$2:$T$5000,$B424,T$1)),"")</f>
        <v/>
      </c>
    </row>
    <row r="425" spans="1:20" x14ac:dyDescent="0.25">
      <c r="A425" t="str">
        <f ca="1">IF(OR(A424="",A424="fin"),"",IF(ISNA(MATCH($F$3,OFFSET(Recettes!$F$2:$F$5000,B424,0),0)),"fin",MATCH($F$3,OFFSET(Recettes!$F$2:$F$5000,B424,0),0)))</f>
        <v/>
      </c>
      <c r="B425" t="str">
        <f t="shared" ca="1" si="6"/>
        <v/>
      </c>
      <c r="D425" s="79" t="str" cm="1">
        <f t="array" aca="1" ref="D425" ca="1">IF(AND($A425&lt;&gt;"",$A425&lt;&gt;"fin"),IF(INDEX(Recettes!$A$2:$O$5000,$B425,D$1)="","",INDEX(Recettes!$A$2:$O$5000,$B425,D$1)),"")</f>
        <v/>
      </c>
      <c r="E425" t="str" cm="1">
        <f t="array" aca="1" ref="E425" ca="1">IF(AND($A425&lt;&gt;"",$A425&lt;&gt;"fin"),IF(INDEX(Recettes!$A$2:$O$5000,$B425,E$1)="","",INDEX(Recettes!$A$2:$O$5000,$B425,E$1)),"")</f>
        <v/>
      </c>
      <c r="F425" t="str" cm="1">
        <f t="array" aca="1" ref="F425" ca="1">IF(AND($A425&lt;&gt;"",$A425&lt;&gt;"fin"),IF(INDEX(Recettes!$A$2:$O$5000,$B425,F$1)="","",INDEX(Recettes!$A$2:$O$5000,$B425,F$1)),"")</f>
        <v/>
      </c>
      <c r="G425" s="13" t="str" cm="1">
        <f t="array" aca="1" ref="G425" ca="1">IF(AND($A425&lt;&gt;"",$A425&lt;&gt;"fin"),IF(INDEX(Recettes!$A$2:$O$5000,$B425,G$1)="","",INDEX(Recettes!$A$2:$O$5000,$B425,G$1)),"")</f>
        <v/>
      </c>
      <c r="H425" s="11" t="str" cm="1">
        <f t="array" aca="1" ref="H425" ca="1">IF(AND($A425&lt;&gt;"",$A425&lt;&gt;"fin"),IF(INDEX(Recettes!$A$2:$O$5000,$B425,H$1)="","",INDEX(Recettes!$A$2:$O$5000,$B425,H$1)),"")</f>
        <v/>
      </c>
      <c r="I425" t="str" cm="1">
        <f t="array" aca="1" ref="I425" ca="1">IF(AND($A425&lt;&gt;"",$A425&lt;&gt;"fin"),IF(INDEX(Recettes!$A$2:$O$5000,$B425,I$1)="","",INDEX(Recettes!$A$2:$O$5000,$B425,I$1)),"")</f>
        <v/>
      </c>
      <c r="J425" s="81" t="str" cm="1">
        <f t="array" aca="1" ref="J425" ca="1">IF(AND($A425&lt;&gt;"",$A425&lt;&gt;"fin"),IF(INDEX(Recettes!$A$2:$O$5000,$B425,J$1)="","",INDEX(Recettes!$A$2:$O$5000,$B425,J$1)),"")</f>
        <v/>
      </c>
      <c r="K425" s="81" t="str" cm="1">
        <f t="array" aca="1" ref="K425" ca="1">IF(AND($A425&lt;&gt;"",$A425&lt;&gt;"fin"),IF(INDEX(Recettes!$A$2:$T$5000,$B425,K$1)="","",INDEX(Recettes!$A$2:$T$5000,$B425,K$1)),"")</f>
        <v/>
      </c>
      <c r="L425" s="81" t="str" cm="1">
        <f t="array" aca="1" ref="L425" ca="1">IF(AND($A425&lt;&gt;"",$A425&lt;&gt;"fin"),IF(INDEX(Recettes!$A$2:$T$5000,$B425,L$1)="","",INDEX(Recettes!$A$2:$T$5000,$B425,L$1)),"")</f>
        <v/>
      </c>
      <c r="M425" s="81" t="str" cm="1">
        <f t="array" aca="1" ref="M425" ca="1">IF(AND($A425&lt;&gt;"",$A425&lt;&gt;"fin"),IF(INDEX(Recettes!$A$2:$T$5000,$B425,M$1)="","",INDEX(Recettes!$A$2:$T$5000,$B425,M$1)),"")</f>
        <v/>
      </c>
      <c r="N425" s="81" t="str" cm="1">
        <f t="array" aca="1" ref="N425" ca="1">IF(AND($A425&lt;&gt;"",$A425&lt;&gt;"fin"),IF(INDEX(Recettes!$A$2:$T$5000,$B425,N$1)="","",INDEX(Recettes!$A$2:$T$5000,$B425,N$1)),"")</f>
        <v/>
      </c>
      <c r="O425" s="81" t="str" cm="1">
        <f t="array" aca="1" ref="O425" ca="1">IF(AND($A425&lt;&gt;"",$A425&lt;&gt;"fin"),IF(INDEX(Recettes!$A$2:$T$5000,$B425,O$1)="","",INDEX(Recettes!$A$2:$T$5000,$B425,O$1)),"")</f>
        <v/>
      </c>
      <c r="P425" s="81" t="str" cm="1">
        <f t="array" aca="1" ref="P425" ca="1">IF(AND($A425&lt;&gt;"",$A425&lt;&gt;"fin"),IF(INDEX(Recettes!$A$2:$T$5000,$B425,P$1)="","",INDEX(Recettes!$A$2:$T$5000,$B425,P$1)),"")</f>
        <v/>
      </c>
      <c r="Q425" s="81" t="str" cm="1">
        <f t="array" aca="1" ref="Q425" ca="1">IF(AND($A425&lt;&gt;"",$A425&lt;&gt;"fin"),IF(INDEX(Recettes!$A$2:$T$5000,$B425,Q$1)="","",INDEX(Recettes!$A$2:$T$5000,$B425,Q$1)),"")</f>
        <v/>
      </c>
      <c r="R425" s="81" t="str" cm="1">
        <f t="array" aca="1" ref="R425" ca="1">IF(AND($A425&lt;&gt;"",$A425&lt;&gt;"fin"),IF(INDEX(Recettes!$A$2:$T$5000,$B425,R$1)="","",INDEX(Recettes!$A$2:$T$5000,$B425,R$1)),"")</f>
        <v/>
      </c>
      <c r="S425" s="81" t="str" cm="1">
        <f t="array" aca="1" ref="S425" ca="1">IF(AND($A425&lt;&gt;"",$A425&lt;&gt;"fin"),IF(INDEX(Recettes!$A$2:$T$5000,$B425,S$1)="","",INDEX(Recettes!$A$2:$T$5000,$B425,S$1)),"")</f>
        <v/>
      </c>
      <c r="T425" s="81" t="str" cm="1">
        <f t="array" aca="1" ref="T425" ca="1">IF(AND($A425&lt;&gt;"",$A425&lt;&gt;"fin"),IF(INDEX(Recettes!$A$2:$T$5000,$B425,T$1)="","",INDEX(Recettes!$A$2:$T$5000,$B425,T$1)),"")</f>
        <v/>
      </c>
    </row>
    <row r="426" spans="1:20" x14ac:dyDescent="0.25">
      <c r="A426" t="str">
        <f ca="1">IF(OR(A425="",A425="fin"),"",IF(ISNA(MATCH($F$3,OFFSET(Recettes!$F$2:$F$5000,B425,0),0)),"fin",MATCH($F$3,OFFSET(Recettes!$F$2:$F$5000,B425,0),0)))</f>
        <v/>
      </c>
      <c r="B426" t="str">
        <f t="shared" ca="1" si="6"/>
        <v/>
      </c>
      <c r="D426" s="79" t="str" cm="1">
        <f t="array" aca="1" ref="D426" ca="1">IF(AND($A426&lt;&gt;"",$A426&lt;&gt;"fin"),IF(INDEX(Recettes!$A$2:$O$5000,$B426,D$1)="","",INDEX(Recettes!$A$2:$O$5000,$B426,D$1)),"")</f>
        <v/>
      </c>
      <c r="E426" t="str" cm="1">
        <f t="array" aca="1" ref="E426" ca="1">IF(AND($A426&lt;&gt;"",$A426&lt;&gt;"fin"),IF(INDEX(Recettes!$A$2:$O$5000,$B426,E$1)="","",INDEX(Recettes!$A$2:$O$5000,$B426,E$1)),"")</f>
        <v/>
      </c>
      <c r="F426" t="str" cm="1">
        <f t="array" aca="1" ref="F426" ca="1">IF(AND($A426&lt;&gt;"",$A426&lt;&gt;"fin"),IF(INDEX(Recettes!$A$2:$O$5000,$B426,F$1)="","",INDEX(Recettes!$A$2:$O$5000,$B426,F$1)),"")</f>
        <v/>
      </c>
      <c r="G426" s="13" t="str" cm="1">
        <f t="array" aca="1" ref="G426" ca="1">IF(AND($A426&lt;&gt;"",$A426&lt;&gt;"fin"),IF(INDEX(Recettes!$A$2:$O$5000,$B426,G$1)="","",INDEX(Recettes!$A$2:$O$5000,$B426,G$1)),"")</f>
        <v/>
      </c>
      <c r="H426" s="11" t="str" cm="1">
        <f t="array" aca="1" ref="H426" ca="1">IF(AND($A426&lt;&gt;"",$A426&lt;&gt;"fin"),IF(INDEX(Recettes!$A$2:$O$5000,$B426,H$1)="","",INDEX(Recettes!$A$2:$O$5000,$B426,H$1)),"")</f>
        <v/>
      </c>
      <c r="I426" t="str" cm="1">
        <f t="array" aca="1" ref="I426" ca="1">IF(AND($A426&lt;&gt;"",$A426&lt;&gt;"fin"),IF(INDEX(Recettes!$A$2:$O$5000,$B426,I$1)="","",INDEX(Recettes!$A$2:$O$5000,$B426,I$1)),"")</f>
        <v/>
      </c>
      <c r="J426" s="81" t="str" cm="1">
        <f t="array" aca="1" ref="J426" ca="1">IF(AND($A426&lt;&gt;"",$A426&lt;&gt;"fin"),IF(INDEX(Recettes!$A$2:$O$5000,$B426,J$1)="","",INDEX(Recettes!$A$2:$O$5000,$B426,J$1)),"")</f>
        <v/>
      </c>
      <c r="K426" s="81" t="str" cm="1">
        <f t="array" aca="1" ref="K426" ca="1">IF(AND($A426&lt;&gt;"",$A426&lt;&gt;"fin"),IF(INDEX(Recettes!$A$2:$T$5000,$B426,K$1)="","",INDEX(Recettes!$A$2:$T$5000,$B426,K$1)),"")</f>
        <v/>
      </c>
      <c r="L426" s="81" t="str" cm="1">
        <f t="array" aca="1" ref="L426" ca="1">IF(AND($A426&lt;&gt;"",$A426&lt;&gt;"fin"),IF(INDEX(Recettes!$A$2:$T$5000,$B426,L$1)="","",INDEX(Recettes!$A$2:$T$5000,$B426,L$1)),"")</f>
        <v/>
      </c>
      <c r="M426" s="81" t="str" cm="1">
        <f t="array" aca="1" ref="M426" ca="1">IF(AND($A426&lt;&gt;"",$A426&lt;&gt;"fin"),IF(INDEX(Recettes!$A$2:$T$5000,$B426,M$1)="","",INDEX(Recettes!$A$2:$T$5000,$B426,M$1)),"")</f>
        <v/>
      </c>
      <c r="N426" s="81" t="str" cm="1">
        <f t="array" aca="1" ref="N426" ca="1">IF(AND($A426&lt;&gt;"",$A426&lt;&gt;"fin"),IF(INDEX(Recettes!$A$2:$T$5000,$B426,N$1)="","",INDEX(Recettes!$A$2:$T$5000,$B426,N$1)),"")</f>
        <v/>
      </c>
      <c r="O426" s="81" t="str" cm="1">
        <f t="array" aca="1" ref="O426" ca="1">IF(AND($A426&lt;&gt;"",$A426&lt;&gt;"fin"),IF(INDEX(Recettes!$A$2:$T$5000,$B426,O$1)="","",INDEX(Recettes!$A$2:$T$5000,$B426,O$1)),"")</f>
        <v/>
      </c>
      <c r="P426" s="81" t="str" cm="1">
        <f t="array" aca="1" ref="P426" ca="1">IF(AND($A426&lt;&gt;"",$A426&lt;&gt;"fin"),IF(INDEX(Recettes!$A$2:$T$5000,$B426,P$1)="","",INDEX(Recettes!$A$2:$T$5000,$B426,P$1)),"")</f>
        <v/>
      </c>
      <c r="Q426" s="81" t="str" cm="1">
        <f t="array" aca="1" ref="Q426" ca="1">IF(AND($A426&lt;&gt;"",$A426&lt;&gt;"fin"),IF(INDEX(Recettes!$A$2:$T$5000,$B426,Q$1)="","",INDEX(Recettes!$A$2:$T$5000,$B426,Q$1)),"")</f>
        <v/>
      </c>
      <c r="R426" s="81" t="str" cm="1">
        <f t="array" aca="1" ref="R426" ca="1">IF(AND($A426&lt;&gt;"",$A426&lt;&gt;"fin"),IF(INDEX(Recettes!$A$2:$T$5000,$B426,R$1)="","",INDEX(Recettes!$A$2:$T$5000,$B426,R$1)),"")</f>
        <v/>
      </c>
      <c r="S426" s="81" t="str" cm="1">
        <f t="array" aca="1" ref="S426" ca="1">IF(AND($A426&lt;&gt;"",$A426&lt;&gt;"fin"),IF(INDEX(Recettes!$A$2:$T$5000,$B426,S$1)="","",INDEX(Recettes!$A$2:$T$5000,$B426,S$1)),"")</f>
        <v/>
      </c>
      <c r="T426" s="81" t="str" cm="1">
        <f t="array" aca="1" ref="T426" ca="1">IF(AND($A426&lt;&gt;"",$A426&lt;&gt;"fin"),IF(INDEX(Recettes!$A$2:$T$5000,$B426,T$1)="","",INDEX(Recettes!$A$2:$T$5000,$B426,T$1)),"")</f>
        <v/>
      </c>
    </row>
    <row r="427" spans="1:20" x14ac:dyDescent="0.25">
      <c r="A427" t="str">
        <f ca="1">IF(OR(A426="",A426="fin"),"",IF(ISNA(MATCH($F$3,OFFSET(Recettes!$F$2:$F$5000,B426,0),0)),"fin",MATCH($F$3,OFFSET(Recettes!$F$2:$F$5000,B426,0),0)))</f>
        <v/>
      </c>
      <c r="B427" t="str">
        <f t="shared" ca="1" si="6"/>
        <v/>
      </c>
      <c r="D427" s="79" t="str" cm="1">
        <f t="array" aca="1" ref="D427" ca="1">IF(AND($A427&lt;&gt;"",$A427&lt;&gt;"fin"),IF(INDEX(Recettes!$A$2:$O$5000,$B427,D$1)="","",INDEX(Recettes!$A$2:$O$5000,$B427,D$1)),"")</f>
        <v/>
      </c>
      <c r="E427" t="str" cm="1">
        <f t="array" aca="1" ref="E427" ca="1">IF(AND($A427&lt;&gt;"",$A427&lt;&gt;"fin"),IF(INDEX(Recettes!$A$2:$O$5000,$B427,E$1)="","",INDEX(Recettes!$A$2:$O$5000,$B427,E$1)),"")</f>
        <v/>
      </c>
      <c r="F427" t="str" cm="1">
        <f t="array" aca="1" ref="F427" ca="1">IF(AND($A427&lt;&gt;"",$A427&lt;&gt;"fin"),IF(INDEX(Recettes!$A$2:$O$5000,$B427,F$1)="","",INDEX(Recettes!$A$2:$O$5000,$B427,F$1)),"")</f>
        <v/>
      </c>
      <c r="G427" s="13" t="str" cm="1">
        <f t="array" aca="1" ref="G427" ca="1">IF(AND($A427&lt;&gt;"",$A427&lt;&gt;"fin"),IF(INDEX(Recettes!$A$2:$O$5000,$B427,G$1)="","",INDEX(Recettes!$A$2:$O$5000,$B427,G$1)),"")</f>
        <v/>
      </c>
      <c r="H427" s="11" t="str" cm="1">
        <f t="array" aca="1" ref="H427" ca="1">IF(AND($A427&lt;&gt;"",$A427&lt;&gt;"fin"),IF(INDEX(Recettes!$A$2:$O$5000,$B427,H$1)="","",INDEX(Recettes!$A$2:$O$5000,$B427,H$1)),"")</f>
        <v/>
      </c>
      <c r="I427" t="str" cm="1">
        <f t="array" aca="1" ref="I427" ca="1">IF(AND($A427&lt;&gt;"",$A427&lt;&gt;"fin"),IF(INDEX(Recettes!$A$2:$O$5000,$B427,I$1)="","",INDEX(Recettes!$A$2:$O$5000,$B427,I$1)),"")</f>
        <v/>
      </c>
      <c r="J427" s="81" t="str" cm="1">
        <f t="array" aca="1" ref="J427" ca="1">IF(AND($A427&lt;&gt;"",$A427&lt;&gt;"fin"),IF(INDEX(Recettes!$A$2:$O$5000,$B427,J$1)="","",INDEX(Recettes!$A$2:$O$5000,$B427,J$1)),"")</f>
        <v/>
      </c>
      <c r="K427" s="81" t="str" cm="1">
        <f t="array" aca="1" ref="K427" ca="1">IF(AND($A427&lt;&gt;"",$A427&lt;&gt;"fin"),IF(INDEX(Recettes!$A$2:$T$5000,$B427,K$1)="","",INDEX(Recettes!$A$2:$T$5000,$B427,K$1)),"")</f>
        <v/>
      </c>
      <c r="L427" s="81" t="str" cm="1">
        <f t="array" aca="1" ref="L427" ca="1">IF(AND($A427&lt;&gt;"",$A427&lt;&gt;"fin"),IF(INDEX(Recettes!$A$2:$T$5000,$B427,L$1)="","",INDEX(Recettes!$A$2:$T$5000,$B427,L$1)),"")</f>
        <v/>
      </c>
      <c r="M427" s="81" t="str" cm="1">
        <f t="array" aca="1" ref="M427" ca="1">IF(AND($A427&lt;&gt;"",$A427&lt;&gt;"fin"),IF(INDEX(Recettes!$A$2:$T$5000,$B427,M$1)="","",INDEX(Recettes!$A$2:$T$5000,$B427,M$1)),"")</f>
        <v/>
      </c>
      <c r="N427" s="81" t="str" cm="1">
        <f t="array" aca="1" ref="N427" ca="1">IF(AND($A427&lt;&gt;"",$A427&lt;&gt;"fin"),IF(INDEX(Recettes!$A$2:$T$5000,$B427,N$1)="","",INDEX(Recettes!$A$2:$T$5000,$B427,N$1)),"")</f>
        <v/>
      </c>
      <c r="O427" s="81" t="str" cm="1">
        <f t="array" aca="1" ref="O427" ca="1">IF(AND($A427&lt;&gt;"",$A427&lt;&gt;"fin"),IF(INDEX(Recettes!$A$2:$T$5000,$B427,O$1)="","",INDEX(Recettes!$A$2:$T$5000,$B427,O$1)),"")</f>
        <v/>
      </c>
      <c r="P427" s="81" t="str" cm="1">
        <f t="array" aca="1" ref="P427" ca="1">IF(AND($A427&lt;&gt;"",$A427&lt;&gt;"fin"),IF(INDEX(Recettes!$A$2:$T$5000,$B427,P$1)="","",INDEX(Recettes!$A$2:$T$5000,$B427,P$1)),"")</f>
        <v/>
      </c>
      <c r="Q427" s="81" t="str" cm="1">
        <f t="array" aca="1" ref="Q427" ca="1">IF(AND($A427&lt;&gt;"",$A427&lt;&gt;"fin"),IF(INDEX(Recettes!$A$2:$T$5000,$B427,Q$1)="","",INDEX(Recettes!$A$2:$T$5000,$B427,Q$1)),"")</f>
        <v/>
      </c>
      <c r="R427" s="81" t="str" cm="1">
        <f t="array" aca="1" ref="R427" ca="1">IF(AND($A427&lt;&gt;"",$A427&lt;&gt;"fin"),IF(INDEX(Recettes!$A$2:$T$5000,$B427,R$1)="","",INDEX(Recettes!$A$2:$T$5000,$B427,R$1)),"")</f>
        <v/>
      </c>
      <c r="S427" s="81" t="str" cm="1">
        <f t="array" aca="1" ref="S427" ca="1">IF(AND($A427&lt;&gt;"",$A427&lt;&gt;"fin"),IF(INDEX(Recettes!$A$2:$T$5000,$B427,S$1)="","",INDEX(Recettes!$A$2:$T$5000,$B427,S$1)),"")</f>
        <v/>
      </c>
      <c r="T427" s="81" t="str" cm="1">
        <f t="array" aca="1" ref="T427" ca="1">IF(AND($A427&lt;&gt;"",$A427&lt;&gt;"fin"),IF(INDEX(Recettes!$A$2:$T$5000,$B427,T$1)="","",INDEX(Recettes!$A$2:$T$5000,$B427,T$1)),"")</f>
        <v/>
      </c>
    </row>
    <row r="428" spans="1:20" x14ac:dyDescent="0.25">
      <c r="A428" t="str">
        <f ca="1">IF(OR(A427="",A427="fin"),"",IF(ISNA(MATCH($F$3,OFFSET(Recettes!$F$2:$F$5000,B427,0),0)),"fin",MATCH($F$3,OFFSET(Recettes!$F$2:$F$5000,B427,0),0)))</f>
        <v/>
      </c>
      <c r="B428" t="str">
        <f t="shared" ca="1" si="6"/>
        <v/>
      </c>
      <c r="D428" s="79" t="str" cm="1">
        <f t="array" aca="1" ref="D428" ca="1">IF(AND($A428&lt;&gt;"",$A428&lt;&gt;"fin"),IF(INDEX(Recettes!$A$2:$O$5000,$B428,D$1)="","",INDEX(Recettes!$A$2:$O$5000,$B428,D$1)),"")</f>
        <v/>
      </c>
      <c r="E428" t="str" cm="1">
        <f t="array" aca="1" ref="E428" ca="1">IF(AND($A428&lt;&gt;"",$A428&lt;&gt;"fin"),IF(INDEX(Recettes!$A$2:$O$5000,$B428,E$1)="","",INDEX(Recettes!$A$2:$O$5000,$B428,E$1)),"")</f>
        <v/>
      </c>
      <c r="F428" t="str" cm="1">
        <f t="array" aca="1" ref="F428" ca="1">IF(AND($A428&lt;&gt;"",$A428&lt;&gt;"fin"),IF(INDEX(Recettes!$A$2:$O$5000,$B428,F$1)="","",INDEX(Recettes!$A$2:$O$5000,$B428,F$1)),"")</f>
        <v/>
      </c>
      <c r="G428" s="13" t="str" cm="1">
        <f t="array" aca="1" ref="G428" ca="1">IF(AND($A428&lt;&gt;"",$A428&lt;&gt;"fin"),IF(INDEX(Recettes!$A$2:$O$5000,$B428,G$1)="","",INDEX(Recettes!$A$2:$O$5000,$B428,G$1)),"")</f>
        <v/>
      </c>
      <c r="H428" s="11" t="str" cm="1">
        <f t="array" aca="1" ref="H428" ca="1">IF(AND($A428&lt;&gt;"",$A428&lt;&gt;"fin"),IF(INDEX(Recettes!$A$2:$O$5000,$B428,H$1)="","",INDEX(Recettes!$A$2:$O$5000,$B428,H$1)),"")</f>
        <v/>
      </c>
      <c r="I428" t="str" cm="1">
        <f t="array" aca="1" ref="I428" ca="1">IF(AND($A428&lt;&gt;"",$A428&lt;&gt;"fin"),IF(INDEX(Recettes!$A$2:$O$5000,$B428,I$1)="","",INDEX(Recettes!$A$2:$O$5000,$B428,I$1)),"")</f>
        <v/>
      </c>
      <c r="J428" s="81" t="str" cm="1">
        <f t="array" aca="1" ref="J428" ca="1">IF(AND($A428&lt;&gt;"",$A428&lt;&gt;"fin"),IF(INDEX(Recettes!$A$2:$O$5000,$B428,J$1)="","",INDEX(Recettes!$A$2:$O$5000,$B428,J$1)),"")</f>
        <v/>
      </c>
      <c r="K428" s="81" t="str" cm="1">
        <f t="array" aca="1" ref="K428" ca="1">IF(AND($A428&lt;&gt;"",$A428&lt;&gt;"fin"),IF(INDEX(Recettes!$A$2:$T$5000,$B428,K$1)="","",INDEX(Recettes!$A$2:$T$5000,$B428,K$1)),"")</f>
        <v/>
      </c>
      <c r="L428" s="81" t="str" cm="1">
        <f t="array" aca="1" ref="L428" ca="1">IF(AND($A428&lt;&gt;"",$A428&lt;&gt;"fin"),IF(INDEX(Recettes!$A$2:$T$5000,$B428,L$1)="","",INDEX(Recettes!$A$2:$T$5000,$B428,L$1)),"")</f>
        <v/>
      </c>
      <c r="M428" s="81" t="str" cm="1">
        <f t="array" aca="1" ref="M428" ca="1">IF(AND($A428&lt;&gt;"",$A428&lt;&gt;"fin"),IF(INDEX(Recettes!$A$2:$T$5000,$B428,M$1)="","",INDEX(Recettes!$A$2:$T$5000,$B428,M$1)),"")</f>
        <v/>
      </c>
      <c r="N428" s="81" t="str" cm="1">
        <f t="array" aca="1" ref="N428" ca="1">IF(AND($A428&lt;&gt;"",$A428&lt;&gt;"fin"),IF(INDEX(Recettes!$A$2:$T$5000,$B428,N$1)="","",INDEX(Recettes!$A$2:$T$5000,$B428,N$1)),"")</f>
        <v/>
      </c>
      <c r="O428" s="81" t="str" cm="1">
        <f t="array" aca="1" ref="O428" ca="1">IF(AND($A428&lt;&gt;"",$A428&lt;&gt;"fin"),IF(INDEX(Recettes!$A$2:$T$5000,$B428,O$1)="","",INDEX(Recettes!$A$2:$T$5000,$B428,O$1)),"")</f>
        <v/>
      </c>
      <c r="P428" s="81" t="str" cm="1">
        <f t="array" aca="1" ref="P428" ca="1">IF(AND($A428&lt;&gt;"",$A428&lt;&gt;"fin"),IF(INDEX(Recettes!$A$2:$T$5000,$B428,P$1)="","",INDEX(Recettes!$A$2:$T$5000,$B428,P$1)),"")</f>
        <v/>
      </c>
      <c r="Q428" s="81" t="str" cm="1">
        <f t="array" aca="1" ref="Q428" ca="1">IF(AND($A428&lt;&gt;"",$A428&lt;&gt;"fin"),IF(INDEX(Recettes!$A$2:$T$5000,$B428,Q$1)="","",INDEX(Recettes!$A$2:$T$5000,$B428,Q$1)),"")</f>
        <v/>
      </c>
      <c r="R428" s="81" t="str" cm="1">
        <f t="array" aca="1" ref="R428" ca="1">IF(AND($A428&lt;&gt;"",$A428&lt;&gt;"fin"),IF(INDEX(Recettes!$A$2:$T$5000,$B428,R$1)="","",INDEX(Recettes!$A$2:$T$5000,$B428,R$1)),"")</f>
        <v/>
      </c>
      <c r="S428" s="81" t="str" cm="1">
        <f t="array" aca="1" ref="S428" ca="1">IF(AND($A428&lt;&gt;"",$A428&lt;&gt;"fin"),IF(INDEX(Recettes!$A$2:$T$5000,$B428,S$1)="","",INDEX(Recettes!$A$2:$T$5000,$B428,S$1)),"")</f>
        <v/>
      </c>
      <c r="T428" s="81" t="str" cm="1">
        <f t="array" aca="1" ref="T428" ca="1">IF(AND($A428&lt;&gt;"",$A428&lt;&gt;"fin"),IF(INDEX(Recettes!$A$2:$T$5000,$B428,T$1)="","",INDEX(Recettes!$A$2:$T$5000,$B428,T$1)),"")</f>
        <v/>
      </c>
    </row>
    <row r="429" spans="1:20" x14ac:dyDescent="0.25">
      <c r="A429" t="str">
        <f ca="1">IF(OR(A428="",A428="fin"),"",IF(ISNA(MATCH($F$3,OFFSET(Recettes!$F$2:$F$5000,B428,0),0)),"fin",MATCH($F$3,OFFSET(Recettes!$F$2:$F$5000,B428,0),0)))</f>
        <v/>
      </c>
      <c r="B429" t="str">
        <f t="shared" ca="1" si="6"/>
        <v/>
      </c>
      <c r="D429" s="79" t="str" cm="1">
        <f t="array" aca="1" ref="D429" ca="1">IF(AND($A429&lt;&gt;"",$A429&lt;&gt;"fin"),IF(INDEX(Recettes!$A$2:$O$5000,$B429,D$1)="","",INDEX(Recettes!$A$2:$O$5000,$B429,D$1)),"")</f>
        <v/>
      </c>
      <c r="E429" t="str" cm="1">
        <f t="array" aca="1" ref="E429" ca="1">IF(AND($A429&lt;&gt;"",$A429&lt;&gt;"fin"),IF(INDEX(Recettes!$A$2:$O$5000,$B429,E$1)="","",INDEX(Recettes!$A$2:$O$5000,$B429,E$1)),"")</f>
        <v/>
      </c>
      <c r="F429" t="str" cm="1">
        <f t="array" aca="1" ref="F429" ca="1">IF(AND($A429&lt;&gt;"",$A429&lt;&gt;"fin"),IF(INDEX(Recettes!$A$2:$O$5000,$B429,F$1)="","",INDEX(Recettes!$A$2:$O$5000,$B429,F$1)),"")</f>
        <v/>
      </c>
      <c r="G429" s="13" t="str" cm="1">
        <f t="array" aca="1" ref="G429" ca="1">IF(AND($A429&lt;&gt;"",$A429&lt;&gt;"fin"),IF(INDEX(Recettes!$A$2:$O$5000,$B429,G$1)="","",INDEX(Recettes!$A$2:$O$5000,$B429,G$1)),"")</f>
        <v/>
      </c>
      <c r="H429" s="11" t="str" cm="1">
        <f t="array" aca="1" ref="H429" ca="1">IF(AND($A429&lt;&gt;"",$A429&lt;&gt;"fin"),IF(INDEX(Recettes!$A$2:$O$5000,$B429,H$1)="","",INDEX(Recettes!$A$2:$O$5000,$B429,H$1)),"")</f>
        <v/>
      </c>
      <c r="I429" t="str" cm="1">
        <f t="array" aca="1" ref="I429" ca="1">IF(AND($A429&lt;&gt;"",$A429&lt;&gt;"fin"),IF(INDEX(Recettes!$A$2:$O$5000,$B429,I$1)="","",INDEX(Recettes!$A$2:$O$5000,$B429,I$1)),"")</f>
        <v/>
      </c>
      <c r="J429" s="81" t="str" cm="1">
        <f t="array" aca="1" ref="J429" ca="1">IF(AND($A429&lt;&gt;"",$A429&lt;&gt;"fin"),IF(INDEX(Recettes!$A$2:$O$5000,$B429,J$1)="","",INDEX(Recettes!$A$2:$O$5000,$B429,J$1)),"")</f>
        <v/>
      </c>
      <c r="K429" s="81" t="str" cm="1">
        <f t="array" aca="1" ref="K429" ca="1">IF(AND($A429&lt;&gt;"",$A429&lt;&gt;"fin"),IF(INDEX(Recettes!$A$2:$T$5000,$B429,K$1)="","",INDEX(Recettes!$A$2:$T$5000,$B429,K$1)),"")</f>
        <v/>
      </c>
      <c r="L429" s="81" t="str" cm="1">
        <f t="array" aca="1" ref="L429" ca="1">IF(AND($A429&lt;&gt;"",$A429&lt;&gt;"fin"),IF(INDEX(Recettes!$A$2:$T$5000,$B429,L$1)="","",INDEX(Recettes!$A$2:$T$5000,$B429,L$1)),"")</f>
        <v/>
      </c>
      <c r="M429" s="81" t="str" cm="1">
        <f t="array" aca="1" ref="M429" ca="1">IF(AND($A429&lt;&gt;"",$A429&lt;&gt;"fin"),IF(INDEX(Recettes!$A$2:$T$5000,$B429,M$1)="","",INDEX(Recettes!$A$2:$T$5000,$B429,M$1)),"")</f>
        <v/>
      </c>
      <c r="N429" s="81" t="str" cm="1">
        <f t="array" aca="1" ref="N429" ca="1">IF(AND($A429&lt;&gt;"",$A429&lt;&gt;"fin"),IF(INDEX(Recettes!$A$2:$T$5000,$B429,N$1)="","",INDEX(Recettes!$A$2:$T$5000,$B429,N$1)),"")</f>
        <v/>
      </c>
      <c r="O429" s="81" t="str" cm="1">
        <f t="array" aca="1" ref="O429" ca="1">IF(AND($A429&lt;&gt;"",$A429&lt;&gt;"fin"),IF(INDEX(Recettes!$A$2:$T$5000,$B429,O$1)="","",INDEX(Recettes!$A$2:$T$5000,$B429,O$1)),"")</f>
        <v/>
      </c>
      <c r="P429" s="81" t="str" cm="1">
        <f t="array" aca="1" ref="P429" ca="1">IF(AND($A429&lt;&gt;"",$A429&lt;&gt;"fin"),IF(INDEX(Recettes!$A$2:$T$5000,$B429,P$1)="","",INDEX(Recettes!$A$2:$T$5000,$B429,P$1)),"")</f>
        <v/>
      </c>
      <c r="Q429" s="81" t="str" cm="1">
        <f t="array" aca="1" ref="Q429" ca="1">IF(AND($A429&lt;&gt;"",$A429&lt;&gt;"fin"),IF(INDEX(Recettes!$A$2:$T$5000,$B429,Q$1)="","",INDEX(Recettes!$A$2:$T$5000,$B429,Q$1)),"")</f>
        <v/>
      </c>
      <c r="R429" s="81" t="str" cm="1">
        <f t="array" aca="1" ref="R429" ca="1">IF(AND($A429&lt;&gt;"",$A429&lt;&gt;"fin"),IF(INDEX(Recettes!$A$2:$T$5000,$B429,R$1)="","",INDEX(Recettes!$A$2:$T$5000,$B429,R$1)),"")</f>
        <v/>
      </c>
      <c r="S429" s="81" t="str" cm="1">
        <f t="array" aca="1" ref="S429" ca="1">IF(AND($A429&lt;&gt;"",$A429&lt;&gt;"fin"),IF(INDEX(Recettes!$A$2:$T$5000,$B429,S$1)="","",INDEX(Recettes!$A$2:$T$5000,$B429,S$1)),"")</f>
        <v/>
      </c>
      <c r="T429" s="81" t="str" cm="1">
        <f t="array" aca="1" ref="T429" ca="1">IF(AND($A429&lt;&gt;"",$A429&lt;&gt;"fin"),IF(INDEX(Recettes!$A$2:$T$5000,$B429,T$1)="","",INDEX(Recettes!$A$2:$T$5000,$B429,T$1)),"")</f>
        <v/>
      </c>
    </row>
    <row r="430" spans="1:20" x14ac:dyDescent="0.25">
      <c r="A430" t="str">
        <f ca="1">IF(OR(A429="",A429="fin"),"",IF(ISNA(MATCH($F$3,OFFSET(Recettes!$F$2:$F$5000,B429,0),0)),"fin",MATCH($F$3,OFFSET(Recettes!$F$2:$F$5000,B429,0),0)))</f>
        <v/>
      </c>
      <c r="B430" t="str">
        <f t="shared" ca="1" si="6"/>
        <v/>
      </c>
      <c r="D430" s="79" t="str" cm="1">
        <f t="array" aca="1" ref="D430" ca="1">IF(AND($A430&lt;&gt;"",$A430&lt;&gt;"fin"),IF(INDEX(Recettes!$A$2:$O$5000,$B430,D$1)="","",INDEX(Recettes!$A$2:$O$5000,$B430,D$1)),"")</f>
        <v/>
      </c>
      <c r="E430" t="str" cm="1">
        <f t="array" aca="1" ref="E430" ca="1">IF(AND($A430&lt;&gt;"",$A430&lt;&gt;"fin"),IF(INDEX(Recettes!$A$2:$O$5000,$B430,E$1)="","",INDEX(Recettes!$A$2:$O$5000,$B430,E$1)),"")</f>
        <v/>
      </c>
      <c r="F430" t="str" cm="1">
        <f t="array" aca="1" ref="F430" ca="1">IF(AND($A430&lt;&gt;"",$A430&lt;&gt;"fin"),IF(INDEX(Recettes!$A$2:$O$5000,$B430,F$1)="","",INDEX(Recettes!$A$2:$O$5000,$B430,F$1)),"")</f>
        <v/>
      </c>
      <c r="G430" s="13" t="str" cm="1">
        <f t="array" aca="1" ref="G430" ca="1">IF(AND($A430&lt;&gt;"",$A430&lt;&gt;"fin"),IF(INDEX(Recettes!$A$2:$O$5000,$B430,G$1)="","",INDEX(Recettes!$A$2:$O$5000,$B430,G$1)),"")</f>
        <v/>
      </c>
      <c r="H430" s="11" t="str" cm="1">
        <f t="array" aca="1" ref="H430" ca="1">IF(AND($A430&lt;&gt;"",$A430&lt;&gt;"fin"),IF(INDEX(Recettes!$A$2:$O$5000,$B430,H$1)="","",INDEX(Recettes!$A$2:$O$5000,$B430,H$1)),"")</f>
        <v/>
      </c>
      <c r="I430" t="str" cm="1">
        <f t="array" aca="1" ref="I430" ca="1">IF(AND($A430&lt;&gt;"",$A430&lt;&gt;"fin"),IF(INDEX(Recettes!$A$2:$O$5000,$B430,I$1)="","",INDEX(Recettes!$A$2:$O$5000,$B430,I$1)),"")</f>
        <v/>
      </c>
      <c r="J430" s="81" t="str" cm="1">
        <f t="array" aca="1" ref="J430" ca="1">IF(AND($A430&lt;&gt;"",$A430&lt;&gt;"fin"),IF(INDEX(Recettes!$A$2:$O$5000,$B430,J$1)="","",INDEX(Recettes!$A$2:$O$5000,$B430,J$1)),"")</f>
        <v/>
      </c>
      <c r="K430" s="81" t="str" cm="1">
        <f t="array" aca="1" ref="K430" ca="1">IF(AND($A430&lt;&gt;"",$A430&lt;&gt;"fin"),IF(INDEX(Recettes!$A$2:$T$5000,$B430,K$1)="","",INDEX(Recettes!$A$2:$T$5000,$B430,K$1)),"")</f>
        <v/>
      </c>
      <c r="L430" s="81" t="str" cm="1">
        <f t="array" aca="1" ref="L430" ca="1">IF(AND($A430&lt;&gt;"",$A430&lt;&gt;"fin"),IF(INDEX(Recettes!$A$2:$T$5000,$B430,L$1)="","",INDEX(Recettes!$A$2:$T$5000,$B430,L$1)),"")</f>
        <v/>
      </c>
      <c r="M430" s="81" t="str" cm="1">
        <f t="array" aca="1" ref="M430" ca="1">IF(AND($A430&lt;&gt;"",$A430&lt;&gt;"fin"),IF(INDEX(Recettes!$A$2:$T$5000,$B430,M$1)="","",INDEX(Recettes!$A$2:$T$5000,$B430,M$1)),"")</f>
        <v/>
      </c>
      <c r="N430" s="81" t="str" cm="1">
        <f t="array" aca="1" ref="N430" ca="1">IF(AND($A430&lt;&gt;"",$A430&lt;&gt;"fin"),IF(INDEX(Recettes!$A$2:$T$5000,$B430,N$1)="","",INDEX(Recettes!$A$2:$T$5000,$B430,N$1)),"")</f>
        <v/>
      </c>
      <c r="O430" s="81" t="str" cm="1">
        <f t="array" aca="1" ref="O430" ca="1">IF(AND($A430&lt;&gt;"",$A430&lt;&gt;"fin"),IF(INDEX(Recettes!$A$2:$T$5000,$B430,O$1)="","",INDEX(Recettes!$A$2:$T$5000,$B430,O$1)),"")</f>
        <v/>
      </c>
      <c r="P430" s="81" t="str" cm="1">
        <f t="array" aca="1" ref="P430" ca="1">IF(AND($A430&lt;&gt;"",$A430&lt;&gt;"fin"),IF(INDEX(Recettes!$A$2:$T$5000,$B430,P$1)="","",INDEX(Recettes!$A$2:$T$5000,$B430,P$1)),"")</f>
        <v/>
      </c>
      <c r="Q430" s="81" t="str" cm="1">
        <f t="array" aca="1" ref="Q430" ca="1">IF(AND($A430&lt;&gt;"",$A430&lt;&gt;"fin"),IF(INDEX(Recettes!$A$2:$T$5000,$B430,Q$1)="","",INDEX(Recettes!$A$2:$T$5000,$B430,Q$1)),"")</f>
        <v/>
      </c>
      <c r="R430" s="81" t="str" cm="1">
        <f t="array" aca="1" ref="R430" ca="1">IF(AND($A430&lt;&gt;"",$A430&lt;&gt;"fin"),IF(INDEX(Recettes!$A$2:$T$5000,$B430,R$1)="","",INDEX(Recettes!$A$2:$T$5000,$B430,R$1)),"")</f>
        <v/>
      </c>
      <c r="S430" s="81" t="str" cm="1">
        <f t="array" aca="1" ref="S430" ca="1">IF(AND($A430&lt;&gt;"",$A430&lt;&gt;"fin"),IF(INDEX(Recettes!$A$2:$T$5000,$B430,S$1)="","",INDEX(Recettes!$A$2:$T$5000,$B430,S$1)),"")</f>
        <v/>
      </c>
      <c r="T430" s="81" t="str" cm="1">
        <f t="array" aca="1" ref="T430" ca="1">IF(AND($A430&lt;&gt;"",$A430&lt;&gt;"fin"),IF(INDEX(Recettes!$A$2:$T$5000,$B430,T$1)="","",INDEX(Recettes!$A$2:$T$5000,$B430,T$1)),"")</f>
        <v/>
      </c>
    </row>
    <row r="431" spans="1:20" x14ac:dyDescent="0.25">
      <c r="A431" t="str">
        <f ca="1">IF(OR(A430="",A430="fin"),"",IF(ISNA(MATCH($F$3,OFFSET(Recettes!$F$2:$F$5000,B430,0),0)),"fin",MATCH($F$3,OFFSET(Recettes!$F$2:$F$5000,B430,0),0)))</f>
        <v/>
      </c>
      <c r="B431" t="str">
        <f t="shared" ca="1" si="6"/>
        <v/>
      </c>
      <c r="D431" s="79" t="str" cm="1">
        <f t="array" aca="1" ref="D431" ca="1">IF(AND($A431&lt;&gt;"",$A431&lt;&gt;"fin"),IF(INDEX(Recettes!$A$2:$O$5000,$B431,D$1)="","",INDEX(Recettes!$A$2:$O$5000,$B431,D$1)),"")</f>
        <v/>
      </c>
      <c r="E431" t="str" cm="1">
        <f t="array" aca="1" ref="E431" ca="1">IF(AND($A431&lt;&gt;"",$A431&lt;&gt;"fin"),IF(INDEX(Recettes!$A$2:$O$5000,$B431,E$1)="","",INDEX(Recettes!$A$2:$O$5000,$B431,E$1)),"")</f>
        <v/>
      </c>
      <c r="F431" t="str" cm="1">
        <f t="array" aca="1" ref="F431" ca="1">IF(AND($A431&lt;&gt;"",$A431&lt;&gt;"fin"),IF(INDEX(Recettes!$A$2:$O$5000,$B431,F$1)="","",INDEX(Recettes!$A$2:$O$5000,$B431,F$1)),"")</f>
        <v/>
      </c>
      <c r="G431" s="13" t="str" cm="1">
        <f t="array" aca="1" ref="G431" ca="1">IF(AND($A431&lt;&gt;"",$A431&lt;&gt;"fin"),IF(INDEX(Recettes!$A$2:$O$5000,$B431,G$1)="","",INDEX(Recettes!$A$2:$O$5000,$B431,G$1)),"")</f>
        <v/>
      </c>
      <c r="H431" s="11" t="str" cm="1">
        <f t="array" aca="1" ref="H431" ca="1">IF(AND($A431&lt;&gt;"",$A431&lt;&gt;"fin"),IF(INDEX(Recettes!$A$2:$O$5000,$B431,H$1)="","",INDEX(Recettes!$A$2:$O$5000,$B431,H$1)),"")</f>
        <v/>
      </c>
      <c r="I431" t="str" cm="1">
        <f t="array" aca="1" ref="I431" ca="1">IF(AND($A431&lt;&gt;"",$A431&lt;&gt;"fin"),IF(INDEX(Recettes!$A$2:$O$5000,$B431,I$1)="","",INDEX(Recettes!$A$2:$O$5000,$B431,I$1)),"")</f>
        <v/>
      </c>
      <c r="J431" s="81" t="str" cm="1">
        <f t="array" aca="1" ref="J431" ca="1">IF(AND($A431&lt;&gt;"",$A431&lt;&gt;"fin"),IF(INDEX(Recettes!$A$2:$O$5000,$B431,J$1)="","",INDEX(Recettes!$A$2:$O$5000,$B431,J$1)),"")</f>
        <v/>
      </c>
      <c r="K431" s="81" t="str" cm="1">
        <f t="array" aca="1" ref="K431" ca="1">IF(AND($A431&lt;&gt;"",$A431&lt;&gt;"fin"),IF(INDEX(Recettes!$A$2:$T$5000,$B431,K$1)="","",INDEX(Recettes!$A$2:$T$5000,$B431,K$1)),"")</f>
        <v/>
      </c>
      <c r="L431" s="81" t="str" cm="1">
        <f t="array" aca="1" ref="L431" ca="1">IF(AND($A431&lt;&gt;"",$A431&lt;&gt;"fin"),IF(INDEX(Recettes!$A$2:$T$5000,$B431,L$1)="","",INDEX(Recettes!$A$2:$T$5000,$B431,L$1)),"")</f>
        <v/>
      </c>
      <c r="M431" s="81" t="str" cm="1">
        <f t="array" aca="1" ref="M431" ca="1">IF(AND($A431&lt;&gt;"",$A431&lt;&gt;"fin"),IF(INDEX(Recettes!$A$2:$T$5000,$B431,M$1)="","",INDEX(Recettes!$A$2:$T$5000,$B431,M$1)),"")</f>
        <v/>
      </c>
      <c r="N431" s="81" t="str" cm="1">
        <f t="array" aca="1" ref="N431" ca="1">IF(AND($A431&lt;&gt;"",$A431&lt;&gt;"fin"),IF(INDEX(Recettes!$A$2:$T$5000,$B431,N$1)="","",INDEX(Recettes!$A$2:$T$5000,$B431,N$1)),"")</f>
        <v/>
      </c>
      <c r="O431" s="81" t="str" cm="1">
        <f t="array" aca="1" ref="O431" ca="1">IF(AND($A431&lt;&gt;"",$A431&lt;&gt;"fin"),IF(INDEX(Recettes!$A$2:$T$5000,$B431,O$1)="","",INDEX(Recettes!$A$2:$T$5000,$B431,O$1)),"")</f>
        <v/>
      </c>
      <c r="P431" s="81" t="str" cm="1">
        <f t="array" aca="1" ref="P431" ca="1">IF(AND($A431&lt;&gt;"",$A431&lt;&gt;"fin"),IF(INDEX(Recettes!$A$2:$T$5000,$B431,P$1)="","",INDEX(Recettes!$A$2:$T$5000,$B431,P$1)),"")</f>
        <v/>
      </c>
      <c r="Q431" s="81" t="str" cm="1">
        <f t="array" aca="1" ref="Q431" ca="1">IF(AND($A431&lt;&gt;"",$A431&lt;&gt;"fin"),IF(INDEX(Recettes!$A$2:$T$5000,$B431,Q$1)="","",INDEX(Recettes!$A$2:$T$5000,$B431,Q$1)),"")</f>
        <v/>
      </c>
      <c r="R431" s="81" t="str" cm="1">
        <f t="array" aca="1" ref="R431" ca="1">IF(AND($A431&lt;&gt;"",$A431&lt;&gt;"fin"),IF(INDEX(Recettes!$A$2:$T$5000,$B431,R$1)="","",INDEX(Recettes!$A$2:$T$5000,$B431,R$1)),"")</f>
        <v/>
      </c>
      <c r="S431" s="81" t="str" cm="1">
        <f t="array" aca="1" ref="S431" ca="1">IF(AND($A431&lt;&gt;"",$A431&lt;&gt;"fin"),IF(INDEX(Recettes!$A$2:$T$5000,$B431,S$1)="","",INDEX(Recettes!$A$2:$T$5000,$B431,S$1)),"")</f>
        <v/>
      </c>
      <c r="T431" s="81" t="str" cm="1">
        <f t="array" aca="1" ref="T431" ca="1">IF(AND($A431&lt;&gt;"",$A431&lt;&gt;"fin"),IF(INDEX(Recettes!$A$2:$T$5000,$B431,T$1)="","",INDEX(Recettes!$A$2:$T$5000,$B431,T$1)),"")</f>
        <v/>
      </c>
    </row>
    <row r="432" spans="1:20" x14ac:dyDescent="0.25">
      <c r="A432" t="str">
        <f ca="1">IF(OR(A431="",A431="fin"),"",IF(ISNA(MATCH($F$3,OFFSET(Recettes!$F$2:$F$5000,B431,0),0)),"fin",MATCH($F$3,OFFSET(Recettes!$F$2:$F$5000,B431,0),0)))</f>
        <v/>
      </c>
      <c r="B432" t="str">
        <f t="shared" ca="1" si="6"/>
        <v/>
      </c>
      <c r="D432" s="79" t="str" cm="1">
        <f t="array" aca="1" ref="D432" ca="1">IF(AND($A432&lt;&gt;"",$A432&lt;&gt;"fin"),IF(INDEX(Recettes!$A$2:$O$5000,$B432,D$1)="","",INDEX(Recettes!$A$2:$O$5000,$B432,D$1)),"")</f>
        <v/>
      </c>
      <c r="E432" t="str" cm="1">
        <f t="array" aca="1" ref="E432" ca="1">IF(AND($A432&lt;&gt;"",$A432&lt;&gt;"fin"),IF(INDEX(Recettes!$A$2:$O$5000,$B432,E$1)="","",INDEX(Recettes!$A$2:$O$5000,$B432,E$1)),"")</f>
        <v/>
      </c>
      <c r="F432" t="str" cm="1">
        <f t="array" aca="1" ref="F432" ca="1">IF(AND($A432&lt;&gt;"",$A432&lt;&gt;"fin"),IF(INDEX(Recettes!$A$2:$O$5000,$B432,F$1)="","",INDEX(Recettes!$A$2:$O$5000,$B432,F$1)),"")</f>
        <v/>
      </c>
      <c r="G432" s="13" t="str" cm="1">
        <f t="array" aca="1" ref="G432" ca="1">IF(AND($A432&lt;&gt;"",$A432&lt;&gt;"fin"),IF(INDEX(Recettes!$A$2:$O$5000,$B432,G$1)="","",INDEX(Recettes!$A$2:$O$5000,$B432,G$1)),"")</f>
        <v/>
      </c>
      <c r="H432" s="11" t="str" cm="1">
        <f t="array" aca="1" ref="H432" ca="1">IF(AND($A432&lt;&gt;"",$A432&lt;&gt;"fin"),IF(INDEX(Recettes!$A$2:$O$5000,$B432,H$1)="","",INDEX(Recettes!$A$2:$O$5000,$B432,H$1)),"")</f>
        <v/>
      </c>
      <c r="I432" t="str" cm="1">
        <f t="array" aca="1" ref="I432" ca="1">IF(AND($A432&lt;&gt;"",$A432&lt;&gt;"fin"),IF(INDEX(Recettes!$A$2:$O$5000,$B432,I$1)="","",INDEX(Recettes!$A$2:$O$5000,$B432,I$1)),"")</f>
        <v/>
      </c>
      <c r="J432" s="81" t="str" cm="1">
        <f t="array" aca="1" ref="J432" ca="1">IF(AND($A432&lt;&gt;"",$A432&lt;&gt;"fin"),IF(INDEX(Recettes!$A$2:$O$5000,$B432,J$1)="","",INDEX(Recettes!$A$2:$O$5000,$B432,J$1)),"")</f>
        <v/>
      </c>
      <c r="K432" s="81" t="str" cm="1">
        <f t="array" aca="1" ref="K432" ca="1">IF(AND($A432&lt;&gt;"",$A432&lt;&gt;"fin"),IF(INDEX(Recettes!$A$2:$T$5000,$B432,K$1)="","",INDEX(Recettes!$A$2:$T$5000,$B432,K$1)),"")</f>
        <v/>
      </c>
      <c r="L432" s="81" t="str" cm="1">
        <f t="array" aca="1" ref="L432" ca="1">IF(AND($A432&lt;&gt;"",$A432&lt;&gt;"fin"),IF(INDEX(Recettes!$A$2:$T$5000,$B432,L$1)="","",INDEX(Recettes!$A$2:$T$5000,$B432,L$1)),"")</f>
        <v/>
      </c>
      <c r="M432" s="81" t="str" cm="1">
        <f t="array" aca="1" ref="M432" ca="1">IF(AND($A432&lt;&gt;"",$A432&lt;&gt;"fin"),IF(INDEX(Recettes!$A$2:$T$5000,$B432,M$1)="","",INDEX(Recettes!$A$2:$T$5000,$B432,M$1)),"")</f>
        <v/>
      </c>
      <c r="N432" s="81" t="str" cm="1">
        <f t="array" aca="1" ref="N432" ca="1">IF(AND($A432&lt;&gt;"",$A432&lt;&gt;"fin"),IF(INDEX(Recettes!$A$2:$T$5000,$B432,N$1)="","",INDEX(Recettes!$A$2:$T$5000,$B432,N$1)),"")</f>
        <v/>
      </c>
      <c r="O432" s="81" t="str" cm="1">
        <f t="array" aca="1" ref="O432" ca="1">IF(AND($A432&lt;&gt;"",$A432&lt;&gt;"fin"),IF(INDEX(Recettes!$A$2:$T$5000,$B432,O$1)="","",INDEX(Recettes!$A$2:$T$5000,$B432,O$1)),"")</f>
        <v/>
      </c>
      <c r="P432" s="81" t="str" cm="1">
        <f t="array" aca="1" ref="P432" ca="1">IF(AND($A432&lt;&gt;"",$A432&lt;&gt;"fin"),IF(INDEX(Recettes!$A$2:$T$5000,$B432,P$1)="","",INDEX(Recettes!$A$2:$T$5000,$B432,P$1)),"")</f>
        <v/>
      </c>
      <c r="Q432" s="81" t="str" cm="1">
        <f t="array" aca="1" ref="Q432" ca="1">IF(AND($A432&lt;&gt;"",$A432&lt;&gt;"fin"),IF(INDEX(Recettes!$A$2:$T$5000,$B432,Q$1)="","",INDEX(Recettes!$A$2:$T$5000,$B432,Q$1)),"")</f>
        <v/>
      </c>
      <c r="R432" s="81" t="str" cm="1">
        <f t="array" aca="1" ref="R432" ca="1">IF(AND($A432&lt;&gt;"",$A432&lt;&gt;"fin"),IF(INDEX(Recettes!$A$2:$T$5000,$B432,R$1)="","",INDEX(Recettes!$A$2:$T$5000,$B432,R$1)),"")</f>
        <v/>
      </c>
      <c r="S432" s="81" t="str" cm="1">
        <f t="array" aca="1" ref="S432" ca="1">IF(AND($A432&lt;&gt;"",$A432&lt;&gt;"fin"),IF(INDEX(Recettes!$A$2:$T$5000,$B432,S$1)="","",INDEX(Recettes!$A$2:$T$5000,$B432,S$1)),"")</f>
        <v/>
      </c>
      <c r="T432" s="81" t="str" cm="1">
        <f t="array" aca="1" ref="T432" ca="1">IF(AND($A432&lt;&gt;"",$A432&lt;&gt;"fin"),IF(INDEX(Recettes!$A$2:$T$5000,$B432,T$1)="","",INDEX(Recettes!$A$2:$T$5000,$B432,T$1)),"")</f>
        <v/>
      </c>
    </row>
    <row r="433" spans="1:20" x14ac:dyDescent="0.25">
      <c r="A433" t="str">
        <f ca="1">IF(OR(A432="",A432="fin"),"",IF(ISNA(MATCH($F$3,OFFSET(Recettes!$F$2:$F$5000,B432,0),0)),"fin",MATCH($F$3,OFFSET(Recettes!$F$2:$F$5000,B432,0),0)))</f>
        <v/>
      </c>
      <c r="B433" t="str">
        <f t="shared" ca="1" si="6"/>
        <v/>
      </c>
      <c r="D433" s="79" t="str" cm="1">
        <f t="array" aca="1" ref="D433" ca="1">IF(AND($A433&lt;&gt;"",$A433&lt;&gt;"fin"),IF(INDEX(Recettes!$A$2:$O$5000,$B433,D$1)="","",INDEX(Recettes!$A$2:$O$5000,$B433,D$1)),"")</f>
        <v/>
      </c>
      <c r="E433" t="str" cm="1">
        <f t="array" aca="1" ref="E433" ca="1">IF(AND($A433&lt;&gt;"",$A433&lt;&gt;"fin"),IF(INDEX(Recettes!$A$2:$O$5000,$B433,E$1)="","",INDEX(Recettes!$A$2:$O$5000,$B433,E$1)),"")</f>
        <v/>
      </c>
      <c r="F433" t="str" cm="1">
        <f t="array" aca="1" ref="F433" ca="1">IF(AND($A433&lt;&gt;"",$A433&lt;&gt;"fin"),IF(INDEX(Recettes!$A$2:$O$5000,$B433,F$1)="","",INDEX(Recettes!$A$2:$O$5000,$B433,F$1)),"")</f>
        <v/>
      </c>
      <c r="G433" s="13" t="str" cm="1">
        <f t="array" aca="1" ref="G433" ca="1">IF(AND($A433&lt;&gt;"",$A433&lt;&gt;"fin"),IF(INDEX(Recettes!$A$2:$O$5000,$B433,G$1)="","",INDEX(Recettes!$A$2:$O$5000,$B433,G$1)),"")</f>
        <v/>
      </c>
      <c r="H433" s="11" t="str" cm="1">
        <f t="array" aca="1" ref="H433" ca="1">IF(AND($A433&lt;&gt;"",$A433&lt;&gt;"fin"),IF(INDEX(Recettes!$A$2:$O$5000,$B433,H$1)="","",INDEX(Recettes!$A$2:$O$5000,$B433,H$1)),"")</f>
        <v/>
      </c>
      <c r="I433" t="str" cm="1">
        <f t="array" aca="1" ref="I433" ca="1">IF(AND($A433&lt;&gt;"",$A433&lt;&gt;"fin"),IF(INDEX(Recettes!$A$2:$O$5000,$B433,I$1)="","",INDEX(Recettes!$A$2:$O$5000,$B433,I$1)),"")</f>
        <v/>
      </c>
      <c r="J433" s="81" t="str" cm="1">
        <f t="array" aca="1" ref="J433" ca="1">IF(AND($A433&lt;&gt;"",$A433&lt;&gt;"fin"),IF(INDEX(Recettes!$A$2:$O$5000,$B433,J$1)="","",INDEX(Recettes!$A$2:$O$5000,$B433,J$1)),"")</f>
        <v/>
      </c>
      <c r="K433" s="81" t="str" cm="1">
        <f t="array" aca="1" ref="K433" ca="1">IF(AND($A433&lt;&gt;"",$A433&lt;&gt;"fin"),IF(INDEX(Recettes!$A$2:$T$5000,$B433,K$1)="","",INDEX(Recettes!$A$2:$T$5000,$B433,K$1)),"")</f>
        <v/>
      </c>
      <c r="L433" s="81" t="str" cm="1">
        <f t="array" aca="1" ref="L433" ca="1">IF(AND($A433&lt;&gt;"",$A433&lt;&gt;"fin"),IF(INDEX(Recettes!$A$2:$T$5000,$B433,L$1)="","",INDEX(Recettes!$A$2:$T$5000,$B433,L$1)),"")</f>
        <v/>
      </c>
      <c r="M433" s="81" t="str" cm="1">
        <f t="array" aca="1" ref="M433" ca="1">IF(AND($A433&lt;&gt;"",$A433&lt;&gt;"fin"),IF(INDEX(Recettes!$A$2:$T$5000,$B433,M$1)="","",INDEX(Recettes!$A$2:$T$5000,$B433,M$1)),"")</f>
        <v/>
      </c>
      <c r="N433" s="81" t="str" cm="1">
        <f t="array" aca="1" ref="N433" ca="1">IF(AND($A433&lt;&gt;"",$A433&lt;&gt;"fin"),IF(INDEX(Recettes!$A$2:$T$5000,$B433,N$1)="","",INDEX(Recettes!$A$2:$T$5000,$B433,N$1)),"")</f>
        <v/>
      </c>
      <c r="O433" s="81" t="str" cm="1">
        <f t="array" aca="1" ref="O433" ca="1">IF(AND($A433&lt;&gt;"",$A433&lt;&gt;"fin"),IF(INDEX(Recettes!$A$2:$T$5000,$B433,O$1)="","",INDEX(Recettes!$A$2:$T$5000,$B433,O$1)),"")</f>
        <v/>
      </c>
      <c r="P433" s="81" t="str" cm="1">
        <f t="array" aca="1" ref="P433" ca="1">IF(AND($A433&lt;&gt;"",$A433&lt;&gt;"fin"),IF(INDEX(Recettes!$A$2:$T$5000,$B433,P$1)="","",INDEX(Recettes!$A$2:$T$5000,$B433,P$1)),"")</f>
        <v/>
      </c>
      <c r="Q433" s="81" t="str" cm="1">
        <f t="array" aca="1" ref="Q433" ca="1">IF(AND($A433&lt;&gt;"",$A433&lt;&gt;"fin"),IF(INDEX(Recettes!$A$2:$T$5000,$B433,Q$1)="","",INDEX(Recettes!$A$2:$T$5000,$B433,Q$1)),"")</f>
        <v/>
      </c>
      <c r="R433" s="81" t="str" cm="1">
        <f t="array" aca="1" ref="R433" ca="1">IF(AND($A433&lt;&gt;"",$A433&lt;&gt;"fin"),IF(INDEX(Recettes!$A$2:$T$5000,$B433,R$1)="","",INDEX(Recettes!$A$2:$T$5000,$B433,R$1)),"")</f>
        <v/>
      </c>
      <c r="S433" s="81" t="str" cm="1">
        <f t="array" aca="1" ref="S433" ca="1">IF(AND($A433&lt;&gt;"",$A433&lt;&gt;"fin"),IF(INDEX(Recettes!$A$2:$T$5000,$B433,S$1)="","",INDEX(Recettes!$A$2:$T$5000,$B433,S$1)),"")</f>
        <v/>
      </c>
      <c r="T433" s="81" t="str" cm="1">
        <f t="array" aca="1" ref="T433" ca="1">IF(AND($A433&lt;&gt;"",$A433&lt;&gt;"fin"),IF(INDEX(Recettes!$A$2:$T$5000,$B433,T$1)="","",INDEX(Recettes!$A$2:$T$5000,$B433,T$1)),"")</f>
        <v/>
      </c>
    </row>
    <row r="434" spans="1:20" x14ac:dyDescent="0.25">
      <c r="A434" t="str">
        <f ca="1">IF(OR(A433="",A433="fin"),"",IF(ISNA(MATCH($F$3,OFFSET(Recettes!$F$2:$F$5000,B433,0),0)),"fin",MATCH($F$3,OFFSET(Recettes!$F$2:$F$5000,B433,0),0)))</f>
        <v/>
      </c>
      <c r="B434" t="str">
        <f t="shared" ca="1" si="6"/>
        <v/>
      </c>
      <c r="D434" s="79" t="str" cm="1">
        <f t="array" aca="1" ref="D434" ca="1">IF(AND($A434&lt;&gt;"",$A434&lt;&gt;"fin"),IF(INDEX(Recettes!$A$2:$O$5000,$B434,D$1)="","",INDEX(Recettes!$A$2:$O$5000,$B434,D$1)),"")</f>
        <v/>
      </c>
      <c r="E434" t="str" cm="1">
        <f t="array" aca="1" ref="E434" ca="1">IF(AND($A434&lt;&gt;"",$A434&lt;&gt;"fin"),IF(INDEX(Recettes!$A$2:$O$5000,$B434,E$1)="","",INDEX(Recettes!$A$2:$O$5000,$B434,E$1)),"")</f>
        <v/>
      </c>
      <c r="F434" t="str" cm="1">
        <f t="array" aca="1" ref="F434" ca="1">IF(AND($A434&lt;&gt;"",$A434&lt;&gt;"fin"),IF(INDEX(Recettes!$A$2:$O$5000,$B434,F$1)="","",INDEX(Recettes!$A$2:$O$5000,$B434,F$1)),"")</f>
        <v/>
      </c>
      <c r="G434" s="13" t="str" cm="1">
        <f t="array" aca="1" ref="G434" ca="1">IF(AND($A434&lt;&gt;"",$A434&lt;&gt;"fin"),IF(INDEX(Recettes!$A$2:$O$5000,$B434,G$1)="","",INDEX(Recettes!$A$2:$O$5000,$B434,G$1)),"")</f>
        <v/>
      </c>
      <c r="H434" s="11" t="str" cm="1">
        <f t="array" aca="1" ref="H434" ca="1">IF(AND($A434&lt;&gt;"",$A434&lt;&gt;"fin"),IF(INDEX(Recettes!$A$2:$O$5000,$B434,H$1)="","",INDEX(Recettes!$A$2:$O$5000,$B434,H$1)),"")</f>
        <v/>
      </c>
      <c r="I434" t="str" cm="1">
        <f t="array" aca="1" ref="I434" ca="1">IF(AND($A434&lt;&gt;"",$A434&lt;&gt;"fin"),IF(INDEX(Recettes!$A$2:$O$5000,$B434,I$1)="","",INDEX(Recettes!$A$2:$O$5000,$B434,I$1)),"")</f>
        <v/>
      </c>
      <c r="J434" s="81" t="str" cm="1">
        <f t="array" aca="1" ref="J434" ca="1">IF(AND($A434&lt;&gt;"",$A434&lt;&gt;"fin"),IF(INDEX(Recettes!$A$2:$O$5000,$B434,J$1)="","",INDEX(Recettes!$A$2:$O$5000,$B434,J$1)),"")</f>
        <v/>
      </c>
      <c r="K434" s="81" t="str" cm="1">
        <f t="array" aca="1" ref="K434" ca="1">IF(AND($A434&lt;&gt;"",$A434&lt;&gt;"fin"),IF(INDEX(Recettes!$A$2:$T$5000,$B434,K$1)="","",INDEX(Recettes!$A$2:$T$5000,$B434,K$1)),"")</f>
        <v/>
      </c>
      <c r="L434" s="81" t="str" cm="1">
        <f t="array" aca="1" ref="L434" ca="1">IF(AND($A434&lt;&gt;"",$A434&lt;&gt;"fin"),IF(INDEX(Recettes!$A$2:$T$5000,$B434,L$1)="","",INDEX(Recettes!$A$2:$T$5000,$B434,L$1)),"")</f>
        <v/>
      </c>
      <c r="M434" s="81" t="str" cm="1">
        <f t="array" aca="1" ref="M434" ca="1">IF(AND($A434&lt;&gt;"",$A434&lt;&gt;"fin"),IF(INDEX(Recettes!$A$2:$T$5000,$B434,M$1)="","",INDEX(Recettes!$A$2:$T$5000,$B434,M$1)),"")</f>
        <v/>
      </c>
      <c r="N434" s="81" t="str" cm="1">
        <f t="array" aca="1" ref="N434" ca="1">IF(AND($A434&lt;&gt;"",$A434&lt;&gt;"fin"),IF(INDEX(Recettes!$A$2:$T$5000,$B434,N$1)="","",INDEX(Recettes!$A$2:$T$5000,$B434,N$1)),"")</f>
        <v/>
      </c>
      <c r="O434" s="81" t="str" cm="1">
        <f t="array" aca="1" ref="O434" ca="1">IF(AND($A434&lt;&gt;"",$A434&lt;&gt;"fin"),IF(INDEX(Recettes!$A$2:$T$5000,$B434,O$1)="","",INDEX(Recettes!$A$2:$T$5000,$B434,O$1)),"")</f>
        <v/>
      </c>
      <c r="P434" s="81" t="str" cm="1">
        <f t="array" aca="1" ref="P434" ca="1">IF(AND($A434&lt;&gt;"",$A434&lt;&gt;"fin"),IF(INDEX(Recettes!$A$2:$T$5000,$B434,P$1)="","",INDEX(Recettes!$A$2:$T$5000,$B434,P$1)),"")</f>
        <v/>
      </c>
      <c r="Q434" s="81" t="str" cm="1">
        <f t="array" aca="1" ref="Q434" ca="1">IF(AND($A434&lt;&gt;"",$A434&lt;&gt;"fin"),IF(INDEX(Recettes!$A$2:$T$5000,$B434,Q$1)="","",INDEX(Recettes!$A$2:$T$5000,$B434,Q$1)),"")</f>
        <v/>
      </c>
      <c r="R434" s="81" t="str" cm="1">
        <f t="array" aca="1" ref="R434" ca="1">IF(AND($A434&lt;&gt;"",$A434&lt;&gt;"fin"),IF(INDEX(Recettes!$A$2:$T$5000,$B434,R$1)="","",INDEX(Recettes!$A$2:$T$5000,$B434,R$1)),"")</f>
        <v/>
      </c>
      <c r="S434" s="81" t="str" cm="1">
        <f t="array" aca="1" ref="S434" ca="1">IF(AND($A434&lt;&gt;"",$A434&lt;&gt;"fin"),IF(INDEX(Recettes!$A$2:$T$5000,$B434,S$1)="","",INDEX(Recettes!$A$2:$T$5000,$B434,S$1)),"")</f>
        <v/>
      </c>
      <c r="T434" s="81" t="str" cm="1">
        <f t="array" aca="1" ref="T434" ca="1">IF(AND($A434&lt;&gt;"",$A434&lt;&gt;"fin"),IF(INDEX(Recettes!$A$2:$T$5000,$B434,T$1)="","",INDEX(Recettes!$A$2:$T$5000,$B434,T$1)),"")</f>
        <v/>
      </c>
    </row>
    <row r="435" spans="1:20" x14ac:dyDescent="0.25">
      <c r="A435" t="str">
        <f ca="1">IF(OR(A434="",A434="fin"),"",IF(ISNA(MATCH($F$3,OFFSET(Recettes!$F$2:$F$5000,B434,0),0)),"fin",MATCH($F$3,OFFSET(Recettes!$F$2:$F$5000,B434,0),0)))</f>
        <v/>
      </c>
      <c r="B435" t="str">
        <f t="shared" ca="1" si="6"/>
        <v/>
      </c>
      <c r="D435" s="79" t="str" cm="1">
        <f t="array" aca="1" ref="D435" ca="1">IF(AND($A435&lt;&gt;"",$A435&lt;&gt;"fin"),IF(INDEX(Recettes!$A$2:$O$5000,$B435,D$1)="","",INDEX(Recettes!$A$2:$O$5000,$B435,D$1)),"")</f>
        <v/>
      </c>
      <c r="E435" t="str" cm="1">
        <f t="array" aca="1" ref="E435" ca="1">IF(AND($A435&lt;&gt;"",$A435&lt;&gt;"fin"),IF(INDEX(Recettes!$A$2:$O$5000,$B435,E$1)="","",INDEX(Recettes!$A$2:$O$5000,$B435,E$1)),"")</f>
        <v/>
      </c>
      <c r="F435" t="str" cm="1">
        <f t="array" aca="1" ref="F435" ca="1">IF(AND($A435&lt;&gt;"",$A435&lt;&gt;"fin"),IF(INDEX(Recettes!$A$2:$O$5000,$B435,F$1)="","",INDEX(Recettes!$A$2:$O$5000,$B435,F$1)),"")</f>
        <v/>
      </c>
      <c r="G435" s="13" t="str" cm="1">
        <f t="array" aca="1" ref="G435" ca="1">IF(AND($A435&lt;&gt;"",$A435&lt;&gt;"fin"),IF(INDEX(Recettes!$A$2:$O$5000,$B435,G$1)="","",INDEX(Recettes!$A$2:$O$5000,$B435,G$1)),"")</f>
        <v/>
      </c>
      <c r="H435" s="11" t="str" cm="1">
        <f t="array" aca="1" ref="H435" ca="1">IF(AND($A435&lt;&gt;"",$A435&lt;&gt;"fin"),IF(INDEX(Recettes!$A$2:$O$5000,$B435,H$1)="","",INDEX(Recettes!$A$2:$O$5000,$B435,H$1)),"")</f>
        <v/>
      </c>
      <c r="I435" t="str" cm="1">
        <f t="array" aca="1" ref="I435" ca="1">IF(AND($A435&lt;&gt;"",$A435&lt;&gt;"fin"),IF(INDEX(Recettes!$A$2:$O$5000,$B435,I$1)="","",INDEX(Recettes!$A$2:$O$5000,$B435,I$1)),"")</f>
        <v/>
      </c>
      <c r="J435" s="81" t="str" cm="1">
        <f t="array" aca="1" ref="J435" ca="1">IF(AND($A435&lt;&gt;"",$A435&lt;&gt;"fin"),IF(INDEX(Recettes!$A$2:$O$5000,$B435,J$1)="","",INDEX(Recettes!$A$2:$O$5000,$B435,J$1)),"")</f>
        <v/>
      </c>
      <c r="K435" s="81" t="str" cm="1">
        <f t="array" aca="1" ref="K435" ca="1">IF(AND($A435&lt;&gt;"",$A435&lt;&gt;"fin"),IF(INDEX(Recettes!$A$2:$T$5000,$B435,K$1)="","",INDEX(Recettes!$A$2:$T$5000,$B435,K$1)),"")</f>
        <v/>
      </c>
      <c r="L435" s="81" t="str" cm="1">
        <f t="array" aca="1" ref="L435" ca="1">IF(AND($A435&lt;&gt;"",$A435&lt;&gt;"fin"),IF(INDEX(Recettes!$A$2:$T$5000,$B435,L$1)="","",INDEX(Recettes!$A$2:$T$5000,$B435,L$1)),"")</f>
        <v/>
      </c>
      <c r="M435" s="81" t="str" cm="1">
        <f t="array" aca="1" ref="M435" ca="1">IF(AND($A435&lt;&gt;"",$A435&lt;&gt;"fin"),IF(INDEX(Recettes!$A$2:$T$5000,$B435,M$1)="","",INDEX(Recettes!$A$2:$T$5000,$B435,M$1)),"")</f>
        <v/>
      </c>
      <c r="N435" s="81" t="str" cm="1">
        <f t="array" aca="1" ref="N435" ca="1">IF(AND($A435&lt;&gt;"",$A435&lt;&gt;"fin"),IF(INDEX(Recettes!$A$2:$T$5000,$B435,N$1)="","",INDEX(Recettes!$A$2:$T$5000,$B435,N$1)),"")</f>
        <v/>
      </c>
      <c r="O435" s="81" t="str" cm="1">
        <f t="array" aca="1" ref="O435" ca="1">IF(AND($A435&lt;&gt;"",$A435&lt;&gt;"fin"),IF(INDEX(Recettes!$A$2:$T$5000,$B435,O$1)="","",INDEX(Recettes!$A$2:$T$5000,$B435,O$1)),"")</f>
        <v/>
      </c>
      <c r="P435" s="81" t="str" cm="1">
        <f t="array" aca="1" ref="P435" ca="1">IF(AND($A435&lt;&gt;"",$A435&lt;&gt;"fin"),IF(INDEX(Recettes!$A$2:$T$5000,$B435,P$1)="","",INDEX(Recettes!$A$2:$T$5000,$B435,P$1)),"")</f>
        <v/>
      </c>
      <c r="Q435" s="81" t="str" cm="1">
        <f t="array" aca="1" ref="Q435" ca="1">IF(AND($A435&lt;&gt;"",$A435&lt;&gt;"fin"),IF(INDEX(Recettes!$A$2:$T$5000,$B435,Q$1)="","",INDEX(Recettes!$A$2:$T$5000,$B435,Q$1)),"")</f>
        <v/>
      </c>
      <c r="R435" s="81" t="str" cm="1">
        <f t="array" aca="1" ref="R435" ca="1">IF(AND($A435&lt;&gt;"",$A435&lt;&gt;"fin"),IF(INDEX(Recettes!$A$2:$T$5000,$B435,R$1)="","",INDEX(Recettes!$A$2:$T$5000,$B435,R$1)),"")</f>
        <v/>
      </c>
      <c r="S435" s="81" t="str" cm="1">
        <f t="array" aca="1" ref="S435" ca="1">IF(AND($A435&lt;&gt;"",$A435&lt;&gt;"fin"),IF(INDEX(Recettes!$A$2:$T$5000,$B435,S$1)="","",INDEX(Recettes!$A$2:$T$5000,$B435,S$1)),"")</f>
        <v/>
      </c>
      <c r="T435" s="81" t="str" cm="1">
        <f t="array" aca="1" ref="T435" ca="1">IF(AND($A435&lt;&gt;"",$A435&lt;&gt;"fin"),IF(INDEX(Recettes!$A$2:$T$5000,$B435,T$1)="","",INDEX(Recettes!$A$2:$T$5000,$B435,T$1)),"")</f>
        <v/>
      </c>
    </row>
    <row r="436" spans="1:20" x14ac:dyDescent="0.25">
      <c r="A436" t="str">
        <f ca="1">IF(OR(A435="",A435="fin"),"",IF(ISNA(MATCH($F$3,OFFSET(Recettes!$F$2:$F$5000,B435,0),0)),"fin",MATCH($F$3,OFFSET(Recettes!$F$2:$F$5000,B435,0),0)))</f>
        <v/>
      </c>
      <c r="B436" t="str">
        <f t="shared" ca="1" si="6"/>
        <v/>
      </c>
      <c r="D436" s="79" t="str" cm="1">
        <f t="array" aca="1" ref="D436" ca="1">IF(AND($A436&lt;&gt;"",$A436&lt;&gt;"fin"),IF(INDEX(Recettes!$A$2:$O$5000,$B436,D$1)="","",INDEX(Recettes!$A$2:$O$5000,$B436,D$1)),"")</f>
        <v/>
      </c>
      <c r="E436" t="str" cm="1">
        <f t="array" aca="1" ref="E436" ca="1">IF(AND($A436&lt;&gt;"",$A436&lt;&gt;"fin"),IF(INDEX(Recettes!$A$2:$O$5000,$B436,E$1)="","",INDEX(Recettes!$A$2:$O$5000,$B436,E$1)),"")</f>
        <v/>
      </c>
      <c r="F436" t="str" cm="1">
        <f t="array" aca="1" ref="F436" ca="1">IF(AND($A436&lt;&gt;"",$A436&lt;&gt;"fin"),IF(INDEX(Recettes!$A$2:$O$5000,$B436,F$1)="","",INDEX(Recettes!$A$2:$O$5000,$B436,F$1)),"")</f>
        <v/>
      </c>
      <c r="G436" s="13" t="str" cm="1">
        <f t="array" aca="1" ref="G436" ca="1">IF(AND($A436&lt;&gt;"",$A436&lt;&gt;"fin"),IF(INDEX(Recettes!$A$2:$O$5000,$B436,G$1)="","",INDEX(Recettes!$A$2:$O$5000,$B436,G$1)),"")</f>
        <v/>
      </c>
      <c r="H436" s="11" t="str" cm="1">
        <f t="array" aca="1" ref="H436" ca="1">IF(AND($A436&lt;&gt;"",$A436&lt;&gt;"fin"),IF(INDEX(Recettes!$A$2:$O$5000,$B436,H$1)="","",INDEX(Recettes!$A$2:$O$5000,$B436,H$1)),"")</f>
        <v/>
      </c>
      <c r="I436" t="str" cm="1">
        <f t="array" aca="1" ref="I436" ca="1">IF(AND($A436&lt;&gt;"",$A436&lt;&gt;"fin"),IF(INDEX(Recettes!$A$2:$O$5000,$B436,I$1)="","",INDEX(Recettes!$A$2:$O$5000,$B436,I$1)),"")</f>
        <v/>
      </c>
      <c r="J436" s="81" t="str" cm="1">
        <f t="array" aca="1" ref="J436" ca="1">IF(AND($A436&lt;&gt;"",$A436&lt;&gt;"fin"),IF(INDEX(Recettes!$A$2:$O$5000,$B436,J$1)="","",INDEX(Recettes!$A$2:$O$5000,$B436,J$1)),"")</f>
        <v/>
      </c>
      <c r="K436" s="81" t="str" cm="1">
        <f t="array" aca="1" ref="K436" ca="1">IF(AND($A436&lt;&gt;"",$A436&lt;&gt;"fin"),IF(INDEX(Recettes!$A$2:$T$5000,$B436,K$1)="","",INDEX(Recettes!$A$2:$T$5000,$B436,K$1)),"")</f>
        <v/>
      </c>
      <c r="L436" s="81" t="str" cm="1">
        <f t="array" aca="1" ref="L436" ca="1">IF(AND($A436&lt;&gt;"",$A436&lt;&gt;"fin"),IF(INDEX(Recettes!$A$2:$T$5000,$B436,L$1)="","",INDEX(Recettes!$A$2:$T$5000,$B436,L$1)),"")</f>
        <v/>
      </c>
      <c r="M436" s="81" t="str" cm="1">
        <f t="array" aca="1" ref="M436" ca="1">IF(AND($A436&lt;&gt;"",$A436&lt;&gt;"fin"),IF(INDEX(Recettes!$A$2:$T$5000,$B436,M$1)="","",INDEX(Recettes!$A$2:$T$5000,$B436,M$1)),"")</f>
        <v/>
      </c>
      <c r="N436" s="81" t="str" cm="1">
        <f t="array" aca="1" ref="N436" ca="1">IF(AND($A436&lt;&gt;"",$A436&lt;&gt;"fin"),IF(INDEX(Recettes!$A$2:$T$5000,$B436,N$1)="","",INDEX(Recettes!$A$2:$T$5000,$B436,N$1)),"")</f>
        <v/>
      </c>
      <c r="O436" s="81" t="str" cm="1">
        <f t="array" aca="1" ref="O436" ca="1">IF(AND($A436&lt;&gt;"",$A436&lt;&gt;"fin"),IF(INDEX(Recettes!$A$2:$T$5000,$B436,O$1)="","",INDEX(Recettes!$A$2:$T$5000,$B436,O$1)),"")</f>
        <v/>
      </c>
      <c r="P436" s="81" t="str" cm="1">
        <f t="array" aca="1" ref="P436" ca="1">IF(AND($A436&lt;&gt;"",$A436&lt;&gt;"fin"),IF(INDEX(Recettes!$A$2:$T$5000,$B436,P$1)="","",INDEX(Recettes!$A$2:$T$5000,$B436,P$1)),"")</f>
        <v/>
      </c>
      <c r="Q436" s="81" t="str" cm="1">
        <f t="array" aca="1" ref="Q436" ca="1">IF(AND($A436&lt;&gt;"",$A436&lt;&gt;"fin"),IF(INDEX(Recettes!$A$2:$T$5000,$B436,Q$1)="","",INDEX(Recettes!$A$2:$T$5000,$B436,Q$1)),"")</f>
        <v/>
      </c>
      <c r="R436" s="81" t="str" cm="1">
        <f t="array" aca="1" ref="R436" ca="1">IF(AND($A436&lt;&gt;"",$A436&lt;&gt;"fin"),IF(INDEX(Recettes!$A$2:$T$5000,$B436,R$1)="","",INDEX(Recettes!$A$2:$T$5000,$B436,R$1)),"")</f>
        <v/>
      </c>
      <c r="S436" s="81" t="str" cm="1">
        <f t="array" aca="1" ref="S436" ca="1">IF(AND($A436&lt;&gt;"",$A436&lt;&gt;"fin"),IF(INDEX(Recettes!$A$2:$T$5000,$B436,S$1)="","",INDEX(Recettes!$A$2:$T$5000,$B436,S$1)),"")</f>
        <v/>
      </c>
      <c r="T436" s="81" t="str" cm="1">
        <f t="array" aca="1" ref="T436" ca="1">IF(AND($A436&lt;&gt;"",$A436&lt;&gt;"fin"),IF(INDEX(Recettes!$A$2:$T$5000,$B436,T$1)="","",INDEX(Recettes!$A$2:$T$5000,$B436,T$1)),"")</f>
        <v/>
      </c>
    </row>
    <row r="437" spans="1:20" x14ac:dyDescent="0.25">
      <c r="A437" t="str">
        <f ca="1">IF(OR(A436="",A436="fin"),"",IF(ISNA(MATCH($F$3,OFFSET(Recettes!$F$2:$F$5000,B436,0),0)),"fin",MATCH($F$3,OFFSET(Recettes!$F$2:$F$5000,B436,0),0)))</f>
        <v/>
      </c>
      <c r="B437" t="str">
        <f t="shared" ca="1" si="6"/>
        <v/>
      </c>
      <c r="D437" s="79" t="str" cm="1">
        <f t="array" aca="1" ref="D437" ca="1">IF(AND($A437&lt;&gt;"",$A437&lt;&gt;"fin"),IF(INDEX(Recettes!$A$2:$O$5000,$B437,D$1)="","",INDEX(Recettes!$A$2:$O$5000,$B437,D$1)),"")</f>
        <v/>
      </c>
      <c r="E437" t="str" cm="1">
        <f t="array" aca="1" ref="E437" ca="1">IF(AND($A437&lt;&gt;"",$A437&lt;&gt;"fin"),IF(INDEX(Recettes!$A$2:$O$5000,$B437,E$1)="","",INDEX(Recettes!$A$2:$O$5000,$B437,E$1)),"")</f>
        <v/>
      </c>
      <c r="F437" t="str" cm="1">
        <f t="array" aca="1" ref="F437" ca="1">IF(AND($A437&lt;&gt;"",$A437&lt;&gt;"fin"),IF(INDEX(Recettes!$A$2:$O$5000,$B437,F$1)="","",INDEX(Recettes!$A$2:$O$5000,$B437,F$1)),"")</f>
        <v/>
      </c>
      <c r="G437" s="13" t="str" cm="1">
        <f t="array" aca="1" ref="G437" ca="1">IF(AND($A437&lt;&gt;"",$A437&lt;&gt;"fin"),IF(INDEX(Recettes!$A$2:$O$5000,$B437,G$1)="","",INDEX(Recettes!$A$2:$O$5000,$B437,G$1)),"")</f>
        <v/>
      </c>
      <c r="H437" s="11" t="str" cm="1">
        <f t="array" aca="1" ref="H437" ca="1">IF(AND($A437&lt;&gt;"",$A437&lt;&gt;"fin"),IF(INDEX(Recettes!$A$2:$O$5000,$B437,H$1)="","",INDEX(Recettes!$A$2:$O$5000,$B437,H$1)),"")</f>
        <v/>
      </c>
      <c r="I437" t="str" cm="1">
        <f t="array" aca="1" ref="I437" ca="1">IF(AND($A437&lt;&gt;"",$A437&lt;&gt;"fin"),IF(INDEX(Recettes!$A$2:$O$5000,$B437,I$1)="","",INDEX(Recettes!$A$2:$O$5000,$B437,I$1)),"")</f>
        <v/>
      </c>
      <c r="J437" s="81" t="str" cm="1">
        <f t="array" aca="1" ref="J437" ca="1">IF(AND($A437&lt;&gt;"",$A437&lt;&gt;"fin"),IF(INDEX(Recettes!$A$2:$O$5000,$B437,J$1)="","",INDEX(Recettes!$A$2:$O$5000,$B437,J$1)),"")</f>
        <v/>
      </c>
      <c r="K437" s="81" t="str" cm="1">
        <f t="array" aca="1" ref="K437" ca="1">IF(AND($A437&lt;&gt;"",$A437&lt;&gt;"fin"),IF(INDEX(Recettes!$A$2:$T$5000,$B437,K$1)="","",INDEX(Recettes!$A$2:$T$5000,$B437,K$1)),"")</f>
        <v/>
      </c>
      <c r="L437" s="81" t="str" cm="1">
        <f t="array" aca="1" ref="L437" ca="1">IF(AND($A437&lt;&gt;"",$A437&lt;&gt;"fin"),IF(INDEX(Recettes!$A$2:$T$5000,$B437,L$1)="","",INDEX(Recettes!$A$2:$T$5000,$B437,L$1)),"")</f>
        <v/>
      </c>
      <c r="M437" s="81" t="str" cm="1">
        <f t="array" aca="1" ref="M437" ca="1">IF(AND($A437&lt;&gt;"",$A437&lt;&gt;"fin"),IF(INDEX(Recettes!$A$2:$T$5000,$B437,M$1)="","",INDEX(Recettes!$A$2:$T$5000,$B437,M$1)),"")</f>
        <v/>
      </c>
      <c r="N437" s="81" t="str" cm="1">
        <f t="array" aca="1" ref="N437" ca="1">IF(AND($A437&lt;&gt;"",$A437&lt;&gt;"fin"),IF(INDEX(Recettes!$A$2:$T$5000,$B437,N$1)="","",INDEX(Recettes!$A$2:$T$5000,$B437,N$1)),"")</f>
        <v/>
      </c>
      <c r="O437" s="81" t="str" cm="1">
        <f t="array" aca="1" ref="O437" ca="1">IF(AND($A437&lt;&gt;"",$A437&lt;&gt;"fin"),IF(INDEX(Recettes!$A$2:$T$5000,$B437,O$1)="","",INDEX(Recettes!$A$2:$T$5000,$B437,O$1)),"")</f>
        <v/>
      </c>
      <c r="P437" s="81" t="str" cm="1">
        <f t="array" aca="1" ref="P437" ca="1">IF(AND($A437&lt;&gt;"",$A437&lt;&gt;"fin"),IF(INDEX(Recettes!$A$2:$T$5000,$B437,P$1)="","",INDEX(Recettes!$A$2:$T$5000,$B437,P$1)),"")</f>
        <v/>
      </c>
      <c r="Q437" s="81" t="str" cm="1">
        <f t="array" aca="1" ref="Q437" ca="1">IF(AND($A437&lt;&gt;"",$A437&lt;&gt;"fin"),IF(INDEX(Recettes!$A$2:$T$5000,$B437,Q$1)="","",INDEX(Recettes!$A$2:$T$5000,$B437,Q$1)),"")</f>
        <v/>
      </c>
      <c r="R437" s="81" t="str" cm="1">
        <f t="array" aca="1" ref="R437" ca="1">IF(AND($A437&lt;&gt;"",$A437&lt;&gt;"fin"),IF(INDEX(Recettes!$A$2:$T$5000,$B437,R$1)="","",INDEX(Recettes!$A$2:$T$5000,$B437,R$1)),"")</f>
        <v/>
      </c>
      <c r="S437" s="81" t="str" cm="1">
        <f t="array" aca="1" ref="S437" ca="1">IF(AND($A437&lt;&gt;"",$A437&lt;&gt;"fin"),IF(INDEX(Recettes!$A$2:$T$5000,$B437,S$1)="","",INDEX(Recettes!$A$2:$T$5000,$B437,S$1)),"")</f>
        <v/>
      </c>
      <c r="T437" s="81" t="str" cm="1">
        <f t="array" aca="1" ref="T437" ca="1">IF(AND($A437&lt;&gt;"",$A437&lt;&gt;"fin"),IF(INDEX(Recettes!$A$2:$T$5000,$B437,T$1)="","",INDEX(Recettes!$A$2:$T$5000,$B437,T$1)),"")</f>
        <v/>
      </c>
    </row>
    <row r="438" spans="1:20" x14ac:dyDescent="0.25">
      <c r="A438" t="str">
        <f ca="1">IF(OR(A437="",A437="fin"),"",IF(ISNA(MATCH($F$3,OFFSET(Recettes!$F$2:$F$5000,B437,0),0)),"fin",MATCH($F$3,OFFSET(Recettes!$F$2:$F$5000,B437,0),0)))</f>
        <v/>
      </c>
      <c r="B438" t="str">
        <f t="shared" ca="1" si="6"/>
        <v/>
      </c>
      <c r="D438" s="79" t="str" cm="1">
        <f t="array" aca="1" ref="D438" ca="1">IF(AND($A438&lt;&gt;"",$A438&lt;&gt;"fin"),IF(INDEX(Recettes!$A$2:$O$5000,$B438,D$1)="","",INDEX(Recettes!$A$2:$O$5000,$B438,D$1)),"")</f>
        <v/>
      </c>
      <c r="E438" t="str" cm="1">
        <f t="array" aca="1" ref="E438" ca="1">IF(AND($A438&lt;&gt;"",$A438&lt;&gt;"fin"),IF(INDEX(Recettes!$A$2:$O$5000,$B438,E$1)="","",INDEX(Recettes!$A$2:$O$5000,$B438,E$1)),"")</f>
        <v/>
      </c>
      <c r="F438" t="str" cm="1">
        <f t="array" aca="1" ref="F438" ca="1">IF(AND($A438&lt;&gt;"",$A438&lt;&gt;"fin"),IF(INDEX(Recettes!$A$2:$O$5000,$B438,F$1)="","",INDEX(Recettes!$A$2:$O$5000,$B438,F$1)),"")</f>
        <v/>
      </c>
      <c r="G438" s="13" t="str" cm="1">
        <f t="array" aca="1" ref="G438" ca="1">IF(AND($A438&lt;&gt;"",$A438&lt;&gt;"fin"),IF(INDEX(Recettes!$A$2:$O$5000,$B438,G$1)="","",INDEX(Recettes!$A$2:$O$5000,$B438,G$1)),"")</f>
        <v/>
      </c>
      <c r="H438" s="11" t="str" cm="1">
        <f t="array" aca="1" ref="H438" ca="1">IF(AND($A438&lt;&gt;"",$A438&lt;&gt;"fin"),IF(INDEX(Recettes!$A$2:$O$5000,$B438,H$1)="","",INDEX(Recettes!$A$2:$O$5000,$B438,H$1)),"")</f>
        <v/>
      </c>
      <c r="I438" t="str" cm="1">
        <f t="array" aca="1" ref="I438" ca="1">IF(AND($A438&lt;&gt;"",$A438&lt;&gt;"fin"),IF(INDEX(Recettes!$A$2:$O$5000,$B438,I$1)="","",INDEX(Recettes!$A$2:$O$5000,$B438,I$1)),"")</f>
        <v/>
      </c>
      <c r="J438" s="81" t="str" cm="1">
        <f t="array" aca="1" ref="J438" ca="1">IF(AND($A438&lt;&gt;"",$A438&lt;&gt;"fin"),IF(INDEX(Recettes!$A$2:$O$5000,$B438,J$1)="","",INDEX(Recettes!$A$2:$O$5000,$B438,J$1)),"")</f>
        <v/>
      </c>
      <c r="K438" s="81" t="str" cm="1">
        <f t="array" aca="1" ref="K438" ca="1">IF(AND($A438&lt;&gt;"",$A438&lt;&gt;"fin"),IF(INDEX(Recettes!$A$2:$T$5000,$B438,K$1)="","",INDEX(Recettes!$A$2:$T$5000,$B438,K$1)),"")</f>
        <v/>
      </c>
      <c r="L438" s="81" t="str" cm="1">
        <f t="array" aca="1" ref="L438" ca="1">IF(AND($A438&lt;&gt;"",$A438&lt;&gt;"fin"),IF(INDEX(Recettes!$A$2:$T$5000,$B438,L$1)="","",INDEX(Recettes!$A$2:$T$5000,$B438,L$1)),"")</f>
        <v/>
      </c>
      <c r="M438" s="81" t="str" cm="1">
        <f t="array" aca="1" ref="M438" ca="1">IF(AND($A438&lt;&gt;"",$A438&lt;&gt;"fin"),IF(INDEX(Recettes!$A$2:$T$5000,$B438,M$1)="","",INDEX(Recettes!$A$2:$T$5000,$B438,M$1)),"")</f>
        <v/>
      </c>
      <c r="N438" s="81" t="str" cm="1">
        <f t="array" aca="1" ref="N438" ca="1">IF(AND($A438&lt;&gt;"",$A438&lt;&gt;"fin"),IF(INDEX(Recettes!$A$2:$T$5000,$B438,N$1)="","",INDEX(Recettes!$A$2:$T$5000,$B438,N$1)),"")</f>
        <v/>
      </c>
      <c r="O438" s="81" t="str" cm="1">
        <f t="array" aca="1" ref="O438" ca="1">IF(AND($A438&lt;&gt;"",$A438&lt;&gt;"fin"),IF(INDEX(Recettes!$A$2:$T$5000,$B438,O$1)="","",INDEX(Recettes!$A$2:$T$5000,$B438,O$1)),"")</f>
        <v/>
      </c>
      <c r="P438" s="81" t="str" cm="1">
        <f t="array" aca="1" ref="P438" ca="1">IF(AND($A438&lt;&gt;"",$A438&lt;&gt;"fin"),IF(INDEX(Recettes!$A$2:$T$5000,$B438,P$1)="","",INDEX(Recettes!$A$2:$T$5000,$B438,P$1)),"")</f>
        <v/>
      </c>
      <c r="Q438" s="81" t="str" cm="1">
        <f t="array" aca="1" ref="Q438" ca="1">IF(AND($A438&lt;&gt;"",$A438&lt;&gt;"fin"),IF(INDEX(Recettes!$A$2:$T$5000,$B438,Q$1)="","",INDEX(Recettes!$A$2:$T$5000,$B438,Q$1)),"")</f>
        <v/>
      </c>
      <c r="R438" s="81" t="str" cm="1">
        <f t="array" aca="1" ref="R438" ca="1">IF(AND($A438&lt;&gt;"",$A438&lt;&gt;"fin"),IF(INDEX(Recettes!$A$2:$T$5000,$B438,R$1)="","",INDEX(Recettes!$A$2:$T$5000,$B438,R$1)),"")</f>
        <v/>
      </c>
      <c r="S438" s="81" t="str" cm="1">
        <f t="array" aca="1" ref="S438" ca="1">IF(AND($A438&lt;&gt;"",$A438&lt;&gt;"fin"),IF(INDEX(Recettes!$A$2:$T$5000,$B438,S$1)="","",INDEX(Recettes!$A$2:$T$5000,$B438,S$1)),"")</f>
        <v/>
      </c>
      <c r="T438" s="81" t="str" cm="1">
        <f t="array" aca="1" ref="T438" ca="1">IF(AND($A438&lt;&gt;"",$A438&lt;&gt;"fin"),IF(INDEX(Recettes!$A$2:$T$5000,$B438,T$1)="","",INDEX(Recettes!$A$2:$T$5000,$B438,T$1)),"")</f>
        <v/>
      </c>
    </row>
    <row r="439" spans="1:20" x14ac:dyDescent="0.25">
      <c r="A439" t="str">
        <f ca="1">IF(OR(A438="",A438="fin"),"",IF(ISNA(MATCH($F$3,OFFSET(Recettes!$F$2:$F$5000,B438,0),0)),"fin",MATCH($F$3,OFFSET(Recettes!$F$2:$F$5000,B438,0),0)))</f>
        <v/>
      </c>
      <c r="B439" t="str">
        <f t="shared" ca="1" si="6"/>
        <v/>
      </c>
      <c r="D439" s="79" t="str" cm="1">
        <f t="array" aca="1" ref="D439" ca="1">IF(AND($A439&lt;&gt;"",$A439&lt;&gt;"fin"),IF(INDEX(Recettes!$A$2:$O$5000,$B439,D$1)="","",INDEX(Recettes!$A$2:$O$5000,$B439,D$1)),"")</f>
        <v/>
      </c>
      <c r="E439" t="str" cm="1">
        <f t="array" aca="1" ref="E439" ca="1">IF(AND($A439&lt;&gt;"",$A439&lt;&gt;"fin"),IF(INDEX(Recettes!$A$2:$O$5000,$B439,E$1)="","",INDEX(Recettes!$A$2:$O$5000,$B439,E$1)),"")</f>
        <v/>
      </c>
      <c r="F439" t="str" cm="1">
        <f t="array" aca="1" ref="F439" ca="1">IF(AND($A439&lt;&gt;"",$A439&lt;&gt;"fin"),IF(INDEX(Recettes!$A$2:$O$5000,$B439,F$1)="","",INDEX(Recettes!$A$2:$O$5000,$B439,F$1)),"")</f>
        <v/>
      </c>
      <c r="G439" s="13" t="str" cm="1">
        <f t="array" aca="1" ref="G439" ca="1">IF(AND($A439&lt;&gt;"",$A439&lt;&gt;"fin"),IF(INDEX(Recettes!$A$2:$O$5000,$B439,G$1)="","",INDEX(Recettes!$A$2:$O$5000,$B439,G$1)),"")</f>
        <v/>
      </c>
      <c r="H439" s="11" t="str" cm="1">
        <f t="array" aca="1" ref="H439" ca="1">IF(AND($A439&lt;&gt;"",$A439&lt;&gt;"fin"),IF(INDEX(Recettes!$A$2:$O$5000,$B439,H$1)="","",INDEX(Recettes!$A$2:$O$5000,$B439,H$1)),"")</f>
        <v/>
      </c>
      <c r="I439" t="str" cm="1">
        <f t="array" aca="1" ref="I439" ca="1">IF(AND($A439&lt;&gt;"",$A439&lt;&gt;"fin"),IF(INDEX(Recettes!$A$2:$O$5000,$B439,I$1)="","",INDEX(Recettes!$A$2:$O$5000,$B439,I$1)),"")</f>
        <v/>
      </c>
      <c r="J439" s="81" t="str" cm="1">
        <f t="array" aca="1" ref="J439" ca="1">IF(AND($A439&lt;&gt;"",$A439&lt;&gt;"fin"),IF(INDEX(Recettes!$A$2:$O$5000,$B439,J$1)="","",INDEX(Recettes!$A$2:$O$5000,$B439,J$1)),"")</f>
        <v/>
      </c>
      <c r="K439" s="81" t="str" cm="1">
        <f t="array" aca="1" ref="K439" ca="1">IF(AND($A439&lt;&gt;"",$A439&lt;&gt;"fin"),IF(INDEX(Recettes!$A$2:$T$5000,$B439,K$1)="","",INDEX(Recettes!$A$2:$T$5000,$B439,K$1)),"")</f>
        <v/>
      </c>
      <c r="L439" s="81" t="str" cm="1">
        <f t="array" aca="1" ref="L439" ca="1">IF(AND($A439&lt;&gt;"",$A439&lt;&gt;"fin"),IF(INDEX(Recettes!$A$2:$T$5000,$B439,L$1)="","",INDEX(Recettes!$A$2:$T$5000,$B439,L$1)),"")</f>
        <v/>
      </c>
      <c r="M439" s="81" t="str" cm="1">
        <f t="array" aca="1" ref="M439" ca="1">IF(AND($A439&lt;&gt;"",$A439&lt;&gt;"fin"),IF(INDEX(Recettes!$A$2:$T$5000,$B439,M$1)="","",INDEX(Recettes!$A$2:$T$5000,$B439,M$1)),"")</f>
        <v/>
      </c>
      <c r="N439" s="81" t="str" cm="1">
        <f t="array" aca="1" ref="N439" ca="1">IF(AND($A439&lt;&gt;"",$A439&lt;&gt;"fin"),IF(INDEX(Recettes!$A$2:$T$5000,$B439,N$1)="","",INDEX(Recettes!$A$2:$T$5000,$B439,N$1)),"")</f>
        <v/>
      </c>
      <c r="O439" s="81" t="str" cm="1">
        <f t="array" aca="1" ref="O439" ca="1">IF(AND($A439&lt;&gt;"",$A439&lt;&gt;"fin"),IF(INDEX(Recettes!$A$2:$T$5000,$B439,O$1)="","",INDEX(Recettes!$A$2:$T$5000,$B439,O$1)),"")</f>
        <v/>
      </c>
      <c r="P439" s="81" t="str" cm="1">
        <f t="array" aca="1" ref="P439" ca="1">IF(AND($A439&lt;&gt;"",$A439&lt;&gt;"fin"),IF(INDEX(Recettes!$A$2:$T$5000,$B439,P$1)="","",INDEX(Recettes!$A$2:$T$5000,$B439,P$1)),"")</f>
        <v/>
      </c>
      <c r="Q439" s="81" t="str" cm="1">
        <f t="array" aca="1" ref="Q439" ca="1">IF(AND($A439&lt;&gt;"",$A439&lt;&gt;"fin"),IF(INDEX(Recettes!$A$2:$T$5000,$B439,Q$1)="","",INDEX(Recettes!$A$2:$T$5000,$B439,Q$1)),"")</f>
        <v/>
      </c>
      <c r="R439" s="81" t="str" cm="1">
        <f t="array" aca="1" ref="R439" ca="1">IF(AND($A439&lt;&gt;"",$A439&lt;&gt;"fin"),IF(INDEX(Recettes!$A$2:$T$5000,$B439,R$1)="","",INDEX(Recettes!$A$2:$T$5000,$B439,R$1)),"")</f>
        <v/>
      </c>
      <c r="S439" s="81" t="str" cm="1">
        <f t="array" aca="1" ref="S439" ca="1">IF(AND($A439&lt;&gt;"",$A439&lt;&gt;"fin"),IF(INDEX(Recettes!$A$2:$T$5000,$B439,S$1)="","",INDEX(Recettes!$A$2:$T$5000,$B439,S$1)),"")</f>
        <v/>
      </c>
      <c r="T439" s="81" t="str" cm="1">
        <f t="array" aca="1" ref="T439" ca="1">IF(AND($A439&lt;&gt;"",$A439&lt;&gt;"fin"),IF(INDEX(Recettes!$A$2:$T$5000,$B439,T$1)="","",INDEX(Recettes!$A$2:$T$5000,$B439,T$1)),"")</f>
        <v/>
      </c>
    </row>
    <row r="440" spans="1:20" x14ac:dyDescent="0.25">
      <c r="A440" t="str">
        <f ca="1">IF(OR(A439="",A439="fin"),"",IF(ISNA(MATCH($F$3,OFFSET(Recettes!$F$2:$F$5000,B439,0),0)),"fin",MATCH($F$3,OFFSET(Recettes!$F$2:$F$5000,B439,0),0)))</f>
        <v/>
      </c>
      <c r="B440" t="str">
        <f t="shared" ca="1" si="6"/>
        <v/>
      </c>
      <c r="D440" s="79" t="str" cm="1">
        <f t="array" aca="1" ref="D440" ca="1">IF(AND($A440&lt;&gt;"",$A440&lt;&gt;"fin"),IF(INDEX(Recettes!$A$2:$O$5000,$B440,D$1)="","",INDEX(Recettes!$A$2:$O$5000,$B440,D$1)),"")</f>
        <v/>
      </c>
      <c r="E440" t="str" cm="1">
        <f t="array" aca="1" ref="E440" ca="1">IF(AND($A440&lt;&gt;"",$A440&lt;&gt;"fin"),IF(INDEX(Recettes!$A$2:$O$5000,$B440,E$1)="","",INDEX(Recettes!$A$2:$O$5000,$B440,E$1)),"")</f>
        <v/>
      </c>
      <c r="F440" t="str" cm="1">
        <f t="array" aca="1" ref="F440" ca="1">IF(AND($A440&lt;&gt;"",$A440&lt;&gt;"fin"),IF(INDEX(Recettes!$A$2:$O$5000,$B440,F$1)="","",INDEX(Recettes!$A$2:$O$5000,$B440,F$1)),"")</f>
        <v/>
      </c>
      <c r="G440" s="13" t="str" cm="1">
        <f t="array" aca="1" ref="G440" ca="1">IF(AND($A440&lt;&gt;"",$A440&lt;&gt;"fin"),IF(INDEX(Recettes!$A$2:$O$5000,$B440,G$1)="","",INDEX(Recettes!$A$2:$O$5000,$B440,G$1)),"")</f>
        <v/>
      </c>
      <c r="H440" s="11" t="str" cm="1">
        <f t="array" aca="1" ref="H440" ca="1">IF(AND($A440&lt;&gt;"",$A440&lt;&gt;"fin"),IF(INDEX(Recettes!$A$2:$O$5000,$B440,H$1)="","",INDEX(Recettes!$A$2:$O$5000,$B440,H$1)),"")</f>
        <v/>
      </c>
      <c r="I440" t="str" cm="1">
        <f t="array" aca="1" ref="I440" ca="1">IF(AND($A440&lt;&gt;"",$A440&lt;&gt;"fin"),IF(INDEX(Recettes!$A$2:$O$5000,$B440,I$1)="","",INDEX(Recettes!$A$2:$O$5000,$B440,I$1)),"")</f>
        <v/>
      </c>
      <c r="J440" s="81" t="str" cm="1">
        <f t="array" aca="1" ref="J440" ca="1">IF(AND($A440&lt;&gt;"",$A440&lt;&gt;"fin"),IF(INDEX(Recettes!$A$2:$O$5000,$B440,J$1)="","",INDEX(Recettes!$A$2:$O$5000,$B440,J$1)),"")</f>
        <v/>
      </c>
      <c r="K440" s="81" t="str" cm="1">
        <f t="array" aca="1" ref="K440" ca="1">IF(AND($A440&lt;&gt;"",$A440&lt;&gt;"fin"),IF(INDEX(Recettes!$A$2:$T$5000,$B440,K$1)="","",INDEX(Recettes!$A$2:$T$5000,$B440,K$1)),"")</f>
        <v/>
      </c>
      <c r="L440" s="81" t="str" cm="1">
        <f t="array" aca="1" ref="L440" ca="1">IF(AND($A440&lt;&gt;"",$A440&lt;&gt;"fin"),IF(INDEX(Recettes!$A$2:$T$5000,$B440,L$1)="","",INDEX(Recettes!$A$2:$T$5000,$B440,L$1)),"")</f>
        <v/>
      </c>
      <c r="M440" s="81" t="str" cm="1">
        <f t="array" aca="1" ref="M440" ca="1">IF(AND($A440&lt;&gt;"",$A440&lt;&gt;"fin"),IF(INDEX(Recettes!$A$2:$T$5000,$B440,M$1)="","",INDEX(Recettes!$A$2:$T$5000,$B440,M$1)),"")</f>
        <v/>
      </c>
      <c r="N440" s="81" t="str" cm="1">
        <f t="array" aca="1" ref="N440" ca="1">IF(AND($A440&lt;&gt;"",$A440&lt;&gt;"fin"),IF(INDEX(Recettes!$A$2:$T$5000,$B440,N$1)="","",INDEX(Recettes!$A$2:$T$5000,$B440,N$1)),"")</f>
        <v/>
      </c>
      <c r="O440" s="81" t="str" cm="1">
        <f t="array" aca="1" ref="O440" ca="1">IF(AND($A440&lt;&gt;"",$A440&lt;&gt;"fin"),IF(INDEX(Recettes!$A$2:$T$5000,$B440,O$1)="","",INDEX(Recettes!$A$2:$T$5000,$B440,O$1)),"")</f>
        <v/>
      </c>
      <c r="P440" s="81" t="str" cm="1">
        <f t="array" aca="1" ref="P440" ca="1">IF(AND($A440&lt;&gt;"",$A440&lt;&gt;"fin"),IF(INDEX(Recettes!$A$2:$T$5000,$B440,P$1)="","",INDEX(Recettes!$A$2:$T$5000,$B440,P$1)),"")</f>
        <v/>
      </c>
      <c r="Q440" s="81" t="str" cm="1">
        <f t="array" aca="1" ref="Q440" ca="1">IF(AND($A440&lt;&gt;"",$A440&lt;&gt;"fin"),IF(INDEX(Recettes!$A$2:$T$5000,$B440,Q$1)="","",INDEX(Recettes!$A$2:$T$5000,$B440,Q$1)),"")</f>
        <v/>
      </c>
      <c r="R440" s="81" t="str" cm="1">
        <f t="array" aca="1" ref="R440" ca="1">IF(AND($A440&lt;&gt;"",$A440&lt;&gt;"fin"),IF(INDEX(Recettes!$A$2:$T$5000,$B440,R$1)="","",INDEX(Recettes!$A$2:$T$5000,$B440,R$1)),"")</f>
        <v/>
      </c>
      <c r="S440" s="81" t="str" cm="1">
        <f t="array" aca="1" ref="S440" ca="1">IF(AND($A440&lt;&gt;"",$A440&lt;&gt;"fin"),IF(INDEX(Recettes!$A$2:$T$5000,$B440,S$1)="","",INDEX(Recettes!$A$2:$T$5000,$B440,S$1)),"")</f>
        <v/>
      </c>
      <c r="T440" s="81" t="str" cm="1">
        <f t="array" aca="1" ref="T440" ca="1">IF(AND($A440&lt;&gt;"",$A440&lt;&gt;"fin"),IF(INDEX(Recettes!$A$2:$T$5000,$B440,T$1)="","",INDEX(Recettes!$A$2:$T$5000,$B440,T$1)),"")</f>
        <v/>
      </c>
    </row>
    <row r="441" spans="1:20" x14ac:dyDescent="0.25">
      <c r="A441" t="str">
        <f ca="1">IF(OR(A440="",A440="fin"),"",IF(ISNA(MATCH($F$3,OFFSET(Recettes!$F$2:$F$5000,B440,0),0)),"fin",MATCH($F$3,OFFSET(Recettes!$F$2:$F$5000,B440,0),0)))</f>
        <v/>
      </c>
      <c r="B441" t="str">
        <f t="shared" ca="1" si="6"/>
        <v/>
      </c>
      <c r="D441" s="79" t="str" cm="1">
        <f t="array" aca="1" ref="D441" ca="1">IF(AND($A441&lt;&gt;"",$A441&lt;&gt;"fin"),IF(INDEX(Recettes!$A$2:$O$5000,$B441,D$1)="","",INDEX(Recettes!$A$2:$O$5000,$B441,D$1)),"")</f>
        <v/>
      </c>
      <c r="E441" t="str" cm="1">
        <f t="array" aca="1" ref="E441" ca="1">IF(AND($A441&lt;&gt;"",$A441&lt;&gt;"fin"),IF(INDEX(Recettes!$A$2:$O$5000,$B441,E$1)="","",INDEX(Recettes!$A$2:$O$5000,$B441,E$1)),"")</f>
        <v/>
      </c>
      <c r="F441" t="str" cm="1">
        <f t="array" aca="1" ref="F441" ca="1">IF(AND($A441&lt;&gt;"",$A441&lt;&gt;"fin"),IF(INDEX(Recettes!$A$2:$O$5000,$B441,F$1)="","",INDEX(Recettes!$A$2:$O$5000,$B441,F$1)),"")</f>
        <v/>
      </c>
      <c r="G441" s="13" t="str" cm="1">
        <f t="array" aca="1" ref="G441" ca="1">IF(AND($A441&lt;&gt;"",$A441&lt;&gt;"fin"),IF(INDEX(Recettes!$A$2:$O$5000,$B441,G$1)="","",INDEX(Recettes!$A$2:$O$5000,$B441,G$1)),"")</f>
        <v/>
      </c>
      <c r="H441" s="11" t="str" cm="1">
        <f t="array" aca="1" ref="H441" ca="1">IF(AND($A441&lt;&gt;"",$A441&lt;&gt;"fin"),IF(INDEX(Recettes!$A$2:$O$5000,$B441,H$1)="","",INDEX(Recettes!$A$2:$O$5000,$B441,H$1)),"")</f>
        <v/>
      </c>
      <c r="I441" t="str" cm="1">
        <f t="array" aca="1" ref="I441" ca="1">IF(AND($A441&lt;&gt;"",$A441&lt;&gt;"fin"),IF(INDEX(Recettes!$A$2:$O$5000,$B441,I$1)="","",INDEX(Recettes!$A$2:$O$5000,$B441,I$1)),"")</f>
        <v/>
      </c>
      <c r="J441" s="81" t="str" cm="1">
        <f t="array" aca="1" ref="J441" ca="1">IF(AND($A441&lt;&gt;"",$A441&lt;&gt;"fin"),IF(INDEX(Recettes!$A$2:$O$5000,$B441,J$1)="","",INDEX(Recettes!$A$2:$O$5000,$B441,J$1)),"")</f>
        <v/>
      </c>
      <c r="K441" s="81" t="str" cm="1">
        <f t="array" aca="1" ref="K441" ca="1">IF(AND($A441&lt;&gt;"",$A441&lt;&gt;"fin"),IF(INDEX(Recettes!$A$2:$T$5000,$B441,K$1)="","",INDEX(Recettes!$A$2:$T$5000,$B441,K$1)),"")</f>
        <v/>
      </c>
      <c r="L441" s="81" t="str" cm="1">
        <f t="array" aca="1" ref="L441" ca="1">IF(AND($A441&lt;&gt;"",$A441&lt;&gt;"fin"),IF(INDEX(Recettes!$A$2:$T$5000,$B441,L$1)="","",INDEX(Recettes!$A$2:$T$5000,$B441,L$1)),"")</f>
        <v/>
      </c>
      <c r="M441" s="81" t="str" cm="1">
        <f t="array" aca="1" ref="M441" ca="1">IF(AND($A441&lt;&gt;"",$A441&lt;&gt;"fin"),IF(INDEX(Recettes!$A$2:$T$5000,$B441,M$1)="","",INDEX(Recettes!$A$2:$T$5000,$B441,M$1)),"")</f>
        <v/>
      </c>
      <c r="N441" s="81" t="str" cm="1">
        <f t="array" aca="1" ref="N441" ca="1">IF(AND($A441&lt;&gt;"",$A441&lt;&gt;"fin"),IF(INDEX(Recettes!$A$2:$T$5000,$B441,N$1)="","",INDEX(Recettes!$A$2:$T$5000,$B441,N$1)),"")</f>
        <v/>
      </c>
      <c r="O441" s="81" t="str" cm="1">
        <f t="array" aca="1" ref="O441" ca="1">IF(AND($A441&lt;&gt;"",$A441&lt;&gt;"fin"),IF(INDEX(Recettes!$A$2:$T$5000,$B441,O$1)="","",INDEX(Recettes!$A$2:$T$5000,$B441,O$1)),"")</f>
        <v/>
      </c>
      <c r="P441" s="81" t="str" cm="1">
        <f t="array" aca="1" ref="P441" ca="1">IF(AND($A441&lt;&gt;"",$A441&lt;&gt;"fin"),IF(INDEX(Recettes!$A$2:$T$5000,$B441,P$1)="","",INDEX(Recettes!$A$2:$T$5000,$B441,P$1)),"")</f>
        <v/>
      </c>
      <c r="Q441" s="81" t="str" cm="1">
        <f t="array" aca="1" ref="Q441" ca="1">IF(AND($A441&lt;&gt;"",$A441&lt;&gt;"fin"),IF(INDEX(Recettes!$A$2:$T$5000,$B441,Q$1)="","",INDEX(Recettes!$A$2:$T$5000,$B441,Q$1)),"")</f>
        <v/>
      </c>
      <c r="R441" s="81" t="str" cm="1">
        <f t="array" aca="1" ref="R441" ca="1">IF(AND($A441&lt;&gt;"",$A441&lt;&gt;"fin"),IF(INDEX(Recettes!$A$2:$T$5000,$B441,R$1)="","",INDEX(Recettes!$A$2:$T$5000,$B441,R$1)),"")</f>
        <v/>
      </c>
      <c r="S441" s="81" t="str" cm="1">
        <f t="array" aca="1" ref="S441" ca="1">IF(AND($A441&lt;&gt;"",$A441&lt;&gt;"fin"),IF(INDEX(Recettes!$A$2:$T$5000,$B441,S$1)="","",INDEX(Recettes!$A$2:$T$5000,$B441,S$1)),"")</f>
        <v/>
      </c>
      <c r="T441" s="81" t="str" cm="1">
        <f t="array" aca="1" ref="T441" ca="1">IF(AND($A441&lt;&gt;"",$A441&lt;&gt;"fin"),IF(INDEX(Recettes!$A$2:$T$5000,$B441,T$1)="","",INDEX(Recettes!$A$2:$T$5000,$B441,T$1)),"")</f>
        <v/>
      </c>
    </row>
    <row r="442" spans="1:20" x14ac:dyDescent="0.25">
      <c r="A442" t="str">
        <f ca="1">IF(OR(A441="",A441="fin"),"",IF(ISNA(MATCH($F$3,OFFSET(Recettes!$F$2:$F$5000,B441,0),0)),"fin",MATCH($F$3,OFFSET(Recettes!$F$2:$F$5000,B441,0),0)))</f>
        <v/>
      </c>
      <c r="B442" t="str">
        <f t="shared" ca="1" si="6"/>
        <v/>
      </c>
      <c r="D442" s="79" t="str" cm="1">
        <f t="array" aca="1" ref="D442" ca="1">IF(AND($A442&lt;&gt;"",$A442&lt;&gt;"fin"),IF(INDEX(Recettes!$A$2:$O$5000,$B442,D$1)="","",INDEX(Recettes!$A$2:$O$5000,$B442,D$1)),"")</f>
        <v/>
      </c>
      <c r="E442" t="str" cm="1">
        <f t="array" aca="1" ref="E442" ca="1">IF(AND($A442&lt;&gt;"",$A442&lt;&gt;"fin"),IF(INDEX(Recettes!$A$2:$O$5000,$B442,E$1)="","",INDEX(Recettes!$A$2:$O$5000,$B442,E$1)),"")</f>
        <v/>
      </c>
      <c r="F442" t="str" cm="1">
        <f t="array" aca="1" ref="F442" ca="1">IF(AND($A442&lt;&gt;"",$A442&lt;&gt;"fin"),IF(INDEX(Recettes!$A$2:$O$5000,$B442,F$1)="","",INDEX(Recettes!$A$2:$O$5000,$B442,F$1)),"")</f>
        <v/>
      </c>
      <c r="G442" s="13" t="str" cm="1">
        <f t="array" aca="1" ref="G442" ca="1">IF(AND($A442&lt;&gt;"",$A442&lt;&gt;"fin"),IF(INDEX(Recettes!$A$2:$O$5000,$B442,G$1)="","",INDEX(Recettes!$A$2:$O$5000,$B442,G$1)),"")</f>
        <v/>
      </c>
      <c r="H442" s="11" t="str" cm="1">
        <f t="array" aca="1" ref="H442" ca="1">IF(AND($A442&lt;&gt;"",$A442&lt;&gt;"fin"),IF(INDEX(Recettes!$A$2:$O$5000,$B442,H$1)="","",INDEX(Recettes!$A$2:$O$5000,$B442,H$1)),"")</f>
        <v/>
      </c>
      <c r="I442" t="str" cm="1">
        <f t="array" aca="1" ref="I442" ca="1">IF(AND($A442&lt;&gt;"",$A442&lt;&gt;"fin"),IF(INDEX(Recettes!$A$2:$O$5000,$B442,I$1)="","",INDEX(Recettes!$A$2:$O$5000,$B442,I$1)),"")</f>
        <v/>
      </c>
      <c r="J442" s="81" t="str" cm="1">
        <f t="array" aca="1" ref="J442" ca="1">IF(AND($A442&lt;&gt;"",$A442&lt;&gt;"fin"),IF(INDEX(Recettes!$A$2:$O$5000,$B442,J$1)="","",INDEX(Recettes!$A$2:$O$5000,$B442,J$1)),"")</f>
        <v/>
      </c>
      <c r="K442" s="81" t="str" cm="1">
        <f t="array" aca="1" ref="K442" ca="1">IF(AND($A442&lt;&gt;"",$A442&lt;&gt;"fin"),IF(INDEX(Recettes!$A$2:$T$5000,$B442,K$1)="","",INDEX(Recettes!$A$2:$T$5000,$B442,K$1)),"")</f>
        <v/>
      </c>
      <c r="L442" s="81" t="str" cm="1">
        <f t="array" aca="1" ref="L442" ca="1">IF(AND($A442&lt;&gt;"",$A442&lt;&gt;"fin"),IF(INDEX(Recettes!$A$2:$T$5000,$B442,L$1)="","",INDEX(Recettes!$A$2:$T$5000,$B442,L$1)),"")</f>
        <v/>
      </c>
      <c r="M442" s="81" t="str" cm="1">
        <f t="array" aca="1" ref="M442" ca="1">IF(AND($A442&lt;&gt;"",$A442&lt;&gt;"fin"),IF(INDEX(Recettes!$A$2:$T$5000,$B442,M$1)="","",INDEX(Recettes!$A$2:$T$5000,$B442,M$1)),"")</f>
        <v/>
      </c>
      <c r="N442" s="81" t="str" cm="1">
        <f t="array" aca="1" ref="N442" ca="1">IF(AND($A442&lt;&gt;"",$A442&lt;&gt;"fin"),IF(INDEX(Recettes!$A$2:$T$5000,$B442,N$1)="","",INDEX(Recettes!$A$2:$T$5000,$B442,N$1)),"")</f>
        <v/>
      </c>
      <c r="O442" s="81" t="str" cm="1">
        <f t="array" aca="1" ref="O442" ca="1">IF(AND($A442&lt;&gt;"",$A442&lt;&gt;"fin"),IF(INDEX(Recettes!$A$2:$T$5000,$B442,O$1)="","",INDEX(Recettes!$A$2:$T$5000,$B442,O$1)),"")</f>
        <v/>
      </c>
      <c r="P442" s="81" t="str" cm="1">
        <f t="array" aca="1" ref="P442" ca="1">IF(AND($A442&lt;&gt;"",$A442&lt;&gt;"fin"),IF(INDEX(Recettes!$A$2:$T$5000,$B442,P$1)="","",INDEX(Recettes!$A$2:$T$5000,$B442,P$1)),"")</f>
        <v/>
      </c>
      <c r="Q442" s="81" t="str" cm="1">
        <f t="array" aca="1" ref="Q442" ca="1">IF(AND($A442&lt;&gt;"",$A442&lt;&gt;"fin"),IF(INDEX(Recettes!$A$2:$T$5000,$B442,Q$1)="","",INDEX(Recettes!$A$2:$T$5000,$B442,Q$1)),"")</f>
        <v/>
      </c>
      <c r="R442" s="81" t="str" cm="1">
        <f t="array" aca="1" ref="R442" ca="1">IF(AND($A442&lt;&gt;"",$A442&lt;&gt;"fin"),IF(INDEX(Recettes!$A$2:$T$5000,$B442,R$1)="","",INDEX(Recettes!$A$2:$T$5000,$B442,R$1)),"")</f>
        <v/>
      </c>
      <c r="S442" s="81" t="str" cm="1">
        <f t="array" aca="1" ref="S442" ca="1">IF(AND($A442&lt;&gt;"",$A442&lt;&gt;"fin"),IF(INDEX(Recettes!$A$2:$T$5000,$B442,S$1)="","",INDEX(Recettes!$A$2:$T$5000,$B442,S$1)),"")</f>
        <v/>
      </c>
      <c r="T442" s="81" t="str" cm="1">
        <f t="array" aca="1" ref="T442" ca="1">IF(AND($A442&lt;&gt;"",$A442&lt;&gt;"fin"),IF(INDEX(Recettes!$A$2:$T$5000,$B442,T$1)="","",INDEX(Recettes!$A$2:$T$5000,$B442,T$1)),"")</f>
        <v/>
      </c>
    </row>
    <row r="443" spans="1:20" x14ac:dyDescent="0.25">
      <c r="A443" t="str">
        <f ca="1">IF(OR(A442="",A442="fin"),"",IF(ISNA(MATCH($F$3,OFFSET(Recettes!$F$2:$F$5000,B442,0),0)),"fin",MATCH($F$3,OFFSET(Recettes!$F$2:$F$5000,B442,0),0)))</f>
        <v/>
      </c>
      <c r="B443" t="str">
        <f t="shared" ca="1" si="6"/>
        <v/>
      </c>
      <c r="D443" s="79" t="str" cm="1">
        <f t="array" aca="1" ref="D443" ca="1">IF(AND($A443&lt;&gt;"",$A443&lt;&gt;"fin"),IF(INDEX(Recettes!$A$2:$O$5000,$B443,D$1)="","",INDEX(Recettes!$A$2:$O$5000,$B443,D$1)),"")</f>
        <v/>
      </c>
      <c r="E443" t="str" cm="1">
        <f t="array" aca="1" ref="E443" ca="1">IF(AND($A443&lt;&gt;"",$A443&lt;&gt;"fin"),IF(INDEX(Recettes!$A$2:$O$5000,$B443,E$1)="","",INDEX(Recettes!$A$2:$O$5000,$B443,E$1)),"")</f>
        <v/>
      </c>
      <c r="F443" t="str" cm="1">
        <f t="array" aca="1" ref="F443" ca="1">IF(AND($A443&lt;&gt;"",$A443&lt;&gt;"fin"),IF(INDEX(Recettes!$A$2:$O$5000,$B443,F$1)="","",INDEX(Recettes!$A$2:$O$5000,$B443,F$1)),"")</f>
        <v/>
      </c>
      <c r="G443" s="13" t="str" cm="1">
        <f t="array" aca="1" ref="G443" ca="1">IF(AND($A443&lt;&gt;"",$A443&lt;&gt;"fin"),IF(INDEX(Recettes!$A$2:$O$5000,$B443,G$1)="","",INDEX(Recettes!$A$2:$O$5000,$B443,G$1)),"")</f>
        <v/>
      </c>
      <c r="H443" s="11" t="str" cm="1">
        <f t="array" aca="1" ref="H443" ca="1">IF(AND($A443&lt;&gt;"",$A443&lt;&gt;"fin"),IF(INDEX(Recettes!$A$2:$O$5000,$B443,H$1)="","",INDEX(Recettes!$A$2:$O$5000,$B443,H$1)),"")</f>
        <v/>
      </c>
      <c r="I443" t="str" cm="1">
        <f t="array" aca="1" ref="I443" ca="1">IF(AND($A443&lt;&gt;"",$A443&lt;&gt;"fin"),IF(INDEX(Recettes!$A$2:$O$5000,$B443,I$1)="","",INDEX(Recettes!$A$2:$O$5000,$B443,I$1)),"")</f>
        <v/>
      </c>
      <c r="J443" s="81" t="str" cm="1">
        <f t="array" aca="1" ref="J443" ca="1">IF(AND($A443&lt;&gt;"",$A443&lt;&gt;"fin"),IF(INDEX(Recettes!$A$2:$O$5000,$B443,J$1)="","",INDEX(Recettes!$A$2:$O$5000,$B443,J$1)),"")</f>
        <v/>
      </c>
      <c r="K443" s="81" t="str" cm="1">
        <f t="array" aca="1" ref="K443" ca="1">IF(AND($A443&lt;&gt;"",$A443&lt;&gt;"fin"),IF(INDEX(Recettes!$A$2:$T$5000,$B443,K$1)="","",INDEX(Recettes!$A$2:$T$5000,$B443,K$1)),"")</f>
        <v/>
      </c>
      <c r="L443" s="81" t="str" cm="1">
        <f t="array" aca="1" ref="L443" ca="1">IF(AND($A443&lt;&gt;"",$A443&lt;&gt;"fin"),IF(INDEX(Recettes!$A$2:$T$5000,$B443,L$1)="","",INDEX(Recettes!$A$2:$T$5000,$B443,L$1)),"")</f>
        <v/>
      </c>
      <c r="M443" s="81" t="str" cm="1">
        <f t="array" aca="1" ref="M443" ca="1">IF(AND($A443&lt;&gt;"",$A443&lt;&gt;"fin"),IF(INDEX(Recettes!$A$2:$T$5000,$B443,M$1)="","",INDEX(Recettes!$A$2:$T$5000,$B443,M$1)),"")</f>
        <v/>
      </c>
      <c r="N443" s="81" t="str" cm="1">
        <f t="array" aca="1" ref="N443" ca="1">IF(AND($A443&lt;&gt;"",$A443&lt;&gt;"fin"),IF(INDEX(Recettes!$A$2:$T$5000,$B443,N$1)="","",INDEX(Recettes!$A$2:$T$5000,$B443,N$1)),"")</f>
        <v/>
      </c>
      <c r="O443" s="81" t="str" cm="1">
        <f t="array" aca="1" ref="O443" ca="1">IF(AND($A443&lt;&gt;"",$A443&lt;&gt;"fin"),IF(INDEX(Recettes!$A$2:$T$5000,$B443,O$1)="","",INDEX(Recettes!$A$2:$T$5000,$B443,O$1)),"")</f>
        <v/>
      </c>
      <c r="P443" s="81" t="str" cm="1">
        <f t="array" aca="1" ref="P443" ca="1">IF(AND($A443&lt;&gt;"",$A443&lt;&gt;"fin"),IF(INDEX(Recettes!$A$2:$T$5000,$B443,P$1)="","",INDEX(Recettes!$A$2:$T$5000,$B443,P$1)),"")</f>
        <v/>
      </c>
      <c r="Q443" s="81" t="str" cm="1">
        <f t="array" aca="1" ref="Q443" ca="1">IF(AND($A443&lt;&gt;"",$A443&lt;&gt;"fin"),IF(INDEX(Recettes!$A$2:$T$5000,$B443,Q$1)="","",INDEX(Recettes!$A$2:$T$5000,$B443,Q$1)),"")</f>
        <v/>
      </c>
      <c r="R443" s="81" t="str" cm="1">
        <f t="array" aca="1" ref="R443" ca="1">IF(AND($A443&lt;&gt;"",$A443&lt;&gt;"fin"),IF(INDEX(Recettes!$A$2:$T$5000,$B443,R$1)="","",INDEX(Recettes!$A$2:$T$5000,$B443,R$1)),"")</f>
        <v/>
      </c>
      <c r="S443" s="81" t="str" cm="1">
        <f t="array" aca="1" ref="S443" ca="1">IF(AND($A443&lt;&gt;"",$A443&lt;&gt;"fin"),IF(INDEX(Recettes!$A$2:$T$5000,$B443,S$1)="","",INDEX(Recettes!$A$2:$T$5000,$B443,S$1)),"")</f>
        <v/>
      </c>
      <c r="T443" s="81" t="str" cm="1">
        <f t="array" aca="1" ref="T443" ca="1">IF(AND($A443&lt;&gt;"",$A443&lt;&gt;"fin"),IF(INDEX(Recettes!$A$2:$T$5000,$B443,T$1)="","",INDEX(Recettes!$A$2:$T$5000,$B443,T$1)),"")</f>
        <v/>
      </c>
    </row>
    <row r="444" spans="1:20" x14ac:dyDescent="0.25">
      <c r="A444" t="str">
        <f ca="1">IF(OR(A443="",A443="fin"),"",IF(ISNA(MATCH($F$3,OFFSET(Recettes!$F$2:$F$5000,B443,0),0)),"fin",MATCH($F$3,OFFSET(Recettes!$F$2:$F$5000,B443,0),0)))</f>
        <v/>
      </c>
      <c r="B444" t="str">
        <f t="shared" ca="1" si="6"/>
        <v/>
      </c>
      <c r="D444" s="79" t="str" cm="1">
        <f t="array" aca="1" ref="D444" ca="1">IF(AND($A444&lt;&gt;"",$A444&lt;&gt;"fin"),IF(INDEX(Recettes!$A$2:$O$5000,$B444,D$1)="","",INDEX(Recettes!$A$2:$O$5000,$B444,D$1)),"")</f>
        <v/>
      </c>
      <c r="E444" t="str" cm="1">
        <f t="array" aca="1" ref="E444" ca="1">IF(AND($A444&lt;&gt;"",$A444&lt;&gt;"fin"),IF(INDEX(Recettes!$A$2:$O$5000,$B444,E$1)="","",INDEX(Recettes!$A$2:$O$5000,$B444,E$1)),"")</f>
        <v/>
      </c>
      <c r="F444" t="str" cm="1">
        <f t="array" aca="1" ref="F444" ca="1">IF(AND($A444&lt;&gt;"",$A444&lt;&gt;"fin"),IF(INDEX(Recettes!$A$2:$O$5000,$B444,F$1)="","",INDEX(Recettes!$A$2:$O$5000,$B444,F$1)),"")</f>
        <v/>
      </c>
      <c r="G444" s="13" t="str" cm="1">
        <f t="array" aca="1" ref="G444" ca="1">IF(AND($A444&lt;&gt;"",$A444&lt;&gt;"fin"),IF(INDEX(Recettes!$A$2:$O$5000,$B444,G$1)="","",INDEX(Recettes!$A$2:$O$5000,$B444,G$1)),"")</f>
        <v/>
      </c>
      <c r="H444" s="11" t="str" cm="1">
        <f t="array" aca="1" ref="H444" ca="1">IF(AND($A444&lt;&gt;"",$A444&lt;&gt;"fin"),IF(INDEX(Recettes!$A$2:$O$5000,$B444,H$1)="","",INDEX(Recettes!$A$2:$O$5000,$B444,H$1)),"")</f>
        <v/>
      </c>
      <c r="I444" t="str" cm="1">
        <f t="array" aca="1" ref="I444" ca="1">IF(AND($A444&lt;&gt;"",$A444&lt;&gt;"fin"),IF(INDEX(Recettes!$A$2:$O$5000,$B444,I$1)="","",INDEX(Recettes!$A$2:$O$5000,$B444,I$1)),"")</f>
        <v/>
      </c>
      <c r="J444" s="81" t="str" cm="1">
        <f t="array" aca="1" ref="J444" ca="1">IF(AND($A444&lt;&gt;"",$A444&lt;&gt;"fin"),IF(INDEX(Recettes!$A$2:$O$5000,$B444,J$1)="","",INDEX(Recettes!$A$2:$O$5000,$B444,J$1)),"")</f>
        <v/>
      </c>
      <c r="K444" s="81" t="str" cm="1">
        <f t="array" aca="1" ref="K444" ca="1">IF(AND($A444&lt;&gt;"",$A444&lt;&gt;"fin"),IF(INDEX(Recettes!$A$2:$T$5000,$B444,K$1)="","",INDEX(Recettes!$A$2:$T$5000,$B444,K$1)),"")</f>
        <v/>
      </c>
      <c r="L444" s="81" t="str" cm="1">
        <f t="array" aca="1" ref="L444" ca="1">IF(AND($A444&lt;&gt;"",$A444&lt;&gt;"fin"),IF(INDEX(Recettes!$A$2:$T$5000,$B444,L$1)="","",INDEX(Recettes!$A$2:$T$5000,$B444,L$1)),"")</f>
        <v/>
      </c>
      <c r="M444" s="81" t="str" cm="1">
        <f t="array" aca="1" ref="M444" ca="1">IF(AND($A444&lt;&gt;"",$A444&lt;&gt;"fin"),IF(INDEX(Recettes!$A$2:$T$5000,$B444,M$1)="","",INDEX(Recettes!$A$2:$T$5000,$B444,M$1)),"")</f>
        <v/>
      </c>
      <c r="N444" s="81" t="str" cm="1">
        <f t="array" aca="1" ref="N444" ca="1">IF(AND($A444&lt;&gt;"",$A444&lt;&gt;"fin"),IF(INDEX(Recettes!$A$2:$T$5000,$B444,N$1)="","",INDEX(Recettes!$A$2:$T$5000,$B444,N$1)),"")</f>
        <v/>
      </c>
      <c r="O444" s="81" t="str" cm="1">
        <f t="array" aca="1" ref="O444" ca="1">IF(AND($A444&lt;&gt;"",$A444&lt;&gt;"fin"),IF(INDEX(Recettes!$A$2:$T$5000,$B444,O$1)="","",INDEX(Recettes!$A$2:$T$5000,$B444,O$1)),"")</f>
        <v/>
      </c>
      <c r="P444" s="81" t="str" cm="1">
        <f t="array" aca="1" ref="P444" ca="1">IF(AND($A444&lt;&gt;"",$A444&lt;&gt;"fin"),IF(INDEX(Recettes!$A$2:$T$5000,$B444,P$1)="","",INDEX(Recettes!$A$2:$T$5000,$B444,P$1)),"")</f>
        <v/>
      </c>
      <c r="Q444" s="81" t="str" cm="1">
        <f t="array" aca="1" ref="Q444" ca="1">IF(AND($A444&lt;&gt;"",$A444&lt;&gt;"fin"),IF(INDEX(Recettes!$A$2:$T$5000,$B444,Q$1)="","",INDEX(Recettes!$A$2:$T$5000,$B444,Q$1)),"")</f>
        <v/>
      </c>
      <c r="R444" s="81" t="str" cm="1">
        <f t="array" aca="1" ref="R444" ca="1">IF(AND($A444&lt;&gt;"",$A444&lt;&gt;"fin"),IF(INDEX(Recettes!$A$2:$T$5000,$B444,R$1)="","",INDEX(Recettes!$A$2:$T$5000,$B444,R$1)),"")</f>
        <v/>
      </c>
      <c r="S444" s="81" t="str" cm="1">
        <f t="array" aca="1" ref="S444" ca="1">IF(AND($A444&lt;&gt;"",$A444&lt;&gt;"fin"),IF(INDEX(Recettes!$A$2:$T$5000,$B444,S$1)="","",INDEX(Recettes!$A$2:$T$5000,$B444,S$1)),"")</f>
        <v/>
      </c>
      <c r="T444" s="81" t="str" cm="1">
        <f t="array" aca="1" ref="T444" ca="1">IF(AND($A444&lt;&gt;"",$A444&lt;&gt;"fin"),IF(INDEX(Recettes!$A$2:$T$5000,$B444,T$1)="","",INDEX(Recettes!$A$2:$T$5000,$B444,T$1)),"")</f>
        <v/>
      </c>
    </row>
    <row r="445" spans="1:20" x14ac:dyDescent="0.25">
      <c r="A445" t="str">
        <f ca="1">IF(OR(A444="",A444="fin"),"",IF(ISNA(MATCH($F$3,OFFSET(Recettes!$F$2:$F$5000,B444,0),0)),"fin",MATCH($F$3,OFFSET(Recettes!$F$2:$F$5000,B444,0),0)))</f>
        <v/>
      </c>
      <c r="B445" t="str">
        <f t="shared" ca="1" si="6"/>
        <v/>
      </c>
      <c r="D445" s="79" t="str" cm="1">
        <f t="array" aca="1" ref="D445" ca="1">IF(AND($A445&lt;&gt;"",$A445&lt;&gt;"fin"),IF(INDEX(Recettes!$A$2:$O$5000,$B445,D$1)="","",INDEX(Recettes!$A$2:$O$5000,$B445,D$1)),"")</f>
        <v/>
      </c>
      <c r="E445" t="str" cm="1">
        <f t="array" aca="1" ref="E445" ca="1">IF(AND($A445&lt;&gt;"",$A445&lt;&gt;"fin"),IF(INDEX(Recettes!$A$2:$O$5000,$B445,E$1)="","",INDEX(Recettes!$A$2:$O$5000,$B445,E$1)),"")</f>
        <v/>
      </c>
      <c r="F445" t="str" cm="1">
        <f t="array" aca="1" ref="F445" ca="1">IF(AND($A445&lt;&gt;"",$A445&lt;&gt;"fin"),IF(INDEX(Recettes!$A$2:$O$5000,$B445,F$1)="","",INDEX(Recettes!$A$2:$O$5000,$B445,F$1)),"")</f>
        <v/>
      </c>
      <c r="G445" s="13" t="str" cm="1">
        <f t="array" aca="1" ref="G445" ca="1">IF(AND($A445&lt;&gt;"",$A445&lt;&gt;"fin"),IF(INDEX(Recettes!$A$2:$O$5000,$B445,G$1)="","",INDEX(Recettes!$A$2:$O$5000,$B445,G$1)),"")</f>
        <v/>
      </c>
      <c r="H445" s="11" t="str" cm="1">
        <f t="array" aca="1" ref="H445" ca="1">IF(AND($A445&lt;&gt;"",$A445&lt;&gt;"fin"),IF(INDEX(Recettes!$A$2:$O$5000,$B445,H$1)="","",INDEX(Recettes!$A$2:$O$5000,$B445,H$1)),"")</f>
        <v/>
      </c>
      <c r="I445" t="str" cm="1">
        <f t="array" aca="1" ref="I445" ca="1">IF(AND($A445&lt;&gt;"",$A445&lt;&gt;"fin"),IF(INDEX(Recettes!$A$2:$O$5000,$B445,I$1)="","",INDEX(Recettes!$A$2:$O$5000,$B445,I$1)),"")</f>
        <v/>
      </c>
      <c r="J445" s="81" t="str" cm="1">
        <f t="array" aca="1" ref="J445" ca="1">IF(AND($A445&lt;&gt;"",$A445&lt;&gt;"fin"),IF(INDEX(Recettes!$A$2:$O$5000,$B445,J$1)="","",INDEX(Recettes!$A$2:$O$5000,$B445,J$1)),"")</f>
        <v/>
      </c>
      <c r="K445" s="81" t="str" cm="1">
        <f t="array" aca="1" ref="K445" ca="1">IF(AND($A445&lt;&gt;"",$A445&lt;&gt;"fin"),IF(INDEX(Recettes!$A$2:$T$5000,$B445,K$1)="","",INDEX(Recettes!$A$2:$T$5000,$B445,K$1)),"")</f>
        <v/>
      </c>
      <c r="L445" s="81" t="str" cm="1">
        <f t="array" aca="1" ref="L445" ca="1">IF(AND($A445&lt;&gt;"",$A445&lt;&gt;"fin"),IF(INDEX(Recettes!$A$2:$T$5000,$B445,L$1)="","",INDEX(Recettes!$A$2:$T$5000,$B445,L$1)),"")</f>
        <v/>
      </c>
      <c r="M445" s="81" t="str" cm="1">
        <f t="array" aca="1" ref="M445" ca="1">IF(AND($A445&lt;&gt;"",$A445&lt;&gt;"fin"),IF(INDEX(Recettes!$A$2:$T$5000,$B445,M$1)="","",INDEX(Recettes!$A$2:$T$5000,$B445,M$1)),"")</f>
        <v/>
      </c>
      <c r="N445" s="81" t="str" cm="1">
        <f t="array" aca="1" ref="N445" ca="1">IF(AND($A445&lt;&gt;"",$A445&lt;&gt;"fin"),IF(INDEX(Recettes!$A$2:$T$5000,$B445,N$1)="","",INDEX(Recettes!$A$2:$T$5000,$B445,N$1)),"")</f>
        <v/>
      </c>
      <c r="O445" s="81" t="str" cm="1">
        <f t="array" aca="1" ref="O445" ca="1">IF(AND($A445&lt;&gt;"",$A445&lt;&gt;"fin"),IF(INDEX(Recettes!$A$2:$T$5000,$B445,O$1)="","",INDEX(Recettes!$A$2:$T$5000,$B445,O$1)),"")</f>
        <v/>
      </c>
      <c r="P445" s="81" t="str" cm="1">
        <f t="array" aca="1" ref="P445" ca="1">IF(AND($A445&lt;&gt;"",$A445&lt;&gt;"fin"),IF(INDEX(Recettes!$A$2:$T$5000,$B445,P$1)="","",INDEX(Recettes!$A$2:$T$5000,$B445,P$1)),"")</f>
        <v/>
      </c>
      <c r="Q445" s="81" t="str" cm="1">
        <f t="array" aca="1" ref="Q445" ca="1">IF(AND($A445&lt;&gt;"",$A445&lt;&gt;"fin"),IF(INDEX(Recettes!$A$2:$T$5000,$B445,Q$1)="","",INDEX(Recettes!$A$2:$T$5000,$B445,Q$1)),"")</f>
        <v/>
      </c>
      <c r="R445" s="81" t="str" cm="1">
        <f t="array" aca="1" ref="R445" ca="1">IF(AND($A445&lt;&gt;"",$A445&lt;&gt;"fin"),IF(INDEX(Recettes!$A$2:$T$5000,$B445,R$1)="","",INDEX(Recettes!$A$2:$T$5000,$B445,R$1)),"")</f>
        <v/>
      </c>
      <c r="S445" s="81" t="str" cm="1">
        <f t="array" aca="1" ref="S445" ca="1">IF(AND($A445&lt;&gt;"",$A445&lt;&gt;"fin"),IF(INDEX(Recettes!$A$2:$T$5000,$B445,S$1)="","",INDEX(Recettes!$A$2:$T$5000,$B445,S$1)),"")</f>
        <v/>
      </c>
      <c r="T445" s="81" t="str" cm="1">
        <f t="array" aca="1" ref="T445" ca="1">IF(AND($A445&lt;&gt;"",$A445&lt;&gt;"fin"),IF(INDEX(Recettes!$A$2:$T$5000,$B445,T$1)="","",INDEX(Recettes!$A$2:$T$5000,$B445,T$1)),"")</f>
        <v/>
      </c>
    </row>
    <row r="446" spans="1:20" x14ac:dyDescent="0.25">
      <c r="A446" t="str">
        <f ca="1">IF(OR(A445="",A445="fin"),"",IF(ISNA(MATCH($F$3,OFFSET(Recettes!$F$2:$F$5000,B445,0),0)),"fin",MATCH($F$3,OFFSET(Recettes!$F$2:$F$5000,B445,0),0)))</f>
        <v/>
      </c>
      <c r="B446" t="str">
        <f t="shared" ca="1" si="6"/>
        <v/>
      </c>
      <c r="D446" s="79" t="str" cm="1">
        <f t="array" aca="1" ref="D446" ca="1">IF(AND($A446&lt;&gt;"",$A446&lt;&gt;"fin"),IF(INDEX(Recettes!$A$2:$O$5000,$B446,D$1)="","",INDEX(Recettes!$A$2:$O$5000,$B446,D$1)),"")</f>
        <v/>
      </c>
      <c r="E446" t="str" cm="1">
        <f t="array" aca="1" ref="E446" ca="1">IF(AND($A446&lt;&gt;"",$A446&lt;&gt;"fin"),IF(INDEX(Recettes!$A$2:$O$5000,$B446,E$1)="","",INDEX(Recettes!$A$2:$O$5000,$B446,E$1)),"")</f>
        <v/>
      </c>
      <c r="F446" t="str" cm="1">
        <f t="array" aca="1" ref="F446" ca="1">IF(AND($A446&lt;&gt;"",$A446&lt;&gt;"fin"),IF(INDEX(Recettes!$A$2:$O$5000,$B446,F$1)="","",INDEX(Recettes!$A$2:$O$5000,$B446,F$1)),"")</f>
        <v/>
      </c>
      <c r="G446" s="13" t="str" cm="1">
        <f t="array" aca="1" ref="G446" ca="1">IF(AND($A446&lt;&gt;"",$A446&lt;&gt;"fin"),IF(INDEX(Recettes!$A$2:$O$5000,$B446,G$1)="","",INDEX(Recettes!$A$2:$O$5000,$B446,G$1)),"")</f>
        <v/>
      </c>
      <c r="H446" s="11" t="str" cm="1">
        <f t="array" aca="1" ref="H446" ca="1">IF(AND($A446&lt;&gt;"",$A446&lt;&gt;"fin"),IF(INDEX(Recettes!$A$2:$O$5000,$B446,H$1)="","",INDEX(Recettes!$A$2:$O$5000,$B446,H$1)),"")</f>
        <v/>
      </c>
      <c r="I446" t="str" cm="1">
        <f t="array" aca="1" ref="I446" ca="1">IF(AND($A446&lt;&gt;"",$A446&lt;&gt;"fin"),IF(INDEX(Recettes!$A$2:$O$5000,$B446,I$1)="","",INDEX(Recettes!$A$2:$O$5000,$B446,I$1)),"")</f>
        <v/>
      </c>
      <c r="J446" s="81" t="str" cm="1">
        <f t="array" aca="1" ref="J446" ca="1">IF(AND($A446&lt;&gt;"",$A446&lt;&gt;"fin"),IF(INDEX(Recettes!$A$2:$O$5000,$B446,J$1)="","",INDEX(Recettes!$A$2:$O$5000,$B446,J$1)),"")</f>
        <v/>
      </c>
      <c r="K446" s="81" t="str" cm="1">
        <f t="array" aca="1" ref="K446" ca="1">IF(AND($A446&lt;&gt;"",$A446&lt;&gt;"fin"),IF(INDEX(Recettes!$A$2:$T$5000,$B446,K$1)="","",INDEX(Recettes!$A$2:$T$5000,$B446,K$1)),"")</f>
        <v/>
      </c>
      <c r="L446" s="81" t="str" cm="1">
        <f t="array" aca="1" ref="L446" ca="1">IF(AND($A446&lt;&gt;"",$A446&lt;&gt;"fin"),IF(INDEX(Recettes!$A$2:$T$5000,$B446,L$1)="","",INDEX(Recettes!$A$2:$T$5000,$B446,L$1)),"")</f>
        <v/>
      </c>
      <c r="M446" s="81" t="str" cm="1">
        <f t="array" aca="1" ref="M446" ca="1">IF(AND($A446&lt;&gt;"",$A446&lt;&gt;"fin"),IF(INDEX(Recettes!$A$2:$T$5000,$B446,M$1)="","",INDEX(Recettes!$A$2:$T$5000,$B446,M$1)),"")</f>
        <v/>
      </c>
      <c r="N446" s="81" t="str" cm="1">
        <f t="array" aca="1" ref="N446" ca="1">IF(AND($A446&lt;&gt;"",$A446&lt;&gt;"fin"),IF(INDEX(Recettes!$A$2:$T$5000,$B446,N$1)="","",INDEX(Recettes!$A$2:$T$5000,$B446,N$1)),"")</f>
        <v/>
      </c>
      <c r="O446" s="81" t="str" cm="1">
        <f t="array" aca="1" ref="O446" ca="1">IF(AND($A446&lt;&gt;"",$A446&lt;&gt;"fin"),IF(INDEX(Recettes!$A$2:$T$5000,$B446,O$1)="","",INDEX(Recettes!$A$2:$T$5000,$B446,O$1)),"")</f>
        <v/>
      </c>
      <c r="P446" s="81" t="str" cm="1">
        <f t="array" aca="1" ref="P446" ca="1">IF(AND($A446&lt;&gt;"",$A446&lt;&gt;"fin"),IF(INDEX(Recettes!$A$2:$T$5000,$B446,P$1)="","",INDEX(Recettes!$A$2:$T$5000,$B446,P$1)),"")</f>
        <v/>
      </c>
      <c r="Q446" s="81" t="str" cm="1">
        <f t="array" aca="1" ref="Q446" ca="1">IF(AND($A446&lt;&gt;"",$A446&lt;&gt;"fin"),IF(INDEX(Recettes!$A$2:$T$5000,$B446,Q$1)="","",INDEX(Recettes!$A$2:$T$5000,$B446,Q$1)),"")</f>
        <v/>
      </c>
      <c r="R446" s="81" t="str" cm="1">
        <f t="array" aca="1" ref="R446" ca="1">IF(AND($A446&lt;&gt;"",$A446&lt;&gt;"fin"),IF(INDEX(Recettes!$A$2:$T$5000,$B446,R$1)="","",INDEX(Recettes!$A$2:$T$5000,$B446,R$1)),"")</f>
        <v/>
      </c>
      <c r="S446" s="81" t="str" cm="1">
        <f t="array" aca="1" ref="S446" ca="1">IF(AND($A446&lt;&gt;"",$A446&lt;&gt;"fin"),IF(INDEX(Recettes!$A$2:$T$5000,$B446,S$1)="","",INDEX(Recettes!$A$2:$T$5000,$B446,S$1)),"")</f>
        <v/>
      </c>
      <c r="T446" s="81" t="str" cm="1">
        <f t="array" aca="1" ref="T446" ca="1">IF(AND($A446&lt;&gt;"",$A446&lt;&gt;"fin"),IF(INDEX(Recettes!$A$2:$T$5000,$B446,T$1)="","",INDEX(Recettes!$A$2:$T$5000,$B446,T$1)),"")</f>
        <v/>
      </c>
    </row>
    <row r="447" spans="1:20" x14ac:dyDescent="0.25">
      <c r="A447" t="str">
        <f ca="1">IF(OR(A446="",A446="fin"),"",IF(ISNA(MATCH($F$3,OFFSET(Recettes!$F$2:$F$5000,B446,0),0)),"fin",MATCH($F$3,OFFSET(Recettes!$F$2:$F$5000,B446,0),0)))</f>
        <v/>
      </c>
      <c r="B447" t="str">
        <f t="shared" ca="1" si="6"/>
        <v/>
      </c>
      <c r="D447" s="79" t="str" cm="1">
        <f t="array" aca="1" ref="D447" ca="1">IF(AND($A447&lt;&gt;"",$A447&lt;&gt;"fin"),IF(INDEX(Recettes!$A$2:$O$5000,$B447,D$1)="","",INDEX(Recettes!$A$2:$O$5000,$B447,D$1)),"")</f>
        <v/>
      </c>
      <c r="E447" t="str" cm="1">
        <f t="array" aca="1" ref="E447" ca="1">IF(AND($A447&lt;&gt;"",$A447&lt;&gt;"fin"),IF(INDEX(Recettes!$A$2:$O$5000,$B447,E$1)="","",INDEX(Recettes!$A$2:$O$5000,$B447,E$1)),"")</f>
        <v/>
      </c>
      <c r="F447" t="str" cm="1">
        <f t="array" aca="1" ref="F447" ca="1">IF(AND($A447&lt;&gt;"",$A447&lt;&gt;"fin"),IF(INDEX(Recettes!$A$2:$O$5000,$B447,F$1)="","",INDEX(Recettes!$A$2:$O$5000,$B447,F$1)),"")</f>
        <v/>
      </c>
      <c r="G447" s="13" t="str" cm="1">
        <f t="array" aca="1" ref="G447" ca="1">IF(AND($A447&lt;&gt;"",$A447&lt;&gt;"fin"),IF(INDEX(Recettes!$A$2:$O$5000,$B447,G$1)="","",INDEX(Recettes!$A$2:$O$5000,$B447,G$1)),"")</f>
        <v/>
      </c>
      <c r="H447" s="11" t="str" cm="1">
        <f t="array" aca="1" ref="H447" ca="1">IF(AND($A447&lt;&gt;"",$A447&lt;&gt;"fin"),IF(INDEX(Recettes!$A$2:$O$5000,$B447,H$1)="","",INDEX(Recettes!$A$2:$O$5000,$B447,H$1)),"")</f>
        <v/>
      </c>
      <c r="I447" t="str" cm="1">
        <f t="array" aca="1" ref="I447" ca="1">IF(AND($A447&lt;&gt;"",$A447&lt;&gt;"fin"),IF(INDEX(Recettes!$A$2:$O$5000,$B447,I$1)="","",INDEX(Recettes!$A$2:$O$5000,$B447,I$1)),"")</f>
        <v/>
      </c>
      <c r="J447" s="81" t="str" cm="1">
        <f t="array" aca="1" ref="J447" ca="1">IF(AND($A447&lt;&gt;"",$A447&lt;&gt;"fin"),IF(INDEX(Recettes!$A$2:$O$5000,$B447,J$1)="","",INDEX(Recettes!$A$2:$O$5000,$B447,J$1)),"")</f>
        <v/>
      </c>
      <c r="K447" s="81" t="str" cm="1">
        <f t="array" aca="1" ref="K447" ca="1">IF(AND($A447&lt;&gt;"",$A447&lt;&gt;"fin"),IF(INDEX(Recettes!$A$2:$T$5000,$B447,K$1)="","",INDEX(Recettes!$A$2:$T$5000,$B447,K$1)),"")</f>
        <v/>
      </c>
      <c r="L447" s="81" t="str" cm="1">
        <f t="array" aca="1" ref="L447" ca="1">IF(AND($A447&lt;&gt;"",$A447&lt;&gt;"fin"),IF(INDEX(Recettes!$A$2:$T$5000,$B447,L$1)="","",INDEX(Recettes!$A$2:$T$5000,$B447,L$1)),"")</f>
        <v/>
      </c>
      <c r="M447" s="81" t="str" cm="1">
        <f t="array" aca="1" ref="M447" ca="1">IF(AND($A447&lt;&gt;"",$A447&lt;&gt;"fin"),IF(INDEX(Recettes!$A$2:$T$5000,$B447,M$1)="","",INDEX(Recettes!$A$2:$T$5000,$B447,M$1)),"")</f>
        <v/>
      </c>
      <c r="N447" s="81" t="str" cm="1">
        <f t="array" aca="1" ref="N447" ca="1">IF(AND($A447&lt;&gt;"",$A447&lt;&gt;"fin"),IF(INDEX(Recettes!$A$2:$T$5000,$B447,N$1)="","",INDEX(Recettes!$A$2:$T$5000,$B447,N$1)),"")</f>
        <v/>
      </c>
      <c r="O447" s="81" t="str" cm="1">
        <f t="array" aca="1" ref="O447" ca="1">IF(AND($A447&lt;&gt;"",$A447&lt;&gt;"fin"),IF(INDEX(Recettes!$A$2:$T$5000,$B447,O$1)="","",INDEX(Recettes!$A$2:$T$5000,$B447,O$1)),"")</f>
        <v/>
      </c>
      <c r="P447" s="81" t="str" cm="1">
        <f t="array" aca="1" ref="P447" ca="1">IF(AND($A447&lt;&gt;"",$A447&lt;&gt;"fin"),IF(INDEX(Recettes!$A$2:$T$5000,$B447,P$1)="","",INDEX(Recettes!$A$2:$T$5000,$B447,P$1)),"")</f>
        <v/>
      </c>
      <c r="Q447" s="81" t="str" cm="1">
        <f t="array" aca="1" ref="Q447" ca="1">IF(AND($A447&lt;&gt;"",$A447&lt;&gt;"fin"),IF(INDEX(Recettes!$A$2:$T$5000,$B447,Q$1)="","",INDEX(Recettes!$A$2:$T$5000,$B447,Q$1)),"")</f>
        <v/>
      </c>
      <c r="R447" s="81" t="str" cm="1">
        <f t="array" aca="1" ref="R447" ca="1">IF(AND($A447&lt;&gt;"",$A447&lt;&gt;"fin"),IF(INDEX(Recettes!$A$2:$T$5000,$B447,R$1)="","",INDEX(Recettes!$A$2:$T$5000,$B447,R$1)),"")</f>
        <v/>
      </c>
      <c r="S447" s="81" t="str" cm="1">
        <f t="array" aca="1" ref="S447" ca="1">IF(AND($A447&lt;&gt;"",$A447&lt;&gt;"fin"),IF(INDEX(Recettes!$A$2:$T$5000,$B447,S$1)="","",INDEX(Recettes!$A$2:$T$5000,$B447,S$1)),"")</f>
        <v/>
      </c>
      <c r="T447" s="81" t="str" cm="1">
        <f t="array" aca="1" ref="T447" ca="1">IF(AND($A447&lt;&gt;"",$A447&lt;&gt;"fin"),IF(INDEX(Recettes!$A$2:$T$5000,$B447,T$1)="","",INDEX(Recettes!$A$2:$T$5000,$B447,T$1)),"")</f>
        <v/>
      </c>
    </row>
    <row r="448" spans="1:20" x14ac:dyDescent="0.25">
      <c r="A448" t="str">
        <f ca="1">IF(OR(A447="",A447="fin"),"",IF(ISNA(MATCH($F$3,OFFSET(Recettes!$F$2:$F$5000,B447,0),0)),"fin",MATCH($F$3,OFFSET(Recettes!$F$2:$F$5000,B447,0),0)))</f>
        <v/>
      </c>
      <c r="B448" t="str">
        <f t="shared" ca="1" si="6"/>
        <v/>
      </c>
      <c r="D448" s="79" t="str" cm="1">
        <f t="array" aca="1" ref="D448" ca="1">IF(AND($A448&lt;&gt;"",$A448&lt;&gt;"fin"),IF(INDEX(Recettes!$A$2:$O$5000,$B448,D$1)="","",INDEX(Recettes!$A$2:$O$5000,$B448,D$1)),"")</f>
        <v/>
      </c>
      <c r="E448" t="str" cm="1">
        <f t="array" aca="1" ref="E448" ca="1">IF(AND($A448&lt;&gt;"",$A448&lt;&gt;"fin"),IF(INDEX(Recettes!$A$2:$O$5000,$B448,E$1)="","",INDEX(Recettes!$A$2:$O$5000,$B448,E$1)),"")</f>
        <v/>
      </c>
      <c r="F448" t="str" cm="1">
        <f t="array" aca="1" ref="F448" ca="1">IF(AND($A448&lt;&gt;"",$A448&lt;&gt;"fin"),IF(INDEX(Recettes!$A$2:$O$5000,$B448,F$1)="","",INDEX(Recettes!$A$2:$O$5000,$B448,F$1)),"")</f>
        <v/>
      </c>
      <c r="G448" s="13" t="str" cm="1">
        <f t="array" aca="1" ref="G448" ca="1">IF(AND($A448&lt;&gt;"",$A448&lt;&gt;"fin"),IF(INDEX(Recettes!$A$2:$O$5000,$B448,G$1)="","",INDEX(Recettes!$A$2:$O$5000,$B448,G$1)),"")</f>
        <v/>
      </c>
      <c r="H448" s="11" t="str" cm="1">
        <f t="array" aca="1" ref="H448" ca="1">IF(AND($A448&lt;&gt;"",$A448&lt;&gt;"fin"),IF(INDEX(Recettes!$A$2:$O$5000,$B448,H$1)="","",INDEX(Recettes!$A$2:$O$5000,$B448,H$1)),"")</f>
        <v/>
      </c>
      <c r="I448" t="str" cm="1">
        <f t="array" aca="1" ref="I448" ca="1">IF(AND($A448&lt;&gt;"",$A448&lt;&gt;"fin"),IF(INDEX(Recettes!$A$2:$O$5000,$B448,I$1)="","",INDEX(Recettes!$A$2:$O$5000,$B448,I$1)),"")</f>
        <v/>
      </c>
      <c r="J448" s="81" t="str" cm="1">
        <f t="array" aca="1" ref="J448" ca="1">IF(AND($A448&lt;&gt;"",$A448&lt;&gt;"fin"),IF(INDEX(Recettes!$A$2:$O$5000,$B448,J$1)="","",INDEX(Recettes!$A$2:$O$5000,$B448,J$1)),"")</f>
        <v/>
      </c>
      <c r="K448" s="81" t="str" cm="1">
        <f t="array" aca="1" ref="K448" ca="1">IF(AND($A448&lt;&gt;"",$A448&lt;&gt;"fin"),IF(INDEX(Recettes!$A$2:$T$5000,$B448,K$1)="","",INDEX(Recettes!$A$2:$T$5000,$B448,K$1)),"")</f>
        <v/>
      </c>
      <c r="L448" s="81" t="str" cm="1">
        <f t="array" aca="1" ref="L448" ca="1">IF(AND($A448&lt;&gt;"",$A448&lt;&gt;"fin"),IF(INDEX(Recettes!$A$2:$T$5000,$B448,L$1)="","",INDEX(Recettes!$A$2:$T$5000,$B448,L$1)),"")</f>
        <v/>
      </c>
      <c r="M448" s="81" t="str" cm="1">
        <f t="array" aca="1" ref="M448" ca="1">IF(AND($A448&lt;&gt;"",$A448&lt;&gt;"fin"),IF(INDEX(Recettes!$A$2:$T$5000,$B448,M$1)="","",INDEX(Recettes!$A$2:$T$5000,$B448,M$1)),"")</f>
        <v/>
      </c>
      <c r="N448" s="81" t="str" cm="1">
        <f t="array" aca="1" ref="N448" ca="1">IF(AND($A448&lt;&gt;"",$A448&lt;&gt;"fin"),IF(INDEX(Recettes!$A$2:$T$5000,$B448,N$1)="","",INDEX(Recettes!$A$2:$T$5000,$B448,N$1)),"")</f>
        <v/>
      </c>
      <c r="O448" s="81" t="str" cm="1">
        <f t="array" aca="1" ref="O448" ca="1">IF(AND($A448&lt;&gt;"",$A448&lt;&gt;"fin"),IF(INDEX(Recettes!$A$2:$T$5000,$B448,O$1)="","",INDEX(Recettes!$A$2:$T$5000,$B448,O$1)),"")</f>
        <v/>
      </c>
      <c r="P448" s="81" t="str" cm="1">
        <f t="array" aca="1" ref="P448" ca="1">IF(AND($A448&lt;&gt;"",$A448&lt;&gt;"fin"),IF(INDEX(Recettes!$A$2:$T$5000,$B448,P$1)="","",INDEX(Recettes!$A$2:$T$5000,$B448,P$1)),"")</f>
        <v/>
      </c>
      <c r="Q448" s="81" t="str" cm="1">
        <f t="array" aca="1" ref="Q448" ca="1">IF(AND($A448&lt;&gt;"",$A448&lt;&gt;"fin"),IF(INDEX(Recettes!$A$2:$T$5000,$B448,Q$1)="","",INDEX(Recettes!$A$2:$T$5000,$B448,Q$1)),"")</f>
        <v/>
      </c>
      <c r="R448" s="81" t="str" cm="1">
        <f t="array" aca="1" ref="R448" ca="1">IF(AND($A448&lt;&gt;"",$A448&lt;&gt;"fin"),IF(INDEX(Recettes!$A$2:$T$5000,$B448,R$1)="","",INDEX(Recettes!$A$2:$T$5000,$B448,R$1)),"")</f>
        <v/>
      </c>
      <c r="S448" s="81" t="str" cm="1">
        <f t="array" aca="1" ref="S448" ca="1">IF(AND($A448&lt;&gt;"",$A448&lt;&gt;"fin"),IF(INDEX(Recettes!$A$2:$T$5000,$B448,S$1)="","",INDEX(Recettes!$A$2:$T$5000,$B448,S$1)),"")</f>
        <v/>
      </c>
      <c r="T448" s="81" t="str" cm="1">
        <f t="array" aca="1" ref="T448" ca="1">IF(AND($A448&lt;&gt;"",$A448&lt;&gt;"fin"),IF(INDEX(Recettes!$A$2:$T$5000,$B448,T$1)="","",INDEX(Recettes!$A$2:$T$5000,$B448,T$1)),"")</f>
        <v/>
      </c>
    </row>
    <row r="449" spans="1:20" x14ac:dyDescent="0.25">
      <c r="A449" t="str">
        <f ca="1">IF(OR(A448="",A448="fin"),"",IF(ISNA(MATCH($F$3,OFFSET(Recettes!$F$2:$F$5000,B448,0),0)),"fin",MATCH($F$3,OFFSET(Recettes!$F$2:$F$5000,B448,0),0)))</f>
        <v/>
      </c>
      <c r="B449" t="str">
        <f t="shared" ca="1" si="6"/>
        <v/>
      </c>
      <c r="D449" s="79" t="str" cm="1">
        <f t="array" aca="1" ref="D449" ca="1">IF(AND($A449&lt;&gt;"",$A449&lt;&gt;"fin"),IF(INDEX(Recettes!$A$2:$O$5000,$B449,D$1)="","",INDEX(Recettes!$A$2:$O$5000,$B449,D$1)),"")</f>
        <v/>
      </c>
      <c r="E449" t="str" cm="1">
        <f t="array" aca="1" ref="E449" ca="1">IF(AND($A449&lt;&gt;"",$A449&lt;&gt;"fin"),IF(INDEX(Recettes!$A$2:$O$5000,$B449,E$1)="","",INDEX(Recettes!$A$2:$O$5000,$B449,E$1)),"")</f>
        <v/>
      </c>
      <c r="F449" t="str" cm="1">
        <f t="array" aca="1" ref="F449" ca="1">IF(AND($A449&lt;&gt;"",$A449&lt;&gt;"fin"),IF(INDEX(Recettes!$A$2:$O$5000,$B449,F$1)="","",INDEX(Recettes!$A$2:$O$5000,$B449,F$1)),"")</f>
        <v/>
      </c>
      <c r="G449" s="13" t="str" cm="1">
        <f t="array" aca="1" ref="G449" ca="1">IF(AND($A449&lt;&gt;"",$A449&lt;&gt;"fin"),IF(INDEX(Recettes!$A$2:$O$5000,$B449,G$1)="","",INDEX(Recettes!$A$2:$O$5000,$B449,G$1)),"")</f>
        <v/>
      </c>
      <c r="H449" s="11" t="str" cm="1">
        <f t="array" aca="1" ref="H449" ca="1">IF(AND($A449&lt;&gt;"",$A449&lt;&gt;"fin"),IF(INDEX(Recettes!$A$2:$O$5000,$B449,H$1)="","",INDEX(Recettes!$A$2:$O$5000,$B449,H$1)),"")</f>
        <v/>
      </c>
      <c r="I449" t="str" cm="1">
        <f t="array" aca="1" ref="I449" ca="1">IF(AND($A449&lt;&gt;"",$A449&lt;&gt;"fin"),IF(INDEX(Recettes!$A$2:$O$5000,$B449,I$1)="","",INDEX(Recettes!$A$2:$O$5000,$B449,I$1)),"")</f>
        <v/>
      </c>
      <c r="J449" s="81" t="str" cm="1">
        <f t="array" aca="1" ref="J449" ca="1">IF(AND($A449&lt;&gt;"",$A449&lt;&gt;"fin"),IF(INDEX(Recettes!$A$2:$O$5000,$B449,J$1)="","",INDEX(Recettes!$A$2:$O$5000,$B449,J$1)),"")</f>
        <v/>
      </c>
      <c r="K449" s="81" t="str" cm="1">
        <f t="array" aca="1" ref="K449" ca="1">IF(AND($A449&lt;&gt;"",$A449&lt;&gt;"fin"),IF(INDEX(Recettes!$A$2:$T$5000,$B449,K$1)="","",INDEX(Recettes!$A$2:$T$5000,$B449,K$1)),"")</f>
        <v/>
      </c>
      <c r="L449" s="81" t="str" cm="1">
        <f t="array" aca="1" ref="L449" ca="1">IF(AND($A449&lt;&gt;"",$A449&lt;&gt;"fin"),IF(INDEX(Recettes!$A$2:$T$5000,$B449,L$1)="","",INDEX(Recettes!$A$2:$T$5000,$B449,L$1)),"")</f>
        <v/>
      </c>
      <c r="M449" s="81" t="str" cm="1">
        <f t="array" aca="1" ref="M449" ca="1">IF(AND($A449&lt;&gt;"",$A449&lt;&gt;"fin"),IF(INDEX(Recettes!$A$2:$T$5000,$B449,M$1)="","",INDEX(Recettes!$A$2:$T$5000,$B449,M$1)),"")</f>
        <v/>
      </c>
      <c r="N449" s="81" t="str" cm="1">
        <f t="array" aca="1" ref="N449" ca="1">IF(AND($A449&lt;&gt;"",$A449&lt;&gt;"fin"),IF(INDEX(Recettes!$A$2:$T$5000,$B449,N$1)="","",INDEX(Recettes!$A$2:$T$5000,$B449,N$1)),"")</f>
        <v/>
      </c>
      <c r="O449" s="81" t="str" cm="1">
        <f t="array" aca="1" ref="O449" ca="1">IF(AND($A449&lt;&gt;"",$A449&lt;&gt;"fin"),IF(INDEX(Recettes!$A$2:$T$5000,$B449,O$1)="","",INDEX(Recettes!$A$2:$T$5000,$B449,O$1)),"")</f>
        <v/>
      </c>
      <c r="P449" s="81" t="str" cm="1">
        <f t="array" aca="1" ref="P449" ca="1">IF(AND($A449&lt;&gt;"",$A449&lt;&gt;"fin"),IF(INDEX(Recettes!$A$2:$T$5000,$B449,P$1)="","",INDEX(Recettes!$A$2:$T$5000,$B449,P$1)),"")</f>
        <v/>
      </c>
      <c r="Q449" s="81" t="str" cm="1">
        <f t="array" aca="1" ref="Q449" ca="1">IF(AND($A449&lt;&gt;"",$A449&lt;&gt;"fin"),IF(INDEX(Recettes!$A$2:$T$5000,$B449,Q$1)="","",INDEX(Recettes!$A$2:$T$5000,$B449,Q$1)),"")</f>
        <v/>
      </c>
      <c r="R449" s="81" t="str" cm="1">
        <f t="array" aca="1" ref="R449" ca="1">IF(AND($A449&lt;&gt;"",$A449&lt;&gt;"fin"),IF(INDEX(Recettes!$A$2:$T$5000,$B449,R$1)="","",INDEX(Recettes!$A$2:$T$5000,$B449,R$1)),"")</f>
        <v/>
      </c>
      <c r="S449" s="81" t="str" cm="1">
        <f t="array" aca="1" ref="S449" ca="1">IF(AND($A449&lt;&gt;"",$A449&lt;&gt;"fin"),IF(INDEX(Recettes!$A$2:$T$5000,$B449,S$1)="","",INDEX(Recettes!$A$2:$T$5000,$B449,S$1)),"")</f>
        <v/>
      </c>
      <c r="T449" s="81" t="str" cm="1">
        <f t="array" aca="1" ref="T449" ca="1">IF(AND($A449&lt;&gt;"",$A449&lt;&gt;"fin"),IF(INDEX(Recettes!$A$2:$T$5000,$B449,T$1)="","",INDEX(Recettes!$A$2:$T$5000,$B449,T$1)),"")</f>
        <v/>
      </c>
    </row>
    <row r="450" spans="1:20" x14ac:dyDescent="0.25">
      <c r="A450" t="str">
        <f ca="1">IF(OR(A449="",A449="fin"),"",IF(ISNA(MATCH($F$3,OFFSET(Recettes!$F$2:$F$5000,B449,0),0)),"fin",MATCH($F$3,OFFSET(Recettes!$F$2:$F$5000,B449,0),0)))</f>
        <v/>
      </c>
      <c r="B450" t="str">
        <f t="shared" ca="1" si="6"/>
        <v/>
      </c>
      <c r="D450" s="79" t="str" cm="1">
        <f t="array" aca="1" ref="D450" ca="1">IF(AND($A450&lt;&gt;"",$A450&lt;&gt;"fin"),IF(INDEX(Recettes!$A$2:$O$5000,$B450,D$1)="","",INDEX(Recettes!$A$2:$O$5000,$B450,D$1)),"")</f>
        <v/>
      </c>
      <c r="E450" t="str" cm="1">
        <f t="array" aca="1" ref="E450" ca="1">IF(AND($A450&lt;&gt;"",$A450&lt;&gt;"fin"),IF(INDEX(Recettes!$A$2:$O$5000,$B450,E$1)="","",INDEX(Recettes!$A$2:$O$5000,$B450,E$1)),"")</f>
        <v/>
      </c>
      <c r="F450" t="str" cm="1">
        <f t="array" aca="1" ref="F450" ca="1">IF(AND($A450&lt;&gt;"",$A450&lt;&gt;"fin"),IF(INDEX(Recettes!$A$2:$O$5000,$B450,F$1)="","",INDEX(Recettes!$A$2:$O$5000,$B450,F$1)),"")</f>
        <v/>
      </c>
      <c r="G450" s="13" t="str" cm="1">
        <f t="array" aca="1" ref="G450" ca="1">IF(AND($A450&lt;&gt;"",$A450&lt;&gt;"fin"),IF(INDEX(Recettes!$A$2:$O$5000,$B450,G$1)="","",INDEX(Recettes!$A$2:$O$5000,$B450,G$1)),"")</f>
        <v/>
      </c>
      <c r="H450" s="11" t="str" cm="1">
        <f t="array" aca="1" ref="H450" ca="1">IF(AND($A450&lt;&gt;"",$A450&lt;&gt;"fin"),IF(INDEX(Recettes!$A$2:$O$5000,$B450,H$1)="","",INDEX(Recettes!$A$2:$O$5000,$B450,H$1)),"")</f>
        <v/>
      </c>
      <c r="I450" t="str" cm="1">
        <f t="array" aca="1" ref="I450" ca="1">IF(AND($A450&lt;&gt;"",$A450&lt;&gt;"fin"),IF(INDEX(Recettes!$A$2:$O$5000,$B450,I$1)="","",INDEX(Recettes!$A$2:$O$5000,$B450,I$1)),"")</f>
        <v/>
      </c>
      <c r="J450" s="81" t="str" cm="1">
        <f t="array" aca="1" ref="J450" ca="1">IF(AND($A450&lt;&gt;"",$A450&lt;&gt;"fin"),IF(INDEX(Recettes!$A$2:$O$5000,$B450,J$1)="","",INDEX(Recettes!$A$2:$O$5000,$B450,J$1)),"")</f>
        <v/>
      </c>
      <c r="K450" s="81" t="str" cm="1">
        <f t="array" aca="1" ref="K450" ca="1">IF(AND($A450&lt;&gt;"",$A450&lt;&gt;"fin"),IF(INDEX(Recettes!$A$2:$T$5000,$B450,K$1)="","",INDEX(Recettes!$A$2:$T$5000,$B450,K$1)),"")</f>
        <v/>
      </c>
      <c r="L450" s="81" t="str" cm="1">
        <f t="array" aca="1" ref="L450" ca="1">IF(AND($A450&lt;&gt;"",$A450&lt;&gt;"fin"),IF(INDEX(Recettes!$A$2:$T$5000,$B450,L$1)="","",INDEX(Recettes!$A$2:$T$5000,$B450,L$1)),"")</f>
        <v/>
      </c>
      <c r="M450" s="81" t="str" cm="1">
        <f t="array" aca="1" ref="M450" ca="1">IF(AND($A450&lt;&gt;"",$A450&lt;&gt;"fin"),IF(INDEX(Recettes!$A$2:$T$5000,$B450,M$1)="","",INDEX(Recettes!$A$2:$T$5000,$B450,M$1)),"")</f>
        <v/>
      </c>
      <c r="N450" s="81" t="str" cm="1">
        <f t="array" aca="1" ref="N450" ca="1">IF(AND($A450&lt;&gt;"",$A450&lt;&gt;"fin"),IF(INDEX(Recettes!$A$2:$T$5000,$B450,N$1)="","",INDEX(Recettes!$A$2:$T$5000,$B450,N$1)),"")</f>
        <v/>
      </c>
      <c r="O450" s="81" t="str" cm="1">
        <f t="array" aca="1" ref="O450" ca="1">IF(AND($A450&lt;&gt;"",$A450&lt;&gt;"fin"),IF(INDEX(Recettes!$A$2:$T$5000,$B450,O$1)="","",INDEX(Recettes!$A$2:$T$5000,$B450,O$1)),"")</f>
        <v/>
      </c>
      <c r="P450" s="81" t="str" cm="1">
        <f t="array" aca="1" ref="P450" ca="1">IF(AND($A450&lt;&gt;"",$A450&lt;&gt;"fin"),IF(INDEX(Recettes!$A$2:$T$5000,$B450,P$1)="","",INDEX(Recettes!$A$2:$T$5000,$B450,P$1)),"")</f>
        <v/>
      </c>
      <c r="Q450" s="81" t="str" cm="1">
        <f t="array" aca="1" ref="Q450" ca="1">IF(AND($A450&lt;&gt;"",$A450&lt;&gt;"fin"),IF(INDEX(Recettes!$A$2:$T$5000,$B450,Q$1)="","",INDEX(Recettes!$A$2:$T$5000,$B450,Q$1)),"")</f>
        <v/>
      </c>
      <c r="R450" s="81" t="str" cm="1">
        <f t="array" aca="1" ref="R450" ca="1">IF(AND($A450&lt;&gt;"",$A450&lt;&gt;"fin"),IF(INDEX(Recettes!$A$2:$T$5000,$B450,R$1)="","",INDEX(Recettes!$A$2:$T$5000,$B450,R$1)),"")</f>
        <v/>
      </c>
      <c r="S450" s="81" t="str" cm="1">
        <f t="array" aca="1" ref="S450" ca="1">IF(AND($A450&lt;&gt;"",$A450&lt;&gt;"fin"),IF(INDEX(Recettes!$A$2:$T$5000,$B450,S$1)="","",INDEX(Recettes!$A$2:$T$5000,$B450,S$1)),"")</f>
        <v/>
      </c>
      <c r="T450" s="81" t="str" cm="1">
        <f t="array" aca="1" ref="T450" ca="1">IF(AND($A450&lt;&gt;"",$A450&lt;&gt;"fin"),IF(INDEX(Recettes!$A$2:$T$5000,$B450,T$1)="","",INDEX(Recettes!$A$2:$T$5000,$B450,T$1)),"")</f>
        <v/>
      </c>
    </row>
    <row r="451" spans="1:20" x14ac:dyDescent="0.25">
      <c r="A451" t="str">
        <f ca="1">IF(OR(A450="",A450="fin"),"",IF(ISNA(MATCH($F$3,OFFSET(Recettes!$F$2:$F$5000,B450,0),0)),"fin",MATCH($F$3,OFFSET(Recettes!$F$2:$F$5000,B450,0),0)))</f>
        <v/>
      </c>
      <c r="B451" t="str">
        <f t="shared" ca="1" si="6"/>
        <v/>
      </c>
      <c r="D451" s="79" t="str" cm="1">
        <f t="array" aca="1" ref="D451" ca="1">IF(AND($A451&lt;&gt;"",$A451&lt;&gt;"fin"),IF(INDEX(Recettes!$A$2:$O$5000,$B451,D$1)="","",INDEX(Recettes!$A$2:$O$5000,$B451,D$1)),"")</f>
        <v/>
      </c>
      <c r="E451" t="str" cm="1">
        <f t="array" aca="1" ref="E451" ca="1">IF(AND($A451&lt;&gt;"",$A451&lt;&gt;"fin"),IF(INDEX(Recettes!$A$2:$O$5000,$B451,E$1)="","",INDEX(Recettes!$A$2:$O$5000,$B451,E$1)),"")</f>
        <v/>
      </c>
      <c r="F451" t="str" cm="1">
        <f t="array" aca="1" ref="F451" ca="1">IF(AND($A451&lt;&gt;"",$A451&lt;&gt;"fin"),IF(INDEX(Recettes!$A$2:$O$5000,$B451,F$1)="","",INDEX(Recettes!$A$2:$O$5000,$B451,F$1)),"")</f>
        <v/>
      </c>
      <c r="G451" s="13" t="str" cm="1">
        <f t="array" aca="1" ref="G451" ca="1">IF(AND($A451&lt;&gt;"",$A451&lt;&gt;"fin"),IF(INDEX(Recettes!$A$2:$O$5000,$B451,G$1)="","",INDEX(Recettes!$A$2:$O$5000,$B451,G$1)),"")</f>
        <v/>
      </c>
      <c r="H451" s="11" t="str" cm="1">
        <f t="array" aca="1" ref="H451" ca="1">IF(AND($A451&lt;&gt;"",$A451&lt;&gt;"fin"),IF(INDEX(Recettes!$A$2:$O$5000,$B451,H$1)="","",INDEX(Recettes!$A$2:$O$5000,$B451,H$1)),"")</f>
        <v/>
      </c>
      <c r="I451" t="str" cm="1">
        <f t="array" aca="1" ref="I451" ca="1">IF(AND($A451&lt;&gt;"",$A451&lt;&gt;"fin"),IF(INDEX(Recettes!$A$2:$O$5000,$B451,I$1)="","",INDEX(Recettes!$A$2:$O$5000,$B451,I$1)),"")</f>
        <v/>
      </c>
      <c r="J451" s="81" t="str" cm="1">
        <f t="array" aca="1" ref="J451" ca="1">IF(AND($A451&lt;&gt;"",$A451&lt;&gt;"fin"),IF(INDEX(Recettes!$A$2:$O$5000,$B451,J$1)="","",INDEX(Recettes!$A$2:$O$5000,$B451,J$1)),"")</f>
        <v/>
      </c>
      <c r="K451" s="81" t="str" cm="1">
        <f t="array" aca="1" ref="K451" ca="1">IF(AND($A451&lt;&gt;"",$A451&lt;&gt;"fin"),IF(INDEX(Recettes!$A$2:$T$5000,$B451,K$1)="","",INDEX(Recettes!$A$2:$T$5000,$B451,K$1)),"")</f>
        <v/>
      </c>
      <c r="L451" s="81" t="str" cm="1">
        <f t="array" aca="1" ref="L451" ca="1">IF(AND($A451&lt;&gt;"",$A451&lt;&gt;"fin"),IF(INDEX(Recettes!$A$2:$T$5000,$B451,L$1)="","",INDEX(Recettes!$A$2:$T$5000,$B451,L$1)),"")</f>
        <v/>
      </c>
      <c r="M451" s="81" t="str" cm="1">
        <f t="array" aca="1" ref="M451" ca="1">IF(AND($A451&lt;&gt;"",$A451&lt;&gt;"fin"),IF(INDEX(Recettes!$A$2:$T$5000,$B451,M$1)="","",INDEX(Recettes!$A$2:$T$5000,$B451,M$1)),"")</f>
        <v/>
      </c>
      <c r="N451" s="81" t="str" cm="1">
        <f t="array" aca="1" ref="N451" ca="1">IF(AND($A451&lt;&gt;"",$A451&lt;&gt;"fin"),IF(INDEX(Recettes!$A$2:$T$5000,$B451,N$1)="","",INDEX(Recettes!$A$2:$T$5000,$B451,N$1)),"")</f>
        <v/>
      </c>
      <c r="O451" s="81" t="str" cm="1">
        <f t="array" aca="1" ref="O451" ca="1">IF(AND($A451&lt;&gt;"",$A451&lt;&gt;"fin"),IF(INDEX(Recettes!$A$2:$T$5000,$B451,O$1)="","",INDEX(Recettes!$A$2:$T$5000,$B451,O$1)),"")</f>
        <v/>
      </c>
      <c r="P451" s="81" t="str" cm="1">
        <f t="array" aca="1" ref="P451" ca="1">IF(AND($A451&lt;&gt;"",$A451&lt;&gt;"fin"),IF(INDEX(Recettes!$A$2:$T$5000,$B451,P$1)="","",INDEX(Recettes!$A$2:$T$5000,$B451,P$1)),"")</f>
        <v/>
      </c>
      <c r="Q451" s="81" t="str" cm="1">
        <f t="array" aca="1" ref="Q451" ca="1">IF(AND($A451&lt;&gt;"",$A451&lt;&gt;"fin"),IF(INDEX(Recettes!$A$2:$T$5000,$B451,Q$1)="","",INDEX(Recettes!$A$2:$T$5000,$B451,Q$1)),"")</f>
        <v/>
      </c>
      <c r="R451" s="81" t="str" cm="1">
        <f t="array" aca="1" ref="R451" ca="1">IF(AND($A451&lt;&gt;"",$A451&lt;&gt;"fin"),IF(INDEX(Recettes!$A$2:$T$5000,$B451,R$1)="","",INDEX(Recettes!$A$2:$T$5000,$B451,R$1)),"")</f>
        <v/>
      </c>
      <c r="S451" s="81" t="str" cm="1">
        <f t="array" aca="1" ref="S451" ca="1">IF(AND($A451&lt;&gt;"",$A451&lt;&gt;"fin"),IF(INDEX(Recettes!$A$2:$T$5000,$B451,S$1)="","",INDEX(Recettes!$A$2:$T$5000,$B451,S$1)),"")</f>
        <v/>
      </c>
      <c r="T451" s="81" t="str" cm="1">
        <f t="array" aca="1" ref="T451" ca="1">IF(AND($A451&lt;&gt;"",$A451&lt;&gt;"fin"),IF(INDEX(Recettes!$A$2:$T$5000,$B451,T$1)="","",INDEX(Recettes!$A$2:$T$5000,$B451,T$1)),"")</f>
        <v/>
      </c>
    </row>
    <row r="452" spans="1:20" x14ac:dyDescent="0.25">
      <c r="A452" t="str">
        <f ca="1">IF(OR(A451="",A451="fin"),"",IF(ISNA(MATCH($F$3,OFFSET(Recettes!$F$2:$F$5000,B451,0),0)),"fin",MATCH($F$3,OFFSET(Recettes!$F$2:$F$5000,B451,0),0)))</f>
        <v/>
      </c>
      <c r="B452" t="str">
        <f t="shared" ca="1" si="6"/>
        <v/>
      </c>
      <c r="D452" s="79" t="str" cm="1">
        <f t="array" aca="1" ref="D452" ca="1">IF(AND($A452&lt;&gt;"",$A452&lt;&gt;"fin"),IF(INDEX(Recettes!$A$2:$O$5000,$B452,D$1)="","",INDEX(Recettes!$A$2:$O$5000,$B452,D$1)),"")</f>
        <v/>
      </c>
      <c r="E452" t="str" cm="1">
        <f t="array" aca="1" ref="E452" ca="1">IF(AND($A452&lt;&gt;"",$A452&lt;&gt;"fin"),IF(INDEX(Recettes!$A$2:$O$5000,$B452,E$1)="","",INDEX(Recettes!$A$2:$O$5000,$B452,E$1)),"")</f>
        <v/>
      </c>
      <c r="F452" t="str" cm="1">
        <f t="array" aca="1" ref="F452" ca="1">IF(AND($A452&lt;&gt;"",$A452&lt;&gt;"fin"),IF(INDEX(Recettes!$A$2:$O$5000,$B452,F$1)="","",INDEX(Recettes!$A$2:$O$5000,$B452,F$1)),"")</f>
        <v/>
      </c>
      <c r="G452" s="13" t="str" cm="1">
        <f t="array" aca="1" ref="G452" ca="1">IF(AND($A452&lt;&gt;"",$A452&lt;&gt;"fin"),IF(INDEX(Recettes!$A$2:$O$5000,$B452,G$1)="","",INDEX(Recettes!$A$2:$O$5000,$B452,G$1)),"")</f>
        <v/>
      </c>
      <c r="H452" s="11" t="str" cm="1">
        <f t="array" aca="1" ref="H452" ca="1">IF(AND($A452&lt;&gt;"",$A452&lt;&gt;"fin"),IF(INDEX(Recettes!$A$2:$O$5000,$B452,H$1)="","",INDEX(Recettes!$A$2:$O$5000,$B452,H$1)),"")</f>
        <v/>
      </c>
      <c r="I452" t="str" cm="1">
        <f t="array" aca="1" ref="I452" ca="1">IF(AND($A452&lt;&gt;"",$A452&lt;&gt;"fin"),IF(INDEX(Recettes!$A$2:$O$5000,$B452,I$1)="","",INDEX(Recettes!$A$2:$O$5000,$B452,I$1)),"")</f>
        <v/>
      </c>
      <c r="J452" s="81" t="str" cm="1">
        <f t="array" aca="1" ref="J452" ca="1">IF(AND($A452&lt;&gt;"",$A452&lt;&gt;"fin"),IF(INDEX(Recettes!$A$2:$O$5000,$B452,J$1)="","",INDEX(Recettes!$A$2:$O$5000,$B452,J$1)),"")</f>
        <v/>
      </c>
      <c r="K452" s="81" t="str" cm="1">
        <f t="array" aca="1" ref="K452" ca="1">IF(AND($A452&lt;&gt;"",$A452&lt;&gt;"fin"),IF(INDEX(Recettes!$A$2:$T$5000,$B452,K$1)="","",INDEX(Recettes!$A$2:$T$5000,$B452,K$1)),"")</f>
        <v/>
      </c>
      <c r="L452" s="81" t="str" cm="1">
        <f t="array" aca="1" ref="L452" ca="1">IF(AND($A452&lt;&gt;"",$A452&lt;&gt;"fin"),IF(INDEX(Recettes!$A$2:$T$5000,$B452,L$1)="","",INDEX(Recettes!$A$2:$T$5000,$B452,L$1)),"")</f>
        <v/>
      </c>
      <c r="M452" s="81" t="str" cm="1">
        <f t="array" aca="1" ref="M452" ca="1">IF(AND($A452&lt;&gt;"",$A452&lt;&gt;"fin"),IF(INDEX(Recettes!$A$2:$T$5000,$B452,M$1)="","",INDEX(Recettes!$A$2:$T$5000,$B452,M$1)),"")</f>
        <v/>
      </c>
      <c r="N452" s="81" t="str" cm="1">
        <f t="array" aca="1" ref="N452" ca="1">IF(AND($A452&lt;&gt;"",$A452&lt;&gt;"fin"),IF(INDEX(Recettes!$A$2:$T$5000,$B452,N$1)="","",INDEX(Recettes!$A$2:$T$5000,$B452,N$1)),"")</f>
        <v/>
      </c>
      <c r="O452" s="81" t="str" cm="1">
        <f t="array" aca="1" ref="O452" ca="1">IF(AND($A452&lt;&gt;"",$A452&lt;&gt;"fin"),IF(INDEX(Recettes!$A$2:$T$5000,$B452,O$1)="","",INDEX(Recettes!$A$2:$T$5000,$B452,O$1)),"")</f>
        <v/>
      </c>
      <c r="P452" s="81" t="str" cm="1">
        <f t="array" aca="1" ref="P452" ca="1">IF(AND($A452&lt;&gt;"",$A452&lt;&gt;"fin"),IF(INDEX(Recettes!$A$2:$T$5000,$B452,P$1)="","",INDEX(Recettes!$A$2:$T$5000,$B452,P$1)),"")</f>
        <v/>
      </c>
      <c r="Q452" s="81" t="str" cm="1">
        <f t="array" aca="1" ref="Q452" ca="1">IF(AND($A452&lt;&gt;"",$A452&lt;&gt;"fin"),IF(INDEX(Recettes!$A$2:$T$5000,$B452,Q$1)="","",INDEX(Recettes!$A$2:$T$5000,$B452,Q$1)),"")</f>
        <v/>
      </c>
      <c r="R452" s="81" t="str" cm="1">
        <f t="array" aca="1" ref="R452" ca="1">IF(AND($A452&lt;&gt;"",$A452&lt;&gt;"fin"),IF(INDEX(Recettes!$A$2:$T$5000,$B452,R$1)="","",INDEX(Recettes!$A$2:$T$5000,$B452,R$1)),"")</f>
        <v/>
      </c>
      <c r="S452" s="81" t="str" cm="1">
        <f t="array" aca="1" ref="S452" ca="1">IF(AND($A452&lt;&gt;"",$A452&lt;&gt;"fin"),IF(INDEX(Recettes!$A$2:$T$5000,$B452,S$1)="","",INDEX(Recettes!$A$2:$T$5000,$B452,S$1)),"")</f>
        <v/>
      </c>
      <c r="T452" s="81" t="str" cm="1">
        <f t="array" aca="1" ref="T452" ca="1">IF(AND($A452&lt;&gt;"",$A452&lt;&gt;"fin"),IF(INDEX(Recettes!$A$2:$T$5000,$B452,T$1)="","",INDEX(Recettes!$A$2:$T$5000,$B452,T$1)),"")</f>
        <v/>
      </c>
    </row>
    <row r="453" spans="1:20" x14ac:dyDescent="0.25">
      <c r="A453" t="str">
        <f ca="1">IF(OR(A452="",A452="fin"),"",IF(ISNA(MATCH($F$3,OFFSET(Recettes!$F$2:$F$5000,B452,0),0)),"fin",MATCH($F$3,OFFSET(Recettes!$F$2:$F$5000,B452,0),0)))</f>
        <v/>
      </c>
      <c r="B453" t="str">
        <f t="shared" ca="1" si="6"/>
        <v/>
      </c>
      <c r="D453" s="79" t="str" cm="1">
        <f t="array" aca="1" ref="D453" ca="1">IF(AND($A453&lt;&gt;"",$A453&lt;&gt;"fin"),IF(INDEX(Recettes!$A$2:$O$5000,$B453,D$1)="","",INDEX(Recettes!$A$2:$O$5000,$B453,D$1)),"")</f>
        <v/>
      </c>
      <c r="E453" t="str" cm="1">
        <f t="array" aca="1" ref="E453" ca="1">IF(AND($A453&lt;&gt;"",$A453&lt;&gt;"fin"),IF(INDEX(Recettes!$A$2:$O$5000,$B453,E$1)="","",INDEX(Recettes!$A$2:$O$5000,$B453,E$1)),"")</f>
        <v/>
      </c>
      <c r="F453" t="str" cm="1">
        <f t="array" aca="1" ref="F453" ca="1">IF(AND($A453&lt;&gt;"",$A453&lt;&gt;"fin"),IF(INDEX(Recettes!$A$2:$O$5000,$B453,F$1)="","",INDEX(Recettes!$A$2:$O$5000,$B453,F$1)),"")</f>
        <v/>
      </c>
      <c r="G453" s="13" t="str" cm="1">
        <f t="array" aca="1" ref="G453" ca="1">IF(AND($A453&lt;&gt;"",$A453&lt;&gt;"fin"),IF(INDEX(Recettes!$A$2:$O$5000,$B453,G$1)="","",INDEX(Recettes!$A$2:$O$5000,$B453,G$1)),"")</f>
        <v/>
      </c>
      <c r="H453" s="11" t="str" cm="1">
        <f t="array" aca="1" ref="H453" ca="1">IF(AND($A453&lt;&gt;"",$A453&lt;&gt;"fin"),IF(INDEX(Recettes!$A$2:$O$5000,$B453,H$1)="","",INDEX(Recettes!$A$2:$O$5000,$B453,H$1)),"")</f>
        <v/>
      </c>
      <c r="I453" t="str" cm="1">
        <f t="array" aca="1" ref="I453" ca="1">IF(AND($A453&lt;&gt;"",$A453&lt;&gt;"fin"),IF(INDEX(Recettes!$A$2:$O$5000,$B453,I$1)="","",INDEX(Recettes!$A$2:$O$5000,$B453,I$1)),"")</f>
        <v/>
      </c>
      <c r="J453" s="81" t="str" cm="1">
        <f t="array" aca="1" ref="J453" ca="1">IF(AND($A453&lt;&gt;"",$A453&lt;&gt;"fin"),IF(INDEX(Recettes!$A$2:$O$5000,$B453,J$1)="","",INDEX(Recettes!$A$2:$O$5000,$B453,J$1)),"")</f>
        <v/>
      </c>
      <c r="K453" s="81" t="str" cm="1">
        <f t="array" aca="1" ref="K453" ca="1">IF(AND($A453&lt;&gt;"",$A453&lt;&gt;"fin"),IF(INDEX(Recettes!$A$2:$T$5000,$B453,K$1)="","",INDEX(Recettes!$A$2:$T$5000,$B453,K$1)),"")</f>
        <v/>
      </c>
      <c r="L453" s="81" t="str" cm="1">
        <f t="array" aca="1" ref="L453" ca="1">IF(AND($A453&lt;&gt;"",$A453&lt;&gt;"fin"),IF(INDEX(Recettes!$A$2:$T$5000,$B453,L$1)="","",INDEX(Recettes!$A$2:$T$5000,$B453,L$1)),"")</f>
        <v/>
      </c>
      <c r="M453" s="81" t="str" cm="1">
        <f t="array" aca="1" ref="M453" ca="1">IF(AND($A453&lt;&gt;"",$A453&lt;&gt;"fin"),IF(INDEX(Recettes!$A$2:$T$5000,$B453,M$1)="","",INDEX(Recettes!$A$2:$T$5000,$B453,M$1)),"")</f>
        <v/>
      </c>
      <c r="N453" s="81" t="str" cm="1">
        <f t="array" aca="1" ref="N453" ca="1">IF(AND($A453&lt;&gt;"",$A453&lt;&gt;"fin"),IF(INDEX(Recettes!$A$2:$T$5000,$B453,N$1)="","",INDEX(Recettes!$A$2:$T$5000,$B453,N$1)),"")</f>
        <v/>
      </c>
      <c r="O453" s="81" t="str" cm="1">
        <f t="array" aca="1" ref="O453" ca="1">IF(AND($A453&lt;&gt;"",$A453&lt;&gt;"fin"),IF(INDEX(Recettes!$A$2:$T$5000,$B453,O$1)="","",INDEX(Recettes!$A$2:$T$5000,$B453,O$1)),"")</f>
        <v/>
      </c>
      <c r="P453" s="81" t="str" cm="1">
        <f t="array" aca="1" ref="P453" ca="1">IF(AND($A453&lt;&gt;"",$A453&lt;&gt;"fin"),IF(INDEX(Recettes!$A$2:$T$5000,$B453,P$1)="","",INDEX(Recettes!$A$2:$T$5000,$B453,P$1)),"")</f>
        <v/>
      </c>
      <c r="Q453" s="81" t="str" cm="1">
        <f t="array" aca="1" ref="Q453" ca="1">IF(AND($A453&lt;&gt;"",$A453&lt;&gt;"fin"),IF(INDEX(Recettes!$A$2:$T$5000,$B453,Q$1)="","",INDEX(Recettes!$A$2:$T$5000,$B453,Q$1)),"")</f>
        <v/>
      </c>
      <c r="R453" s="81" t="str" cm="1">
        <f t="array" aca="1" ref="R453" ca="1">IF(AND($A453&lt;&gt;"",$A453&lt;&gt;"fin"),IF(INDEX(Recettes!$A$2:$T$5000,$B453,R$1)="","",INDEX(Recettes!$A$2:$T$5000,$B453,R$1)),"")</f>
        <v/>
      </c>
      <c r="S453" s="81" t="str" cm="1">
        <f t="array" aca="1" ref="S453" ca="1">IF(AND($A453&lt;&gt;"",$A453&lt;&gt;"fin"),IF(INDEX(Recettes!$A$2:$T$5000,$B453,S$1)="","",INDEX(Recettes!$A$2:$T$5000,$B453,S$1)),"")</f>
        <v/>
      </c>
      <c r="T453" s="81" t="str" cm="1">
        <f t="array" aca="1" ref="T453" ca="1">IF(AND($A453&lt;&gt;"",$A453&lt;&gt;"fin"),IF(INDEX(Recettes!$A$2:$T$5000,$B453,T$1)="","",INDEX(Recettes!$A$2:$T$5000,$B453,T$1)),"")</f>
        <v/>
      </c>
    </row>
    <row r="454" spans="1:20" x14ac:dyDescent="0.25">
      <c r="A454" t="str">
        <f ca="1">IF(OR(A453="",A453="fin"),"",IF(ISNA(MATCH($F$3,OFFSET(Recettes!$F$2:$F$5000,B453,0),0)),"fin",MATCH($F$3,OFFSET(Recettes!$F$2:$F$5000,B453,0),0)))</f>
        <v/>
      </c>
      <c r="B454" t="str">
        <f t="shared" ca="1" si="6"/>
        <v/>
      </c>
      <c r="D454" s="79" t="str" cm="1">
        <f t="array" aca="1" ref="D454" ca="1">IF(AND($A454&lt;&gt;"",$A454&lt;&gt;"fin"),IF(INDEX(Recettes!$A$2:$O$5000,$B454,D$1)="","",INDEX(Recettes!$A$2:$O$5000,$B454,D$1)),"")</f>
        <v/>
      </c>
      <c r="E454" t="str" cm="1">
        <f t="array" aca="1" ref="E454" ca="1">IF(AND($A454&lt;&gt;"",$A454&lt;&gt;"fin"),IF(INDEX(Recettes!$A$2:$O$5000,$B454,E$1)="","",INDEX(Recettes!$A$2:$O$5000,$B454,E$1)),"")</f>
        <v/>
      </c>
      <c r="F454" t="str" cm="1">
        <f t="array" aca="1" ref="F454" ca="1">IF(AND($A454&lt;&gt;"",$A454&lt;&gt;"fin"),IF(INDEX(Recettes!$A$2:$O$5000,$B454,F$1)="","",INDEX(Recettes!$A$2:$O$5000,$B454,F$1)),"")</f>
        <v/>
      </c>
      <c r="G454" s="13" t="str" cm="1">
        <f t="array" aca="1" ref="G454" ca="1">IF(AND($A454&lt;&gt;"",$A454&lt;&gt;"fin"),IF(INDEX(Recettes!$A$2:$O$5000,$B454,G$1)="","",INDEX(Recettes!$A$2:$O$5000,$B454,G$1)),"")</f>
        <v/>
      </c>
      <c r="H454" s="11" t="str" cm="1">
        <f t="array" aca="1" ref="H454" ca="1">IF(AND($A454&lt;&gt;"",$A454&lt;&gt;"fin"),IF(INDEX(Recettes!$A$2:$O$5000,$B454,H$1)="","",INDEX(Recettes!$A$2:$O$5000,$B454,H$1)),"")</f>
        <v/>
      </c>
      <c r="I454" t="str" cm="1">
        <f t="array" aca="1" ref="I454" ca="1">IF(AND($A454&lt;&gt;"",$A454&lt;&gt;"fin"),IF(INDEX(Recettes!$A$2:$O$5000,$B454,I$1)="","",INDEX(Recettes!$A$2:$O$5000,$B454,I$1)),"")</f>
        <v/>
      </c>
      <c r="J454" s="81" t="str" cm="1">
        <f t="array" aca="1" ref="J454" ca="1">IF(AND($A454&lt;&gt;"",$A454&lt;&gt;"fin"),IF(INDEX(Recettes!$A$2:$O$5000,$B454,J$1)="","",INDEX(Recettes!$A$2:$O$5000,$B454,J$1)),"")</f>
        <v/>
      </c>
      <c r="K454" s="81" t="str" cm="1">
        <f t="array" aca="1" ref="K454" ca="1">IF(AND($A454&lt;&gt;"",$A454&lt;&gt;"fin"),IF(INDEX(Recettes!$A$2:$T$5000,$B454,K$1)="","",INDEX(Recettes!$A$2:$T$5000,$B454,K$1)),"")</f>
        <v/>
      </c>
      <c r="L454" s="81" t="str" cm="1">
        <f t="array" aca="1" ref="L454" ca="1">IF(AND($A454&lt;&gt;"",$A454&lt;&gt;"fin"),IF(INDEX(Recettes!$A$2:$T$5000,$B454,L$1)="","",INDEX(Recettes!$A$2:$T$5000,$B454,L$1)),"")</f>
        <v/>
      </c>
      <c r="M454" s="81" t="str" cm="1">
        <f t="array" aca="1" ref="M454" ca="1">IF(AND($A454&lt;&gt;"",$A454&lt;&gt;"fin"),IF(INDEX(Recettes!$A$2:$T$5000,$B454,M$1)="","",INDEX(Recettes!$A$2:$T$5000,$B454,M$1)),"")</f>
        <v/>
      </c>
      <c r="N454" s="81" t="str" cm="1">
        <f t="array" aca="1" ref="N454" ca="1">IF(AND($A454&lt;&gt;"",$A454&lt;&gt;"fin"),IF(INDEX(Recettes!$A$2:$T$5000,$B454,N$1)="","",INDEX(Recettes!$A$2:$T$5000,$B454,N$1)),"")</f>
        <v/>
      </c>
      <c r="O454" s="81" t="str" cm="1">
        <f t="array" aca="1" ref="O454" ca="1">IF(AND($A454&lt;&gt;"",$A454&lt;&gt;"fin"),IF(INDEX(Recettes!$A$2:$T$5000,$B454,O$1)="","",INDEX(Recettes!$A$2:$T$5000,$B454,O$1)),"")</f>
        <v/>
      </c>
      <c r="P454" s="81" t="str" cm="1">
        <f t="array" aca="1" ref="P454" ca="1">IF(AND($A454&lt;&gt;"",$A454&lt;&gt;"fin"),IF(INDEX(Recettes!$A$2:$T$5000,$B454,P$1)="","",INDEX(Recettes!$A$2:$T$5000,$B454,P$1)),"")</f>
        <v/>
      </c>
      <c r="Q454" s="81" t="str" cm="1">
        <f t="array" aca="1" ref="Q454" ca="1">IF(AND($A454&lt;&gt;"",$A454&lt;&gt;"fin"),IF(INDEX(Recettes!$A$2:$T$5000,$B454,Q$1)="","",INDEX(Recettes!$A$2:$T$5000,$B454,Q$1)),"")</f>
        <v/>
      </c>
      <c r="R454" s="81" t="str" cm="1">
        <f t="array" aca="1" ref="R454" ca="1">IF(AND($A454&lt;&gt;"",$A454&lt;&gt;"fin"),IF(INDEX(Recettes!$A$2:$T$5000,$B454,R$1)="","",INDEX(Recettes!$A$2:$T$5000,$B454,R$1)),"")</f>
        <v/>
      </c>
      <c r="S454" s="81" t="str" cm="1">
        <f t="array" aca="1" ref="S454" ca="1">IF(AND($A454&lt;&gt;"",$A454&lt;&gt;"fin"),IF(INDEX(Recettes!$A$2:$T$5000,$B454,S$1)="","",INDEX(Recettes!$A$2:$T$5000,$B454,S$1)),"")</f>
        <v/>
      </c>
      <c r="T454" s="81" t="str" cm="1">
        <f t="array" aca="1" ref="T454" ca="1">IF(AND($A454&lt;&gt;"",$A454&lt;&gt;"fin"),IF(INDEX(Recettes!$A$2:$T$5000,$B454,T$1)="","",INDEX(Recettes!$A$2:$T$5000,$B454,T$1)),"")</f>
        <v/>
      </c>
    </row>
    <row r="455" spans="1:20" x14ac:dyDescent="0.25">
      <c r="A455" t="str">
        <f ca="1">IF(OR(A454="",A454="fin"),"",IF(ISNA(MATCH($F$3,OFFSET(Recettes!$F$2:$F$5000,B454,0),0)),"fin",MATCH($F$3,OFFSET(Recettes!$F$2:$F$5000,B454,0),0)))</f>
        <v/>
      </c>
      <c r="B455" t="str">
        <f t="shared" ca="1" si="6"/>
        <v/>
      </c>
      <c r="D455" s="79" t="str" cm="1">
        <f t="array" aca="1" ref="D455" ca="1">IF(AND($A455&lt;&gt;"",$A455&lt;&gt;"fin"),IF(INDEX(Recettes!$A$2:$O$5000,$B455,D$1)="","",INDEX(Recettes!$A$2:$O$5000,$B455,D$1)),"")</f>
        <v/>
      </c>
      <c r="E455" t="str" cm="1">
        <f t="array" aca="1" ref="E455" ca="1">IF(AND($A455&lt;&gt;"",$A455&lt;&gt;"fin"),IF(INDEX(Recettes!$A$2:$O$5000,$B455,E$1)="","",INDEX(Recettes!$A$2:$O$5000,$B455,E$1)),"")</f>
        <v/>
      </c>
      <c r="F455" t="str" cm="1">
        <f t="array" aca="1" ref="F455" ca="1">IF(AND($A455&lt;&gt;"",$A455&lt;&gt;"fin"),IF(INDEX(Recettes!$A$2:$O$5000,$B455,F$1)="","",INDEX(Recettes!$A$2:$O$5000,$B455,F$1)),"")</f>
        <v/>
      </c>
      <c r="G455" s="13" t="str" cm="1">
        <f t="array" aca="1" ref="G455" ca="1">IF(AND($A455&lt;&gt;"",$A455&lt;&gt;"fin"),IF(INDEX(Recettes!$A$2:$O$5000,$B455,G$1)="","",INDEX(Recettes!$A$2:$O$5000,$B455,G$1)),"")</f>
        <v/>
      </c>
      <c r="H455" s="11" t="str" cm="1">
        <f t="array" aca="1" ref="H455" ca="1">IF(AND($A455&lt;&gt;"",$A455&lt;&gt;"fin"),IF(INDEX(Recettes!$A$2:$O$5000,$B455,H$1)="","",INDEX(Recettes!$A$2:$O$5000,$B455,H$1)),"")</f>
        <v/>
      </c>
      <c r="I455" t="str" cm="1">
        <f t="array" aca="1" ref="I455" ca="1">IF(AND($A455&lt;&gt;"",$A455&lt;&gt;"fin"),IF(INDEX(Recettes!$A$2:$O$5000,$B455,I$1)="","",INDEX(Recettes!$A$2:$O$5000,$B455,I$1)),"")</f>
        <v/>
      </c>
      <c r="J455" s="81" t="str" cm="1">
        <f t="array" aca="1" ref="J455" ca="1">IF(AND($A455&lt;&gt;"",$A455&lt;&gt;"fin"),IF(INDEX(Recettes!$A$2:$O$5000,$B455,J$1)="","",INDEX(Recettes!$A$2:$O$5000,$B455,J$1)),"")</f>
        <v/>
      </c>
      <c r="K455" s="81" t="str" cm="1">
        <f t="array" aca="1" ref="K455" ca="1">IF(AND($A455&lt;&gt;"",$A455&lt;&gt;"fin"),IF(INDEX(Recettes!$A$2:$T$5000,$B455,K$1)="","",INDEX(Recettes!$A$2:$T$5000,$B455,K$1)),"")</f>
        <v/>
      </c>
      <c r="L455" s="81" t="str" cm="1">
        <f t="array" aca="1" ref="L455" ca="1">IF(AND($A455&lt;&gt;"",$A455&lt;&gt;"fin"),IF(INDEX(Recettes!$A$2:$T$5000,$B455,L$1)="","",INDEX(Recettes!$A$2:$T$5000,$B455,L$1)),"")</f>
        <v/>
      </c>
      <c r="M455" s="81" t="str" cm="1">
        <f t="array" aca="1" ref="M455" ca="1">IF(AND($A455&lt;&gt;"",$A455&lt;&gt;"fin"),IF(INDEX(Recettes!$A$2:$T$5000,$B455,M$1)="","",INDEX(Recettes!$A$2:$T$5000,$B455,M$1)),"")</f>
        <v/>
      </c>
      <c r="N455" s="81" t="str" cm="1">
        <f t="array" aca="1" ref="N455" ca="1">IF(AND($A455&lt;&gt;"",$A455&lt;&gt;"fin"),IF(INDEX(Recettes!$A$2:$T$5000,$B455,N$1)="","",INDEX(Recettes!$A$2:$T$5000,$B455,N$1)),"")</f>
        <v/>
      </c>
      <c r="O455" s="81" t="str" cm="1">
        <f t="array" aca="1" ref="O455" ca="1">IF(AND($A455&lt;&gt;"",$A455&lt;&gt;"fin"),IF(INDEX(Recettes!$A$2:$T$5000,$B455,O$1)="","",INDEX(Recettes!$A$2:$T$5000,$B455,O$1)),"")</f>
        <v/>
      </c>
      <c r="P455" s="81" t="str" cm="1">
        <f t="array" aca="1" ref="P455" ca="1">IF(AND($A455&lt;&gt;"",$A455&lt;&gt;"fin"),IF(INDEX(Recettes!$A$2:$T$5000,$B455,P$1)="","",INDEX(Recettes!$A$2:$T$5000,$B455,P$1)),"")</f>
        <v/>
      </c>
      <c r="Q455" s="81" t="str" cm="1">
        <f t="array" aca="1" ref="Q455" ca="1">IF(AND($A455&lt;&gt;"",$A455&lt;&gt;"fin"),IF(INDEX(Recettes!$A$2:$T$5000,$B455,Q$1)="","",INDEX(Recettes!$A$2:$T$5000,$B455,Q$1)),"")</f>
        <v/>
      </c>
      <c r="R455" s="81" t="str" cm="1">
        <f t="array" aca="1" ref="R455" ca="1">IF(AND($A455&lt;&gt;"",$A455&lt;&gt;"fin"),IF(INDEX(Recettes!$A$2:$T$5000,$B455,R$1)="","",INDEX(Recettes!$A$2:$T$5000,$B455,R$1)),"")</f>
        <v/>
      </c>
      <c r="S455" s="81" t="str" cm="1">
        <f t="array" aca="1" ref="S455" ca="1">IF(AND($A455&lt;&gt;"",$A455&lt;&gt;"fin"),IF(INDEX(Recettes!$A$2:$T$5000,$B455,S$1)="","",INDEX(Recettes!$A$2:$T$5000,$B455,S$1)),"")</f>
        <v/>
      </c>
      <c r="T455" s="81" t="str" cm="1">
        <f t="array" aca="1" ref="T455" ca="1">IF(AND($A455&lt;&gt;"",$A455&lt;&gt;"fin"),IF(INDEX(Recettes!$A$2:$T$5000,$B455,T$1)="","",INDEX(Recettes!$A$2:$T$5000,$B455,T$1)),"")</f>
        <v/>
      </c>
    </row>
    <row r="456" spans="1:20" x14ac:dyDescent="0.25">
      <c r="A456" t="str">
        <f ca="1">IF(OR(A455="",A455="fin"),"",IF(ISNA(MATCH($F$3,OFFSET(Recettes!$F$2:$F$5000,B455,0),0)),"fin",MATCH($F$3,OFFSET(Recettes!$F$2:$F$5000,B455,0),0)))</f>
        <v/>
      </c>
      <c r="B456" t="str">
        <f t="shared" ca="1" si="6"/>
        <v/>
      </c>
      <c r="D456" s="79" t="str" cm="1">
        <f t="array" aca="1" ref="D456" ca="1">IF(AND($A456&lt;&gt;"",$A456&lt;&gt;"fin"),IF(INDEX(Recettes!$A$2:$O$5000,$B456,D$1)="","",INDEX(Recettes!$A$2:$O$5000,$B456,D$1)),"")</f>
        <v/>
      </c>
      <c r="E456" t="str" cm="1">
        <f t="array" aca="1" ref="E456" ca="1">IF(AND($A456&lt;&gt;"",$A456&lt;&gt;"fin"),IF(INDEX(Recettes!$A$2:$O$5000,$B456,E$1)="","",INDEX(Recettes!$A$2:$O$5000,$B456,E$1)),"")</f>
        <v/>
      </c>
      <c r="F456" t="str" cm="1">
        <f t="array" aca="1" ref="F456" ca="1">IF(AND($A456&lt;&gt;"",$A456&lt;&gt;"fin"),IF(INDEX(Recettes!$A$2:$O$5000,$B456,F$1)="","",INDEX(Recettes!$A$2:$O$5000,$B456,F$1)),"")</f>
        <v/>
      </c>
      <c r="G456" s="13" t="str" cm="1">
        <f t="array" aca="1" ref="G456" ca="1">IF(AND($A456&lt;&gt;"",$A456&lt;&gt;"fin"),IF(INDEX(Recettes!$A$2:$O$5000,$B456,G$1)="","",INDEX(Recettes!$A$2:$O$5000,$B456,G$1)),"")</f>
        <v/>
      </c>
      <c r="H456" s="11" t="str" cm="1">
        <f t="array" aca="1" ref="H456" ca="1">IF(AND($A456&lt;&gt;"",$A456&lt;&gt;"fin"),IF(INDEX(Recettes!$A$2:$O$5000,$B456,H$1)="","",INDEX(Recettes!$A$2:$O$5000,$B456,H$1)),"")</f>
        <v/>
      </c>
      <c r="I456" t="str" cm="1">
        <f t="array" aca="1" ref="I456" ca="1">IF(AND($A456&lt;&gt;"",$A456&lt;&gt;"fin"),IF(INDEX(Recettes!$A$2:$O$5000,$B456,I$1)="","",INDEX(Recettes!$A$2:$O$5000,$B456,I$1)),"")</f>
        <v/>
      </c>
      <c r="J456" s="81" t="str" cm="1">
        <f t="array" aca="1" ref="J456" ca="1">IF(AND($A456&lt;&gt;"",$A456&lt;&gt;"fin"),IF(INDEX(Recettes!$A$2:$O$5000,$B456,J$1)="","",INDEX(Recettes!$A$2:$O$5000,$B456,J$1)),"")</f>
        <v/>
      </c>
      <c r="K456" s="81" t="str" cm="1">
        <f t="array" aca="1" ref="K456" ca="1">IF(AND($A456&lt;&gt;"",$A456&lt;&gt;"fin"),IF(INDEX(Recettes!$A$2:$T$5000,$B456,K$1)="","",INDEX(Recettes!$A$2:$T$5000,$B456,K$1)),"")</f>
        <v/>
      </c>
      <c r="L456" s="81" t="str" cm="1">
        <f t="array" aca="1" ref="L456" ca="1">IF(AND($A456&lt;&gt;"",$A456&lt;&gt;"fin"),IF(INDEX(Recettes!$A$2:$T$5000,$B456,L$1)="","",INDEX(Recettes!$A$2:$T$5000,$B456,L$1)),"")</f>
        <v/>
      </c>
      <c r="M456" s="81" t="str" cm="1">
        <f t="array" aca="1" ref="M456" ca="1">IF(AND($A456&lt;&gt;"",$A456&lt;&gt;"fin"),IF(INDEX(Recettes!$A$2:$T$5000,$B456,M$1)="","",INDEX(Recettes!$A$2:$T$5000,$B456,M$1)),"")</f>
        <v/>
      </c>
      <c r="N456" s="81" t="str" cm="1">
        <f t="array" aca="1" ref="N456" ca="1">IF(AND($A456&lt;&gt;"",$A456&lt;&gt;"fin"),IF(INDEX(Recettes!$A$2:$T$5000,$B456,N$1)="","",INDEX(Recettes!$A$2:$T$5000,$B456,N$1)),"")</f>
        <v/>
      </c>
      <c r="O456" s="81" t="str" cm="1">
        <f t="array" aca="1" ref="O456" ca="1">IF(AND($A456&lt;&gt;"",$A456&lt;&gt;"fin"),IF(INDEX(Recettes!$A$2:$T$5000,$B456,O$1)="","",INDEX(Recettes!$A$2:$T$5000,$B456,O$1)),"")</f>
        <v/>
      </c>
      <c r="P456" s="81" t="str" cm="1">
        <f t="array" aca="1" ref="P456" ca="1">IF(AND($A456&lt;&gt;"",$A456&lt;&gt;"fin"),IF(INDEX(Recettes!$A$2:$T$5000,$B456,P$1)="","",INDEX(Recettes!$A$2:$T$5000,$B456,P$1)),"")</f>
        <v/>
      </c>
      <c r="Q456" s="81" t="str" cm="1">
        <f t="array" aca="1" ref="Q456" ca="1">IF(AND($A456&lt;&gt;"",$A456&lt;&gt;"fin"),IF(INDEX(Recettes!$A$2:$T$5000,$B456,Q$1)="","",INDEX(Recettes!$A$2:$T$5000,$B456,Q$1)),"")</f>
        <v/>
      </c>
      <c r="R456" s="81" t="str" cm="1">
        <f t="array" aca="1" ref="R456" ca="1">IF(AND($A456&lt;&gt;"",$A456&lt;&gt;"fin"),IF(INDEX(Recettes!$A$2:$T$5000,$B456,R$1)="","",INDEX(Recettes!$A$2:$T$5000,$B456,R$1)),"")</f>
        <v/>
      </c>
      <c r="S456" s="81" t="str" cm="1">
        <f t="array" aca="1" ref="S456" ca="1">IF(AND($A456&lt;&gt;"",$A456&lt;&gt;"fin"),IF(INDEX(Recettes!$A$2:$T$5000,$B456,S$1)="","",INDEX(Recettes!$A$2:$T$5000,$B456,S$1)),"")</f>
        <v/>
      </c>
      <c r="T456" s="81" t="str" cm="1">
        <f t="array" aca="1" ref="T456" ca="1">IF(AND($A456&lt;&gt;"",$A456&lt;&gt;"fin"),IF(INDEX(Recettes!$A$2:$T$5000,$B456,T$1)="","",INDEX(Recettes!$A$2:$T$5000,$B456,T$1)),"")</f>
        <v/>
      </c>
    </row>
    <row r="457" spans="1:20" x14ac:dyDescent="0.25">
      <c r="A457" t="str">
        <f ca="1">IF(OR(A456="",A456="fin"),"",IF(ISNA(MATCH($F$3,OFFSET(Recettes!$F$2:$F$5000,B456,0),0)),"fin",MATCH($F$3,OFFSET(Recettes!$F$2:$F$5000,B456,0),0)))</f>
        <v/>
      </c>
      <c r="B457" t="str">
        <f t="shared" ca="1" si="6"/>
        <v/>
      </c>
      <c r="D457" s="79" t="str" cm="1">
        <f t="array" aca="1" ref="D457" ca="1">IF(AND($A457&lt;&gt;"",$A457&lt;&gt;"fin"),IF(INDEX(Recettes!$A$2:$O$5000,$B457,D$1)="","",INDEX(Recettes!$A$2:$O$5000,$B457,D$1)),"")</f>
        <v/>
      </c>
      <c r="E457" t="str" cm="1">
        <f t="array" aca="1" ref="E457" ca="1">IF(AND($A457&lt;&gt;"",$A457&lt;&gt;"fin"),IF(INDEX(Recettes!$A$2:$O$5000,$B457,E$1)="","",INDEX(Recettes!$A$2:$O$5000,$B457,E$1)),"")</f>
        <v/>
      </c>
      <c r="F457" t="str" cm="1">
        <f t="array" aca="1" ref="F457" ca="1">IF(AND($A457&lt;&gt;"",$A457&lt;&gt;"fin"),IF(INDEX(Recettes!$A$2:$O$5000,$B457,F$1)="","",INDEX(Recettes!$A$2:$O$5000,$B457,F$1)),"")</f>
        <v/>
      </c>
      <c r="G457" s="13" t="str" cm="1">
        <f t="array" aca="1" ref="G457" ca="1">IF(AND($A457&lt;&gt;"",$A457&lt;&gt;"fin"),IF(INDEX(Recettes!$A$2:$O$5000,$B457,G$1)="","",INDEX(Recettes!$A$2:$O$5000,$B457,G$1)),"")</f>
        <v/>
      </c>
      <c r="H457" s="11" t="str" cm="1">
        <f t="array" aca="1" ref="H457" ca="1">IF(AND($A457&lt;&gt;"",$A457&lt;&gt;"fin"),IF(INDEX(Recettes!$A$2:$O$5000,$B457,H$1)="","",INDEX(Recettes!$A$2:$O$5000,$B457,H$1)),"")</f>
        <v/>
      </c>
      <c r="I457" t="str" cm="1">
        <f t="array" aca="1" ref="I457" ca="1">IF(AND($A457&lt;&gt;"",$A457&lt;&gt;"fin"),IF(INDEX(Recettes!$A$2:$O$5000,$B457,I$1)="","",INDEX(Recettes!$A$2:$O$5000,$B457,I$1)),"")</f>
        <v/>
      </c>
      <c r="J457" s="81" t="str" cm="1">
        <f t="array" aca="1" ref="J457" ca="1">IF(AND($A457&lt;&gt;"",$A457&lt;&gt;"fin"),IF(INDEX(Recettes!$A$2:$O$5000,$B457,J$1)="","",INDEX(Recettes!$A$2:$O$5000,$B457,J$1)),"")</f>
        <v/>
      </c>
      <c r="K457" s="81" t="str" cm="1">
        <f t="array" aca="1" ref="K457" ca="1">IF(AND($A457&lt;&gt;"",$A457&lt;&gt;"fin"),IF(INDEX(Recettes!$A$2:$T$5000,$B457,K$1)="","",INDEX(Recettes!$A$2:$T$5000,$B457,K$1)),"")</f>
        <v/>
      </c>
      <c r="L457" s="81" t="str" cm="1">
        <f t="array" aca="1" ref="L457" ca="1">IF(AND($A457&lt;&gt;"",$A457&lt;&gt;"fin"),IF(INDEX(Recettes!$A$2:$T$5000,$B457,L$1)="","",INDEX(Recettes!$A$2:$T$5000,$B457,L$1)),"")</f>
        <v/>
      </c>
      <c r="M457" s="81" t="str" cm="1">
        <f t="array" aca="1" ref="M457" ca="1">IF(AND($A457&lt;&gt;"",$A457&lt;&gt;"fin"),IF(INDEX(Recettes!$A$2:$T$5000,$B457,M$1)="","",INDEX(Recettes!$A$2:$T$5000,$B457,M$1)),"")</f>
        <v/>
      </c>
      <c r="N457" s="81" t="str" cm="1">
        <f t="array" aca="1" ref="N457" ca="1">IF(AND($A457&lt;&gt;"",$A457&lt;&gt;"fin"),IF(INDEX(Recettes!$A$2:$T$5000,$B457,N$1)="","",INDEX(Recettes!$A$2:$T$5000,$B457,N$1)),"")</f>
        <v/>
      </c>
      <c r="O457" s="81" t="str" cm="1">
        <f t="array" aca="1" ref="O457" ca="1">IF(AND($A457&lt;&gt;"",$A457&lt;&gt;"fin"),IF(INDEX(Recettes!$A$2:$T$5000,$B457,O$1)="","",INDEX(Recettes!$A$2:$T$5000,$B457,O$1)),"")</f>
        <v/>
      </c>
      <c r="P457" s="81" t="str" cm="1">
        <f t="array" aca="1" ref="P457" ca="1">IF(AND($A457&lt;&gt;"",$A457&lt;&gt;"fin"),IF(INDEX(Recettes!$A$2:$T$5000,$B457,P$1)="","",INDEX(Recettes!$A$2:$T$5000,$B457,P$1)),"")</f>
        <v/>
      </c>
      <c r="Q457" s="81" t="str" cm="1">
        <f t="array" aca="1" ref="Q457" ca="1">IF(AND($A457&lt;&gt;"",$A457&lt;&gt;"fin"),IF(INDEX(Recettes!$A$2:$T$5000,$B457,Q$1)="","",INDEX(Recettes!$A$2:$T$5000,$B457,Q$1)),"")</f>
        <v/>
      </c>
      <c r="R457" s="81" t="str" cm="1">
        <f t="array" aca="1" ref="R457" ca="1">IF(AND($A457&lt;&gt;"",$A457&lt;&gt;"fin"),IF(INDEX(Recettes!$A$2:$T$5000,$B457,R$1)="","",INDEX(Recettes!$A$2:$T$5000,$B457,R$1)),"")</f>
        <v/>
      </c>
      <c r="S457" s="81" t="str" cm="1">
        <f t="array" aca="1" ref="S457" ca="1">IF(AND($A457&lt;&gt;"",$A457&lt;&gt;"fin"),IF(INDEX(Recettes!$A$2:$T$5000,$B457,S$1)="","",INDEX(Recettes!$A$2:$T$5000,$B457,S$1)),"")</f>
        <v/>
      </c>
      <c r="T457" s="81" t="str" cm="1">
        <f t="array" aca="1" ref="T457" ca="1">IF(AND($A457&lt;&gt;"",$A457&lt;&gt;"fin"),IF(INDEX(Recettes!$A$2:$T$5000,$B457,T$1)="","",INDEX(Recettes!$A$2:$T$5000,$B457,T$1)),"")</f>
        <v/>
      </c>
    </row>
    <row r="458" spans="1:20" x14ac:dyDescent="0.25">
      <c r="A458" t="str">
        <f ca="1">IF(OR(A457="",A457="fin"),"",IF(ISNA(MATCH($F$3,OFFSET(Recettes!$F$2:$F$5000,B457,0),0)),"fin",MATCH($F$3,OFFSET(Recettes!$F$2:$F$5000,B457,0),0)))</f>
        <v/>
      </c>
      <c r="B458" t="str">
        <f t="shared" ref="B458:B502" ca="1" si="7">IF(OR(A458="", A458="fin"),"",IF(B457="",A458,B457+A458))</f>
        <v/>
      </c>
      <c r="D458" s="79" t="str" cm="1">
        <f t="array" aca="1" ref="D458" ca="1">IF(AND($A458&lt;&gt;"",$A458&lt;&gt;"fin"),IF(INDEX(Recettes!$A$2:$O$5000,$B458,D$1)="","",INDEX(Recettes!$A$2:$O$5000,$B458,D$1)),"")</f>
        <v/>
      </c>
      <c r="E458" t="str" cm="1">
        <f t="array" aca="1" ref="E458" ca="1">IF(AND($A458&lt;&gt;"",$A458&lt;&gt;"fin"),IF(INDEX(Recettes!$A$2:$O$5000,$B458,E$1)="","",INDEX(Recettes!$A$2:$O$5000,$B458,E$1)),"")</f>
        <v/>
      </c>
      <c r="F458" t="str" cm="1">
        <f t="array" aca="1" ref="F458" ca="1">IF(AND($A458&lt;&gt;"",$A458&lt;&gt;"fin"),IF(INDEX(Recettes!$A$2:$O$5000,$B458,F$1)="","",INDEX(Recettes!$A$2:$O$5000,$B458,F$1)),"")</f>
        <v/>
      </c>
      <c r="G458" s="13" t="str" cm="1">
        <f t="array" aca="1" ref="G458" ca="1">IF(AND($A458&lt;&gt;"",$A458&lt;&gt;"fin"),IF(INDEX(Recettes!$A$2:$O$5000,$B458,G$1)="","",INDEX(Recettes!$A$2:$O$5000,$B458,G$1)),"")</f>
        <v/>
      </c>
      <c r="H458" s="11" t="str" cm="1">
        <f t="array" aca="1" ref="H458" ca="1">IF(AND($A458&lt;&gt;"",$A458&lt;&gt;"fin"),IF(INDEX(Recettes!$A$2:$O$5000,$B458,H$1)="","",INDEX(Recettes!$A$2:$O$5000,$B458,H$1)),"")</f>
        <v/>
      </c>
      <c r="I458" t="str" cm="1">
        <f t="array" aca="1" ref="I458" ca="1">IF(AND($A458&lt;&gt;"",$A458&lt;&gt;"fin"),IF(INDEX(Recettes!$A$2:$O$5000,$B458,I$1)="","",INDEX(Recettes!$A$2:$O$5000,$B458,I$1)),"")</f>
        <v/>
      </c>
      <c r="J458" s="81" t="str" cm="1">
        <f t="array" aca="1" ref="J458" ca="1">IF(AND($A458&lt;&gt;"",$A458&lt;&gt;"fin"),IF(INDEX(Recettes!$A$2:$O$5000,$B458,J$1)="","",INDEX(Recettes!$A$2:$O$5000,$B458,J$1)),"")</f>
        <v/>
      </c>
      <c r="K458" s="81" t="str" cm="1">
        <f t="array" aca="1" ref="K458" ca="1">IF(AND($A458&lt;&gt;"",$A458&lt;&gt;"fin"),IF(INDEX(Recettes!$A$2:$T$5000,$B458,K$1)="","",INDEX(Recettes!$A$2:$T$5000,$B458,K$1)),"")</f>
        <v/>
      </c>
      <c r="L458" s="81" t="str" cm="1">
        <f t="array" aca="1" ref="L458" ca="1">IF(AND($A458&lt;&gt;"",$A458&lt;&gt;"fin"),IF(INDEX(Recettes!$A$2:$T$5000,$B458,L$1)="","",INDEX(Recettes!$A$2:$T$5000,$B458,L$1)),"")</f>
        <v/>
      </c>
      <c r="M458" s="81" t="str" cm="1">
        <f t="array" aca="1" ref="M458" ca="1">IF(AND($A458&lt;&gt;"",$A458&lt;&gt;"fin"),IF(INDEX(Recettes!$A$2:$T$5000,$B458,M$1)="","",INDEX(Recettes!$A$2:$T$5000,$B458,M$1)),"")</f>
        <v/>
      </c>
      <c r="N458" s="81" t="str" cm="1">
        <f t="array" aca="1" ref="N458" ca="1">IF(AND($A458&lt;&gt;"",$A458&lt;&gt;"fin"),IF(INDEX(Recettes!$A$2:$T$5000,$B458,N$1)="","",INDEX(Recettes!$A$2:$T$5000,$B458,N$1)),"")</f>
        <v/>
      </c>
      <c r="O458" s="81" t="str" cm="1">
        <f t="array" aca="1" ref="O458" ca="1">IF(AND($A458&lt;&gt;"",$A458&lt;&gt;"fin"),IF(INDEX(Recettes!$A$2:$T$5000,$B458,O$1)="","",INDEX(Recettes!$A$2:$T$5000,$B458,O$1)),"")</f>
        <v/>
      </c>
      <c r="P458" s="81" t="str" cm="1">
        <f t="array" aca="1" ref="P458" ca="1">IF(AND($A458&lt;&gt;"",$A458&lt;&gt;"fin"),IF(INDEX(Recettes!$A$2:$T$5000,$B458,P$1)="","",INDEX(Recettes!$A$2:$T$5000,$B458,P$1)),"")</f>
        <v/>
      </c>
      <c r="Q458" s="81" t="str" cm="1">
        <f t="array" aca="1" ref="Q458" ca="1">IF(AND($A458&lt;&gt;"",$A458&lt;&gt;"fin"),IF(INDEX(Recettes!$A$2:$T$5000,$B458,Q$1)="","",INDEX(Recettes!$A$2:$T$5000,$B458,Q$1)),"")</f>
        <v/>
      </c>
      <c r="R458" s="81" t="str" cm="1">
        <f t="array" aca="1" ref="R458" ca="1">IF(AND($A458&lt;&gt;"",$A458&lt;&gt;"fin"),IF(INDEX(Recettes!$A$2:$T$5000,$B458,R$1)="","",INDEX(Recettes!$A$2:$T$5000,$B458,R$1)),"")</f>
        <v/>
      </c>
      <c r="S458" s="81" t="str" cm="1">
        <f t="array" aca="1" ref="S458" ca="1">IF(AND($A458&lt;&gt;"",$A458&lt;&gt;"fin"),IF(INDEX(Recettes!$A$2:$T$5000,$B458,S$1)="","",INDEX(Recettes!$A$2:$T$5000,$B458,S$1)),"")</f>
        <v/>
      </c>
      <c r="T458" s="81" t="str" cm="1">
        <f t="array" aca="1" ref="T458" ca="1">IF(AND($A458&lt;&gt;"",$A458&lt;&gt;"fin"),IF(INDEX(Recettes!$A$2:$T$5000,$B458,T$1)="","",INDEX(Recettes!$A$2:$T$5000,$B458,T$1)),"")</f>
        <v/>
      </c>
    </row>
    <row r="459" spans="1:20" x14ac:dyDescent="0.25">
      <c r="A459" t="str">
        <f ca="1">IF(OR(A458="",A458="fin"),"",IF(ISNA(MATCH($F$3,OFFSET(Recettes!$F$2:$F$5000,B458,0),0)),"fin",MATCH($F$3,OFFSET(Recettes!$F$2:$F$5000,B458,0),0)))</f>
        <v/>
      </c>
      <c r="B459" t="str">
        <f t="shared" ca="1" si="7"/>
        <v/>
      </c>
      <c r="D459" s="79" t="str" cm="1">
        <f t="array" aca="1" ref="D459" ca="1">IF(AND($A459&lt;&gt;"",$A459&lt;&gt;"fin"),IF(INDEX(Recettes!$A$2:$O$5000,$B459,D$1)="","",INDEX(Recettes!$A$2:$O$5000,$B459,D$1)),"")</f>
        <v/>
      </c>
      <c r="E459" t="str" cm="1">
        <f t="array" aca="1" ref="E459" ca="1">IF(AND($A459&lt;&gt;"",$A459&lt;&gt;"fin"),IF(INDEX(Recettes!$A$2:$O$5000,$B459,E$1)="","",INDEX(Recettes!$A$2:$O$5000,$B459,E$1)),"")</f>
        <v/>
      </c>
      <c r="F459" t="str" cm="1">
        <f t="array" aca="1" ref="F459" ca="1">IF(AND($A459&lt;&gt;"",$A459&lt;&gt;"fin"),IF(INDEX(Recettes!$A$2:$O$5000,$B459,F$1)="","",INDEX(Recettes!$A$2:$O$5000,$B459,F$1)),"")</f>
        <v/>
      </c>
      <c r="G459" s="13" t="str" cm="1">
        <f t="array" aca="1" ref="G459" ca="1">IF(AND($A459&lt;&gt;"",$A459&lt;&gt;"fin"),IF(INDEX(Recettes!$A$2:$O$5000,$B459,G$1)="","",INDEX(Recettes!$A$2:$O$5000,$B459,G$1)),"")</f>
        <v/>
      </c>
      <c r="H459" s="11" t="str" cm="1">
        <f t="array" aca="1" ref="H459" ca="1">IF(AND($A459&lt;&gt;"",$A459&lt;&gt;"fin"),IF(INDEX(Recettes!$A$2:$O$5000,$B459,H$1)="","",INDEX(Recettes!$A$2:$O$5000,$B459,H$1)),"")</f>
        <v/>
      </c>
      <c r="I459" t="str" cm="1">
        <f t="array" aca="1" ref="I459" ca="1">IF(AND($A459&lt;&gt;"",$A459&lt;&gt;"fin"),IF(INDEX(Recettes!$A$2:$O$5000,$B459,I$1)="","",INDEX(Recettes!$A$2:$O$5000,$B459,I$1)),"")</f>
        <v/>
      </c>
      <c r="J459" s="81" t="str" cm="1">
        <f t="array" aca="1" ref="J459" ca="1">IF(AND($A459&lt;&gt;"",$A459&lt;&gt;"fin"),IF(INDEX(Recettes!$A$2:$O$5000,$B459,J$1)="","",INDEX(Recettes!$A$2:$O$5000,$B459,J$1)),"")</f>
        <v/>
      </c>
      <c r="K459" s="81" t="str" cm="1">
        <f t="array" aca="1" ref="K459" ca="1">IF(AND($A459&lt;&gt;"",$A459&lt;&gt;"fin"),IF(INDEX(Recettes!$A$2:$T$5000,$B459,K$1)="","",INDEX(Recettes!$A$2:$T$5000,$B459,K$1)),"")</f>
        <v/>
      </c>
      <c r="L459" s="81" t="str" cm="1">
        <f t="array" aca="1" ref="L459" ca="1">IF(AND($A459&lt;&gt;"",$A459&lt;&gt;"fin"),IF(INDEX(Recettes!$A$2:$T$5000,$B459,L$1)="","",INDEX(Recettes!$A$2:$T$5000,$B459,L$1)),"")</f>
        <v/>
      </c>
      <c r="M459" s="81" t="str" cm="1">
        <f t="array" aca="1" ref="M459" ca="1">IF(AND($A459&lt;&gt;"",$A459&lt;&gt;"fin"),IF(INDEX(Recettes!$A$2:$T$5000,$B459,M$1)="","",INDEX(Recettes!$A$2:$T$5000,$B459,M$1)),"")</f>
        <v/>
      </c>
      <c r="N459" s="81" t="str" cm="1">
        <f t="array" aca="1" ref="N459" ca="1">IF(AND($A459&lt;&gt;"",$A459&lt;&gt;"fin"),IF(INDEX(Recettes!$A$2:$T$5000,$B459,N$1)="","",INDEX(Recettes!$A$2:$T$5000,$B459,N$1)),"")</f>
        <v/>
      </c>
      <c r="O459" s="81" t="str" cm="1">
        <f t="array" aca="1" ref="O459" ca="1">IF(AND($A459&lt;&gt;"",$A459&lt;&gt;"fin"),IF(INDEX(Recettes!$A$2:$T$5000,$B459,O$1)="","",INDEX(Recettes!$A$2:$T$5000,$B459,O$1)),"")</f>
        <v/>
      </c>
      <c r="P459" s="81" t="str" cm="1">
        <f t="array" aca="1" ref="P459" ca="1">IF(AND($A459&lt;&gt;"",$A459&lt;&gt;"fin"),IF(INDEX(Recettes!$A$2:$T$5000,$B459,P$1)="","",INDEX(Recettes!$A$2:$T$5000,$B459,P$1)),"")</f>
        <v/>
      </c>
      <c r="Q459" s="81" t="str" cm="1">
        <f t="array" aca="1" ref="Q459" ca="1">IF(AND($A459&lt;&gt;"",$A459&lt;&gt;"fin"),IF(INDEX(Recettes!$A$2:$T$5000,$B459,Q$1)="","",INDEX(Recettes!$A$2:$T$5000,$B459,Q$1)),"")</f>
        <v/>
      </c>
      <c r="R459" s="81" t="str" cm="1">
        <f t="array" aca="1" ref="R459" ca="1">IF(AND($A459&lt;&gt;"",$A459&lt;&gt;"fin"),IF(INDEX(Recettes!$A$2:$T$5000,$B459,R$1)="","",INDEX(Recettes!$A$2:$T$5000,$B459,R$1)),"")</f>
        <v/>
      </c>
      <c r="S459" s="81" t="str" cm="1">
        <f t="array" aca="1" ref="S459" ca="1">IF(AND($A459&lt;&gt;"",$A459&lt;&gt;"fin"),IF(INDEX(Recettes!$A$2:$T$5000,$B459,S$1)="","",INDEX(Recettes!$A$2:$T$5000,$B459,S$1)),"")</f>
        <v/>
      </c>
      <c r="T459" s="81" t="str" cm="1">
        <f t="array" aca="1" ref="T459" ca="1">IF(AND($A459&lt;&gt;"",$A459&lt;&gt;"fin"),IF(INDEX(Recettes!$A$2:$T$5000,$B459,T$1)="","",INDEX(Recettes!$A$2:$T$5000,$B459,T$1)),"")</f>
        <v/>
      </c>
    </row>
    <row r="460" spans="1:20" x14ac:dyDescent="0.25">
      <c r="A460" t="str">
        <f ca="1">IF(OR(A459="",A459="fin"),"",IF(ISNA(MATCH($F$3,OFFSET(Recettes!$F$2:$F$5000,B459,0),0)),"fin",MATCH($F$3,OFFSET(Recettes!$F$2:$F$5000,B459,0),0)))</f>
        <v/>
      </c>
      <c r="B460" t="str">
        <f t="shared" ca="1" si="7"/>
        <v/>
      </c>
      <c r="D460" s="79" t="str" cm="1">
        <f t="array" aca="1" ref="D460" ca="1">IF(AND($A460&lt;&gt;"",$A460&lt;&gt;"fin"),IF(INDEX(Recettes!$A$2:$O$5000,$B460,D$1)="","",INDEX(Recettes!$A$2:$O$5000,$B460,D$1)),"")</f>
        <v/>
      </c>
      <c r="E460" t="str" cm="1">
        <f t="array" aca="1" ref="E460" ca="1">IF(AND($A460&lt;&gt;"",$A460&lt;&gt;"fin"),IF(INDEX(Recettes!$A$2:$O$5000,$B460,E$1)="","",INDEX(Recettes!$A$2:$O$5000,$B460,E$1)),"")</f>
        <v/>
      </c>
      <c r="F460" t="str" cm="1">
        <f t="array" aca="1" ref="F460" ca="1">IF(AND($A460&lt;&gt;"",$A460&lt;&gt;"fin"),IF(INDEX(Recettes!$A$2:$O$5000,$B460,F$1)="","",INDEX(Recettes!$A$2:$O$5000,$B460,F$1)),"")</f>
        <v/>
      </c>
      <c r="G460" s="13" t="str" cm="1">
        <f t="array" aca="1" ref="G460" ca="1">IF(AND($A460&lt;&gt;"",$A460&lt;&gt;"fin"),IF(INDEX(Recettes!$A$2:$O$5000,$B460,G$1)="","",INDEX(Recettes!$A$2:$O$5000,$B460,G$1)),"")</f>
        <v/>
      </c>
      <c r="H460" s="11" t="str" cm="1">
        <f t="array" aca="1" ref="H460" ca="1">IF(AND($A460&lt;&gt;"",$A460&lt;&gt;"fin"),IF(INDEX(Recettes!$A$2:$O$5000,$B460,H$1)="","",INDEX(Recettes!$A$2:$O$5000,$B460,H$1)),"")</f>
        <v/>
      </c>
      <c r="I460" t="str" cm="1">
        <f t="array" aca="1" ref="I460" ca="1">IF(AND($A460&lt;&gt;"",$A460&lt;&gt;"fin"),IF(INDEX(Recettes!$A$2:$O$5000,$B460,I$1)="","",INDEX(Recettes!$A$2:$O$5000,$B460,I$1)),"")</f>
        <v/>
      </c>
      <c r="J460" s="81" t="str" cm="1">
        <f t="array" aca="1" ref="J460" ca="1">IF(AND($A460&lt;&gt;"",$A460&lt;&gt;"fin"),IF(INDEX(Recettes!$A$2:$O$5000,$B460,J$1)="","",INDEX(Recettes!$A$2:$O$5000,$B460,J$1)),"")</f>
        <v/>
      </c>
      <c r="K460" s="81" t="str" cm="1">
        <f t="array" aca="1" ref="K460" ca="1">IF(AND($A460&lt;&gt;"",$A460&lt;&gt;"fin"),IF(INDEX(Recettes!$A$2:$T$5000,$B460,K$1)="","",INDEX(Recettes!$A$2:$T$5000,$B460,K$1)),"")</f>
        <v/>
      </c>
      <c r="L460" s="81" t="str" cm="1">
        <f t="array" aca="1" ref="L460" ca="1">IF(AND($A460&lt;&gt;"",$A460&lt;&gt;"fin"),IF(INDEX(Recettes!$A$2:$T$5000,$B460,L$1)="","",INDEX(Recettes!$A$2:$T$5000,$B460,L$1)),"")</f>
        <v/>
      </c>
      <c r="M460" s="81" t="str" cm="1">
        <f t="array" aca="1" ref="M460" ca="1">IF(AND($A460&lt;&gt;"",$A460&lt;&gt;"fin"),IF(INDEX(Recettes!$A$2:$T$5000,$B460,M$1)="","",INDEX(Recettes!$A$2:$T$5000,$B460,M$1)),"")</f>
        <v/>
      </c>
      <c r="N460" s="81" t="str" cm="1">
        <f t="array" aca="1" ref="N460" ca="1">IF(AND($A460&lt;&gt;"",$A460&lt;&gt;"fin"),IF(INDEX(Recettes!$A$2:$T$5000,$B460,N$1)="","",INDEX(Recettes!$A$2:$T$5000,$B460,N$1)),"")</f>
        <v/>
      </c>
      <c r="O460" s="81" t="str" cm="1">
        <f t="array" aca="1" ref="O460" ca="1">IF(AND($A460&lt;&gt;"",$A460&lt;&gt;"fin"),IF(INDEX(Recettes!$A$2:$T$5000,$B460,O$1)="","",INDEX(Recettes!$A$2:$T$5000,$B460,O$1)),"")</f>
        <v/>
      </c>
      <c r="P460" s="81" t="str" cm="1">
        <f t="array" aca="1" ref="P460" ca="1">IF(AND($A460&lt;&gt;"",$A460&lt;&gt;"fin"),IF(INDEX(Recettes!$A$2:$T$5000,$B460,P$1)="","",INDEX(Recettes!$A$2:$T$5000,$B460,P$1)),"")</f>
        <v/>
      </c>
      <c r="Q460" s="81" t="str" cm="1">
        <f t="array" aca="1" ref="Q460" ca="1">IF(AND($A460&lt;&gt;"",$A460&lt;&gt;"fin"),IF(INDEX(Recettes!$A$2:$T$5000,$B460,Q$1)="","",INDEX(Recettes!$A$2:$T$5000,$B460,Q$1)),"")</f>
        <v/>
      </c>
      <c r="R460" s="81" t="str" cm="1">
        <f t="array" aca="1" ref="R460" ca="1">IF(AND($A460&lt;&gt;"",$A460&lt;&gt;"fin"),IF(INDEX(Recettes!$A$2:$T$5000,$B460,R$1)="","",INDEX(Recettes!$A$2:$T$5000,$B460,R$1)),"")</f>
        <v/>
      </c>
      <c r="S460" s="81" t="str" cm="1">
        <f t="array" aca="1" ref="S460" ca="1">IF(AND($A460&lt;&gt;"",$A460&lt;&gt;"fin"),IF(INDEX(Recettes!$A$2:$T$5000,$B460,S$1)="","",INDEX(Recettes!$A$2:$T$5000,$B460,S$1)),"")</f>
        <v/>
      </c>
      <c r="T460" s="81" t="str" cm="1">
        <f t="array" aca="1" ref="T460" ca="1">IF(AND($A460&lt;&gt;"",$A460&lt;&gt;"fin"),IF(INDEX(Recettes!$A$2:$T$5000,$B460,T$1)="","",INDEX(Recettes!$A$2:$T$5000,$B460,T$1)),"")</f>
        <v/>
      </c>
    </row>
    <row r="461" spans="1:20" x14ac:dyDescent="0.25">
      <c r="A461" t="str">
        <f ca="1">IF(OR(A460="",A460="fin"),"",IF(ISNA(MATCH($F$3,OFFSET(Recettes!$F$2:$F$5000,B460,0),0)),"fin",MATCH($F$3,OFFSET(Recettes!$F$2:$F$5000,B460,0),0)))</f>
        <v/>
      </c>
      <c r="B461" t="str">
        <f t="shared" ca="1" si="7"/>
        <v/>
      </c>
      <c r="D461" s="79" t="str" cm="1">
        <f t="array" aca="1" ref="D461" ca="1">IF(AND($A461&lt;&gt;"",$A461&lt;&gt;"fin"),IF(INDEX(Recettes!$A$2:$O$5000,$B461,D$1)="","",INDEX(Recettes!$A$2:$O$5000,$B461,D$1)),"")</f>
        <v/>
      </c>
      <c r="E461" t="str" cm="1">
        <f t="array" aca="1" ref="E461" ca="1">IF(AND($A461&lt;&gt;"",$A461&lt;&gt;"fin"),IF(INDEX(Recettes!$A$2:$O$5000,$B461,E$1)="","",INDEX(Recettes!$A$2:$O$5000,$B461,E$1)),"")</f>
        <v/>
      </c>
      <c r="F461" t="str" cm="1">
        <f t="array" aca="1" ref="F461" ca="1">IF(AND($A461&lt;&gt;"",$A461&lt;&gt;"fin"),IF(INDEX(Recettes!$A$2:$O$5000,$B461,F$1)="","",INDEX(Recettes!$A$2:$O$5000,$B461,F$1)),"")</f>
        <v/>
      </c>
      <c r="G461" s="13" t="str" cm="1">
        <f t="array" aca="1" ref="G461" ca="1">IF(AND($A461&lt;&gt;"",$A461&lt;&gt;"fin"),IF(INDEX(Recettes!$A$2:$O$5000,$B461,G$1)="","",INDEX(Recettes!$A$2:$O$5000,$B461,G$1)),"")</f>
        <v/>
      </c>
      <c r="H461" s="11" t="str" cm="1">
        <f t="array" aca="1" ref="H461" ca="1">IF(AND($A461&lt;&gt;"",$A461&lt;&gt;"fin"),IF(INDEX(Recettes!$A$2:$O$5000,$B461,H$1)="","",INDEX(Recettes!$A$2:$O$5000,$B461,H$1)),"")</f>
        <v/>
      </c>
      <c r="I461" t="str" cm="1">
        <f t="array" aca="1" ref="I461" ca="1">IF(AND($A461&lt;&gt;"",$A461&lt;&gt;"fin"),IF(INDEX(Recettes!$A$2:$O$5000,$B461,I$1)="","",INDEX(Recettes!$A$2:$O$5000,$B461,I$1)),"")</f>
        <v/>
      </c>
      <c r="J461" s="81" t="str" cm="1">
        <f t="array" aca="1" ref="J461" ca="1">IF(AND($A461&lt;&gt;"",$A461&lt;&gt;"fin"),IF(INDEX(Recettes!$A$2:$O$5000,$B461,J$1)="","",INDEX(Recettes!$A$2:$O$5000,$B461,J$1)),"")</f>
        <v/>
      </c>
      <c r="K461" s="81" t="str" cm="1">
        <f t="array" aca="1" ref="K461" ca="1">IF(AND($A461&lt;&gt;"",$A461&lt;&gt;"fin"),IF(INDEX(Recettes!$A$2:$T$5000,$B461,K$1)="","",INDEX(Recettes!$A$2:$T$5000,$B461,K$1)),"")</f>
        <v/>
      </c>
      <c r="L461" s="81" t="str" cm="1">
        <f t="array" aca="1" ref="L461" ca="1">IF(AND($A461&lt;&gt;"",$A461&lt;&gt;"fin"),IF(INDEX(Recettes!$A$2:$T$5000,$B461,L$1)="","",INDEX(Recettes!$A$2:$T$5000,$B461,L$1)),"")</f>
        <v/>
      </c>
      <c r="M461" s="81" t="str" cm="1">
        <f t="array" aca="1" ref="M461" ca="1">IF(AND($A461&lt;&gt;"",$A461&lt;&gt;"fin"),IF(INDEX(Recettes!$A$2:$T$5000,$B461,M$1)="","",INDEX(Recettes!$A$2:$T$5000,$B461,M$1)),"")</f>
        <v/>
      </c>
      <c r="N461" s="81" t="str" cm="1">
        <f t="array" aca="1" ref="N461" ca="1">IF(AND($A461&lt;&gt;"",$A461&lt;&gt;"fin"),IF(INDEX(Recettes!$A$2:$T$5000,$B461,N$1)="","",INDEX(Recettes!$A$2:$T$5000,$B461,N$1)),"")</f>
        <v/>
      </c>
      <c r="O461" s="81" t="str" cm="1">
        <f t="array" aca="1" ref="O461" ca="1">IF(AND($A461&lt;&gt;"",$A461&lt;&gt;"fin"),IF(INDEX(Recettes!$A$2:$T$5000,$B461,O$1)="","",INDEX(Recettes!$A$2:$T$5000,$B461,O$1)),"")</f>
        <v/>
      </c>
      <c r="P461" s="81" t="str" cm="1">
        <f t="array" aca="1" ref="P461" ca="1">IF(AND($A461&lt;&gt;"",$A461&lt;&gt;"fin"),IF(INDEX(Recettes!$A$2:$T$5000,$B461,P$1)="","",INDEX(Recettes!$A$2:$T$5000,$B461,P$1)),"")</f>
        <v/>
      </c>
      <c r="Q461" s="81" t="str" cm="1">
        <f t="array" aca="1" ref="Q461" ca="1">IF(AND($A461&lt;&gt;"",$A461&lt;&gt;"fin"),IF(INDEX(Recettes!$A$2:$T$5000,$B461,Q$1)="","",INDEX(Recettes!$A$2:$T$5000,$B461,Q$1)),"")</f>
        <v/>
      </c>
      <c r="R461" s="81" t="str" cm="1">
        <f t="array" aca="1" ref="R461" ca="1">IF(AND($A461&lt;&gt;"",$A461&lt;&gt;"fin"),IF(INDEX(Recettes!$A$2:$T$5000,$B461,R$1)="","",INDEX(Recettes!$A$2:$T$5000,$B461,R$1)),"")</f>
        <v/>
      </c>
      <c r="S461" s="81" t="str" cm="1">
        <f t="array" aca="1" ref="S461" ca="1">IF(AND($A461&lt;&gt;"",$A461&lt;&gt;"fin"),IF(INDEX(Recettes!$A$2:$T$5000,$B461,S$1)="","",INDEX(Recettes!$A$2:$T$5000,$B461,S$1)),"")</f>
        <v/>
      </c>
      <c r="T461" s="81" t="str" cm="1">
        <f t="array" aca="1" ref="T461" ca="1">IF(AND($A461&lt;&gt;"",$A461&lt;&gt;"fin"),IF(INDEX(Recettes!$A$2:$T$5000,$B461,T$1)="","",INDEX(Recettes!$A$2:$T$5000,$B461,T$1)),"")</f>
        <v/>
      </c>
    </row>
    <row r="462" spans="1:20" x14ac:dyDescent="0.25">
      <c r="A462" t="str">
        <f ca="1">IF(OR(A461="",A461="fin"),"",IF(ISNA(MATCH($F$3,OFFSET(Recettes!$F$2:$F$5000,B461,0),0)),"fin",MATCH($F$3,OFFSET(Recettes!$F$2:$F$5000,B461,0),0)))</f>
        <v/>
      </c>
      <c r="B462" t="str">
        <f t="shared" ca="1" si="7"/>
        <v/>
      </c>
      <c r="D462" s="79" t="str" cm="1">
        <f t="array" aca="1" ref="D462" ca="1">IF(AND($A462&lt;&gt;"",$A462&lt;&gt;"fin"),IF(INDEX(Recettes!$A$2:$O$5000,$B462,D$1)="","",INDEX(Recettes!$A$2:$O$5000,$B462,D$1)),"")</f>
        <v/>
      </c>
      <c r="E462" t="str" cm="1">
        <f t="array" aca="1" ref="E462" ca="1">IF(AND($A462&lt;&gt;"",$A462&lt;&gt;"fin"),IF(INDEX(Recettes!$A$2:$O$5000,$B462,E$1)="","",INDEX(Recettes!$A$2:$O$5000,$B462,E$1)),"")</f>
        <v/>
      </c>
      <c r="F462" t="str" cm="1">
        <f t="array" aca="1" ref="F462" ca="1">IF(AND($A462&lt;&gt;"",$A462&lt;&gt;"fin"),IF(INDEX(Recettes!$A$2:$O$5000,$B462,F$1)="","",INDEX(Recettes!$A$2:$O$5000,$B462,F$1)),"")</f>
        <v/>
      </c>
      <c r="G462" s="13" t="str" cm="1">
        <f t="array" aca="1" ref="G462" ca="1">IF(AND($A462&lt;&gt;"",$A462&lt;&gt;"fin"),IF(INDEX(Recettes!$A$2:$O$5000,$B462,G$1)="","",INDEX(Recettes!$A$2:$O$5000,$B462,G$1)),"")</f>
        <v/>
      </c>
      <c r="H462" s="11" t="str" cm="1">
        <f t="array" aca="1" ref="H462" ca="1">IF(AND($A462&lt;&gt;"",$A462&lt;&gt;"fin"),IF(INDEX(Recettes!$A$2:$O$5000,$B462,H$1)="","",INDEX(Recettes!$A$2:$O$5000,$B462,H$1)),"")</f>
        <v/>
      </c>
      <c r="I462" t="str" cm="1">
        <f t="array" aca="1" ref="I462" ca="1">IF(AND($A462&lt;&gt;"",$A462&lt;&gt;"fin"),IF(INDEX(Recettes!$A$2:$O$5000,$B462,I$1)="","",INDEX(Recettes!$A$2:$O$5000,$B462,I$1)),"")</f>
        <v/>
      </c>
      <c r="J462" s="81" t="str" cm="1">
        <f t="array" aca="1" ref="J462" ca="1">IF(AND($A462&lt;&gt;"",$A462&lt;&gt;"fin"),IF(INDEX(Recettes!$A$2:$O$5000,$B462,J$1)="","",INDEX(Recettes!$A$2:$O$5000,$B462,J$1)),"")</f>
        <v/>
      </c>
      <c r="K462" s="81" t="str" cm="1">
        <f t="array" aca="1" ref="K462" ca="1">IF(AND($A462&lt;&gt;"",$A462&lt;&gt;"fin"),IF(INDEX(Recettes!$A$2:$T$5000,$B462,K$1)="","",INDEX(Recettes!$A$2:$T$5000,$B462,K$1)),"")</f>
        <v/>
      </c>
      <c r="L462" s="81" t="str" cm="1">
        <f t="array" aca="1" ref="L462" ca="1">IF(AND($A462&lt;&gt;"",$A462&lt;&gt;"fin"),IF(INDEX(Recettes!$A$2:$T$5000,$B462,L$1)="","",INDEX(Recettes!$A$2:$T$5000,$B462,L$1)),"")</f>
        <v/>
      </c>
      <c r="M462" s="81" t="str" cm="1">
        <f t="array" aca="1" ref="M462" ca="1">IF(AND($A462&lt;&gt;"",$A462&lt;&gt;"fin"),IF(INDEX(Recettes!$A$2:$T$5000,$B462,M$1)="","",INDEX(Recettes!$A$2:$T$5000,$B462,M$1)),"")</f>
        <v/>
      </c>
      <c r="N462" s="81" t="str" cm="1">
        <f t="array" aca="1" ref="N462" ca="1">IF(AND($A462&lt;&gt;"",$A462&lt;&gt;"fin"),IF(INDEX(Recettes!$A$2:$T$5000,$B462,N$1)="","",INDEX(Recettes!$A$2:$T$5000,$B462,N$1)),"")</f>
        <v/>
      </c>
      <c r="O462" s="81" t="str" cm="1">
        <f t="array" aca="1" ref="O462" ca="1">IF(AND($A462&lt;&gt;"",$A462&lt;&gt;"fin"),IF(INDEX(Recettes!$A$2:$T$5000,$B462,O$1)="","",INDEX(Recettes!$A$2:$T$5000,$B462,O$1)),"")</f>
        <v/>
      </c>
      <c r="P462" s="81" t="str" cm="1">
        <f t="array" aca="1" ref="P462" ca="1">IF(AND($A462&lt;&gt;"",$A462&lt;&gt;"fin"),IF(INDEX(Recettes!$A$2:$T$5000,$B462,P$1)="","",INDEX(Recettes!$A$2:$T$5000,$B462,P$1)),"")</f>
        <v/>
      </c>
      <c r="Q462" s="81" t="str" cm="1">
        <f t="array" aca="1" ref="Q462" ca="1">IF(AND($A462&lt;&gt;"",$A462&lt;&gt;"fin"),IF(INDEX(Recettes!$A$2:$T$5000,$B462,Q$1)="","",INDEX(Recettes!$A$2:$T$5000,$B462,Q$1)),"")</f>
        <v/>
      </c>
      <c r="R462" s="81" t="str" cm="1">
        <f t="array" aca="1" ref="R462" ca="1">IF(AND($A462&lt;&gt;"",$A462&lt;&gt;"fin"),IF(INDEX(Recettes!$A$2:$T$5000,$B462,R$1)="","",INDEX(Recettes!$A$2:$T$5000,$B462,R$1)),"")</f>
        <v/>
      </c>
      <c r="S462" s="81" t="str" cm="1">
        <f t="array" aca="1" ref="S462" ca="1">IF(AND($A462&lt;&gt;"",$A462&lt;&gt;"fin"),IF(INDEX(Recettes!$A$2:$T$5000,$B462,S$1)="","",INDEX(Recettes!$A$2:$T$5000,$B462,S$1)),"")</f>
        <v/>
      </c>
      <c r="T462" s="81" t="str" cm="1">
        <f t="array" aca="1" ref="T462" ca="1">IF(AND($A462&lt;&gt;"",$A462&lt;&gt;"fin"),IF(INDEX(Recettes!$A$2:$T$5000,$B462,T$1)="","",INDEX(Recettes!$A$2:$T$5000,$B462,T$1)),"")</f>
        <v/>
      </c>
    </row>
    <row r="463" spans="1:20" x14ac:dyDescent="0.25">
      <c r="A463" t="str">
        <f ca="1">IF(OR(A462="",A462="fin"),"",IF(ISNA(MATCH($F$3,OFFSET(Recettes!$F$2:$F$5000,B462,0),0)),"fin",MATCH($F$3,OFFSET(Recettes!$F$2:$F$5000,B462,0),0)))</f>
        <v/>
      </c>
      <c r="B463" t="str">
        <f t="shared" ca="1" si="7"/>
        <v/>
      </c>
      <c r="D463" s="79" t="str" cm="1">
        <f t="array" aca="1" ref="D463" ca="1">IF(AND($A463&lt;&gt;"",$A463&lt;&gt;"fin"),IF(INDEX(Recettes!$A$2:$O$5000,$B463,D$1)="","",INDEX(Recettes!$A$2:$O$5000,$B463,D$1)),"")</f>
        <v/>
      </c>
      <c r="E463" t="str" cm="1">
        <f t="array" aca="1" ref="E463" ca="1">IF(AND($A463&lt;&gt;"",$A463&lt;&gt;"fin"),IF(INDEX(Recettes!$A$2:$O$5000,$B463,E$1)="","",INDEX(Recettes!$A$2:$O$5000,$B463,E$1)),"")</f>
        <v/>
      </c>
      <c r="F463" t="str" cm="1">
        <f t="array" aca="1" ref="F463" ca="1">IF(AND($A463&lt;&gt;"",$A463&lt;&gt;"fin"),IF(INDEX(Recettes!$A$2:$O$5000,$B463,F$1)="","",INDEX(Recettes!$A$2:$O$5000,$B463,F$1)),"")</f>
        <v/>
      </c>
      <c r="G463" s="13" t="str" cm="1">
        <f t="array" aca="1" ref="G463" ca="1">IF(AND($A463&lt;&gt;"",$A463&lt;&gt;"fin"),IF(INDEX(Recettes!$A$2:$O$5000,$B463,G$1)="","",INDEX(Recettes!$A$2:$O$5000,$B463,G$1)),"")</f>
        <v/>
      </c>
      <c r="H463" s="11" t="str" cm="1">
        <f t="array" aca="1" ref="H463" ca="1">IF(AND($A463&lt;&gt;"",$A463&lt;&gt;"fin"),IF(INDEX(Recettes!$A$2:$O$5000,$B463,H$1)="","",INDEX(Recettes!$A$2:$O$5000,$B463,H$1)),"")</f>
        <v/>
      </c>
      <c r="I463" t="str" cm="1">
        <f t="array" aca="1" ref="I463" ca="1">IF(AND($A463&lt;&gt;"",$A463&lt;&gt;"fin"),IF(INDEX(Recettes!$A$2:$O$5000,$B463,I$1)="","",INDEX(Recettes!$A$2:$O$5000,$B463,I$1)),"")</f>
        <v/>
      </c>
      <c r="J463" s="81" t="str" cm="1">
        <f t="array" aca="1" ref="J463" ca="1">IF(AND($A463&lt;&gt;"",$A463&lt;&gt;"fin"),IF(INDEX(Recettes!$A$2:$O$5000,$B463,J$1)="","",INDEX(Recettes!$A$2:$O$5000,$B463,J$1)),"")</f>
        <v/>
      </c>
      <c r="K463" s="81" t="str" cm="1">
        <f t="array" aca="1" ref="K463" ca="1">IF(AND($A463&lt;&gt;"",$A463&lt;&gt;"fin"),IF(INDEX(Recettes!$A$2:$T$5000,$B463,K$1)="","",INDEX(Recettes!$A$2:$T$5000,$B463,K$1)),"")</f>
        <v/>
      </c>
      <c r="L463" s="81" t="str" cm="1">
        <f t="array" aca="1" ref="L463" ca="1">IF(AND($A463&lt;&gt;"",$A463&lt;&gt;"fin"),IF(INDEX(Recettes!$A$2:$T$5000,$B463,L$1)="","",INDEX(Recettes!$A$2:$T$5000,$B463,L$1)),"")</f>
        <v/>
      </c>
      <c r="M463" s="81" t="str" cm="1">
        <f t="array" aca="1" ref="M463" ca="1">IF(AND($A463&lt;&gt;"",$A463&lt;&gt;"fin"),IF(INDEX(Recettes!$A$2:$T$5000,$B463,M$1)="","",INDEX(Recettes!$A$2:$T$5000,$B463,M$1)),"")</f>
        <v/>
      </c>
      <c r="N463" s="81" t="str" cm="1">
        <f t="array" aca="1" ref="N463" ca="1">IF(AND($A463&lt;&gt;"",$A463&lt;&gt;"fin"),IF(INDEX(Recettes!$A$2:$T$5000,$B463,N$1)="","",INDEX(Recettes!$A$2:$T$5000,$B463,N$1)),"")</f>
        <v/>
      </c>
      <c r="O463" s="81" t="str" cm="1">
        <f t="array" aca="1" ref="O463" ca="1">IF(AND($A463&lt;&gt;"",$A463&lt;&gt;"fin"),IF(INDEX(Recettes!$A$2:$T$5000,$B463,O$1)="","",INDEX(Recettes!$A$2:$T$5000,$B463,O$1)),"")</f>
        <v/>
      </c>
      <c r="P463" s="81" t="str" cm="1">
        <f t="array" aca="1" ref="P463" ca="1">IF(AND($A463&lt;&gt;"",$A463&lt;&gt;"fin"),IF(INDEX(Recettes!$A$2:$T$5000,$B463,P$1)="","",INDEX(Recettes!$A$2:$T$5000,$B463,P$1)),"")</f>
        <v/>
      </c>
      <c r="Q463" s="81" t="str" cm="1">
        <f t="array" aca="1" ref="Q463" ca="1">IF(AND($A463&lt;&gt;"",$A463&lt;&gt;"fin"),IF(INDEX(Recettes!$A$2:$T$5000,$B463,Q$1)="","",INDEX(Recettes!$A$2:$T$5000,$B463,Q$1)),"")</f>
        <v/>
      </c>
      <c r="R463" s="81" t="str" cm="1">
        <f t="array" aca="1" ref="R463" ca="1">IF(AND($A463&lt;&gt;"",$A463&lt;&gt;"fin"),IF(INDEX(Recettes!$A$2:$T$5000,$B463,R$1)="","",INDEX(Recettes!$A$2:$T$5000,$B463,R$1)),"")</f>
        <v/>
      </c>
      <c r="S463" s="81" t="str" cm="1">
        <f t="array" aca="1" ref="S463" ca="1">IF(AND($A463&lt;&gt;"",$A463&lt;&gt;"fin"),IF(INDEX(Recettes!$A$2:$T$5000,$B463,S$1)="","",INDEX(Recettes!$A$2:$T$5000,$B463,S$1)),"")</f>
        <v/>
      </c>
      <c r="T463" s="81" t="str" cm="1">
        <f t="array" aca="1" ref="T463" ca="1">IF(AND($A463&lt;&gt;"",$A463&lt;&gt;"fin"),IF(INDEX(Recettes!$A$2:$T$5000,$B463,T$1)="","",INDEX(Recettes!$A$2:$T$5000,$B463,T$1)),"")</f>
        <v/>
      </c>
    </row>
    <row r="464" spans="1:20" x14ac:dyDescent="0.25">
      <c r="A464" t="str">
        <f ca="1">IF(OR(A463="",A463="fin"),"",IF(ISNA(MATCH($F$3,OFFSET(Recettes!$F$2:$F$5000,B463,0),0)),"fin",MATCH($F$3,OFFSET(Recettes!$F$2:$F$5000,B463,0),0)))</f>
        <v/>
      </c>
      <c r="B464" t="str">
        <f t="shared" ca="1" si="7"/>
        <v/>
      </c>
      <c r="D464" s="79" t="str" cm="1">
        <f t="array" aca="1" ref="D464" ca="1">IF(AND($A464&lt;&gt;"",$A464&lt;&gt;"fin"),IF(INDEX(Recettes!$A$2:$O$5000,$B464,D$1)="","",INDEX(Recettes!$A$2:$O$5000,$B464,D$1)),"")</f>
        <v/>
      </c>
      <c r="E464" t="str" cm="1">
        <f t="array" aca="1" ref="E464" ca="1">IF(AND($A464&lt;&gt;"",$A464&lt;&gt;"fin"),IF(INDEX(Recettes!$A$2:$O$5000,$B464,E$1)="","",INDEX(Recettes!$A$2:$O$5000,$B464,E$1)),"")</f>
        <v/>
      </c>
      <c r="F464" t="str" cm="1">
        <f t="array" aca="1" ref="F464" ca="1">IF(AND($A464&lt;&gt;"",$A464&lt;&gt;"fin"),IF(INDEX(Recettes!$A$2:$O$5000,$B464,F$1)="","",INDEX(Recettes!$A$2:$O$5000,$B464,F$1)),"")</f>
        <v/>
      </c>
      <c r="G464" s="13" t="str" cm="1">
        <f t="array" aca="1" ref="G464" ca="1">IF(AND($A464&lt;&gt;"",$A464&lt;&gt;"fin"),IF(INDEX(Recettes!$A$2:$O$5000,$B464,G$1)="","",INDEX(Recettes!$A$2:$O$5000,$B464,G$1)),"")</f>
        <v/>
      </c>
      <c r="H464" s="11" t="str" cm="1">
        <f t="array" aca="1" ref="H464" ca="1">IF(AND($A464&lt;&gt;"",$A464&lt;&gt;"fin"),IF(INDEX(Recettes!$A$2:$O$5000,$B464,H$1)="","",INDEX(Recettes!$A$2:$O$5000,$B464,H$1)),"")</f>
        <v/>
      </c>
      <c r="I464" t="str" cm="1">
        <f t="array" aca="1" ref="I464" ca="1">IF(AND($A464&lt;&gt;"",$A464&lt;&gt;"fin"),IF(INDEX(Recettes!$A$2:$O$5000,$B464,I$1)="","",INDEX(Recettes!$A$2:$O$5000,$B464,I$1)),"")</f>
        <v/>
      </c>
      <c r="J464" s="81" t="str" cm="1">
        <f t="array" aca="1" ref="J464" ca="1">IF(AND($A464&lt;&gt;"",$A464&lt;&gt;"fin"),IF(INDEX(Recettes!$A$2:$O$5000,$B464,J$1)="","",INDEX(Recettes!$A$2:$O$5000,$B464,J$1)),"")</f>
        <v/>
      </c>
      <c r="K464" s="81" t="str" cm="1">
        <f t="array" aca="1" ref="K464" ca="1">IF(AND($A464&lt;&gt;"",$A464&lt;&gt;"fin"),IF(INDEX(Recettes!$A$2:$T$5000,$B464,K$1)="","",INDEX(Recettes!$A$2:$T$5000,$B464,K$1)),"")</f>
        <v/>
      </c>
      <c r="L464" s="81" t="str" cm="1">
        <f t="array" aca="1" ref="L464" ca="1">IF(AND($A464&lt;&gt;"",$A464&lt;&gt;"fin"),IF(INDEX(Recettes!$A$2:$T$5000,$B464,L$1)="","",INDEX(Recettes!$A$2:$T$5000,$B464,L$1)),"")</f>
        <v/>
      </c>
      <c r="M464" s="81" t="str" cm="1">
        <f t="array" aca="1" ref="M464" ca="1">IF(AND($A464&lt;&gt;"",$A464&lt;&gt;"fin"),IF(INDEX(Recettes!$A$2:$T$5000,$B464,M$1)="","",INDEX(Recettes!$A$2:$T$5000,$B464,M$1)),"")</f>
        <v/>
      </c>
      <c r="N464" s="81" t="str" cm="1">
        <f t="array" aca="1" ref="N464" ca="1">IF(AND($A464&lt;&gt;"",$A464&lt;&gt;"fin"),IF(INDEX(Recettes!$A$2:$T$5000,$B464,N$1)="","",INDEX(Recettes!$A$2:$T$5000,$B464,N$1)),"")</f>
        <v/>
      </c>
      <c r="O464" s="81" t="str" cm="1">
        <f t="array" aca="1" ref="O464" ca="1">IF(AND($A464&lt;&gt;"",$A464&lt;&gt;"fin"),IF(INDEX(Recettes!$A$2:$T$5000,$B464,O$1)="","",INDEX(Recettes!$A$2:$T$5000,$B464,O$1)),"")</f>
        <v/>
      </c>
      <c r="P464" s="81" t="str" cm="1">
        <f t="array" aca="1" ref="P464" ca="1">IF(AND($A464&lt;&gt;"",$A464&lt;&gt;"fin"),IF(INDEX(Recettes!$A$2:$T$5000,$B464,P$1)="","",INDEX(Recettes!$A$2:$T$5000,$B464,P$1)),"")</f>
        <v/>
      </c>
      <c r="Q464" s="81" t="str" cm="1">
        <f t="array" aca="1" ref="Q464" ca="1">IF(AND($A464&lt;&gt;"",$A464&lt;&gt;"fin"),IF(INDEX(Recettes!$A$2:$T$5000,$B464,Q$1)="","",INDEX(Recettes!$A$2:$T$5000,$B464,Q$1)),"")</f>
        <v/>
      </c>
      <c r="R464" s="81" t="str" cm="1">
        <f t="array" aca="1" ref="R464" ca="1">IF(AND($A464&lt;&gt;"",$A464&lt;&gt;"fin"),IF(INDEX(Recettes!$A$2:$T$5000,$B464,R$1)="","",INDEX(Recettes!$A$2:$T$5000,$B464,R$1)),"")</f>
        <v/>
      </c>
      <c r="S464" s="81" t="str" cm="1">
        <f t="array" aca="1" ref="S464" ca="1">IF(AND($A464&lt;&gt;"",$A464&lt;&gt;"fin"),IF(INDEX(Recettes!$A$2:$T$5000,$B464,S$1)="","",INDEX(Recettes!$A$2:$T$5000,$B464,S$1)),"")</f>
        <v/>
      </c>
      <c r="T464" s="81" t="str" cm="1">
        <f t="array" aca="1" ref="T464" ca="1">IF(AND($A464&lt;&gt;"",$A464&lt;&gt;"fin"),IF(INDEX(Recettes!$A$2:$T$5000,$B464,T$1)="","",INDEX(Recettes!$A$2:$T$5000,$B464,T$1)),"")</f>
        <v/>
      </c>
    </row>
    <row r="465" spans="1:20" x14ac:dyDescent="0.25">
      <c r="A465" t="str">
        <f ca="1">IF(OR(A464="",A464="fin"),"",IF(ISNA(MATCH($F$3,OFFSET(Recettes!$F$2:$F$5000,B464,0),0)),"fin",MATCH($F$3,OFFSET(Recettes!$F$2:$F$5000,B464,0),0)))</f>
        <v/>
      </c>
      <c r="B465" t="str">
        <f t="shared" ca="1" si="7"/>
        <v/>
      </c>
      <c r="D465" s="79" t="str" cm="1">
        <f t="array" aca="1" ref="D465" ca="1">IF(AND($A465&lt;&gt;"",$A465&lt;&gt;"fin"),IF(INDEX(Recettes!$A$2:$O$5000,$B465,D$1)="","",INDEX(Recettes!$A$2:$O$5000,$B465,D$1)),"")</f>
        <v/>
      </c>
      <c r="E465" t="str" cm="1">
        <f t="array" aca="1" ref="E465" ca="1">IF(AND($A465&lt;&gt;"",$A465&lt;&gt;"fin"),IF(INDEX(Recettes!$A$2:$O$5000,$B465,E$1)="","",INDEX(Recettes!$A$2:$O$5000,$B465,E$1)),"")</f>
        <v/>
      </c>
      <c r="F465" t="str" cm="1">
        <f t="array" aca="1" ref="F465" ca="1">IF(AND($A465&lt;&gt;"",$A465&lt;&gt;"fin"),IF(INDEX(Recettes!$A$2:$O$5000,$B465,F$1)="","",INDEX(Recettes!$A$2:$O$5000,$B465,F$1)),"")</f>
        <v/>
      </c>
      <c r="G465" s="13" t="str" cm="1">
        <f t="array" aca="1" ref="G465" ca="1">IF(AND($A465&lt;&gt;"",$A465&lt;&gt;"fin"),IF(INDEX(Recettes!$A$2:$O$5000,$B465,G$1)="","",INDEX(Recettes!$A$2:$O$5000,$B465,G$1)),"")</f>
        <v/>
      </c>
      <c r="H465" s="11" t="str" cm="1">
        <f t="array" aca="1" ref="H465" ca="1">IF(AND($A465&lt;&gt;"",$A465&lt;&gt;"fin"),IF(INDEX(Recettes!$A$2:$O$5000,$B465,H$1)="","",INDEX(Recettes!$A$2:$O$5000,$B465,H$1)),"")</f>
        <v/>
      </c>
      <c r="I465" t="str" cm="1">
        <f t="array" aca="1" ref="I465" ca="1">IF(AND($A465&lt;&gt;"",$A465&lt;&gt;"fin"),IF(INDEX(Recettes!$A$2:$O$5000,$B465,I$1)="","",INDEX(Recettes!$A$2:$O$5000,$B465,I$1)),"")</f>
        <v/>
      </c>
      <c r="J465" s="81" t="str" cm="1">
        <f t="array" aca="1" ref="J465" ca="1">IF(AND($A465&lt;&gt;"",$A465&lt;&gt;"fin"),IF(INDEX(Recettes!$A$2:$O$5000,$B465,J$1)="","",INDEX(Recettes!$A$2:$O$5000,$B465,J$1)),"")</f>
        <v/>
      </c>
      <c r="K465" s="81" t="str" cm="1">
        <f t="array" aca="1" ref="K465" ca="1">IF(AND($A465&lt;&gt;"",$A465&lt;&gt;"fin"),IF(INDEX(Recettes!$A$2:$T$5000,$B465,K$1)="","",INDEX(Recettes!$A$2:$T$5000,$B465,K$1)),"")</f>
        <v/>
      </c>
      <c r="L465" s="81" t="str" cm="1">
        <f t="array" aca="1" ref="L465" ca="1">IF(AND($A465&lt;&gt;"",$A465&lt;&gt;"fin"),IF(INDEX(Recettes!$A$2:$T$5000,$B465,L$1)="","",INDEX(Recettes!$A$2:$T$5000,$B465,L$1)),"")</f>
        <v/>
      </c>
      <c r="M465" s="81" t="str" cm="1">
        <f t="array" aca="1" ref="M465" ca="1">IF(AND($A465&lt;&gt;"",$A465&lt;&gt;"fin"),IF(INDEX(Recettes!$A$2:$T$5000,$B465,M$1)="","",INDEX(Recettes!$A$2:$T$5000,$B465,M$1)),"")</f>
        <v/>
      </c>
      <c r="N465" s="81" t="str" cm="1">
        <f t="array" aca="1" ref="N465" ca="1">IF(AND($A465&lt;&gt;"",$A465&lt;&gt;"fin"),IF(INDEX(Recettes!$A$2:$T$5000,$B465,N$1)="","",INDEX(Recettes!$A$2:$T$5000,$B465,N$1)),"")</f>
        <v/>
      </c>
      <c r="O465" s="81" t="str" cm="1">
        <f t="array" aca="1" ref="O465" ca="1">IF(AND($A465&lt;&gt;"",$A465&lt;&gt;"fin"),IF(INDEX(Recettes!$A$2:$T$5000,$B465,O$1)="","",INDEX(Recettes!$A$2:$T$5000,$B465,O$1)),"")</f>
        <v/>
      </c>
      <c r="P465" s="81" t="str" cm="1">
        <f t="array" aca="1" ref="P465" ca="1">IF(AND($A465&lt;&gt;"",$A465&lt;&gt;"fin"),IF(INDEX(Recettes!$A$2:$T$5000,$B465,P$1)="","",INDEX(Recettes!$A$2:$T$5000,$B465,P$1)),"")</f>
        <v/>
      </c>
      <c r="Q465" s="81" t="str" cm="1">
        <f t="array" aca="1" ref="Q465" ca="1">IF(AND($A465&lt;&gt;"",$A465&lt;&gt;"fin"),IF(INDEX(Recettes!$A$2:$T$5000,$B465,Q$1)="","",INDEX(Recettes!$A$2:$T$5000,$B465,Q$1)),"")</f>
        <v/>
      </c>
      <c r="R465" s="81" t="str" cm="1">
        <f t="array" aca="1" ref="R465" ca="1">IF(AND($A465&lt;&gt;"",$A465&lt;&gt;"fin"),IF(INDEX(Recettes!$A$2:$T$5000,$B465,R$1)="","",INDEX(Recettes!$A$2:$T$5000,$B465,R$1)),"")</f>
        <v/>
      </c>
      <c r="S465" s="81" t="str" cm="1">
        <f t="array" aca="1" ref="S465" ca="1">IF(AND($A465&lt;&gt;"",$A465&lt;&gt;"fin"),IF(INDEX(Recettes!$A$2:$T$5000,$B465,S$1)="","",INDEX(Recettes!$A$2:$T$5000,$B465,S$1)),"")</f>
        <v/>
      </c>
      <c r="T465" s="81" t="str" cm="1">
        <f t="array" aca="1" ref="T465" ca="1">IF(AND($A465&lt;&gt;"",$A465&lt;&gt;"fin"),IF(INDEX(Recettes!$A$2:$T$5000,$B465,T$1)="","",INDEX(Recettes!$A$2:$T$5000,$B465,T$1)),"")</f>
        <v/>
      </c>
    </row>
    <row r="466" spans="1:20" x14ac:dyDescent="0.25">
      <c r="A466" t="str">
        <f ca="1">IF(OR(A465="",A465="fin"),"",IF(ISNA(MATCH($F$3,OFFSET(Recettes!$F$2:$F$5000,B465,0),0)),"fin",MATCH($F$3,OFFSET(Recettes!$F$2:$F$5000,B465,0),0)))</f>
        <v/>
      </c>
      <c r="B466" t="str">
        <f t="shared" ca="1" si="7"/>
        <v/>
      </c>
      <c r="D466" s="79" t="str" cm="1">
        <f t="array" aca="1" ref="D466" ca="1">IF(AND($A466&lt;&gt;"",$A466&lt;&gt;"fin"),IF(INDEX(Recettes!$A$2:$O$5000,$B466,D$1)="","",INDEX(Recettes!$A$2:$O$5000,$B466,D$1)),"")</f>
        <v/>
      </c>
      <c r="E466" t="str" cm="1">
        <f t="array" aca="1" ref="E466" ca="1">IF(AND($A466&lt;&gt;"",$A466&lt;&gt;"fin"),IF(INDEX(Recettes!$A$2:$O$5000,$B466,E$1)="","",INDEX(Recettes!$A$2:$O$5000,$B466,E$1)),"")</f>
        <v/>
      </c>
      <c r="F466" t="str" cm="1">
        <f t="array" aca="1" ref="F466" ca="1">IF(AND($A466&lt;&gt;"",$A466&lt;&gt;"fin"),IF(INDEX(Recettes!$A$2:$O$5000,$B466,F$1)="","",INDEX(Recettes!$A$2:$O$5000,$B466,F$1)),"")</f>
        <v/>
      </c>
      <c r="G466" s="13" t="str" cm="1">
        <f t="array" aca="1" ref="G466" ca="1">IF(AND($A466&lt;&gt;"",$A466&lt;&gt;"fin"),IF(INDEX(Recettes!$A$2:$O$5000,$B466,G$1)="","",INDEX(Recettes!$A$2:$O$5000,$B466,G$1)),"")</f>
        <v/>
      </c>
      <c r="H466" s="11" t="str" cm="1">
        <f t="array" aca="1" ref="H466" ca="1">IF(AND($A466&lt;&gt;"",$A466&lt;&gt;"fin"),IF(INDEX(Recettes!$A$2:$O$5000,$B466,H$1)="","",INDEX(Recettes!$A$2:$O$5000,$B466,H$1)),"")</f>
        <v/>
      </c>
      <c r="I466" t="str" cm="1">
        <f t="array" aca="1" ref="I466" ca="1">IF(AND($A466&lt;&gt;"",$A466&lt;&gt;"fin"),IF(INDEX(Recettes!$A$2:$O$5000,$B466,I$1)="","",INDEX(Recettes!$A$2:$O$5000,$B466,I$1)),"")</f>
        <v/>
      </c>
      <c r="J466" s="81" t="str" cm="1">
        <f t="array" aca="1" ref="J466" ca="1">IF(AND($A466&lt;&gt;"",$A466&lt;&gt;"fin"),IF(INDEX(Recettes!$A$2:$O$5000,$B466,J$1)="","",INDEX(Recettes!$A$2:$O$5000,$B466,J$1)),"")</f>
        <v/>
      </c>
      <c r="K466" s="81" t="str" cm="1">
        <f t="array" aca="1" ref="K466" ca="1">IF(AND($A466&lt;&gt;"",$A466&lt;&gt;"fin"),IF(INDEX(Recettes!$A$2:$T$5000,$B466,K$1)="","",INDEX(Recettes!$A$2:$T$5000,$B466,K$1)),"")</f>
        <v/>
      </c>
      <c r="L466" s="81" t="str" cm="1">
        <f t="array" aca="1" ref="L466" ca="1">IF(AND($A466&lt;&gt;"",$A466&lt;&gt;"fin"),IF(INDEX(Recettes!$A$2:$T$5000,$B466,L$1)="","",INDEX(Recettes!$A$2:$T$5000,$B466,L$1)),"")</f>
        <v/>
      </c>
      <c r="M466" s="81" t="str" cm="1">
        <f t="array" aca="1" ref="M466" ca="1">IF(AND($A466&lt;&gt;"",$A466&lt;&gt;"fin"),IF(INDEX(Recettes!$A$2:$T$5000,$B466,M$1)="","",INDEX(Recettes!$A$2:$T$5000,$B466,M$1)),"")</f>
        <v/>
      </c>
      <c r="N466" s="81" t="str" cm="1">
        <f t="array" aca="1" ref="N466" ca="1">IF(AND($A466&lt;&gt;"",$A466&lt;&gt;"fin"),IF(INDEX(Recettes!$A$2:$T$5000,$B466,N$1)="","",INDEX(Recettes!$A$2:$T$5000,$B466,N$1)),"")</f>
        <v/>
      </c>
      <c r="O466" s="81" t="str" cm="1">
        <f t="array" aca="1" ref="O466" ca="1">IF(AND($A466&lt;&gt;"",$A466&lt;&gt;"fin"),IF(INDEX(Recettes!$A$2:$T$5000,$B466,O$1)="","",INDEX(Recettes!$A$2:$T$5000,$B466,O$1)),"")</f>
        <v/>
      </c>
      <c r="P466" s="81" t="str" cm="1">
        <f t="array" aca="1" ref="P466" ca="1">IF(AND($A466&lt;&gt;"",$A466&lt;&gt;"fin"),IF(INDEX(Recettes!$A$2:$T$5000,$B466,P$1)="","",INDEX(Recettes!$A$2:$T$5000,$B466,P$1)),"")</f>
        <v/>
      </c>
      <c r="Q466" s="81" t="str" cm="1">
        <f t="array" aca="1" ref="Q466" ca="1">IF(AND($A466&lt;&gt;"",$A466&lt;&gt;"fin"),IF(INDEX(Recettes!$A$2:$T$5000,$B466,Q$1)="","",INDEX(Recettes!$A$2:$T$5000,$B466,Q$1)),"")</f>
        <v/>
      </c>
      <c r="R466" s="81" t="str" cm="1">
        <f t="array" aca="1" ref="R466" ca="1">IF(AND($A466&lt;&gt;"",$A466&lt;&gt;"fin"),IF(INDEX(Recettes!$A$2:$T$5000,$B466,R$1)="","",INDEX(Recettes!$A$2:$T$5000,$B466,R$1)),"")</f>
        <v/>
      </c>
      <c r="S466" s="81" t="str" cm="1">
        <f t="array" aca="1" ref="S466" ca="1">IF(AND($A466&lt;&gt;"",$A466&lt;&gt;"fin"),IF(INDEX(Recettes!$A$2:$T$5000,$B466,S$1)="","",INDEX(Recettes!$A$2:$T$5000,$B466,S$1)),"")</f>
        <v/>
      </c>
      <c r="T466" s="81" t="str" cm="1">
        <f t="array" aca="1" ref="T466" ca="1">IF(AND($A466&lt;&gt;"",$A466&lt;&gt;"fin"),IF(INDEX(Recettes!$A$2:$T$5000,$B466,T$1)="","",INDEX(Recettes!$A$2:$T$5000,$B466,T$1)),"")</f>
        <v/>
      </c>
    </row>
    <row r="467" spans="1:20" x14ac:dyDescent="0.25">
      <c r="A467" t="str">
        <f ca="1">IF(OR(A466="",A466="fin"),"",IF(ISNA(MATCH($F$3,OFFSET(Recettes!$F$2:$F$5000,B466,0),0)),"fin",MATCH($F$3,OFFSET(Recettes!$F$2:$F$5000,B466,0),0)))</f>
        <v/>
      </c>
      <c r="B467" t="str">
        <f t="shared" ca="1" si="7"/>
        <v/>
      </c>
      <c r="D467" s="79" t="str" cm="1">
        <f t="array" aca="1" ref="D467" ca="1">IF(AND($A467&lt;&gt;"",$A467&lt;&gt;"fin"),IF(INDEX(Recettes!$A$2:$O$5000,$B467,D$1)="","",INDEX(Recettes!$A$2:$O$5000,$B467,D$1)),"")</f>
        <v/>
      </c>
      <c r="E467" t="str" cm="1">
        <f t="array" aca="1" ref="E467" ca="1">IF(AND($A467&lt;&gt;"",$A467&lt;&gt;"fin"),IF(INDEX(Recettes!$A$2:$O$5000,$B467,E$1)="","",INDEX(Recettes!$A$2:$O$5000,$B467,E$1)),"")</f>
        <v/>
      </c>
      <c r="F467" t="str" cm="1">
        <f t="array" aca="1" ref="F467" ca="1">IF(AND($A467&lt;&gt;"",$A467&lt;&gt;"fin"),IF(INDEX(Recettes!$A$2:$O$5000,$B467,F$1)="","",INDEX(Recettes!$A$2:$O$5000,$B467,F$1)),"")</f>
        <v/>
      </c>
      <c r="G467" s="13" t="str" cm="1">
        <f t="array" aca="1" ref="G467" ca="1">IF(AND($A467&lt;&gt;"",$A467&lt;&gt;"fin"),IF(INDEX(Recettes!$A$2:$O$5000,$B467,G$1)="","",INDEX(Recettes!$A$2:$O$5000,$B467,G$1)),"")</f>
        <v/>
      </c>
      <c r="H467" s="11" t="str" cm="1">
        <f t="array" aca="1" ref="H467" ca="1">IF(AND($A467&lt;&gt;"",$A467&lt;&gt;"fin"),IF(INDEX(Recettes!$A$2:$O$5000,$B467,H$1)="","",INDEX(Recettes!$A$2:$O$5000,$B467,H$1)),"")</f>
        <v/>
      </c>
      <c r="I467" t="str" cm="1">
        <f t="array" aca="1" ref="I467" ca="1">IF(AND($A467&lt;&gt;"",$A467&lt;&gt;"fin"),IF(INDEX(Recettes!$A$2:$O$5000,$B467,I$1)="","",INDEX(Recettes!$A$2:$O$5000,$B467,I$1)),"")</f>
        <v/>
      </c>
      <c r="J467" s="81" t="str" cm="1">
        <f t="array" aca="1" ref="J467" ca="1">IF(AND($A467&lt;&gt;"",$A467&lt;&gt;"fin"),IF(INDEX(Recettes!$A$2:$O$5000,$B467,J$1)="","",INDEX(Recettes!$A$2:$O$5000,$B467,J$1)),"")</f>
        <v/>
      </c>
      <c r="K467" s="81" t="str" cm="1">
        <f t="array" aca="1" ref="K467" ca="1">IF(AND($A467&lt;&gt;"",$A467&lt;&gt;"fin"),IF(INDEX(Recettes!$A$2:$T$5000,$B467,K$1)="","",INDEX(Recettes!$A$2:$T$5000,$B467,K$1)),"")</f>
        <v/>
      </c>
      <c r="L467" s="81" t="str" cm="1">
        <f t="array" aca="1" ref="L467" ca="1">IF(AND($A467&lt;&gt;"",$A467&lt;&gt;"fin"),IF(INDEX(Recettes!$A$2:$T$5000,$B467,L$1)="","",INDEX(Recettes!$A$2:$T$5000,$B467,L$1)),"")</f>
        <v/>
      </c>
      <c r="M467" s="81" t="str" cm="1">
        <f t="array" aca="1" ref="M467" ca="1">IF(AND($A467&lt;&gt;"",$A467&lt;&gt;"fin"),IF(INDEX(Recettes!$A$2:$T$5000,$B467,M$1)="","",INDEX(Recettes!$A$2:$T$5000,$B467,M$1)),"")</f>
        <v/>
      </c>
      <c r="N467" s="81" t="str" cm="1">
        <f t="array" aca="1" ref="N467" ca="1">IF(AND($A467&lt;&gt;"",$A467&lt;&gt;"fin"),IF(INDEX(Recettes!$A$2:$T$5000,$B467,N$1)="","",INDEX(Recettes!$A$2:$T$5000,$B467,N$1)),"")</f>
        <v/>
      </c>
      <c r="O467" s="81" t="str" cm="1">
        <f t="array" aca="1" ref="O467" ca="1">IF(AND($A467&lt;&gt;"",$A467&lt;&gt;"fin"),IF(INDEX(Recettes!$A$2:$T$5000,$B467,O$1)="","",INDEX(Recettes!$A$2:$T$5000,$B467,O$1)),"")</f>
        <v/>
      </c>
      <c r="P467" s="81" t="str" cm="1">
        <f t="array" aca="1" ref="P467" ca="1">IF(AND($A467&lt;&gt;"",$A467&lt;&gt;"fin"),IF(INDEX(Recettes!$A$2:$T$5000,$B467,P$1)="","",INDEX(Recettes!$A$2:$T$5000,$B467,P$1)),"")</f>
        <v/>
      </c>
      <c r="Q467" s="81" t="str" cm="1">
        <f t="array" aca="1" ref="Q467" ca="1">IF(AND($A467&lt;&gt;"",$A467&lt;&gt;"fin"),IF(INDEX(Recettes!$A$2:$T$5000,$B467,Q$1)="","",INDEX(Recettes!$A$2:$T$5000,$B467,Q$1)),"")</f>
        <v/>
      </c>
      <c r="R467" s="81" t="str" cm="1">
        <f t="array" aca="1" ref="R467" ca="1">IF(AND($A467&lt;&gt;"",$A467&lt;&gt;"fin"),IF(INDEX(Recettes!$A$2:$T$5000,$B467,R$1)="","",INDEX(Recettes!$A$2:$T$5000,$B467,R$1)),"")</f>
        <v/>
      </c>
      <c r="S467" s="81" t="str" cm="1">
        <f t="array" aca="1" ref="S467" ca="1">IF(AND($A467&lt;&gt;"",$A467&lt;&gt;"fin"),IF(INDEX(Recettes!$A$2:$T$5000,$B467,S$1)="","",INDEX(Recettes!$A$2:$T$5000,$B467,S$1)),"")</f>
        <v/>
      </c>
      <c r="T467" s="81" t="str" cm="1">
        <f t="array" aca="1" ref="T467" ca="1">IF(AND($A467&lt;&gt;"",$A467&lt;&gt;"fin"),IF(INDEX(Recettes!$A$2:$T$5000,$B467,T$1)="","",INDEX(Recettes!$A$2:$T$5000,$B467,T$1)),"")</f>
        <v/>
      </c>
    </row>
    <row r="468" spans="1:20" x14ac:dyDescent="0.25">
      <c r="A468" t="str">
        <f ca="1">IF(OR(A467="",A467="fin"),"",IF(ISNA(MATCH($F$3,OFFSET(Recettes!$F$2:$F$5000,B467,0),0)),"fin",MATCH($F$3,OFFSET(Recettes!$F$2:$F$5000,B467,0),0)))</f>
        <v/>
      </c>
      <c r="B468" t="str">
        <f t="shared" ca="1" si="7"/>
        <v/>
      </c>
      <c r="D468" s="79" t="str" cm="1">
        <f t="array" aca="1" ref="D468" ca="1">IF(AND($A468&lt;&gt;"",$A468&lt;&gt;"fin"),IF(INDEX(Recettes!$A$2:$O$5000,$B468,D$1)="","",INDEX(Recettes!$A$2:$O$5000,$B468,D$1)),"")</f>
        <v/>
      </c>
      <c r="E468" t="str" cm="1">
        <f t="array" aca="1" ref="E468" ca="1">IF(AND($A468&lt;&gt;"",$A468&lt;&gt;"fin"),IF(INDEX(Recettes!$A$2:$O$5000,$B468,E$1)="","",INDEX(Recettes!$A$2:$O$5000,$B468,E$1)),"")</f>
        <v/>
      </c>
      <c r="F468" t="str" cm="1">
        <f t="array" aca="1" ref="F468" ca="1">IF(AND($A468&lt;&gt;"",$A468&lt;&gt;"fin"),IF(INDEX(Recettes!$A$2:$O$5000,$B468,F$1)="","",INDEX(Recettes!$A$2:$O$5000,$B468,F$1)),"")</f>
        <v/>
      </c>
      <c r="G468" s="13" t="str" cm="1">
        <f t="array" aca="1" ref="G468" ca="1">IF(AND($A468&lt;&gt;"",$A468&lt;&gt;"fin"),IF(INDEX(Recettes!$A$2:$O$5000,$B468,G$1)="","",INDEX(Recettes!$A$2:$O$5000,$B468,G$1)),"")</f>
        <v/>
      </c>
      <c r="H468" s="11" t="str" cm="1">
        <f t="array" aca="1" ref="H468" ca="1">IF(AND($A468&lt;&gt;"",$A468&lt;&gt;"fin"),IF(INDEX(Recettes!$A$2:$O$5000,$B468,H$1)="","",INDEX(Recettes!$A$2:$O$5000,$B468,H$1)),"")</f>
        <v/>
      </c>
      <c r="I468" t="str" cm="1">
        <f t="array" aca="1" ref="I468" ca="1">IF(AND($A468&lt;&gt;"",$A468&lt;&gt;"fin"),IF(INDEX(Recettes!$A$2:$O$5000,$B468,I$1)="","",INDEX(Recettes!$A$2:$O$5000,$B468,I$1)),"")</f>
        <v/>
      </c>
      <c r="J468" s="81" t="str" cm="1">
        <f t="array" aca="1" ref="J468" ca="1">IF(AND($A468&lt;&gt;"",$A468&lt;&gt;"fin"),IF(INDEX(Recettes!$A$2:$O$5000,$B468,J$1)="","",INDEX(Recettes!$A$2:$O$5000,$B468,J$1)),"")</f>
        <v/>
      </c>
      <c r="K468" s="81" t="str" cm="1">
        <f t="array" aca="1" ref="K468" ca="1">IF(AND($A468&lt;&gt;"",$A468&lt;&gt;"fin"),IF(INDEX(Recettes!$A$2:$T$5000,$B468,K$1)="","",INDEX(Recettes!$A$2:$T$5000,$B468,K$1)),"")</f>
        <v/>
      </c>
      <c r="L468" s="81" t="str" cm="1">
        <f t="array" aca="1" ref="L468" ca="1">IF(AND($A468&lt;&gt;"",$A468&lt;&gt;"fin"),IF(INDEX(Recettes!$A$2:$T$5000,$B468,L$1)="","",INDEX(Recettes!$A$2:$T$5000,$B468,L$1)),"")</f>
        <v/>
      </c>
      <c r="M468" s="81" t="str" cm="1">
        <f t="array" aca="1" ref="M468" ca="1">IF(AND($A468&lt;&gt;"",$A468&lt;&gt;"fin"),IF(INDEX(Recettes!$A$2:$T$5000,$B468,M$1)="","",INDEX(Recettes!$A$2:$T$5000,$B468,M$1)),"")</f>
        <v/>
      </c>
      <c r="N468" s="81" t="str" cm="1">
        <f t="array" aca="1" ref="N468" ca="1">IF(AND($A468&lt;&gt;"",$A468&lt;&gt;"fin"),IF(INDEX(Recettes!$A$2:$T$5000,$B468,N$1)="","",INDEX(Recettes!$A$2:$T$5000,$B468,N$1)),"")</f>
        <v/>
      </c>
      <c r="O468" s="81" t="str" cm="1">
        <f t="array" aca="1" ref="O468" ca="1">IF(AND($A468&lt;&gt;"",$A468&lt;&gt;"fin"),IF(INDEX(Recettes!$A$2:$T$5000,$B468,O$1)="","",INDEX(Recettes!$A$2:$T$5000,$B468,O$1)),"")</f>
        <v/>
      </c>
      <c r="P468" s="81" t="str" cm="1">
        <f t="array" aca="1" ref="P468" ca="1">IF(AND($A468&lt;&gt;"",$A468&lt;&gt;"fin"),IF(INDEX(Recettes!$A$2:$T$5000,$B468,P$1)="","",INDEX(Recettes!$A$2:$T$5000,$B468,P$1)),"")</f>
        <v/>
      </c>
      <c r="Q468" s="81" t="str" cm="1">
        <f t="array" aca="1" ref="Q468" ca="1">IF(AND($A468&lt;&gt;"",$A468&lt;&gt;"fin"),IF(INDEX(Recettes!$A$2:$T$5000,$B468,Q$1)="","",INDEX(Recettes!$A$2:$T$5000,$B468,Q$1)),"")</f>
        <v/>
      </c>
      <c r="R468" s="81" t="str" cm="1">
        <f t="array" aca="1" ref="R468" ca="1">IF(AND($A468&lt;&gt;"",$A468&lt;&gt;"fin"),IF(INDEX(Recettes!$A$2:$T$5000,$B468,R$1)="","",INDEX(Recettes!$A$2:$T$5000,$B468,R$1)),"")</f>
        <v/>
      </c>
      <c r="S468" s="81" t="str" cm="1">
        <f t="array" aca="1" ref="S468" ca="1">IF(AND($A468&lt;&gt;"",$A468&lt;&gt;"fin"),IF(INDEX(Recettes!$A$2:$T$5000,$B468,S$1)="","",INDEX(Recettes!$A$2:$T$5000,$B468,S$1)),"")</f>
        <v/>
      </c>
      <c r="T468" s="81" t="str" cm="1">
        <f t="array" aca="1" ref="T468" ca="1">IF(AND($A468&lt;&gt;"",$A468&lt;&gt;"fin"),IF(INDEX(Recettes!$A$2:$T$5000,$B468,T$1)="","",INDEX(Recettes!$A$2:$T$5000,$B468,T$1)),"")</f>
        <v/>
      </c>
    </row>
    <row r="469" spans="1:20" x14ac:dyDescent="0.25">
      <c r="A469" t="str">
        <f ca="1">IF(OR(A468="",A468="fin"),"",IF(ISNA(MATCH($F$3,OFFSET(Recettes!$F$2:$F$5000,B468,0),0)),"fin",MATCH($F$3,OFFSET(Recettes!$F$2:$F$5000,B468,0),0)))</f>
        <v/>
      </c>
      <c r="B469" t="str">
        <f t="shared" ca="1" si="7"/>
        <v/>
      </c>
      <c r="D469" s="79" t="str" cm="1">
        <f t="array" aca="1" ref="D469" ca="1">IF(AND($A469&lt;&gt;"",$A469&lt;&gt;"fin"),IF(INDEX(Recettes!$A$2:$O$5000,$B469,D$1)="","",INDEX(Recettes!$A$2:$O$5000,$B469,D$1)),"")</f>
        <v/>
      </c>
      <c r="E469" t="str" cm="1">
        <f t="array" aca="1" ref="E469" ca="1">IF(AND($A469&lt;&gt;"",$A469&lt;&gt;"fin"),IF(INDEX(Recettes!$A$2:$O$5000,$B469,E$1)="","",INDEX(Recettes!$A$2:$O$5000,$B469,E$1)),"")</f>
        <v/>
      </c>
      <c r="F469" t="str" cm="1">
        <f t="array" aca="1" ref="F469" ca="1">IF(AND($A469&lt;&gt;"",$A469&lt;&gt;"fin"),IF(INDEX(Recettes!$A$2:$O$5000,$B469,F$1)="","",INDEX(Recettes!$A$2:$O$5000,$B469,F$1)),"")</f>
        <v/>
      </c>
      <c r="G469" s="13" t="str" cm="1">
        <f t="array" aca="1" ref="G469" ca="1">IF(AND($A469&lt;&gt;"",$A469&lt;&gt;"fin"),IF(INDEX(Recettes!$A$2:$O$5000,$B469,G$1)="","",INDEX(Recettes!$A$2:$O$5000,$B469,G$1)),"")</f>
        <v/>
      </c>
      <c r="H469" s="11" t="str" cm="1">
        <f t="array" aca="1" ref="H469" ca="1">IF(AND($A469&lt;&gt;"",$A469&lt;&gt;"fin"),IF(INDEX(Recettes!$A$2:$O$5000,$B469,H$1)="","",INDEX(Recettes!$A$2:$O$5000,$B469,H$1)),"")</f>
        <v/>
      </c>
      <c r="I469" t="str" cm="1">
        <f t="array" aca="1" ref="I469" ca="1">IF(AND($A469&lt;&gt;"",$A469&lt;&gt;"fin"),IF(INDEX(Recettes!$A$2:$O$5000,$B469,I$1)="","",INDEX(Recettes!$A$2:$O$5000,$B469,I$1)),"")</f>
        <v/>
      </c>
      <c r="J469" s="81" t="str" cm="1">
        <f t="array" aca="1" ref="J469" ca="1">IF(AND($A469&lt;&gt;"",$A469&lt;&gt;"fin"),IF(INDEX(Recettes!$A$2:$O$5000,$B469,J$1)="","",INDEX(Recettes!$A$2:$O$5000,$B469,J$1)),"")</f>
        <v/>
      </c>
      <c r="K469" s="81" t="str" cm="1">
        <f t="array" aca="1" ref="K469" ca="1">IF(AND($A469&lt;&gt;"",$A469&lt;&gt;"fin"),IF(INDEX(Recettes!$A$2:$T$5000,$B469,K$1)="","",INDEX(Recettes!$A$2:$T$5000,$B469,K$1)),"")</f>
        <v/>
      </c>
      <c r="L469" s="81" t="str" cm="1">
        <f t="array" aca="1" ref="L469" ca="1">IF(AND($A469&lt;&gt;"",$A469&lt;&gt;"fin"),IF(INDEX(Recettes!$A$2:$T$5000,$B469,L$1)="","",INDEX(Recettes!$A$2:$T$5000,$B469,L$1)),"")</f>
        <v/>
      </c>
      <c r="M469" s="81" t="str" cm="1">
        <f t="array" aca="1" ref="M469" ca="1">IF(AND($A469&lt;&gt;"",$A469&lt;&gt;"fin"),IF(INDEX(Recettes!$A$2:$T$5000,$B469,M$1)="","",INDEX(Recettes!$A$2:$T$5000,$B469,M$1)),"")</f>
        <v/>
      </c>
      <c r="N469" s="81" t="str" cm="1">
        <f t="array" aca="1" ref="N469" ca="1">IF(AND($A469&lt;&gt;"",$A469&lt;&gt;"fin"),IF(INDEX(Recettes!$A$2:$T$5000,$B469,N$1)="","",INDEX(Recettes!$A$2:$T$5000,$B469,N$1)),"")</f>
        <v/>
      </c>
      <c r="O469" s="81" t="str" cm="1">
        <f t="array" aca="1" ref="O469" ca="1">IF(AND($A469&lt;&gt;"",$A469&lt;&gt;"fin"),IF(INDEX(Recettes!$A$2:$T$5000,$B469,O$1)="","",INDEX(Recettes!$A$2:$T$5000,$B469,O$1)),"")</f>
        <v/>
      </c>
      <c r="P469" s="81" t="str" cm="1">
        <f t="array" aca="1" ref="P469" ca="1">IF(AND($A469&lt;&gt;"",$A469&lt;&gt;"fin"),IF(INDEX(Recettes!$A$2:$T$5000,$B469,P$1)="","",INDEX(Recettes!$A$2:$T$5000,$B469,P$1)),"")</f>
        <v/>
      </c>
      <c r="Q469" s="81" t="str" cm="1">
        <f t="array" aca="1" ref="Q469" ca="1">IF(AND($A469&lt;&gt;"",$A469&lt;&gt;"fin"),IF(INDEX(Recettes!$A$2:$T$5000,$B469,Q$1)="","",INDEX(Recettes!$A$2:$T$5000,$B469,Q$1)),"")</f>
        <v/>
      </c>
      <c r="R469" s="81" t="str" cm="1">
        <f t="array" aca="1" ref="R469" ca="1">IF(AND($A469&lt;&gt;"",$A469&lt;&gt;"fin"),IF(INDEX(Recettes!$A$2:$T$5000,$B469,R$1)="","",INDEX(Recettes!$A$2:$T$5000,$B469,R$1)),"")</f>
        <v/>
      </c>
      <c r="S469" s="81" t="str" cm="1">
        <f t="array" aca="1" ref="S469" ca="1">IF(AND($A469&lt;&gt;"",$A469&lt;&gt;"fin"),IF(INDEX(Recettes!$A$2:$T$5000,$B469,S$1)="","",INDEX(Recettes!$A$2:$T$5000,$B469,S$1)),"")</f>
        <v/>
      </c>
      <c r="T469" s="81" t="str" cm="1">
        <f t="array" aca="1" ref="T469" ca="1">IF(AND($A469&lt;&gt;"",$A469&lt;&gt;"fin"),IF(INDEX(Recettes!$A$2:$T$5000,$B469,T$1)="","",INDEX(Recettes!$A$2:$T$5000,$B469,T$1)),"")</f>
        <v/>
      </c>
    </row>
    <row r="470" spans="1:20" x14ac:dyDescent="0.25">
      <c r="A470" t="str">
        <f ca="1">IF(OR(A469="",A469="fin"),"",IF(ISNA(MATCH($F$3,OFFSET(Recettes!$F$2:$F$5000,B469,0),0)),"fin",MATCH($F$3,OFFSET(Recettes!$F$2:$F$5000,B469,0),0)))</f>
        <v/>
      </c>
      <c r="B470" t="str">
        <f t="shared" ca="1" si="7"/>
        <v/>
      </c>
      <c r="D470" s="79" t="str" cm="1">
        <f t="array" aca="1" ref="D470" ca="1">IF(AND($A470&lt;&gt;"",$A470&lt;&gt;"fin"),IF(INDEX(Recettes!$A$2:$O$5000,$B470,D$1)="","",INDEX(Recettes!$A$2:$O$5000,$B470,D$1)),"")</f>
        <v/>
      </c>
      <c r="E470" t="str" cm="1">
        <f t="array" aca="1" ref="E470" ca="1">IF(AND($A470&lt;&gt;"",$A470&lt;&gt;"fin"),IF(INDEX(Recettes!$A$2:$O$5000,$B470,E$1)="","",INDEX(Recettes!$A$2:$O$5000,$B470,E$1)),"")</f>
        <v/>
      </c>
      <c r="F470" t="str" cm="1">
        <f t="array" aca="1" ref="F470" ca="1">IF(AND($A470&lt;&gt;"",$A470&lt;&gt;"fin"),IF(INDEX(Recettes!$A$2:$O$5000,$B470,F$1)="","",INDEX(Recettes!$A$2:$O$5000,$B470,F$1)),"")</f>
        <v/>
      </c>
      <c r="G470" s="13" t="str" cm="1">
        <f t="array" aca="1" ref="G470" ca="1">IF(AND($A470&lt;&gt;"",$A470&lt;&gt;"fin"),IF(INDEX(Recettes!$A$2:$O$5000,$B470,G$1)="","",INDEX(Recettes!$A$2:$O$5000,$B470,G$1)),"")</f>
        <v/>
      </c>
      <c r="H470" s="11" t="str" cm="1">
        <f t="array" aca="1" ref="H470" ca="1">IF(AND($A470&lt;&gt;"",$A470&lt;&gt;"fin"),IF(INDEX(Recettes!$A$2:$O$5000,$B470,H$1)="","",INDEX(Recettes!$A$2:$O$5000,$B470,H$1)),"")</f>
        <v/>
      </c>
      <c r="I470" t="str" cm="1">
        <f t="array" aca="1" ref="I470" ca="1">IF(AND($A470&lt;&gt;"",$A470&lt;&gt;"fin"),IF(INDEX(Recettes!$A$2:$O$5000,$B470,I$1)="","",INDEX(Recettes!$A$2:$O$5000,$B470,I$1)),"")</f>
        <v/>
      </c>
      <c r="J470" s="81" t="str" cm="1">
        <f t="array" aca="1" ref="J470" ca="1">IF(AND($A470&lt;&gt;"",$A470&lt;&gt;"fin"),IF(INDEX(Recettes!$A$2:$O$5000,$B470,J$1)="","",INDEX(Recettes!$A$2:$O$5000,$B470,J$1)),"")</f>
        <v/>
      </c>
      <c r="K470" s="81" t="str" cm="1">
        <f t="array" aca="1" ref="K470" ca="1">IF(AND($A470&lt;&gt;"",$A470&lt;&gt;"fin"),IF(INDEX(Recettes!$A$2:$T$5000,$B470,K$1)="","",INDEX(Recettes!$A$2:$T$5000,$B470,K$1)),"")</f>
        <v/>
      </c>
      <c r="L470" s="81" t="str" cm="1">
        <f t="array" aca="1" ref="L470" ca="1">IF(AND($A470&lt;&gt;"",$A470&lt;&gt;"fin"),IF(INDEX(Recettes!$A$2:$T$5000,$B470,L$1)="","",INDEX(Recettes!$A$2:$T$5000,$B470,L$1)),"")</f>
        <v/>
      </c>
      <c r="M470" s="81" t="str" cm="1">
        <f t="array" aca="1" ref="M470" ca="1">IF(AND($A470&lt;&gt;"",$A470&lt;&gt;"fin"),IF(INDEX(Recettes!$A$2:$T$5000,$B470,M$1)="","",INDEX(Recettes!$A$2:$T$5000,$B470,M$1)),"")</f>
        <v/>
      </c>
      <c r="N470" s="81" t="str" cm="1">
        <f t="array" aca="1" ref="N470" ca="1">IF(AND($A470&lt;&gt;"",$A470&lt;&gt;"fin"),IF(INDEX(Recettes!$A$2:$T$5000,$B470,N$1)="","",INDEX(Recettes!$A$2:$T$5000,$B470,N$1)),"")</f>
        <v/>
      </c>
      <c r="O470" s="81" t="str" cm="1">
        <f t="array" aca="1" ref="O470" ca="1">IF(AND($A470&lt;&gt;"",$A470&lt;&gt;"fin"),IF(INDEX(Recettes!$A$2:$T$5000,$B470,O$1)="","",INDEX(Recettes!$A$2:$T$5000,$B470,O$1)),"")</f>
        <v/>
      </c>
      <c r="P470" s="81" t="str" cm="1">
        <f t="array" aca="1" ref="P470" ca="1">IF(AND($A470&lt;&gt;"",$A470&lt;&gt;"fin"),IF(INDEX(Recettes!$A$2:$T$5000,$B470,P$1)="","",INDEX(Recettes!$A$2:$T$5000,$B470,P$1)),"")</f>
        <v/>
      </c>
      <c r="Q470" s="81" t="str" cm="1">
        <f t="array" aca="1" ref="Q470" ca="1">IF(AND($A470&lt;&gt;"",$A470&lt;&gt;"fin"),IF(INDEX(Recettes!$A$2:$T$5000,$B470,Q$1)="","",INDEX(Recettes!$A$2:$T$5000,$B470,Q$1)),"")</f>
        <v/>
      </c>
      <c r="R470" s="81" t="str" cm="1">
        <f t="array" aca="1" ref="R470" ca="1">IF(AND($A470&lt;&gt;"",$A470&lt;&gt;"fin"),IF(INDEX(Recettes!$A$2:$T$5000,$B470,R$1)="","",INDEX(Recettes!$A$2:$T$5000,$B470,R$1)),"")</f>
        <v/>
      </c>
      <c r="S470" s="81" t="str" cm="1">
        <f t="array" aca="1" ref="S470" ca="1">IF(AND($A470&lt;&gt;"",$A470&lt;&gt;"fin"),IF(INDEX(Recettes!$A$2:$T$5000,$B470,S$1)="","",INDEX(Recettes!$A$2:$T$5000,$B470,S$1)),"")</f>
        <v/>
      </c>
      <c r="T470" s="81" t="str" cm="1">
        <f t="array" aca="1" ref="T470" ca="1">IF(AND($A470&lt;&gt;"",$A470&lt;&gt;"fin"),IF(INDEX(Recettes!$A$2:$T$5000,$B470,T$1)="","",INDEX(Recettes!$A$2:$T$5000,$B470,T$1)),"")</f>
        <v/>
      </c>
    </row>
    <row r="471" spans="1:20" x14ac:dyDescent="0.25">
      <c r="A471" t="str">
        <f ca="1">IF(OR(A470="",A470="fin"),"",IF(ISNA(MATCH($F$3,OFFSET(Recettes!$F$2:$F$5000,B470,0),0)),"fin",MATCH($F$3,OFFSET(Recettes!$F$2:$F$5000,B470,0),0)))</f>
        <v/>
      </c>
      <c r="B471" t="str">
        <f t="shared" ca="1" si="7"/>
        <v/>
      </c>
      <c r="D471" s="79" t="str" cm="1">
        <f t="array" aca="1" ref="D471" ca="1">IF(AND($A471&lt;&gt;"",$A471&lt;&gt;"fin"),IF(INDEX(Recettes!$A$2:$O$5000,$B471,D$1)="","",INDEX(Recettes!$A$2:$O$5000,$B471,D$1)),"")</f>
        <v/>
      </c>
      <c r="E471" t="str" cm="1">
        <f t="array" aca="1" ref="E471" ca="1">IF(AND($A471&lt;&gt;"",$A471&lt;&gt;"fin"),IF(INDEX(Recettes!$A$2:$O$5000,$B471,E$1)="","",INDEX(Recettes!$A$2:$O$5000,$B471,E$1)),"")</f>
        <v/>
      </c>
      <c r="F471" t="str" cm="1">
        <f t="array" aca="1" ref="F471" ca="1">IF(AND($A471&lt;&gt;"",$A471&lt;&gt;"fin"),IF(INDEX(Recettes!$A$2:$O$5000,$B471,F$1)="","",INDEX(Recettes!$A$2:$O$5000,$B471,F$1)),"")</f>
        <v/>
      </c>
      <c r="G471" s="13" t="str" cm="1">
        <f t="array" aca="1" ref="G471" ca="1">IF(AND($A471&lt;&gt;"",$A471&lt;&gt;"fin"),IF(INDEX(Recettes!$A$2:$O$5000,$B471,G$1)="","",INDEX(Recettes!$A$2:$O$5000,$B471,G$1)),"")</f>
        <v/>
      </c>
      <c r="H471" s="11" t="str" cm="1">
        <f t="array" aca="1" ref="H471" ca="1">IF(AND($A471&lt;&gt;"",$A471&lt;&gt;"fin"),IF(INDEX(Recettes!$A$2:$O$5000,$B471,H$1)="","",INDEX(Recettes!$A$2:$O$5000,$B471,H$1)),"")</f>
        <v/>
      </c>
      <c r="I471" t="str" cm="1">
        <f t="array" aca="1" ref="I471" ca="1">IF(AND($A471&lt;&gt;"",$A471&lt;&gt;"fin"),IF(INDEX(Recettes!$A$2:$O$5000,$B471,I$1)="","",INDEX(Recettes!$A$2:$O$5000,$B471,I$1)),"")</f>
        <v/>
      </c>
      <c r="J471" s="81" t="str" cm="1">
        <f t="array" aca="1" ref="J471" ca="1">IF(AND($A471&lt;&gt;"",$A471&lt;&gt;"fin"),IF(INDEX(Recettes!$A$2:$O$5000,$B471,J$1)="","",INDEX(Recettes!$A$2:$O$5000,$B471,J$1)),"")</f>
        <v/>
      </c>
      <c r="K471" s="81" t="str" cm="1">
        <f t="array" aca="1" ref="K471" ca="1">IF(AND($A471&lt;&gt;"",$A471&lt;&gt;"fin"),IF(INDEX(Recettes!$A$2:$T$5000,$B471,K$1)="","",INDEX(Recettes!$A$2:$T$5000,$B471,K$1)),"")</f>
        <v/>
      </c>
      <c r="L471" s="81" t="str" cm="1">
        <f t="array" aca="1" ref="L471" ca="1">IF(AND($A471&lt;&gt;"",$A471&lt;&gt;"fin"),IF(INDEX(Recettes!$A$2:$T$5000,$B471,L$1)="","",INDEX(Recettes!$A$2:$T$5000,$B471,L$1)),"")</f>
        <v/>
      </c>
      <c r="M471" s="81" t="str" cm="1">
        <f t="array" aca="1" ref="M471" ca="1">IF(AND($A471&lt;&gt;"",$A471&lt;&gt;"fin"),IF(INDEX(Recettes!$A$2:$T$5000,$B471,M$1)="","",INDEX(Recettes!$A$2:$T$5000,$B471,M$1)),"")</f>
        <v/>
      </c>
      <c r="N471" s="81" t="str" cm="1">
        <f t="array" aca="1" ref="N471" ca="1">IF(AND($A471&lt;&gt;"",$A471&lt;&gt;"fin"),IF(INDEX(Recettes!$A$2:$T$5000,$B471,N$1)="","",INDEX(Recettes!$A$2:$T$5000,$B471,N$1)),"")</f>
        <v/>
      </c>
      <c r="O471" s="81" t="str" cm="1">
        <f t="array" aca="1" ref="O471" ca="1">IF(AND($A471&lt;&gt;"",$A471&lt;&gt;"fin"),IF(INDEX(Recettes!$A$2:$T$5000,$B471,O$1)="","",INDEX(Recettes!$A$2:$T$5000,$B471,O$1)),"")</f>
        <v/>
      </c>
      <c r="P471" s="81" t="str" cm="1">
        <f t="array" aca="1" ref="P471" ca="1">IF(AND($A471&lt;&gt;"",$A471&lt;&gt;"fin"),IF(INDEX(Recettes!$A$2:$T$5000,$B471,P$1)="","",INDEX(Recettes!$A$2:$T$5000,$B471,P$1)),"")</f>
        <v/>
      </c>
      <c r="Q471" s="81" t="str" cm="1">
        <f t="array" aca="1" ref="Q471" ca="1">IF(AND($A471&lt;&gt;"",$A471&lt;&gt;"fin"),IF(INDEX(Recettes!$A$2:$T$5000,$B471,Q$1)="","",INDEX(Recettes!$A$2:$T$5000,$B471,Q$1)),"")</f>
        <v/>
      </c>
      <c r="R471" s="81" t="str" cm="1">
        <f t="array" aca="1" ref="R471" ca="1">IF(AND($A471&lt;&gt;"",$A471&lt;&gt;"fin"),IF(INDEX(Recettes!$A$2:$T$5000,$B471,R$1)="","",INDEX(Recettes!$A$2:$T$5000,$B471,R$1)),"")</f>
        <v/>
      </c>
      <c r="S471" s="81" t="str" cm="1">
        <f t="array" aca="1" ref="S471" ca="1">IF(AND($A471&lt;&gt;"",$A471&lt;&gt;"fin"),IF(INDEX(Recettes!$A$2:$T$5000,$B471,S$1)="","",INDEX(Recettes!$A$2:$T$5000,$B471,S$1)),"")</f>
        <v/>
      </c>
      <c r="T471" s="81" t="str" cm="1">
        <f t="array" aca="1" ref="T471" ca="1">IF(AND($A471&lt;&gt;"",$A471&lt;&gt;"fin"),IF(INDEX(Recettes!$A$2:$T$5000,$B471,T$1)="","",INDEX(Recettes!$A$2:$T$5000,$B471,T$1)),"")</f>
        <v/>
      </c>
    </row>
    <row r="472" spans="1:20" x14ac:dyDescent="0.25">
      <c r="A472" t="str">
        <f ca="1">IF(OR(A471="",A471="fin"),"",IF(ISNA(MATCH($F$3,OFFSET(Recettes!$F$2:$F$5000,B471,0),0)),"fin",MATCH($F$3,OFFSET(Recettes!$F$2:$F$5000,B471,0),0)))</f>
        <v/>
      </c>
      <c r="B472" t="str">
        <f t="shared" ca="1" si="7"/>
        <v/>
      </c>
      <c r="D472" s="79" t="str" cm="1">
        <f t="array" aca="1" ref="D472" ca="1">IF(AND($A472&lt;&gt;"",$A472&lt;&gt;"fin"),IF(INDEX(Recettes!$A$2:$O$5000,$B472,D$1)="","",INDEX(Recettes!$A$2:$O$5000,$B472,D$1)),"")</f>
        <v/>
      </c>
      <c r="E472" t="str" cm="1">
        <f t="array" aca="1" ref="E472" ca="1">IF(AND($A472&lt;&gt;"",$A472&lt;&gt;"fin"),IF(INDEX(Recettes!$A$2:$O$5000,$B472,E$1)="","",INDEX(Recettes!$A$2:$O$5000,$B472,E$1)),"")</f>
        <v/>
      </c>
      <c r="F472" t="str" cm="1">
        <f t="array" aca="1" ref="F472" ca="1">IF(AND($A472&lt;&gt;"",$A472&lt;&gt;"fin"),IF(INDEX(Recettes!$A$2:$O$5000,$B472,F$1)="","",INDEX(Recettes!$A$2:$O$5000,$B472,F$1)),"")</f>
        <v/>
      </c>
      <c r="G472" s="13" t="str" cm="1">
        <f t="array" aca="1" ref="G472" ca="1">IF(AND($A472&lt;&gt;"",$A472&lt;&gt;"fin"),IF(INDEX(Recettes!$A$2:$O$5000,$B472,G$1)="","",INDEX(Recettes!$A$2:$O$5000,$B472,G$1)),"")</f>
        <v/>
      </c>
      <c r="H472" s="11" t="str" cm="1">
        <f t="array" aca="1" ref="H472" ca="1">IF(AND($A472&lt;&gt;"",$A472&lt;&gt;"fin"),IF(INDEX(Recettes!$A$2:$O$5000,$B472,H$1)="","",INDEX(Recettes!$A$2:$O$5000,$B472,H$1)),"")</f>
        <v/>
      </c>
      <c r="I472" t="str" cm="1">
        <f t="array" aca="1" ref="I472" ca="1">IF(AND($A472&lt;&gt;"",$A472&lt;&gt;"fin"),IF(INDEX(Recettes!$A$2:$O$5000,$B472,I$1)="","",INDEX(Recettes!$A$2:$O$5000,$B472,I$1)),"")</f>
        <v/>
      </c>
      <c r="J472" s="81" t="str" cm="1">
        <f t="array" aca="1" ref="J472" ca="1">IF(AND($A472&lt;&gt;"",$A472&lt;&gt;"fin"),IF(INDEX(Recettes!$A$2:$O$5000,$B472,J$1)="","",INDEX(Recettes!$A$2:$O$5000,$B472,J$1)),"")</f>
        <v/>
      </c>
      <c r="K472" s="81" t="str" cm="1">
        <f t="array" aca="1" ref="K472" ca="1">IF(AND($A472&lt;&gt;"",$A472&lt;&gt;"fin"),IF(INDEX(Recettes!$A$2:$T$5000,$B472,K$1)="","",INDEX(Recettes!$A$2:$T$5000,$B472,K$1)),"")</f>
        <v/>
      </c>
      <c r="L472" s="81" t="str" cm="1">
        <f t="array" aca="1" ref="L472" ca="1">IF(AND($A472&lt;&gt;"",$A472&lt;&gt;"fin"),IF(INDEX(Recettes!$A$2:$T$5000,$B472,L$1)="","",INDEX(Recettes!$A$2:$T$5000,$B472,L$1)),"")</f>
        <v/>
      </c>
      <c r="M472" s="81" t="str" cm="1">
        <f t="array" aca="1" ref="M472" ca="1">IF(AND($A472&lt;&gt;"",$A472&lt;&gt;"fin"),IF(INDEX(Recettes!$A$2:$T$5000,$B472,M$1)="","",INDEX(Recettes!$A$2:$T$5000,$B472,M$1)),"")</f>
        <v/>
      </c>
      <c r="N472" s="81" t="str" cm="1">
        <f t="array" aca="1" ref="N472" ca="1">IF(AND($A472&lt;&gt;"",$A472&lt;&gt;"fin"),IF(INDEX(Recettes!$A$2:$T$5000,$B472,N$1)="","",INDEX(Recettes!$A$2:$T$5000,$B472,N$1)),"")</f>
        <v/>
      </c>
      <c r="O472" s="81" t="str" cm="1">
        <f t="array" aca="1" ref="O472" ca="1">IF(AND($A472&lt;&gt;"",$A472&lt;&gt;"fin"),IF(INDEX(Recettes!$A$2:$T$5000,$B472,O$1)="","",INDEX(Recettes!$A$2:$T$5000,$B472,O$1)),"")</f>
        <v/>
      </c>
      <c r="P472" s="81" t="str" cm="1">
        <f t="array" aca="1" ref="P472" ca="1">IF(AND($A472&lt;&gt;"",$A472&lt;&gt;"fin"),IF(INDEX(Recettes!$A$2:$T$5000,$B472,P$1)="","",INDEX(Recettes!$A$2:$T$5000,$B472,P$1)),"")</f>
        <v/>
      </c>
      <c r="Q472" s="81" t="str" cm="1">
        <f t="array" aca="1" ref="Q472" ca="1">IF(AND($A472&lt;&gt;"",$A472&lt;&gt;"fin"),IF(INDEX(Recettes!$A$2:$T$5000,$B472,Q$1)="","",INDEX(Recettes!$A$2:$T$5000,$B472,Q$1)),"")</f>
        <v/>
      </c>
      <c r="R472" s="81" t="str" cm="1">
        <f t="array" aca="1" ref="R472" ca="1">IF(AND($A472&lt;&gt;"",$A472&lt;&gt;"fin"),IF(INDEX(Recettes!$A$2:$T$5000,$B472,R$1)="","",INDEX(Recettes!$A$2:$T$5000,$B472,R$1)),"")</f>
        <v/>
      </c>
      <c r="S472" s="81" t="str" cm="1">
        <f t="array" aca="1" ref="S472" ca="1">IF(AND($A472&lt;&gt;"",$A472&lt;&gt;"fin"),IF(INDEX(Recettes!$A$2:$T$5000,$B472,S$1)="","",INDEX(Recettes!$A$2:$T$5000,$B472,S$1)),"")</f>
        <v/>
      </c>
      <c r="T472" s="81" t="str" cm="1">
        <f t="array" aca="1" ref="T472" ca="1">IF(AND($A472&lt;&gt;"",$A472&lt;&gt;"fin"),IF(INDEX(Recettes!$A$2:$T$5000,$B472,T$1)="","",INDEX(Recettes!$A$2:$T$5000,$B472,T$1)),"")</f>
        <v/>
      </c>
    </row>
    <row r="473" spans="1:20" x14ac:dyDescent="0.25">
      <c r="A473" t="str">
        <f ca="1">IF(OR(A472="",A472="fin"),"",IF(ISNA(MATCH($F$3,OFFSET(Recettes!$F$2:$F$5000,B472,0),0)),"fin",MATCH($F$3,OFFSET(Recettes!$F$2:$F$5000,B472,0),0)))</f>
        <v/>
      </c>
      <c r="B473" t="str">
        <f t="shared" ca="1" si="7"/>
        <v/>
      </c>
      <c r="D473" s="79" t="str" cm="1">
        <f t="array" aca="1" ref="D473" ca="1">IF(AND($A473&lt;&gt;"",$A473&lt;&gt;"fin"),IF(INDEX(Recettes!$A$2:$O$5000,$B473,D$1)="","",INDEX(Recettes!$A$2:$O$5000,$B473,D$1)),"")</f>
        <v/>
      </c>
      <c r="E473" t="str" cm="1">
        <f t="array" aca="1" ref="E473" ca="1">IF(AND($A473&lt;&gt;"",$A473&lt;&gt;"fin"),IF(INDEX(Recettes!$A$2:$O$5000,$B473,E$1)="","",INDEX(Recettes!$A$2:$O$5000,$B473,E$1)),"")</f>
        <v/>
      </c>
      <c r="F473" t="str" cm="1">
        <f t="array" aca="1" ref="F473" ca="1">IF(AND($A473&lt;&gt;"",$A473&lt;&gt;"fin"),IF(INDEX(Recettes!$A$2:$O$5000,$B473,F$1)="","",INDEX(Recettes!$A$2:$O$5000,$B473,F$1)),"")</f>
        <v/>
      </c>
      <c r="G473" s="13" t="str" cm="1">
        <f t="array" aca="1" ref="G473" ca="1">IF(AND($A473&lt;&gt;"",$A473&lt;&gt;"fin"),IF(INDEX(Recettes!$A$2:$O$5000,$B473,G$1)="","",INDEX(Recettes!$A$2:$O$5000,$B473,G$1)),"")</f>
        <v/>
      </c>
      <c r="H473" s="11" t="str" cm="1">
        <f t="array" aca="1" ref="H473" ca="1">IF(AND($A473&lt;&gt;"",$A473&lt;&gt;"fin"),IF(INDEX(Recettes!$A$2:$O$5000,$B473,H$1)="","",INDEX(Recettes!$A$2:$O$5000,$B473,H$1)),"")</f>
        <v/>
      </c>
      <c r="I473" t="str" cm="1">
        <f t="array" aca="1" ref="I473" ca="1">IF(AND($A473&lt;&gt;"",$A473&lt;&gt;"fin"),IF(INDEX(Recettes!$A$2:$O$5000,$B473,I$1)="","",INDEX(Recettes!$A$2:$O$5000,$B473,I$1)),"")</f>
        <v/>
      </c>
      <c r="J473" s="81" t="str" cm="1">
        <f t="array" aca="1" ref="J473" ca="1">IF(AND($A473&lt;&gt;"",$A473&lt;&gt;"fin"),IF(INDEX(Recettes!$A$2:$O$5000,$B473,J$1)="","",INDEX(Recettes!$A$2:$O$5000,$B473,J$1)),"")</f>
        <v/>
      </c>
      <c r="K473" s="81" t="str" cm="1">
        <f t="array" aca="1" ref="K473" ca="1">IF(AND($A473&lt;&gt;"",$A473&lt;&gt;"fin"),IF(INDEX(Recettes!$A$2:$T$5000,$B473,K$1)="","",INDEX(Recettes!$A$2:$T$5000,$B473,K$1)),"")</f>
        <v/>
      </c>
      <c r="L473" s="81" t="str" cm="1">
        <f t="array" aca="1" ref="L473" ca="1">IF(AND($A473&lt;&gt;"",$A473&lt;&gt;"fin"),IF(INDEX(Recettes!$A$2:$T$5000,$B473,L$1)="","",INDEX(Recettes!$A$2:$T$5000,$B473,L$1)),"")</f>
        <v/>
      </c>
      <c r="M473" s="81" t="str" cm="1">
        <f t="array" aca="1" ref="M473" ca="1">IF(AND($A473&lt;&gt;"",$A473&lt;&gt;"fin"),IF(INDEX(Recettes!$A$2:$T$5000,$B473,M$1)="","",INDEX(Recettes!$A$2:$T$5000,$B473,M$1)),"")</f>
        <v/>
      </c>
      <c r="N473" s="81" t="str" cm="1">
        <f t="array" aca="1" ref="N473" ca="1">IF(AND($A473&lt;&gt;"",$A473&lt;&gt;"fin"),IF(INDEX(Recettes!$A$2:$T$5000,$B473,N$1)="","",INDEX(Recettes!$A$2:$T$5000,$B473,N$1)),"")</f>
        <v/>
      </c>
      <c r="O473" s="81" t="str" cm="1">
        <f t="array" aca="1" ref="O473" ca="1">IF(AND($A473&lt;&gt;"",$A473&lt;&gt;"fin"),IF(INDEX(Recettes!$A$2:$T$5000,$B473,O$1)="","",INDEX(Recettes!$A$2:$T$5000,$B473,O$1)),"")</f>
        <v/>
      </c>
      <c r="P473" s="81" t="str" cm="1">
        <f t="array" aca="1" ref="P473" ca="1">IF(AND($A473&lt;&gt;"",$A473&lt;&gt;"fin"),IF(INDEX(Recettes!$A$2:$T$5000,$B473,P$1)="","",INDEX(Recettes!$A$2:$T$5000,$B473,P$1)),"")</f>
        <v/>
      </c>
      <c r="Q473" s="81" t="str" cm="1">
        <f t="array" aca="1" ref="Q473" ca="1">IF(AND($A473&lt;&gt;"",$A473&lt;&gt;"fin"),IF(INDEX(Recettes!$A$2:$T$5000,$B473,Q$1)="","",INDEX(Recettes!$A$2:$T$5000,$B473,Q$1)),"")</f>
        <v/>
      </c>
      <c r="R473" s="81" t="str" cm="1">
        <f t="array" aca="1" ref="R473" ca="1">IF(AND($A473&lt;&gt;"",$A473&lt;&gt;"fin"),IF(INDEX(Recettes!$A$2:$T$5000,$B473,R$1)="","",INDEX(Recettes!$A$2:$T$5000,$B473,R$1)),"")</f>
        <v/>
      </c>
      <c r="S473" s="81" t="str" cm="1">
        <f t="array" aca="1" ref="S473" ca="1">IF(AND($A473&lt;&gt;"",$A473&lt;&gt;"fin"),IF(INDEX(Recettes!$A$2:$T$5000,$B473,S$1)="","",INDEX(Recettes!$A$2:$T$5000,$B473,S$1)),"")</f>
        <v/>
      </c>
      <c r="T473" s="81" t="str" cm="1">
        <f t="array" aca="1" ref="T473" ca="1">IF(AND($A473&lt;&gt;"",$A473&lt;&gt;"fin"),IF(INDEX(Recettes!$A$2:$T$5000,$B473,T$1)="","",INDEX(Recettes!$A$2:$T$5000,$B473,T$1)),"")</f>
        <v/>
      </c>
    </row>
    <row r="474" spans="1:20" x14ac:dyDescent="0.25">
      <c r="A474" t="str">
        <f ca="1">IF(OR(A473="",A473="fin"),"",IF(ISNA(MATCH($F$3,OFFSET(Recettes!$F$2:$F$5000,B473,0),0)),"fin",MATCH($F$3,OFFSET(Recettes!$F$2:$F$5000,B473,0),0)))</f>
        <v/>
      </c>
      <c r="B474" t="str">
        <f t="shared" ca="1" si="7"/>
        <v/>
      </c>
      <c r="D474" s="79" t="str" cm="1">
        <f t="array" aca="1" ref="D474" ca="1">IF(AND($A474&lt;&gt;"",$A474&lt;&gt;"fin"),IF(INDEX(Recettes!$A$2:$O$5000,$B474,D$1)="","",INDEX(Recettes!$A$2:$O$5000,$B474,D$1)),"")</f>
        <v/>
      </c>
      <c r="E474" t="str" cm="1">
        <f t="array" aca="1" ref="E474" ca="1">IF(AND($A474&lt;&gt;"",$A474&lt;&gt;"fin"),IF(INDEX(Recettes!$A$2:$O$5000,$B474,E$1)="","",INDEX(Recettes!$A$2:$O$5000,$B474,E$1)),"")</f>
        <v/>
      </c>
      <c r="F474" t="str" cm="1">
        <f t="array" aca="1" ref="F474" ca="1">IF(AND($A474&lt;&gt;"",$A474&lt;&gt;"fin"),IF(INDEX(Recettes!$A$2:$O$5000,$B474,F$1)="","",INDEX(Recettes!$A$2:$O$5000,$B474,F$1)),"")</f>
        <v/>
      </c>
      <c r="G474" s="13" t="str" cm="1">
        <f t="array" aca="1" ref="G474" ca="1">IF(AND($A474&lt;&gt;"",$A474&lt;&gt;"fin"),IF(INDEX(Recettes!$A$2:$O$5000,$B474,G$1)="","",INDEX(Recettes!$A$2:$O$5000,$B474,G$1)),"")</f>
        <v/>
      </c>
      <c r="H474" s="11" t="str" cm="1">
        <f t="array" aca="1" ref="H474" ca="1">IF(AND($A474&lt;&gt;"",$A474&lt;&gt;"fin"),IF(INDEX(Recettes!$A$2:$O$5000,$B474,H$1)="","",INDEX(Recettes!$A$2:$O$5000,$B474,H$1)),"")</f>
        <v/>
      </c>
      <c r="I474" t="str" cm="1">
        <f t="array" aca="1" ref="I474" ca="1">IF(AND($A474&lt;&gt;"",$A474&lt;&gt;"fin"),IF(INDEX(Recettes!$A$2:$O$5000,$B474,I$1)="","",INDEX(Recettes!$A$2:$O$5000,$B474,I$1)),"")</f>
        <v/>
      </c>
      <c r="J474" s="81" t="str" cm="1">
        <f t="array" aca="1" ref="J474" ca="1">IF(AND($A474&lt;&gt;"",$A474&lt;&gt;"fin"),IF(INDEX(Recettes!$A$2:$O$5000,$B474,J$1)="","",INDEX(Recettes!$A$2:$O$5000,$B474,J$1)),"")</f>
        <v/>
      </c>
      <c r="K474" s="81" t="str" cm="1">
        <f t="array" aca="1" ref="K474" ca="1">IF(AND($A474&lt;&gt;"",$A474&lt;&gt;"fin"),IF(INDEX(Recettes!$A$2:$T$5000,$B474,K$1)="","",INDEX(Recettes!$A$2:$T$5000,$B474,K$1)),"")</f>
        <v/>
      </c>
      <c r="L474" s="81" t="str" cm="1">
        <f t="array" aca="1" ref="L474" ca="1">IF(AND($A474&lt;&gt;"",$A474&lt;&gt;"fin"),IF(INDEX(Recettes!$A$2:$T$5000,$B474,L$1)="","",INDEX(Recettes!$A$2:$T$5000,$B474,L$1)),"")</f>
        <v/>
      </c>
      <c r="M474" s="81" t="str" cm="1">
        <f t="array" aca="1" ref="M474" ca="1">IF(AND($A474&lt;&gt;"",$A474&lt;&gt;"fin"),IF(INDEX(Recettes!$A$2:$T$5000,$B474,M$1)="","",INDEX(Recettes!$A$2:$T$5000,$B474,M$1)),"")</f>
        <v/>
      </c>
      <c r="N474" s="81" t="str" cm="1">
        <f t="array" aca="1" ref="N474" ca="1">IF(AND($A474&lt;&gt;"",$A474&lt;&gt;"fin"),IF(INDEX(Recettes!$A$2:$T$5000,$B474,N$1)="","",INDEX(Recettes!$A$2:$T$5000,$B474,N$1)),"")</f>
        <v/>
      </c>
      <c r="O474" s="81" t="str" cm="1">
        <f t="array" aca="1" ref="O474" ca="1">IF(AND($A474&lt;&gt;"",$A474&lt;&gt;"fin"),IF(INDEX(Recettes!$A$2:$T$5000,$B474,O$1)="","",INDEX(Recettes!$A$2:$T$5000,$B474,O$1)),"")</f>
        <v/>
      </c>
      <c r="P474" s="81" t="str" cm="1">
        <f t="array" aca="1" ref="P474" ca="1">IF(AND($A474&lt;&gt;"",$A474&lt;&gt;"fin"),IF(INDEX(Recettes!$A$2:$T$5000,$B474,P$1)="","",INDEX(Recettes!$A$2:$T$5000,$B474,P$1)),"")</f>
        <v/>
      </c>
      <c r="Q474" s="81" t="str" cm="1">
        <f t="array" aca="1" ref="Q474" ca="1">IF(AND($A474&lt;&gt;"",$A474&lt;&gt;"fin"),IF(INDEX(Recettes!$A$2:$T$5000,$B474,Q$1)="","",INDEX(Recettes!$A$2:$T$5000,$B474,Q$1)),"")</f>
        <v/>
      </c>
      <c r="R474" s="81" t="str" cm="1">
        <f t="array" aca="1" ref="R474" ca="1">IF(AND($A474&lt;&gt;"",$A474&lt;&gt;"fin"),IF(INDEX(Recettes!$A$2:$T$5000,$B474,R$1)="","",INDEX(Recettes!$A$2:$T$5000,$B474,R$1)),"")</f>
        <v/>
      </c>
      <c r="S474" s="81" t="str" cm="1">
        <f t="array" aca="1" ref="S474" ca="1">IF(AND($A474&lt;&gt;"",$A474&lt;&gt;"fin"),IF(INDEX(Recettes!$A$2:$T$5000,$B474,S$1)="","",INDEX(Recettes!$A$2:$T$5000,$B474,S$1)),"")</f>
        <v/>
      </c>
      <c r="T474" s="81" t="str" cm="1">
        <f t="array" aca="1" ref="T474" ca="1">IF(AND($A474&lt;&gt;"",$A474&lt;&gt;"fin"),IF(INDEX(Recettes!$A$2:$T$5000,$B474,T$1)="","",INDEX(Recettes!$A$2:$T$5000,$B474,T$1)),"")</f>
        <v/>
      </c>
    </row>
    <row r="475" spans="1:20" x14ac:dyDescent="0.25">
      <c r="A475" t="str">
        <f ca="1">IF(OR(A474="",A474="fin"),"",IF(ISNA(MATCH($F$3,OFFSET(Recettes!$F$2:$F$5000,B474,0),0)),"fin",MATCH($F$3,OFFSET(Recettes!$F$2:$F$5000,B474,0),0)))</f>
        <v/>
      </c>
      <c r="B475" t="str">
        <f t="shared" ca="1" si="7"/>
        <v/>
      </c>
      <c r="D475" s="79" t="str" cm="1">
        <f t="array" aca="1" ref="D475" ca="1">IF(AND($A475&lt;&gt;"",$A475&lt;&gt;"fin"),IF(INDEX(Recettes!$A$2:$O$5000,$B475,D$1)="","",INDEX(Recettes!$A$2:$O$5000,$B475,D$1)),"")</f>
        <v/>
      </c>
      <c r="E475" t="str" cm="1">
        <f t="array" aca="1" ref="E475" ca="1">IF(AND($A475&lt;&gt;"",$A475&lt;&gt;"fin"),IF(INDEX(Recettes!$A$2:$O$5000,$B475,E$1)="","",INDEX(Recettes!$A$2:$O$5000,$B475,E$1)),"")</f>
        <v/>
      </c>
      <c r="F475" t="str" cm="1">
        <f t="array" aca="1" ref="F475" ca="1">IF(AND($A475&lt;&gt;"",$A475&lt;&gt;"fin"),IF(INDEX(Recettes!$A$2:$O$5000,$B475,F$1)="","",INDEX(Recettes!$A$2:$O$5000,$B475,F$1)),"")</f>
        <v/>
      </c>
      <c r="G475" s="13" t="str" cm="1">
        <f t="array" aca="1" ref="G475" ca="1">IF(AND($A475&lt;&gt;"",$A475&lt;&gt;"fin"),IF(INDEX(Recettes!$A$2:$O$5000,$B475,G$1)="","",INDEX(Recettes!$A$2:$O$5000,$B475,G$1)),"")</f>
        <v/>
      </c>
      <c r="H475" s="11" t="str" cm="1">
        <f t="array" aca="1" ref="H475" ca="1">IF(AND($A475&lt;&gt;"",$A475&lt;&gt;"fin"),IF(INDEX(Recettes!$A$2:$O$5000,$B475,H$1)="","",INDEX(Recettes!$A$2:$O$5000,$B475,H$1)),"")</f>
        <v/>
      </c>
      <c r="I475" t="str" cm="1">
        <f t="array" aca="1" ref="I475" ca="1">IF(AND($A475&lt;&gt;"",$A475&lt;&gt;"fin"),IF(INDEX(Recettes!$A$2:$O$5000,$B475,I$1)="","",INDEX(Recettes!$A$2:$O$5000,$B475,I$1)),"")</f>
        <v/>
      </c>
      <c r="J475" s="81" t="str" cm="1">
        <f t="array" aca="1" ref="J475" ca="1">IF(AND($A475&lt;&gt;"",$A475&lt;&gt;"fin"),IF(INDEX(Recettes!$A$2:$O$5000,$B475,J$1)="","",INDEX(Recettes!$A$2:$O$5000,$B475,J$1)),"")</f>
        <v/>
      </c>
      <c r="K475" s="81" t="str" cm="1">
        <f t="array" aca="1" ref="K475" ca="1">IF(AND($A475&lt;&gt;"",$A475&lt;&gt;"fin"),IF(INDEX(Recettes!$A$2:$T$5000,$B475,K$1)="","",INDEX(Recettes!$A$2:$T$5000,$B475,K$1)),"")</f>
        <v/>
      </c>
      <c r="L475" s="81" t="str" cm="1">
        <f t="array" aca="1" ref="L475" ca="1">IF(AND($A475&lt;&gt;"",$A475&lt;&gt;"fin"),IF(INDEX(Recettes!$A$2:$T$5000,$B475,L$1)="","",INDEX(Recettes!$A$2:$T$5000,$B475,L$1)),"")</f>
        <v/>
      </c>
      <c r="M475" s="81" t="str" cm="1">
        <f t="array" aca="1" ref="M475" ca="1">IF(AND($A475&lt;&gt;"",$A475&lt;&gt;"fin"),IF(INDEX(Recettes!$A$2:$T$5000,$B475,M$1)="","",INDEX(Recettes!$A$2:$T$5000,$B475,M$1)),"")</f>
        <v/>
      </c>
      <c r="N475" s="81" t="str" cm="1">
        <f t="array" aca="1" ref="N475" ca="1">IF(AND($A475&lt;&gt;"",$A475&lt;&gt;"fin"),IF(INDEX(Recettes!$A$2:$T$5000,$B475,N$1)="","",INDEX(Recettes!$A$2:$T$5000,$B475,N$1)),"")</f>
        <v/>
      </c>
      <c r="O475" s="81" t="str" cm="1">
        <f t="array" aca="1" ref="O475" ca="1">IF(AND($A475&lt;&gt;"",$A475&lt;&gt;"fin"),IF(INDEX(Recettes!$A$2:$T$5000,$B475,O$1)="","",INDEX(Recettes!$A$2:$T$5000,$B475,O$1)),"")</f>
        <v/>
      </c>
      <c r="P475" s="81" t="str" cm="1">
        <f t="array" aca="1" ref="P475" ca="1">IF(AND($A475&lt;&gt;"",$A475&lt;&gt;"fin"),IF(INDEX(Recettes!$A$2:$T$5000,$B475,P$1)="","",INDEX(Recettes!$A$2:$T$5000,$B475,P$1)),"")</f>
        <v/>
      </c>
      <c r="Q475" s="81" t="str" cm="1">
        <f t="array" aca="1" ref="Q475" ca="1">IF(AND($A475&lt;&gt;"",$A475&lt;&gt;"fin"),IF(INDEX(Recettes!$A$2:$T$5000,$B475,Q$1)="","",INDEX(Recettes!$A$2:$T$5000,$B475,Q$1)),"")</f>
        <v/>
      </c>
      <c r="R475" s="81" t="str" cm="1">
        <f t="array" aca="1" ref="R475" ca="1">IF(AND($A475&lt;&gt;"",$A475&lt;&gt;"fin"),IF(INDEX(Recettes!$A$2:$T$5000,$B475,R$1)="","",INDEX(Recettes!$A$2:$T$5000,$B475,R$1)),"")</f>
        <v/>
      </c>
      <c r="S475" s="81" t="str" cm="1">
        <f t="array" aca="1" ref="S475" ca="1">IF(AND($A475&lt;&gt;"",$A475&lt;&gt;"fin"),IF(INDEX(Recettes!$A$2:$T$5000,$B475,S$1)="","",INDEX(Recettes!$A$2:$T$5000,$B475,S$1)),"")</f>
        <v/>
      </c>
      <c r="T475" s="81" t="str" cm="1">
        <f t="array" aca="1" ref="T475" ca="1">IF(AND($A475&lt;&gt;"",$A475&lt;&gt;"fin"),IF(INDEX(Recettes!$A$2:$T$5000,$B475,T$1)="","",INDEX(Recettes!$A$2:$T$5000,$B475,T$1)),"")</f>
        <v/>
      </c>
    </row>
    <row r="476" spans="1:20" x14ac:dyDescent="0.25">
      <c r="A476" t="str">
        <f ca="1">IF(OR(A475="",A475="fin"),"",IF(ISNA(MATCH($F$3,OFFSET(Recettes!$F$2:$F$5000,B475,0),0)),"fin",MATCH($F$3,OFFSET(Recettes!$F$2:$F$5000,B475,0),0)))</f>
        <v/>
      </c>
      <c r="B476" t="str">
        <f t="shared" ca="1" si="7"/>
        <v/>
      </c>
      <c r="D476" s="79" t="str" cm="1">
        <f t="array" aca="1" ref="D476" ca="1">IF(AND($A476&lt;&gt;"",$A476&lt;&gt;"fin"),IF(INDEX(Recettes!$A$2:$O$5000,$B476,D$1)="","",INDEX(Recettes!$A$2:$O$5000,$B476,D$1)),"")</f>
        <v/>
      </c>
      <c r="E476" t="str" cm="1">
        <f t="array" aca="1" ref="E476" ca="1">IF(AND($A476&lt;&gt;"",$A476&lt;&gt;"fin"),IF(INDEX(Recettes!$A$2:$O$5000,$B476,E$1)="","",INDEX(Recettes!$A$2:$O$5000,$B476,E$1)),"")</f>
        <v/>
      </c>
      <c r="F476" t="str" cm="1">
        <f t="array" aca="1" ref="F476" ca="1">IF(AND($A476&lt;&gt;"",$A476&lt;&gt;"fin"),IF(INDEX(Recettes!$A$2:$O$5000,$B476,F$1)="","",INDEX(Recettes!$A$2:$O$5000,$B476,F$1)),"")</f>
        <v/>
      </c>
      <c r="G476" s="13" t="str" cm="1">
        <f t="array" aca="1" ref="G476" ca="1">IF(AND($A476&lt;&gt;"",$A476&lt;&gt;"fin"),IF(INDEX(Recettes!$A$2:$O$5000,$B476,G$1)="","",INDEX(Recettes!$A$2:$O$5000,$B476,G$1)),"")</f>
        <v/>
      </c>
      <c r="H476" s="11" t="str" cm="1">
        <f t="array" aca="1" ref="H476" ca="1">IF(AND($A476&lt;&gt;"",$A476&lt;&gt;"fin"),IF(INDEX(Recettes!$A$2:$O$5000,$B476,H$1)="","",INDEX(Recettes!$A$2:$O$5000,$B476,H$1)),"")</f>
        <v/>
      </c>
      <c r="I476" t="str" cm="1">
        <f t="array" aca="1" ref="I476" ca="1">IF(AND($A476&lt;&gt;"",$A476&lt;&gt;"fin"),IF(INDEX(Recettes!$A$2:$O$5000,$B476,I$1)="","",INDEX(Recettes!$A$2:$O$5000,$B476,I$1)),"")</f>
        <v/>
      </c>
      <c r="J476" s="81" t="str" cm="1">
        <f t="array" aca="1" ref="J476" ca="1">IF(AND($A476&lt;&gt;"",$A476&lt;&gt;"fin"),IF(INDEX(Recettes!$A$2:$O$5000,$B476,J$1)="","",INDEX(Recettes!$A$2:$O$5000,$B476,J$1)),"")</f>
        <v/>
      </c>
      <c r="K476" s="81" t="str" cm="1">
        <f t="array" aca="1" ref="K476" ca="1">IF(AND($A476&lt;&gt;"",$A476&lt;&gt;"fin"),IF(INDEX(Recettes!$A$2:$T$5000,$B476,K$1)="","",INDEX(Recettes!$A$2:$T$5000,$B476,K$1)),"")</f>
        <v/>
      </c>
      <c r="L476" s="81" t="str" cm="1">
        <f t="array" aca="1" ref="L476" ca="1">IF(AND($A476&lt;&gt;"",$A476&lt;&gt;"fin"),IF(INDEX(Recettes!$A$2:$T$5000,$B476,L$1)="","",INDEX(Recettes!$A$2:$T$5000,$B476,L$1)),"")</f>
        <v/>
      </c>
      <c r="M476" s="81" t="str" cm="1">
        <f t="array" aca="1" ref="M476" ca="1">IF(AND($A476&lt;&gt;"",$A476&lt;&gt;"fin"),IF(INDEX(Recettes!$A$2:$T$5000,$B476,M$1)="","",INDEX(Recettes!$A$2:$T$5000,$B476,M$1)),"")</f>
        <v/>
      </c>
      <c r="N476" s="81" t="str" cm="1">
        <f t="array" aca="1" ref="N476" ca="1">IF(AND($A476&lt;&gt;"",$A476&lt;&gt;"fin"),IF(INDEX(Recettes!$A$2:$T$5000,$B476,N$1)="","",INDEX(Recettes!$A$2:$T$5000,$B476,N$1)),"")</f>
        <v/>
      </c>
      <c r="O476" s="81" t="str" cm="1">
        <f t="array" aca="1" ref="O476" ca="1">IF(AND($A476&lt;&gt;"",$A476&lt;&gt;"fin"),IF(INDEX(Recettes!$A$2:$T$5000,$B476,O$1)="","",INDEX(Recettes!$A$2:$T$5000,$B476,O$1)),"")</f>
        <v/>
      </c>
      <c r="P476" s="81" t="str" cm="1">
        <f t="array" aca="1" ref="P476" ca="1">IF(AND($A476&lt;&gt;"",$A476&lt;&gt;"fin"),IF(INDEX(Recettes!$A$2:$T$5000,$B476,P$1)="","",INDEX(Recettes!$A$2:$T$5000,$B476,P$1)),"")</f>
        <v/>
      </c>
      <c r="Q476" s="81" t="str" cm="1">
        <f t="array" aca="1" ref="Q476" ca="1">IF(AND($A476&lt;&gt;"",$A476&lt;&gt;"fin"),IF(INDEX(Recettes!$A$2:$T$5000,$B476,Q$1)="","",INDEX(Recettes!$A$2:$T$5000,$B476,Q$1)),"")</f>
        <v/>
      </c>
      <c r="R476" s="81" t="str" cm="1">
        <f t="array" aca="1" ref="R476" ca="1">IF(AND($A476&lt;&gt;"",$A476&lt;&gt;"fin"),IF(INDEX(Recettes!$A$2:$T$5000,$B476,R$1)="","",INDEX(Recettes!$A$2:$T$5000,$B476,R$1)),"")</f>
        <v/>
      </c>
      <c r="S476" s="81" t="str" cm="1">
        <f t="array" aca="1" ref="S476" ca="1">IF(AND($A476&lt;&gt;"",$A476&lt;&gt;"fin"),IF(INDEX(Recettes!$A$2:$T$5000,$B476,S$1)="","",INDEX(Recettes!$A$2:$T$5000,$B476,S$1)),"")</f>
        <v/>
      </c>
      <c r="T476" s="81" t="str" cm="1">
        <f t="array" aca="1" ref="T476" ca="1">IF(AND($A476&lt;&gt;"",$A476&lt;&gt;"fin"),IF(INDEX(Recettes!$A$2:$T$5000,$B476,T$1)="","",INDEX(Recettes!$A$2:$T$5000,$B476,T$1)),"")</f>
        <v/>
      </c>
    </row>
    <row r="477" spans="1:20" x14ac:dyDescent="0.25">
      <c r="A477" t="str">
        <f ca="1">IF(OR(A476="",A476="fin"),"",IF(ISNA(MATCH($F$3,OFFSET(Recettes!$F$2:$F$5000,B476,0),0)),"fin",MATCH($F$3,OFFSET(Recettes!$F$2:$F$5000,B476,0),0)))</f>
        <v/>
      </c>
      <c r="B477" t="str">
        <f t="shared" ca="1" si="7"/>
        <v/>
      </c>
      <c r="D477" s="79" t="str" cm="1">
        <f t="array" aca="1" ref="D477" ca="1">IF(AND($A477&lt;&gt;"",$A477&lt;&gt;"fin"),IF(INDEX(Recettes!$A$2:$O$5000,$B477,D$1)="","",INDEX(Recettes!$A$2:$O$5000,$B477,D$1)),"")</f>
        <v/>
      </c>
      <c r="E477" t="str" cm="1">
        <f t="array" aca="1" ref="E477" ca="1">IF(AND($A477&lt;&gt;"",$A477&lt;&gt;"fin"),IF(INDEX(Recettes!$A$2:$O$5000,$B477,E$1)="","",INDEX(Recettes!$A$2:$O$5000,$B477,E$1)),"")</f>
        <v/>
      </c>
      <c r="F477" t="str" cm="1">
        <f t="array" aca="1" ref="F477" ca="1">IF(AND($A477&lt;&gt;"",$A477&lt;&gt;"fin"),IF(INDEX(Recettes!$A$2:$O$5000,$B477,F$1)="","",INDEX(Recettes!$A$2:$O$5000,$B477,F$1)),"")</f>
        <v/>
      </c>
      <c r="G477" s="13" t="str" cm="1">
        <f t="array" aca="1" ref="G477" ca="1">IF(AND($A477&lt;&gt;"",$A477&lt;&gt;"fin"),IF(INDEX(Recettes!$A$2:$O$5000,$B477,G$1)="","",INDEX(Recettes!$A$2:$O$5000,$B477,G$1)),"")</f>
        <v/>
      </c>
      <c r="H477" s="11" t="str" cm="1">
        <f t="array" aca="1" ref="H477" ca="1">IF(AND($A477&lt;&gt;"",$A477&lt;&gt;"fin"),IF(INDEX(Recettes!$A$2:$O$5000,$B477,H$1)="","",INDEX(Recettes!$A$2:$O$5000,$B477,H$1)),"")</f>
        <v/>
      </c>
      <c r="I477" t="str" cm="1">
        <f t="array" aca="1" ref="I477" ca="1">IF(AND($A477&lt;&gt;"",$A477&lt;&gt;"fin"),IF(INDEX(Recettes!$A$2:$O$5000,$B477,I$1)="","",INDEX(Recettes!$A$2:$O$5000,$B477,I$1)),"")</f>
        <v/>
      </c>
      <c r="J477" s="81" t="str" cm="1">
        <f t="array" aca="1" ref="J477" ca="1">IF(AND($A477&lt;&gt;"",$A477&lt;&gt;"fin"),IF(INDEX(Recettes!$A$2:$O$5000,$B477,J$1)="","",INDEX(Recettes!$A$2:$O$5000,$B477,J$1)),"")</f>
        <v/>
      </c>
      <c r="K477" s="81" t="str" cm="1">
        <f t="array" aca="1" ref="K477" ca="1">IF(AND($A477&lt;&gt;"",$A477&lt;&gt;"fin"),IF(INDEX(Recettes!$A$2:$T$5000,$B477,K$1)="","",INDEX(Recettes!$A$2:$T$5000,$B477,K$1)),"")</f>
        <v/>
      </c>
      <c r="L477" s="81" t="str" cm="1">
        <f t="array" aca="1" ref="L477" ca="1">IF(AND($A477&lt;&gt;"",$A477&lt;&gt;"fin"),IF(INDEX(Recettes!$A$2:$T$5000,$B477,L$1)="","",INDEX(Recettes!$A$2:$T$5000,$B477,L$1)),"")</f>
        <v/>
      </c>
      <c r="M477" s="81" t="str" cm="1">
        <f t="array" aca="1" ref="M477" ca="1">IF(AND($A477&lt;&gt;"",$A477&lt;&gt;"fin"),IF(INDEX(Recettes!$A$2:$T$5000,$B477,M$1)="","",INDEX(Recettes!$A$2:$T$5000,$B477,M$1)),"")</f>
        <v/>
      </c>
      <c r="N477" s="81" t="str" cm="1">
        <f t="array" aca="1" ref="N477" ca="1">IF(AND($A477&lt;&gt;"",$A477&lt;&gt;"fin"),IF(INDEX(Recettes!$A$2:$T$5000,$B477,N$1)="","",INDEX(Recettes!$A$2:$T$5000,$B477,N$1)),"")</f>
        <v/>
      </c>
      <c r="O477" s="81" t="str" cm="1">
        <f t="array" aca="1" ref="O477" ca="1">IF(AND($A477&lt;&gt;"",$A477&lt;&gt;"fin"),IF(INDEX(Recettes!$A$2:$T$5000,$B477,O$1)="","",INDEX(Recettes!$A$2:$T$5000,$B477,O$1)),"")</f>
        <v/>
      </c>
      <c r="P477" s="81" t="str" cm="1">
        <f t="array" aca="1" ref="P477" ca="1">IF(AND($A477&lt;&gt;"",$A477&lt;&gt;"fin"),IF(INDEX(Recettes!$A$2:$T$5000,$B477,P$1)="","",INDEX(Recettes!$A$2:$T$5000,$B477,P$1)),"")</f>
        <v/>
      </c>
      <c r="Q477" s="81" t="str" cm="1">
        <f t="array" aca="1" ref="Q477" ca="1">IF(AND($A477&lt;&gt;"",$A477&lt;&gt;"fin"),IF(INDEX(Recettes!$A$2:$T$5000,$B477,Q$1)="","",INDEX(Recettes!$A$2:$T$5000,$B477,Q$1)),"")</f>
        <v/>
      </c>
      <c r="R477" s="81" t="str" cm="1">
        <f t="array" aca="1" ref="R477" ca="1">IF(AND($A477&lt;&gt;"",$A477&lt;&gt;"fin"),IF(INDEX(Recettes!$A$2:$T$5000,$B477,R$1)="","",INDEX(Recettes!$A$2:$T$5000,$B477,R$1)),"")</f>
        <v/>
      </c>
      <c r="S477" s="81" t="str" cm="1">
        <f t="array" aca="1" ref="S477" ca="1">IF(AND($A477&lt;&gt;"",$A477&lt;&gt;"fin"),IF(INDEX(Recettes!$A$2:$T$5000,$B477,S$1)="","",INDEX(Recettes!$A$2:$T$5000,$B477,S$1)),"")</f>
        <v/>
      </c>
      <c r="T477" s="81" t="str" cm="1">
        <f t="array" aca="1" ref="T477" ca="1">IF(AND($A477&lt;&gt;"",$A477&lt;&gt;"fin"),IF(INDEX(Recettes!$A$2:$T$5000,$B477,T$1)="","",INDEX(Recettes!$A$2:$T$5000,$B477,T$1)),"")</f>
        <v/>
      </c>
    </row>
    <row r="478" spans="1:20" x14ac:dyDescent="0.25">
      <c r="A478" t="str">
        <f ca="1">IF(OR(A477="",A477="fin"),"",IF(ISNA(MATCH($F$3,OFFSET(Recettes!$F$2:$F$5000,B477,0),0)),"fin",MATCH($F$3,OFFSET(Recettes!$F$2:$F$5000,B477,0),0)))</f>
        <v/>
      </c>
      <c r="B478" t="str">
        <f t="shared" ca="1" si="7"/>
        <v/>
      </c>
      <c r="D478" s="79" t="str" cm="1">
        <f t="array" aca="1" ref="D478" ca="1">IF(AND($A478&lt;&gt;"",$A478&lt;&gt;"fin"),IF(INDEX(Recettes!$A$2:$O$5000,$B478,D$1)="","",INDEX(Recettes!$A$2:$O$5000,$B478,D$1)),"")</f>
        <v/>
      </c>
      <c r="E478" t="str" cm="1">
        <f t="array" aca="1" ref="E478" ca="1">IF(AND($A478&lt;&gt;"",$A478&lt;&gt;"fin"),IF(INDEX(Recettes!$A$2:$O$5000,$B478,E$1)="","",INDEX(Recettes!$A$2:$O$5000,$B478,E$1)),"")</f>
        <v/>
      </c>
      <c r="F478" t="str" cm="1">
        <f t="array" aca="1" ref="F478" ca="1">IF(AND($A478&lt;&gt;"",$A478&lt;&gt;"fin"),IF(INDEX(Recettes!$A$2:$O$5000,$B478,F$1)="","",INDEX(Recettes!$A$2:$O$5000,$B478,F$1)),"")</f>
        <v/>
      </c>
      <c r="G478" s="13" t="str" cm="1">
        <f t="array" aca="1" ref="G478" ca="1">IF(AND($A478&lt;&gt;"",$A478&lt;&gt;"fin"),IF(INDEX(Recettes!$A$2:$O$5000,$B478,G$1)="","",INDEX(Recettes!$A$2:$O$5000,$B478,G$1)),"")</f>
        <v/>
      </c>
      <c r="H478" s="11" t="str" cm="1">
        <f t="array" aca="1" ref="H478" ca="1">IF(AND($A478&lt;&gt;"",$A478&lt;&gt;"fin"),IF(INDEX(Recettes!$A$2:$O$5000,$B478,H$1)="","",INDEX(Recettes!$A$2:$O$5000,$B478,H$1)),"")</f>
        <v/>
      </c>
      <c r="I478" t="str" cm="1">
        <f t="array" aca="1" ref="I478" ca="1">IF(AND($A478&lt;&gt;"",$A478&lt;&gt;"fin"),IF(INDEX(Recettes!$A$2:$O$5000,$B478,I$1)="","",INDEX(Recettes!$A$2:$O$5000,$B478,I$1)),"")</f>
        <v/>
      </c>
      <c r="J478" s="81" t="str" cm="1">
        <f t="array" aca="1" ref="J478" ca="1">IF(AND($A478&lt;&gt;"",$A478&lt;&gt;"fin"),IF(INDEX(Recettes!$A$2:$O$5000,$B478,J$1)="","",INDEX(Recettes!$A$2:$O$5000,$B478,J$1)),"")</f>
        <v/>
      </c>
      <c r="K478" s="81" t="str" cm="1">
        <f t="array" aca="1" ref="K478" ca="1">IF(AND($A478&lt;&gt;"",$A478&lt;&gt;"fin"),IF(INDEX(Recettes!$A$2:$T$5000,$B478,K$1)="","",INDEX(Recettes!$A$2:$T$5000,$B478,K$1)),"")</f>
        <v/>
      </c>
      <c r="L478" s="81" t="str" cm="1">
        <f t="array" aca="1" ref="L478" ca="1">IF(AND($A478&lt;&gt;"",$A478&lt;&gt;"fin"),IF(INDEX(Recettes!$A$2:$T$5000,$B478,L$1)="","",INDEX(Recettes!$A$2:$T$5000,$B478,L$1)),"")</f>
        <v/>
      </c>
      <c r="M478" s="81" t="str" cm="1">
        <f t="array" aca="1" ref="M478" ca="1">IF(AND($A478&lt;&gt;"",$A478&lt;&gt;"fin"),IF(INDEX(Recettes!$A$2:$T$5000,$B478,M$1)="","",INDEX(Recettes!$A$2:$T$5000,$B478,M$1)),"")</f>
        <v/>
      </c>
      <c r="N478" s="81" t="str" cm="1">
        <f t="array" aca="1" ref="N478" ca="1">IF(AND($A478&lt;&gt;"",$A478&lt;&gt;"fin"),IF(INDEX(Recettes!$A$2:$T$5000,$B478,N$1)="","",INDEX(Recettes!$A$2:$T$5000,$B478,N$1)),"")</f>
        <v/>
      </c>
      <c r="O478" s="81" t="str" cm="1">
        <f t="array" aca="1" ref="O478" ca="1">IF(AND($A478&lt;&gt;"",$A478&lt;&gt;"fin"),IF(INDEX(Recettes!$A$2:$T$5000,$B478,O$1)="","",INDEX(Recettes!$A$2:$T$5000,$B478,O$1)),"")</f>
        <v/>
      </c>
      <c r="P478" s="81" t="str" cm="1">
        <f t="array" aca="1" ref="P478" ca="1">IF(AND($A478&lt;&gt;"",$A478&lt;&gt;"fin"),IF(INDEX(Recettes!$A$2:$T$5000,$B478,P$1)="","",INDEX(Recettes!$A$2:$T$5000,$B478,P$1)),"")</f>
        <v/>
      </c>
      <c r="Q478" s="81" t="str" cm="1">
        <f t="array" aca="1" ref="Q478" ca="1">IF(AND($A478&lt;&gt;"",$A478&lt;&gt;"fin"),IF(INDEX(Recettes!$A$2:$T$5000,$B478,Q$1)="","",INDEX(Recettes!$A$2:$T$5000,$B478,Q$1)),"")</f>
        <v/>
      </c>
      <c r="R478" s="81" t="str" cm="1">
        <f t="array" aca="1" ref="R478" ca="1">IF(AND($A478&lt;&gt;"",$A478&lt;&gt;"fin"),IF(INDEX(Recettes!$A$2:$T$5000,$B478,R$1)="","",INDEX(Recettes!$A$2:$T$5000,$B478,R$1)),"")</f>
        <v/>
      </c>
      <c r="S478" s="81" t="str" cm="1">
        <f t="array" aca="1" ref="S478" ca="1">IF(AND($A478&lt;&gt;"",$A478&lt;&gt;"fin"),IF(INDEX(Recettes!$A$2:$T$5000,$B478,S$1)="","",INDEX(Recettes!$A$2:$T$5000,$B478,S$1)),"")</f>
        <v/>
      </c>
      <c r="T478" s="81" t="str" cm="1">
        <f t="array" aca="1" ref="T478" ca="1">IF(AND($A478&lt;&gt;"",$A478&lt;&gt;"fin"),IF(INDEX(Recettes!$A$2:$T$5000,$B478,T$1)="","",INDEX(Recettes!$A$2:$T$5000,$B478,T$1)),"")</f>
        <v/>
      </c>
    </row>
    <row r="479" spans="1:20" x14ac:dyDescent="0.25">
      <c r="A479" t="str">
        <f ca="1">IF(OR(A478="",A478="fin"),"",IF(ISNA(MATCH($F$3,OFFSET(Recettes!$F$2:$F$5000,B478,0),0)),"fin",MATCH($F$3,OFFSET(Recettes!$F$2:$F$5000,B478,0),0)))</f>
        <v/>
      </c>
      <c r="B479" t="str">
        <f t="shared" ca="1" si="7"/>
        <v/>
      </c>
      <c r="D479" s="79" t="str" cm="1">
        <f t="array" aca="1" ref="D479" ca="1">IF(AND($A479&lt;&gt;"",$A479&lt;&gt;"fin"),IF(INDEX(Recettes!$A$2:$O$5000,$B479,D$1)="","",INDEX(Recettes!$A$2:$O$5000,$B479,D$1)),"")</f>
        <v/>
      </c>
      <c r="E479" t="str" cm="1">
        <f t="array" aca="1" ref="E479" ca="1">IF(AND($A479&lt;&gt;"",$A479&lt;&gt;"fin"),IF(INDEX(Recettes!$A$2:$O$5000,$B479,E$1)="","",INDEX(Recettes!$A$2:$O$5000,$B479,E$1)),"")</f>
        <v/>
      </c>
      <c r="F479" t="str" cm="1">
        <f t="array" aca="1" ref="F479" ca="1">IF(AND($A479&lt;&gt;"",$A479&lt;&gt;"fin"),IF(INDEX(Recettes!$A$2:$O$5000,$B479,F$1)="","",INDEX(Recettes!$A$2:$O$5000,$B479,F$1)),"")</f>
        <v/>
      </c>
      <c r="G479" s="13" t="str" cm="1">
        <f t="array" aca="1" ref="G479" ca="1">IF(AND($A479&lt;&gt;"",$A479&lt;&gt;"fin"),IF(INDEX(Recettes!$A$2:$O$5000,$B479,G$1)="","",INDEX(Recettes!$A$2:$O$5000,$B479,G$1)),"")</f>
        <v/>
      </c>
      <c r="H479" s="11" t="str" cm="1">
        <f t="array" aca="1" ref="H479" ca="1">IF(AND($A479&lt;&gt;"",$A479&lt;&gt;"fin"),IF(INDEX(Recettes!$A$2:$O$5000,$B479,H$1)="","",INDEX(Recettes!$A$2:$O$5000,$B479,H$1)),"")</f>
        <v/>
      </c>
      <c r="I479" t="str" cm="1">
        <f t="array" aca="1" ref="I479" ca="1">IF(AND($A479&lt;&gt;"",$A479&lt;&gt;"fin"),IF(INDEX(Recettes!$A$2:$O$5000,$B479,I$1)="","",INDEX(Recettes!$A$2:$O$5000,$B479,I$1)),"")</f>
        <v/>
      </c>
      <c r="J479" s="81" t="str" cm="1">
        <f t="array" aca="1" ref="J479" ca="1">IF(AND($A479&lt;&gt;"",$A479&lt;&gt;"fin"),IF(INDEX(Recettes!$A$2:$O$5000,$B479,J$1)="","",INDEX(Recettes!$A$2:$O$5000,$B479,J$1)),"")</f>
        <v/>
      </c>
      <c r="K479" s="81" t="str" cm="1">
        <f t="array" aca="1" ref="K479" ca="1">IF(AND($A479&lt;&gt;"",$A479&lt;&gt;"fin"),IF(INDEX(Recettes!$A$2:$T$5000,$B479,K$1)="","",INDEX(Recettes!$A$2:$T$5000,$B479,K$1)),"")</f>
        <v/>
      </c>
      <c r="L479" s="81" t="str" cm="1">
        <f t="array" aca="1" ref="L479" ca="1">IF(AND($A479&lt;&gt;"",$A479&lt;&gt;"fin"),IF(INDEX(Recettes!$A$2:$T$5000,$B479,L$1)="","",INDEX(Recettes!$A$2:$T$5000,$B479,L$1)),"")</f>
        <v/>
      </c>
      <c r="M479" s="81" t="str" cm="1">
        <f t="array" aca="1" ref="M479" ca="1">IF(AND($A479&lt;&gt;"",$A479&lt;&gt;"fin"),IF(INDEX(Recettes!$A$2:$T$5000,$B479,M$1)="","",INDEX(Recettes!$A$2:$T$5000,$B479,M$1)),"")</f>
        <v/>
      </c>
      <c r="N479" s="81" t="str" cm="1">
        <f t="array" aca="1" ref="N479" ca="1">IF(AND($A479&lt;&gt;"",$A479&lt;&gt;"fin"),IF(INDEX(Recettes!$A$2:$T$5000,$B479,N$1)="","",INDEX(Recettes!$A$2:$T$5000,$B479,N$1)),"")</f>
        <v/>
      </c>
      <c r="O479" s="81" t="str" cm="1">
        <f t="array" aca="1" ref="O479" ca="1">IF(AND($A479&lt;&gt;"",$A479&lt;&gt;"fin"),IF(INDEX(Recettes!$A$2:$T$5000,$B479,O$1)="","",INDEX(Recettes!$A$2:$T$5000,$B479,O$1)),"")</f>
        <v/>
      </c>
      <c r="P479" s="81" t="str" cm="1">
        <f t="array" aca="1" ref="P479" ca="1">IF(AND($A479&lt;&gt;"",$A479&lt;&gt;"fin"),IF(INDEX(Recettes!$A$2:$T$5000,$B479,P$1)="","",INDEX(Recettes!$A$2:$T$5000,$B479,P$1)),"")</f>
        <v/>
      </c>
      <c r="Q479" s="81" t="str" cm="1">
        <f t="array" aca="1" ref="Q479" ca="1">IF(AND($A479&lt;&gt;"",$A479&lt;&gt;"fin"),IF(INDEX(Recettes!$A$2:$T$5000,$B479,Q$1)="","",INDEX(Recettes!$A$2:$T$5000,$B479,Q$1)),"")</f>
        <v/>
      </c>
      <c r="R479" s="81" t="str" cm="1">
        <f t="array" aca="1" ref="R479" ca="1">IF(AND($A479&lt;&gt;"",$A479&lt;&gt;"fin"),IF(INDEX(Recettes!$A$2:$T$5000,$B479,R$1)="","",INDEX(Recettes!$A$2:$T$5000,$B479,R$1)),"")</f>
        <v/>
      </c>
      <c r="S479" s="81" t="str" cm="1">
        <f t="array" aca="1" ref="S479" ca="1">IF(AND($A479&lt;&gt;"",$A479&lt;&gt;"fin"),IF(INDEX(Recettes!$A$2:$T$5000,$B479,S$1)="","",INDEX(Recettes!$A$2:$T$5000,$B479,S$1)),"")</f>
        <v/>
      </c>
      <c r="T479" s="81" t="str" cm="1">
        <f t="array" aca="1" ref="T479" ca="1">IF(AND($A479&lt;&gt;"",$A479&lt;&gt;"fin"),IF(INDEX(Recettes!$A$2:$T$5000,$B479,T$1)="","",INDEX(Recettes!$A$2:$T$5000,$B479,T$1)),"")</f>
        <v/>
      </c>
    </row>
    <row r="480" spans="1:20" x14ac:dyDescent="0.25">
      <c r="A480" t="str">
        <f ca="1">IF(OR(A479="",A479="fin"),"",IF(ISNA(MATCH($F$3,OFFSET(Recettes!$F$2:$F$5000,B479,0),0)),"fin",MATCH($F$3,OFFSET(Recettes!$F$2:$F$5000,B479,0),0)))</f>
        <v/>
      </c>
      <c r="B480" t="str">
        <f t="shared" ca="1" si="7"/>
        <v/>
      </c>
      <c r="D480" s="79" t="str" cm="1">
        <f t="array" aca="1" ref="D480" ca="1">IF(AND($A480&lt;&gt;"",$A480&lt;&gt;"fin"),IF(INDEX(Recettes!$A$2:$O$5000,$B480,D$1)="","",INDEX(Recettes!$A$2:$O$5000,$B480,D$1)),"")</f>
        <v/>
      </c>
      <c r="E480" t="str" cm="1">
        <f t="array" aca="1" ref="E480" ca="1">IF(AND($A480&lt;&gt;"",$A480&lt;&gt;"fin"),IF(INDEX(Recettes!$A$2:$O$5000,$B480,E$1)="","",INDEX(Recettes!$A$2:$O$5000,$B480,E$1)),"")</f>
        <v/>
      </c>
      <c r="F480" t="str" cm="1">
        <f t="array" aca="1" ref="F480" ca="1">IF(AND($A480&lt;&gt;"",$A480&lt;&gt;"fin"),IF(INDEX(Recettes!$A$2:$O$5000,$B480,F$1)="","",INDEX(Recettes!$A$2:$O$5000,$B480,F$1)),"")</f>
        <v/>
      </c>
      <c r="G480" s="13" t="str" cm="1">
        <f t="array" aca="1" ref="G480" ca="1">IF(AND($A480&lt;&gt;"",$A480&lt;&gt;"fin"),IF(INDEX(Recettes!$A$2:$O$5000,$B480,G$1)="","",INDEX(Recettes!$A$2:$O$5000,$B480,G$1)),"")</f>
        <v/>
      </c>
      <c r="H480" s="11" t="str" cm="1">
        <f t="array" aca="1" ref="H480" ca="1">IF(AND($A480&lt;&gt;"",$A480&lt;&gt;"fin"),IF(INDEX(Recettes!$A$2:$O$5000,$B480,H$1)="","",INDEX(Recettes!$A$2:$O$5000,$B480,H$1)),"")</f>
        <v/>
      </c>
      <c r="I480" t="str" cm="1">
        <f t="array" aca="1" ref="I480" ca="1">IF(AND($A480&lt;&gt;"",$A480&lt;&gt;"fin"),IF(INDEX(Recettes!$A$2:$O$5000,$B480,I$1)="","",INDEX(Recettes!$A$2:$O$5000,$B480,I$1)),"")</f>
        <v/>
      </c>
      <c r="J480" s="81" t="str" cm="1">
        <f t="array" aca="1" ref="J480" ca="1">IF(AND($A480&lt;&gt;"",$A480&lt;&gt;"fin"),IF(INDEX(Recettes!$A$2:$O$5000,$B480,J$1)="","",INDEX(Recettes!$A$2:$O$5000,$B480,J$1)),"")</f>
        <v/>
      </c>
      <c r="K480" s="81" t="str" cm="1">
        <f t="array" aca="1" ref="K480" ca="1">IF(AND($A480&lt;&gt;"",$A480&lt;&gt;"fin"),IF(INDEX(Recettes!$A$2:$T$5000,$B480,K$1)="","",INDEX(Recettes!$A$2:$T$5000,$B480,K$1)),"")</f>
        <v/>
      </c>
      <c r="L480" s="81" t="str" cm="1">
        <f t="array" aca="1" ref="L480" ca="1">IF(AND($A480&lt;&gt;"",$A480&lt;&gt;"fin"),IF(INDEX(Recettes!$A$2:$T$5000,$B480,L$1)="","",INDEX(Recettes!$A$2:$T$5000,$B480,L$1)),"")</f>
        <v/>
      </c>
      <c r="M480" s="81" t="str" cm="1">
        <f t="array" aca="1" ref="M480" ca="1">IF(AND($A480&lt;&gt;"",$A480&lt;&gt;"fin"),IF(INDEX(Recettes!$A$2:$T$5000,$B480,M$1)="","",INDEX(Recettes!$A$2:$T$5000,$B480,M$1)),"")</f>
        <v/>
      </c>
      <c r="N480" s="81" t="str" cm="1">
        <f t="array" aca="1" ref="N480" ca="1">IF(AND($A480&lt;&gt;"",$A480&lt;&gt;"fin"),IF(INDEX(Recettes!$A$2:$T$5000,$B480,N$1)="","",INDEX(Recettes!$A$2:$T$5000,$B480,N$1)),"")</f>
        <v/>
      </c>
      <c r="O480" s="81" t="str" cm="1">
        <f t="array" aca="1" ref="O480" ca="1">IF(AND($A480&lt;&gt;"",$A480&lt;&gt;"fin"),IF(INDEX(Recettes!$A$2:$T$5000,$B480,O$1)="","",INDEX(Recettes!$A$2:$T$5000,$B480,O$1)),"")</f>
        <v/>
      </c>
      <c r="P480" s="81" t="str" cm="1">
        <f t="array" aca="1" ref="P480" ca="1">IF(AND($A480&lt;&gt;"",$A480&lt;&gt;"fin"),IF(INDEX(Recettes!$A$2:$T$5000,$B480,P$1)="","",INDEX(Recettes!$A$2:$T$5000,$B480,P$1)),"")</f>
        <v/>
      </c>
      <c r="Q480" s="81" t="str" cm="1">
        <f t="array" aca="1" ref="Q480" ca="1">IF(AND($A480&lt;&gt;"",$A480&lt;&gt;"fin"),IF(INDEX(Recettes!$A$2:$T$5000,$B480,Q$1)="","",INDEX(Recettes!$A$2:$T$5000,$B480,Q$1)),"")</f>
        <v/>
      </c>
      <c r="R480" s="81" t="str" cm="1">
        <f t="array" aca="1" ref="R480" ca="1">IF(AND($A480&lt;&gt;"",$A480&lt;&gt;"fin"),IF(INDEX(Recettes!$A$2:$T$5000,$B480,R$1)="","",INDEX(Recettes!$A$2:$T$5000,$B480,R$1)),"")</f>
        <v/>
      </c>
      <c r="S480" s="81" t="str" cm="1">
        <f t="array" aca="1" ref="S480" ca="1">IF(AND($A480&lt;&gt;"",$A480&lt;&gt;"fin"),IF(INDEX(Recettes!$A$2:$T$5000,$B480,S$1)="","",INDEX(Recettes!$A$2:$T$5000,$B480,S$1)),"")</f>
        <v/>
      </c>
      <c r="T480" s="81" t="str" cm="1">
        <f t="array" aca="1" ref="T480" ca="1">IF(AND($A480&lt;&gt;"",$A480&lt;&gt;"fin"),IF(INDEX(Recettes!$A$2:$T$5000,$B480,T$1)="","",INDEX(Recettes!$A$2:$T$5000,$B480,T$1)),"")</f>
        <v/>
      </c>
    </row>
    <row r="481" spans="1:20" x14ac:dyDescent="0.25">
      <c r="A481" t="str">
        <f ca="1">IF(OR(A480="",A480="fin"),"",IF(ISNA(MATCH($F$3,OFFSET(Recettes!$F$2:$F$5000,B480,0),0)),"fin",MATCH($F$3,OFFSET(Recettes!$F$2:$F$5000,B480,0),0)))</f>
        <v/>
      </c>
      <c r="B481" t="str">
        <f t="shared" ca="1" si="7"/>
        <v/>
      </c>
      <c r="D481" s="79" t="str" cm="1">
        <f t="array" aca="1" ref="D481" ca="1">IF(AND($A481&lt;&gt;"",$A481&lt;&gt;"fin"),IF(INDEX(Recettes!$A$2:$O$5000,$B481,D$1)="","",INDEX(Recettes!$A$2:$O$5000,$B481,D$1)),"")</f>
        <v/>
      </c>
      <c r="E481" t="str" cm="1">
        <f t="array" aca="1" ref="E481" ca="1">IF(AND($A481&lt;&gt;"",$A481&lt;&gt;"fin"),IF(INDEX(Recettes!$A$2:$O$5000,$B481,E$1)="","",INDEX(Recettes!$A$2:$O$5000,$B481,E$1)),"")</f>
        <v/>
      </c>
      <c r="F481" t="str" cm="1">
        <f t="array" aca="1" ref="F481" ca="1">IF(AND($A481&lt;&gt;"",$A481&lt;&gt;"fin"),IF(INDEX(Recettes!$A$2:$O$5000,$B481,F$1)="","",INDEX(Recettes!$A$2:$O$5000,$B481,F$1)),"")</f>
        <v/>
      </c>
      <c r="G481" s="13" t="str" cm="1">
        <f t="array" aca="1" ref="G481" ca="1">IF(AND($A481&lt;&gt;"",$A481&lt;&gt;"fin"),IF(INDEX(Recettes!$A$2:$O$5000,$B481,G$1)="","",INDEX(Recettes!$A$2:$O$5000,$B481,G$1)),"")</f>
        <v/>
      </c>
      <c r="H481" s="11" t="str" cm="1">
        <f t="array" aca="1" ref="H481" ca="1">IF(AND($A481&lt;&gt;"",$A481&lt;&gt;"fin"),IF(INDEX(Recettes!$A$2:$O$5000,$B481,H$1)="","",INDEX(Recettes!$A$2:$O$5000,$B481,H$1)),"")</f>
        <v/>
      </c>
      <c r="I481" t="str" cm="1">
        <f t="array" aca="1" ref="I481" ca="1">IF(AND($A481&lt;&gt;"",$A481&lt;&gt;"fin"),IF(INDEX(Recettes!$A$2:$O$5000,$B481,I$1)="","",INDEX(Recettes!$A$2:$O$5000,$B481,I$1)),"")</f>
        <v/>
      </c>
      <c r="J481" s="81" t="str" cm="1">
        <f t="array" aca="1" ref="J481" ca="1">IF(AND($A481&lt;&gt;"",$A481&lt;&gt;"fin"),IF(INDEX(Recettes!$A$2:$O$5000,$B481,J$1)="","",INDEX(Recettes!$A$2:$O$5000,$B481,J$1)),"")</f>
        <v/>
      </c>
      <c r="K481" s="81" t="str" cm="1">
        <f t="array" aca="1" ref="K481" ca="1">IF(AND($A481&lt;&gt;"",$A481&lt;&gt;"fin"),IF(INDEX(Recettes!$A$2:$T$5000,$B481,K$1)="","",INDEX(Recettes!$A$2:$T$5000,$B481,K$1)),"")</f>
        <v/>
      </c>
      <c r="L481" s="81" t="str" cm="1">
        <f t="array" aca="1" ref="L481" ca="1">IF(AND($A481&lt;&gt;"",$A481&lt;&gt;"fin"),IF(INDEX(Recettes!$A$2:$T$5000,$B481,L$1)="","",INDEX(Recettes!$A$2:$T$5000,$B481,L$1)),"")</f>
        <v/>
      </c>
      <c r="M481" s="81" t="str" cm="1">
        <f t="array" aca="1" ref="M481" ca="1">IF(AND($A481&lt;&gt;"",$A481&lt;&gt;"fin"),IF(INDEX(Recettes!$A$2:$T$5000,$B481,M$1)="","",INDEX(Recettes!$A$2:$T$5000,$B481,M$1)),"")</f>
        <v/>
      </c>
      <c r="N481" s="81" t="str" cm="1">
        <f t="array" aca="1" ref="N481" ca="1">IF(AND($A481&lt;&gt;"",$A481&lt;&gt;"fin"),IF(INDEX(Recettes!$A$2:$T$5000,$B481,N$1)="","",INDEX(Recettes!$A$2:$T$5000,$B481,N$1)),"")</f>
        <v/>
      </c>
      <c r="O481" s="81" t="str" cm="1">
        <f t="array" aca="1" ref="O481" ca="1">IF(AND($A481&lt;&gt;"",$A481&lt;&gt;"fin"),IF(INDEX(Recettes!$A$2:$T$5000,$B481,O$1)="","",INDEX(Recettes!$A$2:$T$5000,$B481,O$1)),"")</f>
        <v/>
      </c>
      <c r="P481" s="81" t="str" cm="1">
        <f t="array" aca="1" ref="P481" ca="1">IF(AND($A481&lt;&gt;"",$A481&lt;&gt;"fin"),IF(INDEX(Recettes!$A$2:$T$5000,$B481,P$1)="","",INDEX(Recettes!$A$2:$T$5000,$B481,P$1)),"")</f>
        <v/>
      </c>
      <c r="Q481" s="81" t="str" cm="1">
        <f t="array" aca="1" ref="Q481" ca="1">IF(AND($A481&lt;&gt;"",$A481&lt;&gt;"fin"),IF(INDEX(Recettes!$A$2:$T$5000,$B481,Q$1)="","",INDEX(Recettes!$A$2:$T$5000,$B481,Q$1)),"")</f>
        <v/>
      </c>
      <c r="R481" s="81" t="str" cm="1">
        <f t="array" aca="1" ref="R481" ca="1">IF(AND($A481&lt;&gt;"",$A481&lt;&gt;"fin"),IF(INDEX(Recettes!$A$2:$T$5000,$B481,R$1)="","",INDEX(Recettes!$A$2:$T$5000,$B481,R$1)),"")</f>
        <v/>
      </c>
      <c r="S481" s="81" t="str" cm="1">
        <f t="array" aca="1" ref="S481" ca="1">IF(AND($A481&lt;&gt;"",$A481&lt;&gt;"fin"),IF(INDEX(Recettes!$A$2:$T$5000,$B481,S$1)="","",INDEX(Recettes!$A$2:$T$5000,$B481,S$1)),"")</f>
        <v/>
      </c>
      <c r="T481" s="81" t="str" cm="1">
        <f t="array" aca="1" ref="T481" ca="1">IF(AND($A481&lt;&gt;"",$A481&lt;&gt;"fin"),IF(INDEX(Recettes!$A$2:$T$5000,$B481,T$1)="","",INDEX(Recettes!$A$2:$T$5000,$B481,T$1)),"")</f>
        <v/>
      </c>
    </row>
    <row r="482" spans="1:20" x14ac:dyDescent="0.25">
      <c r="A482" t="str">
        <f ca="1">IF(OR(A481="",A481="fin"),"",IF(ISNA(MATCH($F$3,OFFSET(Recettes!$F$2:$F$5000,B481,0),0)),"fin",MATCH($F$3,OFFSET(Recettes!$F$2:$F$5000,B481,0),0)))</f>
        <v/>
      </c>
      <c r="B482" t="str">
        <f t="shared" ca="1" si="7"/>
        <v/>
      </c>
      <c r="D482" s="79" t="str" cm="1">
        <f t="array" aca="1" ref="D482" ca="1">IF(AND($A482&lt;&gt;"",$A482&lt;&gt;"fin"),IF(INDEX(Recettes!$A$2:$O$5000,$B482,D$1)="","",INDEX(Recettes!$A$2:$O$5000,$B482,D$1)),"")</f>
        <v/>
      </c>
      <c r="E482" t="str" cm="1">
        <f t="array" aca="1" ref="E482" ca="1">IF(AND($A482&lt;&gt;"",$A482&lt;&gt;"fin"),IF(INDEX(Recettes!$A$2:$O$5000,$B482,E$1)="","",INDEX(Recettes!$A$2:$O$5000,$B482,E$1)),"")</f>
        <v/>
      </c>
      <c r="F482" t="str" cm="1">
        <f t="array" aca="1" ref="F482" ca="1">IF(AND($A482&lt;&gt;"",$A482&lt;&gt;"fin"),IF(INDEX(Recettes!$A$2:$O$5000,$B482,F$1)="","",INDEX(Recettes!$A$2:$O$5000,$B482,F$1)),"")</f>
        <v/>
      </c>
      <c r="G482" s="13" t="str" cm="1">
        <f t="array" aca="1" ref="G482" ca="1">IF(AND($A482&lt;&gt;"",$A482&lt;&gt;"fin"),IF(INDEX(Recettes!$A$2:$O$5000,$B482,G$1)="","",INDEX(Recettes!$A$2:$O$5000,$B482,G$1)),"")</f>
        <v/>
      </c>
      <c r="H482" s="11" t="str" cm="1">
        <f t="array" aca="1" ref="H482" ca="1">IF(AND($A482&lt;&gt;"",$A482&lt;&gt;"fin"),IF(INDEX(Recettes!$A$2:$O$5000,$B482,H$1)="","",INDEX(Recettes!$A$2:$O$5000,$B482,H$1)),"")</f>
        <v/>
      </c>
      <c r="I482" t="str" cm="1">
        <f t="array" aca="1" ref="I482" ca="1">IF(AND($A482&lt;&gt;"",$A482&lt;&gt;"fin"),IF(INDEX(Recettes!$A$2:$O$5000,$B482,I$1)="","",INDEX(Recettes!$A$2:$O$5000,$B482,I$1)),"")</f>
        <v/>
      </c>
      <c r="J482" s="81" t="str" cm="1">
        <f t="array" aca="1" ref="J482" ca="1">IF(AND($A482&lt;&gt;"",$A482&lt;&gt;"fin"),IF(INDEX(Recettes!$A$2:$O$5000,$B482,J$1)="","",INDEX(Recettes!$A$2:$O$5000,$B482,J$1)),"")</f>
        <v/>
      </c>
      <c r="K482" s="81" t="str" cm="1">
        <f t="array" aca="1" ref="K482" ca="1">IF(AND($A482&lt;&gt;"",$A482&lt;&gt;"fin"),IF(INDEX(Recettes!$A$2:$T$5000,$B482,K$1)="","",INDEX(Recettes!$A$2:$T$5000,$B482,K$1)),"")</f>
        <v/>
      </c>
      <c r="L482" s="81" t="str" cm="1">
        <f t="array" aca="1" ref="L482" ca="1">IF(AND($A482&lt;&gt;"",$A482&lt;&gt;"fin"),IF(INDEX(Recettes!$A$2:$T$5000,$B482,L$1)="","",INDEX(Recettes!$A$2:$T$5000,$B482,L$1)),"")</f>
        <v/>
      </c>
      <c r="M482" s="81" t="str" cm="1">
        <f t="array" aca="1" ref="M482" ca="1">IF(AND($A482&lt;&gt;"",$A482&lt;&gt;"fin"),IF(INDEX(Recettes!$A$2:$T$5000,$B482,M$1)="","",INDEX(Recettes!$A$2:$T$5000,$B482,M$1)),"")</f>
        <v/>
      </c>
      <c r="N482" s="81" t="str" cm="1">
        <f t="array" aca="1" ref="N482" ca="1">IF(AND($A482&lt;&gt;"",$A482&lt;&gt;"fin"),IF(INDEX(Recettes!$A$2:$T$5000,$B482,N$1)="","",INDEX(Recettes!$A$2:$T$5000,$B482,N$1)),"")</f>
        <v/>
      </c>
      <c r="O482" s="81" t="str" cm="1">
        <f t="array" aca="1" ref="O482" ca="1">IF(AND($A482&lt;&gt;"",$A482&lt;&gt;"fin"),IF(INDEX(Recettes!$A$2:$T$5000,$B482,O$1)="","",INDEX(Recettes!$A$2:$T$5000,$B482,O$1)),"")</f>
        <v/>
      </c>
      <c r="P482" s="81" t="str" cm="1">
        <f t="array" aca="1" ref="P482" ca="1">IF(AND($A482&lt;&gt;"",$A482&lt;&gt;"fin"),IF(INDEX(Recettes!$A$2:$T$5000,$B482,P$1)="","",INDEX(Recettes!$A$2:$T$5000,$B482,P$1)),"")</f>
        <v/>
      </c>
      <c r="Q482" s="81" t="str" cm="1">
        <f t="array" aca="1" ref="Q482" ca="1">IF(AND($A482&lt;&gt;"",$A482&lt;&gt;"fin"),IF(INDEX(Recettes!$A$2:$T$5000,$B482,Q$1)="","",INDEX(Recettes!$A$2:$T$5000,$B482,Q$1)),"")</f>
        <v/>
      </c>
      <c r="R482" s="81" t="str" cm="1">
        <f t="array" aca="1" ref="R482" ca="1">IF(AND($A482&lt;&gt;"",$A482&lt;&gt;"fin"),IF(INDEX(Recettes!$A$2:$T$5000,$B482,R$1)="","",INDEX(Recettes!$A$2:$T$5000,$B482,R$1)),"")</f>
        <v/>
      </c>
      <c r="S482" s="81" t="str" cm="1">
        <f t="array" aca="1" ref="S482" ca="1">IF(AND($A482&lt;&gt;"",$A482&lt;&gt;"fin"),IF(INDEX(Recettes!$A$2:$T$5000,$B482,S$1)="","",INDEX(Recettes!$A$2:$T$5000,$B482,S$1)),"")</f>
        <v/>
      </c>
      <c r="T482" s="81" t="str" cm="1">
        <f t="array" aca="1" ref="T482" ca="1">IF(AND($A482&lt;&gt;"",$A482&lt;&gt;"fin"),IF(INDEX(Recettes!$A$2:$T$5000,$B482,T$1)="","",INDEX(Recettes!$A$2:$T$5000,$B482,T$1)),"")</f>
        <v/>
      </c>
    </row>
    <row r="483" spans="1:20" x14ac:dyDescent="0.25">
      <c r="A483" t="str">
        <f ca="1">IF(OR(A482="",A482="fin"),"",IF(ISNA(MATCH($F$3,OFFSET(Recettes!$F$2:$F$5000,B482,0),0)),"fin",MATCH($F$3,OFFSET(Recettes!$F$2:$F$5000,B482,0),0)))</f>
        <v/>
      </c>
      <c r="B483" t="str">
        <f t="shared" ca="1" si="7"/>
        <v/>
      </c>
      <c r="D483" s="79" t="str" cm="1">
        <f t="array" aca="1" ref="D483" ca="1">IF(AND($A483&lt;&gt;"",$A483&lt;&gt;"fin"),IF(INDEX(Recettes!$A$2:$O$5000,$B483,D$1)="","",INDEX(Recettes!$A$2:$O$5000,$B483,D$1)),"")</f>
        <v/>
      </c>
      <c r="E483" t="str" cm="1">
        <f t="array" aca="1" ref="E483" ca="1">IF(AND($A483&lt;&gt;"",$A483&lt;&gt;"fin"),IF(INDEX(Recettes!$A$2:$O$5000,$B483,E$1)="","",INDEX(Recettes!$A$2:$O$5000,$B483,E$1)),"")</f>
        <v/>
      </c>
      <c r="F483" t="str" cm="1">
        <f t="array" aca="1" ref="F483" ca="1">IF(AND($A483&lt;&gt;"",$A483&lt;&gt;"fin"),IF(INDEX(Recettes!$A$2:$O$5000,$B483,F$1)="","",INDEX(Recettes!$A$2:$O$5000,$B483,F$1)),"")</f>
        <v/>
      </c>
      <c r="G483" s="13" t="str" cm="1">
        <f t="array" aca="1" ref="G483" ca="1">IF(AND($A483&lt;&gt;"",$A483&lt;&gt;"fin"),IF(INDEX(Recettes!$A$2:$O$5000,$B483,G$1)="","",INDEX(Recettes!$A$2:$O$5000,$B483,G$1)),"")</f>
        <v/>
      </c>
      <c r="H483" s="11" t="str" cm="1">
        <f t="array" aca="1" ref="H483" ca="1">IF(AND($A483&lt;&gt;"",$A483&lt;&gt;"fin"),IF(INDEX(Recettes!$A$2:$O$5000,$B483,H$1)="","",INDEX(Recettes!$A$2:$O$5000,$B483,H$1)),"")</f>
        <v/>
      </c>
      <c r="I483" t="str" cm="1">
        <f t="array" aca="1" ref="I483" ca="1">IF(AND($A483&lt;&gt;"",$A483&lt;&gt;"fin"),IF(INDEX(Recettes!$A$2:$O$5000,$B483,I$1)="","",INDEX(Recettes!$A$2:$O$5000,$B483,I$1)),"")</f>
        <v/>
      </c>
      <c r="J483" s="81" t="str" cm="1">
        <f t="array" aca="1" ref="J483" ca="1">IF(AND($A483&lt;&gt;"",$A483&lt;&gt;"fin"),IF(INDEX(Recettes!$A$2:$O$5000,$B483,J$1)="","",INDEX(Recettes!$A$2:$O$5000,$B483,J$1)),"")</f>
        <v/>
      </c>
      <c r="K483" s="81" t="str" cm="1">
        <f t="array" aca="1" ref="K483" ca="1">IF(AND($A483&lt;&gt;"",$A483&lt;&gt;"fin"),IF(INDEX(Recettes!$A$2:$T$5000,$B483,K$1)="","",INDEX(Recettes!$A$2:$T$5000,$B483,K$1)),"")</f>
        <v/>
      </c>
      <c r="L483" s="81" t="str" cm="1">
        <f t="array" aca="1" ref="L483" ca="1">IF(AND($A483&lt;&gt;"",$A483&lt;&gt;"fin"),IF(INDEX(Recettes!$A$2:$T$5000,$B483,L$1)="","",INDEX(Recettes!$A$2:$T$5000,$B483,L$1)),"")</f>
        <v/>
      </c>
      <c r="M483" s="81" t="str" cm="1">
        <f t="array" aca="1" ref="M483" ca="1">IF(AND($A483&lt;&gt;"",$A483&lt;&gt;"fin"),IF(INDEX(Recettes!$A$2:$T$5000,$B483,M$1)="","",INDEX(Recettes!$A$2:$T$5000,$B483,M$1)),"")</f>
        <v/>
      </c>
      <c r="N483" s="81" t="str" cm="1">
        <f t="array" aca="1" ref="N483" ca="1">IF(AND($A483&lt;&gt;"",$A483&lt;&gt;"fin"),IF(INDEX(Recettes!$A$2:$T$5000,$B483,N$1)="","",INDEX(Recettes!$A$2:$T$5000,$B483,N$1)),"")</f>
        <v/>
      </c>
      <c r="O483" s="81" t="str" cm="1">
        <f t="array" aca="1" ref="O483" ca="1">IF(AND($A483&lt;&gt;"",$A483&lt;&gt;"fin"),IF(INDEX(Recettes!$A$2:$T$5000,$B483,O$1)="","",INDEX(Recettes!$A$2:$T$5000,$B483,O$1)),"")</f>
        <v/>
      </c>
      <c r="P483" s="81" t="str" cm="1">
        <f t="array" aca="1" ref="P483" ca="1">IF(AND($A483&lt;&gt;"",$A483&lt;&gt;"fin"),IF(INDEX(Recettes!$A$2:$T$5000,$B483,P$1)="","",INDEX(Recettes!$A$2:$T$5000,$B483,P$1)),"")</f>
        <v/>
      </c>
      <c r="Q483" s="81" t="str" cm="1">
        <f t="array" aca="1" ref="Q483" ca="1">IF(AND($A483&lt;&gt;"",$A483&lt;&gt;"fin"),IF(INDEX(Recettes!$A$2:$T$5000,$B483,Q$1)="","",INDEX(Recettes!$A$2:$T$5000,$B483,Q$1)),"")</f>
        <v/>
      </c>
      <c r="R483" s="81" t="str" cm="1">
        <f t="array" aca="1" ref="R483" ca="1">IF(AND($A483&lt;&gt;"",$A483&lt;&gt;"fin"),IF(INDEX(Recettes!$A$2:$T$5000,$B483,R$1)="","",INDEX(Recettes!$A$2:$T$5000,$B483,R$1)),"")</f>
        <v/>
      </c>
      <c r="S483" s="81" t="str" cm="1">
        <f t="array" aca="1" ref="S483" ca="1">IF(AND($A483&lt;&gt;"",$A483&lt;&gt;"fin"),IF(INDEX(Recettes!$A$2:$T$5000,$B483,S$1)="","",INDEX(Recettes!$A$2:$T$5000,$B483,S$1)),"")</f>
        <v/>
      </c>
      <c r="T483" s="81" t="str" cm="1">
        <f t="array" aca="1" ref="T483" ca="1">IF(AND($A483&lt;&gt;"",$A483&lt;&gt;"fin"),IF(INDEX(Recettes!$A$2:$T$5000,$B483,T$1)="","",INDEX(Recettes!$A$2:$T$5000,$B483,T$1)),"")</f>
        <v/>
      </c>
    </row>
    <row r="484" spans="1:20" x14ac:dyDescent="0.25">
      <c r="A484" t="str">
        <f ca="1">IF(OR(A483="",A483="fin"),"",IF(ISNA(MATCH($F$3,OFFSET(Recettes!$F$2:$F$5000,B483,0),0)),"fin",MATCH($F$3,OFFSET(Recettes!$F$2:$F$5000,B483,0),0)))</f>
        <v/>
      </c>
      <c r="B484" t="str">
        <f t="shared" ca="1" si="7"/>
        <v/>
      </c>
      <c r="D484" s="79" t="str" cm="1">
        <f t="array" aca="1" ref="D484" ca="1">IF(AND($A484&lt;&gt;"",$A484&lt;&gt;"fin"),IF(INDEX(Recettes!$A$2:$O$5000,$B484,D$1)="","",INDEX(Recettes!$A$2:$O$5000,$B484,D$1)),"")</f>
        <v/>
      </c>
      <c r="E484" t="str" cm="1">
        <f t="array" aca="1" ref="E484" ca="1">IF(AND($A484&lt;&gt;"",$A484&lt;&gt;"fin"),IF(INDEX(Recettes!$A$2:$O$5000,$B484,E$1)="","",INDEX(Recettes!$A$2:$O$5000,$B484,E$1)),"")</f>
        <v/>
      </c>
      <c r="F484" t="str" cm="1">
        <f t="array" aca="1" ref="F484" ca="1">IF(AND($A484&lt;&gt;"",$A484&lt;&gt;"fin"),IF(INDEX(Recettes!$A$2:$O$5000,$B484,F$1)="","",INDEX(Recettes!$A$2:$O$5000,$B484,F$1)),"")</f>
        <v/>
      </c>
      <c r="G484" s="13" t="str" cm="1">
        <f t="array" aca="1" ref="G484" ca="1">IF(AND($A484&lt;&gt;"",$A484&lt;&gt;"fin"),IF(INDEX(Recettes!$A$2:$O$5000,$B484,G$1)="","",INDEX(Recettes!$A$2:$O$5000,$B484,G$1)),"")</f>
        <v/>
      </c>
      <c r="H484" s="11" t="str" cm="1">
        <f t="array" aca="1" ref="H484" ca="1">IF(AND($A484&lt;&gt;"",$A484&lt;&gt;"fin"),IF(INDEX(Recettes!$A$2:$O$5000,$B484,H$1)="","",INDEX(Recettes!$A$2:$O$5000,$B484,H$1)),"")</f>
        <v/>
      </c>
      <c r="I484" t="str" cm="1">
        <f t="array" aca="1" ref="I484" ca="1">IF(AND($A484&lt;&gt;"",$A484&lt;&gt;"fin"),IF(INDEX(Recettes!$A$2:$O$5000,$B484,I$1)="","",INDEX(Recettes!$A$2:$O$5000,$B484,I$1)),"")</f>
        <v/>
      </c>
      <c r="J484" s="81" t="str" cm="1">
        <f t="array" aca="1" ref="J484" ca="1">IF(AND($A484&lt;&gt;"",$A484&lt;&gt;"fin"),IF(INDEX(Recettes!$A$2:$O$5000,$B484,J$1)="","",INDEX(Recettes!$A$2:$O$5000,$B484,J$1)),"")</f>
        <v/>
      </c>
      <c r="K484" s="81" t="str" cm="1">
        <f t="array" aca="1" ref="K484" ca="1">IF(AND($A484&lt;&gt;"",$A484&lt;&gt;"fin"),IF(INDEX(Recettes!$A$2:$T$5000,$B484,K$1)="","",INDEX(Recettes!$A$2:$T$5000,$B484,K$1)),"")</f>
        <v/>
      </c>
      <c r="L484" s="81" t="str" cm="1">
        <f t="array" aca="1" ref="L484" ca="1">IF(AND($A484&lt;&gt;"",$A484&lt;&gt;"fin"),IF(INDEX(Recettes!$A$2:$T$5000,$B484,L$1)="","",INDEX(Recettes!$A$2:$T$5000,$B484,L$1)),"")</f>
        <v/>
      </c>
      <c r="M484" s="81" t="str" cm="1">
        <f t="array" aca="1" ref="M484" ca="1">IF(AND($A484&lt;&gt;"",$A484&lt;&gt;"fin"),IF(INDEX(Recettes!$A$2:$T$5000,$B484,M$1)="","",INDEX(Recettes!$A$2:$T$5000,$B484,M$1)),"")</f>
        <v/>
      </c>
      <c r="N484" s="81" t="str" cm="1">
        <f t="array" aca="1" ref="N484" ca="1">IF(AND($A484&lt;&gt;"",$A484&lt;&gt;"fin"),IF(INDEX(Recettes!$A$2:$T$5000,$B484,N$1)="","",INDEX(Recettes!$A$2:$T$5000,$B484,N$1)),"")</f>
        <v/>
      </c>
      <c r="O484" s="81" t="str" cm="1">
        <f t="array" aca="1" ref="O484" ca="1">IF(AND($A484&lt;&gt;"",$A484&lt;&gt;"fin"),IF(INDEX(Recettes!$A$2:$T$5000,$B484,O$1)="","",INDEX(Recettes!$A$2:$T$5000,$B484,O$1)),"")</f>
        <v/>
      </c>
      <c r="P484" s="81" t="str" cm="1">
        <f t="array" aca="1" ref="P484" ca="1">IF(AND($A484&lt;&gt;"",$A484&lt;&gt;"fin"),IF(INDEX(Recettes!$A$2:$T$5000,$B484,P$1)="","",INDEX(Recettes!$A$2:$T$5000,$B484,P$1)),"")</f>
        <v/>
      </c>
      <c r="Q484" s="81" t="str" cm="1">
        <f t="array" aca="1" ref="Q484" ca="1">IF(AND($A484&lt;&gt;"",$A484&lt;&gt;"fin"),IF(INDEX(Recettes!$A$2:$T$5000,$B484,Q$1)="","",INDEX(Recettes!$A$2:$T$5000,$B484,Q$1)),"")</f>
        <v/>
      </c>
      <c r="R484" s="81" t="str" cm="1">
        <f t="array" aca="1" ref="R484" ca="1">IF(AND($A484&lt;&gt;"",$A484&lt;&gt;"fin"),IF(INDEX(Recettes!$A$2:$T$5000,$B484,R$1)="","",INDEX(Recettes!$A$2:$T$5000,$B484,R$1)),"")</f>
        <v/>
      </c>
      <c r="S484" s="81" t="str" cm="1">
        <f t="array" aca="1" ref="S484" ca="1">IF(AND($A484&lt;&gt;"",$A484&lt;&gt;"fin"),IF(INDEX(Recettes!$A$2:$T$5000,$B484,S$1)="","",INDEX(Recettes!$A$2:$T$5000,$B484,S$1)),"")</f>
        <v/>
      </c>
      <c r="T484" s="81" t="str" cm="1">
        <f t="array" aca="1" ref="T484" ca="1">IF(AND($A484&lt;&gt;"",$A484&lt;&gt;"fin"),IF(INDEX(Recettes!$A$2:$T$5000,$B484,T$1)="","",INDEX(Recettes!$A$2:$T$5000,$B484,T$1)),"")</f>
        <v/>
      </c>
    </row>
    <row r="485" spans="1:20" x14ac:dyDescent="0.25">
      <c r="A485" t="str">
        <f ca="1">IF(OR(A484="",A484="fin"),"",IF(ISNA(MATCH($F$3,OFFSET(Recettes!$F$2:$F$5000,B484,0),0)),"fin",MATCH($F$3,OFFSET(Recettes!$F$2:$F$5000,B484,0),0)))</f>
        <v/>
      </c>
      <c r="B485" t="str">
        <f t="shared" ca="1" si="7"/>
        <v/>
      </c>
      <c r="D485" s="79" t="str" cm="1">
        <f t="array" aca="1" ref="D485" ca="1">IF(AND($A485&lt;&gt;"",$A485&lt;&gt;"fin"),IF(INDEX(Recettes!$A$2:$O$5000,$B485,D$1)="","",INDEX(Recettes!$A$2:$O$5000,$B485,D$1)),"")</f>
        <v/>
      </c>
      <c r="E485" t="str" cm="1">
        <f t="array" aca="1" ref="E485" ca="1">IF(AND($A485&lt;&gt;"",$A485&lt;&gt;"fin"),IF(INDEX(Recettes!$A$2:$O$5000,$B485,E$1)="","",INDEX(Recettes!$A$2:$O$5000,$B485,E$1)),"")</f>
        <v/>
      </c>
      <c r="F485" t="str" cm="1">
        <f t="array" aca="1" ref="F485" ca="1">IF(AND($A485&lt;&gt;"",$A485&lt;&gt;"fin"),IF(INDEX(Recettes!$A$2:$O$5000,$B485,F$1)="","",INDEX(Recettes!$A$2:$O$5000,$B485,F$1)),"")</f>
        <v/>
      </c>
      <c r="G485" s="13" t="str" cm="1">
        <f t="array" aca="1" ref="G485" ca="1">IF(AND($A485&lt;&gt;"",$A485&lt;&gt;"fin"),IF(INDEX(Recettes!$A$2:$O$5000,$B485,G$1)="","",INDEX(Recettes!$A$2:$O$5000,$B485,G$1)),"")</f>
        <v/>
      </c>
      <c r="H485" s="11" t="str" cm="1">
        <f t="array" aca="1" ref="H485" ca="1">IF(AND($A485&lt;&gt;"",$A485&lt;&gt;"fin"),IF(INDEX(Recettes!$A$2:$O$5000,$B485,H$1)="","",INDEX(Recettes!$A$2:$O$5000,$B485,H$1)),"")</f>
        <v/>
      </c>
      <c r="I485" t="str" cm="1">
        <f t="array" aca="1" ref="I485" ca="1">IF(AND($A485&lt;&gt;"",$A485&lt;&gt;"fin"),IF(INDEX(Recettes!$A$2:$O$5000,$B485,I$1)="","",INDEX(Recettes!$A$2:$O$5000,$B485,I$1)),"")</f>
        <v/>
      </c>
      <c r="J485" s="81" t="str" cm="1">
        <f t="array" aca="1" ref="J485" ca="1">IF(AND($A485&lt;&gt;"",$A485&lt;&gt;"fin"),IF(INDEX(Recettes!$A$2:$O$5000,$B485,J$1)="","",INDEX(Recettes!$A$2:$O$5000,$B485,J$1)),"")</f>
        <v/>
      </c>
      <c r="K485" s="81" t="str" cm="1">
        <f t="array" aca="1" ref="K485" ca="1">IF(AND($A485&lt;&gt;"",$A485&lt;&gt;"fin"),IF(INDEX(Recettes!$A$2:$T$5000,$B485,K$1)="","",INDEX(Recettes!$A$2:$T$5000,$B485,K$1)),"")</f>
        <v/>
      </c>
      <c r="L485" s="81" t="str" cm="1">
        <f t="array" aca="1" ref="L485" ca="1">IF(AND($A485&lt;&gt;"",$A485&lt;&gt;"fin"),IF(INDEX(Recettes!$A$2:$T$5000,$B485,L$1)="","",INDEX(Recettes!$A$2:$T$5000,$B485,L$1)),"")</f>
        <v/>
      </c>
      <c r="M485" s="81" t="str" cm="1">
        <f t="array" aca="1" ref="M485" ca="1">IF(AND($A485&lt;&gt;"",$A485&lt;&gt;"fin"),IF(INDEX(Recettes!$A$2:$T$5000,$B485,M$1)="","",INDEX(Recettes!$A$2:$T$5000,$B485,M$1)),"")</f>
        <v/>
      </c>
      <c r="N485" s="81" t="str" cm="1">
        <f t="array" aca="1" ref="N485" ca="1">IF(AND($A485&lt;&gt;"",$A485&lt;&gt;"fin"),IF(INDEX(Recettes!$A$2:$T$5000,$B485,N$1)="","",INDEX(Recettes!$A$2:$T$5000,$B485,N$1)),"")</f>
        <v/>
      </c>
      <c r="O485" s="81" t="str" cm="1">
        <f t="array" aca="1" ref="O485" ca="1">IF(AND($A485&lt;&gt;"",$A485&lt;&gt;"fin"),IF(INDEX(Recettes!$A$2:$T$5000,$B485,O$1)="","",INDEX(Recettes!$A$2:$T$5000,$B485,O$1)),"")</f>
        <v/>
      </c>
      <c r="P485" s="81" t="str" cm="1">
        <f t="array" aca="1" ref="P485" ca="1">IF(AND($A485&lt;&gt;"",$A485&lt;&gt;"fin"),IF(INDEX(Recettes!$A$2:$T$5000,$B485,P$1)="","",INDEX(Recettes!$A$2:$T$5000,$B485,P$1)),"")</f>
        <v/>
      </c>
      <c r="Q485" s="81" t="str" cm="1">
        <f t="array" aca="1" ref="Q485" ca="1">IF(AND($A485&lt;&gt;"",$A485&lt;&gt;"fin"),IF(INDEX(Recettes!$A$2:$T$5000,$B485,Q$1)="","",INDEX(Recettes!$A$2:$T$5000,$B485,Q$1)),"")</f>
        <v/>
      </c>
      <c r="R485" s="81" t="str" cm="1">
        <f t="array" aca="1" ref="R485" ca="1">IF(AND($A485&lt;&gt;"",$A485&lt;&gt;"fin"),IF(INDEX(Recettes!$A$2:$T$5000,$B485,R$1)="","",INDEX(Recettes!$A$2:$T$5000,$B485,R$1)),"")</f>
        <v/>
      </c>
      <c r="S485" s="81" t="str" cm="1">
        <f t="array" aca="1" ref="S485" ca="1">IF(AND($A485&lt;&gt;"",$A485&lt;&gt;"fin"),IF(INDEX(Recettes!$A$2:$T$5000,$B485,S$1)="","",INDEX(Recettes!$A$2:$T$5000,$B485,S$1)),"")</f>
        <v/>
      </c>
      <c r="T485" s="81" t="str" cm="1">
        <f t="array" aca="1" ref="T485" ca="1">IF(AND($A485&lt;&gt;"",$A485&lt;&gt;"fin"),IF(INDEX(Recettes!$A$2:$T$5000,$B485,T$1)="","",INDEX(Recettes!$A$2:$T$5000,$B485,T$1)),"")</f>
        <v/>
      </c>
    </row>
    <row r="486" spans="1:20" x14ac:dyDescent="0.25">
      <c r="A486" t="str">
        <f ca="1">IF(OR(A485="",A485="fin"),"",IF(ISNA(MATCH($F$3,OFFSET(Recettes!$F$2:$F$5000,B485,0),0)),"fin",MATCH($F$3,OFFSET(Recettes!$F$2:$F$5000,B485,0),0)))</f>
        <v/>
      </c>
      <c r="B486" t="str">
        <f t="shared" ca="1" si="7"/>
        <v/>
      </c>
      <c r="D486" s="79" t="str" cm="1">
        <f t="array" aca="1" ref="D486" ca="1">IF(AND($A486&lt;&gt;"",$A486&lt;&gt;"fin"),IF(INDEX(Recettes!$A$2:$O$5000,$B486,D$1)="","",INDEX(Recettes!$A$2:$O$5000,$B486,D$1)),"")</f>
        <v/>
      </c>
      <c r="E486" t="str" cm="1">
        <f t="array" aca="1" ref="E486" ca="1">IF(AND($A486&lt;&gt;"",$A486&lt;&gt;"fin"),IF(INDEX(Recettes!$A$2:$O$5000,$B486,E$1)="","",INDEX(Recettes!$A$2:$O$5000,$B486,E$1)),"")</f>
        <v/>
      </c>
      <c r="F486" t="str" cm="1">
        <f t="array" aca="1" ref="F486" ca="1">IF(AND($A486&lt;&gt;"",$A486&lt;&gt;"fin"),IF(INDEX(Recettes!$A$2:$O$5000,$B486,F$1)="","",INDEX(Recettes!$A$2:$O$5000,$B486,F$1)),"")</f>
        <v/>
      </c>
      <c r="G486" s="13" t="str" cm="1">
        <f t="array" aca="1" ref="G486" ca="1">IF(AND($A486&lt;&gt;"",$A486&lt;&gt;"fin"),IF(INDEX(Recettes!$A$2:$O$5000,$B486,G$1)="","",INDEX(Recettes!$A$2:$O$5000,$B486,G$1)),"")</f>
        <v/>
      </c>
      <c r="H486" s="11" t="str" cm="1">
        <f t="array" aca="1" ref="H486" ca="1">IF(AND($A486&lt;&gt;"",$A486&lt;&gt;"fin"),IF(INDEX(Recettes!$A$2:$O$5000,$B486,H$1)="","",INDEX(Recettes!$A$2:$O$5000,$B486,H$1)),"")</f>
        <v/>
      </c>
      <c r="I486" t="str" cm="1">
        <f t="array" aca="1" ref="I486" ca="1">IF(AND($A486&lt;&gt;"",$A486&lt;&gt;"fin"),IF(INDEX(Recettes!$A$2:$O$5000,$B486,I$1)="","",INDEX(Recettes!$A$2:$O$5000,$B486,I$1)),"")</f>
        <v/>
      </c>
      <c r="J486" s="81" t="str" cm="1">
        <f t="array" aca="1" ref="J486" ca="1">IF(AND($A486&lt;&gt;"",$A486&lt;&gt;"fin"),IF(INDEX(Recettes!$A$2:$O$5000,$B486,J$1)="","",INDEX(Recettes!$A$2:$O$5000,$B486,J$1)),"")</f>
        <v/>
      </c>
      <c r="K486" s="81" t="str" cm="1">
        <f t="array" aca="1" ref="K486" ca="1">IF(AND($A486&lt;&gt;"",$A486&lt;&gt;"fin"),IF(INDEX(Recettes!$A$2:$T$5000,$B486,K$1)="","",INDEX(Recettes!$A$2:$T$5000,$B486,K$1)),"")</f>
        <v/>
      </c>
      <c r="L486" s="81" t="str" cm="1">
        <f t="array" aca="1" ref="L486" ca="1">IF(AND($A486&lt;&gt;"",$A486&lt;&gt;"fin"),IF(INDEX(Recettes!$A$2:$T$5000,$B486,L$1)="","",INDEX(Recettes!$A$2:$T$5000,$B486,L$1)),"")</f>
        <v/>
      </c>
      <c r="M486" s="81" t="str" cm="1">
        <f t="array" aca="1" ref="M486" ca="1">IF(AND($A486&lt;&gt;"",$A486&lt;&gt;"fin"),IF(INDEX(Recettes!$A$2:$T$5000,$B486,M$1)="","",INDEX(Recettes!$A$2:$T$5000,$B486,M$1)),"")</f>
        <v/>
      </c>
      <c r="N486" s="81" t="str" cm="1">
        <f t="array" aca="1" ref="N486" ca="1">IF(AND($A486&lt;&gt;"",$A486&lt;&gt;"fin"),IF(INDEX(Recettes!$A$2:$T$5000,$B486,N$1)="","",INDEX(Recettes!$A$2:$T$5000,$B486,N$1)),"")</f>
        <v/>
      </c>
      <c r="O486" s="81" t="str" cm="1">
        <f t="array" aca="1" ref="O486" ca="1">IF(AND($A486&lt;&gt;"",$A486&lt;&gt;"fin"),IF(INDEX(Recettes!$A$2:$T$5000,$B486,O$1)="","",INDEX(Recettes!$A$2:$T$5000,$B486,O$1)),"")</f>
        <v/>
      </c>
      <c r="P486" s="81" t="str" cm="1">
        <f t="array" aca="1" ref="P486" ca="1">IF(AND($A486&lt;&gt;"",$A486&lt;&gt;"fin"),IF(INDEX(Recettes!$A$2:$T$5000,$B486,P$1)="","",INDEX(Recettes!$A$2:$T$5000,$B486,P$1)),"")</f>
        <v/>
      </c>
      <c r="Q486" s="81" t="str" cm="1">
        <f t="array" aca="1" ref="Q486" ca="1">IF(AND($A486&lt;&gt;"",$A486&lt;&gt;"fin"),IF(INDEX(Recettes!$A$2:$T$5000,$B486,Q$1)="","",INDEX(Recettes!$A$2:$T$5000,$B486,Q$1)),"")</f>
        <v/>
      </c>
      <c r="R486" s="81" t="str" cm="1">
        <f t="array" aca="1" ref="R486" ca="1">IF(AND($A486&lt;&gt;"",$A486&lt;&gt;"fin"),IF(INDEX(Recettes!$A$2:$T$5000,$B486,R$1)="","",INDEX(Recettes!$A$2:$T$5000,$B486,R$1)),"")</f>
        <v/>
      </c>
      <c r="S486" s="81" t="str" cm="1">
        <f t="array" aca="1" ref="S486" ca="1">IF(AND($A486&lt;&gt;"",$A486&lt;&gt;"fin"),IF(INDEX(Recettes!$A$2:$T$5000,$B486,S$1)="","",INDEX(Recettes!$A$2:$T$5000,$B486,S$1)),"")</f>
        <v/>
      </c>
      <c r="T486" s="81" t="str" cm="1">
        <f t="array" aca="1" ref="T486" ca="1">IF(AND($A486&lt;&gt;"",$A486&lt;&gt;"fin"),IF(INDEX(Recettes!$A$2:$T$5000,$B486,T$1)="","",INDEX(Recettes!$A$2:$T$5000,$B486,T$1)),"")</f>
        <v/>
      </c>
    </row>
    <row r="487" spans="1:20" x14ac:dyDescent="0.25">
      <c r="A487" t="str">
        <f ca="1">IF(OR(A486="",A486="fin"),"",IF(ISNA(MATCH($F$3,OFFSET(Recettes!$F$2:$F$5000,B486,0),0)),"fin",MATCH($F$3,OFFSET(Recettes!$F$2:$F$5000,B486,0),0)))</f>
        <v/>
      </c>
      <c r="B487" t="str">
        <f t="shared" ca="1" si="7"/>
        <v/>
      </c>
      <c r="D487" s="79" t="str" cm="1">
        <f t="array" aca="1" ref="D487" ca="1">IF(AND($A487&lt;&gt;"",$A487&lt;&gt;"fin"),IF(INDEX(Recettes!$A$2:$O$5000,$B487,D$1)="","",INDEX(Recettes!$A$2:$O$5000,$B487,D$1)),"")</f>
        <v/>
      </c>
      <c r="E487" t="str" cm="1">
        <f t="array" aca="1" ref="E487" ca="1">IF(AND($A487&lt;&gt;"",$A487&lt;&gt;"fin"),IF(INDEX(Recettes!$A$2:$O$5000,$B487,E$1)="","",INDEX(Recettes!$A$2:$O$5000,$B487,E$1)),"")</f>
        <v/>
      </c>
      <c r="F487" t="str" cm="1">
        <f t="array" aca="1" ref="F487" ca="1">IF(AND($A487&lt;&gt;"",$A487&lt;&gt;"fin"),IF(INDEX(Recettes!$A$2:$O$5000,$B487,F$1)="","",INDEX(Recettes!$A$2:$O$5000,$B487,F$1)),"")</f>
        <v/>
      </c>
      <c r="G487" s="13" t="str" cm="1">
        <f t="array" aca="1" ref="G487" ca="1">IF(AND($A487&lt;&gt;"",$A487&lt;&gt;"fin"),IF(INDEX(Recettes!$A$2:$O$5000,$B487,G$1)="","",INDEX(Recettes!$A$2:$O$5000,$B487,G$1)),"")</f>
        <v/>
      </c>
      <c r="H487" s="11" t="str" cm="1">
        <f t="array" aca="1" ref="H487" ca="1">IF(AND($A487&lt;&gt;"",$A487&lt;&gt;"fin"),IF(INDEX(Recettes!$A$2:$O$5000,$B487,H$1)="","",INDEX(Recettes!$A$2:$O$5000,$B487,H$1)),"")</f>
        <v/>
      </c>
      <c r="I487" t="str" cm="1">
        <f t="array" aca="1" ref="I487" ca="1">IF(AND($A487&lt;&gt;"",$A487&lt;&gt;"fin"),IF(INDEX(Recettes!$A$2:$O$5000,$B487,I$1)="","",INDEX(Recettes!$A$2:$O$5000,$B487,I$1)),"")</f>
        <v/>
      </c>
      <c r="J487" s="81" t="str" cm="1">
        <f t="array" aca="1" ref="J487" ca="1">IF(AND($A487&lt;&gt;"",$A487&lt;&gt;"fin"),IF(INDEX(Recettes!$A$2:$O$5000,$B487,J$1)="","",INDEX(Recettes!$A$2:$O$5000,$B487,J$1)),"")</f>
        <v/>
      </c>
      <c r="K487" s="81" t="str" cm="1">
        <f t="array" aca="1" ref="K487" ca="1">IF(AND($A487&lt;&gt;"",$A487&lt;&gt;"fin"),IF(INDEX(Recettes!$A$2:$T$5000,$B487,K$1)="","",INDEX(Recettes!$A$2:$T$5000,$B487,K$1)),"")</f>
        <v/>
      </c>
      <c r="L487" s="81" t="str" cm="1">
        <f t="array" aca="1" ref="L487" ca="1">IF(AND($A487&lt;&gt;"",$A487&lt;&gt;"fin"),IF(INDEX(Recettes!$A$2:$T$5000,$B487,L$1)="","",INDEX(Recettes!$A$2:$T$5000,$B487,L$1)),"")</f>
        <v/>
      </c>
      <c r="M487" s="81" t="str" cm="1">
        <f t="array" aca="1" ref="M487" ca="1">IF(AND($A487&lt;&gt;"",$A487&lt;&gt;"fin"),IF(INDEX(Recettes!$A$2:$T$5000,$B487,M$1)="","",INDEX(Recettes!$A$2:$T$5000,$B487,M$1)),"")</f>
        <v/>
      </c>
      <c r="N487" s="81" t="str" cm="1">
        <f t="array" aca="1" ref="N487" ca="1">IF(AND($A487&lt;&gt;"",$A487&lt;&gt;"fin"),IF(INDEX(Recettes!$A$2:$T$5000,$B487,N$1)="","",INDEX(Recettes!$A$2:$T$5000,$B487,N$1)),"")</f>
        <v/>
      </c>
      <c r="O487" s="81" t="str" cm="1">
        <f t="array" aca="1" ref="O487" ca="1">IF(AND($A487&lt;&gt;"",$A487&lt;&gt;"fin"),IF(INDEX(Recettes!$A$2:$T$5000,$B487,O$1)="","",INDEX(Recettes!$A$2:$T$5000,$B487,O$1)),"")</f>
        <v/>
      </c>
      <c r="P487" s="81" t="str" cm="1">
        <f t="array" aca="1" ref="P487" ca="1">IF(AND($A487&lt;&gt;"",$A487&lt;&gt;"fin"),IF(INDEX(Recettes!$A$2:$T$5000,$B487,P$1)="","",INDEX(Recettes!$A$2:$T$5000,$B487,P$1)),"")</f>
        <v/>
      </c>
      <c r="Q487" s="81" t="str" cm="1">
        <f t="array" aca="1" ref="Q487" ca="1">IF(AND($A487&lt;&gt;"",$A487&lt;&gt;"fin"),IF(INDEX(Recettes!$A$2:$T$5000,$B487,Q$1)="","",INDEX(Recettes!$A$2:$T$5000,$B487,Q$1)),"")</f>
        <v/>
      </c>
      <c r="R487" s="81" t="str" cm="1">
        <f t="array" aca="1" ref="R487" ca="1">IF(AND($A487&lt;&gt;"",$A487&lt;&gt;"fin"),IF(INDEX(Recettes!$A$2:$T$5000,$B487,R$1)="","",INDEX(Recettes!$A$2:$T$5000,$B487,R$1)),"")</f>
        <v/>
      </c>
      <c r="S487" s="81" t="str" cm="1">
        <f t="array" aca="1" ref="S487" ca="1">IF(AND($A487&lt;&gt;"",$A487&lt;&gt;"fin"),IF(INDEX(Recettes!$A$2:$T$5000,$B487,S$1)="","",INDEX(Recettes!$A$2:$T$5000,$B487,S$1)),"")</f>
        <v/>
      </c>
      <c r="T487" s="81" t="str" cm="1">
        <f t="array" aca="1" ref="T487" ca="1">IF(AND($A487&lt;&gt;"",$A487&lt;&gt;"fin"),IF(INDEX(Recettes!$A$2:$T$5000,$B487,T$1)="","",INDEX(Recettes!$A$2:$T$5000,$B487,T$1)),"")</f>
        <v/>
      </c>
    </row>
    <row r="488" spans="1:20" x14ac:dyDescent="0.25">
      <c r="A488" t="str">
        <f ca="1">IF(OR(A487="",A487="fin"),"",IF(ISNA(MATCH($F$3,OFFSET(Recettes!$F$2:$F$5000,B487,0),0)),"fin",MATCH($F$3,OFFSET(Recettes!$F$2:$F$5000,B487,0),0)))</f>
        <v/>
      </c>
      <c r="B488" t="str">
        <f t="shared" ca="1" si="7"/>
        <v/>
      </c>
      <c r="D488" s="79" t="str" cm="1">
        <f t="array" aca="1" ref="D488" ca="1">IF(AND($A488&lt;&gt;"",$A488&lt;&gt;"fin"),IF(INDEX(Recettes!$A$2:$O$5000,$B488,D$1)="","",INDEX(Recettes!$A$2:$O$5000,$B488,D$1)),"")</f>
        <v/>
      </c>
      <c r="E488" t="str" cm="1">
        <f t="array" aca="1" ref="E488" ca="1">IF(AND($A488&lt;&gt;"",$A488&lt;&gt;"fin"),IF(INDEX(Recettes!$A$2:$O$5000,$B488,E$1)="","",INDEX(Recettes!$A$2:$O$5000,$B488,E$1)),"")</f>
        <v/>
      </c>
      <c r="F488" t="str" cm="1">
        <f t="array" aca="1" ref="F488" ca="1">IF(AND($A488&lt;&gt;"",$A488&lt;&gt;"fin"),IF(INDEX(Recettes!$A$2:$O$5000,$B488,F$1)="","",INDEX(Recettes!$A$2:$O$5000,$B488,F$1)),"")</f>
        <v/>
      </c>
      <c r="G488" s="13" t="str" cm="1">
        <f t="array" aca="1" ref="G488" ca="1">IF(AND($A488&lt;&gt;"",$A488&lt;&gt;"fin"),IF(INDEX(Recettes!$A$2:$O$5000,$B488,G$1)="","",INDEX(Recettes!$A$2:$O$5000,$B488,G$1)),"")</f>
        <v/>
      </c>
      <c r="H488" s="11" t="str" cm="1">
        <f t="array" aca="1" ref="H488" ca="1">IF(AND($A488&lt;&gt;"",$A488&lt;&gt;"fin"),IF(INDEX(Recettes!$A$2:$O$5000,$B488,H$1)="","",INDEX(Recettes!$A$2:$O$5000,$B488,H$1)),"")</f>
        <v/>
      </c>
      <c r="I488" t="str" cm="1">
        <f t="array" aca="1" ref="I488" ca="1">IF(AND($A488&lt;&gt;"",$A488&lt;&gt;"fin"),IF(INDEX(Recettes!$A$2:$O$5000,$B488,I$1)="","",INDEX(Recettes!$A$2:$O$5000,$B488,I$1)),"")</f>
        <v/>
      </c>
      <c r="J488" s="81" t="str" cm="1">
        <f t="array" aca="1" ref="J488" ca="1">IF(AND($A488&lt;&gt;"",$A488&lt;&gt;"fin"),IF(INDEX(Recettes!$A$2:$O$5000,$B488,J$1)="","",INDEX(Recettes!$A$2:$O$5000,$B488,J$1)),"")</f>
        <v/>
      </c>
      <c r="K488" s="81" t="str" cm="1">
        <f t="array" aca="1" ref="K488" ca="1">IF(AND($A488&lt;&gt;"",$A488&lt;&gt;"fin"),IF(INDEX(Recettes!$A$2:$T$5000,$B488,K$1)="","",INDEX(Recettes!$A$2:$T$5000,$B488,K$1)),"")</f>
        <v/>
      </c>
      <c r="L488" s="81" t="str" cm="1">
        <f t="array" aca="1" ref="L488" ca="1">IF(AND($A488&lt;&gt;"",$A488&lt;&gt;"fin"),IF(INDEX(Recettes!$A$2:$T$5000,$B488,L$1)="","",INDEX(Recettes!$A$2:$T$5000,$B488,L$1)),"")</f>
        <v/>
      </c>
      <c r="M488" s="81" t="str" cm="1">
        <f t="array" aca="1" ref="M488" ca="1">IF(AND($A488&lt;&gt;"",$A488&lt;&gt;"fin"),IF(INDEX(Recettes!$A$2:$T$5000,$B488,M$1)="","",INDEX(Recettes!$A$2:$T$5000,$B488,M$1)),"")</f>
        <v/>
      </c>
      <c r="N488" s="81" t="str" cm="1">
        <f t="array" aca="1" ref="N488" ca="1">IF(AND($A488&lt;&gt;"",$A488&lt;&gt;"fin"),IF(INDEX(Recettes!$A$2:$T$5000,$B488,N$1)="","",INDEX(Recettes!$A$2:$T$5000,$B488,N$1)),"")</f>
        <v/>
      </c>
      <c r="O488" s="81" t="str" cm="1">
        <f t="array" aca="1" ref="O488" ca="1">IF(AND($A488&lt;&gt;"",$A488&lt;&gt;"fin"),IF(INDEX(Recettes!$A$2:$T$5000,$B488,O$1)="","",INDEX(Recettes!$A$2:$T$5000,$B488,O$1)),"")</f>
        <v/>
      </c>
      <c r="P488" s="81" t="str" cm="1">
        <f t="array" aca="1" ref="P488" ca="1">IF(AND($A488&lt;&gt;"",$A488&lt;&gt;"fin"),IF(INDEX(Recettes!$A$2:$T$5000,$B488,P$1)="","",INDEX(Recettes!$A$2:$T$5000,$B488,P$1)),"")</f>
        <v/>
      </c>
      <c r="Q488" s="81" t="str" cm="1">
        <f t="array" aca="1" ref="Q488" ca="1">IF(AND($A488&lt;&gt;"",$A488&lt;&gt;"fin"),IF(INDEX(Recettes!$A$2:$T$5000,$B488,Q$1)="","",INDEX(Recettes!$A$2:$T$5000,$B488,Q$1)),"")</f>
        <v/>
      </c>
      <c r="R488" s="81" t="str" cm="1">
        <f t="array" aca="1" ref="R488" ca="1">IF(AND($A488&lt;&gt;"",$A488&lt;&gt;"fin"),IF(INDEX(Recettes!$A$2:$T$5000,$B488,R$1)="","",INDEX(Recettes!$A$2:$T$5000,$B488,R$1)),"")</f>
        <v/>
      </c>
      <c r="S488" s="81" t="str" cm="1">
        <f t="array" aca="1" ref="S488" ca="1">IF(AND($A488&lt;&gt;"",$A488&lt;&gt;"fin"),IF(INDEX(Recettes!$A$2:$T$5000,$B488,S$1)="","",INDEX(Recettes!$A$2:$T$5000,$B488,S$1)),"")</f>
        <v/>
      </c>
      <c r="T488" s="81" t="str" cm="1">
        <f t="array" aca="1" ref="T488" ca="1">IF(AND($A488&lt;&gt;"",$A488&lt;&gt;"fin"),IF(INDEX(Recettes!$A$2:$T$5000,$B488,T$1)="","",INDEX(Recettes!$A$2:$T$5000,$B488,T$1)),"")</f>
        <v/>
      </c>
    </row>
    <row r="489" spans="1:20" x14ac:dyDescent="0.25">
      <c r="A489" t="str">
        <f ca="1">IF(OR(A488="",A488="fin"),"",IF(ISNA(MATCH($F$3,OFFSET(Recettes!$F$2:$F$5000,B488,0),0)),"fin",MATCH($F$3,OFFSET(Recettes!$F$2:$F$5000,B488,0),0)))</f>
        <v/>
      </c>
      <c r="B489" t="str">
        <f t="shared" ca="1" si="7"/>
        <v/>
      </c>
      <c r="D489" s="79" t="str" cm="1">
        <f t="array" aca="1" ref="D489" ca="1">IF(AND($A489&lt;&gt;"",$A489&lt;&gt;"fin"),IF(INDEX(Recettes!$A$2:$O$5000,$B489,D$1)="","",INDEX(Recettes!$A$2:$O$5000,$B489,D$1)),"")</f>
        <v/>
      </c>
      <c r="E489" t="str" cm="1">
        <f t="array" aca="1" ref="E489" ca="1">IF(AND($A489&lt;&gt;"",$A489&lt;&gt;"fin"),IF(INDEX(Recettes!$A$2:$O$5000,$B489,E$1)="","",INDEX(Recettes!$A$2:$O$5000,$B489,E$1)),"")</f>
        <v/>
      </c>
      <c r="F489" t="str" cm="1">
        <f t="array" aca="1" ref="F489" ca="1">IF(AND($A489&lt;&gt;"",$A489&lt;&gt;"fin"),IF(INDEX(Recettes!$A$2:$O$5000,$B489,F$1)="","",INDEX(Recettes!$A$2:$O$5000,$B489,F$1)),"")</f>
        <v/>
      </c>
      <c r="G489" s="13" t="str" cm="1">
        <f t="array" aca="1" ref="G489" ca="1">IF(AND($A489&lt;&gt;"",$A489&lt;&gt;"fin"),IF(INDEX(Recettes!$A$2:$O$5000,$B489,G$1)="","",INDEX(Recettes!$A$2:$O$5000,$B489,G$1)),"")</f>
        <v/>
      </c>
      <c r="H489" s="11" t="str" cm="1">
        <f t="array" aca="1" ref="H489" ca="1">IF(AND($A489&lt;&gt;"",$A489&lt;&gt;"fin"),IF(INDEX(Recettes!$A$2:$O$5000,$B489,H$1)="","",INDEX(Recettes!$A$2:$O$5000,$B489,H$1)),"")</f>
        <v/>
      </c>
      <c r="I489" t="str" cm="1">
        <f t="array" aca="1" ref="I489" ca="1">IF(AND($A489&lt;&gt;"",$A489&lt;&gt;"fin"),IF(INDEX(Recettes!$A$2:$O$5000,$B489,I$1)="","",INDEX(Recettes!$A$2:$O$5000,$B489,I$1)),"")</f>
        <v/>
      </c>
      <c r="J489" s="81" t="str" cm="1">
        <f t="array" aca="1" ref="J489" ca="1">IF(AND($A489&lt;&gt;"",$A489&lt;&gt;"fin"),IF(INDEX(Recettes!$A$2:$O$5000,$B489,J$1)="","",INDEX(Recettes!$A$2:$O$5000,$B489,J$1)),"")</f>
        <v/>
      </c>
      <c r="K489" s="81" t="str" cm="1">
        <f t="array" aca="1" ref="K489" ca="1">IF(AND($A489&lt;&gt;"",$A489&lt;&gt;"fin"),IF(INDEX(Recettes!$A$2:$T$5000,$B489,K$1)="","",INDEX(Recettes!$A$2:$T$5000,$B489,K$1)),"")</f>
        <v/>
      </c>
      <c r="L489" s="81" t="str" cm="1">
        <f t="array" aca="1" ref="L489" ca="1">IF(AND($A489&lt;&gt;"",$A489&lt;&gt;"fin"),IF(INDEX(Recettes!$A$2:$T$5000,$B489,L$1)="","",INDEX(Recettes!$A$2:$T$5000,$B489,L$1)),"")</f>
        <v/>
      </c>
      <c r="M489" s="81" t="str" cm="1">
        <f t="array" aca="1" ref="M489" ca="1">IF(AND($A489&lt;&gt;"",$A489&lt;&gt;"fin"),IF(INDEX(Recettes!$A$2:$T$5000,$B489,M$1)="","",INDEX(Recettes!$A$2:$T$5000,$B489,M$1)),"")</f>
        <v/>
      </c>
      <c r="N489" s="81" t="str" cm="1">
        <f t="array" aca="1" ref="N489" ca="1">IF(AND($A489&lt;&gt;"",$A489&lt;&gt;"fin"),IF(INDEX(Recettes!$A$2:$T$5000,$B489,N$1)="","",INDEX(Recettes!$A$2:$T$5000,$B489,N$1)),"")</f>
        <v/>
      </c>
      <c r="O489" s="81" t="str" cm="1">
        <f t="array" aca="1" ref="O489" ca="1">IF(AND($A489&lt;&gt;"",$A489&lt;&gt;"fin"),IF(INDEX(Recettes!$A$2:$T$5000,$B489,O$1)="","",INDEX(Recettes!$A$2:$T$5000,$B489,O$1)),"")</f>
        <v/>
      </c>
      <c r="P489" s="81" t="str" cm="1">
        <f t="array" aca="1" ref="P489" ca="1">IF(AND($A489&lt;&gt;"",$A489&lt;&gt;"fin"),IF(INDEX(Recettes!$A$2:$T$5000,$B489,P$1)="","",INDEX(Recettes!$A$2:$T$5000,$B489,P$1)),"")</f>
        <v/>
      </c>
      <c r="Q489" s="81" t="str" cm="1">
        <f t="array" aca="1" ref="Q489" ca="1">IF(AND($A489&lt;&gt;"",$A489&lt;&gt;"fin"),IF(INDEX(Recettes!$A$2:$T$5000,$B489,Q$1)="","",INDEX(Recettes!$A$2:$T$5000,$B489,Q$1)),"")</f>
        <v/>
      </c>
      <c r="R489" s="81" t="str" cm="1">
        <f t="array" aca="1" ref="R489" ca="1">IF(AND($A489&lt;&gt;"",$A489&lt;&gt;"fin"),IF(INDEX(Recettes!$A$2:$T$5000,$B489,R$1)="","",INDEX(Recettes!$A$2:$T$5000,$B489,R$1)),"")</f>
        <v/>
      </c>
      <c r="S489" s="81" t="str" cm="1">
        <f t="array" aca="1" ref="S489" ca="1">IF(AND($A489&lt;&gt;"",$A489&lt;&gt;"fin"),IF(INDEX(Recettes!$A$2:$T$5000,$B489,S$1)="","",INDEX(Recettes!$A$2:$T$5000,$B489,S$1)),"")</f>
        <v/>
      </c>
      <c r="T489" s="81" t="str" cm="1">
        <f t="array" aca="1" ref="T489" ca="1">IF(AND($A489&lt;&gt;"",$A489&lt;&gt;"fin"),IF(INDEX(Recettes!$A$2:$T$5000,$B489,T$1)="","",INDEX(Recettes!$A$2:$T$5000,$B489,T$1)),"")</f>
        <v/>
      </c>
    </row>
    <row r="490" spans="1:20" x14ac:dyDescent="0.25">
      <c r="A490" t="str">
        <f ca="1">IF(OR(A489="",A489="fin"),"",IF(ISNA(MATCH($F$3,OFFSET(Recettes!$F$2:$F$5000,B489,0),0)),"fin",MATCH($F$3,OFFSET(Recettes!$F$2:$F$5000,B489,0),0)))</f>
        <v/>
      </c>
      <c r="B490" t="str">
        <f t="shared" ca="1" si="7"/>
        <v/>
      </c>
      <c r="D490" s="79" t="str" cm="1">
        <f t="array" aca="1" ref="D490" ca="1">IF(AND($A490&lt;&gt;"",$A490&lt;&gt;"fin"),IF(INDEX(Recettes!$A$2:$O$5000,$B490,D$1)="","",INDEX(Recettes!$A$2:$O$5000,$B490,D$1)),"")</f>
        <v/>
      </c>
      <c r="E490" t="str" cm="1">
        <f t="array" aca="1" ref="E490" ca="1">IF(AND($A490&lt;&gt;"",$A490&lt;&gt;"fin"),IF(INDEX(Recettes!$A$2:$O$5000,$B490,E$1)="","",INDEX(Recettes!$A$2:$O$5000,$B490,E$1)),"")</f>
        <v/>
      </c>
      <c r="F490" t="str" cm="1">
        <f t="array" aca="1" ref="F490" ca="1">IF(AND($A490&lt;&gt;"",$A490&lt;&gt;"fin"),IF(INDEX(Recettes!$A$2:$O$5000,$B490,F$1)="","",INDEX(Recettes!$A$2:$O$5000,$B490,F$1)),"")</f>
        <v/>
      </c>
      <c r="G490" s="13" t="str" cm="1">
        <f t="array" aca="1" ref="G490" ca="1">IF(AND($A490&lt;&gt;"",$A490&lt;&gt;"fin"),IF(INDEX(Recettes!$A$2:$O$5000,$B490,G$1)="","",INDEX(Recettes!$A$2:$O$5000,$B490,G$1)),"")</f>
        <v/>
      </c>
      <c r="H490" s="11" t="str" cm="1">
        <f t="array" aca="1" ref="H490" ca="1">IF(AND($A490&lt;&gt;"",$A490&lt;&gt;"fin"),IF(INDEX(Recettes!$A$2:$O$5000,$B490,H$1)="","",INDEX(Recettes!$A$2:$O$5000,$B490,H$1)),"")</f>
        <v/>
      </c>
      <c r="I490" t="str" cm="1">
        <f t="array" aca="1" ref="I490" ca="1">IF(AND($A490&lt;&gt;"",$A490&lt;&gt;"fin"),IF(INDEX(Recettes!$A$2:$O$5000,$B490,I$1)="","",INDEX(Recettes!$A$2:$O$5000,$B490,I$1)),"")</f>
        <v/>
      </c>
      <c r="J490" s="81" t="str" cm="1">
        <f t="array" aca="1" ref="J490" ca="1">IF(AND($A490&lt;&gt;"",$A490&lt;&gt;"fin"),IF(INDEX(Recettes!$A$2:$O$5000,$B490,J$1)="","",INDEX(Recettes!$A$2:$O$5000,$B490,J$1)),"")</f>
        <v/>
      </c>
      <c r="K490" s="81" t="str" cm="1">
        <f t="array" aca="1" ref="K490" ca="1">IF(AND($A490&lt;&gt;"",$A490&lt;&gt;"fin"),IF(INDEX(Recettes!$A$2:$T$5000,$B490,K$1)="","",INDEX(Recettes!$A$2:$T$5000,$B490,K$1)),"")</f>
        <v/>
      </c>
      <c r="L490" s="81" t="str" cm="1">
        <f t="array" aca="1" ref="L490" ca="1">IF(AND($A490&lt;&gt;"",$A490&lt;&gt;"fin"),IF(INDEX(Recettes!$A$2:$T$5000,$B490,L$1)="","",INDEX(Recettes!$A$2:$T$5000,$B490,L$1)),"")</f>
        <v/>
      </c>
      <c r="M490" s="81" t="str" cm="1">
        <f t="array" aca="1" ref="M490" ca="1">IF(AND($A490&lt;&gt;"",$A490&lt;&gt;"fin"),IF(INDEX(Recettes!$A$2:$T$5000,$B490,M$1)="","",INDEX(Recettes!$A$2:$T$5000,$B490,M$1)),"")</f>
        <v/>
      </c>
      <c r="N490" s="81" t="str" cm="1">
        <f t="array" aca="1" ref="N490" ca="1">IF(AND($A490&lt;&gt;"",$A490&lt;&gt;"fin"),IF(INDEX(Recettes!$A$2:$T$5000,$B490,N$1)="","",INDEX(Recettes!$A$2:$T$5000,$B490,N$1)),"")</f>
        <v/>
      </c>
      <c r="O490" s="81" t="str" cm="1">
        <f t="array" aca="1" ref="O490" ca="1">IF(AND($A490&lt;&gt;"",$A490&lt;&gt;"fin"),IF(INDEX(Recettes!$A$2:$T$5000,$B490,O$1)="","",INDEX(Recettes!$A$2:$T$5000,$B490,O$1)),"")</f>
        <v/>
      </c>
      <c r="P490" s="81" t="str" cm="1">
        <f t="array" aca="1" ref="P490" ca="1">IF(AND($A490&lt;&gt;"",$A490&lt;&gt;"fin"),IF(INDEX(Recettes!$A$2:$T$5000,$B490,P$1)="","",INDEX(Recettes!$A$2:$T$5000,$B490,P$1)),"")</f>
        <v/>
      </c>
      <c r="Q490" s="81" t="str" cm="1">
        <f t="array" aca="1" ref="Q490" ca="1">IF(AND($A490&lt;&gt;"",$A490&lt;&gt;"fin"),IF(INDEX(Recettes!$A$2:$T$5000,$B490,Q$1)="","",INDEX(Recettes!$A$2:$T$5000,$B490,Q$1)),"")</f>
        <v/>
      </c>
      <c r="R490" s="81" t="str" cm="1">
        <f t="array" aca="1" ref="R490" ca="1">IF(AND($A490&lt;&gt;"",$A490&lt;&gt;"fin"),IF(INDEX(Recettes!$A$2:$T$5000,$B490,R$1)="","",INDEX(Recettes!$A$2:$T$5000,$B490,R$1)),"")</f>
        <v/>
      </c>
      <c r="S490" s="81" t="str" cm="1">
        <f t="array" aca="1" ref="S490" ca="1">IF(AND($A490&lt;&gt;"",$A490&lt;&gt;"fin"),IF(INDEX(Recettes!$A$2:$T$5000,$B490,S$1)="","",INDEX(Recettes!$A$2:$T$5000,$B490,S$1)),"")</f>
        <v/>
      </c>
      <c r="T490" s="81" t="str" cm="1">
        <f t="array" aca="1" ref="T490" ca="1">IF(AND($A490&lt;&gt;"",$A490&lt;&gt;"fin"),IF(INDEX(Recettes!$A$2:$T$5000,$B490,T$1)="","",INDEX(Recettes!$A$2:$T$5000,$B490,T$1)),"")</f>
        <v/>
      </c>
    </row>
    <row r="491" spans="1:20" x14ac:dyDescent="0.25">
      <c r="A491" t="str">
        <f ca="1">IF(OR(A490="",A490="fin"),"",IF(ISNA(MATCH($F$3,OFFSET(Recettes!$F$2:$F$5000,B490,0),0)),"fin",MATCH($F$3,OFFSET(Recettes!$F$2:$F$5000,B490,0),0)))</f>
        <v/>
      </c>
      <c r="B491" t="str">
        <f t="shared" ca="1" si="7"/>
        <v/>
      </c>
      <c r="D491" s="79" t="str" cm="1">
        <f t="array" aca="1" ref="D491" ca="1">IF(AND($A491&lt;&gt;"",$A491&lt;&gt;"fin"),IF(INDEX(Recettes!$A$2:$O$5000,$B491,D$1)="","",INDEX(Recettes!$A$2:$O$5000,$B491,D$1)),"")</f>
        <v/>
      </c>
      <c r="E491" t="str" cm="1">
        <f t="array" aca="1" ref="E491" ca="1">IF(AND($A491&lt;&gt;"",$A491&lt;&gt;"fin"),IF(INDEX(Recettes!$A$2:$O$5000,$B491,E$1)="","",INDEX(Recettes!$A$2:$O$5000,$B491,E$1)),"")</f>
        <v/>
      </c>
      <c r="F491" t="str" cm="1">
        <f t="array" aca="1" ref="F491" ca="1">IF(AND($A491&lt;&gt;"",$A491&lt;&gt;"fin"),IF(INDEX(Recettes!$A$2:$O$5000,$B491,F$1)="","",INDEX(Recettes!$A$2:$O$5000,$B491,F$1)),"")</f>
        <v/>
      </c>
      <c r="G491" s="13" t="str" cm="1">
        <f t="array" aca="1" ref="G491" ca="1">IF(AND($A491&lt;&gt;"",$A491&lt;&gt;"fin"),IF(INDEX(Recettes!$A$2:$O$5000,$B491,G$1)="","",INDEX(Recettes!$A$2:$O$5000,$B491,G$1)),"")</f>
        <v/>
      </c>
      <c r="H491" s="11" t="str" cm="1">
        <f t="array" aca="1" ref="H491" ca="1">IF(AND($A491&lt;&gt;"",$A491&lt;&gt;"fin"),IF(INDEX(Recettes!$A$2:$O$5000,$B491,H$1)="","",INDEX(Recettes!$A$2:$O$5000,$B491,H$1)),"")</f>
        <v/>
      </c>
      <c r="I491" t="str" cm="1">
        <f t="array" aca="1" ref="I491" ca="1">IF(AND($A491&lt;&gt;"",$A491&lt;&gt;"fin"),IF(INDEX(Recettes!$A$2:$O$5000,$B491,I$1)="","",INDEX(Recettes!$A$2:$O$5000,$B491,I$1)),"")</f>
        <v/>
      </c>
      <c r="J491" s="81" t="str" cm="1">
        <f t="array" aca="1" ref="J491" ca="1">IF(AND($A491&lt;&gt;"",$A491&lt;&gt;"fin"),IF(INDEX(Recettes!$A$2:$O$5000,$B491,J$1)="","",INDEX(Recettes!$A$2:$O$5000,$B491,J$1)),"")</f>
        <v/>
      </c>
      <c r="K491" s="81" t="str" cm="1">
        <f t="array" aca="1" ref="K491" ca="1">IF(AND($A491&lt;&gt;"",$A491&lt;&gt;"fin"),IF(INDEX(Recettes!$A$2:$T$5000,$B491,K$1)="","",INDEX(Recettes!$A$2:$T$5000,$B491,K$1)),"")</f>
        <v/>
      </c>
      <c r="L491" s="81" t="str" cm="1">
        <f t="array" aca="1" ref="L491" ca="1">IF(AND($A491&lt;&gt;"",$A491&lt;&gt;"fin"),IF(INDEX(Recettes!$A$2:$T$5000,$B491,L$1)="","",INDEX(Recettes!$A$2:$T$5000,$B491,L$1)),"")</f>
        <v/>
      </c>
      <c r="M491" s="81" t="str" cm="1">
        <f t="array" aca="1" ref="M491" ca="1">IF(AND($A491&lt;&gt;"",$A491&lt;&gt;"fin"),IF(INDEX(Recettes!$A$2:$T$5000,$B491,M$1)="","",INDEX(Recettes!$A$2:$T$5000,$B491,M$1)),"")</f>
        <v/>
      </c>
      <c r="N491" s="81" t="str" cm="1">
        <f t="array" aca="1" ref="N491" ca="1">IF(AND($A491&lt;&gt;"",$A491&lt;&gt;"fin"),IF(INDEX(Recettes!$A$2:$T$5000,$B491,N$1)="","",INDEX(Recettes!$A$2:$T$5000,$B491,N$1)),"")</f>
        <v/>
      </c>
      <c r="O491" s="81" t="str" cm="1">
        <f t="array" aca="1" ref="O491" ca="1">IF(AND($A491&lt;&gt;"",$A491&lt;&gt;"fin"),IF(INDEX(Recettes!$A$2:$T$5000,$B491,O$1)="","",INDEX(Recettes!$A$2:$T$5000,$B491,O$1)),"")</f>
        <v/>
      </c>
      <c r="P491" s="81" t="str" cm="1">
        <f t="array" aca="1" ref="P491" ca="1">IF(AND($A491&lt;&gt;"",$A491&lt;&gt;"fin"),IF(INDEX(Recettes!$A$2:$T$5000,$B491,P$1)="","",INDEX(Recettes!$A$2:$T$5000,$B491,P$1)),"")</f>
        <v/>
      </c>
      <c r="Q491" s="81" t="str" cm="1">
        <f t="array" aca="1" ref="Q491" ca="1">IF(AND($A491&lt;&gt;"",$A491&lt;&gt;"fin"),IF(INDEX(Recettes!$A$2:$T$5000,$B491,Q$1)="","",INDEX(Recettes!$A$2:$T$5000,$B491,Q$1)),"")</f>
        <v/>
      </c>
      <c r="R491" s="81" t="str" cm="1">
        <f t="array" aca="1" ref="R491" ca="1">IF(AND($A491&lt;&gt;"",$A491&lt;&gt;"fin"),IF(INDEX(Recettes!$A$2:$T$5000,$B491,R$1)="","",INDEX(Recettes!$A$2:$T$5000,$B491,R$1)),"")</f>
        <v/>
      </c>
      <c r="S491" s="81" t="str" cm="1">
        <f t="array" aca="1" ref="S491" ca="1">IF(AND($A491&lt;&gt;"",$A491&lt;&gt;"fin"),IF(INDEX(Recettes!$A$2:$T$5000,$B491,S$1)="","",INDEX(Recettes!$A$2:$T$5000,$B491,S$1)),"")</f>
        <v/>
      </c>
      <c r="T491" s="81" t="str" cm="1">
        <f t="array" aca="1" ref="T491" ca="1">IF(AND($A491&lt;&gt;"",$A491&lt;&gt;"fin"),IF(INDEX(Recettes!$A$2:$T$5000,$B491,T$1)="","",INDEX(Recettes!$A$2:$T$5000,$B491,T$1)),"")</f>
        <v/>
      </c>
    </row>
    <row r="492" spans="1:20" x14ac:dyDescent="0.25">
      <c r="A492" t="str">
        <f ca="1">IF(OR(A491="",A491="fin"),"",IF(ISNA(MATCH($F$3,OFFSET(Recettes!$F$2:$F$5000,B491,0),0)),"fin",MATCH($F$3,OFFSET(Recettes!$F$2:$F$5000,B491,0),0)))</f>
        <v/>
      </c>
      <c r="B492" t="str">
        <f t="shared" ca="1" si="7"/>
        <v/>
      </c>
      <c r="D492" s="79" t="str" cm="1">
        <f t="array" aca="1" ref="D492" ca="1">IF(AND($A492&lt;&gt;"",$A492&lt;&gt;"fin"),IF(INDEX(Recettes!$A$2:$O$5000,$B492,D$1)="","",INDEX(Recettes!$A$2:$O$5000,$B492,D$1)),"")</f>
        <v/>
      </c>
      <c r="E492" t="str" cm="1">
        <f t="array" aca="1" ref="E492" ca="1">IF(AND($A492&lt;&gt;"",$A492&lt;&gt;"fin"),IF(INDEX(Recettes!$A$2:$O$5000,$B492,E$1)="","",INDEX(Recettes!$A$2:$O$5000,$B492,E$1)),"")</f>
        <v/>
      </c>
      <c r="F492" t="str" cm="1">
        <f t="array" aca="1" ref="F492" ca="1">IF(AND($A492&lt;&gt;"",$A492&lt;&gt;"fin"),IF(INDEX(Recettes!$A$2:$O$5000,$B492,F$1)="","",INDEX(Recettes!$A$2:$O$5000,$B492,F$1)),"")</f>
        <v/>
      </c>
      <c r="G492" s="13" t="str" cm="1">
        <f t="array" aca="1" ref="G492" ca="1">IF(AND($A492&lt;&gt;"",$A492&lt;&gt;"fin"),IF(INDEX(Recettes!$A$2:$O$5000,$B492,G$1)="","",INDEX(Recettes!$A$2:$O$5000,$B492,G$1)),"")</f>
        <v/>
      </c>
      <c r="H492" s="11" t="str" cm="1">
        <f t="array" aca="1" ref="H492" ca="1">IF(AND($A492&lt;&gt;"",$A492&lt;&gt;"fin"),IF(INDEX(Recettes!$A$2:$O$5000,$B492,H$1)="","",INDEX(Recettes!$A$2:$O$5000,$B492,H$1)),"")</f>
        <v/>
      </c>
      <c r="I492" t="str" cm="1">
        <f t="array" aca="1" ref="I492" ca="1">IF(AND($A492&lt;&gt;"",$A492&lt;&gt;"fin"),IF(INDEX(Recettes!$A$2:$O$5000,$B492,I$1)="","",INDEX(Recettes!$A$2:$O$5000,$B492,I$1)),"")</f>
        <v/>
      </c>
      <c r="J492" s="81" t="str" cm="1">
        <f t="array" aca="1" ref="J492" ca="1">IF(AND($A492&lt;&gt;"",$A492&lt;&gt;"fin"),IF(INDEX(Recettes!$A$2:$O$5000,$B492,J$1)="","",INDEX(Recettes!$A$2:$O$5000,$B492,J$1)),"")</f>
        <v/>
      </c>
      <c r="K492" s="81" t="str" cm="1">
        <f t="array" aca="1" ref="K492" ca="1">IF(AND($A492&lt;&gt;"",$A492&lt;&gt;"fin"),IF(INDEX(Recettes!$A$2:$T$5000,$B492,K$1)="","",INDEX(Recettes!$A$2:$T$5000,$B492,K$1)),"")</f>
        <v/>
      </c>
      <c r="L492" s="81" t="str" cm="1">
        <f t="array" aca="1" ref="L492" ca="1">IF(AND($A492&lt;&gt;"",$A492&lt;&gt;"fin"),IF(INDEX(Recettes!$A$2:$T$5000,$B492,L$1)="","",INDEX(Recettes!$A$2:$T$5000,$B492,L$1)),"")</f>
        <v/>
      </c>
      <c r="M492" s="81" t="str" cm="1">
        <f t="array" aca="1" ref="M492" ca="1">IF(AND($A492&lt;&gt;"",$A492&lt;&gt;"fin"),IF(INDEX(Recettes!$A$2:$T$5000,$B492,M$1)="","",INDEX(Recettes!$A$2:$T$5000,$B492,M$1)),"")</f>
        <v/>
      </c>
      <c r="N492" s="81" t="str" cm="1">
        <f t="array" aca="1" ref="N492" ca="1">IF(AND($A492&lt;&gt;"",$A492&lt;&gt;"fin"),IF(INDEX(Recettes!$A$2:$T$5000,$B492,N$1)="","",INDEX(Recettes!$A$2:$T$5000,$B492,N$1)),"")</f>
        <v/>
      </c>
      <c r="O492" s="81" t="str" cm="1">
        <f t="array" aca="1" ref="O492" ca="1">IF(AND($A492&lt;&gt;"",$A492&lt;&gt;"fin"),IF(INDEX(Recettes!$A$2:$T$5000,$B492,O$1)="","",INDEX(Recettes!$A$2:$T$5000,$B492,O$1)),"")</f>
        <v/>
      </c>
      <c r="P492" s="81" t="str" cm="1">
        <f t="array" aca="1" ref="P492" ca="1">IF(AND($A492&lt;&gt;"",$A492&lt;&gt;"fin"),IF(INDEX(Recettes!$A$2:$T$5000,$B492,P$1)="","",INDEX(Recettes!$A$2:$T$5000,$B492,P$1)),"")</f>
        <v/>
      </c>
      <c r="Q492" s="81" t="str" cm="1">
        <f t="array" aca="1" ref="Q492" ca="1">IF(AND($A492&lt;&gt;"",$A492&lt;&gt;"fin"),IF(INDEX(Recettes!$A$2:$T$5000,$B492,Q$1)="","",INDEX(Recettes!$A$2:$T$5000,$B492,Q$1)),"")</f>
        <v/>
      </c>
      <c r="R492" s="81" t="str" cm="1">
        <f t="array" aca="1" ref="R492" ca="1">IF(AND($A492&lt;&gt;"",$A492&lt;&gt;"fin"),IF(INDEX(Recettes!$A$2:$T$5000,$B492,R$1)="","",INDEX(Recettes!$A$2:$T$5000,$B492,R$1)),"")</f>
        <v/>
      </c>
      <c r="S492" s="81" t="str" cm="1">
        <f t="array" aca="1" ref="S492" ca="1">IF(AND($A492&lt;&gt;"",$A492&lt;&gt;"fin"),IF(INDEX(Recettes!$A$2:$T$5000,$B492,S$1)="","",INDEX(Recettes!$A$2:$T$5000,$B492,S$1)),"")</f>
        <v/>
      </c>
      <c r="T492" s="81" t="str" cm="1">
        <f t="array" aca="1" ref="T492" ca="1">IF(AND($A492&lt;&gt;"",$A492&lt;&gt;"fin"),IF(INDEX(Recettes!$A$2:$T$5000,$B492,T$1)="","",INDEX(Recettes!$A$2:$T$5000,$B492,T$1)),"")</f>
        <v/>
      </c>
    </row>
    <row r="493" spans="1:20" x14ac:dyDescent="0.25">
      <c r="A493" t="str">
        <f ca="1">IF(OR(A492="",A492="fin"),"",IF(ISNA(MATCH($F$3,OFFSET(Recettes!$F$2:$F$5000,B492,0),0)),"fin",MATCH($F$3,OFFSET(Recettes!$F$2:$F$5000,B492,0),0)))</f>
        <v/>
      </c>
      <c r="B493" t="str">
        <f t="shared" ca="1" si="7"/>
        <v/>
      </c>
      <c r="D493" s="79" t="str" cm="1">
        <f t="array" aca="1" ref="D493" ca="1">IF(AND($A493&lt;&gt;"",$A493&lt;&gt;"fin"),IF(INDEX(Recettes!$A$2:$O$5000,$B493,D$1)="","",INDEX(Recettes!$A$2:$O$5000,$B493,D$1)),"")</f>
        <v/>
      </c>
      <c r="E493" t="str" cm="1">
        <f t="array" aca="1" ref="E493" ca="1">IF(AND($A493&lt;&gt;"",$A493&lt;&gt;"fin"),IF(INDEX(Recettes!$A$2:$O$5000,$B493,E$1)="","",INDEX(Recettes!$A$2:$O$5000,$B493,E$1)),"")</f>
        <v/>
      </c>
      <c r="F493" t="str" cm="1">
        <f t="array" aca="1" ref="F493" ca="1">IF(AND($A493&lt;&gt;"",$A493&lt;&gt;"fin"),IF(INDEX(Recettes!$A$2:$O$5000,$B493,F$1)="","",INDEX(Recettes!$A$2:$O$5000,$B493,F$1)),"")</f>
        <v/>
      </c>
      <c r="G493" s="13" t="str" cm="1">
        <f t="array" aca="1" ref="G493" ca="1">IF(AND($A493&lt;&gt;"",$A493&lt;&gt;"fin"),IF(INDEX(Recettes!$A$2:$O$5000,$B493,G$1)="","",INDEX(Recettes!$A$2:$O$5000,$B493,G$1)),"")</f>
        <v/>
      </c>
      <c r="H493" s="11" t="str" cm="1">
        <f t="array" aca="1" ref="H493" ca="1">IF(AND($A493&lt;&gt;"",$A493&lt;&gt;"fin"),IF(INDEX(Recettes!$A$2:$O$5000,$B493,H$1)="","",INDEX(Recettes!$A$2:$O$5000,$B493,H$1)),"")</f>
        <v/>
      </c>
      <c r="I493" t="str" cm="1">
        <f t="array" aca="1" ref="I493" ca="1">IF(AND($A493&lt;&gt;"",$A493&lt;&gt;"fin"),IF(INDEX(Recettes!$A$2:$O$5000,$B493,I$1)="","",INDEX(Recettes!$A$2:$O$5000,$B493,I$1)),"")</f>
        <v/>
      </c>
      <c r="J493" s="81" t="str" cm="1">
        <f t="array" aca="1" ref="J493" ca="1">IF(AND($A493&lt;&gt;"",$A493&lt;&gt;"fin"),IF(INDEX(Recettes!$A$2:$O$5000,$B493,J$1)="","",INDEX(Recettes!$A$2:$O$5000,$B493,J$1)),"")</f>
        <v/>
      </c>
      <c r="K493" s="81" t="str" cm="1">
        <f t="array" aca="1" ref="K493" ca="1">IF(AND($A493&lt;&gt;"",$A493&lt;&gt;"fin"),IF(INDEX(Recettes!$A$2:$T$5000,$B493,K$1)="","",INDEX(Recettes!$A$2:$T$5000,$B493,K$1)),"")</f>
        <v/>
      </c>
      <c r="L493" s="81" t="str" cm="1">
        <f t="array" aca="1" ref="L493" ca="1">IF(AND($A493&lt;&gt;"",$A493&lt;&gt;"fin"),IF(INDEX(Recettes!$A$2:$T$5000,$B493,L$1)="","",INDEX(Recettes!$A$2:$T$5000,$B493,L$1)),"")</f>
        <v/>
      </c>
      <c r="M493" s="81" t="str" cm="1">
        <f t="array" aca="1" ref="M493" ca="1">IF(AND($A493&lt;&gt;"",$A493&lt;&gt;"fin"),IF(INDEX(Recettes!$A$2:$T$5000,$B493,M$1)="","",INDEX(Recettes!$A$2:$T$5000,$B493,M$1)),"")</f>
        <v/>
      </c>
      <c r="N493" s="81" t="str" cm="1">
        <f t="array" aca="1" ref="N493" ca="1">IF(AND($A493&lt;&gt;"",$A493&lt;&gt;"fin"),IF(INDEX(Recettes!$A$2:$T$5000,$B493,N$1)="","",INDEX(Recettes!$A$2:$T$5000,$B493,N$1)),"")</f>
        <v/>
      </c>
      <c r="O493" s="81" t="str" cm="1">
        <f t="array" aca="1" ref="O493" ca="1">IF(AND($A493&lt;&gt;"",$A493&lt;&gt;"fin"),IF(INDEX(Recettes!$A$2:$T$5000,$B493,O$1)="","",INDEX(Recettes!$A$2:$T$5000,$B493,O$1)),"")</f>
        <v/>
      </c>
      <c r="P493" s="81" t="str" cm="1">
        <f t="array" aca="1" ref="P493" ca="1">IF(AND($A493&lt;&gt;"",$A493&lt;&gt;"fin"),IF(INDEX(Recettes!$A$2:$T$5000,$B493,P$1)="","",INDEX(Recettes!$A$2:$T$5000,$B493,P$1)),"")</f>
        <v/>
      </c>
      <c r="Q493" s="81" t="str" cm="1">
        <f t="array" aca="1" ref="Q493" ca="1">IF(AND($A493&lt;&gt;"",$A493&lt;&gt;"fin"),IF(INDEX(Recettes!$A$2:$T$5000,$B493,Q$1)="","",INDEX(Recettes!$A$2:$T$5000,$B493,Q$1)),"")</f>
        <v/>
      </c>
      <c r="R493" s="81" t="str" cm="1">
        <f t="array" aca="1" ref="R493" ca="1">IF(AND($A493&lt;&gt;"",$A493&lt;&gt;"fin"),IF(INDEX(Recettes!$A$2:$T$5000,$B493,R$1)="","",INDEX(Recettes!$A$2:$T$5000,$B493,R$1)),"")</f>
        <v/>
      </c>
      <c r="S493" s="81" t="str" cm="1">
        <f t="array" aca="1" ref="S493" ca="1">IF(AND($A493&lt;&gt;"",$A493&lt;&gt;"fin"),IF(INDEX(Recettes!$A$2:$T$5000,$B493,S$1)="","",INDEX(Recettes!$A$2:$T$5000,$B493,S$1)),"")</f>
        <v/>
      </c>
      <c r="T493" s="81" t="str" cm="1">
        <f t="array" aca="1" ref="T493" ca="1">IF(AND($A493&lt;&gt;"",$A493&lt;&gt;"fin"),IF(INDEX(Recettes!$A$2:$T$5000,$B493,T$1)="","",INDEX(Recettes!$A$2:$T$5000,$B493,T$1)),"")</f>
        <v/>
      </c>
    </row>
    <row r="494" spans="1:20" x14ac:dyDescent="0.25">
      <c r="A494" t="str">
        <f ca="1">IF(OR(A493="",A493="fin"),"",IF(ISNA(MATCH($F$3,OFFSET(Recettes!$F$2:$F$5000,B493,0),0)),"fin",MATCH($F$3,OFFSET(Recettes!$F$2:$F$5000,B493,0),0)))</f>
        <v/>
      </c>
      <c r="B494" t="str">
        <f t="shared" ca="1" si="7"/>
        <v/>
      </c>
      <c r="D494" s="79" t="str" cm="1">
        <f t="array" aca="1" ref="D494" ca="1">IF(AND($A494&lt;&gt;"",$A494&lt;&gt;"fin"),IF(INDEX(Recettes!$A$2:$O$5000,$B494,D$1)="","",INDEX(Recettes!$A$2:$O$5000,$B494,D$1)),"")</f>
        <v/>
      </c>
      <c r="E494" t="str" cm="1">
        <f t="array" aca="1" ref="E494" ca="1">IF(AND($A494&lt;&gt;"",$A494&lt;&gt;"fin"),IF(INDEX(Recettes!$A$2:$O$5000,$B494,E$1)="","",INDEX(Recettes!$A$2:$O$5000,$B494,E$1)),"")</f>
        <v/>
      </c>
      <c r="F494" t="str" cm="1">
        <f t="array" aca="1" ref="F494" ca="1">IF(AND($A494&lt;&gt;"",$A494&lt;&gt;"fin"),IF(INDEX(Recettes!$A$2:$O$5000,$B494,F$1)="","",INDEX(Recettes!$A$2:$O$5000,$B494,F$1)),"")</f>
        <v/>
      </c>
      <c r="G494" s="13" t="str" cm="1">
        <f t="array" aca="1" ref="G494" ca="1">IF(AND($A494&lt;&gt;"",$A494&lt;&gt;"fin"),IF(INDEX(Recettes!$A$2:$O$5000,$B494,G$1)="","",INDEX(Recettes!$A$2:$O$5000,$B494,G$1)),"")</f>
        <v/>
      </c>
      <c r="H494" s="11" t="str" cm="1">
        <f t="array" aca="1" ref="H494" ca="1">IF(AND($A494&lt;&gt;"",$A494&lt;&gt;"fin"),IF(INDEX(Recettes!$A$2:$O$5000,$B494,H$1)="","",INDEX(Recettes!$A$2:$O$5000,$B494,H$1)),"")</f>
        <v/>
      </c>
      <c r="I494" t="str" cm="1">
        <f t="array" aca="1" ref="I494" ca="1">IF(AND($A494&lt;&gt;"",$A494&lt;&gt;"fin"),IF(INDEX(Recettes!$A$2:$O$5000,$B494,I$1)="","",INDEX(Recettes!$A$2:$O$5000,$B494,I$1)),"")</f>
        <v/>
      </c>
      <c r="J494" s="81" t="str" cm="1">
        <f t="array" aca="1" ref="J494" ca="1">IF(AND($A494&lt;&gt;"",$A494&lt;&gt;"fin"),IF(INDEX(Recettes!$A$2:$O$5000,$B494,J$1)="","",INDEX(Recettes!$A$2:$O$5000,$B494,J$1)),"")</f>
        <v/>
      </c>
      <c r="K494" s="81" t="str" cm="1">
        <f t="array" aca="1" ref="K494" ca="1">IF(AND($A494&lt;&gt;"",$A494&lt;&gt;"fin"),IF(INDEX(Recettes!$A$2:$T$5000,$B494,K$1)="","",INDEX(Recettes!$A$2:$T$5000,$B494,K$1)),"")</f>
        <v/>
      </c>
      <c r="L494" s="81" t="str" cm="1">
        <f t="array" aca="1" ref="L494" ca="1">IF(AND($A494&lt;&gt;"",$A494&lt;&gt;"fin"),IF(INDEX(Recettes!$A$2:$T$5000,$B494,L$1)="","",INDEX(Recettes!$A$2:$T$5000,$B494,L$1)),"")</f>
        <v/>
      </c>
      <c r="M494" s="81" t="str" cm="1">
        <f t="array" aca="1" ref="M494" ca="1">IF(AND($A494&lt;&gt;"",$A494&lt;&gt;"fin"),IF(INDEX(Recettes!$A$2:$T$5000,$B494,M$1)="","",INDEX(Recettes!$A$2:$T$5000,$B494,M$1)),"")</f>
        <v/>
      </c>
      <c r="N494" s="81" t="str" cm="1">
        <f t="array" aca="1" ref="N494" ca="1">IF(AND($A494&lt;&gt;"",$A494&lt;&gt;"fin"),IF(INDEX(Recettes!$A$2:$T$5000,$B494,N$1)="","",INDEX(Recettes!$A$2:$T$5000,$B494,N$1)),"")</f>
        <v/>
      </c>
      <c r="O494" s="81" t="str" cm="1">
        <f t="array" aca="1" ref="O494" ca="1">IF(AND($A494&lt;&gt;"",$A494&lt;&gt;"fin"),IF(INDEX(Recettes!$A$2:$T$5000,$B494,O$1)="","",INDEX(Recettes!$A$2:$T$5000,$B494,O$1)),"")</f>
        <v/>
      </c>
      <c r="P494" s="81" t="str" cm="1">
        <f t="array" aca="1" ref="P494" ca="1">IF(AND($A494&lt;&gt;"",$A494&lt;&gt;"fin"),IF(INDEX(Recettes!$A$2:$T$5000,$B494,P$1)="","",INDEX(Recettes!$A$2:$T$5000,$B494,P$1)),"")</f>
        <v/>
      </c>
      <c r="Q494" s="81" t="str" cm="1">
        <f t="array" aca="1" ref="Q494" ca="1">IF(AND($A494&lt;&gt;"",$A494&lt;&gt;"fin"),IF(INDEX(Recettes!$A$2:$T$5000,$B494,Q$1)="","",INDEX(Recettes!$A$2:$T$5000,$B494,Q$1)),"")</f>
        <v/>
      </c>
      <c r="R494" s="81" t="str" cm="1">
        <f t="array" aca="1" ref="R494" ca="1">IF(AND($A494&lt;&gt;"",$A494&lt;&gt;"fin"),IF(INDEX(Recettes!$A$2:$T$5000,$B494,R$1)="","",INDEX(Recettes!$A$2:$T$5000,$B494,R$1)),"")</f>
        <v/>
      </c>
      <c r="S494" s="81" t="str" cm="1">
        <f t="array" aca="1" ref="S494" ca="1">IF(AND($A494&lt;&gt;"",$A494&lt;&gt;"fin"),IF(INDEX(Recettes!$A$2:$T$5000,$B494,S$1)="","",INDEX(Recettes!$A$2:$T$5000,$B494,S$1)),"")</f>
        <v/>
      </c>
      <c r="T494" s="81" t="str" cm="1">
        <f t="array" aca="1" ref="T494" ca="1">IF(AND($A494&lt;&gt;"",$A494&lt;&gt;"fin"),IF(INDEX(Recettes!$A$2:$T$5000,$B494,T$1)="","",INDEX(Recettes!$A$2:$T$5000,$B494,T$1)),"")</f>
        <v/>
      </c>
    </row>
    <row r="495" spans="1:20" x14ac:dyDescent="0.25">
      <c r="A495" t="str">
        <f ca="1">IF(OR(A494="",A494="fin"),"",IF(ISNA(MATCH($F$3,OFFSET(Recettes!$F$2:$F$5000,B494,0),0)),"fin",MATCH($F$3,OFFSET(Recettes!$F$2:$F$5000,B494,0),0)))</f>
        <v/>
      </c>
      <c r="B495" t="str">
        <f t="shared" ca="1" si="7"/>
        <v/>
      </c>
      <c r="D495" s="79" t="str" cm="1">
        <f t="array" aca="1" ref="D495" ca="1">IF(AND($A495&lt;&gt;"",$A495&lt;&gt;"fin"),IF(INDEX(Recettes!$A$2:$O$5000,$B495,D$1)="","",INDEX(Recettes!$A$2:$O$5000,$B495,D$1)),"")</f>
        <v/>
      </c>
      <c r="E495" t="str" cm="1">
        <f t="array" aca="1" ref="E495" ca="1">IF(AND($A495&lt;&gt;"",$A495&lt;&gt;"fin"),IF(INDEX(Recettes!$A$2:$O$5000,$B495,E$1)="","",INDEX(Recettes!$A$2:$O$5000,$B495,E$1)),"")</f>
        <v/>
      </c>
      <c r="F495" t="str" cm="1">
        <f t="array" aca="1" ref="F495" ca="1">IF(AND($A495&lt;&gt;"",$A495&lt;&gt;"fin"),IF(INDEX(Recettes!$A$2:$O$5000,$B495,F$1)="","",INDEX(Recettes!$A$2:$O$5000,$B495,F$1)),"")</f>
        <v/>
      </c>
      <c r="G495" s="13" t="str" cm="1">
        <f t="array" aca="1" ref="G495" ca="1">IF(AND($A495&lt;&gt;"",$A495&lt;&gt;"fin"),IF(INDEX(Recettes!$A$2:$O$5000,$B495,G$1)="","",INDEX(Recettes!$A$2:$O$5000,$B495,G$1)),"")</f>
        <v/>
      </c>
      <c r="H495" s="11" t="str" cm="1">
        <f t="array" aca="1" ref="H495" ca="1">IF(AND($A495&lt;&gt;"",$A495&lt;&gt;"fin"),IF(INDEX(Recettes!$A$2:$O$5000,$B495,H$1)="","",INDEX(Recettes!$A$2:$O$5000,$B495,H$1)),"")</f>
        <v/>
      </c>
      <c r="I495" t="str" cm="1">
        <f t="array" aca="1" ref="I495" ca="1">IF(AND($A495&lt;&gt;"",$A495&lt;&gt;"fin"),IF(INDEX(Recettes!$A$2:$O$5000,$B495,I$1)="","",INDEX(Recettes!$A$2:$O$5000,$B495,I$1)),"")</f>
        <v/>
      </c>
      <c r="J495" s="81" t="str" cm="1">
        <f t="array" aca="1" ref="J495" ca="1">IF(AND($A495&lt;&gt;"",$A495&lt;&gt;"fin"),IF(INDEX(Recettes!$A$2:$O$5000,$B495,J$1)="","",INDEX(Recettes!$A$2:$O$5000,$B495,J$1)),"")</f>
        <v/>
      </c>
      <c r="K495" s="81" t="str" cm="1">
        <f t="array" aca="1" ref="K495" ca="1">IF(AND($A495&lt;&gt;"",$A495&lt;&gt;"fin"),IF(INDEX(Recettes!$A$2:$T$5000,$B495,K$1)="","",INDEX(Recettes!$A$2:$T$5000,$B495,K$1)),"")</f>
        <v/>
      </c>
      <c r="L495" s="81" t="str" cm="1">
        <f t="array" aca="1" ref="L495" ca="1">IF(AND($A495&lt;&gt;"",$A495&lt;&gt;"fin"),IF(INDEX(Recettes!$A$2:$T$5000,$B495,L$1)="","",INDEX(Recettes!$A$2:$T$5000,$B495,L$1)),"")</f>
        <v/>
      </c>
      <c r="M495" s="81" t="str" cm="1">
        <f t="array" aca="1" ref="M495" ca="1">IF(AND($A495&lt;&gt;"",$A495&lt;&gt;"fin"),IF(INDEX(Recettes!$A$2:$T$5000,$B495,M$1)="","",INDEX(Recettes!$A$2:$T$5000,$B495,M$1)),"")</f>
        <v/>
      </c>
      <c r="N495" s="81" t="str" cm="1">
        <f t="array" aca="1" ref="N495" ca="1">IF(AND($A495&lt;&gt;"",$A495&lt;&gt;"fin"),IF(INDEX(Recettes!$A$2:$T$5000,$B495,N$1)="","",INDEX(Recettes!$A$2:$T$5000,$B495,N$1)),"")</f>
        <v/>
      </c>
      <c r="O495" s="81" t="str" cm="1">
        <f t="array" aca="1" ref="O495" ca="1">IF(AND($A495&lt;&gt;"",$A495&lt;&gt;"fin"),IF(INDEX(Recettes!$A$2:$T$5000,$B495,O$1)="","",INDEX(Recettes!$A$2:$T$5000,$B495,O$1)),"")</f>
        <v/>
      </c>
      <c r="P495" s="81" t="str" cm="1">
        <f t="array" aca="1" ref="P495" ca="1">IF(AND($A495&lt;&gt;"",$A495&lt;&gt;"fin"),IF(INDEX(Recettes!$A$2:$T$5000,$B495,P$1)="","",INDEX(Recettes!$A$2:$T$5000,$B495,P$1)),"")</f>
        <v/>
      </c>
      <c r="Q495" s="81" t="str" cm="1">
        <f t="array" aca="1" ref="Q495" ca="1">IF(AND($A495&lt;&gt;"",$A495&lt;&gt;"fin"),IF(INDEX(Recettes!$A$2:$T$5000,$B495,Q$1)="","",INDEX(Recettes!$A$2:$T$5000,$B495,Q$1)),"")</f>
        <v/>
      </c>
      <c r="R495" s="81" t="str" cm="1">
        <f t="array" aca="1" ref="R495" ca="1">IF(AND($A495&lt;&gt;"",$A495&lt;&gt;"fin"),IF(INDEX(Recettes!$A$2:$T$5000,$B495,R$1)="","",INDEX(Recettes!$A$2:$T$5000,$B495,R$1)),"")</f>
        <v/>
      </c>
      <c r="S495" s="81" t="str" cm="1">
        <f t="array" aca="1" ref="S495" ca="1">IF(AND($A495&lt;&gt;"",$A495&lt;&gt;"fin"),IF(INDEX(Recettes!$A$2:$T$5000,$B495,S$1)="","",INDEX(Recettes!$A$2:$T$5000,$B495,S$1)),"")</f>
        <v/>
      </c>
      <c r="T495" s="81" t="str" cm="1">
        <f t="array" aca="1" ref="T495" ca="1">IF(AND($A495&lt;&gt;"",$A495&lt;&gt;"fin"),IF(INDEX(Recettes!$A$2:$T$5000,$B495,T$1)="","",INDEX(Recettes!$A$2:$T$5000,$B495,T$1)),"")</f>
        <v/>
      </c>
    </row>
    <row r="496" spans="1:20" x14ac:dyDescent="0.25">
      <c r="A496" t="str">
        <f ca="1">IF(OR(A495="",A495="fin"),"",IF(ISNA(MATCH($F$3,OFFSET(Recettes!$F$2:$F$5000,B495,0),0)),"fin",MATCH($F$3,OFFSET(Recettes!$F$2:$F$5000,B495,0),0)))</f>
        <v/>
      </c>
      <c r="B496" t="str">
        <f t="shared" ca="1" si="7"/>
        <v/>
      </c>
      <c r="D496" s="79" t="str" cm="1">
        <f t="array" aca="1" ref="D496" ca="1">IF(AND($A496&lt;&gt;"",$A496&lt;&gt;"fin"),IF(INDEX(Recettes!$A$2:$O$5000,$B496,D$1)="","",INDEX(Recettes!$A$2:$O$5000,$B496,D$1)),"")</f>
        <v/>
      </c>
      <c r="E496" t="str" cm="1">
        <f t="array" aca="1" ref="E496" ca="1">IF(AND($A496&lt;&gt;"",$A496&lt;&gt;"fin"),IF(INDEX(Recettes!$A$2:$O$5000,$B496,E$1)="","",INDEX(Recettes!$A$2:$O$5000,$B496,E$1)),"")</f>
        <v/>
      </c>
      <c r="F496" t="str" cm="1">
        <f t="array" aca="1" ref="F496" ca="1">IF(AND($A496&lt;&gt;"",$A496&lt;&gt;"fin"),IF(INDEX(Recettes!$A$2:$O$5000,$B496,F$1)="","",INDEX(Recettes!$A$2:$O$5000,$B496,F$1)),"")</f>
        <v/>
      </c>
      <c r="G496" s="13" t="str" cm="1">
        <f t="array" aca="1" ref="G496" ca="1">IF(AND($A496&lt;&gt;"",$A496&lt;&gt;"fin"),IF(INDEX(Recettes!$A$2:$O$5000,$B496,G$1)="","",INDEX(Recettes!$A$2:$O$5000,$B496,G$1)),"")</f>
        <v/>
      </c>
      <c r="H496" s="11" t="str" cm="1">
        <f t="array" aca="1" ref="H496" ca="1">IF(AND($A496&lt;&gt;"",$A496&lt;&gt;"fin"),IF(INDEX(Recettes!$A$2:$O$5000,$B496,H$1)="","",INDEX(Recettes!$A$2:$O$5000,$B496,H$1)),"")</f>
        <v/>
      </c>
      <c r="I496" t="str" cm="1">
        <f t="array" aca="1" ref="I496" ca="1">IF(AND($A496&lt;&gt;"",$A496&lt;&gt;"fin"),IF(INDEX(Recettes!$A$2:$O$5000,$B496,I$1)="","",INDEX(Recettes!$A$2:$O$5000,$B496,I$1)),"")</f>
        <v/>
      </c>
      <c r="J496" s="81" t="str" cm="1">
        <f t="array" aca="1" ref="J496" ca="1">IF(AND($A496&lt;&gt;"",$A496&lt;&gt;"fin"),IF(INDEX(Recettes!$A$2:$O$5000,$B496,J$1)="","",INDEX(Recettes!$A$2:$O$5000,$B496,J$1)),"")</f>
        <v/>
      </c>
      <c r="K496" s="81" t="str" cm="1">
        <f t="array" aca="1" ref="K496" ca="1">IF(AND($A496&lt;&gt;"",$A496&lt;&gt;"fin"),IF(INDEX(Recettes!$A$2:$T$5000,$B496,K$1)="","",INDEX(Recettes!$A$2:$T$5000,$B496,K$1)),"")</f>
        <v/>
      </c>
      <c r="L496" s="81" t="str" cm="1">
        <f t="array" aca="1" ref="L496" ca="1">IF(AND($A496&lt;&gt;"",$A496&lt;&gt;"fin"),IF(INDEX(Recettes!$A$2:$T$5000,$B496,L$1)="","",INDEX(Recettes!$A$2:$T$5000,$B496,L$1)),"")</f>
        <v/>
      </c>
      <c r="M496" s="81" t="str" cm="1">
        <f t="array" aca="1" ref="M496" ca="1">IF(AND($A496&lt;&gt;"",$A496&lt;&gt;"fin"),IF(INDEX(Recettes!$A$2:$T$5000,$B496,M$1)="","",INDEX(Recettes!$A$2:$T$5000,$B496,M$1)),"")</f>
        <v/>
      </c>
      <c r="N496" s="81" t="str" cm="1">
        <f t="array" aca="1" ref="N496" ca="1">IF(AND($A496&lt;&gt;"",$A496&lt;&gt;"fin"),IF(INDEX(Recettes!$A$2:$T$5000,$B496,N$1)="","",INDEX(Recettes!$A$2:$T$5000,$B496,N$1)),"")</f>
        <v/>
      </c>
      <c r="O496" s="81" t="str" cm="1">
        <f t="array" aca="1" ref="O496" ca="1">IF(AND($A496&lt;&gt;"",$A496&lt;&gt;"fin"),IF(INDEX(Recettes!$A$2:$T$5000,$B496,O$1)="","",INDEX(Recettes!$A$2:$T$5000,$B496,O$1)),"")</f>
        <v/>
      </c>
      <c r="P496" s="81" t="str" cm="1">
        <f t="array" aca="1" ref="P496" ca="1">IF(AND($A496&lt;&gt;"",$A496&lt;&gt;"fin"),IF(INDEX(Recettes!$A$2:$T$5000,$B496,P$1)="","",INDEX(Recettes!$A$2:$T$5000,$B496,P$1)),"")</f>
        <v/>
      </c>
      <c r="Q496" s="81" t="str" cm="1">
        <f t="array" aca="1" ref="Q496" ca="1">IF(AND($A496&lt;&gt;"",$A496&lt;&gt;"fin"),IF(INDEX(Recettes!$A$2:$T$5000,$B496,Q$1)="","",INDEX(Recettes!$A$2:$T$5000,$B496,Q$1)),"")</f>
        <v/>
      </c>
      <c r="R496" s="81" t="str" cm="1">
        <f t="array" aca="1" ref="R496" ca="1">IF(AND($A496&lt;&gt;"",$A496&lt;&gt;"fin"),IF(INDEX(Recettes!$A$2:$T$5000,$B496,R$1)="","",INDEX(Recettes!$A$2:$T$5000,$B496,R$1)),"")</f>
        <v/>
      </c>
      <c r="S496" s="81" t="str" cm="1">
        <f t="array" aca="1" ref="S496" ca="1">IF(AND($A496&lt;&gt;"",$A496&lt;&gt;"fin"),IF(INDEX(Recettes!$A$2:$T$5000,$B496,S$1)="","",INDEX(Recettes!$A$2:$T$5000,$B496,S$1)),"")</f>
        <v/>
      </c>
      <c r="T496" s="81" t="str" cm="1">
        <f t="array" aca="1" ref="T496" ca="1">IF(AND($A496&lt;&gt;"",$A496&lt;&gt;"fin"),IF(INDEX(Recettes!$A$2:$T$5000,$B496,T$1)="","",INDEX(Recettes!$A$2:$T$5000,$B496,T$1)),"")</f>
        <v/>
      </c>
    </row>
    <row r="497" spans="1:20" x14ac:dyDescent="0.25">
      <c r="A497" t="str">
        <f ca="1">IF(OR(A496="",A496="fin"),"",IF(ISNA(MATCH($F$3,OFFSET(Recettes!$F$2:$F$5000,B496,0),0)),"fin",MATCH($F$3,OFFSET(Recettes!$F$2:$F$5000,B496,0),0)))</f>
        <v/>
      </c>
      <c r="B497" t="str">
        <f t="shared" ca="1" si="7"/>
        <v/>
      </c>
      <c r="D497" s="79" t="str" cm="1">
        <f t="array" aca="1" ref="D497" ca="1">IF(AND($A497&lt;&gt;"",$A497&lt;&gt;"fin"),IF(INDEX(Recettes!$A$2:$O$5000,$B497,D$1)="","",INDEX(Recettes!$A$2:$O$5000,$B497,D$1)),"")</f>
        <v/>
      </c>
      <c r="E497" t="str" cm="1">
        <f t="array" aca="1" ref="E497" ca="1">IF(AND($A497&lt;&gt;"",$A497&lt;&gt;"fin"),IF(INDEX(Recettes!$A$2:$O$5000,$B497,E$1)="","",INDEX(Recettes!$A$2:$O$5000,$B497,E$1)),"")</f>
        <v/>
      </c>
      <c r="F497" t="str" cm="1">
        <f t="array" aca="1" ref="F497" ca="1">IF(AND($A497&lt;&gt;"",$A497&lt;&gt;"fin"),IF(INDEX(Recettes!$A$2:$O$5000,$B497,F$1)="","",INDEX(Recettes!$A$2:$O$5000,$B497,F$1)),"")</f>
        <v/>
      </c>
      <c r="G497" s="13" t="str" cm="1">
        <f t="array" aca="1" ref="G497" ca="1">IF(AND($A497&lt;&gt;"",$A497&lt;&gt;"fin"),IF(INDEX(Recettes!$A$2:$O$5000,$B497,G$1)="","",INDEX(Recettes!$A$2:$O$5000,$B497,G$1)),"")</f>
        <v/>
      </c>
      <c r="H497" s="11" t="str" cm="1">
        <f t="array" aca="1" ref="H497" ca="1">IF(AND($A497&lt;&gt;"",$A497&lt;&gt;"fin"),IF(INDEX(Recettes!$A$2:$O$5000,$B497,H$1)="","",INDEX(Recettes!$A$2:$O$5000,$B497,H$1)),"")</f>
        <v/>
      </c>
      <c r="I497" t="str" cm="1">
        <f t="array" aca="1" ref="I497" ca="1">IF(AND($A497&lt;&gt;"",$A497&lt;&gt;"fin"),IF(INDEX(Recettes!$A$2:$O$5000,$B497,I$1)="","",INDEX(Recettes!$A$2:$O$5000,$B497,I$1)),"")</f>
        <v/>
      </c>
      <c r="J497" s="81" t="str" cm="1">
        <f t="array" aca="1" ref="J497" ca="1">IF(AND($A497&lt;&gt;"",$A497&lt;&gt;"fin"),IF(INDEX(Recettes!$A$2:$O$5000,$B497,J$1)="","",INDEX(Recettes!$A$2:$O$5000,$B497,J$1)),"")</f>
        <v/>
      </c>
      <c r="K497" s="81" t="str" cm="1">
        <f t="array" aca="1" ref="K497" ca="1">IF(AND($A497&lt;&gt;"",$A497&lt;&gt;"fin"),IF(INDEX(Recettes!$A$2:$T$5000,$B497,K$1)="","",INDEX(Recettes!$A$2:$T$5000,$B497,K$1)),"")</f>
        <v/>
      </c>
      <c r="L497" s="81" t="str" cm="1">
        <f t="array" aca="1" ref="L497" ca="1">IF(AND($A497&lt;&gt;"",$A497&lt;&gt;"fin"),IF(INDEX(Recettes!$A$2:$T$5000,$B497,L$1)="","",INDEX(Recettes!$A$2:$T$5000,$B497,L$1)),"")</f>
        <v/>
      </c>
      <c r="M497" s="81" t="str" cm="1">
        <f t="array" aca="1" ref="M497" ca="1">IF(AND($A497&lt;&gt;"",$A497&lt;&gt;"fin"),IF(INDEX(Recettes!$A$2:$T$5000,$B497,M$1)="","",INDEX(Recettes!$A$2:$T$5000,$B497,M$1)),"")</f>
        <v/>
      </c>
      <c r="N497" s="81" t="str" cm="1">
        <f t="array" aca="1" ref="N497" ca="1">IF(AND($A497&lt;&gt;"",$A497&lt;&gt;"fin"),IF(INDEX(Recettes!$A$2:$T$5000,$B497,N$1)="","",INDEX(Recettes!$A$2:$T$5000,$B497,N$1)),"")</f>
        <v/>
      </c>
      <c r="O497" s="81" t="str" cm="1">
        <f t="array" aca="1" ref="O497" ca="1">IF(AND($A497&lt;&gt;"",$A497&lt;&gt;"fin"),IF(INDEX(Recettes!$A$2:$T$5000,$B497,O$1)="","",INDEX(Recettes!$A$2:$T$5000,$B497,O$1)),"")</f>
        <v/>
      </c>
      <c r="P497" s="81" t="str" cm="1">
        <f t="array" aca="1" ref="P497" ca="1">IF(AND($A497&lt;&gt;"",$A497&lt;&gt;"fin"),IF(INDEX(Recettes!$A$2:$T$5000,$B497,P$1)="","",INDEX(Recettes!$A$2:$T$5000,$B497,P$1)),"")</f>
        <v/>
      </c>
      <c r="Q497" s="81" t="str" cm="1">
        <f t="array" aca="1" ref="Q497" ca="1">IF(AND($A497&lt;&gt;"",$A497&lt;&gt;"fin"),IF(INDEX(Recettes!$A$2:$T$5000,$B497,Q$1)="","",INDEX(Recettes!$A$2:$T$5000,$B497,Q$1)),"")</f>
        <v/>
      </c>
      <c r="R497" s="81" t="str" cm="1">
        <f t="array" aca="1" ref="R497" ca="1">IF(AND($A497&lt;&gt;"",$A497&lt;&gt;"fin"),IF(INDEX(Recettes!$A$2:$T$5000,$B497,R$1)="","",INDEX(Recettes!$A$2:$T$5000,$B497,R$1)),"")</f>
        <v/>
      </c>
      <c r="S497" s="81" t="str" cm="1">
        <f t="array" aca="1" ref="S497" ca="1">IF(AND($A497&lt;&gt;"",$A497&lt;&gt;"fin"),IF(INDEX(Recettes!$A$2:$T$5000,$B497,S$1)="","",INDEX(Recettes!$A$2:$T$5000,$B497,S$1)),"")</f>
        <v/>
      </c>
      <c r="T497" s="81" t="str" cm="1">
        <f t="array" aca="1" ref="T497" ca="1">IF(AND($A497&lt;&gt;"",$A497&lt;&gt;"fin"),IF(INDEX(Recettes!$A$2:$T$5000,$B497,T$1)="","",INDEX(Recettes!$A$2:$T$5000,$B497,T$1)),"")</f>
        <v/>
      </c>
    </row>
    <row r="498" spans="1:20" x14ac:dyDescent="0.25">
      <c r="A498" t="str">
        <f ca="1">IF(OR(A497="",A497="fin"),"",IF(ISNA(MATCH($F$3,OFFSET(Recettes!$F$2:$F$5000,B497,0),0)),"fin",MATCH($F$3,OFFSET(Recettes!$F$2:$F$5000,B497,0),0)))</f>
        <v/>
      </c>
      <c r="B498" t="str">
        <f t="shared" ca="1" si="7"/>
        <v/>
      </c>
      <c r="D498" s="79" t="str" cm="1">
        <f t="array" aca="1" ref="D498" ca="1">IF(AND($A498&lt;&gt;"",$A498&lt;&gt;"fin"),IF(INDEX(Recettes!$A$2:$O$5000,$B498,D$1)="","",INDEX(Recettes!$A$2:$O$5000,$B498,D$1)),"")</f>
        <v/>
      </c>
      <c r="E498" t="str" cm="1">
        <f t="array" aca="1" ref="E498" ca="1">IF(AND($A498&lt;&gt;"",$A498&lt;&gt;"fin"),IF(INDEX(Recettes!$A$2:$O$5000,$B498,E$1)="","",INDEX(Recettes!$A$2:$O$5000,$B498,E$1)),"")</f>
        <v/>
      </c>
      <c r="F498" t="str" cm="1">
        <f t="array" aca="1" ref="F498" ca="1">IF(AND($A498&lt;&gt;"",$A498&lt;&gt;"fin"),IF(INDEX(Recettes!$A$2:$O$5000,$B498,F$1)="","",INDEX(Recettes!$A$2:$O$5000,$B498,F$1)),"")</f>
        <v/>
      </c>
      <c r="G498" s="13" t="str" cm="1">
        <f t="array" aca="1" ref="G498" ca="1">IF(AND($A498&lt;&gt;"",$A498&lt;&gt;"fin"),IF(INDEX(Recettes!$A$2:$O$5000,$B498,G$1)="","",INDEX(Recettes!$A$2:$O$5000,$B498,G$1)),"")</f>
        <v/>
      </c>
      <c r="H498" s="11" t="str" cm="1">
        <f t="array" aca="1" ref="H498" ca="1">IF(AND($A498&lt;&gt;"",$A498&lt;&gt;"fin"),IF(INDEX(Recettes!$A$2:$O$5000,$B498,H$1)="","",INDEX(Recettes!$A$2:$O$5000,$B498,H$1)),"")</f>
        <v/>
      </c>
      <c r="I498" t="str" cm="1">
        <f t="array" aca="1" ref="I498" ca="1">IF(AND($A498&lt;&gt;"",$A498&lt;&gt;"fin"),IF(INDEX(Recettes!$A$2:$O$5000,$B498,I$1)="","",INDEX(Recettes!$A$2:$O$5000,$B498,I$1)),"")</f>
        <v/>
      </c>
      <c r="J498" s="81" t="str" cm="1">
        <f t="array" aca="1" ref="J498" ca="1">IF(AND($A498&lt;&gt;"",$A498&lt;&gt;"fin"),IF(INDEX(Recettes!$A$2:$O$5000,$B498,J$1)="","",INDEX(Recettes!$A$2:$O$5000,$B498,J$1)),"")</f>
        <v/>
      </c>
      <c r="K498" s="81" t="str" cm="1">
        <f t="array" aca="1" ref="K498" ca="1">IF(AND($A498&lt;&gt;"",$A498&lt;&gt;"fin"),IF(INDEX(Recettes!$A$2:$T$5000,$B498,K$1)="","",INDEX(Recettes!$A$2:$T$5000,$B498,K$1)),"")</f>
        <v/>
      </c>
      <c r="L498" s="81" t="str" cm="1">
        <f t="array" aca="1" ref="L498" ca="1">IF(AND($A498&lt;&gt;"",$A498&lt;&gt;"fin"),IF(INDEX(Recettes!$A$2:$T$5000,$B498,L$1)="","",INDEX(Recettes!$A$2:$T$5000,$B498,L$1)),"")</f>
        <v/>
      </c>
      <c r="M498" s="81" t="str" cm="1">
        <f t="array" aca="1" ref="M498" ca="1">IF(AND($A498&lt;&gt;"",$A498&lt;&gt;"fin"),IF(INDEX(Recettes!$A$2:$T$5000,$B498,M$1)="","",INDEX(Recettes!$A$2:$T$5000,$B498,M$1)),"")</f>
        <v/>
      </c>
      <c r="N498" s="81" t="str" cm="1">
        <f t="array" aca="1" ref="N498" ca="1">IF(AND($A498&lt;&gt;"",$A498&lt;&gt;"fin"),IF(INDEX(Recettes!$A$2:$T$5000,$B498,N$1)="","",INDEX(Recettes!$A$2:$T$5000,$B498,N$1)),"")</f>
        <v/>
      </c>
      <c r="O498" s="81" t="str" cm="1">
        <f t="array" aca="1" ref="O498" ca="1">IF(AND($A498&lt;&gt;"",$A498&lt;&gt;"fin"),IF(INDEX(Recettes!$A$2:$T$5000,$B498,O$1)="","",INDEX(Recettes!$A$2:$T$5000,$B498,O$1)),"")</f>
        <v/>
      </c>
      <c r="P498" s="81" t="str" cm="1">
        <f t="array" aca="1" ref="P498" ca="1">IF(AND($A498&lt;&gt;"",$A498&lt;&gt;"fin"),IF(INDEX(Recettes!$A$2:$T$5000,$B498,P$1)="","",INDEX(Recettes!$A$2:$T$5000,$B498,P$1)),"")</f>
        <v/>
      </c>
      <c r="Q498" s="81" t="str" cm="1">
        <f t="array" aca="1" ref="Q498" ca="1">IF(AND($A498&lt;&gt;"",$A498&lt;&gt;"fin"),IF(INDEX(Recettes!$A$2:$T$5000,$B498,Q$1)="","",INDEX(Recettes!$A$2:$T$5000,$B498,Q$1)),"")</f>
        <v/>
      </c>
      <c r="R498" s="81" t="str" cm="1">
        <f t="array" aca="1" ref="R498" ca="1">IF(AND($A498&lt;&gt;"",$A498&lt;&gt;"fin"),IF(INDEX(Recettes!$A$2:$T$5000,$B498,R$1)="","",INDEX(Recettes!$A$2:$T$5000,$B498,R$1)),"")</f>
        <v/>
      </c>
      <c r="S498" s="81" t="str" cm="1">
        <f t="array" aca="1" ref="S498" ca="1">IF(AND($A498&lt;&gt;"",$A498&lt;&gt;"fin"),IF(INDEX(Recettes!$A$2:$T$5000,$B498,S$1)="","",INDEX(Recettes!$A$2:$T$5000,$B498,S$1)),"")</f>
        <v/>
      </c>
      <c r="T498" s="81" t="str" cm="1">
        <f t="array" aca="1" ref="T498" ca="1">IF(AND($A498&lt;&gt;"",$A498&lt;&gt;"fin"),IF(INDEX(Recettes!$A$2:$T$5000,$B498,T$1)="","",INDEX(Recettes!$A$2:$T$5000,$B498,T$1)),"")</f>
        <v/>
      </c>
    </row>
    <row r="499" spans="1:20" x14ac:dyDescent="0.25">
      <c r="A499" t="str">
        <f ca="1">IF(OR(A498="",A498="fin"),"",IF(ISNA(MATCH($F$3,OFFSET(Recettes!$F$2:$F$5000,B498,0),0)),"fin",MATCH($F$3,OFFSET(Recettes!$F$2:$F$5000,B498,0),0)))</f>
        <v/>
      </c>
      <c r="B499" t="str">
        <f t="shared" ca="1" si="7"/>
        <v/>
      </c>
      <c r="D499" s="79" t="str" cm="1">
        <f t="array" aca="1" ref="D499" ca="1">IF(AND($A499&lt;&gt;"",$A499&lt;&gt;"fin"),IF(INDEX(Recettes!$A$2:$O$5000,$B499,D$1)="","",INDEX(Recettes!$A$2:$O$5000,$B499,D$1)),"")</f>
        <v/>
      </c>
      <c r="E499" t="str" cm="1">
        <f t="array" aca="1" ref="E499" ca="1">IF(AND($A499&lt;&gt;"",$A499&lt;&gt;"fin"),IF(INDEX(Recettes!$A$2:$O$5000,$B499,E$1)="","",INDEX(Recettes!$A$2:$O$5000,$B499,E$1)),"")</f>
        <v/>
      </c>
      <c r="F499" t="str" cm="1">
        <f t="array" aca="1" ref="F499" ca="1">IF(AND($A499&lt;&gt;"",$A499&lt;&gt;"fin"),IF(INDEX(Recettes!$A$2:$O$5000,$B499,F$1)="","",INDEX(Recettes!$A$2:$O$5000,$B499,F$1)),"")</f>
        <v/>
      </c>
      <c r="G499" s="13" t="str" cm="1">
        <f t="array" aca="1" ref="G499" ca="1">IF(AND($A499&lt;&gt;"",$A499&lt;&gt;"fin"),IF(INDEX(Recettes!$A$2:$O$5000,$B499,G$1)="","",INDEX(Recettes!$A$2:$O$5000,$B499,G$1)),"")</f>
        <v/>
      </c>
      <c r="H499" s="11" t="str" cm="1">
        <f t="array" aca="1" ref="H499" ca="1">IF(AND($A499&lt;&gt;"",$A499&lt;&gt;"fin"),IF(INDEX(Recettes!$A$2:$O$5000,$B499,H$1)="","",INDEX(Recettes!$A$2:$O$5000,$B499,H$1)),"")</f>
        <v/>
      </c>
      <c r="I499" t="str" cm="1">
        <f t="array" aca="1" ref="I499" ca="1">IF(AND($A499&lt;&gt;"",$A499&lt;&gt;"fin"),IF(INDEX(Recettes!$A$2:$O$5000,$B499,I$1)="","",INDEX(Recettes!$A$2:$O$5000,$B499,I$1)),"")</f>
        <v/>
      </c>
      <c r="J499" s="81" t="str" cm="1">
        <f t="array" aca="1" ref="J499" ca="1">IF(AND($A499&lt;&gt;"",$A499&lt;&gt;"fin"),IF(INDEX(Recettes!$A$2:$O$5000,$B499,J$1)="","",INDEX(Recettes!$A$2:$O$5000,$B499,J$1)),"")</f>
        <v/>
      </c>
      <c r="K499" s="81" t="str" cm="1">
        <f t="array" aca="1" ref="K499" ca="1">IF(AND($A499&lt;&gt;"",$A499&lt;&gt;"fin"),IF(INDEX(Recettes!$A$2:$T$5000,$B499,K$1)="","",INDEX(Recettes!$A$2:$T$5000,$B499,K$1)),"")</f>
        <v/>
      </c>
      <c r="L499" s="81" t="str" cm="1">
        <f t="array" aca="1" ref="L499" ca="1">IF(AND($A499&lt;&gt;"",$A499&lt;&gt;"fin"),IF(INDEX(Recettes!$A$2:$T$5000,$B499,L$1)="","",INDEX(Recettes!$A$2:$T$5000,$B499,L$1)),"")</f>
        <v/>
      </c>
      <c r="M499" s="81" t="str" cm="1">
        <f t="array" aca="1" ref="M499" ca="1">IF(AND($A499&lt;&gt;"",$A499&lt;&gt;"fin"),IF(INDEX(Recettes!$A$2:$T$5000,$B499,M$1)="","",INDEX(Recettes!$A$2:$T$5000,$B499,M$1)),"")</f>
        <v/>
      </c>
      <c r="N499" s="81" t="str" cm="1">
        <f t="array" aca="1" ref="N499" ca="1">IF(AND($A499&lt;&gt;"",$A499&lt;&gt;"fin"),IF(INDEX(Recettes!$A$2:$T$5000,$B499,N$1)="","",INDEX(Recettes!$A$2:$T$5000,$B499,N$1)),"")</f>
        <v/>
      </c>
      <c r="O499" s="81" t="str" cm="1">
        <f t="array" aca="1" ref="O499" ca="1">IF(AND($A499&lt;&gt;"",$A499&lt;&gt;"fin"),IF(INDEX(Recettes!$A$2:$T$5000,$B499,O$1)="","",INDEX(Recettes!$A$2:$T$5000,$B499,O$1)),"")</f>
        <v/>
      </c>
      <c r="P499" s="81" t="str" cm="1">
        <f t="array" aca="1" ref="P499" ca="1">IF(AND($A499&lt;&gt;"",$A499&lt;&gt;"fin"),IF(INDEX(Recettes!$A$2:$T$5000,$B499,P$1)="","",INDEX(Recettes!$A$2:$T$5000,$B499,P$1)),"")</f>
        <v/>
      </c>
      <c r="Q499" s="81" t="str" cm="1">
        <f t="array" aca="1" ref="Q499" ca="1">IF(AND($A499&lt;&gt;"",$A499&lt;&gt;"fin"),IF(INDEX(Recettes!$A$2:$T$5000,$B499,Q$1)="","",INDEX(Recettes!$A$2:$T$5000,$B499,Q$1)),"")</f>
        <v/>
      </c>
      <c r="R499" s="81" t="str" cm="1">
        <f t="array" aca="1" ref="R499" ca="1">IF(AND($A499&lt;&gt;"",$A499&lt;&gt;"fin"),IF(INDEX(Recettes!$A$2:$T$5000,$B499,R$1)="","",INDEX(Recettes!$A$2:$T$5000,$B499,R$1)),"")</f>
        <v/>
      </c>
      <c r="S499" s="81" t="str" cm="1">
        <f t="array" aca="1" ref="S499" ca="1">IF(AND($A499&lt;&gt;"",$A499&lt;&gt;"fin"),IF(INDEX(Recettes!$A$2:$T$5000,$B499,S$1)="","",INDEX(Recettes!$A$2:$T$5000,$B499,S$1)),"")</f>
        <v/>
      </c>
      <c r="T499" s="81" t="str" cm="1">
        <f t="array" aca="1" ref="T499" ca="1">IF(AND($A499&lt;&gt;"",$A499&lt;&gt;"fin"),IF(INDEX(Recettes!$A$2:$T$5000,$B499,T$1)="","",INDEX(Recettes!$A$2:$T$5000,$B499,T$1)),"")</f>
        <v/>
      </c>
    </row>
    <row r="500" spans="1:20" x14ac:dyDescent="0.25">
      <c r="A500" t="str">
        <f ca="1">IF(OR(A499="",A499="fin"),"",IF(ISNA(MATCH($F$3,OFFSET(Recettes!$F$2:$F$5000,B499,0),0)),"fin",MATCH($F$3,OFFSET(Recettes!$F$2:$F$5000,B499,0),0)))</f>
        <v/>
      </c>
      <c r="B500" t="str">
        <f t="shared" ca="1" si="7"/>
        <v/>
      </c>
      <c r="D500" s="79" t="str" cm="1">
        <f t="array" aca="1" ref="D500" ca="1">IF(AND($A500&lt;&gt;"",$A500&lt;&gt;"fin"),IF(INDEX(Recettes!$A$2:$O$5000,$B500,D$1)="","",INDEX(Recettes!$A$2:$O$5000,$B500,D$1)),"")</f>
        <v/>
      </c>
      <c r="E500" t="str" cm="1">
        <f t="array" aca="1" ref="E500" ca="1">IF(AND($A500&lt;&gt;"",$A500&lt;&gt;"fin"),IF(INDEX(Recettes!$A$2:$O$5000,$B500,E$1)="","",INDEX(Recettes!$A$2:$O$5000,$B500,E$1)),"")</f>
        <v/>
      </c>
      <c r="F500" t="str" cm="1">
        <f t="array" aca="1" ref="F500" ca="1">IF(AND($A500&lt;&gt;"",$A500&lt;&gt;"fin"),IF(INDEX(Recettes!$A$2:$O$5000,$B500,F$1)="","",INDEX(Recettes!$A$2:$O$5000,$B500,F$1)),"")</f>
        <v/>
      </c>
      <c r="G500" s="13" t="str" cm="1">
        <f t="array" aca="1" ref="G500" ca="1">IF(AND($A500&lt;&gt;"",$A500&lt;&gt;"fin"),IF(INDEX(Recettes!$A$2:$O$5000,$B500,G$1)="","",INDEX(Recettes!$A$2:$O$5000,$B500,G$1)),"")</f>
        <v/>
      </c>
      <c r="H500" s="11" t="str" cm="1">
        <f t="array" aca="1" ref="H500" ca="1">IF(AND($A500&lt;&gt;"",$A500&lt;&gt;"fin"),IF(INDEX(Recettes!$A$2:$O$5000,$B500,H$1)="","",INDEX(Recettes!$A$2:$O$5000,$B500,H$1)),"")</f>
        <v/>
      </c>
      <c r="I500" t="str" cm="1">
        <f t="array" aca="1" ref="I500" ca="1">IF(AND($A500&lt;&gt;"",$A500&lt;&gt;"fin"),IF(INDEX(Recettes!$A$2:$O$5000,$B500,I$1)="","",INDEX(Recettes!$A$2:$O$5000,$B500,I$1)),"")</f>
        <v/>
      </c>
      <c r="J500" s="81" t="str" cm="1">
        <f t="array" aca="1" ref="J500" ca="1">IF(AND($A500&lt;&gt;"",$A500&lt;&gt;"fin"),IF(INDEX(Recettes!$A$2:$O$5000,$B500,J$1)="","",INDEX(Recettes!$A$2:$O$5000,$B500,J$1)),"")</f>
        <v/>
      </c>
      <c r="K500" s="81" t="str" cm="1">
        <f t="array" aca="1" ref="K500" ca="1">IF(AND($A500&lt;&gt;"",$A500&lt;&gt;"fin"),IF(INDEX(Recettes!$A$2:$T$5000,$B500,K$1)="","",INDEX(Recettes!$A$2:$T$5000,$B500,K$1)),"")</f>
        <v/>
      </c>
      <c r="L500" s="81" t="str" cm="1">
        <f t="array" aca="1" ref="L500" ca="1">IF(AND($A500&lt;&gt;"",$A500&lt;&gt;"fin"),IF(INDEX(Recettes!$A$2:$T$5000,$B500,L$1)="","",INDEX(Recettes!$A$2:$T$5000,$B500,L$1)),"")</f>
        <v/>
      </c>
      <c r="M500" s="81" t="str" cm="1">
        <f t="array" aca="1" ref="M500" ca="1">IF(AND($A500&lt;&gt;"",$A500&lt;&gt;"fin"),IF(INDEX(Recettes!$A$2:$T$5000,$B500,M$1)="","",INDEX(Recettes!$A$2:$T$5000,$B500,M$1)),"")</f>
        <v/>
      </c>
      <c r="N500" s="81" t="str" cm="1">
        <f t="array" aca="1" ref="N500" ca="1">IF(AND($A500&lt;&gt;"",$A500&lt;&gt;"fin"),IF(INDEX(Recettes!$A$2:$T$5000,$B500,N$1)="","",INDEX(Recettes!$A$2:$T$5000,$B500,N$1)),"")</f>
        <v/>
      </c>
      <c r="O500" s="81" t="str" cm="1">
        <f t="array" aca="1" ref="O500" ca="1">IF(AND($A500&lt;&gt;"",$A500&lt;&gt;"fin"),IF(INDEX(Recettes!$A$2:$T$5000,$B500,O$1)="","",INDEX(Recettes!$A$2:$T$5000,$B500,O$1)),"")</f>
        <v/>
      </c>
      <c r="P500" s="81" t="str" cm="1">
        <f t="array" aca="1" ref="P500" ca="1">IF(AND($A500&lt;&gt;"",$A500&lt;&gt;"fin"),IF(INDEX(Recettes!$A$2:$T$5000,$B500,P$1)="","",INDEX(Recettes!$A$2:$T$5000,$B500,P$1)),"")</f>
        <v/>
      </c>
      <c r="Q500" s="81" t="str" cm="1">
        <f t="array" aca="1" ref="Q500" ca="1">IF(AND($A500&lt;&gt;"",$A500&lt;&gt;"fin"),IF(INDEX(Recettes!$A$2:$T$5000,$B500,Q$1)="","",INDEX(Recettes!$A$2:$T$5000,$B500,Q$1)),"")</f>
        <v/>
      </c>
      <c r="R500" s="81" t="str" cm="1">
        <f t="array" aca="1" ref="R500" ca="1">IF(AND($A500&lt;&gt;"",$A500&lt;&gt;"fin"),IF(INDEX(Recettes!$A$2:$T$5000,$B500,R$1)="","",INDEX(Recettes!$A$2:$T$5000,$B500,R$1)),"")</f>
        <v/>
      </c>
      <c r="S500" s="81" t="str" cm="1">
        <f t="array" aca="1" ref="S500" ca="1">IF(AND($A500&lt;&gt;"",$A500&lt;&gt;"fin"),IF(INDEX(Recettes!$A$2:$T$5000,$B500,S$1)="","",INDEX(Recettes!$A$2:$T$5000,$B500,S$1)),"")</f>
        <v/>
      </c>
      <c r="T500" s="81" t="str" cm="1">
        <f t="array" aca="1" ref="T500" ca="1">IF(AND($A500&lt;&gt;"",$A500&lt;&gt;"fin"),IF(INDEX(Recettes!$A$2:$T$5000,$B500,T$1)="","",INDEX(Recettes!$A$2:$T$5000,$B500,T$1)),"")</f>
        <v/>
      </c>
    </row>
    <row r="501" spans="1:20" x14ac:dyDescent="0.25">
      <c r="A501" t="str">
        <f ca="1">IF(OR(A500="",A500="fin"),"",IF(ISNA(MATCH($F$3,OFFSET(Recettes!$F$2:$F$5000,B500,0),0)),"fin",MATCH($F$3,OFFSET(Recettes!$F$2:$F$5000,B500,0),0)))</f>
        <v/>
      </c>
      <c r="B501" t="str">
        <f t="shared" ca="1" si="7"/>
        <v/>
      </c>
      <c r="D501" s="79" t="str" cm="1">
        <f t="array" aca="1" ref="D501" ca="1">IF(AND($A501&lt;&gt;"",$A501&lt;&gt;"fin"),IF(INDEX(Recettes!$A$2:$O$5000,$B501,D$1)="","",INDEX(Recettes!$A$2:$O$5000,$B501,D$1)),"")</f>
        <v/>
      </c>
      <c r="E501" t="str" cm="1">
        <f t="array" aca="1" ref="E501" ca="1">IF(AND($A501&lt;&gt;"",$A501&lt;&gt;"fin"),IF(INDEX(Recettes!$A$2:$O$5000,$B501,E$1)="","",INDEX(Recettes!$A$2:$O$5000,$B501,E$1)),"")</f>
        <v/>
      </c>
      <c r="F501" t="str" cm="1">
        <f t="array" aca="1" ref="F501" ca="1">IF(AND($A501&lt;&gt;"",$A501&lt;&gt;"fin"),IF(INDEX(Recettes!$A$2:$O$5000,$B501,F$1)="","",INDEX(Recettes!$A$2:$O$5000,$B501,F$1)),"")</f>
        <v/>
      </c>
      <c r="G501" s="13" t="str" cm="1">
        <f t="array" aca="1" ref="G501" ca="1">IF(AND($A501&lt;&gt;"",$A501&lt;&gt;"fin"),IF(INDEX(Recettes!$A$2:$O$5000,$B501,G$1)="","",INDEX(Recettes!$A$2:$O$5000,$B501,G$1)),"")</f>
        <v/>
      </c>
      <c r="H501" s="11" t="str" cm="1">
        <f t="array" aca="1" ref="H501" ca="1">IF(AND($A501&lt;&gt;"",$A501&lt;&gt;"fin"),IF(INDEX(Recettes!$A$2:$O$5000,$B501,H$1)="","",INDEX(Recettes!$A$2:$O$5000,$B501,H$1)),"")</f>
        <v/>
      </c>
      <c r="I501" t="str" cm="1">
        <f t="array" aca="1" ref="I501" ca="1">IF(AND($A501&lt;&gt;"",$A501&lt;&gt;"fin"),IF(INDEX(Recettes!$A$2:$O$5000,$B501,I$1)="","",INDEX(Recettes!$A$2:$O$5000,$B501,I$1)),"")</f>
        <v/>
      </c>
      <c r="J501" s="81" t="str" cm="1">
        <f t="array" aca="1" ref="J501" ca="1">IF(AND($A501&lt;&gt;"",$A501&lt;&gt;"fin"),IF(INDEX(Recettes!$A$2:$O$5000,$B501,J$1)="","",INDEX(Recettes!$A$2:$O$5000,$B501,J$1)),"")</f>
        <v/>
      </c>
      <c r="K501" s="81" t="str" cm="1">
        <f t="array" aca="1" ref="K501" ca="1">IF(AND($A501&lt;&gt;"",$A501&lt;&gt;"fin"),IF(INDEX(Recettes!$A$2:$T$5000,$B501,K$1)="","",INDEX(Recettes!$A$2:$T$5000,$B501,K$1)),"")</f>
        <v/>
      </c>
      <c r="L501" s="81" t="str" cm="1">
        <f t="array" aca="1" ref="L501" ca="1">IF(AND($A501&lt;&gt;"",$A501&lt;&gt;"fin"),IF(INDEX(Recettes!$A$2:$T$5000,$B501,L$1)="","",INDEX(Recettes!$A$2:$T$5000,$B501,L$1)),"")</f>
        <v/>
      </c>
      <c r="M501" s="81" t="str" cm="1">
        <f t="array" aca="1" ref="M501" ca="1">IF(AND($A501&lt;&gt;"",$A501&lt;&gt;"fin"),IF(INDEX(Recettes!$A$2:$T$5000,$B501,M$1)="","",INDEX(Recettes!$A$2:$T$5000,$B501,M$1)),"")</f>
        <v/>
      </c>
      <c r="N501" s="81" t="str" cm="1">
        <f t="array" aca="1" ref="N501" ca="1">IF(AND($A501&lt;&gt;"",$A501&lt;&gt;"fin"),IF(INDEX(Recettes!$A$2:$T$5000,$B501,N$1)="","",INDEX(Recettes!$A$2:$T$5000,$B501,N$1)),"")</f>
        <v/>
      </c>
      <c r="O501" s="81" t="str" cm="1">
        <f t="array" aca="1" ref="O501" ca="1">IF(AND($A501&lt;&gt;"",$A501&lt;&gt;"fin"),IF(INDEX(Recettes!$A$2:$T$5000,$B501,O$1)="","",INDEX(Recettes!$A$2:$T$5000,$B501,O$1)),"")</f>
        <v/>
      </c>
      <c r="P501" s="81" t="str" cm="1">
        <f t="array" aca="1" ref="P501" ca="1">IF(AND($A501&lt;&gt;"",$A501&lt;&gt;"fin"),IF(INDEX(Recettes!$A$2:$T$5000,$B501,P$1)="","",INDEX(Recettes!$A$2:$T$5000,$B501,P$1)),"")</f>
        <v/>
      </c>
      <c r="Q501" s="81" t="str" cm="1">
        <f t="array" aca="1" ref="Q501" ca="1">IF(AND($A501&lt;&gt;"",$A501&lt;&gt;"fin"),IF(INDEX(Recettes!$A$2:$T$5000,$B501,Q$1)="","",INDEX(Recettes!$A$2:$T$5000,$B501,Q$1)),"")</f>
        <v/>
      </c>
      <c r="R501" s="81" t="str" cm="1">
        <f t="array" aca="1" ref="R501" ca="1">IF(AND($A501&lt;&gt;"",$A501&lt;&gt;"fin"),IF(INDEX(Recettes!$A$2:$T$5000,$B501,R$1)="","",INDEX(Recettes!$A$2:$T$5000,$B501,R$1)),"")</f>
        <v/>
      </c>
      <c r="S501" s="81" t="str" cm="1">
        <f t="array" aca="1" ref="S501" ca="1">IF(AND($A501&lt;&gt;"",$A501&lt;&gt;"fin"),IF(INDEX(Recettes!$A$2:$T$5000,$B501,S$1)="","",INDEX(Recettes!$A$2:$T$5000,$B501,S$1)),"")</f>
        <v/>
      </c>
      <c r="T501" s="81" t="str" cm="1">
        <f t="array" aca="1" ref="T501" ca="1">IF(AND($A501&lt;&gt;"",$A501&lt;&gt;"fin"),IF(INDEX(Recettes!$A$2:$T$5000,$B501,T$1)="","",INDEX(Recettes!$A$2:$T$5000,$B501,T$1)),"")</f>
        <v/>
      </c>
    </row>
    <row r="502" spans="1:20" x14ac:dyDescent="0.25">
      <c r="A502" t="str">
        <f ca="1">IF(OR(A501="",A501="fin"),"",IF(ISNA(MATCH($F$3,OFFSET(Recettes!$F$2:$F$5000,B501,0),0)),"fin",MATCH($F$3,OFFSET(Recettes!$F$2:$F$5000,B501,0),0)))</f>
        <v/>
      </c>
      <c r="B502" t="str">
        <f t="shared" ca="1" si="7"/>
        <v/>
      </c>
      <c r="D502" s="79" t="str" cm="1">
        <f t="array" aca="1" ref="D502" ca="1">IF(AND($A502&lt;&gt;"",$A502&lt;&gt;"fin"),IF(INDEX(Recettes!$A$2:$O$5000,$B502,D$1)="","",INDEX(Recettes!$A$2:$O$5000,$B502,D$1)),"")</f>
        <v/>
      </c>
      <c r="E502" t="str" cm="1">
        <f t="array" aca="1" ref="E502" ca="1">IF(AND($A502&lt;&gt;"",$A502&lt;&gt;"fin"),IF(INDEX(Recettes!$A$2:$O$5000,$B502,E$1)="","",INDEX(Recettes!$A$2:$O$5000,$B502,E$1)),"")</f>
        <v/>
      </c>
      <c r="F502" t="str" cm="1">
        <f t="array" aca="1" ref="F502" ca="1">IF(AND($A502&lt;&gt;"",$A502&lt;&gt;"fin"),IF(INDEX(Recettes!$A$2:$O$5000,$B502,F$1)="","",INDEX(Recettes!$A$2:$O$5000,$B502,F$1)),"")</f>
        <v/>
      </c>
      <c r="G502" s="13" t="str" cm="1">
        <f t="array" aca="1" ref="G502" ca="1">IF(AND($A502&lt;&gt;"",$A502&lt;&gt;"fin"),IF(INDEX(Recettes!$A$2:$O$5000,$B502,G$1)="","",INDEX(Recettes!$A$2:$O$5000,$B502,G$1)),"")</f>
        <v/>
      </c>
      <c r="H502" s="11" t="str" cm="1">
        <f t="array" aca="1" ref="H502" ca="1">IF(AND($A502&lt;&gt;"",$A502&lt;&gt;"fin"),IF(INDEX(Recettes!$A$2:$O$5000,$B502,H$1)="","",INDEX(Recettes!$A$2:$O$5000,$B502,H$1)),"")</f>
        <v/>
      </c>
      <c r="I502" t="str" cm="1">
        <f t="array" aca="1" ref="I502" ca="1">IF(AND($A502&lt;&gt;"",$A502&lt;&gt;"fin"),IF(INDEX(Recettes!$A$2:$O$5000,$B502,I$1)="","",INDEX(Recettes!$A$2:$O$5000,$B502,I$1)),"")</f>
        <v/>
      </c>
      <c r="J502" s="81" t="str" cm="1">
        <f t="array" aca="1" ref="J502" ca="1">IF(AND($A502&lt;&gt;"",$A502&lt;&gt;"fin"),IF(INDEX(Recettes!$A$2:$O$5000,$B502,J$1)="","",INDEX(Recettes!$A$2:$O$5000,$B502,J$1)),"")</f>
        <v/>
      </c>
      <c r="K502" s="81" t="str" cm="1">
        <f t="array" aca="1" ref="K502" ca="1">IF(AND($A502&lt;&gt;"",$A502&lt;&gt;"fin"),IF(INDEX(Recettes!$A$2:$T$5000,$B502,K$1)="","",INDEX(Recettes!$A$2:$T$5000,$B502,K$1)),"")</f>
        <v/>
      </c>
      <c r="L502" s="81" t="str" cm="1">
        <f t="array" aca="1" ref="L502" ca="1">IF(AND($A502&lt;&gt;"",$A502&lt;&gt;"fin"),IF(INDEX(Recettes!$A$2:$T$5000,$B502,L$1)="","",INDEX(Recettes!$A$2:$T$5000,$B502,L$1)),"")</f>
        <v/>
      </c>
      <c r="M502" s="81" t="str" cm="1">
        <f t="array" aca="1" ref="M502" ca="1">IF(AND($A502&lt;&gt;"",$A502&lt;&gt;"fin"),IF(INDEX(Recettes!$A$2:$T$5000,$B502,M$1)="","",INDEX(Recettes!$A$2:$T$5000,$B502,M$1)),"")</f>
        <v/>
      </c>
      <c r="N502" s="81" t="str" cm="1">
        <f t="array" aca="1" ref="N502" ca="1">IF(AND($A502&lt;&gt;"",$A502&lt;&gt;"fin"),IF(INDEX(Recettes!$A$2:$T$5000,$B502,N$1)="","",INDEX(Recettes!$A$2:$T$5000,$B502,N$1)),"")</f>
        <v/>
      </c>
      <c r="O502" s="81" t="str" cm="1">
        <f t="array" aca="1" ref="O502" ca="1">IF(AND($A502&lt;&gt;"",$A502&lt;&gt;"fin"),IF(INDEX(Recettes!$A$2:$T$5000,$B502,O$1)="","",INDEX(Recettes!$A$2:$T$5000,$B502,O$1)),"")</f>
        <v/>
      </c>
      <c r="P502" s="81" t="str" cm="1">
        <f t="array" aca="1" ref="P502" ca="1">IF(AND($A502&lt;&gt;"",$A502&lt;&gt;"fin"),IF(INDEX(Recettes!$A$2:$T$5000,$B502,P$1)="","",INDEX(Recettes!$A$2:$T$5000,$B502,P$1)),"")</f>
        <v/>
      </c>
      <c r="Q502" s="81" t="str" cm="1">
        <f t="array" aca="1" ref="Q502" ca="1">IF(AND($A502&lt;&gt;"",$A502&lt;&gt;"fin"),IF(INDEX(Recettes!$A$2:$T$5000,$B502,Q$1)="","",INDEX(Recettes!$A$2:$T$5000,$B502,Q$1)),"")</f>
        <v/>
      </c>
      <c r="R502" s="81" t="str" cm="1">
        <f t="array" aca="1" ref="R502" ca="1">IF(AND($A502&lt;&gt;"",$A502&lt;&gt;"fin"),IF(INDEX(Recettes!$A$2:$T$5000,$B502,R$1)="","",INDEX(Recettes!$A$2:$T$5000,$B502,R$1)),"")</f>
        <v/>
      </c>
      <c r="S502" s="81" t="str" cm="1">
        <f t="array" aca="1" ref="S502" ca="1">IF(AND($A502&lt;&gt;"",$A502&lt;&gt;"fin"),IF(INDEX(Recettes!$A$2:$T$5000,$B502,S$1)="","",INDEX(Recettes!$A$2:$T$5000,$B502,S$1)),"")</f>
        <v/>
      </c>
      <c r="T502" s="81" t="str" cm="1">
        <f t="array" aca="1" ref="T502" ca="1">IF(AND($A502&lt;&gt;"",$A502&lt;&gt;"fin"),IF(INDEX(Recettes!$A$2:$T$5000,$B502,T$1)="","",INDEX(Recettes!$A$2:$T$5000,$B502,T$1)),"")</f>
        <v/>
      </c>
    </row>
  </sheetData>
  <sheetProtection sheet="1" objects="1" scenarios="1" selectLockedCells="1"/>
  <pageMargins left="0.31496062992125984" right="0.31496062992125984" top="0.74803149606299213" bottom="0.74803149606299213" header="0.31496062992125984" footer="0.31496062992125984"/>
  <pageSetup paperSize="9" scale="7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E6717C-9769-40E9-9E53-1A0669EAA67D}">
          <x14:formula1>
            <xm:f>'Postes comptables'!$R$2:$R$53</xm:f>
          </x14:formula1>
          <xm:sqref>F3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5AA23-765B-47D6-B93B-6C6002271B92}">
  <dimension ref="B2:G40"/>
  <sheetViews>
    <sheetView showGridLines="0" workbookViewId="0">
      <selection activeCell="F4" sqref="F4"/>
    </sheetView>
  </sheetViews>
  <sheetFormatPr baseColWidth="10" defaultColWidth="11.42578125" defaultRowHeight="15" x14ac:dyDescent="0.25"/>
  <cols>
    <col min="4" max="4" width="16" customWidth="1"/>
  </cols>
  <sheetData>
    <row r="2" spans="2:7" x14ac:dyDescent="0.25">
      <c r="B2" t="s">
        <v>300</v>
      </c>
    </row>
    <row r="4" spans="2:7" x14ac:dyDescent="0.25">
      <c r="B4" t="s">
        <v>301</v>
      </c>
      <c r="E4" t="s">
        <v>302</v>
      </c>
      <c r="F4" s="90"/>
      <c r="G4" t="s">
        <v>303</v>
      </c>
    </row>
    <row r="5" spans="2:7" x14ac:dyDescent="0.25">
      <c r="E5" t="s">
        <v>304</v>
      </c>
    </row>
    <row r="7" spans="2:7" x14ac:dyDescent="0.25">
      <c r="B7" t="s">
        <v>305</v>
      </c>
      <c r="E7" t="s">
        <v>306</v>
      </c>
    </row>
    <row r="8" spans="2:7" x14ac:dyDescent="0.25">
      <c r="E8" t="s">
        <v>307</v>
      </c>
    </row>
    <row r="10" spans="2:7" x14ac:dyDescent="0.25">
      <c r="B10" t="s">
        <v>308</v>
      </c>
      <c r="E10" t="s">
        <v>309</v>
      </c>
    </row>
    <row r="11" spans="2:7" x14ac:dyDescent="0.25">
      <c r="E11" t="s">
        <v>310</v>
      </c>
    </row>
    <row r="12" spans="2:7" x14ac:dyDescent="0.25">
      <c r="E12" t="s">
        <v>311</v>
      </c>
    </row>
    <row r="13" spans="2:7" x14ac:dyDescent="0.25">
      <c r="E13" t="s">
        <v>312</v>
      </c>
    </row>
    <row r="14" spans="2:7" x14ac:dyDescent="0.25">
      <c r="E14" t="s">
        <v>313</v>
      </c>
    </row>
    <row r="15" spans="2:7" x14ac:dyDescent="0.25">
      <c r="E15" t="s">
        <v>314</v>
      </c>
    </row>
    <row r="17" spans="2:6" x14ac:dyDescent="0.25">
      <c r="B17" t="s">
        <v>315</v>
      </c>
      <c r="E17" t="s">
        <v>316</v>
      </c>
    </row>
    <row r="19" spans="2:6" x14ac:dyDescent="0.25">
      <c r="B19" t="s">
        <v>317</v>
      </c>
      <c r="E19" t="s">
        <v>318</v>
      </c>
    </row>
    <row r="21" spans="2:6" x14ac:dyDescent="0.25">
      <c r="B21" t="s">
        <v>505</v>
      </c>
      <c r="E21" t="s">
        <v>319</v>
      </c>
    </row>
    <row r="22" spans="2:6" x14ac:dyDescent="0.25">
      <c r="E22" t="s">
        <v>319</v>
      </c>
      <c r="F22" t="s">
        <v>320</v>
      </c>
    </row>
    <row r="24" spans="2:6" x14ac:dyDescent="0.25">
      <c r="B24" t="s">
        <v>321</v>
      </c>
      <c r="E24" t="s">
        <v>322</v>
      </c>
    </row>
    <row r="26" spans="2:6" x14ac:dyDescent="0.25">
      <c r="B26" t="s">
        <v>323</v>
      </c>
      <c r="E26" t="s">
        <v>324</v>
      </c>
    </row>
    <row r="28" spans="2:6" x14ac:dyDescent="0.25">
      <c r="B28" t="s">
        <v>325</v>
      </c>
    </row>
    <row r="30" spans="2:6" x14ac:dyDescent="0.25">
      <c r="B30" t="s">
        <v>326</v>
      </c>
      <c r="E30" t="s">
        <v>327</v>
      </c>
    </row>
    <row r="31" spans="2:6" x14ac:dyDescent="0.25">
      <c r="E31" t="s">
        <v>328</v>
      </c>
    </row>
    <row r="33" spans="2:5" x14ac:dyDescent="0.25">
      <c r="B33" t="s">
        <v>329</v>
      </c>
      <c r="E33" t="s">
        <v>330</v>
      </c>
    </row>
    <row r="35" spans="2:5" x14ac:dyDescent="0.25">
      <c r="B35" t="s">
        <v>331</v>
      </c>
      <c r="E35" t="s">
        <v>332</v>
      </c>
    </row>
    <row r="37" spans="2:5" x14ac:dyDescent="0.25">
      <c r="B37" t="s">
        <v>333</v>
      </c>
      <c r="E37" t="s">
        <v>334</v>
      </c>
    </row>
    <row r="39" spans="2:5" x14ac:dyDescent="0.25">
      <c r="B39" t="s">
        <v>335</v>
      </c>
    </row>
    <row r="40" spans="2:5" x14ac:dyDescent="0.25">
      <c r="B40" s="74" t="s">
        <v>336</v>
      </c>
    </row>
  </sheetData>
  <sheetProtection sheet="1" objects="1" scenarios="1" selectLockedCells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0479-242C-4BC5-AA33-B96BAE05F21A}">
  <dimension ref="E1:J37"/>
  <sheetViews>
    <sheetView topLeftCell="E1" workbookViewId="0">
      <pane ySplit="2" topLeftCell="A3" activePane="bottomLeft" state="frozen"/>
      <selection pane="bottomLeft" activeCell="E1" sqref="E1:J1"/>
    </sheetView>
  </sheetViews>
  <sheetFormatPr baseColWidth="10" defaultColWidth="11.42578125" defaultRowHeight="15" x14ac:dyDescent="0.25"/>
  <cols>
    <col min="1" max="3" width="0" hidden="1" customWidth="1"/>
    <col min="4" max="4" width="4.28515625" customWidth="1"/>
    <col min="5" max="6" width="11.42578125" style="81"/>
    <col min="8" max="8" width="5.140625" customWidth="1"/>
  </cols>
  <sheetData>
    <row r="1" spans="5:10" ht="15" customHeight="1" x14ac:dyDescent="0.25">
      <c r="E1" s="677" t="s">
        <v>337</v>
      </c>
      <c r="F1" s="678"/>
      <c r="G1" s="678"/>
      <c r="H1" s="678"/>
      <c r="I1" s="678"/>
      <c r="J1" s="679"/>
    </row>
    <row r="2" spans="5:10" ht="15" customHeight="1" x14ac:dyDescent="0.25">
      <c r="E2" s="405" t="s">
        <v>338</v>
      </c>
      <c r="F2" s="406"/>
      <c r="G2" s="406"/>
      <c r="H2" s="406"/>
      <c r="I2" s="406"/>
      <c r="J2" s="407">
        <f>SUM(G5:G37)</f>
        <v>0</v>
      </c>
    </row>
    <row r="3" spans="5:10" x14ac:dyDescent="0.25">
      <c r="E3" s="416"/>
      <c r="F3" s="417"/>
      <c r="G3" s="408"/>
      <c r="H3" s="408"/>
      <c r="I3" s="409"/>
      <c r="J3" s="410"/>
    </row>
    <row r="4" spans="5:10" x14ac:dyDescent="0.25">
      <c r="E4" s="418" t="s">
        <v>339</v>
      </c>
      <c r="F4" s="417"/>
      <c r="G4" s="408"/>
      <c r="H4" s="408"/>
      <c r="I4" s="409"/>
      <c r="J4" s="410"/>
    </row>
    <row r="5" spans="5:10" x14ac:dyDescent="0.25">
      <c r="E5" s="416">
        <v>200</v>
      </c>
      <c r="F5" s="429"/>
      <c r="G5" s="411">
        <f t="shared" ref="G5:G10" si="0">E5*F5</f>
        <v>0</v>
      </c>
      <c r="H5" s="411"/>
      <c r="I5" s="409"/>
      <c r="J5" s="410"/>
    </row>
    <row r="6" spans="5:10" x14ac:dyDescent="0.25">
      <c r="E6" s="416">
        <v>100</v>
      </c>
      <c r="F6" s="430"/>
      <c r="G6" s="411">
        <f t="shared" si="0"/>
        <v>0</v>
      </c>
      <c r="H6" s="411"/>
      <c r="I6" s="409"/>
      <c r="J6" s="410"/>
    </row>
    <row r="7" spans="5:10" x14ac:dyDescent="0.25">
      <c r="E7" s="416">
        <v>50</v>
      </c>
      <c r="F7" s="431"/>
      <c r="G7" s="411">
        <f t="shared" si="0"/>
        <v>0</v>
      </c>
      <c r="H7" s="411"/>
      <c r="I7" s="409"/>
      <c r="J7" s="410"/>
    </row>
    <row r="8" spans="5:10" x14ac:dyDescent="0.25">
      <c r="E8" s="416">
        <v>20</v>
      </c>
      <c r="F8" s="431"/>
      <c r="G8" s="411">
        <f t="shared" si="0"/>
        <v>0</v>
      </c>
      <c r="H8" s="411"/>
      <c r="I8" s="409"/>
      <c r="J8" s="410"/>
    </row>
    <row r="9" spans="5:10" x14ac:dyDescent="0.25">
      <c r="E9" s="416">
        <v>10</v>
      </c>
      <c r="F9" s="431"/>
      <c r="G9" s="411">
        <f t="shared" si="0"/>
        <v>0</v>
      </c>
      <c r="H9" s="411"/>
      <c r="I9" s="409"/>
      <c r="J9" s="410"/>
    </row>
    <row r="10" spans="5:10" x14ac:dyDescent="0.25">
      <c r="E10" s="416">
        <v>5</v>
      </c>
      <c r="F10" s="432"/>
      <c r="G10" s="411">
        <f t="shared" si="0"/>
        <v>0</v>
      </c>
      <c r="H10" s="411"/>
      <c r="I10" s="409"/>
      <c r="J10" s="410"/>
    </row>
    <row r="11" spans="5:10" x14ac:dyDescent="0.25">
      <c r="E11" s="420"/>
      <c r="F11" s="419"/>
      <c r="G11" s="408"/>
      <c r="H11" s="408"/>
      <c r="I11" s="409"/>
      <c r="J11" s="410"/>
    </row>
    <row r="12" spans="5:10" x14ac:dyDescent="0.25">
      <c r="E12" s="418" t="s">
        <v>340</v>
      </c>
      <c r="F12" s="419"/>
      <c r="G12" s="408"/>
      <c r="H12" s="408"/>
      <c r="I12" s="412" t="s">
        <v>341</v>
      </c>
      <c r="J12" s="410"/>
    </row>
    <row r="13" spans="5:10" x14ac:dyDescent="0.25">
      <c r="E13" s="416">
        <v>2</v>
      </c>
      <c r="F13" s="433"/>
      <c r="G13" s="411">
        <f t="shared" ref="G13:G20" si="1">E13*F13</f>
        <v>0</v>
      </c>
      <c r="H13" s="411"/>
      <c r="I13" s="409">
        <v>50</v>
      </c>
      <c r="J13" s="410"/>
    </row>
    <row r="14" spans="5:10" x14ac:dyDescent="0.25">
      <c r="E14" s="416">
        <v>1</v>
      </c>
      <c r="F14" s="431"/>
      <c r="G14" s="411">
        <f t="shared" si="1"/>
        <v>0</v>
      </c>
      <c r="H14" s="411"/>
      <c r="I14" s="409">
        <v>25</v>
      </c>
      <c r="J14" s="410"/>
    </row>
    <row r="15" spans="5:10" x14ac:dyDescent="0.25">
      <c r="E15" s="424">
        <v>0.5</v>
      </c>
      <c r="F15" s="431"/>
      <c r="G15" s="411">
        <f t="shared" si="1"/>
        <v>0</v>
      </c>
      <c r="H15" s="411"/>
      <c r="I15" s="409">
        <v>20</v>
      </c>
      <c r="J15" s="410"/>
    </row>
    <row r="16" spans="5:10" x14ac:dyDescent="0.25">
      <c r="E16" s="424">
        <v>0.2</v>
      </c>
      <c r="F16" s="431"/>
      <c r="G16" s="411">
        <f t="shared" si="1"/>
        <v>0</v>
      </c>
      <c r="H16" s="411"/>
      <c r="I16" s="409">
        <v>8</v>
      </c>
      <c r="J16" s="410"/>
    </row>
    <row r="17" spans="5:10" x14ac:dyDescent="0.25">
      <c r="E17" s="424">
        <v>0.1</v>
      </c>
      <c r="F17" s="431"/>
      <c r="G17" s="411">
        <f t="shared" si="1"/>
        <v>0</v>
      </c>
      <c r="H17" s="411"/>
      <c r="I17" s="409">
        <v>4</v>
      </c>
      <c r="J17" s="410"/>
    </row>
    <row r="18" spans="5:10" x14ac:dyDescent="0.25">
      <c r="E18" s="424">
        <v>0.05</v>
      </c>
      <c r="F18" s="431"/>
      <c r="G18" s="411">
        <f>E18*F18</f>
        <v>0</v>
      </c>
      <c r="H18" s="411"/>
      <c r="I18" s="409">
        <v>2.5</v>
      </c>
      <c r="J18" s="410"/>
    </row>
    <row r="19" spans="5:10" x14ac:dyDescent="0.25">
      <c r="E19" s="424">
        <v>0.02</v>
      </c>
      <c r="F19" s="431"/>
      <c r="G19" s="411">
        <f t="shared" si="1"/>
        <v>0</v>
      </c>
      <c r="H19" s="411"/>
      <c r="I19" s="409">
        <v>1</v>
      </c>
      <c r="J19" s="410"/>
    </row>
    <row r="20" spans="5:10" x14ac:dyDescent="0.25">
      <c r="E20" s="424">
        <v>0.01</v>
      </c>
      <c r="F20" s="432"/>
      <c r="G20" s="411">
        <f t="shared" si="1"/>
        <v>0</v>
      </c>
      <c r="H20" s="411"/>
      <c r="I20" s="409">
        <v>0.5</v>
      </c>
      <c r="J20" s="410"/>
    </row>
    <row r="21" spans="5:10" x14ac:dyDescent="0.25">
      <c r="E21" s="420"/>
      <c r="F21" s="419"/>
      <c r="G21" s="408"/>
      <c r="H21" s="408"/>
      <c r="I21" s="409"/>
      <c r="J21" s="410"/>
    </row>
    <row r="22" spans="5:10" x14ac:dyDescent="0.25">
      <c r="E22" s="418" t="s">
        <v>341</v>
      </c>
      <c r="F22" s="419"/>
      <c r="G22" s="411"/>
      <c r="H22" s="411"/>
      <c r="I22" s="409"/>
      <c r="J22" s="410"/>
    </row>
    <row r="23" spans="5:10" x14ac:dyDescent="0.25">
      <c r="E23" s="420">
        <v>2</v>
      </c>
      <c r="F23" s="433"/>
      <c r="G23" s="411">
        <f t="shared" ref="G23:G30" si="2">E23*F23</f>
        <v>0</v>
      </c>
      <c r="H23" s="411"/>
      <c r="I23" s="409">
        <v>50</v>
      </c>
      <c r="J23" s="413"/>
    </row>
    <row r="24" spans="5:10" x14ac:dyDescent="0.25">
      <c r="E24" s="420">
        <v>1</v>
      </c>
      <c r="F24" s="431"/>
      <c r="G24" s="411">
        <f t="shared" si="2"/>
        <v>0</v>
      </c>
      <c r="H24" s="411"/>
      <c r="I24" s="409">
        <v>25</v>
      </c>
      <c r="J24" s="413"/>
    </row>
    <row r="25" spans="5:10" x14ac:dyDescent="0.25">
      <c r="E25" s="425">
        <v>0.5</v>
      </c>
      <c r="F25" s="431"/>
      <c r="G25" s="411">
        <f t="shared" si="2"/>
        <v>0</v>
      </c>
      <c r="H25" s="411"/>
      <c r="I25" s="409">
        <v>20</v>
      </c>
      <c r="J25" s="413"/>
    </row>
    <row r="26" spans="5:10" x14ac:dyDescent="0.25">
      <c r="E26" s="425">
        <v>0.2</v>
      </c>
      <c r="F26" s="431"/>
      <c r="G26" s="411">
        <f t="shared" si="2"/>
        <v>0</v>
      </c>
      <c r="H26" s="411"/>
      <c r="I26" s="409">
        <v>8</v>
      </c>
      <c r="J26" s="413"/>
    </row>
    <row r="27" spans="5:10" x14ac:dyDescent="0.25">
      <c r="E27" s="425">
        <v>0.1</v>
      </c>
      <c r="F27" s="431"/>
      <c r="G27" s="411">
        <f t="shared" si="2"/>
        <v>0</v>
      </c>
      <c r="H27" s="411"/>
      <c r="I27" s="409">
        <v>4</v>
      </c>
      <c r="J27" s="413"/>
    </row>
    <row r="28" spans="5:10" x14ac:dyDescent="0.25">
      <c r="E28" s="425">
        <v>0.05</v>
      </c>
      <c r="F28" s="431"/>
      <c r="G28" s="411">
        <f t="shared" si="2"/>
        <v>0</v>
      </c>
      <c r="H28" s="411"/>
      <c r="I28" s="409">
        <v>2.5</v>
      </c>
      <c r="J28" s="413"/>
    </row>
    <row r="29" spans="5:10" x14ac:dyDescent="0.25">
      <c r="E29" s="425">
        <v>0.02</v>
      </c>
      <c r="F29" s="431"/>
      <c r="G29" s="411">
        <f t="shared" si="2"/>
        <v>0</v>
      </c>
      <c r="H29" s="411"/>
      <c r="I29" s="409">
        <v>1</v>
      </c>
      <c r="J29" s="413"/>
    </row>
    <row r="30" spans="5:10" x14ac:dyDescent="0.25">
      <c r="E30" s="425">
        <v>0.01</v>
      </c>
      <c r="F30" s="432"/>
      <c r="G30" s="411">
        <f t="shared" si="2"/>
        <v>0</v>
      </c>
      <c r="H30" s="411"/>
      <c r="I30" s="409">
        <v>0.5</v>
      </c>
      <c r="J30" s="413"/>
    </row>
    <row r="31" spans="5:10" x14ac:dyDescent="0.25">
      <c r="E31" s="420"/>
      <c r="F31" s="419"/>
      <c r="G31" s="408"/>
      <c r="H31" s="408"/>
      <c r="I31" s="409"/>
      <c r="J31" s="410"/>
    </row>
    <row r="32" spans="5:10" x14ac:dyDescent="0.25">
      <c r="E32" s="426" t="s">
        <v>342</v>
      </c>
      <c r="F32" s="419"/>
      <c r="G32" s="408"/>
      <c r="H32" s="408"/>
      <c r="I32" s="409"/>
      <c r="J32" s="410"/>
    </row>
    <row r="33" spans="5:10" x14ac:dyDescent="0.25">
      <c r="E33" s="416">
        <v>50</v>
      </c>
      <c r="F33" s="429"/>
      <c r="G33" s="411">
        <f t="shared" ref="G33:G36" si="3">E33*F33</f>
        <v>0</v>
      </c>
      <c r="H33" s="411"/>
      <c r="I33" s="408"/>
      <c r="J33" s="410"/>
    </row>
    <row r="34" spans="5:10" x14ac:dyDescent="0.25">
      <c r="E34" s="416">
        <v>20</v>
      </c>
      <c r="F34" s="431"/>
      <c r="G34" s="411">
        <f t="shared" si="3"/>
        <v>0</v>
      </c>
      <c r="H34" s="411"/>
      <c r="I34" s="409"/>
      <c r="J34" s="410"/>
    </row>
    <row r="35" spans="5:10" x14ac:dyDescent="0.25">
      <c r="E35" s="420">
        <v>10</v>
      </c>
      <c r="F35" s="431"/>
      <c r="G35" s="411">
        <f t="shared" si="3"/>
        <v>0</v>
      </c>
      <c r="H35" s="411"/>
      <c r="I35" s="409"/>
      <c r="J35" s="410"/>
    </row>
    <row r="36" spans="5:10" x14ac:dyDescent="0.25">
      <c r="E36" s="421">
        <v>5</v>
      </c>
      <c r="F36" s="432"/>
      <c r="G36" s="411">
        <f t="shared" si="3"/>
        <v>0</v>
      </c>
      <c r="H36" s="411"/>
      <c r="I36" s="409"/>
      <c r="J36" s="410"/>
    </row>
    <row r="37" spans="5:10" x14ac:dyDescent="0.25">
      <c r="E37" s="422"/>
      <c r="F37" s="423"/>
      <c r="G37" s="414"/>
      <c r="H37" s="414"/>
      <c r="I37" s="374"/>
      <c r="J37" s="415"/>
    </row>
  </sheetData>
  <sheetProtection selectLockedCells="1"/>
  <mergeCells count="1">
    <mergeCell ref="E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9E59-98E5-4659-A85A-651BD709E29D}">
  <dimension ref="A1:J50"/>
  <sheetViews>
    <sheetView workbookViewId="0">
      <selection activeCell="C1" sqref="C1"/>
    </sheetView>
  </sheetViews>
  <sheetFormatPr baseColWidth="10" defaultColWidth="11.42578125" defaultRowHeight="15" x14ac:dyDescent="0.25"/>
  <cols>
    <col min="1" max="1" width="15.28515625" customWidth="1"/>
    <col min="2" max="2" width="15.28515625" style="13" customWidth="1"/>
    <col min="3" max="3" width="35.7109375" customWidth="1"/>
    <col min="4" max="4" width="15.28515625" style="81" customWidth="1"/>
    <col min="5" max="7" width="15.28515625" style="11" customWidth="1"/>
    <col min="8" max="8" width="15.28515625" customWidth="1"/>
    <col min="9" max="9" width="23.28515625" customWidth="1"/>
    <col min="10" max="10" width="18.85546875" customWidth="1"/>
  </cols>
  <sheetData>
    <row r="1" spans="1:10" ht="19.5" thickBot="1" x14ac:dyDescent="0.3">
      <c r="C1" s="479" t="s">
        <v>343</v>
      </c>
      <c r="F1" s="680" t="s">
        <v>344</v>
      </c>
      <c r="G1" s="680"/>
      <c r="H1" s="680"/>
    </row>
    <row r="2" spans="1:10" s="375" customFormat="1" ht="30.75" thickBot="1" x14ac:dyDescent="0.3">
      <c r="A2" s="480" t="s">
        <v>345</v>
      </c>
      <c r="B2" s="480" t="s">
        <v>346</v>
      </c>
      <c r="C2" s="480" t="s">
        <v>347</v>
      </c>
      <c r="D2" s="480" t="s">
        <v>348</v>
      </c>
      <c r="E2" s="480" t="s">
        <v>349</v>
      </c>
      <c r="F2" s="480" t="s">
        <v>350</v>
      </c>
      <c r="G2" s="480" t="s">
        <v>351</v>
      </c>
      <c r="H2" s="480" t="s">
        <v>352</v>
      </c>
      <c r="I2" s="481" t="s">
        <v>353</v>
      </c>
      <c r="J2" s="482">
        <f>ROUND(SUM(H3:H239),2)</f>
        <v>0</v>
      </c>
    </row>
    <row r="3" spans="1:10" s="81" customFormat="1" ht="20.25" customHeight="1" x14ac:dyDescent="0.25">
      <c r="A3" s="483" t="s">
        <v>501</v>
      </c>
      <c r="B3" s="484"/>
      <c r="C3" s="484"/>
      <c r="D3" s="485"/>
      <c r="E3" s="485"/>
      <c r="F3" s="486">
        <f>SUM(F4:F13)</f>
        <v>0</v>
      </c>
      <c r="G3" s="486">
        <f>SUM(G4:G13)</f>
        <v>0</v>
      </c>
      <c r="H3" s="487">
        <f>F3-G3</f>
        <v>0</v>
      </c>
    </row>
    <row r="4" spans="1:10" s="408" customFormat="1" ht="12.75" x14ac:dyDescent="0.2">
      <c r="A4" s="488"/>
      <c r="B4" s="489"/>
      <c r="D4" s="490"/>
      <c r="E4" s="490"/>
      <c r="F4" s="490"/>
      <c r="G4" s="490"/>
      <c r="H4" s="491"/>
    </row>
    <row r="5" spans="1:10" s="408" customFormat="1" ht="12.75" x14ac:dyDescent="0.2">
      <c r="A5" s="488"/>
      <c r="B5" s="489"/>
      <c r="D5" s="490"/>
      <c r="E5" s="490"/>
      <c r="F5" s="490"/>
      <c r="G5" s="490"/>
      <c r="H5" s="491"/>
    </row>
    <row r="6" spans="1:10" s="408" customFormat="1" ht="12.75" x14ac:dyDescent="0.2">
      <c r="A6" s="488"/>
      <c r="B6" s="489"/>
      <c r="D6" s="490"/>
      <c r="E6" s="490"/>
      <c r="F6" s="490"/>
      <c r="G6" s="490"/>
      <c r="H6" s="491"/>
    </row>
    <row r="7" spans="1:10" s="408" customFormat="1" ht="12.75" x14ac:dyDescent="0.2">
      <c r="A7" s="488"/>
      <c r="D7" s="490"/>
      <c r="E7" s="490"/>
      <c r="F7" s="490"/>
      <c r="G7" s="490"/>
      <c r="H7" s="491"/>
    </row>
    <row r="8" spans="1:10" s="408" customFormat="1" ht="12.75" x14ac:dyDescent="0.2">
      <c r="A8" s="488"/>
      <c r="D8" s="490"/>
      <c r="E8" s="490"/>
      <c r="F8" s="490"/>
      <c r="G8" s="490"/>
      <c r="H8" s="491"/>
    </row>
    <row r="9" spans="1:10" s="408" customFormat="1" ht="12.75" x14ac:dyDescent="0.2">
      <c r="A9" s="488"/>
      <c r="D9" s="490"/>
      <c r="E9" s="490"/>
      <c r="F9" s="490"/>
      <c r="G9" s="490"/>
      <c r="H9" s="491"/>
    </row>
    <row r="10" spans="1:10" s="408" customFormat="1" ht="12.75" x14ac:dyDescent="0.2">
      <c r="A10" s="488"/>
      <c r="D10" s="490"/>
      <c r="E10" s="490"/>
      <c r="F10" s="490"/>
      <c r="G10" s="490"/>
      <c r="H10" s="491"/>
    </row>
    <row r="11" spans="1:10" s="408" customFormat="1" ht="12.75" x14ac:dyDescent="0.2">
      <c r="A11" s="488"/>
      <c r="D11" s="490"/>
      <c r="E11" s="490"/>
      <c r="F11" s="490"/>
      <c r="G11" s="490"/>
      <c r="H11" s="491"/>
    </row>
    <row r="12" spans="1:10" s="408" customFormat="1" ht="12.75" x14ac:dyDescent="0.2">
      <c r="A12" s="488"/>
      <c r="D12" s="490"/>
      <c r="E12" s="490"/>
      <c r="F12" s="490"/>
      <c r="G12" s="490"/>
      <c r="H12" s="491"/>
    </row>
    <row r="13" spans="1:10" s="408" customFormat="1" ht="12.75" x14ac:dyDescent="0.2">
      <c r="A13" s="492"/>
      <c r="B13" s="414"/>
      <c r="C13" s="414"/>
      <c r="D13" s="493"/>
      <c r="E13" s="493"/>
      <c r="F13" s="493"/>
      <c r="G13" s="493"/>
      <c r="H13" s="494"/>
    </row>
    <row r="14" spans="1:10" s="81" customFormat="1" ht="20.25" customHeight="1" x14ac:dyDescent="0.25">
      <c r="A14" s="483" t="s">
        <v>502</v>
      </c>
      <c r="B14" s="484"/>
      <c r="C14" s="484"/>
      <c r="D14" s="485"/>
      <c r="E14" s="485"/>
      <c r="F14" s="486">
        <f>SUM(F15:F24)</f>
        <v>0</v>
      </c>
      <c r="G14" s="486">
        <f>SUM(G15:G24)</f>
        <v>0</v>
      </c>
      <c r="H14" s="487">
        <f>F14-G14</f>
        <v>0</v>
      </c>
    </row>
    <row r="15" spans="1:10" s="408" customFormat="1" ht="12.75" x14ac:dyDescent="0.2">
      <c r="A15" s="488"/>
      <c r="B15" s="489"/>
      <c r="D15" s="490"/>
      <c r="E15" s="490"/>
      <c r="F15" s="490"/>
      <c r="G15" s="490"/>
      <c r="H15" s="491"/>
    </row>
    <row r="16" spans="1:10" s="408" customFormat="1" ht="12.75" x14ac:dyDescent="0.2">
      <c r="A16" s="488"/>
      <c r="B16" s="489"/>
      <c r="D16" s="490"/>
      <c r="E16" s="490"/>
      <c r="F16" s="490"/>
      <c r="G16" s="490"/>
      <c r="H16" s="491"/>
    </row>
    <row r="17" spans="1:8" s="408" customFormat="1" ht="12.75" x14ac:dyDescent="0.2">
      <c r="A17" s="488"/>
      <c r="B17" s="489"/>
      <c r="D17" s="490"/>
      <c r="E17" s="490"/>
      <c r="F17" s="490"/>
      <c r="G17" s="490"/>
      <c r="H17" s="491"/>
    </row>
    <row r="18" spans="1:8" s="408" customFormat="1" ht="12.75" x14ac:dyDescent="0.2">
      <c r="A18" s="488"/>
      <c r="D18" s="490"/>
      <c r="E18" s="490"/>
      <c r="F18" s="490"/>
      <c r="G18" s="490"/>
      <c r="H18" s="491"/>
    </row>
    <row r="19" spans="1:8" s="408" customFormat="1" ht="12.75" x14ac:dyDescent="0.2">
      <c r="A19" s="488"/>
      <c r="D19" s="490"/>
      <c r="E19" s="490"/>
      <c r="F19" s="490"/>
      <c r="G19" s="490"/>
      <c r="H19" s="491"/>
    </row>
    <row r="20" spans="1:8" s="408" customFormat="1" ht="12.75" x14ac:dyDescent="0.2">
      <c r="A20" s="488"/>
      <c r="D20" s="490"/>
      <c r="E20" s="490"/>
      <c r="F20" s="490"/>
      <c r="G20" s="490"/>
      <c r="H20" s="491"/>
    </row>
    <row r="21" spans="1:8" s="408" customFormat="1" ht="12.75" x14ac:dyDescent="0.2">
      <c r="A21" s="488"/>
      <c r="D21" s="490"/>
      <c r="E21" s="490"/>
      <c r="F21" s="490"/>
      <c r="G21" s="490"/>
      <c r="H21" s="491"/>
    </row>
    <row r="22" spans="1:8" s="408" customFormat="1" ht="12.75" x14ac:dyDescent="0.2">
      <c r="A22" s="488"/>
      <c r="D22" s="490"/>
      <c r="E22" s="490"/>
      <c r="F22" s="490"/>
      <c r="G22" s="490"/>
      <c r="H22" s="491"/>
    </row>
    <row r="23" spans="1:8" s="408" customFormat="1" ht="12.75" x14ac:dyDescent="0.2">
      <c r="A23" s="488"/>
      <c r="D23" s="490"/>
      <c r="E23" s="490"/>
      <c r="F23" s="490"/>
      <c r="G23" s="490"/>
      <c r="H23" s="491"/>
    </row>
    <row r="24" spans="1:8" s="408" customFormat="1" ht="12.75" x14ac:dyDescent="0.2">
      <c r="A24" s="492"/>
      <c r="B24" s="414"/>
      <c r="C24" s="414"/>
      <c r="D24" s="493"/>
      <c r="E24" s="493"/>
      <c r="F24" s="493"/>
      <c r="G24" s="493"/>
      <c r="H24" s="494"/>
    </row>
    <row r="25" spans="1:8" s="408" customFormat="1" ht="12.75" x14ac:dyDescent="0.2"/>
    <row r="26" spans="1:8" s="408" customFormat="1" ht="12.75" x14ac:dyDescent="0.2"/>
    <row r="27" spans="1:8" s="408" customFormat="1" ht="12.75" x14ac:dyDescent="0.2"/>
    <row r="28" spans="1:8" s="408" customFormat="1" ht="12.75" x14ac:dyDescent="0.2"/>
    <row r="29" spans="1:8" s="408" customFormat="1" ht="12.75" x14ac:dyDescent="0.2"/>
    <row r="30" spans="1:8" s="408" customFormat="1" ht="12.75" x14ac:dyDescent="0.2"/>
    <row r="31" spans="1:8" s="408" customFormat="1" ht="12.75" x14ac:dyDescent="0.2"/>
    <row r="32" spans="1:8" s="408" customFormat="1" ht="12.75" x14ac:dyDescent="0.2"/>
    <row r="33" s="408" customFormat="1" ht="12.75" x14ac:dyDescent="0.2"/>
    <row r="34" s="408" customFormat="1" ht="12.75" x14ac:dyDescent="0.2"/>
    <row r="35" s="408" customFormat="1" ht="12.75" x14ac:dyDescent="0.2"/>
    <row r="36" s="408" customFormat="1" ht="12.75" x14ac:dyDescent="0.2"/>
    <row r="37" s="408" customFormat="1" ht="12.75" x14ac:dyDescent="0.2"/>
    <row r="38" s="408" customFormat="1" ht="12.75" x14ac:dyDescent="0.2"/>
    <row r="39" s="408" customFormat="1" ht="12.75" x14ac:dyDescent="0.2"/>
    <row r="40" s="408" customFormat="1" ht="12.75" x14ac:dyDescent="0.2"/>
    <row r="41" s="408" customFormat="1" ht="12.75" x14ac:dyDescent="0.2"/>
    <row r="42" s="408" customFormat="1" ht="12.75" x14ac:dyDescent="0.2"/>
    <row r="43" s="408" customFormat="1" ht="12.75" x14ac:dyDescent="0.2"/>
    <row r="44" s="408" customFormat="1" ht="12.75" x14ac:dyDescent="0.2"/>
    <row r="45" s="408" customFormat="1" ht="12.75" x14ac:dyDescent="0.2"/>
    <row r="46" s="408" customFormat="1" ht="12.75" x14ac:dyDescent="0.2"/>
    <row r="47" s="408" customFormat="1" ht="12.75" x14ac:dyDescent="0.2"/>
    <row r="48" s="408" customFormat="1" ht="12.75" x14ac:dyDescent="0.2"/>
    <row r="49" s="408" customFormat="1" ht="12.75" x14ac:dyDescent="0.2"/>
    <row r="50" s="408" customFormat="1" ht="12.75" x14ac:dyDescent="0.2"/>
  </sheetData>
  <mergeCells count="1"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60A5-A2A7-4A77-96E0-EBC1A3F0A9C9}">
  <dimension ref="A1:J16"/>
  <sheetViews>
    <sheetView workbookViewId="0">
      <selection activeCell="C2" sqref="C2"/>
    </sheetView>
  </sheetViews>
  <sheetFormatPr baseColWidth="10" defaultColWidth="11.42578125" defaultRowHeight="15" x14ac:dyDescent="0.25"/>
  <cols>
    <col min="2" max="2" width="14.140625" style="13" customWidth="1"/>
    <col min="3" max="3" width="47.42578125" customWidth="1"/>
    <col min="4" max="4" width="8.28515625" style="81" customWidth="1"/>
    <col min="5" max="7" width="13.85546875" style="11" customWidth="1"/>
    <col min="8" max="8" width="14.140625" customWidth="1"/>
    <col min="9" max="9" width="15.28515625" customWidth="1"/>
    <col min="10" max="10" width="18.85546875" customWidth="1"/>
  </cols>
  <sheetData>
    <row r="1" spans="1:10" ht="19.5" thickBot="1" x14ac:dyDescent="0.3">
      <c r="C1" s="479" t="s">
        <v>504</v>
      </c>
    </row>
    <row r="2" spans="1:10" s="375" customFormat="1" ht="30.75" customHeight="1" thickBot="1" x14ac:dyDescent="0.3">
      <c r="A2" s="339" t="s">
        <v>354</v>
      </c>
      <c r="B2" s="339" t="s">
        <v>355</v>
      </c>
      <c r="C2" s="339" t="s">
        <v>356</v>
      </c>
      <c r="D2" s="339" t="s">
        <v>357</v>
      </c>
      <c r="E2" s="495" t="s">
        <v>498</v>
      </c>
      <c r="F2" s="495" t="s">
        <v>499</v>
      </c>
      <c r="G2" s="495" t="s">
        <v>358</v>
      </c>
      <c r="H2" s="339" t="s">
        <v>359</v>
      </c>
      <c r="I2" s="481" t="s">
        <v>361</v>
      </c>
      <c r="J2" s="482">
        <f>ROUND(SUM(H4:H16)*-1,2)</f>
        <v>0</v>
      </c>
    </row>
    <row r="3" spans="1:10" s="81" customFormat="1" ht="20.25" customHeight="1" x14ac:dyDescent="0.25">
      <c r="A3" s="496"/>
      <c r="B3" s="496"/>
      <c r="C3" s="496"/>
      <c r="D3" s="496"/>
      <c r="E3" s="497"/>
      <c r="F3" s="497"/>
      <c r="G3" s="497"/>
      <c r="H3" s="496"/>
      <c r="I3" s="305"/>
    </row>
    <row r="4" spans="1:10" s="408" customFormat="1" ht="14.1" customHeight="1" x14ac:dyDescent="0.2">
      <c r="A4" s="498">
        <v>164000</v>
      </c>
      <c r="B4" s="650" t="s">
        <v>503</v>
      </c>
      <c r="C4" s="651"/>
      <c r="D4" s="499"/>
      <c r="E4" s="500">
        <f>ROUND(SUM(E5:E15),2)</f>
        <v>0</v>
      </c>
      <c r="F4" s="500">
        <f>ROUND(SUM(F5:F15),2)</f>
        <v>0</v>
      </c>
      <c r="G4" s="500"/>
      <c r="H4" s="501">
        <f>E4-F4</f>
        <v>0</v>
      </c>
    </row>
    <row r="5" spans="1:10" s="408" customFormat="1" ht="14.1" customHeight="1" x14ac:dyDescent="0.2">
      <c r="A5" s="502"/>
      <c r="B5" s="503"/>
      <c r="C5" s="504"/>
      <c r="D5" s="505"/>
      <c r="E5" s="506"/>
      <c r="F5" s="507"/>
      <c r="G5" s="507"/>
      <c r="H5" s="508"/>
    </row>
    <row r="6" spans="1:10" s="408" customFormat="1" ht="14.1" customHeight="1" x14ac:dyDescent="0.2">
      <c r="A6" s="502"/>
      <c r="B6" s="503"/>
      <c r="C6" s="504"/>
      <c r="D6" s="505"/>
      <c r="E6" s="506"/>
      <c r="F6" s="507"/>
      <c r="G6" s="507"/>
      <c r="H6" s="508"/>
    </row>
    <row r="7" spans="1:10" s="408" customFormat="1" ht="14.1" customHeight="1" x14ac:dyDescent="0.2">
      <c r="A7" s="502"/>
      <c r="B7" s="503"/>
      <c r="C7" s="504"/>
      <c r="D7" s="505"/>
      <c r="E7" s="506"/>
      <c r="F7" s="507"/>
      <c r="G7" s="507"/>
      <c r="H7" s="508"/>
    </row>
    <row r="8" spans="1:10" s="408" customFormat="1" ht="14.1" customHeight="1" x14ac:dyDescent="0.2">
      <c r="A8" s="502"/>
      <c r="B8" s="503"/>
      <c r="C8" s="504"/>
      <c r="D8" s="505"/>
      <c r="E8" s="506"/>
      <c r="F8" s="507"/>
      <c r="G8" s="507"/>
      <c r="H8" s="508"/>
    </row>
    <row r="9" spans="1:10" s="408" customFormat="1" ht="14.1" customHeight="1" x14ac:dyDescent="0.2">
      <c r="A9" s="502"/>
      <c r="B9" s="503"/>
      <c r="C9" s="504"/>
      <c r="D9" s="505"/>
      <c r="E9" s="506"/>
      <c r="F9" s="507"/>
      <c r="G9" s="507"/>
      <c r="H9" s="508"/>
    </row>
    <row r="10" spans="1:10" s="408" customFormat="1" ht="14.1" customHeight="1" x14ac:dyDescent="0.2">
      <c r="A10" s="502"/>
      <c r="B10" s="503"/>
      <c r="C10" s="504"/>
      <c r="D10" s="505"/>
      <c r="E10" s="506"/>
      <c r="F10" s="507"/>
      <c r="G10" s="507"/>
      <c r="H10" s="508"/>
    </row>
    <row r="11" spans="1:10" s="408" customFormat="1" ht="14.1" customHeight="1" x14ac:dyDescent="0.2">
      <c r="A11" s="502"/>
      <c r="B11" s="503"/>
      <c r="C11" s="504"/>
      <c r="D11" s="505"/>
      <c r="E11" s="506"/>
      <c r="F11" s="507"/>
      <c r="G11" s="507"/>
      <c r="H11" s="508"/>
    </row>
    <row r="12" spans="1:10" s="408" customFormat="1" ht="14.1" customHeight="1" x14ac:dyDescent="0.2">
      <c r="A12" s="502"/>
      <c r="B12" s="503"/>
      <c r="C12" s="504"/>
      <c r="D12" s="505"/>
      <c r="E12" s="506"/>
      <c r="F12" s="507"/>
      <c r="G12" s="507"/>
      <c r="H12" s="508"/>
    </row>
    <row r="13" spans="1:10" s="408" customFormat="1" ht="14.1" customHeight="1" x14ac:dyDescent="0.2">
      <c r="A13" s="502"/>
      <c r="B13" s="503"/>
      <c r="C13" s="504"/>
      <c r="D13" s="505"/>
      <c r="E13" s="506"/>
      <c r="F13" s="507"/>
      <c r="G13" s="507"/>
      <c r="H13" s="508"/>
    </row>
    <row r="14" spans="1:10" s="408" customFormat="1" ht="14.1" customHeight="1" x14ac:dyDescent="0.2">
      <c r="A14" s="502"/>
      <c r="B14" s="503"/>
      <c r="C14" s="504"/>
      <c r="D14" s="505"/>
      <c r="E14" s="506"/>
      <c r="F14" s="507"/>
      <c r="G14" s="507"/>
      <c r="H14" s="508"/>
    </row>
    <row r="15" spans="1:10" s="408" customFormat="1" ht="14.1" customHeight="1" x14ac:dyDescent="0.2">
      <c r="A15" s="509"/>
      <c r="B15" s="510" t="s">
        <v>374</v>
      </c>
      <c r="C15" s="511"/>
      <c r="D15" s="512"/>
      <c r="E15" s="513"/>
      <c r="F15" s="514"/>
      <c r="G15" s="516"/>
      <c r="H15" s="515"/>
    </row>
    <row r="16" spans="1:10" s="408" customFormat="1" ht="14.1" customHeight="1" x14ac:dyDescent="0.2">
      <c r="A16" s="509"/>
      <c r="B16" s="510"/>
      <c r="C16" s="511"/>
      <c r="D16" s="512"/>
      <c r="E16" s="513"/>
      <c r="F16" s="514"/>
      <c r="G16" s="514"/>
      <c r="H16" s="515"/>
    </row>
  </sheetData>
  <mergeCells count="1">
    <mergeCell ref="B4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1A26F0E37684082D65EE5A9AED8EC" ma:contentTypeVersion="11" ma:contentTypeDescription="Crée un document." ma:contentTypeScope="" ma:versionID="e4b186d48f13c20603cfd54906c58610">
  <xsd:schema xmlns:xsd="http://www.w3.org/2001/XMLSchema" xmlns:xs="http://www.w3.org/2001/XMLSchema" xmlns:p="http://schemas.microsoft.com/office/2006/metadata/properties" xmlns:ns2="30187cb4-1f2e-4cd1-b8b0-19d60d8969ba" xmlns:ns3="adf5f973-4803-4dc6-a586-c142e6989c8e" targetNamespace="http://schemas.microsoft.com/office/2006/metadata/properties" ma:root="true" ma:fieldsID="5745c3b83fc5406c014f81b53f94fa28" ns2:_="" ns3:_="">
    <xsd:import namespace="30187cb4-1f2e-4cd1-b8b0-19d60d8969ba"/>
    <xsd:import namespace="adf5f973-4803-4dc6-a586-c142e6989c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7cb4-1f2e-4cd1-b8b0-19d60d8969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0cb5bf51-84dc-4f17-bb29-314db9a352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5f973-4803-4dc6-a586-c142e6989c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134c385-9c13-4c02-bc0b-b6268069e253}" ma:internalName="TaxCatchAll" ma:showField="CatchAllData" ma:web="adf5f973-4803-4dc6-a586-c142e6989c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f5f973-4803-4dc6-a586-c142e6989c8e" xsi:nil="true"/>
    <lcf76f155ced4ddcb4097134ff3c332f xmlns="30187cb4-1f2e-4cd1-b8b0-19d60d8969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D77454-AEBE-4576-9285-50CAEC9156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DBD8A3-5ED6-4C22-B7D9-5504EB8CE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187cb4-1f2e-4cd1-b8b0-19d60d8969ba"/>
    <ds:schemaRef ds:uri="adf5f973-4803-4dc6-a586-c142e6989c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F55ABA-A809-4AAA-A808-850CCBD159CE}">
  <ds:schemaRefs>
    <ds:schemaRef ds:uri="http://schemas.microsoft.com/office/2006/metadata/properties"/>
    <ds:schemaRef ds:uri="http://schemas.microsoft.com/office/infopath/2007/PartnerControls"/>
    <ds:schemaRef ds:uri="8ef7402c-b75d-41e2-ac85-27fafac6eb52"/>
    <ds:schemaRef ds:uri="6f639331-dd9d-41ee-b6d8-e32413271105"/>
    <ds:schemaRef ds:uri="adf5f973-4803-4dc6-a586-c142e6989c8e"/>
    <ds:schemaRef ds:uri="30187cb4-1f2e-4cd1-b8b0-19d60d8969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18</vt:i4>
      </vt:variant>
    </vt:vector>
  </HeadingPairs>
  <TitlesOfParts>
    <vt:vector size="38" baseType="lpstr">
      <vt:lpstr>Accueil</vt:lpstr>
      <vt:lpstr>Postes comptables</vt:lpstr>
      <vt:lpstr>Dépenses</vt:lpstr>
      <vt:lpstr>Recettes</vt:lpstr>
      <vt:lpstr>Synth (détaillé)</vt:lpstr>
      <vt:lpstr>Analytique</vt:lpstr>
      <vt:lpstr>Budget général</vt:lpstr>
      <vt:lpstr>A payer</vt:lpstr>
      <vt:lpstr>A recevoir</vt:lpstr>
      <vt:lpstr>Virements</vt:lpstr>
      <vt:lpstr>Budgets actions</vt:lpstr>
      <vt:lpstr>Dép-Rec Réels</vt:lpstr>
      <vt:lpstr>Suivi Tréso. </vt:lpstr>
      <vt:lpstr>Synth (CERFA)</vt:lpstr>
      <vt:lpstr>GL Dépenses</vt:lpstr>
      <vt:lpstr>GL Recettes</vt:lpstr>
      <vt:lpstr>Mode d'emploi</vt:lpstr>
      <vt:lpstr>Suivi Caisse</vt:lpstr>
      <vt:lpstr>Immobilisations</vt:lpstr>
      <vt:lpstr>Emprunts</vt:lpstr>
      <vt:lpstr>cerfa_charges</vt:lpstr>
      <vt:lpstr>cerfa_produits</vt:lpstr>
      <vt:lpstr>cvn_charges</vt:lpstr>
      <vt:lpstr>cvn_produits</vt:lpstr>
      <vt:lpstr>date_debut</vt:lpstr>
      <vt:lpstr>date_fin</vt:lpstr>
      <vt:lpstr>dep_deroule</vt:lpstr>
      <vt:lpstr>depenses</vt:lpstr>
      <vt:lpstr>Dépenses!Impression_des_titres</vt:lpstr>
      <vt:lpstr>'Dép-Rec Réels'!Impression_des_titres</vt:lpstr>
      <vt:lpstr>'GL Dépenses'!Impression_des_titres</vt:lpstr>
      <vt:lpstr>'GL Recettes'!Impression_des_titres</vt:lpstr>
      <vt:lpstr>Recettes!Impression_des_titres</vt:lpstr>
      <vt:lpstr>postes_depenses</vt:lpstr>
      <vt:lpstr>postes_recettes</vt:lpstr>
      <vt:lpstr>rec_deroule</vt:lpstr>
      <vt:lpstr>recettes</vt:lpstr>
      <vt:lpstr>'Budget général'!Zone_d_impression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Didier CABY</dc:creator>
  <cp:keywords/>
  <dc:description/>
  <cp:lastModifiedBy>Didier CABY</cp:lastModifiedBy>
  <cp:revision/>
  <cp:lastPrinted>2026-01-09T17:10:50Z</cp:lastPrinted>
  <dcterms:created xsi:type="dcterms:W3CDTF">2021-10-19T18:04:18Z</dcterms:created>
  <dcterms:modified xsi:type="dcterms:W3CDTF">2026-01-10T08:25:16Z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0x0101001301A26F0E37684082D65EE5A9AED8EC</vt:lpwstr>
  </property>
  <property fmtid="{D5CDD505-2E9C-101B-9397-08002B2CF9AE}" pid="3" name="MediaServiceImageTags">
    <vt:lpwstr/>
  </property>
</Properties>
</file>